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Terceros\fortia\Reporte 3 - PTU\"/>
    </mc:Choice>
  </mc:AlternateContent>
  <xr:revisionPtr revIDLastSave="0" documentId="13_ncr:1_{5FB0DC05-EDBE-47D4-ADBF-DA6C0265C8BD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 PTU NEMISA" sheetId="8" r:id="rId1"/>
    <sheet name="PTU BENEPAZ" sheetId="7" r:id="rId2"/>
    <sheet name="ESTIMADO PTU Y GRATIF." sheetId="1" state="hidden" r:id="rId3"/>
    <sheet name="SALARIO. PROM" sheetId="4" r:id="rId4"/>
    <sheet name="Faltas" sheetId="5" r:id="rId5"/>
    <sheet name="Incapacidades" sheetId="6" r:id="rId6"/>
    <sheet name="Hoja1" sheetId="10" r:id="rId7"/>
    <sheet name="GENERAL" sheetId="9" state="hidden" r:id="rId8"/>
  </sheets>
  <externalReferences>
    <externalReference r:id="rId9"/>
  </externalReferences>
  <definedNames>
    <definedName name="_xlnm._FilterDatabase" localSheetId="0" hidden="1">' PTU NEMISA'!$A$4:$Y$626</definedName>
    <definedName name="_xlnm._FilterDatabase" localSheetId="2" hidden="1">'ESTIMADO PTU Y GRATIF.'!$A$4:$X$1033</definedName>
    <definedName name="_xlnm._FilterDatabase" localSheetId="4" hidden="1">Faltas!$A$1:$M$2243</definedName>
    <definedName name="_xlnm._FilterDatabase" localSheetId="7" hidden="1">GENERAL!$A$4:$Z$1033</definedName>
    <definedName name="_xlnm._FilterDatabase" localSheetId="5" hidden="1">Incapacidades!$A$1:$P$774</definedName>
    <definedName name="_xlnm._FilterDatabase" localSheetId="1" hidden="1">'PTU BENEPAZ'!$A$4:$V$388</definedName>
    <definedName name="_xlnm._FilterDatabase" localSheetId="3" hidden="1">'SALARIO. PROM'!$B$4:$AD$937</definedName>
    <definedName name="A">#REF!</definedName>
    <definedName name="aa">#REF!</definedName>
    <definedName name="CAT">[1]Hoja9!$B$2:$D$1186</definedName>
    <definedName name="datos">#REF!</definedName>
    <definedName name="facdias" localSheetId="0">' PTU NEMISA'!$R$2</definedName>
    <definedName name="facdias" localSheetId="7">GENERAL!$R$2</definedName>
    <definedName name="facdias">'PTU BENEPAZ'!$R$2</definedName>
    <definedName name="facsueldo" localSheetId="0">' PTU NEMISA'!$R$1</definedName>
    <definedName name="facsueldo" localSheetId="7">GENERAL!$R$1</definedName>
    <definedName name="facsueldo">'PTU BENEPAZ'!$R$1</definedName>
    <definedName name="faltas">Faltas!$Q$3:$W$650</definedName>
    <definedName name="incapacidad">'[1]INCAPACIDAD GRAL'!$B$2:$D$93</definedName>
    <definedName name="INCP">Incapacidades!$R$2:$U$183</definedName>
    <definedName name="promedio">'SALARIO. PROM'!$B$4:$AD$937</definedName>
    <definedName name="TOPE" localSheetId="0">' PTU NEMISA'!$M$1</definedName>
    <definedName name="TOPE" localSheetId="7">GENERAL!$M$1</definedName>
    <definedName name="TOPE" localSheetId="1">'PTU BENEPAZ'!$M$1</definedName>
    <definedName name="TOPE">'ESTIMADO PTU Y GRATIF.'!$N$1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7" l="1"/>
  <c r="M2" i="7"/>
  <c r="M1" i="7"/>
  <c r="K313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N1033" i="9"/>
  <c r="M1033" i="9"/>
  <c r="L1033" i="9"/>
  <c r="N1032" i="9"/>
  <c r="M1032" i="9"/>
  <c r="L1032" i="9"/>
  <c r="N1031" i="9"/>
  <c r="M1031" i="9"/>
  <c r="L1031" i="9"/>
  <c r="N1030" i="9"/>
  <c r="M1030" i="9"/>
  <c r="L1030" i="9"/>
  <c r="O1030" i="9" s="1"/>
  <c r="N1029" i="9"/>
  <c r="O1029" i="9" s="1"/>
  <c r="M1029" i="9"/>
  <c r="L1029" i="9"/>
  <c r="N1028" i="9"/>
  <c r="M1028" i="9"/>
  <c r="L1028" i="9"/>
  <c r="K1028" i="9"/>
  <c r="N1027" i="9"/>
  <c r="O1027" i="9" s="1"/>
  <c r="M1027" i="9"/>
  <c r="L1027" i="9"/>
  <c r="K1027" i="9"/>
  <c r="N1026" i="9"/>
  <c r="M1026" i="9"/>
  <c r="L1026" i="9"/>
  <c r="N1025" i="9"/>
  <c r="M1025" i="9"/>
  <c r="L1025" i="9"/>
  <c r="N1024" i="9"/>
  <c r="M1024" i="9"/>
  <c r="L1024" i="9"/>
  <c r="N1023" i="9"/>
  <c r="M1023" i="9"/>
  <c r="L1023" i="9"/>
  <c r="N1022" i="9"/>
  <c r="M1022" i="9"/>
  <c r="L1022" i="9"/>
  <c r="N1021" i="9"/>
  <c r="O1021" i="9" s="1"/>
  <c r="M1021" i="9"/>
  <c r="L1021" i="9"/>
  <c r="N1020" i="9"/>
  <c r="M1020" i="9"/>
  <c r="L1020" i="9"/>
  <c r="N1019" i="9"/>
  <c r="O1019" i="9" s="1"/>
  <c r="M1019" i="9"/>
  <c r="L1019" i="9"/>
  <c r="N1018" i="9"/>
  <c r="M1018" i="9"/>
  <c r="L1018" i="9"/>
  <c r="N1017" i="9"/>
  <c r="M1017" i="9"/>
  <c r="L1017" i="9"/>
  <c r="N1016" i="9"/>
  <c r="M1016" i="9"/>
  <c r="L1016" i="9"/>
  <c r="N1015" i="9"/>
  <c r="M1015" i="9"/>
  <c r="L1015" i="9"/>
  <c r="N1014" i="9"/>
  <c r="M1014" i="9"/>
  <c r="L1014" i="9"/>
  <c r="O1013" i="9"/>
  <c r="N1013" i="9"/>
  <c r="M1013" i="9"/>
  <c r="L1013" i="9"/>
  <c r="N1012" i="9"/>
  <c r="M1012" i="9"/>
  <c r="L1012" i="9"/>
  <c r="N1011" i="9"/>
  <c r="O1011" i="9" s="1"/>
  <c r="M1011" i="9"/>
  <c r="L1011" i="9"/>
  <c r="N1010" i="9"/>
  <c r="M1010" i="9"/>
  <c r="L1010" i="9"/>
  <c r="N1009" i="9"/>
  <c r="M1009" i="9"/>
  <c r="L1009" i="9"/>
  <c r="N1008" i="9"/>
  <c r="M1008" i="9"/>
  <c r="L1008" i="9"/>
  <c r="O1007" i="9"/>
  <c r="N1007" i="9"/>
  <c r="M1007" i="9"/>
  <c r="L1007" i="9"/>
  <c r="K1007" i="9"/>
  <c r="N1006" i="9"/>
  <c r="O1006" i="9" s="1"/>
  <c r="M1006" i="9"/>
  <c r="L1006" i="9"/>
  <c r="O1005" i="9"/>
  <c r="N1005" i="9"/>
  <c r="M1005" i="9"/>
  <c r="L1005" i="9"/>
  <c r="N1004" i="9"/>
  <c r="M1004" i="9"/>
  <c r="L1004" i="9"/>
  <c r="N1003" i="9"/>
  <c r="O1003" i="9" s="1"/>
  <c r="M1003" i="9"/>
  <c r="L1003" i="9"/>
  <c r="N1002" i="9"/>
  <c r="M1002" i="9"/>
  <c r="L1002" i="9"/>
  <c r="N1001" i="9"/>
  <c r="M1001" i="9"/>
  <c r="L1001" i="9"/>
  <c r="N1000" i="9"/>
  <c r="M1000" i="9"/>
  <c r="L1000" i="9"/>
  <c r="N999" i="9"/>
  <c r="M999" i="9"/>
  <c r="L999" i="9"/>
  <c r="K999" i="9"/>
  <c r="N998" i="9"/>
  <c r="M998" i="9"/>
  <c r="L998" i="9"/>
  <c r="K998" i="9"/>
  <c r="N997" i="9"/>
  <c r="M997" i="9"/>
  <c r="L997" i="9"/>
  <c r="K997" i="9"/>
  <c r="N996" i="9"/>
  <c r="M996" i="9"/>
  <c r="L996" i="9"/>
  <c r="N995" i="9"/>
  <c r="O995" i="9" s="1"/>
  <c r="M995" i="9"/>
  <c r="L995" i="9"/>
  <c r="K995" i="9"/>
  <c r="N994" i="9"/>
  <c r="M994" i="9"/>
  <c r="L994" i="9"/>
  <c r="K994" i="9"/>
  <c r="N993" i="9"/>
  <c r="M993" i="9"/>
  <c r="L993" i="9"/>
  <c r="K993" i="9"/>
  <c r="N992" i="9"/>
  <c r="M992" i="9"/>
  <c r="L992" i="9"/>
  <c r="K992" i="9"/>
  <c r="N991" i="9"/>
  <c r="O991" i="9" s="1"/>
  <c r="M991" i="9"/>
  <c r="L991" i="9"/>
  <c r="N990" i="9"/>
  <c r="O990" i="9" s="1"/>
  <c r="M990" i="9"/>
  <c r="L990" i="9"/>
  <c r="N989" i="9"/>
  <c r="M989" i="9"/>
  <c r="L989" i="9"/>
  <c r="N988" i="9"/>
  <c r="M988" i="9"/>
  <c r="L988" i="9"/>
  <c r="N987" i="9"/>
  <c r="O987" i="9" s="1"/>
  <c r="M987" i="9"/>
  <c r="L987" i="9"/>
  <c r="N986" i="9"/>
  <c r="M986" i="9"/>
  <c r="L986" i="9"/>
  <c r="N985" i="9"/>
  <c r="M985" i="9"/>
  <c r="L985" i="9"/>
  <c r="K985" i="9"/>
  <c r="N984" i="9"/>
  <c r="M984" i="9"/>
  <c r="L984" i="9"/>
  <c r="N983" i="9"/>
  <c r="O983" i="9" s="1"/>
  <c r="M983" i="9"/>
  <c r="L983" i="9"/>
  <c r="N982" i="9"/>
  <c r="M982" i="9"/>
  <c r="L982" i="9"/>
  <c r="N981" i="9"/>
  <c r="M981" i="9"/>
  <c r="L981" i="9"/>
  <c r="N980" i="9"/>
  <c r="M980" i="9"/>
  <c r="L980" i="9"/>
  <c r="O980" i="9" s="1"/>
  <c r="N979" i="9"/>
  <c r="O979" i="9" s="1"/>
  <c r="M979" i="9"/>
  <c r="L979" i="9"/>
  <c r="N978" i="9"/>
  <c r="M978" i="9"/>
  <c r="L978" i="9"/>
  <c r="N977" i="9"/>
  <c r="M977" i="9"/>
  <c r="L977" i="9"/>
  <c r="N976" i="9"/>
  <c r="M976" i="9"/>
  <c r="L976" i="9"/>
  <c r="N975" i="9"/>
  <c r="O975" i="9" s="1"/>
  <c r="M975" i="9"/>
  <c r="L975" i="9"/>
  <c r="N974" i="9"/>
  <c r="O974" i="9" s="1"/>
  <c r="M974" i="9"/>
  <c r="L974" i="9"/>
  <c r="N973" i="9"/>
  <c r="M973" i="9"/>
  <c r="L973" i="9"/>
  <c r="K973" i="9"/>
  <c r="N972" i="9"/>
  <c r="M972" i="9"/>
  <c r="L972" i="9"/>
  <c r="N971" i="9"/>
  <c r="O971" i="9" s="1"/>
  <c r="M971" i="9"/>
  <c r="L971" i="9"/>
  <c r="N970" i="9"/>
  <c r="M970" i="9"/>
  <c r="L970" i="9"/>
  <c r="N969" i="9"/>
  <c r="M969" i="9"/>
  <c r="L969" i="9"/>
  <c r="N968" i="9"/>
  <c r="M968" i="9"/>
  <c r="L968" i="9"/>
  <c r="N967" i="9"/>
  <c r="O967" i="9" s="1"/>
  <c r="M967" i="9"/>
  <c r="L967" i="9"/>
  <c r="N966" i="9"/>
  <c r="M966" i="9"/>
  <c r="L966" i="9"/>
  <c r="N965" i="9"/>
  <c r="M965" i="9"/>
  <c r="L965" i="9"/>
  <c r="N964" i="9"/>
  <c r="O964" i="9" s="1"/>
  <c r="M964" i="9"/>
  <c r="L964" i="9"/>
  <c r="K964" i="9"/>
  <c r="N963" i="9"/>
  <c r="O963" i="9" s="1"/>
  <c r="T963" i="9" s="1"/>
  <c r="U963" i="9" s="1"/>
  <c r="M963" i="9"/>
  <c r="L963" i="9"/>
  <c r="N962" i="9"/>
  <c r="M962" i="9"/>
  <c r="L962" i="9"/>
  <c r="N961" i="9"/>
  <c r="M961" i="9"/>
  <c r="L961" i="9"/>
  <c r="N960" i="9"/>
  <c r="M960" i="9"/>
  <c r="L960" i="9"/>
  <c r="N959" i="9"/>
  <c r="O959" i="9" s="1"/>
  <c r="M959" i="9"/>
  <c r="L959" i="9"/>
  <c r="N958" i="9"/>
  <c r="O958" i="9" s="1"/>
  <c r="M958" i="9"/>
  <c r="L958" i="9"/>
  <c r="N957" i="9"/>
  <c r="O957" i="9" s="1"/>
  <c r="T957" i="9" s="1"/>
  <c r="U957" i="9" s="1"/>
  <c r="M957" i="9"/>
  <c r="L957" i="9"/>
  <c r="N956" i="9"/>
  <c r="M956" i="9"/>
  <c r="L956" i="9"/>
  <c r="N955" i="9"/>
  <c r="M955" i="9"/>
  <c r="L955" i="9"/>
  <c r="N954" i="9"/>
  <c r="M954" i="9"/>
  <c r="L954" i="9"/>
  <c r="N953" i="9"/>
  <c r="O953" i="9" s="1"/>
  <c r="M953" i="9"/>
  <c r="L953" i="9"/>
  <c r="N952" i="9"/>
  <c r="M952" i="9"/>
  <c r="L952" i="9"/>
  <c r="N951" i="9"/>
  <c r="O951" i="9" s="1"/>
  <c r="M951" i="9"/>
  <c r="L951" i="9"/>
  <c r="N950" i="9"/>
  <c r="M950" i="9"/>
  <c r="L950" i="9"/>
  <c r="O950" i="9" s="1"/>
  <c r="O949" i="9"/>
  <c r="N949" i="9"/>
  <c r="M949" i="9"/>
  <c r="L949" i="9"/>
  <c r="N948" i="9"/>
  <c r="M948" i="9"/>
  <c r="L948" i="9"/>
  <c r="N947" i="9"/>
  <c r="O947" i="9" s="1"/>
  <c r="M947" i="9"/>
  <c r="L947" i="9"/>
  <c r="N946" i="9"/>
  <c r="M946" i="9"/>
  <c r="L946" i="9"/>
  <c r="O946" i="9" s="1"/>
  <c r="K946" i="9"/>
  <c r="N945" i="9"/>
  <c r="M945" i="9"/>
  <c r="L945" i="9"/>
  <c r="N944" i="9"/>
  <c r="M944" i="9"/>
  <c r="L944" i="9"/>
  <c r="Z943" i="9"/>
  <c r="N943" i="9"/>
  <c r="O943" i="9" s="1"/>
  <c r="T943" i="9" s="1"/>
  <c r="U943" i="9" s="1"/>
  <c r="M943" i="9"/>
  <c r="L943" i="9"/>
  <c r="N942" i="9"/>
  <c r="O942" i="9" s="1"/>
  <c r="T942" i="9" s="1"/>
  <c r="U942" i="9" s="1"/>
  <c r="M942" i="9"/>
  <c r="L942" i="9"/>
  <c r="N941" i="9"/>
  <c r="M941" i="9"/>
  <c r="L941" i="9"/>
  <c r="N940" i="9"/>
  <c r="M940" i="9"/>
  <c r="L940" i="9"/>
  <c r="N939" i="9"/>
  <c r="M939" i="9"/>
  <c r="L939" i="9"/>
  <c r="N938" i="9"/>
  <c r="M938" i="9"/>
  <c r="L938" i="9"/>
  <c r="N937" i="9"/>
  <c r="M937" i="9"/>
  <c r="O937" i="9" s="1"/>
  <c r="L937" i="9"/>
  <c r="N936" i="9"/>
  <c r="M936" i="9"/>
  <c r="L936" i="9"/>
  <c r="N935" i="9"/>
  <c r="M935" i="9"/>
  <c r="L935" i="9"/>
  <c r="K935" i="9"/>
  <c r="N934" i="9"/>
  <c r="O934" i="9" s="1"/>
  <c r="M934" i="9"/>
  <c r="L934" i="9"/>
  <c r="N933" i="9"/>
  <c r="M933" i="9"/>
  <c r="L933" i="9"/>
  <c r="N932" i="9"/>
  <c r="M932" i="9"/>
  <c r="L932" i="9"/>
  <c r="O932" i="9" s="1"/>
  <c r="N931" i="9"/>
  <c r="O931" i="9" s="1"/>
  <c r="T931" i="9" s="1"/>
  <c r="U931" i="9" s="1"/>
  <c r="M931" i="9"/>
  <c r="L931" i="9"/>
  <c r="N930" i="9"/>
  <c r="M930" i="9"/>
  <c r="L930" i="9"/>
  <c r="N929" i="9"/>
  <c r="M929" i="9"/>
  <c r="L929" i="9"/>
  <c r="N928" i="9"/>
  <c r="M928" i="9"/>
  <c r="L928" i="9"/>
  <c r="N927" i="9"/>
  <c r="M927" i="9"/>
  <c r="L927" i="9"/>
  <c r="N926" i="9"/>
  <c r="M926" i="9"/>
  <c r="L926" i="9"/>
  <c r="O926" i="9" s="1"/>
  <c r="N925" i="9"/>
  <c r="M925" i="9"/>
  <c r="L925" i="9"/>
  <c r="N924" i="9"/>
  <c r="M924" i="9"/>
  <c r="L924" i="9"/>
  <c r="N923" i="9"/>
  <c r="M923" i="9"/>
  <c r="L923" i="9"/>
  <c r="N922" i="9"/>
  <c r="O922" i="9" s="1"/>
  <c r="M922" i="9"/>
  <c r="L922" i="9"/>
  <c r="N921" i="9"/>
  <c r="M921" i="9"/>
  <c r="L921" i="9"/>
  <c r="N920" i="9"/>
  <c r="M920" i="9"/>
  <c r="L920" i="9"/>
  <c r="K920" i="9"/>
  <c r="N919" i="9"/>
  <c r="M919" i="9"/>
  <c r="L919" i="9"/>
  <c r="N918" i="9"/>
  <c r="M918" i="9"/>
  <c r="L918" i="9"/>
  <c r="N917" i="9"/>
  <c r="M917" i="9"/>
  <c r="L917" i="9"/>
  <c r="N916" i="9"/>
  <c r="O916" i="9" s="1"/>
  <c r="M916" i="9"/>
  <c r="L916" i="9"/>
  <c r="N915" i="9"/>
  <c r="O915" i="9" s="1"/>
  <c r="M915" i="9"/>
  <c r="L915" i="9"/>
  <c r="N914" i="9"/>
  <c r="M914" i="9"/>
  <c r="L914" i="9"/>
  <c r="N913" i="9"/>
  <c r="M913" i="9"/>
  <c r="L913" i="9"/>
  <c r="N912" i="9"/>
  <c r="M912" i="9"/>
  <c r="L912" i="9"/>
  <c r="O911" i="9"/>
  <c r="N911" i="9"/>
  <c r="M911" i="9"/>
  <c r="L911" i="9"/>
  <c r="N910" i="9"/>
  <c r="M910" i="9"/>
  <c r="L910" i="9"/>
  <c r="N909" i="9"/>
  <c r="M909" i="9"/>
  <c r="O909" i="9" s="1"/>
  <c r="L909" i="9"/>
  <c r="N908" i="9"/>
  <c r="M908" i="9"/>
  <c r="L908" i="9"/>
  <c r="K908" i="9"/>
  <c r="N907" i="9"/>
  <c r="O907" i="9" s="1"/>
  <c r="M907" i="9"/>
  <c r="L907" i="9"/>
  <c r="N906" i="9"/>
  <c r="O906" i="9" s="1"/>
  <c r="M906" i="9"/>
  <c r="L906" i="9"/>
  <c r="N905" i="9"/>
  <c r="M905" i="9"/>
  <c r="L905" i="9"/>
  <c r="N904" i="9"/>
  <c r="M904" i="9"/>
  <c r="L904" i="9"/>
  <c r="N903" i="9"/>
  <c r="O903" i="9" s="1"/>
  <c r="M903" i="9"/>
  <c r="L903" i="9"/>
  <c r="N902" i="9"/>
  <c r="M902" i="9"/>
  <c r="L902" i="9"/>
  <c r="N901" i="9"/>
  <c r="O901" i="9" s="1"/>
  <c r="M901" i="9"/>
  <c r="L901" i="9"/>
  <c r="N900" i="9"/>
  <c r="O900" i="9" s="1"/>
  <c r="M900" i="9"/>
  <c r="L900" i="9"/>
  <c r="N899" i="9"/>
  <c r="M899" i="9"/>
  <c r="L899" i="9"/>
  <c r="N898" i="9"/>
  <c r="O898" i="9" s="1"/>
  <c r="M898" i="9"/>
  <c r="L898" i="9"/>
  <c r="N897" i="9"/>
  <c r="M897" i="9"/>
  <c r="L897" i="9"/>
  <c r="N896" i="9"/>
  <c r="M896" i="9"/>
  <c r="L896" i="9"/>
  <c r="N895" i="9"/>
  <c r="M895" i="9"/>
  <c r="O895" i="9" s="1"/>
  <c r="L895" i="9"/>
  <c r="N894" i="9"/>
  <c r="O894" i="9" s="1"/>
  <c r="T894" i="9" s="1"/>
  <c r="U894" i="9" s="1"/>
  <c r="M894" i="9"/>
  <c r="L894" i="9"/>
  <c r="N893" i="9"/>
  <c r="M893" i="9"/>
  <c r="L893" i="9"/>
  <c r="O892" i="9"/>
  <c r="N892" i="9"/>
  <c r="M892" i="9"/>
  <c r="L892" i="9"/>
  <c r="N891" i="9"/>
  <c r="M891" i="9"/>
  <c r="L891" i="9"/>
  <c r="K891" i="9"/>
  <c r="N890" i="9"/>
  <c r="O890" i="9" s="1"/>
  <c r="M890" i="9"/>
  <c r="L890" i="9"/>
  <c r="N889" i="9"/>
  <c r="O889" i="9" s="1"/>
  <c r="M889" i="9"/>
  <c r="L889" i="9"/>
  <c r="N888" i="9"/>
  <c r="M888" i="9"/>
  <c r="L888" i="9"/>
  <c r="N887" i="9"/>
  <c r="M887" i="9"/>
  <c r="L887" i="9"/>
  <c r="N886" i="9"/>
  <c r="O886" i="9" s="1"/>
  <c r="M886" i="9"/>
  <c r="L886" i="9"/>
  <c r="N885" i="9"/>
  <c r="M885" i="9"/>
  <c r="L885" i="9"/>
  <c r="K885" i="9"/>
  <c r="N884" i="9"/>
  <c r="M884" i="9"/>
  <c r="L884" i="9"/>
  <c r="N883" i="9"/>
  <c r="O883" i="9" s="1"/>
  <c r="M883" i="9"/>
  <c r="L883" i="9"/>
  <c r="N882" i="9"/>
  <c r="M882" i="9"/>
  <c r="L882" i="9"/>
  <c r="N881" i="9"/>
  <c r="O881" i="9" s="1"/>
  <c r="M881" i="9"/>
  <c r="L881" i="9"/>
  <c r="O880" i="9"/>
  <c r="T880" i="9" s="1"/>
  <c r="U880" i="9" s="1"/>
  <c r="N880" i="9"/>
  <c r="M880" i="9"/>
  <c r="L880" i="9"/>
  <c r="O879" i="9"/>
  <c r="N879" i="9"/>
  <c r="M879" i="9"/>
  <c r="L879" i="9"/>
  <c r="O878" i="9"/>
  <c r="N878" i="9"/>
  <c r="M878" i="9"/>
  <c r="L878" i="9"/>
  <c r="T877" i="9"/>
  <c r="U877" i="9" s="1"/>
  <c r="N877" i="9"/>
  <c r="O877" i="9" s="1"/>
  <c r="M877" i="9"/>
  <c r="L877" i="9"/>
  <c r="K877" i="9"/>
  <c r="N876" i="9"/>
  <c r="M876" i="9"/>
  <c r="L876" i="9"/>
  <c r="K876" i="9"/>
  <c r="N875" i="9"/>
  <c r="O875" i="9" s="1"/>
  <c r="M875" i="9"/>
  <c r="L875" i="9"/>
  <c r="N874" i="9"/>
  <c r="M874" i="9"/>
  <c r="L874" i="9"/>
  <c r="N873" i="9"/>
  <c r="O873" i="9" s="1"/>
  <c r="M873" i="9"/>
  <c r="L873" i="9"/>
  <c r="N872" i="9"/>
  <c r="M872" i="9"/>
  <c r="L872" i="9"/>
  <c r="O871" i="9"/>
  <c r="N871" i="9"/>
  <c r="M871" i="9"/>
  <c r="L871" i="9"/>
  <c r="N870" i="9"/>
  <c r="M870" i="9"/>
  <c r="L870" i="9"/>
  <c r="N869" i="9"/>
  <c r="O869" i="9" s="1"/>
  <c r="M869" i="9"/>
  <c r="L869" i="9"/>
  <c r="N868" i="9"/>
  <c r="M868" i="9"/>
  <c r="L868" i="9"/>
  <c r="O868" i="9" s="1"/>
  <c r="T868" i="9" s="1"/>
  <c r="U868" i="9" s="1"/>
  <c r="N867" i="9"/>
  <c r="M867" i="9"/>
  <c r="O867" i="9" s="1"/>
  <c r="L867" i="9"/>
  <c r="N866" i="9"/>
  <c r="M866" i="9"/>
  <c r="L866" i="9"/>
  <c r="N865" i="9"/>
  <c r="M865" i="9"/>
  <c r="L865" i="9"/>
  <c r="N864" i="9"/>
  <c r="M864" i="9"/>
  <c r="L864" i="9"/>
  <c r="O864" i="9" s="1"/>
  <c r="N863" i="9"/>
  <c r="O863" i="9" s="1"/>
  <c r="M863" i="9"/>
  <c r="L863" i="9"/>
  <c r="N862" i="9"/>
  <c r="M862" i="9"/>
  <c r="L862" i="9"/>
  <c r="K862" i="9"/>
  <c r="N861" i="9"/>
  <c r="O861" i="9" s="1"/>
  <c r="T861" i="9" s="1"/>
  <c r="U861" i="9" s="1"/>
  <c r="M861" i="9"/>
  <c r="L861" i="9"/>
  <c r="N860" i="9"/>
  <c r="M860" i="9"/>
  <c r="L860" i="9"/>
  <c r="N859" i="9"/>
  <c r="M859" i="9"/>
  <c r="L859" i="9"/>
  <c r="N858" i="9"/>
  <c r="O858" i="9" s="1"/>
  <c r="M858" i="9"/>
  <c r="L858" i="9"/>
  <c r="O857" i="9"/>
  <c r="T857" i="9" s="1"/>
  <c r="U857" i="9" s="1"/>
  <c r="N857" i="9"/>
  <c r="M857" i="9"/>
  <c r="L857" i="9"/>
  <c r="N856" i="9"/>
  <c r="M856" i="9"/>
  <c r="L856" i="9"/>
  <c r="N855" i="9"/>
  <c r="M855" i="9"/>
  <c r="L855" i="9"/>
  <c r="N854" i="9"/>
  <c r="M854" i="9"/>
  <c r="L854" i="9"/>
  <c r="N853" i="9"/>
  <c r="O853" i="9" s="1"/>
  <c r="M853" i="9"/>
  <c r="L853" i="9"/>
  <c r="N852" i="9"/>
  <c r="O852" i="9" s="1"/>
  <c r="M852" i="9"/>
  <c r="L852" i="9"/>
  <c r="N851" i="9"/>
  <c r="M851" i="9"/>
  <c r="L851" i="9"/>
  <c r="O851" i="9" s="1"/>
  <c r="T851" i="9" s="1"/>
  <c r="U851" i="9" s="1"/>
  <c r="N850" i="9"/>
  <c r="O850" i="9" s="1"/>
  <c r="M850" i="9"/>
  <c r="L850" i="9"/>
  <c r="N849" i="9"/>
  <c r="M849" i="9"/>
  <c r="L849" i="9"/>
  <c r="N848" i="9"/>
  <c r="M848" i="9"/>
  <c r="L848" i="9"/>
  <c r="N847" i="9"/>
  <c r="O847" i="9" s="1"/>
  <c r="M847" i="9"/>
  <c r="L847" i="9"/>
  <c r="N846" i="9"/>
  <c r="M846" i="9"/>
  <c r="L846" i="9"/>
  <c r="N845" i="9"/>
  <c r="O845" i="9" s="1"/>
  <c r="T845" i="9" s="1"/>
  <c r="U845" i="9" s="1"/>
  <c r="M845" i="9"/>
  <c r="L845" i="9"/>
  <c r="N844" i="9"/>
  <c r="O844" i="9" s="1"/>
  <c r="M844" i="9"/>
  <c r="L844" i="9"/>
  <c r="N843" i="9"/>
  <c r="M843" i="9"/>
  <c r="L843" i="9"/>
  <c r="N842" i="9"/>
  <c r="O842" i="9" s="1"/>
  <c r="M842" i="9"/>
  <c r="L842" i="9"/>
  <c r="N841" i="9"/>
  <c r="M841" i="9"/>
  <c r="L841" i="9"/>
  <c r="N840" i="9"/>
  <c r="M840" i="9"/>
  <c r="L840" i="9"/>
  <c r="O839" i="9"/>
  <c r="N839" i="9"/>
  <c r="M839" i="9"/>
  <c r="L839" i="9"/>
  <c r="N838" i="9"/>
  <c r="M838" i="9"/>
  <c r="L838" i="9"/>
  <c r="N837" i="9"/>
  <c r="M837" i="9"/>
  <c r="O837" i="9" s="1"/>
  <c r="L837" i="9"/>
  <c r="N836" i="9"/>
  <c r="O836" i="9" s="1"/>
  <c r="M836" i="9"/>
  <c r="L836" i="9"/>
  <c r="N835" i="9"/>
  <c r="O835" i="9" s="1"/>
  <c r="T835" i="9" s="1"/>
  <c r="Z835" i="9" s="1"/>
  <c r="M835" i="9"/>
  <c r="L835" i="9"/>
  <c r="N834" i="9"/>
  <c r="M834" i="9"/>
  <c r="L834" i="9"/>
  <c r="O834" i="9" s="1"/>
  <c r="T834" i="9" s="1"/>
  <c r="U834" i="9" s="1"/>
  <c r="N833" i="9"/>
  <c r="O833" i="9" s="1"/>
  <c r="M833" i="9"/>
  <c r="L833" i="9"/>
  <c r="K833" i="9"/>
  <c r="N832" i="9"/>
  <c r="M832" i="9"/>
  <c r="L832" i="9"/>
  <c r="O832" i="9" s="1"/>
  <c r="N831" i="9"/>
  <c r="O831" i="9" s="1"/>
  <c r="T831" i="9" s="1"/>
  <c r="U831" i="9" s="1"/>
  <c r="M831" i="9"/>
  <c r="L831" i="9"/>
  <c r="N830" i="9"/>
  <c r="M830" i="9"/>
  <c r="L830" i="9"/>
  <c r="N829" i="9"/>
  <c r="M829" i="9"/>
  <c r="L829" i="9"/>
  <c r="N828" i="9"/>
  <c r="O828" i="9" s="1"/>
  <c r="M828" i="9"/>
  <c r="L828" i="9"/>
  <c r="N827" i="9"/>
  <c r="M827" i="9"/>
  <c r="L827" i="9"/>
  <c r="K827" i="9"/>
  <c r="N826" i="9"/>
  <c r="M826" i="9"/>
  <c r="L826" i="9"/>
  <c r="N825" i="9"/>
  <c r="O825" i="9" s="1"/>
  <c r="M825" i="9"/>
  <c r="L825" i="9"/>
  <c r="K825" i="9"/>
  <c r="N824" i="9"/>
  <c r="M824" i="9"/>
  <c r="L824" i="9"/>
  <c r="N823" i="9"/>
  <c r="O823" i="9" s="1"/>
  <c r="T823" i="9" s="1"/>
  <c r="U823" i="9" s="1"/>
  <c r="M823" i="9"/>
  <c r="L823" i="9"/>
  <c r="N822" i="9"/>
  <c r="O822" i="9" s="1"/>
  <c r="M822" i="9"/>
  <c r="L822" i="9"/>
  <c r="N821" i="9"/>
  <c r="M821" i="9"/>
  <c r="L821" i="9"/>
  <c r="Z820" i="9"/>
  <c r="N820" i="9"/>
  <c r="O820" i="9" s="1"/>
  <c r="T820" i="9" s="1"/>
  <c r="U820" i="9" s="1"/>
  <c r="M820" i="9"/>
  <c r="L820" i="9"/>
  <c r="N819" i="9"/>
  <c r="M819" i="9"/>
  <c r="L819" i="9"/>
  <c r="N818" i="9"/>
  <c r="M818" i="9"/>
  <c r="L818" i="9"/>
  <c r="N817" i="9"/>
  <c r="O817" i="9" s="1"/>
  <c r="M817" i="9"/>
  <c r="L817" i="9"/>
  <c r="N816" i="9"/>
  <c r="M816" i="9"/>
  <c r="L816" i="9"/>
  <c r="N815" i="9"/>
  <c r="M815" i="9"/>
  <c r="L815" i="9"/>
  <c r="N814" i="9"/>
  <c r="O814" i="9" s="1"/>
  <c r="M814" i="9"/>
  <c r="L814" i="9"/>
  <c r="N813" i="9"/>
  <c r="M813" i="9"/>
  <c r="L813" i="9"/>
  <c r="O812" i="9"/>
  <c r="N812" i="9"/>
  <c r="M812" i="9"/>
  <c r="L812" i="9"/>
  <c r="T811" i="9"/>
  <c r="U811" i="9" s="1"/>
  <c r="N811" i="9"/>
  <c r="O811" i="9" s="1"/>
  <c r="M811" i="9"/>
  <c r="L811" i="9"/>
  <c r="N810" i="9"/>
  <c r="M810" i="9"/>
  <c r="L810" i="9"/>
  <c r="N809" i="9"/>
  <c r="O809" i="9" s="1"/>
  <c r="M809" i="9"/>
  <c r="L809" i="9"/>
  <c r="K809" i="9"/>
  <c r="N808" i="9"/>
  <c r="M808" i="9"/>
  <c r="L808" i="9"/>
  <c r="N807" i="9"/>
  <c r="M807" i="9"/>
  <c r="L807" i="9"/>
  <c r="N806" i="9"/>
  <c r="O806" i="9" s="1"/>
  <c r="M806" i="9"/>
  <c r="L806" i="9"/>
  <c r="K806" i="9"/>
  <c r="N805" i="9"/>
  <c r="M805" i="9"/>
  <c r="L805" i="9"/>
  <c r="K805" i="9"/>
  <c r="O804" i="9"/>
  <c r="N804" i="9"/>
  <c r="M804" i="9"/>
  <c r="L804" i="9"/>
  <c r="N803" i="9"/>
  <c r="M803" i="9"/>
  <c r="L803" i="9"/>
  <c r="N802" i="9"/>
  <c r="M802" i="9"/>
  <c r="L802" i="9"/>
  <c r="O802" i="9" s="1"/>
  <c r="N801" i="9"/>
  <c r="O801" i="9" s="1"/>
  <c r="M801" i="9"/>
  <c r="L801" i="9"/>
  <c r="O800" i="9"/>
  <c r="T800" i="9" s="1"/>
  <c r="U800" i="9" s="1"/>
  <c r="N800" i="9"/>
  <c r="M800" i="9"/>
  <c r="L800" i="9"/>
  <c r="N799" i="9"/>
  <c r="M799" i="9"/>
  <c r="L799" i="9"/>
  <c r="N798" i="9"/>
  <c r="O798" i="9" s="1"/>
  <c r="M798" i="9"/>
  <c r="L798" i="9"/>
  <c r="N797" i="9"/>
  <c r="M797" i="9"/>
  <c r="L797" i="9"/>
  <c r="K797" i="9"/>
  <c r="N796" i="9"/>
  <c r="O796" i="9" s="1"/>
  <c r="M796" i="9"/>
  <c r="L796" i="9"/>
  <c r="K796" i="9"/>
  <c r="N795" i="9"/>
  <c r="O795" i="9" s="1"/>
  <c r="M795" i="9"/>
  <c r="L795" i="9"/>
  <c r="N794" i="9"/>
  <c r="M794" i="9"/>
  <c r="L794" i="9"/>
  <c r="O794" i="9" s="1"/>
  <c r="T794" i="9" s="1"/>
  <c r="U794" i="9" s="1"/>
  <c r="N793" i="9"/>
  <c r="M793" i="9"/>
  <c r="L793" i="9"/>
  <c r="O792" i="9"/>
  <c r="N792" i="9"/>
  <c r="M792" i="9"/>
  <c r="L792" i="9"/>
  <c r="O791" i="9"/>
  <c r="N791" i="9"/>
  <c r="M791" i="9"/>
  <c r="L791" i="9"/>
  <c r="N790" i="9"/>
  <c r="M790" i="9"/>
  <c r="L790" i="9"/>
  <c r="N789" i="9"/>
  <c r="M789" i="9"/>
  <c r="L789" i="9"/>
  <c r="N788" i="9"/>
  <c r="O788" i="9" s="1"/>
  <c r="T788" i="9" s="1"/>
  <c r="U788" i="9" s="1"/>
  <c r="M788" i="9"/>
  <c r="L788" i="9"/>
  <c r="N787" i="9"/>
  <c r="O787" i="9" s="1"/>
  <c r="M787" i="9"/>
  <c r="L787" i="9"/>
  <c r="N786" i="9"/>
  <c r="M786" i="9"/>
  <c r="L786" i="9"/>
  <c r="N785" i="9"/>
  <c r="M785" i="9"/>
  <c r="L785" i="9"/>
  <c r="K785" i="9"/>
  <c r="O784" i="9"/>
  <c r="N784" i="9"/>
  <c r="M784" i="9"/>
  <c r="L784" i="9"/>
  <c r="N783" i="9"/>
  <c r="M783" i="9"/>
  <c r="L783" i="9"/>
  <c r="N782" i="9"/>
  <c r="O782" i="9" s="1"/>
  <c r="M782" i="9"/>
  <c r="L782" i="9"/>
  <c r="N781" i="9"/>
  <c r="M781" i="9"/>
  <c r="L781" i="9"/>
  <c r="O780" i="9"/>
  <c r="N780" i="9"/>
  <c r="M780" i="9"/>
  <c r="L780" i="9"/>
  <c r="N779" i="9"/>
  <c r="M779" i="9"/>
  <c r="L779" i="9"/>
  <c r="K779" i="9"/>
  <c r="N778" i="9"/>
  <c r="M778" i="9"/>
  <c r="L778" i="9"/>
  <c r="N777" i="9"/>
  <c r="M777" i="9"/>
  <c r="L777" i="9"/>
  <c r="N776" i="9"/>
  <c r="O776" i="9" s="1"/>
  <c r="M776" i="9"/>
  <c r="L776" i="9"/>
  <c r="N775" i="9"/>
  <c r="M775" i="9"/>
  <c r="L775" i="9"/>
  <c r="N774" i="9"/>
  <c r="O774" i="9" s="1"/>
  <c r="M774" i="9"/>
  <c r="L774" i="9"/>
  <c r="T773" i="9"/>
  <c r="U773" i="9" s="1"/>
  <c r="N773" i="9"/>
  <c r="O773" i="9" s="1"/>
  <c r="M773" i="9"/>
  <c r="L773" i="9"/>
  <c r="N772" i="9"/>
  <c r="M772" i="9"/>
  <c r="L772" i="9"/>
  <c r="O771" i="9"/>
  <c r="T771" i="9" s="1"/>
  <c r="U771" i="9" s="1"/>
  <c r="N771" i="9"/>
  <c r="M771" i="9"/>
  <c r="L771" i="9"/>
  <c r="N770" i="9"/>
  <c r="M770" i="9"/>
  <c r="L770" i="9"/>
  <c r="N769" i="9"/>
  <c r="O769" i="9" s="1"/>
  <c r="T769" i="9" s="1"/>
  <c r="U769" i="9" s="1"/>
  <c r="M769" i="9"/>
  <c r="L769" i="9"/>
  <c r="N768" i="9"/>
  <c r="M768" i="9"/>
  <c r="O768" i="9" s="1"/>
  <c r="L768" i="9"/>
  <c r="N767" i="9"/>
  <c r="M767" i="9"/>
  <c r="L767" i="9"/>
  <c r="O766" i="9"/>
  <c r="N766" i="9"/>
  <c r="M766" i="9"/>
  <c r="L766" i="9"/>
  <c r="O765" i="9"/>
  <c r="N765" i="9"/>
  <c r="M765" i="9"/>
  <c r="L765" i="9"/>
  <c r="N764" i="9"/>
  <c r="M764" i="9"/>
  <c r="L764" i="9"/>
  <c r="N763" i="9"/>
  <c r="O763" i="9" s="1"/>
  <c r="M763" i="9"/>
  <c r="L763" i="9"/>
  <c r="N762" i="9"/>
  <c r="M762" i="9"/>
  <c r="L762" i="9"/>
  <c r="K762" i="9"/>
  <c r="N761" i="9"/>
  <c r="O761" i="9" s="1"/>
  <c r="T761" i="9" s="1"/>
  <c r="U761" i="9" s="1"/>
  <c r="M761" i="9"/>
  <c r="L761" i="9"/>
  <c r="N760" i="9"/>
  <c r="O760" i="9" s="1"/>
  <c r="M760" i="9"/>
  <c r="L760" i="9"/>
  <c r="N759" i="9"/>
  <c r="M759" i="9"/>
  <c r="L759" i="9"/>
  <c r="O758" i="9"/>
  <c r="T758" i="9" s="1"/>
  <c r="U758" i="9" s="1"/>
  <c r="N758" i="9"/>
  <c r="M758" i="9"/>
  <c r="L758" i="9"/>
  <c r="N757" i="9"/>
  <c r="M757" i="9"/>
  <c r="L757" i="9"/>
  <c r="N756" i="9"/>
  <c r="M756" i="9"/>
  <c r="L756" i="9"/>
  <c r="N755" i="9"/>
  <c r="O755" i="9" s="1"/>
  <c r="T755" i="9" s="1"/>
  <c r="U755" i="9" s="1"/>
  <c r="M755" i="9"/>
  <c r="L755" i="9"/>
  <c r="N754" i="9"/>
  <c r="M754" i="9"/>
  <c r="L754" i="9"/>
  <c r="O754" i="9" s="1"/>
  <c r="N753" i="9"/>
  <c r="O753" i="9" s="1"/>
  <c r="T753" i="9" s="1"/>
  <c r="U753" i="9" s="1"/>
  <c r="M753" i="9"/>
  <c r="L753" i="9"/>
  <c r="N752" i="9"/>
  <c r="O752" i="9" s="1"/>
  <c r="M752" i="9"/>
  <c r="L752" i="9"/>
  <c r="N751" i="9"/>
  <c r="M751" i="9"/>
  <c r="L751" i="9"/>
  <c r="N750" i="9"/>
  <c r="O750" i="9" s="1"/>
  <c r="M750" i="9"/>
  <c r="L750" i="9"/>
  <c r="N749" i="9"/>
  <c r="O749" i="9" s="1"/>
  <c r="M749" i="9"/>
  <c r="L749" i="9"/>
  <c r="N748" i="9"/>
  <c r="M748" i="9"/>
  <c r="L748" i="9"/>
  <c r="O747" i="9"/>
  <c r="N747" i="9"/>
  <c r="M747" i="9"/>
  <c r="L747" i="9"/>
  <c r="N746" i="9"/>
  <c r="M746" i="9"/>
  <c r="L746" i="9"/>
  <c r="N745" i="9"/>
  <c r="O745" i="9" s="1"/>
  <c r="T745" i="9" s="1"/>
  <c r="U745" i="9" s="1"/>
  <c r="M745" i="9"/>
  <c r="L745" i="9"/>
  <c r="N744" i="9"/>
  <c r="O744" i="9" s="1"/>
  <c r="M744" i="9"/>
  <c r="L744" i="9"/>
  <c r="N743" i="9"/>
  <c r="M743" i="9"/>
  <c r="L743" i="9"/>
  <c r="O742" i="9"/>
  <c r="T742" i="9" s="1"/>
  <c r="U742" i="9" s="1"/>
  <c r="N742" i="9"/>
  <c r="M742" i="9"/>
  <c r="L742" i="9"/>
  <c r="N741" i="9"/>
  <c r="M741" i="9"/>
  <c r="L741" i="9"/>
  <c r="N740" i="9"/>
  <c r="M740" i="9"/>
  <c r="L740" i="9"/>
  <c r="N739" i="9"/>
  <c r="O739" i="9" s="1"/>
  <c r="M739" i="9"/>
  <c r="L739" i="9"/>
  <c r="N738" i="9"/>
  <c r="M738" i="9"/>
  <c r="L738" i="9"/>
  <c r="N737" i="9"/>
  <c r="O737" i="9" s="1"/>
  <c r="T737" i="9" s="1"/>
  <c r="U737" i="9" s="1"/>
  <c r="M737" i="9"/>
  <c r="L737" i="9"/>
  <c r="N736" i="9"/>
  <c r="O736" i="9" s="1"/>
  <c r="M736" i="9"/>
  <c r="L736" i="9"/>
  <c r="N735" i="9"/>
  <c r="M735" i="9"/>
  <c r="L735" i="9"/>
  <c r="K735" i="9"/>
  <c r="N734" i="9"/>
  <c r="O734" i="9" s="1"/>
  <c r="M734" i="9"/>
  <c r="L734" i="9"/>
  <c r="N733" i="9"/>
  <c r="O733" i="9" s="1"/>
  <c r="T733" i="9" s="1"/>
  <c r="U733" i="9" s="1"/>
  <c r="M733" i="9"/>
  <c r="L733" i="9"/>
  <c r="N732" i="9"/>
  <c r="M732" i="9"/>
  <c r="L732" i="9"/>
  <c r="O732" i="9" s="1"/>
  <c r="T732" i="9" s="1"/>
  <c r="U732" i="9" s="1"/>
  <c r="N731" i="9"/>
  <c r="O731" i="9" s="1"/>
  <c r="T731" i="9" s="1"/>
  <c r="U731" i="9" s="1"/>
  <c r="M731" i="9"/>
  <c r="L731" i="9"/>
  <c r="N730" i="9"/>
  <c r="M730" i="9"/>
  <c r="L730" i="9"/>
  <c r="O730" i="9" s="1"/>
  <c r="N729" i="9"/>
  <c r="O729" i="9" s="1"/>
  <c r="T729" i="9" s="1"/>
  <c r="U729" i="9" s="1"/>
  <c r="M729" i="9"/>
  <c r="L729" i="9"/>
  <c r="N728" i="9"/>
  <c r="M728" i="9"/>
  <c r="L728" i="9"/>
  <c r="N727" i="9"/>
  <c r="M727" i="9"/>
  <c r="L727" i="9"/>
  <c r="K727" i="9"/>
  <c r="N726" i="9"/>
  <c r="O726" i="9" s="1"/>
  <c r="M726" i="9"/>
  <c r="L726" i="9"/>
  <c r="N725" i="9"/>
  <c r="M725" i="9"/>
  <c r="L725" i="9"/>
  <c r="N724" i="9"/>
  <c r="M724" i="9"/>
  <c r="L724" i="9"/>
  <c r="O724" i="9" s="1"/>
  <c r="O723" i="9"/>
  <c r="N723" i="9"/>
  <c r="M723" i="9"/>
  <c r="L723" i="9"/>
  <c r="N722" i="9"/>
  <c r="M722" i="9"/>
  <c r="L722" i="9"/>
  <c r="N721" i="9"/>
  <c r="O721" i="9" s="1"/>
  <c r="T721" i="9" s="1"/>
  <c r="U721" i="9" s="1"/>
  <c r="M721" i="9"/>
  <c r="L721" i="9"/>
  <c r="K721" i="9"/>
  <c r="O720" i="9"/>
  <c r="N720" i="9"/>
  <c r="M720" i="9"/>
  <c r="L720" i="9"/>
  <c r="N719" i="9"/>
  <c r="M719" i="9"/>
  <c r="L719" i="9"/>
  <c r="N718" i="9"/>
  <c r="O718" i="9" s="1"/>
  <c r="M718" i="9"/>
  <c r="L718" i="9"/>
  <c r="N717" i="9"/>
  <c r="M717" i="9"/>
  <c r="L717" i="9"/>
  <c r="K717" i="9"/>
  <c r="N716" i="9"/>
  <c r="M716" i="9"/>
  <c r="L716" i="9"/>
  <c r="N715" i="9"/>
  <c r="O715" i="9" s="1"/>
  <c r="M715" i="9"/>
  <c r="L715" i="9"/>
  <c r="N714" i="9"/>
  <c r="M714" i="9"/>
  <c r="L714" i="9"/>
  <c r="K714" i="9"/>
  <c r="O713" i="9"/>
  <c r="N713" i="9"/>
  <c r="M713" i="9"/>
  <c r="L713" i="9"/>
  <c r="N712" i="9"/>
  <c r="M712" i="9"/>
  <c r="L712" i="9"/>
  <c r="N711" i="9"/>
  <c r="M711" i="9"/>
  <c r="L711" i="9"/>
  <c r="N710" i="9"/>
  <c r="O710" i="9" s="1"/>
  <c r="M710" i="9"/>
  <c r="L710" i="9"/>
  <c r="N709" i="9"/>
  <c r="O709" i="9" s="1"/>
  <c r="T709" i="9" s="1"/>
  <c r="U709" i="9" s="1"/>
  <c r="M709" i="9"/>
  <c r="L709" i="9"/>
  <c r="N708" i="9"/>
  <c r="M708" i="9"/>
  <c r="L708" i="9"/>
  <c r="N707" i="9"/>
  <c r="M707" i="9"/>
  <c r="L707" i="9"/>
  <c r="N706" i="9"/>
  <c r="M706" i="9"/>
  <c r="L706" i="9"/>
  <c r="O705" i="9"/>
  <c r="N705" i="9"/>
  <c r="M705" i="9"/>
  <c r="L705" i="9"/>
  <c r="K705" i="9"/>
  <c r="T704" i="9"/>
  <c r="U704" i="9" s="1"/>
  <c r="N704" i="9"/>
  <c r="O704" i="9" s="1"/>
  <c r="M704" i="9"/>
  <c r="L704" i="9"/>
  <c r="N703" i="9"/>
  <c r="M703" i="9"/>
  <c r="L703" i="9"/>
  <c r="O703" i="9" s="1"/>
  <c r="T703" i="9" s="1"/>
  <c r="U703" i="9" s="1"/>
  <c r="O702" i="9"/>
  <c r="N702" i="9"/>
  <c r="M702" i="9"/>
  <c r="L702" i="9"/>
  <c r="O701" i="9"/>
  <c r="N701" i="9"/>
  <c r="M701" i="9"/>
  <c r="L701" i="9"/>
  <c r="N700" i="9"/>
  <c r="M700" i="9"/>
  <c r="L700" i="9"/>
  <c r="N699" i="9"/>
  <c r="O699" i="9" s="1"/>
  <c r="M699" i="9"/>
  <c r="L699" i="9"/>
  <c r="N698" i="9"/>
  <c r="O698" i="9" s="1"/>
  <c r="M698" i="9"/>
  <c r="L698" i="9"/>
  <c r="K698" i="9"/>
  <c r="N697" i="9"/>
  <c r="M697" i="9"/>
  <c r="L697" i="9"/>
  <c r="N696" i="9"/>
  <c r="O696" i="9" s="1"/>
  <c r="M696" i="9"/>
  <c r="L696" i="9"/>
  <c r="K696" i="9"/>
  <c r="N695" i="9"/>
  <c r="M695" i="9"/>
  <c r="L695" i="9"/>
  <c r="O695" i="9" s="1"/>
  <c r="N694" i="9"/>
  <c r="O694" i="9" s="1"/>
  <c r="M694" i="9"/>
  <c r="L694" i="9"/>
  <c r="N693" i="9"/>
  <c r="M693" i="9"/>
  <c r="L693" i="9"/>
  <c r="N692" i="9"/>
  <c r="M692" i="9"/>
  <c r="L692" i="9"/>
  <c r="K692" i="9"/>
  <c r="N691" i="9"/>
  <c r="O691" i="9" s="1"/>
  <c r="T691" i="9" s="1"/>
  <c r="U691" i="9" s="1"/>
  <c r="M691" i="9"/>
  <c r="L691" i="9"/>
  <c r="N690" i="9"/>
  <c r="M690" i="9"/>
  <c r="O690" i="9" s="1"/>
  <c r="L690" i="9"/>
  <c r="N689" i="9"/>
  <c r="M689" i="9"/>
  <c r="L689" i="9"/>
  <c r="O689" i="9" s="1"/>
  <c r="N688" i="9"/>
  <c r="O688" i="9" s="1"/>
  <c r="M688" i="9"/>
  <c r="L688" i="9"/>
  <c r="K688" i="9"/>
  <c r="N687" i="9"/>
  <c r="M687" i="9"/>
  <c r="L687" i="9"/>
  <c r="N686" i="9"/>
  <c r="O686" i="9" s="1"/>
  <c r="M686" i="9"/>
  <c r="L686" i="9"/>
  <c r="N685" i="9"/>
  <c r="M685" i="9"/>
  <c r="L685" i="9"/>
  <c r="O685" i="9" s="1"/>
  <c r="N684" i="9"/>
  <c r="O684" i="9" s="1"/>
  <c r="M684" i="9"/>
  <c r="L684" i="9"/>
  <c r="N683" i="9"/>
  <c r="M683" i="9"/>
  <c r="L683" i="9"/>
  <c r="K683" i="9"/>
  <c r="N682" i="9"/>
  <c r="O682" i="9" s="1"/>
  <c r="T682" i="9" s="1"/>
  <c r="U682" i="9" s="1"/>
  <c r="M682" i="9"/>
  <c r="L682" i="9"/>
  <c r="K682" i="9"/>
  <c r="N681" i="9"/>
  <c r="O681" i="9" s="1"/>
  <c r="M681" i="9"/>
  <c r="L681" i="9"/>
  <c r="K681" i="9"/>
  <c r="N680" i="9"/>
  <c r="M680" i="9"/>
  <c r="L680" i="9"/>
  <c r="N679" i="9"/>
  <c r="O679" i="9" s="1"/>
  <c r="M679" i="9"/>
  <c r="L679" i="9"/>
  <c r="N678" i="9"/>
  <c r="M678" i="9"/>
  <c r="L678" i="9"/>
  <c r="O678" i="9" s="1"/>
  <c r="N677" i="9"/>
  <c r="M677" i="9"/>
  <c r="L677" i="9"/>
  <c r="O677" i="9" s="1"/>
  <c r="T677" i="9" s="1"/>
  <c r="U677" i="9" s="1"/>
  <c r="N676" i="9"/>
  <c r="O676" i="9" s="1"/>
  <c r="M676" i="9"/>
  <c r="L676" i="9"/>
  <c r="N675" i="9"/>
  <c r="M675" i="9"/>
  <c r="L675" i="9"/>
  <c r="N674" i="9"/>
  <c r="O674" i="9" s="1"/>
  <c r="T674" i="9" s="1"/>
  <c r="U674" i="9" s="1"/>
  <c r="M674" i="9"/>
  <c r="L674" i="9"/>
  <c r="N673" i="9"/>
  <c r="O673" i="9" s="1"/>
  <c r="M673" i="9"/>
  <c r="L673" i="9"/>
  <c r="N672" i="9"/>
  <c r="M672" i="9"/>
  <c r="L672" i="9"/>
  <c r="N671" i="9"/>
  <c r="O671" i="9" s="1"/>
  <c r="M671" i="9"/>
  <c r="L671" i="9"/>
  <c r="K671" i="9"/>
  <c r="N670" i="9"/>
  <c r="O670" i="9" s="1"/>
  <c r="M670" i="9"/>
  <c r="L670" i="9"/>
  <c r="N669" i="9"/>
  <c r="M669" i="9"/>
  <c r="L669" i="9"/>
  <c r="N668" i="9"/>
  <c r="O668" i="9" s="1"/>
  <c r="M668" i="9"/>
  <c r="L668" i="9"/>
  <c r="N667" i="9"/>
  <c r="M667" i="9"/>
  <c r="L667" i="9"/>
  <c r="N666" i="9"/>
  <c r="O666" i="9" s="1"/>
  <c r="T666" i="9" s="1"/>
  <c r="U666" i="9" s="1"/>
  <c r="M666" i="9"/>
  <c r="L666" i="9"/>
  <c r="K666" i="9"/>
  <c r="N665" i="9"/>
  <c r="M665" i="9"/>
  <c r="L665" i="9"/>
  <c r="N664" i="9"/>
  <c r="M664" i="9"/>
  <c r="L664" i="9"/>
  <c r="N663" i="9"/>
  <c r="O663" i="9" s="1"/>
  <c r="M663" i="9"/>
  <c r="L663" i="9"/>
  <c r="N662" i="9"/>
  <c r="M662" i="9"/>
  <c r="L662" i="9"/>
  <c r="N661" i="9"/>
  <c r="M661" i="9"/>
  <c r="L661" i="9"/>
  <c r="N660" i="9"/>
  <c r="O660" i="9" s="1"/>
  <c r="M660" i="9"/>
  <c r="L660" i="9"/>
  <c r="N659" i="9"/>
  <c r="M659" i="9"/>
  <c r="L659" i="9"/>
  <c r="N658" i="9"/>
  <c r="O658" i="9" s="1"/>
  <c r="T658" i="9" s="1"/>
  <c r="U658" i="9" s="1"/>
  <c r="M658" i="9"/>
  <c r="L658" i="9"/>
  <c r="N657" i="9"/>
  <c r="O657" i="9" s="1"/>
  <c r="M657" i="9"/>
  <c r="L657" i="9"/>
  <c r="N656" i="9"/>
  <c r="M656" i="9"/>
  <c r="L656" i="9"/>
  <c r="O655" i="9"/>
  <c r="N655" i="9"/>
  <c r="M655" i="9"/>
  <c r="L655" i="9"/>
  <c r="O654" i="9"/>
  <c r="T654" i="9" s="1"/>
  <c r="U654" i="9" s="1"/>
  <c r="N654" i="9"/>
  <c r="M654" i="9"/>
  <c r="L654" i="9"/>
  <c r="T653" i="9"/>
  <c r="U653" i="9" s="1"/>
  <c r="N653" i="9"/>
  <c r="M653" i="9"/>
  <c r="L653" i="9"/>
  <c r="O653" i="9" s="1"/>
  <c r="Z652" i="9"/>
  <c r="N652" i="9"/>
  <c r="O652" i="9" s="1"/>
  <c r="T652" i="9" s="1"/>
  <c r="U652" i="9" s="1"/>
  <c r="M652" i="9"/>
  <c r="L652" i="9"/>
  <c r="N651" i="9"/>
  <c r="M651" i="9"/>
  <c r="L651" i="9"/>
  <c r="N650" i="9"/>
  <c r="O650" i="9" s="1"/>
  <c r="T650" i="9" s="1"/>
  <c r="U650" i="9" s="1"/>
  <c r="M650" i="9"/>
  <c r="L650" i="9"/>
  <c r="N649" i="9"/>
  <c r="M649" i="9"/>
  <c r="L649" i="9"/>
  <c r="N648" i="9"/>
  <c r="M648" i="9"/>
  <c r="L648" i="9"/>
  <c r="O647" i="9"/>
  <c r="N647" i="9"/>
  <c r="M647" i="9"/>
  <c r="L647" i="9"/>
  <c r="O646" i="9"/>
  <c r="N646" i="9"/>
  <c r="M646" i="9"/>
  <c r="L646" i="9"/>
  <c r="N645" i="9"/>
  <c r="M645" i="9"/>
  <c r="L645" i="9"/>
  <c r="N644" i="9"/>
  <c r="O644" i="9" s="1"/>
  <c r="M644" i="9"/>
  <c r="L644" i="9"/>
  <c r="N643" i="9"/>
  <c r="M643" i="9"/>
  <c r="L643" i="9"/>
  <c r="N642" i="9"/>
  <c r="O642" i="9" s="1"/>
  <c r="M642" i="9"/>
  <c r="L642" i="9"/>
  <c r="N641" i="9"/>
  <c r="O641" i="9" s="1"/>
  <c r="M641" i="9"/>
  <c r="L641" i="9"/>
  <c r="N640" i="9"/>
  <c r="M640" i="9"/>
  <c r="L640" i="9"/>
  <c r="N639" i="9"/>
  <c r="O639" i="9" s="1"/>
  <c r="M639" i="9"/>
  <c r="L639" i="9"/>
  <c r="N638" i="9"/>
  <c r="O638" i="9" s="1"/>
  <c r="M638" i="9"/>
  <c r="L638" i="9"/>
  <c r="N637" i="9"/>
  <c r="M637" i="9"/>
  <c r="L637" i="9"/>
  <c r="N636" i="9"/>
  <c r="M636" i="9"/>
  <c r="L636" i="9"/>
  <c r="N635" i="9"/>
  <c r="M635" i="9"/>
  <c r="L635" i="9"/>
  <c r="N634" i="9"/>
  <c r="O634" i="9" s="1"/>
  <c r="M634" i="9"/>
  <c r="L634" i="9"/>
  <c r="K634" i="9"/>
  <c r="N633" i="9"/>
  <c r="M633" i="9"/>
  <c r="O633" i="9" s="1"/>
  <c r="L633" i="9"/>
  <c r="N632" i="9"/>
  <c r="M632" i="9"/>
  <c r="L632" i="9"/>
  <c r="N631" i="9"/>
  <c r="M631" i="9"/>
  <c r="L631" i="9"/>
  <c r="K631" i="9"/>
  <c r="N630" i="9"/>
  <c r="M630" i="9"/>
  <c r="L630" i="9"/>
  <c r="N629" i="9"/>
  <c r="O629" i="9" s="1"/>
  <c r="M629" i="9"/>
  <c r="L629" i="9"/>
  <c r="N628" i="9"/>
  <c r="M628" i="9"/>
  <c r="L628" i="9"/>
  <c r="N627" i="9"/>
  <c r="M627" i="9"/>
  <c r="L627" i="9"/>
  <c r="N626" i="9"/>
  <c r="M626" i="9"/>
  <c r="L626" i="9"/>
  <c r="N625" i="9"/>
  <c r="O625" i="9" s="1"/>
  <c r="M625" i="9"/>
  <c r="L625" i="9"/>
  <c r="N624" i="9"/>
  <c r="M624" i="9"/>
  <c r="L624" i="9"/>
  <c r="N623" i="9"/>
  <c r="O623" i="9" s="1"/>
  <c r="M623" i="9"/>
  <c r="L623" i="9"/>
  <c r="N622" i="9"/>
  <c r="M622" i="9"/>
  <c r="L622" i="9"/>
  <c r="N621" i="9"/>
  <c r="O621" i="9" s="1"/>
  <c r="M621" i="9"/>
  <c r="L621" i="9"/>
  <c r="N620" i="9"/>
  <c r="M620" i="9"/>
  <c r="L620" i="9"/>
  <c r="K620" i="9"/>
  <c r="N619" i="9"/>
  <c r="M619" i="9"/>
  <c r="L619" i="9"/>
  <c r="N618" i="9"/>
  <c r="M618" i="9"/>
  <c r="L618" i="9"/>
  <c r="N617" i="9"/>
  <c r="O617" i="9" s="1"/>
  <c r="M617" i="9"/>
  <c r="L617" i="9"/>
  <c r="N616" i="9"/>
  <c r="M616" i="9"/>
  <c r="L616" i="9"/>
  <c r="N615" i="9"/>
  <c r="O615" i="9" s="1"/>
  <c r="M615" i="9"/>
  <c r="L615" i="9"/>
  <c r="N614" i="9"/>
  <c r="O614" i="9" s="1"/>
  <c r="M614" i="9"/>
  <c r="L614" i="9"/>
  <c r="N613" i="9"/>
  <c r="M613" i="9"/>
  <c r="L613" i="9"/>
  <c r="N612" i="9"/>
  <c r="O612" i="9" s="1"/>
  <c r="M612" i="9"/>
  <c r="L612" i="9"/>
  <c r="N611" i="9"/>
  <c r="M611" i="9"/>
  <c r="L611" i="9"/>
  <c r="N610" i="9"/>
  <c r="O610" i="9" s="1"/>
  <c r="T610" i="9" s="1"/>
  <c r="U610" i="9" s="1"/>
  <c r="M610" i="9"/>
  <c r="L610" i="9"/>
  <c r="N609" i="9"/>
  <c r="O609" i="9" s="1"/>
  <c r="M609" i="9"/>
  <c r="L609" i="9"/>
  <c r="K609" i="9"/>
  <c r="N608" i="9"/>
  <c r="M608" i="9"/>
  <c r="L608" i="9"/>
  <c r="O607" i="9"/>
  <c r="T607" i="9" s="1"/>
  <c r="U607" i="9" s="1"/>
  <c r="N607" i="9"/>
  <c r="M607" i="9"/>
  <c r="L607" i="9"/>
  <c r="N606" i="9"/>
  <c r="M606" i="9"/>
  <c r="L606" i="9"/>
  <c r="N605" i="9"/>
  <c r="M605" i="9"/>
  <c r="L605" i="9"/>
  <c r="N604" i="9"/>
  <c r="O604" i="9" s="1"/>
  <c r="M604" i="9"/>
  <c r="L604" i="9"/>
  <c r="K604" i="9"/>
  <c r="N603" i="9"/>
  <c r="M603" i="9"/>
  <c r="L603" i="9"/>
  <c r="N602" i="9"/>
  <c r="O602" i="9" s="1"/>
  <c r="T602" i="9" s="1"/>
  <c r="U602" i="9" s="1"/>
  <c r="M602" i="9"/>
  <c r="L602" i="9"/>
  <c r="N601" i="9"/>
  <c r="M601" i="9"/>
  <c r="L601" i="9"/>
  <c r="N600" i="9"/>
  <c r="M600" i="9"/>
  <c r="L600" i="9"/>
  <c r="N599" i="9"/>
  <c r="O599" i="9" s="1"/>
  <c r="M599" i="9"/>
  <c r="L599" i="9"/>
  <c r="N598" i="9"/>
  <c r="O598" i="9" s="1"/>
  <c r="M598" i="9"/>
  <c r="L598" i="9"/>
  <c r="N597" i="9"/>
  <c r="M597" i="9"/>
  <c r="L597" i="9"/>
  <c r="N596" i="9"/>
  <c r="O596" i="9" s="1"/>
  <c r="M596" i="9"/>
  <c r="L596" i="9"/>
  <c r="N595" i="9"/>
  <c r="M595" i="9"/>
  <c r="L595" i="9"/>
  <c r="O594" i="9"/>
  <c r="T594" i="9" s="1"/>
  <c r="U594" i="9" s="1"/>
  <c r="N594" i="9"/>
  <c r="M594" i="9"/>
  <c r="L594" i="9"/>
  <c r="N593" i="9"/>
  <c r="M593" i="9"/>
  <c r="L593" i="9"/>
  <c r="N592" i="9"/>
  <c r="M592" i="9"/>
  <c r="L592" i="9"/>
  <c r="N591" i="9"/>
  <c r="O591" i="9" s="1"/>
  <c r="M591" i="9"/>
  <c r="L591" i="9"/>
  <c r="K591" i="9"/>
  <c r="N590" i="9"/>
  <c r="M590" i="9"/>
  <c r="L590" i="9"/>
  <c r="N589" i="9"/>
  <c r="M589" i="9"/>
  <c r="L589" i="9"/>
  <c r="N588" i="9"/>
  <c r="O588" i="9" s="1"/>
  <c r="M588" i="9"/>
  <c r="L588" i="9"/>
  <c r="N587" i="9"/>
  <c r="M587" i="9"/>
  <c r="L587" i="9"/>
  <c r="N586" i="9"/>
  <c r="O586" i="9" s="1"/>
  <c r="T586" i="9" s="1"/>
  <c r="U586" i="9" s="1"/>
  <c r="M586" i="9"/>
  <c r="L586" i="9"/>
  <c r="N585" i="9"/>
  <c r="O585" i="9" s="1"/>
  <c r="M585" i="9"/>
  <c r="L585" i="9"/>
  <c r="N584" i="9"/>
  <c r="M584" i="9"/>
  <c r="L584" i="9"/>
  <c r="N583" i="9"/>
  <c r="O583" i="9" s="1"/>
  <c r="M583" i="9"/>
  <c r="L583" i="9"/>
  <c r="N582" i="9"/>
  <c r="M582" i="9"/>
  <c r="L582" i="9"/>
  <c r="N581" i="9"/>
  <c r="M581" i="9"/>
  <c r="L581" i="9"/>
  <c r="N580" i="9"/>
  <c r="O580" i="9" s="1"/>
  <c r="M580" i="9"/>
  <c r="L580" i="9"/>
  <c r="N579" i="9"/>
  <c r="M579" i="9"/>
  <c r="L579" i="9"/>
  <c r="N578" i="9"/>
  <c r="O578" i="9" s="1"/>
  <c r="T578" i="9" s="1"/>
  <c r="U578" i="9" s="1"/>
  <c r="M578" i="9"/>
  <c r="L578" i="9"/>
  <c r="N577" i="9"/>
  <c r="M577" i="9"/>
  <c r="L577" i="9"/>
  <c r="N576" i="9"/>
  <c r="M576" i="9"/>
  <c r="L576" i="9"/>
  <c r="N575" i="9"/>
  <c r="O575" i="9" s="1"/>
  <c r="M575" i="9"/>
  <c r="L575" i="9"/>
  <c r="N574" i="9"/>
  <c r="O574" i="9" s="1"/>
  <c r="T574" i="9" s="1"/>
  <c r="U574" i="9" s="1"/>
  <c r="M574" i="9"/>
  <c r="L574" i="9"/>
  <c r="N573" i="9"/>
  <c r="M573" i="9"/>
  <c r="L573" i="9"/>
  <c r="N572" i="9"/>
  <c r="M572" i="9"/>
  <c r="L572" i="9"/>
  <c r="N571" i="9"/>
  <c r="M571" i="9"/>
  <c r="L571" i="9"/>
  <c r="N570" i="9"/>
  <c r="O570" i="9" s="1"/>
  <c r="M570" i="9"/>
  <c r="L570" i="9"/>
  <c r="N569" i="9"/>
  <c r="O569" i="9" s="1"/>
  <c r="M569" i="9"/>
  <c r="L569" i="9"/>
  <c r="N568" i="9"/>
  <c r="M568" i="9"/>
  <c r="L568" i="9"/>
  <c r="N567" i="9"/>
  <c r="O567" i="9" s="1"/>
  <c r="M567" i="9"/>
  <c r="L567" i="9"/>
  <c r="O566" i="9"/>
  <c r="N566" i="9"/>
  <c r="M566" i="9"/>
  <c r="L566" i="9"/>
  <c r="N565" i="9"/>
  <c r="M565" i="9"/>
  <c r="L565" i="9"/>
  <c r="N564" i="9"/>
  <c r="O564" i="9" s="1"/>
  <c r="M564" i="9"/>
  <c r="L564" i="9"/>
  <c r="K564" i="9"/>
  <c r="N563" i="9"/>
  <c r="M563" i="9"/>
  <c r="L563" i="9"/>
  <c r="N562" i="9"/>
  <c r="O562" i="9" s="1"/>
  <c r="M562" i="9"/>
  <c r="L562" i="9"/>
  <c r="N561" i="9"/>
  <c r="O561" i="9" s="1"/>
  <c r="M561" i="9"/>
  <c r="L561" i="9"/>
  <c r="N560" i="9"/>
  <c r="M560" i="9"/>
  <c r="L560" i="9"/>
  <c r="N559" i="9"/>
  <c r="O559" i="9" s="1"/>
  <c r="M559" i="9"/>
  <c r="L559" i="9"/>
  <c r="N558" i="9"/>
  <c r="M558" i="9"/>
  <c r="L558" i="9"/>
  <c r="N557" i="9"/>
  <c r="O557" i="9" s="1"/>
  <c r="M557" i="9"/>
  <c r="L557" i="9"/>
  <c r="N556" i="9"/>
  <c r="M556" i="9"/>
  <c r="L556" i="9"/>
  <c r="O555" i="9"/>
  <c r="N555" i="9"/>
  <c r="M555" i="9"/>
  <c r="L555" i="9"/>
  <c r="N554" i="9"/>
  <c r="M554" i="9"/>
  <c r="L554" i="9"/>
  <c r="O553" i="9"/>
  <c r="T553" i="9" s="1"/>
  <c r="U553" i="9" s="1"/>
  <c r="N553" i="9"/>
  <c r="M553" i="9"/>
  <c r="L553" i="9"/>
  <c r="O552" i="9"/>
  <c r="N552" i="9"/>
  <c r="M552" i="9"/>
  <c r="L552" i="9"/>
  <c r="N551" i="9"/>
  <c r="M551" i="9"/>
  <c r="L551" i="9"/>
  <c r="N550" i="9"/>
  <c r="O550" i="9" s="1"/>
  <c r="T550" i="9" s="1"/>
  <c r="U550" i="9" s="1"/>
  <c r="M550" i="9"/>
  <c r="L550" i="9"/>
  <c r="N549" i="9"/>
  <c r="M549" i="9"/>
  <c r="L549" i="9"/>
  <c r="N548" i="9"/>
  <c r="M548" i="9"/>
  <c r="L548" i="9"/>
  <c r="O548" i="9" s="1"/>
  <c r="K548" i="9"/>
  <c r="N547" i="9"/>
  <c r="O547" i="9" s="1"/>
  <c r="M547" i="9"/>
  <c r="L547" i="9"/>
  <c r="N546" i="9"/>
  <c r="M546" i="9"/>
  <c r="L546" i="9"/>
  <c r="O545" i="9"/>
  <c r="T545" i="9" s="1"/>
  <c r="U545" i="9" s="1"/>
  <c r="N545" i="9"/>
  <c r="M545" i="9"/>
  <c r="L545" i="9"/>
  <c r="N544" i="9"/>
  <c r="M544" i="9"/>
  <c r="L544" i="9"/>
  <c r="N543" i="9"/>
  <c r="M543" i="9"/>
  <c r="L543" i="9"/>
  <c r="N542" i="9"/>
  <c r="O542" i="9" s="1"/>
  <c r="M542" i="9"/>
  <c r="L542" i="9"/>
  <c r="N541" i="9"/>
  <c r="O541" i="9" s="1"/>
  <c r="M541" i="9"/>
  <c r="L541" i="9"/>
  <c r="K541" i="9"/>
  <c r="N540" i="9"/>
  <c r="M540" i="9"/>
  <c r="L540" i="9"/>
  <c r="K540" i="9"/>
  <c r="O539" i="9"/>
  <c r="N539" i="9"/>
  <c r="M539" i="9"/>
  <c r="L539" i="9"/>
  <c r="N538" i="9"/>
  <c r="M538" i="9"/>
  <c r="L538" i="9"/>
  <c r="N537" i="9"/>
  <c r="O537" i="9" s="1"/>
  <c r="T537" i="9" s="1"/>
  <c r="U537" i="9" s="1"/>
  <c r="M537" i="9"/>
  <c r="L537" i="9"/>
  <c r="N536" i="9"/>
  <c r="M536" i="9"/>
  <c r="O536" i="9" s="1"/>
  <c r="L536" i="9"/>
  <c r="N535" i="9"/>
  <c r="M535" i="9"/>
  <c r="L535" i="9"/>
  <c r="O535" i="9" s="1"/>
  <c r="N534" i="9"/>
  <c r="O534" i="9" s="1"/>
  <c r="M534" i="9"/>
  <c r="L534" i="9"/>
  <c r="N533" i="9"/>
  <c r="M533" i="9"/>
  <c r="L533" i="9"/>
  <c r="N532" i="9"/>
  <c r="M532" i="9"/>
  <c r="L532" i="9"/>
  <c r="N531" i="9"/>
  <c r="O531" i="9" s="1"/>
  <c r="M531" i="9"/>
  <c r="L531" i="9"/>
  <c r="N530" i="9"/>
  <c r="M530" i="9"/>
  <c r="L530" i="9"/>
  <c r="N529" i="9"/>
  <c r="O529" i="9" s="1"/>
  <c r="T529" i="9" s="1"/>
  <c r="U529" i="9" s="1"/>
  <c r="M529" i="9"/>
  <c r="L529" i="9"/>
  <c r="N528" i="9"/>
  <c r="O528" i="9" s="1"/>
  <c r="M528" i="9"/>
  <c r="L528" i="9"/>
  <c r="N527" i="9"/>
  <c r="M527" i="9"/>
  <c r="L527" i="9"/>
  <c r="N526" i="9"/>
  <c r="O526" i="9" s="1"/>
  <c r="M526" i="9"/>
  <c r="L526" i="9"/>
  <c r="N525" i="9"/>
  <c r="O525" i="9" s="1"/>
  <c r="M525" i="9"/>
  <c r="L525" i="9"/>
  <c r="N524" i="9"/>
  <c r="M524" i="9"/>
  <c r="L524" i="9"/>
  <c r="N523" i="9"/>
  <c r="O523" i="9" s="1"/>
  <c r="M523" i="9"/>
  <c r="L523" i="9"/>
  <c r="N522" i="9"/>
  <c r="M522" i="9"/>
  <c r="L522" i="9"/>
  <c r="K522" i="9"/>
  <c r="N521" i="9"/>
  <c r="O521" i="9" s="1"/>
  <c r="T521" i="9" s="1"/>
  <c r="U521" i="9" s="1"/>
  <c r="M521" i="9"/>
  <c r="L521" i="9"/>
  <c r="N520" i="9"/>
  <c r="M520" i="9"/>
  <c r="L520" i="9"/>
  <c r="N519" i="9"/>
  <c r="M519" i="9"/>
  <c r="L519" i="9"/>
  <c r="N518" i="9"/>
  <c r="O518" i="9" s="1"/>
  <c r="M518" i="9"/>
  <c r="L518" i="9"/>
  <c r="N517" i="9"/>
  <c r="M517" i="9"/>
  <c r="O517" i="9" s="1"/>
  <c r="L517" i="9"/>
  <c r="N516" i="9"/>
  <c r="M516" i="9"/>
  <c r="L516" i="9"/>
  <c r="O516" i="9" s="1"/>
  <c r="O515" i="9"/>
  <c r="N515" i="9"/>
  <c r="M515" i="9"/>
  <c r="L515" i="9"/>
  <c r="N514" i="9"/>
  <c r="M514" i="9"/>
  <c r="L514" i="9"/>
  <c r="O513" i="9"/>
  <c r="T513" i="9" s="1"/>
  <c r="U513" i="9" s="1"/>
  <c r="N513" i="9"/>
  <c r="M513" i="9"/>
  <c r="L513" i="9"/>
  <c r="O512" i="9"/>
  <c r="N512" i="9"/>
  <c r="M512" i="9"/>
  <c r="L512" i="9"/>
  <c r="N511" i="9"/>
  <c r="M511" i="9"/>
  <c r="L511" i="9"/>
  <c r="O510" i="9"/>
  <c r="N510" i="9"/>
  <c r="M510" i="9"/>
  <c r="L510" i="9"/>
  <c r="N509" i="9"/>
  <c r="M509" i="9"/>
  <c r="L509" i="9"/>
  <c r="N508" i="9"/>
  <c r="M508" i="9"/>
  <c r="L508" i="9"/>
  <c r="N507" i="9"/>
  <c r="O507" i="9" s="1"/>
  <c r="M507" i="9"/>
  <c r="L507" i="9"/>
  <c r="N506" i="9"/>
  <c r="M506" i="9"/>
  <c r="L506" i="9"/>
  <c r="O506" i="9" s="1"/>
  <c r="O505" i="9"/>
  <c r="T505" i="9" s="1"/>
  <c r="U505" i="9" s="1"/>
  <c r="N505" i="9"/>
  <c r="M505" i="9"/>
  <c r="L505" i="9"/>
  <c r="K505" i="9"/>
  <c r="N504" i="9"/>
  <c r="M504" i="9"/>
  <c r="L504" i="9"/>
  <c r="N503" i="9"/>
  <c r="M503" i="9"/>
  <c r="L503" i="9"/>
  <c r="K503" i="9"/>
  <c r="O502" i="9"/>
  <c r="N502" i="9"/>
  <c r="M502" i="9"/>
  <c r="L502" i="9"/>
  <c r="O501" i="9"/>
  <c r="T501" i="9" s="1"/>
  <c r="U501" i="9" s="1"/>
  <c r="N501" i="9"/>
  <c r="M501" i="9"/>
  <c r="L501" i="9"/>
  <c r="N500" i="9"/>
  <c r="M500" i="9"/>
  <c r="L500" i="9"/>
  <c r="O499" i="9"/>
  <c r="N499" i="9"/>
  <c r="M499" i="9"/>
  <c r="L499" i="9"/>
  <c r="N498" i="9"/>
  <c r="M498" i="9"/>
  <c r="L498" i="9"/>
  <c r="N497" i="9"/>
  <c r="O497" i="9" s="1"/>
  <c r="T497" i="9" s="1"/>
  <c r="U497" i="9" s="1"/>
  <c r="M497" i="9"/>
  <c r="L497" i="9"/>
  <c r="N496" i="9"/>
  <c r="M496" i="9"/>
  <c r="L496" i="9"/>
  <c r="K496" i="9"/>
  <c r="N495" i="9"/>
  <c r="M495" i="9"/>
  <c r="L495" i="9"/>
  <c r="N494" i="9"/>
  <c r="O494" i="9" s="1"/>
  <c r="T494" i="9" s="1"/>
  <c r="U494" i="9" s="1"/>
  <c r="M494" i="9"/>
  <c r="L494" i="9"/>
  <c r="N493" i="9"/>
  <c r="O493" i="9" s="1"/>
  <c r="M493" i="9"/>
  <c r="L493" i="9"/>
  <c r="N492" i="9"/>
  <c r="M492" i="9"/>
  <c r="L492" i="9"/>
  <c r="N491" i="9"/>
  <c r="O491" i="9" s="1"/>
  <c r="M491" i="9"/>
  <c r="L491" i="9"/>
  <c r="N490" i="9"/>
  <c r="M490" i="9"/>
  <c r="L490" i="9"/>
  <c r="N489" i="9"/>
  <c r="O489" i="9" s="1"/>
  <c r="T489" i="9" s="1"/>
  <c r="U489" i="9" s="1"/>
  <c r="M489" i="9"/>
  <c r="L489" i="9"/>
  <c r="N488" i="9"/>
  <c r="O488" i="9" s="1"/>
  <c r="M488" i="9"/>
  <c r="L488" i="9"/>
  <c r="N487" i="9"/>
  <c r="M487" i="9"/>
  <c r="L487" i="9"/>
  <c r="N486" i="9"/>
  <c r="O486" i="9" s="1"/>
  <c r="M486" i="9"/>
  <c r="L486" i="9"/>
  <c r="N485" i="9"/>
  <c r="M485" i="9"/>
  <c r="L485" i="9"/>
  <c r="N484" i="9"/>
  <c r="M484" i="9"/>
  <c r="L484" i="9"/>
  <c r="O484" i="9" s="1"/>
  <c r="T484" i="9" s="1"/>
  <c r="U484" i="9" s="1"/>
  <c r="N483" i="9"/>
  <c r="O483" i="9" s="1"/>
  <c r="M483" i="9"/>
  <c r="L483" i="9"/>
  <c r="N482" i="9"/>
  <c r="M482" i="9"/>
  <c r="L482" i="9"/>
  <c r="N481" i="9"/>
  <c r="O481" i="9" s="1"/>
  <c r="T481" i="9" s="1"/>
  <c r="U481" i="9" s="1"/>
  <c r="M481" i="9"/>
  <c r="L481" i="9"/>
  <c r="N480" i="9"/>
  <c r="M480" i="9"/>
  <c r="O480" i="9" s="1"/>
  <c r="L480" i="9"/>
  <c r="N479" i="9"/>
  <c r="M479" i="9"/>
  <c r="L479" i="9"/>
  <c r="O478" i="9"/>
  <c r="N478" i="9"/>
  <c r="M478" i="9"/>
  <c r="L478" i="9"/>
  <c r="N477" i="9"/>
  <c r="O477" i="9" s="1"/>
  <c r="M477" i="9"/>
  <c r="L477" i="9"/>
  <c r="N476" i="9"/>
  <c r="M476" i="9"/>
  <c r="L476" i="9"/>
  <c r="N475" i="9"/>
  <c r="O475" i="9" s="1"/>
  <c r="M475" i="9"/>
  <c r="L475" i="9"/>
  <c r="N474" i="9"/>
  <c r="M474" i="9"/>
  <c r="L474" i="9"/>
  <c r="N473" i="9"/>
  <c r="O473" i="9" s="1"/>
  <c r="T473" i="9" s="1"/>
  <c r="U473" i="9" s="1"/>
  <c r="M473" i="9"/>
  <c r="L473" i="9"/>
  <c r="N472" i="9"/>
  <c r="M472" i="9"/>
  <c r="L472" i="9"/>
  <c r="N471" i="9"/>
  <c r="M471" i="9"/>
  <c r="L471" i="9"/>
  <c r="N470" i="9"/>
  <c r="O470" i="9" s="1"/>
  <c r="M470" i="9"/>
  <c r="L470" i="9"/>
  <c r="N469" i="9"/>
  <c r="M469" i="9"/>
  <c r="L469" i="9"/>
  <c r="N468" i="9"/>
  <c r="M468" i="9"/>
  <c r="L468" i="9"/>
  <c r="O467" i="9"/>
  <c r="N467" i="9"/>
  <c r="M467" i="9"/>
  <c r="L467" i="9"/>
  <c r="N466" i="9"/>
  <c r="M466" i="9"/>
  <c r="L466" i="9"/>
  <c r="N465" i="9"/>
  <c r="O465" i="9" s="1"/>
  <c r="T465" i="9" s="1"/>
  <c r="U465" i="9" s="1"/>
  <c r="M465" i="9"/>
  <c r="L465" i="9"/>
  <c r="N464" i="9"/>
  <c r="O464" i="9" s="1"/>
  <c r="M464" i="9"/>
  <c r="L464" i="9"/>
  <c r="N463" i="9"/>
  <c r="M463" i="9"/>
  <c r="L463" i="9"/>
  <c r="N462" i="9"/>
  <c r="O462" i="9" s="1"/>
  <c r="M462" i="9"/>
  <c r="L462" i="9"/>
  <c r="T461" i="9"/>
  <c r="U461" i="9" s="1"/>
  <c r="O461" i="9"/>
  <c r="N461" i="9"/>
  <c r="M461" i="9"/>
  <c r="L461" i="9"/>
  <c r="N460" i="9"/>
  <c r="M460" i="9"/>
  <c r="L460" i="9"/>
  <c r="O460" i="9" s="1"/>
  <c r="T460" i="9" s="1"/>
  <c r="U460" i="9" s="1"/>
  <c r="K460" i="9"/>
  <c r="N459" i="9"/>
  <c r="M459" i="9"/>
  <c r="L459" i="9"/>
  <c r="N458" i="9"/>
  <c r="M458" i="9"/>
  <c r="L458" i="9"/>
  <c r="N457" i="9"/>
  <c r="O457" i="9" s="1"/>
  <c r="M457" i="9"/>
  <c r="L457" i="9"/>
  <c r="K457" i="9"/>
  <c r="O456" i="9"/>
  <c r="N456" i="9"/>
  <c r="M456" i="9"/>
  <c r="L456" i="9"/>
  <c r="N455" i="9"/>
  <c r="M455" i="9"/>
  <c r="L455" i="9"/>
  <c r="K455" i="9"/>
  <c r="N454" i="9"/>
  <c r="O454" i="9" s="1"/>
  <c r="M454" i="9"/>
  <c r="L454" i="9"/>
  <c r="N453" i="9"/>
  <c r="O453" i="9" s="1"/>
  <c r="M453" i="9"/>
  <c r="L453" i="9"/>
  <c r="N452" i="9"/>
  <c r="M452" i="9"/>
  <c r="L452" i="9"/>
  <c r="N451" i="9"/>
  <c r="O451" i="9" s="1"/>
  <c r="M451" i="9"/>
  <c r="L451" i="9"/>
  <c r="N450" i="9"/>
  <c r="M450" i="9"/>
  <c r="L450" i="9"/>
  <c r="K450" i="9"/>
  <c r="N449" i="9"/>
  <c r="O449" i="9" s="1"/>
  <c r="M449" i="9"/>
  <c r="L449" i="9"/>
  <c r="N448" i="9"/>
  <c r="M448" i="9"/>
  <c r="L448" i="9"/>
  <c r="O448" i="9" s="1"/>
  <c r="K448" i="9"/>
  <c r="N447" i="9"/>
  <c r="M447" i="9"/>
  <c r="L447" i="9"/>
  <c r="N446" i="9"/>
  <c r="M446" i="9"/>
  <c r="L446" i="9"/>
  <c r="N445" i="9"/>
  <c r="M445" i="9"/>
  <c r="L445" i="9"/>
  <c r="N444" i="9"/>
  <c r="M444" i="9"/>
  <c r="L444" i="9"/>
  <c r="N443" i="9"/>
  <c r="M443" i="9"/>
  <c r="L443" i="9"/>
  <c r="N442" i="9"/>
  <c r="M442" i="9"/>
  <c r="L442" i="9"/>
  <c r="N441" i="9"/>
  <c r="O441" i="9" s="1"/>
  <c r="M441" i="9"/>
  <c r="L441" i="9"/>
  <c r="N440" i="9"/>
  <c r="M440" i="9"/>
  <c r="L440" i="9"/>
  <c r="N439" i="9"/>
  <c r="M439" i="9"/>
  <c r="L439" i="9"/>
  <c r="O438" i="9"/>
  <c r="T438" i="9" s="1"/>
  <c r="U438" i="9" s="1"/>
  <c r="N438" i="9"/>
  <c r="M438" i="9"/>
  <c r="L438" i="9"/>
  <c r="K438" i="9"/>
  <c r="N437" i="9"/>
  <c r="M437" i="9"/>
  <c r="L437" i="9"/>
  <c r="O437" i="9" s="1"/>
  <c r="O436" i="9"/>
  <c r="N436" i="9"/>
  <c r="M436" i="9"/>
  <c r="L436" i="9"/>
  <c r="N435" i="9"/>
  <c r="M435" i="9"/>
  <c r="L435" i="9"/>
  <c r="N434" i="9"/>
  <c r="M434" i="9"/>
  <c r="L434" i="9"/>
  <c r="N433" i="9"/>
  <c r="M433" i="9"/>
  <c r="L433" i="9"/>
  <c r="N432" i="9"/>
  <c r="M432" i="9"/>
  <c r="L432" i="9"/>
  <c r="O432" i="9" s="1"/>
  <c r="N431" i="9"/>
  <c r="M431" i="9"/>
  <c r="L431" i="9"/>
  <c r="O431" i="9" s="1"/>
  <c r="K431" i="9"/>
  <c r="O430" i="9"/>
  <c r="N430" i="9"/>
  <c r="M430" i="9"/>
  <c r="L430" i="9"/>
  <c r="N429" i="9"/>
  <c r="M429" i="9"/>
  <c r="L429" i="9"/>
  <c r="O429" i="9" s="1"/>
  <c r="O428" i="9"/>
  <c r="N428" i="9"/>
  <c r="M428" i="9"/>
  <c r="L428" i="9"/>
  <c r="N427" i="9"/>
  <c r="M427" i="9"/>
  <c r="L427" i="9"/>
  <c r="N426" i="9"/>
  <c r="O426" i="9" s="1"/>
  <c r="M426" i="9"/>
  <c r="L426" i="9"/>
  <c r="N425" i="9"/>
  <c r="M425" i="9"/>
  <c r="L425" i="9"/>
  <c r="N424" i="9"/>
  <c r="O424" i="9" s="1"/>
  <c r="M424" i="9"/>
  <c r="L424" i="9"/>
  <c r="N423" i="9"/>
  <c r="M423" i="9"/>
  <c r="L423" i="9"/>
  <c r="O423" i="9" s="1"/>
  <c r="Z422" i="9"/>
  <c r="N422" i="9"/>
  <c r="O422" i="9" s="1"/>
  <c r="T422" i="9" s="1"/>
  <c r="U422" i="9" s="1"/>
  <c r="M422" i="9"/>
  <c r="L422" i="9"/>
  <c r="N421" i="9"/>
  <c r="M421" i="9"/>
  <c r="L421" i="9"/>
  <c r="O420" i="9"/>
  <c r="N420" i="9"/>
  <c r="M420" i="9"/>
  <c r="L420" i="9"/>
  <c r="N419" i="9"/>
  <c r="M419" i="9"/>
  <c r="L419" i="9"/>
  <c r="N418" i="9"/>
  <c r="M418" i="9"/>
  <c r="L418" i="9"/>
  <c r="K418" i="9"/>
  <c r="N417" i="9"/>
  <c r="M417" i="9"/>
  <c r="L417" i="9"/>
  <c r="N416" i="9"/>
  <c r="M416" i="9"/>
  <c r="L416" i="9"/>
  <c r="O415" i="9"/>
  <c r="T415" i="9" s="1"/>
  <c r="U415" i="9" s="1"/>
  <c r="N415" i="9"/>
  <c r="M415" i="9"/>
  <c r="L415" i="9"/>
  <c r="N414" i="9"/>
  <c r="O414" i="9" s="1"/>
  <c r="M414" i="9"/>
  <c r="L414" i="9"/>
  <c r="N413" i="9"/>
  <c r="M413" i="9"/>
  <c r="L413" i="9"/>
  <c r="N412" i="9"/>
  <c r="O412" i="9" s="1"/>
  <c r="M412" i="9"/>
  <c r="L412" i="9"/>
  <c r="N411" i="9"/>
  <c r="M411" i="9"/>
  <c r="L411" i="9"/>
  <c r="N410" i="9"/>
  <c r="M410" i="9"/>
  <c r="L410" i="9"/>
  <c r="O410" i="9" s="1"/>
  <c r="P410" i="9" s="1"/>
  <c r="K410" i="9"/>
  <c r="N409" i="9"/>
  <c r="O409" i="9" s="1"/>
  <c r="M409" i="9"/>
  <c r="L409" i="9"/>
  <c r="N408" i="9"/>
  <c r="M408" i="9"/>
  <c r="L408" i="9"/>
  <c r="N407" i="9"/>
  <c r="O407" i="9" s="1"/>
  <c r="M407" i="9"/>
  <c r="L407" i="9"/>
  <c r="N406" i="9"/>
  <c r="M406" i="9"/>
  <c r="L406" i="9"/>
  <c r="N405" i="9"/>
  <c r="M405" i="9"/>
  <c r="L405" i="9"/>
  <c r="Z404" i="9"/>
  <c r="N404" i="9"/>
  <c r="O404" i="9" s="1"/>
  <c r="T404" i="9" s="1"/>
  <c r="U404" i="9" s="1"/>
  <c r="M404" i="9"/>
  <c r="L404" i="9"/>
  <c r="N403" i="9"/>
  <c r="M403" i="9"/>
  <c r="L403" i="9"/>
  <c r="K403" i="9"/>
  <c r="N402" i="9"/>
  <c r="M402" i="9"/>
  <c r="L402" i="9"/>
  <c r="N401" i="9"/>
  <c r="M401" i="9"/>
  <c r="L401" i="9"/>
  <c r="N400" i="9"/>
  <c r="M400" i="9"/>
  <c r="L400" i="9"/>
  <c r="N399" i="9"/>
  <c r="O399" i="9" s="1"/>
  <c r="M399" i="9"/>
  <c r="L399" i="9"/>
  <c r="N398" i="9"/>
  <c r="M398" i="9"/>
  <c r="L398" i="9"/>
  <c r="K398" i="9"/>
  <c r="N397" i="9"/>
  <c r="M397" i="9"/>
  <c r="L397" i="9"/>
  <c r="N396" i="9"/>
  <c r="O396" i="9" s="1"/>
  <c r="M396" i="9"/>
  <c r="L396" i="9"/>
  <c r="N395" i="9"/>
  <c r="M395" i="9"/>
  <c r="L395" i="9"/>
  <c r="N394" i="9"/>
  <c r="M394" i="9"/>
  <c r="L394" i="9"/>
  <c r="O393" i="9"/>
  <c r="N393" i="9"/>
  <c r="M393" i="9"/>
  <c r="L393" i="9"/>
  <c r="N392" i="9"/>
  <c r="M392" i="9"/>
  <c r="L392" i="9"/>
  <c r="N391" i="9"/>
  <c r="O391" i="9" s="1"/>
  <c r="M391" i="9"/>
  <c r="L391" i="9"/>
  <c r="N390" i="9"/>
  <c r="M390" i="9"/>
  <c r="L390" i="9"/>
  <c r="N389" i="9"/>
  <c r="M389" i="9"/>
  <c r="L389" i="9"/>
  <c r="K389" i="9"/>
  <c r="N388" i="9"/>
  <c r="O388" i="9" s="1"/>
  <c r="M388" i="9"/>
  <c r="L388" i="9"/>
  <c r="N387" i="9"/>
  <c r="M387" i="9"/>
  <c r="L387" i="9"/>
  <c r="N386" i="9"/>
  <c r="M386" i="9"/>
  <c r="L386" i="9"/>
  <c r="N385" i="9"/>
  <c r="M385" i="9"/>
  <c r="L385" i="9"/>
  <c r="N384" i="9"/>
  <c r="M384" i="9"/>
  <c r="L384" i="9"/>
  <c r="K384" i="9"/>
  <c r="N383" i="9"/>
  <c r="O383" i="9" s="1"/>
  <c r="M383" i="9"/>
  <c r="L383" i="9"/>
  <c r="N382" i="9"/>
  <c r="M382" i="9"/>
  <c r="L382" i="9"/>
  <c r="O382" i="9" s="1"/>
  <c r="N381" i="9"/>
  <c r="M381" i="9"/>
  <c r="L381" i="9"/>
  <c r="N380" i="9"/>
  <c r="O380" i="9" s="1"/>
  <c r="M380" i="9"/>
  <c r="L380" i="9"/>
  <c r="N379" i="9"/>
  <c r="M379" i="9"/>
  <c r="L379" i="9"/>
  <c r="N378" i="9"/>
  <c r="M378" i="9"/>
  <c r="L378" i="9"/>
  <c r="O378" i="9" s="1"/>
  <c r="N377" i="9"/>
  <c r="O377" i="9" s="1"/>
  <c r="M377" i="9"/>
  <c r="L377" i="9"/>
  <c r="N376" i="9"/>
  <c r="M376" i="9"/>
  <c r="L376" i="9"/>
  <c r="O375" i="9"/>
  <c r="P375" i="9" s="1"/>
  <c r="N375" i="9"/>
  <c r="M375" i="9"/>
  <c r="L375" i="9"/>
  <c r="N374" i="9"/>
  <c r="M374" i="9"/>
  <c r="L374" i="9"/>
  <c r="N373" i="9"/>
  <c r="M373" i="9"/>
  <c r="L373" i="9"/>
  <c r="N372" i="9"/>
  <c r="O372" i="9" s="1"/>
  <c r="M372" i="9"/>
  <c r="L372" i="9"/>
  <c r="N371" i="9"/>
  <c r="M371" i="9"/>
  <c r="L371" i="9"/>
  <c r="N370" i="9"/>
  <c r="M370" i="9"/>
  <c r="L370" i="9"/>
  <c r="N369" i="9"/>
  <c r="M369" i="9"/>
  <c r="L369" i="9"/>
  <c r="N368" i="9"/>
  <c r="M368" i="9"/>
  <c r="L368" i="9"/>
  <c r="N367" i="9"/>
  <c r="O367" i="9" s="1"/>
  <c r="M367" i="9"/>
  <c r="L367" i="9"/>
  <c r="N366" i="9"/>
  <c r="O366" i="9" s="1"/>
  <c r="M366" i="9"/>
  <c r="L366" i="9"/>
  <c r="N365" i="9"/>
  <c r="M365" i="9"/>
  <c r="L365" i="9"/>
  <c r="N364" i="9"/>
  <c r="O364" i="9" s="1"/>
  <c r="P364" i="9" s="1"/>
  <c r="M364" i="9"/>
  <c r="L364" i="9"/>
  <c r="N363" i="9"/>
  <c r="M363" i="9"/>
  <c r="L363" i="9"/>
  <c r="N362" i="9"/>
  <c r="M362" i="9"/>
  <c r="L362" i="9"/>
  <c r="N361" i="9"/>
  <c r="O361" i="9" s="1"/>
  <c r="M361" i="9"/>
  <c r="L361" i="9"/>
  <c r="N360" i="9"/>
  <c r="M360" i="9"/>
  <c r="L360" i="9"/>
  <c r="N359" i="9"/>
  <c r="O359" i="9" s="1"/>
  <c r="M359" i="9"/>
  <c r="L359" i="9"/>
  <c r="N358" i="9"/>
  <c r="M358" i="9"/>
  <c r="L358" i="9"/>
  <c r="N357" i="9"/>
  <c r="M357" i="9"/>
  <c r="L357" i="9"/>
  <c r="Z356" i="9"/>
  <c r="N356" i="9"/>
  <c r="O356" i="9" s="1"/>
  <c r="T356" i="9" s="1"/>
  <c r="U356" i="9" s="1"/>
  <c r="M356" i="9"/>
  <c r="L356" i="9"/>
  <c r="N355" i="9"/>
  <c r="M355" i="9"/>
  <c r="L355" i="9"/>
  <c r="N354" i="9"/>
  <c r="M354" i="9"/>
  <c r="L354" i="9"/>
  <c r="N353" i="9"/>
  <c r="M353" i="9"/>
  <c r="L353" i="9"/>
  <c r="N352" i="9"/>
  <c r="M352" i="9"/>
  <c r="L352" i="9"/>
  <c r="Z351" i="9"/>
  <c r="O351" i="9"/>
  <c r="T351" i="9" s="1"/>
  <c r="U351" i="9" s="1"/>
  <c r="N351" i="9"/>
  <c r="M351" i="9"/>
  <c r="L351" i="9"/>
  <c r="N350" i="9"/>
  <c r="M350" i="9"/>
  <c r="L350" i="9"/>
  <c r="N349" i="9"/>
  <c r="M349" i="9"/>
  <c r="L349" i="9"/>
  <c r="N348" i="9"/>
  <c r="O348" i="9" s="1"/>
  <c r="P348" i="9" s="1"/>
  <c r="M348" i="9"/>
  <c r="L348" i="9"/>
  <c r="N347" i="9"/>
  <c r="M347" i="9"/>
  <c r="L347" i="9"/>
  <c r="N346" i="9"/>
  <c r="M346" i="9"/>
  <c r="L346" i="9"/>
  <c r="O346" i="9" s="1"/>
  <c r="N345" i="9"/>
  <c r="O345" i="9" s="1"/>
  <c r="P345" i="9" s="1"/>
  <c r="M345" i="9"/>
  <c r="L345" i="9"/>
  <c r="N344" i="9"/>
  <c r="M344" i="9"/>
  <c r="L344" i="9"/>
  <c r="N343" i="9"/>
  <c r="O343" i="9" s="1"/>
  <c r="M343" i="9"/>
  <c r="L343" i="9"/>
  <c r="N342" i="9"/>
  <c r="M342" i="9"/>
  <c r="L342" i="9"/>
  <c r="K342" i="9"/>
  <c r="N341" i="9"/>
  <c r="M341" i="9"/>
  <c r="L341" i="9"/>
  <c r="N340" i="9"/>
  <c r="O340" i="9" s="1"/>
  <c r="T340" i="9" s="1"/>
  <c r="U340" i="9" s="1"/>
  <c r="M340" i="9"/>
  <c r="L340" i="9"/>
  <c r="K340" i="9"/>
  <c r="N339" i="9"/>
  <c r="M339" i="9"/>
  <c r="L339" i="9"/>
  <c r="N338" i="9"/>
  <c r="M338" i="9"/>
  <c r="L338" i="9"/>
  <c r="K338" i="9"/>
  <c r="N337" i="9"/>
  <c r="M337" i="9"/>
  <c r="L337" i="9"/>
  <c r="N336" i="9"/>
  <c r="M336" i="9"/>
  <c r="L336" i="9"/>
  <c r="O335" i="9"/>
  <c r="N335" i="9"/>
  <c r="M335" i="9"/>
  <c r="L335" i="9"/>
  <c r="O334" i="9"/>
  <c r="N334" i="9"/>
  <c r="M334" i="9"/>
  <c r="L334" i="9"/>
  <c r="N333" i="9"/>
  <c r="M333" i="9"/>
  <c r="L333" i="9"/>
  <c r="N332" i="9"/>
  <c r="O332" i="9" s="1"/>
  <c r="M332" i="9"/>
  <c r="L332" i="9"/>
  <c r="N331" i="9"/>
  <c r="M331" i="9"/>
  <c r="L331" i="9"/>
  <c r="N330" i="9"/>
  <c r="M330" i="9"/>
  <c r="L330" i="9"/>
  <c r="N329" i="9"/>
  <c r="O329" i="9" s="1"/>
  <c r="M329" i="9"/>
  <c r="L329" i="9"/>
  <c r="N328" i="9"/>
  <c r="M328" i="9"/>
  <c r="L328" i="9"/>
  <c r="O327" i="9"/>
  <c r="N327" i="9"/>
  <c r="M327" i="9"/>
  <c r="L327" i="9"/>
  <c r="N326" i="9"/>
  <c r="M326" i="9"/>
  <c r="L326" i="9"/>
  <c r="O326" i="9" s="1"/>
  <c r="N325" i="9"/>
  <c r="M325" i="9"/>
  <c r="L325" i="9"/>
  <c r="O325" i="9" s="1"/>
  <c r="T325" i="9" s="1"/>
  <c r="U325" i="9" s="1"/>
  <c r="N324" i="9"/>
  <c r="O324" i="9" s="1"/>
  <c r="T324" i="9" s="1"/>
  <c r="U324" i="9" s="1"/>
  <c r="M324" i="9"/>
  <c r="L324" i="9"/>
  <c r="N323" i="9"/>
  <c r="M323" i="9"/>
  <c r="L323" i="9"/>
  <c r="N322" i="9"/>
  <c r="O322" i="9" s="1"/>
  <c r="T322" i="9" s="1"/>
  <c r="U322" i="9" s="1"/>
  <c r="M322" i="9"/>
  <c r="L322" i="9"/>
  <c r="N321" i="9"/>
  <c r="M321" i="9"/>
  <c r="L321" i="9"/>
  <c r="N320" i="9"/>
  <c r="M320" i="9"/>
  <c r="L320" i="9"/>
  <c r="N319" i="9"/>
  <c r="O319" i="9" s="1"/>
  <c r="M319" i="9"/>
  <c r="L319" i="9"/>
  <c r="K319" i="9"/>
  <c r="N318" i="9"/>
  <c r="M318" i="9"/>
  <c r="L318" i="9"/>
  <c r="N317" i="9"/>
  <c r="M317" i="9"/>
  <c r="L317" i="9"/>
  <c r="O317" i="9" s="1"/>
  <c r="T317" i="9" s="1"/>
  <c r="U317" i="9" s="1"/>
  <c r="N316" i="9"/>
  <c r="O316" i="9" s="1"/>
  <c r="M316" i="9"/>
  <c r="L316" i="9"/>
  <c r="N315" i="9"/>
  <c r="M315" i="9"/>
  <c r="L315" i="9"/>
  <c r="N314" i="9"/>
  <c r="M314" i="9"/>
  <c r="L314" i="9"/>
  <c r="N313" i="9"/>
  <c r="O313" i="9" s="1"/>
  <c r="M313" i="9"/>
  <c r="L313" i="9"/>
  <c r="N312" i="9"/>
  <c r="M312" i="9"/>
  <c r="L312" i="9"/>
  <c r="N311" i="9"/>
  <c r="O311" i="9" s="1"/>
  <c r="M311" i="9"/>
  <c r="L311" i="9"/>
  <c r="N310" i="9"/>
  <c r="M310" i="9"/>
  <c r="L310" i="9"/>
  <c r="N309" i="9"/>
  <c r="M309" i="9"/>
  <c r="L309" i="9"/>
  <c r="N308" i="9"/>
  <c r="O308" i="9" s="1"/>
  <c r="M308" i="9"/>
  <c r="L308" i="9"/>
  <c r="N307" i="9"/>
  <c r="M307" i="9"/>
  <c r="L307" i="9"/>
  <c r="N306" i="9"/>
  <c r="M306" i="9"/>
  <c r="L306" i="9"/>
  <c r="N305" i="9"/>
  <c r="M305" i="9"/>
  <c r="L305" i="9"/>
  <c r="N304" i="9"/>
  <c r="M304" i="9"/>
  <c r="L304" i="9"/>
  <c r="N303" i="9"/>
  <c r="O303" i="9" s="1"/>
  <c r="M303" i="9"/>
  <c r="L303" i="9"/>
  <c r="N302" i="9"/>
  <c r="M302" i="9"/>
  <c r="L302" i="9"/>
  <c r="N301" i="9"/>
  <c r="M301" i="9"/>
  <c r="L301" i="9"/>
  <c r="N300" i="9"/>
  <c r="O300" i="9" s="1"/>
  <c r="M300" i="9"/>
  <c r="L300" i="9"/>
  <c r="N299" i="9"/>
  <c r="M299" i="9"/>
  <c r="L299" i="9"/>
  <c r="N298" i="9"/>
  <c r="M298" i="9"/>
  <c r="L298" i="9"/>
  <c r="N297" i="9"/>
  <c r="O297" i="9" s="1"/>
  <c r="M297" i="9"/>
  <c r="L297" i="9"/>
  <c r="N296" i="9"/>
  <c r="M296" i="9"/>
  <c r="L296" i="9"/>
  <c r="O295" i="9"/>
  <c r="T295" i="9" s="1"/>
  <c r="U295" i="9" s="1"/>
  <c r="N295" i="9"/>
  <c r="M295" i="9"/>
  <c r="L295" i="9"/>
  <c r="N294" i="9"/>
  <c r="M294" i="9"/>
  <c r="L294" i="9"/>
  <c r="N293" i="9"/>
  <c r="M293" i="9"/>
  <c r="L293" i="9"/>
  <c r="N292" i="9"/>
  <c r="O292" i="9" s="1"/>
  <c r="M292" i="9"/>
  <c r="L292" i="9"/>
  <c r="N291" i="9"/>
  <c r="M291" i="9"/>
  <c r="L291" i="9"/>
  <c r="N290" i="9"/>
  <c r="M290" i="9"/>
  <c r="L290" i="9"/>
  <c r="N289" i="9"/>
  <c r="M289" i="9"/>
  <c r="L289" i="9"/>
  <c r="N288" i="9"/>
  <c r="M288" i="9"/>
  <c r="L288" i="9"/>
  <c r="K288" i="9"/>
  <c r="N287" i="9"/>
  <c r="O287" i="9" s="1"/>
  <c r="M287" i="9"/>
  <c r="L287" i="9"/>
  <c r="N286" i="9"/>
  <c r="M286" i="9"/>
  <c r="L286" i="9"/>
  <c r="K286" i="9"/>
  <c r="N285" i="9"/>
  <c r="M285" i="9"/>
  <c r="L285" i="9"/>
  <c r="O285" i="9" s="1"/>
  <c r="T285" i="9" s="1"/>
  <c r="U285" i="9" s="1"/>
  <c r="N284" i="9"/>
  <c r="O284" i="9" s="1"/>
  <c r="M284" i="9"/>
  <c r="L284" i="9"/>
  <c r="K284" i="9"/>
  <c r="N283" i="9"/>
  <c r="M283" i="9"/>
  <c r="L283" i="9"/>
  <c r="N282" i="9"/>
  <c r="O282" i="9" s="1"/>
  <c r="M282" i="9"/>
  <c r="L282" i="9"/>
  <c r="N281" i="9"/>
  <c r="M281" i="9"/>
  <c r="L281" i="9"/>
  <c r="N280" i="9"/>
  <c r="M280" i="9"/>
  <c r="L280" i="9"/>
  <c r="N279" i="9"/>
  <c r="O279" i="9" s="1"/>
  <c r="M279" i="9"/>
  <c r="L279" i="9"/>
  <c r="N278" i="9"/>
  <c r="M278" i="9"/>
  <c r="L278" i="9"/>
  <c r="O278" i="9" s="1"/>
  <c r="N277" i="9"/>
  <c r="M277" i="9"/>
  <c r="L277" i="9"/>
  <c r="N276" i="9"/>
  <c r="O276" i="9" s="1"/>
  <c r="M276" i="9"/>
  <c r="L276" i="9"/>
  <c r="N275" i="9"/>
  <c r="M275" i="9"/>
  <c r="L275" i="9"/>
  <c r="O275" i="9" s="1"/>
  <c r="N274" i="9"/>
  <c r="O274" i="9" s="1"/>
  <c r="T274" i="9" s="1"/>
  <c r="U274" i="9" s="1"/>
  <c r="M274" i="9"/>
  <c r="L274" i="9"/>
  <c r="N273" i="9"/>
  <c r="O273" i="9" s="1"/>
  <c r="M273" i="9"/>
  <c r="L273" i="9"/>
  <c r="N272" i="9"/>
  <c r="M272" i="9"/>
  <c r="L272" i="9"/>
  <c r="O271" i="9"/>
  <c r="N271" i="9"/>
  <c r="M271" i="9"/>
  <c r="L271" i="9"/>
  <c r="O270" i="9"/>
  <c r="N270" i="9"/>
  <c r="M270" i="9"/>
  <c r="L270" i="9"/>
  <c r="K270" i="9"/>
  <c r="N269" i="9"/>
  <c r="M269" i="9"/>
  <c r="L269" i="9"/>
  <c r="O268" i="9"/>
  <c r="T268" i="9" s="1"/>
  <c r="U268" i="9" s="1"/>
  <c r="N268" i="9"/>
  <c r="M268" i="9"/>
  <c r="L268" i="9"/>
  <c r="N267" i="9"/>
  <c r="M267" i="9"/>
  <c r="L267" i="9"/>
  <c r="N266" i="9"/>
  <c r="M266" i="9"/>
  <c r="L266" i="9"/>
  <c r="N265" i="9"/>
  <c r="M265" i="9"/>
  <c r="L265" i="9"/>
  <c r="N264" i="9"/>
  <c r="M264" i="9"/>
  <c r="L264" i="9"/>
  <c r="O263" i="9"/>
  <c r="N263" i="9"/>
  <c r="M263" i="9"/>
  <c r="L263" i="9"/>
  <c r="N262" i="9"/>
  <c r="M262" i="9"/>
  <c r="L262" i="9"/>
  <c r="N261" i="9"/>
  <c r="M261" i="9"/>
  <c r="L261" i="9"/>
  <c r="O260" i="9"/>
  <c r="N260" i="9"/>
  <c r="M260" i="9"/>
  <c r="L260" i="9"/>
  <c r="N259" i="9"/>
  <c r="M259" i="9"/>
  <c r="L259" i="9"/>
  <c r="N258" i="9"/>
  <c r="O258" i="9" s="1"/>
  <c r="M258" i="9"/>
  <c r="L258" i="9"/>
  <c r="N257" i="9"/>
  <c r="M257" i="9"/>
  <c r="L257" i="9"/>
  <c r="N256" i="9"/>
  <c r="M256" i="9"/>
  <c r="L256" i="9"/>
  <c r="O256" i="9" s="1"/>
  <c r="N255" i="9"/>
  <c r="O255" i="9" s="1"/>
  <c r="M255" i="9"/>
  <c r="L255" i="9"/>
  <c r="N254" i="9"/>
  <c r="M254" i="9"/>
  <c r="L254" i="9"/>
  <c r="N253" i="9"/>
  <c r="M253" i="9"/>
  <c r="L253" i="9"/>
  <c r="N252" i="9"/>
  <c r="O252" i="9" s="1"/>
  <c r="P252" i="9" s="1"/>
  <c r="M252" i="9"/>
  <c r="L252" i="9"/>
  <c r="N251" i="9"/>
  <c r="M251" i="9"/>
  <c r="L251" i="9"/>
  <c r="N250" i="9"/>
  <c r="M250" i="9"/>
  <c r="L250" i="9"/>
  <c r="N249" i="9"/>
  <c r="O249" i="9" s="1"/>
  <c r="M249" i="9"/>
  <c r="L249" i="9"/>
  <c r="N248" i="9"/>
  <c r="M248" i="9"/>
  <c r="L248" i="9"/>
  <c r="O248" i="9" s="1"/>
  <c r="T248" i="9" s="1"/>
  <c r="U248" i="9" s="1"/>
  <c r="N247" i="9"/>
  <c r="O247" i="9" s="1"/>
  <c r="M247" i="9"/>
  <c r="L247" i="9"/>
  <c r="N246" i="9"/>
  <c r="O246" i="9" s="1"/>
  <c r="M246" i="9"/>
  <c r="L246" i="9"/>
  <c r="N245" i="9"/>
  <c r="M245" i="9"/>
  <c r="L245" i="9"/>
  <c r="N244" i="9"/>
  <c r="M244" i="9"/>
  <c r="O244" i="9" s="1"/>
  <c r="L244" i="9"/>
  <c r="N243" i="9"/>
  <c r="O243" i="9" s="1"/>
  <c r="M243" i="9"/>
  <c r="L243" i="9"/>
  <c r="N242" i="9"/>
  <c r="M242" i="9"/>
  <c r="L242" i="9"/>
  <c r="N241" i="9"/>
  <c r="O241" i="9" s="1"/>
  <c r="M241" i="9"/>
  <c r="L241" i="9"/>
  <c r="N240" i="9"/>
  <c r="M240" i="9"/>
  <c r="L240" i="9"/>
  <c r="N239" i="9"/>
  <c r="O239" i="9" s="1"/>
  <c r="M239" i="9"/>
  <c r="L239" i="9"/>
  <c r="N238" i="9"/>
  <c r="M238" i="9"/>
  <c r="O238" i="9" s="1"/>
  <c r="L238" i="9"/>
  <c r="N237" i="9"/>
  <c r="M237" i="9"/>
  <c r="L237" i="9"/>
  <c r="N236" i="9"/>
  <c r="M236" i="9"/>
  <c r="L236" i="9"/>
  <c r="O236" i="9" s="1"/>
  <c r="N235" i="9"/>
  <c r="O235" i="9" s="1"/>
  <c r="M235" i="9"/>
  <c r="L235" i="9"/>
  <c r="N234" i="9"/>
  <c r="M234" i="9"/>
  <c r="L234" i="9"/>
  <c r="N233" i="9"/>
  <c r="M233" i="9"/>
  <c r="O233" i="9" s="1"/>
  <c r="L233" i="9"/>
  <c r="N232" i="9"/>
  <c r="M232" i="9"/>
  <c r="L232" i="9"/>
  <c r="N231" i="9"/>
  <c r="O231" i="9" s="1"/>
  <c r="M231" i="9"/>
  <c r="L231" i="9"/>
  <c r="N230" i="9"/>
  <c r="M230" i="9"/>
  <c r="L230" i="9"/>
  <c r="K230" i="9"/>
  <c r="N229" i="9"/>
  <c r="M229" i="9"/>
  <c r="L229" i="9"/>
  <c r="N228" i="9"/>
  <c r="M228" i="9"/>
  <c r="L228" i="9"/>
  <c r="O228" i="9" s="1"/>
  <c r="T228" i="9" s="1"/>
  <c r="U228" i="9" s="1"/>
  <c r="N227" i="9"/>
  <c r="O227" i="9" s="1"/>
  <c r="P227" i="9" s="1"/>
  <c r="M227" i="9"/>
  <c r="L227" i="9"/>
  <c r="N226" i="9"/>
  <c r="M226" i="9"/>
  <c r="L226" i="9"/>
  <c r="N225" i="9"/>
  <c r="M225" i="9"/>
  <c r="L225" i="9"/>
  <c r="N224" i="9"/>
  <c r="O224" i="9" s="1"/>
  <c r="M224" i="9"/>
  <c r="L224" i="9"/>
  <c r="N223" i="9"/>
  <c r="M223" i="9"/>
  <c r="L223" i="9"/>
  <c r="N222" i="9"/>
  <c r="O222" i="9" s="1"/>
  <c r="M222" i="9"/>
  <c r="L222" i="9"/>
  <c r="N221" i="9"/>
  <c r="M221" i="9"/>
  <c r="L221" i="9"/>
  <c r="K221" i="9"/>
  <c r="N220" i="9"/>
  <c r="M220" i="9"/>
  <c r="L220" i="9"/>
  <c r="N219" i="9"/>
  <c r="O219" i="9" s="1"/>
  <c r="M219" i="9"/>
  <c r="L219" i="9"/>
  <c r="N218" i="9"/>
  <c r="M218" i="9"/>
  <c r="L218" i="9"/>
  <c r="N217" i="9"/>
  <c r="M217" i="9"/>
  <c r="L217" i="9"/>
  <c r="O216" i="9"/>
  <c r="N216" i="9"/>
  <c r="M216" i="9"/>
  <c r="L216" i="9"/>
  <c r="N215" i="9"/>
  <c r="M215" i="9"/>
  <c r="L215" i="9"/>
  <c r="N214" i="9"/>
  <c r="O214" i="9" s="1"/>
  <c r="P214" i="9" s="1"/>
  <c r="M214" i="9"/>
  <c r="L214" i="9"/>
  <c r="N213" i="9"/>
  <c r="O213" i="9" s="1"/>
  <c r="M213" i="9"/>
  <c r="L213" i="9"/>
  <c r="N212" i="9"/>
  <c r="M212" i="9"/>
  <c r="L212" i="9"/>
  <c r="N211" i="9"/>
  <c r="O211" i="9" s="1"/>
  <c r="M211" i="9"/>
  <c r="L211" i="9"/>
  <c r="N210" i="9"/>
  <c r="M210" i="9"/>
  <c r="L210" i="9"/>
  <c r="N209" i="9"/>
  <c r="M209" i="9"/>
  <c r="L209" i="9"/>
  <c r="N208" i="9"/>
  <c r="O208" i="9" s="1"/>
  <c r="M208" i="9"/>
  <c r="L208" i="9"/>
  <c r="N207" i="9"/>
  <c r="M207" i="9"/>
  <c r="L207" i="9"/>
  <c r="N206" i="9"/>
  <c r="O206" i="9" s="1"/>
  <c r="T206" i="9" s="1"/>
  <c r="U206" i="9" s="1"/>
  <c r="M206" i="9"/>
  <c r="L206" i="9"/>
  <c r="N205" i="9"/>
  <c r="M205" i="9"/>
  <c r="L205" i="9"/>
  <c r="N204" i="9"/>
  <c r="M204" i="9"/>
  <c r="L204" i="9"/>
  <c r="N203" i="9"/>
  <c r="O203" i="9" s="1"/>
  <c r="M203" i="9"/>
  <c r="L203" i="9"/>
  <c r="N202" i="9"/>
  <c r="M202" i="9"/>
  <c r="L202" i="9"/>
  <c r="O202" i="9" s="1"/>
  <c r="K202" i="9"/>
  <c r="N201" i="9"/>
  <c r="M201" i="9"/>
  <c r="L201" i="9"/>
  <c r="O201" i="9" s="1"/>
  <c r="N200" i="9"/>
  <c r="M200" i="9"/>
  <c r="O200" i="9" s="1"/>
  <c r="L200" i="9"/>
  <c r="N199" i="9"/>
  <c r="M199" i="9"/>
  <c r="L199" i="9"/>
  <c r="N198" i="9"/>
  <c r="O198" i="9" s="1"/>
  <c r="P198" i="9" s="1"/>
  <c r="M198" i="9"/>
  <c r="L198" i="9"/>
  <c r="N197" i="9"/>
  <c r="O197" i="9" s="1"/>
  <c r="M197" i="9"/>
  <c r="L197" i="9"/>
  <c r="N196" i="9"/>
  <c r="M196" i="9"/>
  <c r="L196" i="9"/>
  <c r="N195" i="9"/>
  <c r="O195" i="9" s="1"/>
  <c r="M195" i="9"/>
  <c r="L195" i="9"/>
  <c r="K195" i="9"/>
  <c r="N194" i="9"/>
  <c r="M194" i="9"/>
  <c r="L194" i="9"/>
  <c r="N193" i="9"/>
  <c r="M193" i="9"/>
  <c r="L193" i="9"/>
  <c r="O193" i="9" s="1"/>
  <c r="P193" i="9" s="1"/>
  <c r="N192" i="9"/>
  <c r="O192" i="9" s="1"/>
  <c r="M192" i="9"/>
  <c r="L192" i="9"/>
  <c r="N191" i="9"/>
  <c r="M191" i="9"/>
  <c r="L191" i="9"/>
  <c r="N190" i="9"/>
  <c r="O190" i="9" s="1"/>
  <c r="M190" i="9"/>
  <c r="L190" i="9"/>
  <c r="N189" i="9"/>
  <c r="M189" i="9"/>
  <c r="L189" i="9"/>
  <c r="N188" i="9"/>
  <c r="M188" i="9"/>
  <c r="L188" i="9"/>
  <c r="O188" i="9" s="1"/>
  <c r="N187" i="9"/>
  <c r="O187" i="9" s="1"/>
  <c r="M187" i="9"/>
  <c r="L187" i="9"/>
  <c r="N186" i="9"/>
  <c r="M186" i="9"/>
  <c r="L186" i="9"/>
  <c r="K186" i="9"/>
  <c r="N185" i="9"/>
  <c r="M185" i="9"/>
  <c r="L185" i="9"/>
  <c r="N184" i="9"/>
  <c r="M184" i="9"/>
  <c r="O184" i="9" s="1"/>
  <c r="L184" i="9"/>
  <c r="K184" i="9"/>
  <c r="N183" i="9"/>
  <c r="M183" i="9"/>
  <c r="L183" i="9"/>
  <c r="O182" i="9"/>
  <c r="N182" i="9"/>
  <c r="M182" i="9"/>
  <c r="L182" i="9"/>
  <c r="N181" i="9"/>
  <c r="M181" i="9"/>
  <c r="L181" i="9"/>
  <c r="N180" i="9"/>
  <c r="M180" i="9"/>
  <c r="L180" i="9"/>
  <c r="N179" i="9"/>
  <c r="O179" i="9" s="1"/>
  <c r="M179" i="9"/>
  <c r="L179" i="9"/>
  <c r="N178" i="9"/>
  <c r="M178" i="9"/>
  <c r="L178" i="9"/>
  <c r="N177" i="9"/>
  <c r="M177" i="9"/>
  <c r="L177" i="9"/>
  <c r="O177" i="9" s="1"/>
  <c r="N176" i="9"/>
  <c r="O176" i="9" s="1"/>
  <c r="M176" i="9"/>
  <c r="L176" i="9"/>
  <c r="K176" i="9"/>
  <c r="N175" i="9"/>
  <c r="M175" i="9"/>
  <c r="L175" i="9"/>
  <c r="O174" i="9"/>
  <c r="T174" i="9" s="1"/>
  <c r="U174" i="9" s="1"/>
  <c r="N174" i="9"/>
  <c r="M174" i="9"/>
  <c r="L174" i="9"/>
  <c r="N173" i="9"/>
  <c r="M173" i="9"/>
  <c r="L173" i="9"/>
  <c r="N172" i="9"/>
  <c r="M172" i="9"/>
  <c r="L172" i="9"/>
  <c r="O172" i="9" s="1"/>
  <c r="T172" i="9" s="1"/>
  <c r="U172" i="9" s="1"/>
  <c r="N171" i="9"/>
  <c r="O171" i="9" s="1"/>
  <c r="M171" i="9"/>
  <c r="L171" i="9"/>
  <c r="K171" i="9"/>
  <c r="N170" i="9"/>
  <c r="M170" i="9"/>
  <c r="L170" i="9"/>
  <c r="N169" i="9"/>
  <c r="M169" i="9"/>
  <c r="L169" i="9"/>
  <c r="O168" i="9"/>
  <c r="N168" i="9"/>
  <c r="M168" i="9"/>
  <c r="L168" i="9"/>
  <c r="N167" i="9"/>
  <c r="M167" i="9"/>
  <c r="L167" i="9"/>
  <c r="N166" i="9"/>
  <c r="O166" i="9" s="1"/>
  <c r="M166" i="9"/>
  <c r="L166" i="9"/>
  <c r="N165" i="9"/>
  <c r="M165" i="9"/>
  <c r="L165" i="9"/>
  <c r="N164" i="9"/>
  <c r="M164" i="9"/>
  <c r="L164" i="9"/>
  <c r="O163" i="9"/>
  <c r="P163" i="9" s="1"/>
  <c r="N163" i="9"/>
  <c r="M163" i="9"/>
  <c r="L163" i="9"/>
  <c r="N162" i="9"/>
  <c r="M162" i="9"/>
  <c r="L162" i="9"/>
  <c r="N161" i="9"/>
  <c r="M161" i="9"/>
  <c r="L161" i="9"/>
  <c r="K161" i="9"/>
  <c r="N160" i="9"/>
  <c r="O160" i="9" s="1"/>
  <c r="M160" i="9"/>
  <c r="L160" i="9"/>
  <c r="N159" i="9"/>
  <c r="M159" i="9"/>
  <c r="L159" i="9"/>
  <c r="N158" i="9"/>
  <c r="O158" i="9" s="1"/>
  <c r="M158" i="9"/>
  <c r="L158" i="9"/>
  <c r="N157" i="9"/>
  <c r="M157" i="9"/>
  <c r="L157" i="9"/>
  <c r="N156" i="9"/>
  <c r="M156" i="9"/>
  <c r="L156" i="9"/>
  <c r="K156" i="9"/>
  <c r="N155" i="9"/>
  <c r="O155" i="9" s="1"/>
  <c r="M155" i="9"/>
  <c r="L155" i="9"/>
  <c r="N154" i="9"/>
  <c r="M154" i="9"/>
  <c r="L154" i="9"/>
  <c r="O154" i="9" s="1"/>
  <c r="N153" i="9"/>
  <c r="M153" i="9"/>
  <c r="L153" i="9"/>
  <c r="N152" i="9"/>
  <c r="O152" i="9" s="1"/>
  <c r="M152" i="9"/>
  <c r="L152" i="9"/>
  <c r="N151" i="9"/>
  <c r="M151" i="9"/>
  <c r="L151" i="9"/>
  <c r="N150" i="9"/>
  <c r="O150" i="9" s="1"/>
  <c r="P150" i="9" s="1"/>
  <c r="M150" i="9"/>
  <c r="L150" i="9"/>
  <c r="N149" i="9"/>
  <c r="O149" i="9" s="1"/>
  <c r="T149" i="9" s="1"/>
  <c r="U149" i="9" s="1"/>
  <c r="M149" i="9"/>
  <c r="L149" i="9"/>
  <c r="N148" i="9"/>
  <c r="M148" i="9"/>
  <c r="L148" i="9"/>
  <c r="N147" i="9"/>
  <c r="O147" i="9" s="1"/>
  <c r="M147" i="9"/>
  <c r="L147" i="9"/>
  <c r="N146" i="9"/>
  <c r="M146" i="9"/>
  <c r="L146" i="9"/>
  <c r="N145" i="9"/>
  <c r="M145" i="9"/>
  <c r="L145" i="9"/>
  <c r="N144" i="9"/>
  <c r="O144" i="9" s="1"/>
  <c r="P144" i="9" s="1"/>
  <c r="M144" i="9"/>
  <c r="L144" i="9"/>
  <c r="N143" i="9"/>
  <c r="M143" i="9"/>
  <c r="L143" i="9"/>
  <c r="N142" i="9"/>
  <c r="O142" i="9" s="1"/>
  <c r="T142" i="9" s="1"/>
  <c r="U142" i="9" s="1"/>
  <c r="M142" i="9"/>
  <c r="L142" i="9"/>
  <c r="N141" i="9"/>
  <c r="M141" i="9"/>
  <c r="L141" i="9"/>
  <c r="N140" i="9"/>
  <c r="M140" i="9"/>
  <c r="L140" i="9"/>
  <c r="K140" i="9"/>
  <c r="N139" i="9"/>
  <c r="O139" i="9" s="1"/>
  <c r="M139" i="9"/>
  <c r="L139" i="9"/>
  <c r="K139" i="9"/>
  <c r="N138" i="9"/>
  <c r="M138" i="9"/>
  <c r="L138" i="9"/>
  <c r="N137" i="9"/>
  <c r="M137" i="9"/>
  <c r="L137" i="9"/>
  <c r="N136" i="9"/>
  <c r="M136" i="9"/>
  <c r="L136" i="9"/>
  <c r="N135" i="9"/>
  <c r="M135" i="9"/>
  <c r="L135" i="9"/>
  <c r="O135" i="9" s="1"/>
  <c r="K135" i="9"/>
  <c r="N134" i="9"/>
  <c r="O134" i="9" s="1"/>
  <c r="M134" i="9"/>
  <c r="L134" i="9"/>
  <c r="K134" i="9"/>
  <c r="N133" i="9"/>
  <c r="O133" i="9" s="1"/>
  <c r="M133" i="9"/>
  <c r="L133" i="9"/>
  <c r="K133" i="9"/>
  <c r="N132" i="9"/>
  <c r="M132" i="9"/>
  <c r="L132" i="9"/>
  <c r="O132" i="9" s="1"/>
  <c r="T132" i="9" s="1"/>
  <c r="U132" i="9" s="1"/>
  <c r="N131" i="9"/>
  <c r="O131" i="9" s="1"/>
  <c r="M131" i="9"/>
  <c r="L131" i="9"/>
  <c r="N130" i="9"/>
  <c r="M130" i="9"/>
  <c r="L130" i="9"/>
  <c r="N129" i="9"/>
  <c r="M129" i="9"/>
  <c r="L129" i="9"/>
  <c r="K129" i="9"/>
  <c r="N128" i="9"/>
  <c r="M128" i="9"/>
  <c r="L128" i="9"/>
  <c r="K128" i="9"/>
  <c r="N127" i="9"/>
  <c r="O127" i="9" s="1"/>
  <c r="M127" i="9"/>
  <c r="L127" i="9"/>
  <c r="K127" i="9"/>
  <c r="O126" i="9"/>
  <c r="N126" i="9"/>
  <c r="M126" i="9"/>
  <c r="L126" i="9"/>
  <c r="N125" i="9"/>
  <c r="M125" i="9"/>
  <c r="L125" i="9"/>
  <c r="N124" i="9"/>
  <c r="M124" i="9"/>
  <c r="L124" i="9"/>
  <c r="K124" i="9"/>
  <c r="N123" i="9"/>
  <c r="O123" i="9" s="1"/>
  <c r="M123" i="9"/>
  <c r="L123" i="9"/>
  <c r="K123" i="9"/>
  <c r="N122" i="9"/>
  <c r="M122" i="9"/>
  <c r="L122" i="9"/>
  <c r="N121" i="9"/>
  <c r="M121" i="9"/>
  <c r="L121" i="9"/>
  <c r="N120" i="9"/>
  <c r="O120" i="9" s="1"/>
  <c r="M120" i="9"/>
  <c r="L120" i="9"/>
  <c r="K120" i="9"/>
  <c r="N119" i="9"/>
  <c r="M119" i="9"/>
  <c r="L119" i="9"/>
  <c r="K119" i="9"/>
  <c r="N118" i="9"/>
  <c r="O118" i="9" s="1"/>
  <c r="M118" i="9"/>
  <c r="L118" i="9"/>
  <c r="N117" i="9"/>
  <c r="M117" i="9"/>
  <c r="L117" i="9"/>
  <c r="O117" i="9" s="1"/>
  <c r="T117" i="9" s="1"/>
  <c r="U117" i="9" s="1"/>
  <c r="K117" i="9"/>
  <c r="N116" i="9"/>
  <c r="M116" i="9"/>
  <c r="L116" i="9"/>
  <c r="N115" i="9"/>
  <c r="O115" i="9" s="1"/>
  <c r="M115" i="9"/>
  <c r="L115" i="9"/>
  <c r="N114" i="9"/>
  <c r="M114" i="9"/>
  <c r="L114" i="9"/>
  <c r="K114" i="9"/>
  <c r="N113" i="9"/>
  <c r="M113" i="9"/>
  <c r="L113" i="9"/>
  <c r="K113" i="9"/>
  <c r="N112" i="9"/>
  <c r="O112" i="9" s="1"/>
  <c r="M112" i="9"/>
  <c r="L112" i="9"/>
  <c r="N111" i="9"/>
  <c r="M111" i="9"/>
  <c r="L111" i="9"/>
  <c r="K111" i="9"/>
  <c r="O110" i="9"/>
  <c r="T110" i="9" s="1"/>
  <c r="U110" i="9" s="1"/>
  <c r="N110" i="9"/>
  <c r="M110" i="9"/>
  <c r="L110" i="9"/>
  <c r="N109" i="9"/>
  <c r="M109" i="9"/>
  <c r="L109" i="9"/>
  <c r="N108" i="9"/>
  <c r="O108" i="9" s="1"/>
  <c r="M108" i="9"/>
  <c r="L108" i="9"/>
  <c r="N107" i="9"/>
  <c r="O107" i="9" s="1"/>
  <c r="M107" i="9"/>
  <c r="L107" i="9"/>
  <c r="N106" i="9"/>
  <c r="M106" i="9"/>
  <c r="L106" i="9"/>
  <c r="O105" i="9"/>
  <c r="T105" i="9" s="1"/>
  <c r="U105" i="9" s="1"/>
  <c r="N105" i="9"/>
  <c r="M105" i="9"/>
  <c r="L105" i="9"/>
  <c r="K105" i="9"/>
  <c r="N104" i="9"/>
  <c r="M104" i="9"/>
  <c r="L104" i="9"/>
  <c r="N103" i="9"/>
  <c r="O103" i="9" s="1"/>
  <c r="M103" i="9"/>
  <c r="L103" i="9"/>
  <c r="N102" i="9"/>
  <c r="O102" i="9" s="1"/>
  <c r="M102" i="9"/>
  <c r="L102" i="9"/>
  <c r="N101" i="9"/>
  <c r="M101" i="9"/>
  <c r="L101" i="9"/>
  <c r="K101" i="9"/>
  <c r="N100" i="9"/>
  <c r="O100" i="9" s="1"/>
  <c r="M100" i="9"/>
  <c r="L100" i="9"/>
  <c r="K100" i="9"/>
  <c r="N99" i="9"/>
  <c r="M99" i="9"/>
  <c r="L99" i="9"/>
  <c r="N98" i="9"/>
  <c r="M98" i="9"/>
  <c r="L98" i="9"/>
  <c r="O97" i="9"/>
  <c r="N97" i="9"/>
  <c r="M97" i="9"/>
  <c r="L97" i="9"/>
  <c r="N96" i="9"/>
  <c r="M96" i="9"/>
  <c r="L96" i="9"/>
  <c r="N95" i="9"/>
  <c r="O95" i="9" s="1"/>
  <c r="T95" i="9" s="1"/>
  <c r="U95" i="9" s="1"/>
  <c r="M95" i="9"/>
  <c r="L95" i="9"/>
  <c r="N94" i="9"/>
  <c r="M94" i="9"/>
  <c r="L94" i="9"/>
  <c r="N93" i="9"/>
  <c r="M93" i="9"/>
  <c r="L93" i="9"/>
  <c r="N92" i="9"/>
  <c r="O92" i="9" s="1"/>
  <c r="M92" i="9"/>
  <c r="L92" i="9"/>
  <c r="O91" i="9"/>
  <c r="T91" i="9" s="1"/>
  <c r="U91" i="9" s="1"/>
  <c r="N91" i="9"/>
  <c r="M91" i="9"/>
  <c r="L91" i="9"/>
  <c r="T90" i="9"/>
  <c r="U90" i="9" s="1"/>
  <c r="N90" i="9"/>
  <c r="M90" i="9"/>
  <c r="L90" i="9"/>
  <c r="O90" i="9" s="1"/>
  <c r="N89" i="9"/>
  <c r="M89" i="9"/>
  <c r="L89" i="9"/>
  <c r="N88" i="9"/>
  <c r="M88" i="9"/>
  <c r="L88" i="9"/>
  <c r="O87" i="9"/>
  <c r="N87" i="9"/>
  <c r="M87" i="9"/>
  <c r="L87" i="9"/>
  <c r="O86" i="9"/>
  <c r="T86" i="9" s="1"/>
  <c r="U86" i="9" s="1"/>
  <c r="N86" i="9"/>
  <c r="M86" i="9"/>
  <c r="L86" i="9"/>
  <c r="K86" i="9"/>
  <c r="N85" i="9"/>
  <c r="M85" i="9"/>
  <c r="L85" i="9"/>
  <c r="K85" i="9"/>
  <c r="N84" i="9"/>
  <c r="O84" i="9" s="1"/>
  <c r="M84" i="9"/>
  <c r="L84" i="9"/>
  <c r="N83" i="9"/>
  <c r="M83" i="9"/>
  <c r="L83" i="9"/>
  <c r="N82" i="9"/>
  <c r="M82" i="9"/>
  <c r="L82" i="9"/>
  <c r="N81" i="9"/>
  <c r="O81" i="9" s="1"/>
  <c r="M81" i="9"/>
  <c r="L81" i="9"/>
  <c r="N80" i="9"/>
  <c r="M80" i="9"/>
  <c r="L80" i="9"/>
  <c r="O80" i="9" s="1"/>
  <c r="T80" i="9" s="1"/>
  <c r="U80" i="9" s="1"/>
  <c r="N79" i="9"/>
  <c r="O79" i="9" s="1"/>
  <c r="T79" i="9" s="1"/>
  <c r="U79" i="9" s="1"/>
  <c r="M79" i="9"/>
  <c r="L79" i="9"/>
  <c r="N78" i="9"/>
  <c r="M78" i="9"/>
  <c r="L78" i="9"/>
  <c r="K78" i="9"/>
  <c r="N77" i="9"/>
  <c r="M77" i="9"/>
  <c r="L77" i="9"/>
  <c r="O76" i="9"/>
  <c r="T76" i="9" s="1"/>
  <c r="U76" i="9" s="1"/>
  <c r="N76" i="9"/>
  <c r="M76" i="9"/>
  <c r="L76" i="9"/>
  <c r="N75" i="9"/>
  <c r="M75" i="9"/>
  <c r="L75" i="9"/>
  <c r="N74" i="9"/>
  <c r="M74" i="9"/>
  <c r="L74" i="9"/>
  <c r="O74" i="9" s="1"/>
  <c r="T74" i="9" s="1"/>
  <c r="U74" i="9" s="1"/>
  <c r="N73" i="9"/>
  <c r="M73" i="9"/>
  <c r="L73" i="9"/>
  <c r="N72" i="9"/>
  <c r="M72" i="9"/>
  <c r="L72" i="9"/>
  <c r="O71" i="9"/>
  <c r="T71" i="9" s="1"/>
  <c r="U71" i="9" s="1"/>
  <c r="N71" i="9"/>
  <c r="M71" i="9"/>
  <c r="L71" i="9"/>
  <c r="N70" i="9"/>
  <c r="M70" i="9"/>
  <c r="L70" i="9"/>
  <c r="K70" i="9"/>
  <c r="N69" i="9"/>
  <c r="M69" i="9"/>
  <c r="L69" i="9"/>
  <c r="N68" i="9"/>
  <c r="O68" i="9" s="1"/>
  <c r="M68" i="9"/>
  <c r="L68" i="9"/>
  <c r="K68" i="9"/>
  <c r="N67" i="9"/>
  <c r="O67" i="9" s="1"/>
  <c r="M67" i="9"/>
  <c r="L67" i="9"/>
  <c r="P66" i="9"/>
  <c r="N66" i="9"/>
  <c r="M66" i="9"/>
  <c r="L66" i="9"/>
  <c r="O66" i="9" s="1"/>
  <c r="T66" i="9" s="1"/>
  <c r="U66" i="9" s="1"/>
  <c r="N65" i="9"/>
  <c r="M65" i="9"/>
  <c r="L65" i="9"/>
  <c r="N64" i="9"/>
  <c r="M64" i="9"/>
  <c r="L64" i="9"/>
  <c r="N63" i="9"/>
  <c r="O63" i="9" s="1"/>
  <c r="M63" i="9"/>
  <c r="L63" i="9"/>
  <c r="N62" i="9"/>
  <c r="O62" i="9" s="1"/>
  <c r="P62" i="9" s="1"/>
  <c r="M62" i="9"/>
  <c r="L62" i="9"/>
  <c r="N61" i="9"/>
  <c r="M61" i="9"/>
  <c r="L61" i="9"/>
  <c r="N60" i="9"/>
  <c r="O60" i="9" s="1"/>
  <c r="M60" i="9"/>
  <c r="L60" i="9"/>
  <c r="N59" i="9"/>
  <c r="M59" i="9"/>
  <c r="L59" i="9"/>
  <c r="N58" i="9"/>
  <c r="M58" i="9"/>
  <c r="L58" i="9"/>
  <c r="N57" i="9"/>
  <c r="O57" i="9" s="1"/>
  <c r="M57" i="9"/>
  <c r="L57" i="9"/>
  <c r="N56" i="9"/>
  <c r="M56" i="9"/>
  <c r="L56" i="9"/>
  <c r="N55" i="9"/>
  <c r="O55" i="9" s="1"/>
  <c r="M55" i="9"/>
  <c r="L55" i="9"/>
  <c r="N54" i="9"/>
  <c r="M54" i="9"/>
  <c r="L54" i="9"/>
  <c r="N53" i="9"/>
  <c r="M53" i="9"/>
  <c r="L53" i="9"/>
  <c r="N52" i="9"/>
  <c r="O52" i="9" s="1"/>
  <c r="M52" i="9"/>
  <c r="L52" i="9"/>
  <c r="N51" i="9"/>
  <c r="O51" i="9" s="1"/>
  <c r="T51" i="9" s="1"/>
  <c r="U51" i="9" s="1"/>
  <c r="M51" i="9"/>
  <c r="L51" i="9"/>
  <c r="N50" i="9"/>
  <c r="M50" i="9"/>
  <c r="L50" i="9"/>
  <c r="N49" i="9"/>
  <c r="M49" i="9"/>
  <c r="L49" i="9"/>
  <c r="K49" i="9"/>
  <c r="N48" i="9"/>
  <c r="M48" i="9"/>
  <c r="L48" i="9"/>
  <c r="N47" i="9"/>
  <c r="O47" i="9" s="1"/>
  <c r="M47" i="9"/>
  <c r="L47" i="9"/>
  <c r="O46" i="9"/>
  <c r="P46" i="9" s="1"/>
  <c r="N46" i="9"/>
  <c r="M46" i="9"/>
  <c r="L46" i="9"/>
  <c r="N45" i="9"/>
  <c r="M45" i="9"/>
  <c r="L45" i="9"/>
  <c r="N44" i="9"/>
  <c r="O44" i="9" s="1"/>
  <c r="M44" i="9"/>
  <c r="L44" i="9"/>
  <c r="N43" i="9"/>
  <c r="O43" i="9" s="1"/>
  <c r="M43" i="9"/>
  <c r="L43" i="9"/>
  <c r="N42" i="9"/>
  <c r="M42" i="9"/>
  <c r="L42" i="9"/>
  <c r="N41" i="9"/>
  <c r="O41" i="9" s="1"/>
  <c r="M41" i="9"/>
  <c r="L41" i="9"/>
  <c r="K41" i="9"/>
  <c r="N40" i="9"/>
  <c r="M40" i="9"/>
  <c r="L40" i="9"/>
  <c r="N39" i="9"/>
  <c r="O39" i="9" s="1"/>
  <c r="T39" i="9" s="1"/>
  <c r="U39" i="9" s="1"/>
  <c r="M39" i="9"/>
  <c r="L39" i="9"/>
  <c r="N38" i="9"/>
  <c r="O38" i="9" s="1"/>
  <c r="M38" i="9"/>
  <c r="L38" i="9"/>
  <c r="N37" i="9"/>
  <c r="M37" i="9"/>
  <c r="L37" i="9"/>
  <c r="O36" i="9"/>
  <c r="T36" i="9" s="1"/>
  <c r="U36" i="9" s="1"/>
  <c r="N36" i="9"/>
  <c r="M36" i="9"/>
  <c r="L36" i="9"/>
  <c r="N35" i="9"/>
  <c r="M35" i="9"/>
  <c r="L35" i="9"/>
  <c r="O35" i="9" s="1"/>
  <c r="N34" i="9"/>
  <c r="M34" i="9"/>
  <c r="L34" i="9"/>
  <c r="N33" i="9"/>
  <c r="O33" i="9" s="1"/>
  <c r="M33" i="9"/>
  <c r="L33" i="9"/>
  <c r="N32" i="9"/>
  <c r="M32" i="9"/>
  <c r="L32" i="9"/>
  <c r="N31" i="9"/>
  <c r="O31" i="9" s="1"/>
  <c r="M31" i="9"/>
  <c r="L31" i="9"/>
  <c r="N30" i="9"/>
  <c r="M30" i="9"/>
  <c r="L30" i="9"/>
  <c r="N29" i="9"/>
  <c r="M29" i="9"/>
  <c r="L29" i="9"/>
  <c r="N28" i="9"/>
  <c r="O28" i="9" s="1"/>
  <c r="M28" i="9"/>
  <c r="L28" i="9"/>
  <c r="N27" i="9"/>
  <c r="O27" i="9" s="1"/>
  <c r="T27" i="9" s="1"/>
  <c r="U27" i="9" s="1"/>
  <c r="M27" i="9"/>
  <c r="L27" i="9"/>
  <c r="N26" i="9"/>
  <c r="M26" i="9"/>
  <c r="L26" i="9"/>
  <c r="N25" i="9"/>
  <c r="M25" i="9"/>
  <c r="L25" i="9"/>
  <c r="N24" i="9"/>
  <c r="M24" i="9"/>
  <c r="L24" i="9"/>
  <c r="N23" i="9"/>
  <c r="O23" i="9" s="1"/>
  <c r="M23" i="9"/>
  <c r="L23" i="9"/>
  <c r="N22" i="9"/>
  <c r="O22" i="9" s="1"/>
  <c r="M22" i="9"/>
  <c r="L22" i="9"/>
  <c r="N21" i="9"/>
  <c r="M21" i="9"/>
  <c r="L21" i="9"/>
  <c r="N20" i="9"/>
  <c r="O20" i="9" s="1"/>
  <c r="M20" i="9"/>
  <c r="L20" i="9"/>
  <c r="O19" i="9"/>
  <c r="N19" i="9"/>
  <c r="M19" i="9"/>
  <c r="L19" i="9"/>
  <c r="T18" i="9"/>
  <c r="U18" i="9" s="1"/>
  <c r="N18" i="9"/>
  <c r="M18" i="9"/>
  <c r="L18" i="9"/>
  <c r="O18" i="9" s="1"/>
  <c r="N17" i="9"/>
  <c r="M17" i="9"/>
  <c r="L17" i="9"/>
  <c r="N16" i="9"/>
  <c r="O16" i="9" s="1"/>
  <c r="M16" i="9"/>
  <c r="L16" i="9"/>
  <c r="N15" i="9"/>
  <c r="M15" i="9"/>
  <c r="L15" i="9"/>
  <c r="N14" i="9"/>
  <c r="M14" i="9"/>
  <c r="L14" i="9"/>
  <c r="N13" i="9"/>
  <c r="M13" i="9"/>
  <c r="L13" i="9"/>
  <c r="N12" i="9"/>
  <c r="O12" i="9" s="1"/>
  <c r="M12" i="9"/>
  <c r="L12" i="9"/>
  <c r="N11" i="9"/>
  <c r="M11" i="9"/>
  <c r="L11" i="9"/>
  <c r="N10" i="9"/>
  <c r="M10" i="9"/>
  <c r="L10" i="9"/>
  <c r="N9" i="9"/>
  <c r="M9" i="9"/>
  <c r="L9" i="9"/>
  <c r="N8" i="9"/>
  <c r="M8" i="9"/>
  <c r="L8" i="9"/>
  <c r="O7" i="9"/>
  <c r="P7" i="9" s="1"/>
  <c r="N7" i="9"/>
  <c r="M7" i="9"/>
  <c r="L7" i="9"/>
  <c r="N6" i="9"/>
  <c r="M6" i="9"/>
  <c r="L6" i="9"/>
  <c r="N5" i="9"/>
  <c r="M5" i="9"/>
  <c r="L5" i="9"/>
  <c r="M1" i="9"/>
  <c r="P588" i="9" s="1"/>
  <c r="O25" i="9" l="1"/>
  <c r="O49" i="9"/>
  <c r="P117" i="9"/>
  <c r="T335" i="9"/>
  <c r="U335" i="9" s="1"/>
  <c r="Z335" i="9"/>
  <c r="T383" i="9"/>
  <c r="U383" i="9" s="1"/>
  <c r="Z383" i="9"/>
  <c r="T399" i="9"/>
  <c r="U399" i="9" s="1"/>
  <c r="Z399" i="9"/>
  <c r="T510" i="9"/>
  <c r="U510" i="9" s="1"/>
  <c r="Z510" i="9"/>
  <c r="T663" i="9"/>
  <c r="U663" i="9" s="1"/>
  <c r="Z663" i="9"/>
  <c r="T420" i="9"/>
  <c r="U420" i="9" s="1"/>
  <c r="Z420" i="9"/>
  <c r="T499" i="9"/>
  <c r="U499" i="9" s="1"/>
  <c r="Z499" i="9"/>
  <c r="O9" i="9"/>
  <c r="O26" i="9"/>
  <c r="T26" i="9" s="1"/>
  <c r="U26" i="9" s="1"/>
  <c r="O34" i="9"/>
  <c r="O42" i="9"/>
  <c r="T42" i="9" s="1"/>
  <c r="U42" i="9" s="1"/>
  <c r="T46" i="9"/>
  <c r="U46" i="9" s="1"/>
  <c r="O50" i="9"/>
  <c r="T50" i="9" s="1"/>
  <c r="U50" i="9" s="1"/>
  <c r="O54" i="9"/>
  <c r="O58" i="9"/>
  <c r="T58" i="9" s="1"/>
  <c r="U58" i="9" s="1"/>
  <c r="O85" i="9"/>
  <c r="T85" i="9" s="1"/>
  <c r="U85" i="9" s="1"/>
  <c r="O94" i="9"/>
  <c r="O114" i="9"/>
  <c r="T114" i="9" s="1"/>
  <c r="U114" i="9" s="1"/>
  <c r="O153" i="9"/>
  <c r="O165" i="9"/>
  <c r="O180" i="9"/>
  <c r="T180" i="9" s="1"/>
  <c r="U180" i="9" s="1"/>
  <c r="O217" i="9"/>
  <c r="T367" i="9"/>
  <c r="U367" i="9" s="1"/>
  <c r="O21" i="9"/>
  <c r="T21" i="9" s="1"/>
  <c r="U21" i="9" s="1"/>
  <c r="O29" i="9"/>
  <c r="O40" i="9"/>
  <c r="T40" i="9" s="1"/>
  <c r="U40" i="9" s="1"/>
  <c r="O61" i="9"/>
  <c r="T61" i="9" s="1"/>
  <c r="U61" i="9" s="1"/>
  <c r="O75" i="9"/>
  <c r="O82" i="9"/>
  <c r="P82" i="9" s="1"/>
  <c r="O83" i="9"/>
  <c r="O93" i="9"/>
  <c r="O167" i="9"/>
  <c r="O215" i="9"/>
  <c r="O220" i="9"/>
  <c r="T220" i="9" s="1"/>
  <c r="U220" i="9" s="1"/>
  <c r="O225" i="9"/>
  <c r="O251" i="9"/>
  <c r="T251" i="9" s="1"/>
  <c r="U251" i="9" s="1"/>
  <c r="O289" i="9"/>
  <c r="O302" i="9"/>
  <c r="T451" i="9"/>
  <c r="U451" i="9" s="1"/>
  <c r="Z451" i="9"/>
  <c r="T470" i="9"/>
  <c r="U470" i="9" s="1"/>
  <c r="Z470" i="9"/>
  <c r="T523" i="9"/>
  <c r="U523" i="9" s="1"/>
  <c r="Z523" i="9"/>
  <c r="O546" i="9"/>
  <c r="O622" i="9"/>
  <c r="O640" i="9"/>
  <c r="T640" i="9" s="1"/>
  <c r="U640" i="9" s="1"/>
  <c r="O687" i="9"/>
  <c r="O700" i="9"/>
  <c r="O712" i="9"/>
  <c r="O743" i="9"/>
  <c r="T743" i="9" s="1"/>
  <c r="U743" i="9" s="1"/>
  <c r="O748" i="9"/>
  <c r="T748" i="9" s="1"/>
  <c r="U748" i="9" s="1"/>
  <c r="O757" i="9"/>
  <c r="O772" i="9"/>
  <c r="T772" i="9" s="1"/>
  <c r="U772" i="9" s="1"/>
  <c r="O799" i="9"/>
  <c r="O810" i="9"/>
  <c r="T810" i="9" s="1"/>
  <c r="U810" i="9" s="1"/>
  <c r="O826" i="9"/>
  <c r="O840" i="9"/>
  <c r="O925" i="9"/>
  <c r="T925" i="9" s="1"/>
  <c r="U925" i="9" s="1"/>
  <c r="O1008" i="9"/>
  <c r="O1012" i="9"/>
  <c r="T1012" i="9" s="1"/>
  <c r="U1012" i="9" s="1"/>
  <c r="O1014" i="9"/>
  <c r="O1018" i="9"/>
  <c r="O1022" i="9"/>
  <c r="O1023" i="9"/>
  <c r="O1028" i="9"/>
  <c r="O237" i="9"/>
  <c r="T237" i="9" s="1"/>
  <c r="U237" i="9" s="1"/>
  <c r="O242" i="9"/>
  <c r="T242" i="9" s="1"/>
  <c r="U242" i="9" s="1"/>
  <c r="O250" i="9"/>
  <c r="T250" i="9" s="1"/>
  <c r="O254" i="9"/>
  <c r="T254" i="9" s="1"/>
  <c r="U254" i="9" s="1"/>
  <c r="O269" i="9"/>
  <c r="T269" i="9" s="1"/>
  <c r="U269" i="9" s="1"/>
  <c r="O290" i="9"/>
  <c r="O320" i="9"/>
  <c r="O338" i="9"/>
  <c r="O370" i="9"/>
  <c r="O374" i="9"/>
  <c r="T374" i="9" s="1"/>
  <c r="U374" i="9" s="1"/>
  <c r="O394" i="9"/>
  <c r="O413" i="9"/>
  <c r="O419" i="9"/>
  <c r="O421" i="9"/>
  <c r="O446" i="9"/>
  <c r="O455" i="9"/>
  <c r="T455" i="9" s="1"/>
  <c r="U455" i="9" s="1"/>
  <c r="O572" i="9"/>
  <c r="O630" i="9"/>
  <c r="O631" i="9"/>
  <c r="O636" i="9"/>
  <c r="O651" i="9"/>
  <c r="O741" i="9"/>
  <c r="O756" i="9"/>
  <c r="T756" i="9" s="1"/>
  <c r="U756" i="9" s="1"/>
  <c r="O793" i="9"/>
  <c r="O805" i="9"/>
  <c r="T805" i="9" s="1"/>
  <c r="U805" i="9" s="1"/>
  <c r="O815" i="9"/>
  <c r="O874" i="9"/>
  <c r="O891" i="9"/>
  <c r="O893" i="9"/>
  <c r="O905" i="9"/>
  <c r="T905" i="9" s="1"/>
  <c r="U905" i="9" s="1"/>
  <c r="O938" i="9"/>
  <c r="O939" i="9"/>
  <c r="O965" i="9"/>
  <c r="O973" i="9"/>
  <c r="O1017" i="9"/>
  <c r="O1032" i="9"/>
  <c r="O306" i="9"/>
  <c r="O333" i="9"/>
  <c r="O336" i="9"/>
  <c r="O337" i="9"/>
  <c r="O354" i="9"/>
  <c r="O373" i="9"/>
  <c r="T373" i="9" s="1"/>
  <c r="U373" i="9" s="1"/>
  <c r="O386" i="9"/>
  <c r="O397" i="9"/>
  <c r="O400" i="9"/>
  <c r="O401" i="9"/>
  <c r="O440" i="9"/>
  <c r="O450" i="9"/>
  <c r="O452" i="9"/>
  <c r="Z461" i="9"/>
  <c r="O471" i="9"/>
  <c r="O472" i="9"/>
  <c r="O485" i="9"/>
  <c r="O568" i="9"/>
  <c r="T568" i="9" s="1"/>
  <c r="U568" i="9" s="1"/>
  <c r="O592" i="9"/>
  <c r="O597" i="9"/>
  <c r="T597" i="9" s="1"/>
  <c r="U597" i="9" s="1"/>
  <c r="O628" i="9"/>
  <c r="O728" i="9"/>
  <c r="O777" i="9"/>
  <c r="O865" i="9"/>
  <c r="T31" i="9"/>
  <c r="U31" i="9" s="1"/>
  <c r="P31" i="9"/>
  <c r="T41" i="9"/>
  <c r="U41" i="9" s="1"/>
  <c r="P41" i="9"/>
  <c r="T63" i="9"/>
  <c r="U63" i="9" s="1"/>
  <c r="T100" i="9"/>
  <c r="U100" i="9" s="1"/>
  <c r="P100" i="9"/>
  <c r="T190" i="9"/>
  <c r="U190" i="9" s="1"/>
  <c r="P190" i="9"/>
  <c r="T308" i="9"/>
  <c r="U308" i="9" s="1"/>
  <c r="T81" i="9"/>
  <c r="U81" i="9" s="1"/>
  <c r="P81" i="9"/>
  <c r="T311" i="9"/>
  <c r="U311" i="9" s="1"/>
  <c r="T55" i="9"/>
  <c r="U55" i="9" s="1"/>
  <c r="T103" i="9"/>
  <c r="U103" i="9" s="1"/>
  <c r="T279" i="9"/>
  <c r="U279" i="9" s="1"/>
  <c r="Z279" i="9"/>
  <c r="P22" i="9"/>
  <c r="T22" i="9"/>
  <c r="U22" i="9" s="1"/>
  <c r="T158" i="9"/>
  <c r="U158" i="9" s="1"/>
  <c r="T222" i="9"/>
  <c r="U222" i="9" s="1"/>
  <c r="T282" i="9"/>
  <c r="U282" i="9" s="1"/>
  <c r="P282" i="9"/>
  <c r="T292" i="9"/>
  <c r="U292" i="9" s="1"/>
  <c r="P71" i="9"/>
  <c r="P86" i="9"/>
  <c r="P105" i="9"/>
  <c r="Z110" i="9"/>
  <c r="O136" i="9"/>
  <c r="P142" i="9"/>
  <c r="O181" i="9"/>
  <c r="P206" i="9"/>
  <c r="O221" i="9"/>
  <c r="O266" i="9"/>
  <c r="O281" i="9"/>
  <c r="P281" i="9" s="1"/>
  <c r="Z295" i="9"/>
  <c r="T486" i="9"/>
  <c r="U486" i="9" s="1"/>
  <c r="O6" i="9"/>
  <c r="O69" i="9"/>
  <c r="O70" i="9"/>
  <c r="O99" i="9"/>
  <c r="O109" i="9"/>
  <c r="T109" i="9" s="1"/>
  <c r="U109" i="9" s="1"/>
  <c r="O129" i="9"/>
  <c r="P129" i="9" s="1"/>
  <c r="O138" i="9"/>
  <c r="O140" i="9"/>
  <c r="T140" i="9" s="1"/>
  <c r="U140" i="9" s="1"/>
  <c r="O141" i="9"/>
  <c r="Z142" i="9"/>
  <c r="O148" i="9"/>
  <c r="T148" i="9" s="1"/>
  <c r="U148" i="9" s="1"/>
  <c r="O164" i="9"/>
  <c r="T164" i="9" s="1"/>
  <c r="U164" i="9" s="1"/>
  <c r="O185" i="9"/>
  <c r="O196" i="9"/>
  <c r="T196" i="9" s="1"/>
  <c r="U196" i="9" s="1"/>
  <c r="O199" i="9"/>
  <c r="O204" i="9"/>
  <c r="T204" i="9" s="1"/>
  <c r="U204" i="9" s="1"/>
  <c r="O205" i="9"/>
  <c r="Z206" i="9"/>
  <c r="O209" i="9"/>
  <c r="P209" i="9" s="1"/>
  <c r="O218" i="9"/>
  <c r="O230" i="9"/>
  <c r="T230" i="9" s="1"/>
  <c r="U230" i="9" s="1"/>
  <c r="O234" i="9"/>
  <c r="T234" i="9" s="1"/>
  <c r="U234" i="9" s="1"/>
  <c r="O245" i="9"/>
  <c r="T245" i="9" s="1"/>
  <c r="U245" i="9" s="1"/>
  <c r="O277" i="9"/>
  <c r="O288" i="9"/>
  <c r="O294" i="9"/>
  <c r="O296" i="9"/>
  <c r="T296" i="9" s="1"/>
  <c r="U296" i="9" s="1"/>
  <c r="O298" i="9"/>
  <c r="O314" i="9"/>
  <c r="T449" i="9"/>
  <c r="U449" i="9" s="1"/>
  <c r="T583" i="9"/>
  <c r="U583" i="9" s="1"/>
  <c r="O24" i="9"/>
  <c r="O15" i="9"/>
  <c r="O17" i="9"/>
  <c r="O30" i="9"/>
  <c r="P36" i="9"/>
  <c r="Z39" i="9"/>
  <c r="P42" i="9"/>
  <c r="O45" i="9"/>
  <c r="T45" i="9" s="1"/>
  <c r="U45" i="9" s="1"/>
  <c r="O59" i="9"/>
  <c r="O64" i="9"/>
  <c r="O65" i="9"/>
  <c r="P76" i="9"/>
  <c r="Z79" i="9"/>
  <c r="O89" i="9"/>
  <c r="P95" i="9"/>
  <c r="O98" i="9"/>
  <c r="O104" i="9"/>
  <c r="T104" i="9" s="1"/>
  <c r="U104" i="9" s="1"/>
  <c r="O106" i="9"/>
  <c r="P110" i="9"/>
  <c r="O111" i="9"/>
  <c r="T111" i="9" s="1"/>
  <c r="U111" i="9" s="1"/>
  <c r="P114" i="9"/>
  <c r="O128" i="9"/>
  <c r="T128" i="9" s="1"/>
  <c r="U128" i="9" s="1"/>
  <c r="O137" i="9"/>
  <c r="O145" i="9"/>
  <c r="P145" i="9" s="1"/>
  <c r="O151" i="9"/>
  <c r="O156" i="9"/>
  <c r="T156" i="9" s="1"/>
  <c r="U156" i="9" s="1"/>
  <c r="O157" i="9"/>
  <c r="O161" i="9"/>
  <c r="O169" i="9"/>
  <c r="Z174" i="9"/>
  <c r="O229" i="9"/>
  <c r="O257" i="9"/>
  <c r="O265" i="9"/>
  <c r="Z268" i="9"/>
  <c r="O286" i="9"/>
  <c r="T591" i="9"/>
  <c r="U591" i="9" s="1"/>
  <c r="T596" i="9"/>
  <c r="U596" i="9" s="1"/>
  <c r="O212" i="9"/>
  <c r="T212" i="9" s="1"/>
  <c r="U212" i="9" s="1"/>
  <c r="T534" i="9"/>
  <c r="U534" i="9" s="1"/>
  <c r="Z534" i="9"/>
  <c r="T718" i="9"/>
  <c r="U718" i="9" s="1"/>
  <c r="T951" i="9"/>
  <c r="U951" i="9" s="1"/>
  <c r="T1005" i="9"/>
  <c r="U1005" i="9" s="1"/>
  <c r="O291" i="9"/>
  <c r="O293" i="9"/>
  <c r="O301" i="9"/>
  <c r="T301" i="9" s="1"/>
  <c r="U301" i="9" s="1"/>
  <c r="O307" i="9"/>
  <c r="O309" i="9"/>
  <c r="T309" i="9" s="1"/>
  <c r="U309" i="9" s="1"/>
  <c r="O310" i="9"/>
  <c r="O312" i="9"/>
  <c r="T312" i="9" s="1"/>
  <c r="U312" i="9" s="1"/>
  <c r="O318" i="9"/>
  <c r="O341" i="9"/>
  <c r="T341" i="9" s="1"/>
  <c r="U341" i="9" s="1"/>
  <c r="O353" i="9"/>
  <c r="O357" i="9"/>
  <c r="T357" i="9" s="1"/>
  <c r="U357" i="9" s="1"/>
  <c r="O358" i="9"/>
  <c r="O365" i="9"/>
  <c r="O369" i="9"/>
  <c r="O381" i="9"/>
  <c r="O385" i="9"/>
  <c r="O389" i="9"/>
  <c r="T389" i="9" s="1"/>
  <c r="U389" i="9" s="1"/>
  <c r="O390" i="9"/>
  <c r="O405" i="9"/>
  <c r="T405" i="9" s="1"/>
  <c r="U405" i="9" s="1"/>
  <c r="O406" i="9"/>
  <c r="T406" i="9" s="1"/>
  <c r="U406" i="9" s="1"/>
  <c r="Z415" i="9"/>
  <c r="O418" i="9"/>
  <c r="O427" i="9"/>
  <c r="O434" i="9"/>
  <c r="T434" i="9" s="1"/>
  <c r="U434" i="9" s="1"/>
  <c r="O435" i="9"/>
  <c r="O442" i="9"/>
  <c r="T442" i="9" s="1"/>
  <c r="U442" i="9" s="1"/>
  <c r="O444" i="9"/>
  <c r="T444" i="9" s="1"/>
  <c r="U444" i="9" s="1"/>
  <c r="O459" i="9"/>
  <c r="O468" i="9"/>
  <c r="O476" i="9"/>
  <c r="T476" i="9" s="1"/>
  <c r="U476" i="9" s="1"/>
  <c r="Z494" i="9"/>
  <c r="O500" i="9"/>
  <c r="T500" i="9" s="1"/>
  <c r="U500" i="9" s="1"/>
  <c r="O508" i="9"/>
  <c r="T508" i="9" s="1"/>
  <c r="U508" i="9" s="1"/>
  <c r="O511" i="9"/>
  <c r="T511" i="9" s="1"/>
  <c r="U511" i="9" s="1"/>
  <c r="O522" i="9"/>
  <c r="O524" i="9"/>
  <c r="T524" i="9" s="1"/>
  <c r="U524" i="9" s="1"/>
  <c r="T525" i="9"/>
  <c r="U525" i="9" s="1"/>
  <c r="O532" i="9"/>
  <c r="Z550" i="9"/>
  <c r="T561" i="9"/>
  <c r="U561" i="9" s="1"/>
  <c r="O563" i="9"/>
  <c r="T563" i="9" s="1"/>
  <c r="U563" i="9" s="1"/>
  <c r="O601" i="9"/>
  <c r="Z607" i="9"/>
  <c r="O645" i="9"/>
  <c r="Z654" i="9"/>
  <c r="O661" i="9"/>
  <c r="T679" i="9"/>
  <c r="U679" i="9" s="1"/>
  <c r="Z679" i="9"/>
  <c r="Z845" i="9"/>
  <c r="T873" i="9"/>
  <c r="U873" i="9" s="1"/>
  <c r="T886" i="9"/>
  <c r="U886" i="9" s="1"/>
  <c r="O323" i="9"/>
  <c r="O330" i="9"/>
  <c r="P330" i="9" s="1"/>
  <c r="O339" i="9"/>
  <c r="O342" i="9"/>
  <c r="O349" i="9"/>
  <c r="O355" i="9"/>
  <c r="O362" i="9"/>
  <c r="O371" i="9"/>
  <c r="O387" i="9"/>
  <c r="O402" i="9"/>
  <c r="O403" i="9"/>
  <c r="O417" i="9"/>
  <c r="O425" i="9"/>
  <c r="O433" i="9"/>
  <c r="O445" i="9"/>
  <c r="O492" i="9"/>
  <c r="O495" i="9"/>
  <c r="O520" i="9"/>
  <c r="O540" i="9"/>
  <c r="T540" i="9" s="1"/>
  <c r="U540" i="9" s="1"/>
  <c r="O543" i="9"/>
  <c r="O544" i="9"/>
  <c r="O549" i="9"/>
  <c r="O565" i="9"/>
  <c r="O581" i="9"/>
  <c r="O605" i="9"/>
  <c r="T605" i="9" s="1"/>
  <c r="U605" i="9" s="1"/>
  <c r="O606" i="9"/>
  <c r="O608" i="9"/>
  <c r="T608" i="9" s="1"/>
  <c r="U608" i="9" s="1"/>
  <c r="O613" i="9"/>
  <c r="O637" i="9"/>
  <c r="O697" i="9"/>
  <c r="T713" i="9"/>
  <c r="U713" i="9" s="1"/>
  <c r="O716" i="9"/>
  <c r="O443" i="9"/>
  <c r="O496" i="9"/>
  <c r="O573" i="9"/>
  <c r="T573" i="9" s="1"/>
  <c r="U573" i="9" s="1"/>
  <c r="O589" i="9"/>
  <c r="O593" i="9"/>
  <c r="O618" i="9"/>
  <c r="Z733" i="9"/>
  <c r="T766" i="9"/>
  <c r="U766" i="9" s="1"/>
  <c r="Z766" i="9"/>
  <c r="T804" i="9"/>
  <c r="U804" i="9" s="1"/>
  <c r="U835" i="9"/>
  <c r="O665" i="9"/>
  <c r="O707" i="9"/>
  <c r="Z731" i="9"/>
  <c r="Z742" i="9"/>
  <c r="Z755" i="9"/>
  <c r="Z758" i="9"/>
  <c r="Z771" i="9"/>
  <c r="O855" i="9"/>
  <c r="O914" i="9"/>
  <c r="T914" i="9" s="1"/>
  <c r="U914" i="9" s="1"/>
  <c r="Z931" i="9"/>
  <c r="O935" i="9"/>
  <c r="O956" i="9"/>
  <c r="T956" i="9" s="1"/>
  <c r="U956" i="9" s="1"/>
  <c r="O961" i="9"/>
  <c r="O966" i="9"/>
  <c r="O993" i="9"/>
  <c r="O999" i="9"/>
  <c r="O1009" i="9"/>
  <c r="O1015" i="9"/>
  <c r="O1031" i="9"/>
  <c r="O1033" i="9"/>
  <c r="O626" i="9"/>
  <c r="O648" i="9"/>
  <c r="O649" i="9"/>
  <c r="O662" i="9"/>
  <c r="O664" i="9"/>
  <c r="T664" i="9" s="1"/>
  <c r="U664" i="9" s="1"/>
  <c r="O669" i="9"/>
  <c r="T669" i="9" s="1"/>
  <c r="U669" i="9" s="1"/>
  <c r="O708" i="9"/>
  <c r="O740" i="9"/>
  <c r="O807" i="9"/>
  <c r="O813" i="9"/>
  <c r="O818" i="9"/>
  <c r="T818" i="9" s="1"/>
  <c r="U818" i="9" s="1"/>
  <c r="O819" i="9"/>
  <c r="O846" i="9"/>
  <c r="T846" i="9" s="1"/>
  <c r="U846" i="9" s="1"/>
  <c r="O849" i="9"/>
  <c r="O856" i="9"/>
  <c r="T856" i="9" s="1"/>
  <c r="U856" i="9" s="1"/>
  <c r="O860" i="9"/>
  <c r="O884" i="9"/>
  <c r="O885" i="9"/>
  <c r="O936" i="9"/>
  <c r="T936" i="9" s="1"/>
  <c r="U936" i="9" s="1"/>
  <c r="O941" i="9"/>
  <c r="O945" i="9"/>
  <c r="O955" i="9"/>
  <c r="O982" i="9"/>
  <c r="O985" i="9"/>
  <c r="O989" i="9"/>
  <c r="T989" i="9" s="1"/>
  <c r="U989" i="9" s="1"/>
  <c r="O1001" i="9"/>
  <c r="O1016" i="9"/>
  <c r="O1020" i="9"/>
  <c r="O1025" i="9"/>
  <c r="O727" i="9"/>
  <c r="O751" i="9"/>
  <c r="O764" i="9"/>
  <c r="O829" i="9"/>
  <c r="O841" i="9"/>
  <c r="O848" i="9"/>
  <c r="O859" i="9"/>
  <c r="O866" i="9"/>
  <c r="O876" i="9"/>
  <c r="T876" i="9" s="1"/>
  <c r="U876" i="9" s="1"/>
  <c r="O887" i="9"/>
  <c r="O896" i="9"/>
  <c r="O902" i="9"/>
  <c r="O910" i="9"/>
  <c r="O917" i="9"/>
  <c r="T917" i="9" s="1"/>
  <c r="U917" i="9" s="1"/>
  <c r="O918" i="9"/>
  <c r="O940" i="9"/>
  <c r="Z957" i="9"/>
  <c r="O962" i="9"/>
  <c r="T962" i="9" s="1"/>
  <c r="U962" i="9" s="1"/>
  <c r="O981" i="9"/>
  <c r="O996" i="9"/>
  <c r="O998" i="9"/>
  <c r="O1024" i="9"/>
  <c r="T388" i="7"/>
  <c r="T33" i="9"/>
  <c r="U33" i="9" s="1"/>
  <c r="P33" i="9"/>
  <c r="T92" i="9"/>
  <c r="U92" i="9" s="1"/>
  <c r="P92" i="9"/>
  <c r="T28" i="9"/>
  <c r="U28" i="9" s="1"/>
  <c r="P28" i="9"/>
  <c r="T43" i="9"/>
  <c r="U43" i="9" s="1"/>
  <c r="O14" i="9"/>
  <c r="T64" i="9"/>
  <c r="U64" i="9" s="1"/>
  <c r="Z74" i="9"/>
  <c r="O88" i="9"/>
  <c r="T97" i="9"/>
  <c r="U97" i="9" s="1"/>
  <c r="P97" i="9"/>
  <c r="T155" i="9"/>
  <c r="U155" i="9" s="1"/>
  <c r="T184" i="9"/>
  <c r="U184" i="9" s="1"/>
  <c r="T200" i="9"/>
  <c r="U200" i="9" s="1"/>
  <c r="T409" i="9"/>
  <c r="U409" i="9" s="1"/>
  <c r="T6" i="9"/>
  <c r="U6" i="9" s="1"/>
  <c r="T19" i="9"/>
  <c r="U19" i="9" s="1"/>
  <c r="T25" i="9"/>
  <c r="U25" i="9" s="1"/>
  <c r="T29" i="9"/>
  <c r="U29" i="9" s="1"/>
  <c r="T38" i="9"/>
  <c r="U38" i="9" s="1"/>
  <c r="P38" i="9"/>
  <c r="T60" i="9"/>
  <c r="U60" i="9" s="1"/>
  <c r="T94" i="9"/>
  <c r="U94" i="9" s="1"/>
  <c r="T112" i="9"/>
  <c r="U112" i="9" s="1"/>
  <c r="P112" i="9"/>
  <c r="T126" i="9"/>
  <c r="U126" i="9" s="1"/>
  <c r="P126" i="9"/>
  <c r="T238" i="9"/>
  <c r="U238" i="9" s="1"/>
  <c r="T17" i="9"/>
  <c r="U17" i="9" s="1"/>
  <c r="P19" i="9"/>
  <c r="T23" i="9"/>
  <c r="U23" i="9" s="1"/>
  <c r="P23" i="9"/>
  <c r="T35" i="9"/>
  <c r="U35" i="9" s="1"/>
  <c r="T47" i="9"/>
  <c r="U47" i="9" s="1"/>
  <c r="T49" i="9"/>
  <c r="U49" i="9" s="1"/>
  <c r="T59" i="9"/>
  <c r="U59" i="9" s="1"/>
  <c r="T70" i="9"/>
  <c r="U70" i="9" s="1"/>
  <c r="T84" i="9"/>
  <c r="U84" i="9" s="1"/>
  <c r="T98" i="9"/>
  <c r="U98" i="9" s="1"/>
  <c r="T107" i="9"/>
  <c r="U107" i="9" s="1"/>
  <c r="Z107" i="9"/>
  <c r="T115" i="9"/>
  <c r="U115" i="9" s="1"/>
  <c r="Z115" i="9"/>
  <c r="P115" i="9"/>
  <c r="T136" i="9"/>
  <c r="U136" i="9" s="1"/>
  <c r="T195" i="9"/>
  <c r="U195" i="9" s="1"/>
  <c r="P47" i="9"/>
  <c r="T57" i="9"/>
  <c r="U57" i="9" s="1"/>
  <c r="T68" i="9"/>
  <c r="U68" i="9" s="1"/>
  <c r="T118" i="9"/>
  <c r="U118" i="9" s="1"/>
  <c r="P118" i="9"/>
  <c r="T123" i="9"/>
  <c r="U123" i="9" s="1"/>
  <c r="P123" i="9"/>
  <c r="T134" i="9"/>
  <c r="U134" i="9" s="1"/>
  <c r="Z134" i="9"/>
  <c r="P134" i="9"/>
  <c r="T147" i="9"/>
  <c r="U147" i="9" s="1"/>
  <c r="P147" i="9"/>
  <c r="T181" i="9"/>
  <c r="U181" i="9" s="1"/>
  <c r="T211" i="9"/>
  <c r="U211" i="9" s="1"/>
  <c r="Z211" i="9"/>
  <c r="P211" i="9"/>
  <c r="T249" i="9"/>
  <c r="U249" i="9" s="1"/>
  <c r="T9" i="9"/>
  <c r="U9" i="9" s="1"/>
  <c r="P9" i="9"/>
  <c r="T24" i="9"/>
  <c r="U24" i="9" s="1"/>
  <c r="Z49" i="9"/>
  <c r="P57" i="9"/>
  <c r="T83" i="9"/>
  <c r="U83" i="9" s="1"/>
  <c r="Z84" i="9"/>
  <c r="T102" i="9"/>
  <c r="U102" i="9" s="1"/>
  <c r="P102" i="9"/>
  <c r="T152" i="9"/>
  <c r="U152" i="9" s="1"/>
  <c r="T179" i="9"/>
  <c r="U179" i="9" s="1"/>
  <c r="Z179" i="9"/>
  <c r="T229" i="9"/>
  <c r="U229" i="9" s="1"/>
  <c r="T233" i="9"/>
  <c r="U233" i="9" s="1"/>
  <c r="T15" i="9"/>
  <c r="U15" i="9" s="1"/>
  <c r="Z17" i="9"/>
  <c r="T30" i="9"/>
  <c r="T54" i="9"/>
  <c r="U54" i="9" s="1"/>
  <c r="T69" i="9"/>
  <c r="U69" i="9" s="1"/>
  <c r="O73" i="9"/>
  <c r="T75" i="9"/>
  <c r="U75" i="9" s="1"/>
  <c r="T89" i="9"/>
  <c r="U89" i="9" s="1"/>
  <c r="T93" i="9"/>
  <c r="U93" i="9" s="1"/>
  <c r="T120" i="9"/>
  <c r="U120" i="9" s="1"/>
  <c r="Z120" i="9"/>
  <c r="P120" i="9"/>
  <c r="T127" i="9"/>
  <c r="U127" i="9" s="1"/>
  <c r="T231" i="9"/>
  <c r="U231" i="9" s="1"/>
  <c r="Z231" i="9"/>
  <c r="T235" i="9"/>
  <c r="U235" i="9" s="1"/>
  <c r="O8" i="9"/>
  <c r="T12" i="9"/>
  <c r="U12" i="9" s="1"/>
  <c r="Z12" i="9"/>
  <c r="P12" i="9"/>
  <c r="T16" i="9"/>
  <c r="U16" i="9" s="1"/>
  <c r="T20" i="9"/>
  <c r="U20" i="9" s="1"/>
  <c r="T34" i="9"/>
  <c r="U34" i="9" s="1"/>
  <c r="T44" i="9"/>
  <c r="U44" i="9" s="1"/>
  <c r="T52" i="9"/>
  <c r="U52" i="9" s="1"/>
  <c r="T65" i="9"/>
  <c r="U65" i="9" s="1"/>
  <c r="T67" i="9"/>
  <c r="U67" i="9" s="1"/>
  <c r="T87" i="9"/>
  <c r="U87" i="9" s="1"/>
  <c r="P87" i="9"/>
  <c r="T99" i="9"/>
  <c r="T108" i="9"/>
  <c r="U108" i="9" s="1"/>
  <c r="T131" i="9"/>
  <c r="U131" i="9" s="1"/>
  <c r="T133" i="9"/>
  <c r="U133" i="9" s="1"/>
  <c r="T165" i="9"/>
  <c r="U165" i="9" s="1"/>
  <c r="O11" i="9"/>
  <c r="P52" i="9"/>
  <c r="T62" i="9"/>
  <c r="U62" i="9" s="1"/>
  <c r="O78" i="9"/>
  <c r="P15" i="9"/>
  <c r="P18" i="9"/>
  <c r="P26" i="9"/>
  <c r="P55" i="9"/>
  <c r="P60" i="9"/>
  <c r="P65" i="9"/>
  <c r="P70" i="9"/>
  <c r="O72" i="9"/>
  <c r="O77" i="9"/>
  <c r="P90" i="9"/>
  <c r="O121" i="9"/>
  <c r="O124" i="9"/>
  <c r="T137" i="9"/>
  <c r="U137" i="9" s="1"/>
  <c r="Z140" i="9"/>
  <c r="T150" i="9"/>
  <c r="U150" i="9" s="1"/>
  <c r="P160" i="9"/>
  <c r="P161" i="9"/>
  <c r="T163" i="9"/>
  <c r="U163" i="9" s="1"/>
  <c r="T171" i="9"/>
  <c r="O189" i="9"/>
  <c r="T201" i="9"/>
  <c r="U201" i="9" s="1"/>
  <c r="Z204" i="9"/>
  <c r="T214" i="9"/>
  <c r="U214" i="9" s="1"/>
  <c r="P224" i="9"/>
  <c r="P225" i="9"/>
  <c r="T227" i="9"/>
  <c r="U227" i="9" s="1"/>
  <c r="T252" i="9"/>
  <c r="T256" i="9"/>
  <c r="U256" i="9" s="1"/>
  <c r="O261" i="9"/>
  <c r="T275" i="9"/>
  <c r="U275" i="9" s="1"/>
  <c r="T293" i="9"/>
  <c r="U293" i="9" s="1"/>
  <c r="P295" i="9"/>
  <c r="P297" i="9"/>
  <c r="O321" i="9"/>
  <c r="T348" i="9"/>
  <c r="U348" i="9" s="1"/>
  <c r="O350" i="9"/>
  <c r="T353" i="9"/>
  <c r="U353" i="9" s="1"/>
  <c r="T358" i="9"/>
  <c r="T375" i="9"/>
  <c r="U375" i="9" s="1"/>
  <c r="T388" i="9"/>
  <c r="T477" i="9"/>
  <c r="U477" i="9" s="1"/>
  <c r="O5" i="9"/>
  <c r="O48" i="9"/>
  <c r="O53" i="9"/>
  <c r="Z58" i="9"/>
  <c r="T144" i="9"/>
  <c r="U144" i="9" s="1"/>
  <c r="Z149" i="9"/>
  <c r="T167" i="9"/>
  <c r="U167" i="9" s="1"/>
  <c r="T168" i="9"/>
  <c r="U168" i="9" s="1"/>
  <c r="O170" i="9"/>
  <c r="T208" i="9"/>
  <c r="U208" i="9" s="1"/>
  <c r="T241" i="9"/>
  <c r="T273" i="9"/>
  <c r="U273" i="9" s="1"/>
  <c r="Z286" i="9"/>
  <c r="T286" i="9"/>
  <c r="U286" i="9" s="1"/>
  <c r="T319" i="9"/>
  <c r="U319" i="9" s="1"/>
  <c r="T327" i="9"/>
  <c r="U327" i="9" s="1"/>
  <c r="T361" i="9"/>
  <c r="U361" i="9" s="1"/>
  <c r="T371" i="9"/>
  <c r="U371" i="9" s="1"/>
  <c r="T382" i="9"/>
  <c r="U382" i="9" s="1"/>
  <c r="T387" i="9"/>
  <c r="U387" i="9" s="1"/>
  <c r="O173" i="9"/>
  <c r="T185" i="9"/>
  <c r="U185" i="9" s="1"/>
  <c r="Z185" i="9"/>
  <c r="T198" i="9"/>
  <c r="U198" i="9" s="1"/>
  <c r="Z198" i="9"/>
  <c r="P208" i="9"/>
  <c r="T213" i="9"/>
  <c r="U213" i="9" s="1"/>
  <c r="T219" i="9"/>
  <c r="U219" i="9" s="1"/>
  <c r="T239" i="9"/>
  <c r="U239" i="9" s="1"/>
  <c r="T247" i="9"/>
  <c r="U247" i="9" s="1"/>
  <c r="O305" i="9"/>
  <c r="T307" i="9"/>
  <c r="U307" i="9" s="1"/>
  <c r="T366" i="9"/>
  <c r="U366" i="9" s="1"/>
  <c r="O368" i="9"/>
  <c r="P378" i="9"/>
  <c r="T380" i="9"/>
  <c r="U380" i="9" s="1"/>
  <c r="P486" i="9"/>
  <c r="T151" i="9"/>
  <c r="U151" i="9" s="1"/>
  <c r="T154" i="9"/>
  <c r="U154" i="9" s="1"/>
  <c r="T192" i="9"/>
  <c r="U192" i="9" s="1"/>
  <c r="T215" i="9"/>
  <c r="U215" i="9" s="1"/>
  <c r="T216" i="9"/>
  <c r="U216" i="9" s="1"/>
  <c r="Z218" i="9"/>
  <c r="T218" i="9"/>
  <c r="U218" i="9" s="1"/>
  <c r="T300" i="9"/>
  <c r="U300" i="9" s="1"/>
  <c r="T303" i="9"/>
  <c r="U303" i="9" s="1"/>
  <c r="Z318" i="9"/>
  <c r="T318" i="9"/>
  <c r="U318" i="9" s="1"/>
  <c r="T329" i="9"/>
  <c r="U329" i="9" s="1"/>
  <c r="T332" i="9"/>
  <c r="U332" i="9" s="1"/>
  <c r="T354" i="9"/>
  <c r="U354" i="9" s="1"/>
  <c r="T365" i="9"/>
  <c r="U365" i="9" s="1"/>
  <c r="T377" i="9"/>
  <c r="U377" i="9" s="1"/>
  <c r="T401" i="9"/>
  <c r="U401" i="9" s="1"/>
  <c r="Z40" i="9"/>
  <c r="Z45" i="9"/>
  <c r="Z50" i="9"/>
  <c r="P58" i="9"/>
  <c r="Z104" i="9"/>
  <c r="Z109" i="9"/>
  <c r="T139" i="9"/>
  <c r="U139" i="9" s="1"/>
  <c r="T157" i="9"/>
  <c r="T169" i="9"/>
  <c r="U169" i="9" s="1"/>
  <c r="Z172" i="9"/>
  <c r="T182" i="9"/>
  <c r="U182" i="9" s="1"/>
  <c r="P192" i="9"/>
  <c r="T197" i="9"/>
  <c r="U197" i="9" s="1"/>
  <c r="T203" i="9"/>
  <c r="U203" i="9" s="1"/>
  <c r="Z216" i="9"/>
  <c r="Z219" i="9"/>
  <c r="T221" i="9"/>
  <c r="P230" i="9"/>
  <c r="U250" i="9"/>
  <c r="Z250" i="9"/>
  <c r="T255" i="9"/>
  <c r="U255" i="9" s="1"/>
  <c r="P300" i="9"/>
  <c r="T326" i="9"/>
  <c r="U326" i="9" s="1"/>
  <c r="P329" i="9"/>
  <c r="P377" i="9"/>
  <c r="P391" i="9"/>
  <c r="T414" i="9"/>
  <c r="U414" i="9" s="1"/>
  <c r="Z414" i="9"/>
  <c r="P1028" i="9"/>
  <c r="P1020" i="9"/>
  <c r="P1012" i="9"/>
  <c r="P996" i="9"/>
  <c r="P980" i="9"/>
  <c r="P964" i="9"/>
  <c r="P1031" i="9"/>
  <c r="P1023" i="9"/>
  <c r="P1015" i="9"/>
  <c r="P1007" i="9"/>
  <c r="P999" i="9"/>
  <c r="P991" i="9"/>
  <c r="P983" i="9"/>
  <c r="P975" i="9"/>
  <c r="P967" i="9"/>
  <c r="P1018" i="9"/>
  <c r="P1029" i="9"/>
  <c r="P1021" i="9"/>
  <c r="P1013" i="9"/>
  <c r="P1005" i="9"/>
  <c r="P989" i="9"/>
  <c r="P981" i="9"/>
  <c r="P973" i="9"/>
  <c r="P965" i="9"/>
  <c r="P1027" i="9"/>
  <c r="P1019" i="9"/>
  <c r="P1011" i="9"/>
  <c r="P1003" i="9"/>
  <c r="P995" i="9"/>
  <c r="P987" i="9"/>
  <c r="P979" i="9"/>
  <c r="P971" i="9"/>
  <c r="P963" i="9"/>
  <c r="P1030" i="9"/>
  <c r="P1022" i="9"/>
  <c r="P1014" i="9"/>
  <c r="P1033" i="9"/>
  <c r="P1025" i="9"/>
  <c r="P1017" i="9"/>
  <c r="P998" i="9"/>
  <c r="P982" i="9"/>
  <c r="P966" i="9"/>
  <c r="P962" i="9"/>
  <c r="P957" i="9"/>
  <c r="P949" i="9"/>
  <c r="P941" i="9"/>
  <c r="P961" i="9"/>
  <c r="P955" i="9"/>
  <c r="P947" i="9"/>
  <c r="P939" i="9"/>
  <c r="P931" i="9"/>
  <c r="P1032" i="9"/>
  <c r="P1024" i="9"/>
  <c r="P1016" i="9"/>
  <c r="P959" i="9"/>
  <c r="P951" i="9"/>
  <c r="P943" i="9"/>
  <c r="P935" i="9"/>
  <c r="P1008" i="9"/>
  <c r="P956" i="9"/>
  <c r="P985" i="9"/>
  <c r="P974" i="9"/>
  <c r="P950" i="9"/>
  <c r="P945" i="9"/>
  <c r="P1006" i="9"/>
  <c r="P940" i="9"/>
  <c r="P916" i="9"/>
  <c r="P900" i="9"/>
  <c r="P1009" i="9"/>
  <c r="P993" i="9"/>
  <c r="P990" i="9"/>
  <c r="P1001" i="9"/>
  <c r="P915" i="9"/>
  <c r="P907" i="9"/>
  <c r="P891" i="9"/>
  <c r="P942" i="9"/>
  <c r="P938" i="9"/>
  <c r="P937" i="9"/>
  <c r="P936" i="9"/>
  <c r="P905" i="9"/>
  <c r="P896" i="9"/>
  <c r="P887" i="9"/>
  <c r="P879" i="9"/>
  <c r="P871" i="9"/>
  <c r="P863" i="9"/>
  <c r="P922" i="9"/>
  <c r="P910" i="9"/>
  <c r="P893" i="9"/>
  <c r="P889" i="9"/>
  <c r="P932" i="9"/>
  <c r="P926" i="9"/>
  <c r="P925" i="9"/>
  <c r="P895" i="9"/>
  <c r="P866" i="9"/>
  <c r="P864" i="9"/>
  <c r="P859" i="9"/>
  <c r="P851" i="9"/>
  <c r="P953" i="9"/>
  <c r="P917" i="9"/>
  <c r="P909" i="9"/>
  <c r="P894" i="9"/>
  <c r="P890" i="9"/>
  <c r="P874" i="9"/>
  <c r="P868" i="9"/>
  <c r="P846" i="9"/>
  <c r="P946" i="9"/>
  <c r="P934" i="9"/>
  <c r="P902" i="9"/>
  <c r="P901" i="9"/>
  <c r="P880" i="9"/>
  <c r="P878" i="9"/>
  <c r="P876" i="9"/>
  <c r="P857" i="9"/>
  <c r="P849" i="9"/>
  <c r="P841" i="9"/>
  <c r="P918" i="9"/>
  <c r="P911" i="9"/>
  <c r="P903" i="9"/>
  <c r="P958" i="9"/>
  <c r="P898" i="9"/>
  <c r="P885" i="9"/>
  <c r="P884" i="9"/>
  <c r="P883" i="9"/>
  <c r="P860" i="9"/>
  <c r="P855" i="9"/>
  <c r="P850" i="9"/>
  <c r="P845" i="9"/>
  <c r="P837" i="9"/>
  <c r="P829" i="9"/>
  <c r="P813" i="9"/>
  <c r="P805" i="9"/>
  <c r="P914" i="9"/>
  <c r="P906" i="9"/>
  <c r="P892" i="9"/>
  <c r="P873" i="9"/>
  <c r="P865" i="9"/>
  <c r="P840" i="9"/>
  <c r="P832" i="9"/>
  <c r="P800" i="9"/>
  <c r="P792" i="9"/>
  <c r="P881" i="9"/>
  <c r="P844" i="9"/>
  <c r="P839" i="9"/>
  <c r="P835" i="9"/>
  <c r="P819" i="9"/>
  <c r="P811" i="9"/>
  <c r="P875" i="9"/>
  <c r="P867" i="9"/>
  <c r="P856" i="9"/>
  <c r="P834" i="9"/>
  <c r="P826" i="9"/>
  <c r="P818" i="9"/>
  <c r="P810" i="9"/>
  <c r="P802" i="9"/>
  <c r="P858" i="9"/>
  <c r="P831" i="9"/>
  <c r="P799" i="9"/>
  <c r="P796" i="9"/>
  <c r="P793" i="9"/>
  <c r="P777" i="9"/>
  <c r="P751" i="9"/>
  <c r="P743" i="9"/>
  <c r="P727" i="9"/>
  <c r="P703" i="9"/>
  <c r="P695" i="9"/>
  <c r="P687" i="9"/>
  <c r="P886" i="9"/>
  <c r="P869" i="9"/>
  <c r="P842" i="9"/>
  <c r="P817" i="9"/>
  <c r="P754" i="9"/>
  <c r="P730" i="9"/>
  <c r="P698" i="9"/>
  <c r="P853" i="9"/>
  <c r="P852" i="9"/>
  <c r="P828" i="9"/>
  <c r="P815" i="9"/>
  <c r="P814" i="9"/>
  <c r="P801" i="9"/>
  <c r="P787" i="9"/>
  <c r="P773" i="9"/>
  <c r="P765" i="9"/>
  <c r="P757" i="9"/>
  <c r="P749" i="9"/>
  <c r="P741" i="9"/>
  <c r="P733" i="9"/>
  <c r="P709" i="9"/>
  <c r="P833" i="9"/>
  <c r="P820" i="9"/>
  <c r="P804" i="9"/>
  <c r="P772" i="9"/>
  <c r="P764" i="9"/>
  <c r="P756" i="9"/>
  <c r="P748" i="9"/>
  <c r="P740" i="9"/>
  <c r="P732" i="9"/>
  <c r="P724" i="9"/>
  <c r="P847" i="9"/>
  <c r="P825" i="9"/>
  <c r="P822" i="9"/>
  <c r="P768" i="9"/>
  <c r="P755" i="9"/>
  <c r="P742" i="9"/>
  <c r="P729" i="9"/>
  <c r="P708" i="9"/>
  <c r="P700" i="9"/>
  <c r="P697" i="9"/>
  <c r="P664" i="9"/>
  <c r="P648" i="9"/>
  <c r="P848" i="9"/>
  <c r="P766" i="9"/>
  <c r="P753" i="9"/>
  <c r="P728" i="9"/>
  <c r="P712" i="9"/>
  <c r="P707" i="9"/>
  <c r="P651" i="9"/>
  <c r="P752" i="9"/>
  <c r="P739" i="9"/>
  <c r="P726" i="9"/>
  <c r="P702" i="9"/>
  <c r="P699" i="9"/>
  <c r="P678" i="9"/>
  <c r="P670" i="9"/>
  <c r="P662" i="9"/>
  <c r="P654" i="9"/>
  <c r="P646" i="9"/>
  <c r="P638" i="9"/>
  <c r="P630" i="9"/>
  <c r="P622" i="9"/>
  <c r="P823" i="9"/>
  <c r="P812" i="9"/>
  <c r="P807" i="9"/>
  <c r="P806" i="9"/>
  <c r="P794" i="9"/>
  <c r="P769" i="9"/>
  <c r="P744" i="9"/>
  <c r="P731" i="9"/>
  <c r="P718" i="9"/>
  <c r="P713" i="9"/>
  <c r="P691" i="9"/>
  <c r="P689" i="9"/>
  <c r="P685" i="9"/>
  <c r="P677" i="9"/>
  <c r="P669" i="9"/>
  <c r="P661" i="9"/>
  <c r="P653" i="9"/>
  <c r="P645" i="9"/>
  <c r="P836" i="9"/>
  <c r="P771" i="9"/>
  <c r="P763" i="9"/>
  <c r="P734" i="9"/>
  <c r="P676" i="9"/>
  <c r="P663" i="9"/>
  <c r="P650" i="9"/>
  <c r="P640" i="9"/>
  <c r="P637" i="9"/>
  <c r="P634" i="9"/>
  <c r="P631" i="9"/>
  <c r="P618" i="9"/>
  <c r="P608" i="9"/>
  <c r="P592" i="9"/>
  <c r="P568" i="9"/>
  <c r="P877" i="9"/>
  <c r="P798" i="9"/>
  <c r="P788" i="9"/>
  <c r="P780" i="9"/>
  <c r="P736" i="9"/>
  <c r="P716" i="9"/>
  <c r="P674" i="9"/>
  <c r="P649" i="9"/>
  <c r="P626" i="9"/>
  <c r="P563" i="9"/>
  <c r="P555" i="9"/>
  <c r="P776" i="9"/>
  <c r="P737" i="9"/>
  <c r="P710" i="9"/>
  <c r="P696" i="9"/>
  <c r="P694" i="9"/>
  <c r="P690" i="9"/>
  <c r="P688" i="9"/>
  <c r="P686" i="9"/>
  <c r="P673" i="9"/>
  <c r="P660" i="9"/>
  <c r="P647" i="9"/>
  <c r="P639" i="9"/>
  <c r="P628" i="9"/>
  <c r="P614" i="9"/>
  <c r="P606" i="9"/>
  <c r="P598" i="9"/>
  <c r="P574" i="9"/>
  <c r="P566" i="9"/>
  <c r="P774" i="9"/>
  <c r="P715" i="9"/>
  <c r="P665" i="9"/>
  <c r="P652" i="9"/>
  <c r="P613" i="9"/>
  <c r="P605" i="9"/>
  <c r="P597" i="9"/>
  <c r="P589" i="9"/>
  <c r="P784" i="9"/>
  <c r="P721" i="9"/>
  <c r="P705" i="9"/>
  <c r="P704" i="9"/>
  <c r="P679" i="9"/>
  <c r="P593" i="9"/>
  <c r="P572" i="9"/>
  <c r="P567" i="9"/>
  <c r="P543" i="9"/>
  <c r="P535" i="9"/>
  <c r="P511" i="9"/>
  <c r="P495" i="9"/>
  <c r="P471" i="9"/>
  <c r="P455" i="9"/>
  <c r="P791" i="9"/>
  <c r="P761" i="9"/>
  <c r="P760" i="9"/>
  <c r="P747" i="9"/>
  <c r="P723" i="9"/>
  <c r="P720" i="9"/>
  <c r="P655" i="9"/>
  <c r="P617" i="9"/>
  <c r="P604" i="9"/>
  <c r="P591" i="9"/>
  <c r="P546" i="9"/>
  <c r="P522" i="9"/>
  <c r="P506" i="9"/>
  <c r="P450" i="9"/>
  <c r="P442" i="9"/>
  <c r="P434" i="9"/>
  <c r="P426" i="9"/>
  <c r="P809" i="9"/>
  <c r="P758" i="9"/>
  <c r="P684" i="9"/>
  <c r="P657" i="9"/>
  <c r="P633" i="9"/>
  <c r="P629" i="9"/>
  <c r="P625" i="9"/>
  <c r="P623" i="9"/>
  <c r="P621" i="9"/>
  <c r="P615" i="9"/>
  <c r="P602" i="9"/>
  <c r="P581" i="9"/>
  <c r="P562" i="9"/>
  <c r="P549" i="9"/>
  <c r="P541" i="9"/>
  <c r="P525" i="9"/>
  <c r="P517" i="9"/>
  <c r="P501" i="9"/>
  <c r="P493" i="9"/>
  <c r="P485" i="9"/>
  <c r="P477" i="9"/>
  <c r="P461" i="9"/>
  <c r="P861" i="9"/>
  <c r="P795" i="9"/>
  <c r="P782" i="9"/>
  <c r="P682" i="9"/>
  <c r="P681" i="9"/>
  <c r="P644" i="9"/>
  <c r="P607" i="9"/>
  <c r="P594" i="9"/>
  <c r="P573" i="9"/>
  <c r="P548" i="9"/>
  <c r="P540" i="9"/>
  <c r="P532" i="9"/>
  <c r="P524" i="9"/>
  <c r="P516" i="9"/>
  <c r="P508" i="9"/>
  <c r="P500" i="9"/>
  <c r="P492" i="9"/>
  <c r="P484" i="9"/>
  <c r="P476" i="9"/>
  <c r="P468" i="9"/>
  <c r="P460" i="9"/>
  <c r="P658" i="9"/>
  <c r="P636" i="9"/>
  <c r="P610" i="9"/>
  <c r="P547" i="9"/>
  <c r="P534" i="9"/>
  <c r="P521" i="9"/>
  <c r="P496" i="9"/>
  <c r="P483" i="9"/>
  <c r="P470" i="9"/>
  <c r="P459" i="9"/>
  <c r="P454" i="9"/>
  <c r="P452" i="9"/>
  <c r="P448" i="9"/>
  <c r="P421" i="9"/>
  <c r="P400" i="9"/>
  <c r="P368" i="9"/>
  <c r="P336" i="9"/>
  <c r="P320" i="9"/>
  <c r="P312" i="9"/>
  <c r="P296" i="9"/>
  <c r="P288" i="9"/>
  <c r="P256" i="9"/>
  <c r="P248" i="9"/>
  <c r="P745" i="9"/>
  <c r="P612" i="9"/>
  <c r="P609" i="9"/>
  <c r="P570" i="9"/>
  <c r="P569" i="9"/>
  <c r="P545" i="9"/>
  <c r="P520" i="9"/>
  <c r="P507" i="9"/>
  <c r="P494" i="9"/>
  <c r="P481" i="9"/>
  <c r="P429" i="9"/>
  <c r="P427" i="9"/>
  <c r="P425" i="9"/>
  <c r="P423" i="9"/>
  <c r="P419" i="9"/>
  <c r="P403" i="9"/>
  <c r="P387" i="9"/>
  <c r="P371" i="9"/>
  <c r="P355" i="9"/>
  <c r="P339" i="9"/>
  <c r="P323" i="9"/>
  <c r="P307" i="9"/>
  <c r="P291" i="9"/>
  <c r="P275" i="9"/>
  <c r="P251" i="9"/>
  <c r="P243" i="9"/>
  <c r="P235" i="9"/>
  <c r="P586" i="9"/>
  <c r="P585" i="9"/>
  <c r="P544" i="9"/>
  <c r="P531" i="9"/>
  <c r="P518" i="9"/>
  <c r="P505" i="9"/>
  <c r="P480" i="9"/>
  <c r="P467" i="9"/>
  <c r="P437" i="9"/>
  <c r="P435" i="9"/>
  <c r="P433" i="9"/>
  <c r="P431" i="9"/>
  <c r="P414" i="9"/>
  <c r="P406" i="9"/>
  <c r="P390" i="9"/>
  <c r="P382" i="9"/>
  <c r="P374" i="9"/>
  <c r="P366" i="9"/>
  <c r="P358" i="9"/>
  <c r="P350" i="9"/>
  <c r="P342" i="9"/>
  <c r="P334" i="9"/>
  <c r="P326" i="9"/>
  <c r="P318" i="9"/>
  <c r="P310" i="9"/>
  <c r="P302" i="9"/>
  <c r="P294" i="9"/>
  <c r="P286" i="9"/>
  <c r="P278" i="9"/>
  <c r="P270" i="9"/>
  <c r="P750" i="9"/>
  <c r="P701" i="9"/>
  <c r="P668" i="9"/>
  <c r="P641" i="9"/>
  <c r="P601" i="9"/>
  <c r="P575" i="9"/>
  <c r="P536" i="9"/>
  <c r="P523" i="9"/>
  <c r="P510" i="9"/>
  <c r="P497" i="9"/>
  <c r="P472" i="9"/>
  <c r="P446" i="9"/>
  <c r="P444" i="9"/>
  <c r="P440" i="9"/>
  <c r="P413" i="9"/>
  <c r="P405" i="9"/>
  <c r="P397" i="9"/>
  <c r="P389" i="9"/>
  <c r="P381" i="9"/>
  <c r="P373" i="9"/>
  <c r="P365" i="9"/>
  <c r="P357" i="9"/>
  <c r="P349" i="9"/>
  <c r="P341" i="9"/>
  <c r="P333" i="9"/>
  <c r="P325" i="9"/>
  <c r="P317" i="9"/>
  <c r="P309" i="9"/>
  <c r="P301" i="9"/>
  <c r="P293" i="9"/>
  <c r="P285" i="9"/>
  <c r="P277" i="9"/>
  <c r="P269" i="9"/>
  <c r="P580" i="9"/>
  <c r="P565" i="9"/>
  <c r="P529" i="9"/>
  <c r="P499" i="9"/>
  <c r="P491" i="9"/>
  <c r="P464" i="9"/>
  <c r="P453" i="9"/>
  <c r="P451" i="9"/>
  <c r="P449" i="9"/>
  <c r="P436" i="9"/>
  <c r="P418" i="9"/>
  <c r="P417" i="9"/>
  <c r="P402" i="9"/>
  <c r="P401" i="9"/>
  <c r="P386" i="9"/>
  <c r="P385" i="9"/>
  <c r="P370" i="9"/>
  <c r="P369" i="9"/>
  <c r="P354" i="9"/>
  <c r="P353" i="9"/>
  <c r="P338" i="9"/>
  <c r="P337" i="9"/>
  <c r="P322" i="9"/>
  <c r="P308" i="9"/>
  <c r="P292" i="9"/>
  <c r="P265" i="9"/>
  <c r="P215" i="9"/>
  <c r="P199" i="9"/>
  <c r="P167" i="9"/>
  <c r="P151" i="9"/>
  <c r="P135" i="9"/>
  <c r="P127" i="9"/>
  <c r="P599" i="9"/>
  <c r="P596" i="9"/>
  <c r="P583" i="9"/>
  <c r="P465" i="9"/>
  <c r="P457" i="9"/>
  <c r="P456" i="9"/>
  <c r="P432" i="9"/>
  <c r="P415" i="9"/>
  <c r="P399" i="9"/>
  <c r="P383" i="9"/>
  <c r="P367" i="9"/>
  <c r="P351" i="9"/>
  <c r="P335" i="9"/>
  <c r="P321" i="9"/>
  <c r="P306" i="9"/>
  <c r="P305" i="9"/>
  <c r="P290" i="9"/>
  <c r="P289" i="9"/>
  <c r="P276" i="9"/>
  <c r="P250" i="9"/>
  <c r="P247" i="9"/>
  <c r="P244" i="9"/>
  <c r="P218" i="9"/>
  <c r="P202" i="9"/>
  <c r="P170" i="9"/>
  <c r="P154" i="9"/>
  <c r="P138" i="9"/>
  <c r="P539" i="9"/>
  <c r="P319" i="9"/>
  <c r="P303" i="9"/>
  <c r="P287" i="9"/>
  <c r="P274" i="9"/>
  <c r="P241" i="9"/>
  <c r="P238" i="9"/>
  <c r="P231" i="9"/>
  <c r="P229" i="9"/>
  <c r="P221" i="9"/>
  <c r="P213" i="9"/>
  <c r="P205" i="9"/>
  <c r="P197" i="9"/>
  <c r="P189" i="9"/>
  <c r="P181" i="9"/>
  <c r="P173" i="9"/>
  <c r="P165" i="9"/>
  <c r="P157" i="9"/>
  <c r="P149" i="9"/>
  <c r="P141" i="9"/>
  <c r="P133" i="9"/>
  <c r="P642" i="9"/>
  <c r="P561" i="9"/>
  <c r="P557" i="9"/>
  <c r="P542" i="9"/>
  <c r="P537" i="9"/>
  <c r="P513" i="9"/>
  <c r="P475" i="9"/>
  <c r="P666" i="9"/>
  <c r="P553" i="9"/>
  <c r="P552" i="9"/>
  <c r="P578" i="9"/>
  <c r="P559" i="9"/>
  <c r="P528" i="9"/>
  <c r="P502" i="9"/>
  <c r="P462" i="9"/>
  <c r="P445" i="9"/>
  <c r="P443" i="9"/>
  <c r="P441" i="9"/>
  <c r="P438" i="9"/>
  <c r="P430" i="9"/>
  <c r="P428" i="9"/>
  <c r="P424" i="9"/>
  <c r="P422" i="9"/>
  <c r="P420" i="9"/>
  <c r="P404" i="9"/>
  <c r="P388" i="9"/>
  <c r="P372" i="9"/>
  <c r="P356" i="9"/>
  <c r="P340" i="9"/>
  <c r="P324" i="9"/>
  <c r="P279" i="9"/>
  <c r="P266" i="9"/>
  <c r="P245" i="9"/>
  <c r="P242" i="9"/>
  <c r="P239" i="9"/>
  <c r="P236" i="9"/>
  <c r="P234" i="9"/>
  <c r="P228" i="9"/>
  <c r="P220" i="9"/>
  <c r="P212" i="9"/>
  <c r="P204" i="9"/>
  <c r="P196" i="9"/>
  <c r="P188" i="9"/>
  <c r="P180" i="9"/>
  <c r="P172" i="9"/>
  <c r="P164" i="9"/>
  <c r="P156" i="9"/>
  <c r="P148" i="9"/>
  <c r="P140" i="9"/>
  <c r="P132" i="9"/>
  <c r="P124" i="9"/>
  <c r="P564" i="9"/>
  <c r="P489" i="9"/>
  <c r="P478" i="9"/>
  <c r="P412" i="9"/>
  <c r="P393" i="9"/>
  <c r="P316" i="9"/>
  <c r="P271" i="9"/>
  <c r="P254" i="9"/>
  <c r="P128" i="9"/>
  <c r="P111" i="9"/>
  <c r="P109" i="9"/>
  <c r="P93" i="9"/>
  <c r="P85" i="9"/>
  <c r="P77" i="9"/>
  <c r="P69" i="9"/>
  <c r="P61" i="9"/>
  <c r="P53" i="9"/>
  <c r="P45" i="9"/>
  <c r="P29" i="9"/>
  <c r="P21" i="9"/>
  <c r="P5" i="9"/>
  <c r="P671" i="9"/>
  <c r="P550" i="9"/>
  <c r="P359" i="9"/>
  <c r="P346" i="9"/>
  <c r="P332" i="9"/>
  <c r="P268" i="9"/>
  <c r="P258" i="9"/>
  <c r="P246" i="9"/>
  <c r="P219" i="9"/>
  <c r="P203" i="9"/>
  <c r="P187" i="9"/>
  <c r="P171" i="9"/>
  <c r="P155" i="9"/>
  <c r="P139" i="9"/>
  <c r="P104" i="9"/>
  <c r="P88" i="9"/>
  <c r="P80" i="9"/>
  <c r="P72" i="9"/>
  <c r="P64" i="9"/>
  <c r="P48" i="9"/>
  <c r="P40" i="9"/>
  <c r="P24" i="9"/>
  <c r="P16" i="9"/>
  <c r="P8" i="9"/>
  <c r="P407" i="9"/>
  <c r="P394" i="9"/>
  <c r="P380" i="9"/>
  <c r="P361" i="9"/>
  <c r="P260" i="9"/>
  <c r="P257" i="9"/>
  <c r="P217" i="9"/>
  <c r="P216" i="9"/>
  <c r="P201" i="9"/>
  <c r="P200" i="9"/>
  <c r="P185" i="9"/>
  <c r="P184" i="9"/>
  <c r="P169" i="9"/>
  <c r="P168" i="9"/>
  <c r="P153" i="9"/>
  <c r="P152" i="9"/>
  <c r="P137" i="9"/>
  <c r="P136" i="9"/>
  <c r="P107" i="9"/>
  <c r="P99" i="9"/>
  <c r="P91" i="9"/>
  <c r="P83" i="9"/>
  <c r="P75" i="9"/>
  <c r="P67" i="9"/>
  <c r="P59" i="9"/>
  <c r="P51" i="9"/>
  <c r="P43" i="9"/>
  <c r="P35" i="9"/>
  <c r="P27" i="9"/>
  <c r="P473" i="9"/>
  <c r="P409" i="9"/>
  <c r="P327" i="9"/>
  <c r="P273" i="9"/>
  <c r="P261" i="9"/>
  <c r="P249" i="9"/>
  <c r="P515" i="9"/>
  <c r="P512" i="9"/>
  <c r="P526" i="9"/>
  <c r="P343" i="9"/>
  <c r="P11" i="9"/>
  <c r="P14" i="9"/>
  <c r="Z18" i="9"/>
  <c r="Z21" i="9"/>
  <c r="Z26" i="9"/>
  <c r="Z31" i="9"/>
  <c r="P34" i="9"/>
  <c r="Z36" i="9"/>
  <c r="Z41" i="9"/>
  <c r="Z46" i="9"/>
  <c r="Z51" i="9"/>
  <c r="P63" i="9"/>
  <c r="P68" i="9"/>
  <c r="P73" i="9"/>
  <c r="P78" i="9"/>
  <c r="Z80" i="9"/>
  <c r="Z85" i="9"/>
  <c r="Z90" i="9"/>
  <c r="Z95" i="9"/>
  <c r="P98" i="9"/>
  <c r="Z100" i="9"/>
  <c r="Z105" i="9"/>
  <c r="P131" i="9"/>
  <c r="T135" i="9"/>
  <c r="U135" i="9" s="1"/>
  <c r="T138" i="9"/>
  <c r="U138" i="9" s="1"/>
  <c r="Z144" i="9"/>
  <c r="P174" i="9"/>
  <c r="T176" i="9"/>
  <c r="P182" i="9"/>
  <c r="P195" i="9"/>
  <c r="Z199" i="9"/>
  <c r="T199" i="9"/>
  <c r="U199" i="9" s="1"/>
  <c r="T202" i="9"/>
  <c r="U202" i="9" s="1"/>
  <c r="Z208" i="9"/>
  <c r="P255" i="9"/>
  <c r="T257" i="9"/>
  <c r="U257" i="9" s="1"/>
  <c r="T263" i="9"/>
  <c r="U263" i="9" s="1"/>
  <c r="T278" i="9"/>
  <c r="U278" i="9" s="1"/>
  <c r="T302" i="9"/>
  <c r="U302" i="9" s="1"/>
  <c r="P311" i="9"/>
  <c r="T313" i="9"/>
  <c r="U313" i="9" s="1"/>
  <c r="Z313" i="9"/>
  <c r="P314" i="9"/>
  <c r="T333" i="9"/>
  <c r="T334" i="9"/>
  <c r="U334" i="9" s="1"/>
  <c r="T336" i="9"/>
  <c r="T343" i="9"/>
  <c r="U343" i="9" s="1"/>
  <c r="T386" i="9"/>
  <c r="T396" i="9"/>
  <c r="U396" i="9" s="1"/>
  <c r="Z396" i="9"/>
  <c r="O398" i="9"/>
  <c r="P398" i="9" s="1"/>
  <c r="T468" i="9"/>
  <c r="U468" i="9" s="1"/>
  <c r="T7" i="9"/>
  <c r="U7" i="9" s="1"/>
  <c r="P17" i="9"/>
  <c r="P20" i="9"/>
  <c r="Z22" i="9"/>
  <c r="Z27" i="9"/>
  <c r="P39" i="9"/>
  <c r="P44" i="9"/>
  <c r="P49" i="9"/>
  <c r="P54" i="9"/>
  <c r="O56" i="9"/>
  <c r="P56" i="9" s="1"/>
  <c r="Z61" i="9"/>
  <c r="Z66" i="9"/>
  <c r="Z71" i="9"/>
  <c r="P74" i="9"/>
  <c r="Z76" i="9"/>
  <c r="Z81" i="9"/>
  <c r="Z86" i="9"/>
  <c r="Z91" i="9"/>
  <c r="P103" i="9"/>
  <c r="P108" i="9"/>
  <c r="Z111" i="9"/>
  <c r="Z114" i="9"/>
  <c r="Z117" i="9"/>
  <c r="Z139" i="9"/>
  <c r="T141" i="9"/>
  <c r="T153" i="9"/>
  <c r="U153" i="9" s="1"/>
  <c r="Z156" i="9"/>
  <c r="T166" i="9"/>
  <c r="U166" i="9" s="1"/>
  <c r="P176" i="9"/>
  <c r="P177" i="9"/>
  <c r="T187" i="9"/>
  <c r="T188" i="9"/>
  <c r="U188" i="9" s="1"/>
  <c r="Z203" i="9"/>
  <c r="T205" i="9"/>
  <c r="T217" i="9"/>
  <c r="U217" i="9" s="1"/>
  <c r="Z220" i="9"/>
  <c r="P237" i="9"/>
  <c r="T243" i="9"/>
  <c r="U243" i="9" s="1"/>
  <c r="T246" i="9"/>
  <c r="U246" i="9" s="1"/>
  <c r="Z255" i="9"/>
  <c r="P263" i="9"/>
  <c r="T276" i="9"/>
  <c r="T284" i="9"/>
  <c r="U284" i="9" s="1"/>
  <c r="Z284" i="9"/>
  <c r="T289" i="9"/>
  <c r="U289" i="9" s="1"/>
  <c r="P298" i="9"/>
  <c r="P313" i="9"/>
  <c r="P362" i="9"/>
  <c r="P396" i="9"/>
  <c r="T423" i="9"/>
  <c r="T452" i="9"/>
  <c r="U452" i="9" s="1"/>
  <c r="P488" i="9"/>
  <c r="P6" i="9"/>
  <c r="O10" i="9"/>
  <c r="O13" i="9"/>
  <c r="P13" i="9" s="1"/>
  <c r="P25" i="9"/>
  <c r="P30" i="9"/>
  <c r="O32" i="9"/>
  <c r="O37" i="9"/>
  <c r="Z42" i="9"/>
  <c r="P50" i="9"/>
  <c r="P79" i="9"/>
  <c r="T82" i="9"/>
  <c r="P84" i="9"/>
  <c r="P89" i="9"/>
  <c r="P94" i="9"/>
  <c r="O96" i="9"/>
  <c r="P96" i="9" s="1"/>
  <c r="O101" i="9"/>
  <c r="P101" i="9" s="1"/>
  <c r="O113" i="9"/>
  <c r="O116" i="9"/>
  <c r="O119" i="9"/>
  <c r="O122" i="9"/>
  <c r="O125" i="9"/>
  <c r="P125" i="9" s="1"/>
  <c r="Z128" i="9"/>
  <c r="P158" i="9"/>
  <c r="T160" i="9"/>
  <c r="P166" i="9"/>
  <c r="P179" i="9"/>
  <c r="O183" i="9"/>
  <c r="O186" i="9"/>
  <c r="P186" i="9" s="1"/>
  <c r="Z192" i="9"/>
  <c r="P222" i="9"/>
  <c r="T224" i="9"/>
  <c r="P233" i="9"/>
  <c r="O259" i="9"/>
  <c r="P284" i="9"/>
  <c r="T297" i="9"/>
  <c r="U297" i="9" s="1"/>
  <c r="T338" i="9"/>
  <c r="U338" i="9" s="1"/>
  <c r="T369" i="9"/>
  <c r="T372" i="9"/>
  <c r="U372" i="9" s="1"/>
  <c r="Z374" i="9"/>
  <c r="T425" i="9"/>
  <c r="T544" i="9"/>
  <c r="U544" i="9" s="1"/>
  <c r="T339" i="9"/>
  <c r="T413" i="9"/>
  <c r="U413" i="9" s="1"/>
  <c r="O416" i="9"/>
  <c r="T433" i="9"/>
  <c r="O504" i="9"/>
  <c r="P504" i="9" s="1"/>
  <c r="Z548" i="9"/>
  <c r="T548" i="9"/>
  <c r="U548" i="9" s="1"/>
  <c r="T552" i="9"/>
  <c r="U552" i="9" s="1"/>
  <c r="Z552" i="9"/>
  <c r="O576" i="9"/>
  <c r="T585" i="9"/>
  <c r="U585" i="9" s="1"/>
  <c r="T419" i="9"/>
  <c r="U419" i="9" s="1"/>
  <c r="T429" i="9"/>
  <c r="U429" i="9" s="1"/>
  <c r="T445" i="9"/>
  <c r="U445" i="9" s="1"/>
  <c r="T448" i="9"/>
  <c r="U448" i="9" s="1"/>
  <c r="T515" i="9"/>
  <c r="U515" i="9" s="1"/>
  <c r="Z515" i="9"/>
  <c r="T435" i="9"/>
  <c r="U435" i="9" s="1"/>
  <c r="T441" i="9"/>
  <c r="U441" i="9" s="1"/>
  <c r="T493" i="9"/>
  <c r="U493" i="9" s="1"/>
  <c r="T495" i="9"/>
  <c r="U495" i="9" s="1"/>
  <c r="T536" i="9"/>
  <c r="U536" i="9" s="1"/>
  <c r="T541" i="9"/>
  <c r="U541" i="9" s="1"/>
  <c r="T562" i="9"/>
  <c r="U562" i="9" s="1"/>
  <c r="T623" i="9"/>
  <c r="U623" i="9" s="1"/>
  <c r="Z623" i="9"/>
  <c r="T752" i="9"/>
  <c r="U752" i="9" s="1"/>
  <c r="Z242" i="9"/>
  <c r="T244" i="9"/>
  <c r="Z254" i="9"/>
  <c r="T260" i="9"/>
  <c r="U260" i="9" s="1"/>
  <c r="Z260" i="9"/>
  <c r="T287" i="9"/>
  <c r="U287" i="9" s="1"/>
  <c r="T291" i="9"/>
  <c r="U291" i="9" s="1"/>
  <c r="T320" i="9"/>
  <c r="U320" i="9" s="1"/>
  <c r="T323" i="9"/>
  <c r="U323" i="9" s="1"/>
  <c r="Z340" i="9"/>
  <c r="T397" i="9"/>
  <c r="U397" i="9" s="1"/>
  <c r="T400" i="9"/>
  <c r="U400" i="9" s="1"/>
  <c r="T407" i="9"/>
  <c r="U407" i="9" s="1"/>
  <c r="T418" i="9"/>
  <c r="U418" i="9" s="1"/>
  <c r="Z432" i="9"/>
  <c r="T472" i="9"/>
  <c r="U472" i="9" s="1"/>
  <c r="T492" i="9"/>
  <c r="U492" i="9" s="1"/>
  <c r="T517" i="9"/>
  <c r="U517" i="9" s="1"/>
  <c r="T581" i="9"/>
  <c r="U581" i="9" s="1"/>
  <c r="T614" i="9"/>
  <c r="U614" i="9" s="1"/>
  <c r="T618" i="9"/>
  <c r="U618" i="9" s="1"/>
  <c r="T622" i="9"/>
  <c r="U622" i="9" s="1"/>
  <c r="O143" i="9"/>
  <c r="O159" i="9"/>
  <c r="O175" i="9"/>
  <c r="O191" i="9"/>
  <c r="O207" i="9"/>
  <c r="O223" i="9"/>
  <c r="P223" i="9" s="1"/>
  <c r="O253" i="9"/>
  <c r="T258" i="9"/>
  <c r="O304" i="9"/>
  <c r="T310" i="9"/>
  <c r="T349" i="9"/>
  <c r="U349" i="9" s="1"/>
  <c r="O352" i="9"/>
  <c r="T359" i="9"/>
  <c r="U359" i="9" s="1"/>
  <c r="T370" i="9"/>
  <c r="U370" i="9" s="1"/>
  <c r="T385" i="9"/>
  <c r="T403" i="9"/>
  <c r="U403" i="9" s="1"/>
  <c r="T427" i="9"/>
  <c r="T450" i="9"/>
  <c r="U450" i="9" s="1"/>
  <c r="T531" i="9"/>
  <c r="U531" i="9" s="1"/>
  <c r="T129" i="9"/>
  <c r="U129" i="9" s="1"/>
  <c r="O130" i="9"/>
  <c r="T145" i="9"/>
  <c r="U145" i="9" s="1"/>
  <c r="O146" i="9"/>
  <c r="T161" i="9"/>
  <c r="U161" i="9" s="1"/>
  <c r="Z161" i="9"/>
  <c r="O162" i="9"/>
  <c r="T177" i="9"/>
  <c r="U177" i="9" s="1"/>
  <c r="Z177" i="9"/>
  <c r="O178" i="9"/>
  <c r="P178" i="9" s="1"/>
  <c r="T193" i="9"/>
  <c r="U193" i="9" s="1"/>
  <c r="O194" i="9"/>
  <c r="P194" i="9" s="1"/>
  <c r="T209" i="9"/>
  <c r="U209" i="9" s="1"/>
  <c r="Z209" i="9"/>
  <c r="O210" i="9"/>
  <c r="T225" i="9"/>
  <c r="U225" i="9" s="1"/>
  <c r="Z225" i="9"/>
  <c r="O226" i="9"/>
  <c r="Z251" i="9"/>
  <c r="T265" i="9"/>
  <c r="T271" i="9"/>
  <c r="U271" i="9" s="1"/>
  <c r="T288" i="9"/>
  <c r="U288" i="9" s="1"/>
  <c r="T294" i="9"/>
  <c r="T306" i="9"/>
  <c r="U306" i="9" s="1"/>
  <c r="Z306" i="9"/>
  <c r="T316" i="9"/>
  <c r="U316" i="9" s="1"/>
  <c r="T337" i="9"/>
  <c r="T355" i="9"/>
  <c r="U355" i="9" s="1"/>
  <c r="T393" i="9"/>
  <c r="U393" i="9" s="1"/>
  <c r="T412" i="9"/>
  <c r="U412" i="9" s="1"/>
  <c r="Z429" i="9"/>
  <c r="Z434" i="9"/>
  <c r="T440" i="9"/>
  <c r="U440" i="9" s="1"/>
  <c r="T443" i="9"/>
  <c r="T475" i="9"/>
  <c r="U475" i="9" s="1"/>
  <c r="T478" i="9"/>
  <c r="U478" i="9" s="1"/>
  <c r="T480" i="9"/>
  <c r="U480" i="9" s="1"/>
  <c r="Z480" i="9"/>
  <c r="T528" i="9"/>
  <c r="U528" i="9" s="1"/>
  <c r="O530" i="9"/>
  <c r="P530" i="9" s="1"/>
  <c r="T673" i="9"/>
  <c r="U673" i="9" s="1"/>
  <c r="Z132" i="9"/>
  <c r="Z148" i="9"/>
  <c r="Z164" i="9"/>
  <c r="Z180" i="9"/>
  <c r="Z196" i="9"/>
  <c r="Z212" i="9"/>
  <c r="Z228" i="9"/>
  <c r="Z230" i="9"/>
  <c r="Z234" i="9"/>
  <c r="T236" i="9"/>
  <c r="U236" i="9" s="1"/>
  <c r="O262" i="9"/>
  <c r="O264" i="9"/>
  <c r="P264" i="9" s="1"/>
  <c r="T270" i="9"/>
  <c r="U270" i="9" s="1"/>
  <c r="T277" i="9"/>
  <c r="U277" i="9" s="1"/>
  <c r="T281" i="9"/>
  <c r="T290" i="9"/>
  <c r="U290" i="9" s="1"/>
  <c r="Z290" i="9"/>
  <c r="Z309" i="9"/>
  <c r="Z324" i="9"/>
  <c r="T345" i="9"/>
  <c r="U345" i="9" s="1"/>
  <c r="Z345" i="9"/>
  <c r="T364" i="9"/>
  <c r="U364" i="9" s="1"/>
  <c r="T381" i="9"/>
  <c r="U381" i="9" s="1"/>
  <c r="O384" i="9"/>
  <c r="P384" i="9" s="1"/>
  <c r="T390" i="9"/>
  <c r="T391" i="9"/>
  <c r="U391" i="9" s="1"/>
  <c r="Z391" i="9"/>
  <c r="T402" i="9"/>
  <c r="U402" i="9" s="1"/>
  <c r="Z406" i="9"/>
  <c r="T417" i="9"/>
  <c r="T421" i="9"/>
  <c r="U421" i="9" s="1"/>
  <c r="T431" i="9"/>
  <c r="U431" i="9" s="1"/>
  <c r="T432" i="9"/>
  <c r="U432" i="9" s="1"/>
  <c r="T437" i="9"/>
  <c r="Z442" i="9"/>
  <c r="Z471" i="9"/>
  <c r="T471" i="9"/>
  <c r="U471" i="9" s="1"/>
  <c r="T488" i="9"/>
  <c r="U488" i="9" s="1"/>
  <c r="Z488" i="9"/>
  <c r="T507" i="9"/>
  <c r="O509" i="9"/>
  <c r="T532" i="9"/>
  <c r="U532" i="9" s="1"/>
  <c r="T588" i="9"/>
  <c r="U588" i="9" s="1"/>
  <c r="O590" i="9"/>
  <c r="T639" i="9"/>
  <c r="O272" i="9"/>
  <c r="Z285" i="9"/>
  <c r="Z301" i="9"/>
  <c r="Z317" i="9"/>
  <c r="T330" i="9"/>
  <c r="U330" i="9" s="1"/>
  <c r="O331" i="9"/>
  <c r="T346" i="9"/>
  <c r="U346" i="9" s="1"/>
  <c r="O347" i="9"/>
  <c r="P347" i="9" s="1"/>
  <c r="T362" i="9"/>
  <c r="U362" i="9" s="1"/>
  <c r="O363" i="9"/>
  <c r="T378" i="9"/>
  <c r="U378" i="9" s="1"/>
  <c r="O379" i="9"/>
  <c r="T394" i="9"/>
  <c r="U394" i="9" s="1"/>
  <c r="Z394" i="9"/>
  <c r="O395" i="9"/>
  <c r="T410" i="9"/>
  <c r="U410" i="9" s="1"/>
  <c r="O411" i="9"/>
  <c r="P411" i="9" s="1"/>
  <c r="O458" i="9"/>
  <c r="O466" i="9"/>
  <c r="T467" i="9"/>
  <c r="U467" i="9" s="1"/>
  <c r="Z467" i="9"/>
  <c r="Z484" i="9"/>
  <c r="T526" i="9"/>
  <c r="U526" i="9" s="1"/>
  <c r="T564" i="9"/>
  <c r="U564" i="9" s="1"/>
  <c r="Z564" i="9"/>
  <c r="T593" i="9"/>
  <c r="U593" i="9" s="1"/>
  <c r="T601" i="9"/>
  <c r="U601" i="9" s="1"/>
  <c r="Z601" i="9"/>
  <c r="T612" i="9"/>
  <c r="U612" i="9" s="1"/>
  <c r="T634" i="9"/>
  <c r="U634" i="9" s="1"/>
  <c r="T636" i="9"/>
  <c r="U636" i="9" s="1"/>
  <c r="T690" i="9"/>
  <c r="U690" i="9" s="1"/>
  <c r="Z690" i="9"/>
  <c r="Z535" i="9"/>
  <c r="T542" i="9"/>
  <c r="U542" i="9" s="1"/>
  <c r="T557" i="9"/>
  <c r="U557" i="9" s="1"/>
  <c r="Z592" i="9"/>
  <c r="T592" i="9"/>
  <c r="U592" i="9" s="1"/>
  <c r="T631" i="9"/>
  <c r="U631" i="9" s="1"/>
  <c r="Z631" i="9"/>
  <c r="T633" i="9"/>
  <c r="U633" i="9" s="1"/>
  <c r="T649" i="9"/>
  <c r="U649" i="9" s="1"/>
  <c r="Z649" i="9"/>
  <c r="T670" i="9"/>
  <c r="U670" i="9" s="1"/>
  <c r="T728" i="9"/>
  <c r="U728" i="9" s="1"/>
  <c r="T828" i="9"/>
  <c r="U828" i="9" s="1"/>
  <c r="Z828" i="9"/>
  <c r="Z444" i="9"/>
  <c r="T483" i="9"/>
  <c r="U483" i="9" s="1"/>
  <c r="T506" i="9"/>
  <c r="U506" i="9" s="1"/>
  <c r="T520" i="9"/>
  <c r="U520" i="9" s="1"/>
  <c r="T539" i="9"/>
  <c r="U539" i="9" s="1"/>
  <c r="T589" i="9"/>
  <c r="U589" i="9" s="1"/>
  <c r="O232" i="9"/>
  <c r="Z245" i="9"/>
  <c r="Z248" i="9"/>
  <c r="T266" i="9"/>
  <c r="U266" i="9" s="1"/>
  <c r="O267" i="9"/>
  <c r="O280" i="9"/>
  <c r="Z325" i="9"/>
  <c r="Z341" i="9"/>
  <c r="Z357" i="9"/>
  <c r="Z373" i="9"/>
  <c r="Z389" i="9"/>
  <c r="Z405" i="9"/>
  <c r="O439" i="9"/>
  <c r="T446" i="9"/>
  <c r="U446" i="9" s="1"/>
  <c r="T454" i="9"/>
  <c r="T457" i="9"/>
  <c r="U457" i="9" s="1"/>
  <c r="O479" i="9"/>
  <c r="O482" i="9"/>
  <c r="Z508" i="9"/>
  <c r="T518" i="9"/>
  <c r="U518" i="9" s="1"/>
  <c r="Z518" i="9"/>
  <c r="T547" i="9"/>
  <c r="U547" i="9" s="1"/>
  <c r="O582" i="9"/>
  <c r="T599" i="9"/>
  <c r="U599" i="9" s="1"/>
  <c r="Z599" i="9"/>
  <c r="T628" i="9"/>
  <c r="U628" i="9" s="1"/>
  <c r="Z269" i="9"/>
  <c r="Z296" i="9"/>
  <c r="Z312" i="9"/>
  <c r="T453" i="9"/>
  <c r="T459" i="9"/>
  <c r="T464" i="9"/>
  <c r="U464" i="9" s="1"/>
  <c r="O469" i="9"/>
  <c r="P469" i="9" s="1"/>
  <c r="T485" i="9"/>
  <c r="T491" i="9"/>
  <c r="U491" i="9" s="1"/>
  <c r="T535" i="9"/>
  <c r="U535" i="9" s="1"/>
  <c r="T543" i="9"/>
  <c r="U543" i="9" s="1"/>
  <c r="T546" i="9"/>
  <c r="U546" i="9" s="1"/>
  <c r="T580" i="9"/>
  <c r="U580" i="9" s="1"/>
  <c r="T626" i="9"/>
  <c r="U626" i="9" s="1"/>
  <c r="T641" i="9"/>
  <c r="U641" i="9" s="1"/>
  <c r="Z641" i="9"/>
  <c r="T657" i="9"/>
  <c r="U657" i="9" s="1"/>
  <c r="Z237" i="9"/>
  <c r="O240" i="9"/>
  <c r="O283" i="9"/>
  <c r="P283" i="9" s="1"/>
  <c r="T298" i="9"/>
  <c r="U298" i="9" s="1"/>
  <c r="O299" i="9"/>
  <c r="T314" i="9"/>
  <c r="U314" i="9" s="1"/>
  <c r="O315" i="9"/>
  <c r="O328" i="9"/>
  <c r="O344" i="9"/>
  <c r="O360" i="9"/>
  <c r="O376" i="9"/>
  <c r="O392" i="9"/>
  <c r="P392" i="9" s="1"/>
  <c r="O408" i="9"/>
  <c r="T424" i="9"/>
  <c r="U424" i="9" s="1"/>
  <c r="T426" i="9"/>
  <c r="U426" i="9" s="1"/>
  <c r="T428" i="9"/>
  <c r="U428" i="9" s="1"/>
  <c r="Z428" i="9"/>
  <c r="T430" i="9"/>
  <c r="U430" i="9" s="1"/>
  <c r="T456" i="9"/>
  <c r="U456" i="9" s="1"/>
  <c r="T462" i="9"/>
  <c r="U462" i="9" s="1"/>
  <c r="T496" i="9"/>
  <c r="Z501" i="9"/>
  <c r="T502" i="9"/>
  <c r="U502" i="9" s="1"/>
  <c r="O519" i="9"/>
  <c r="T522" i="9"/>
  <c r="U522" i="9" s="1"/>
  <c r="O533" i="9"/>
  <c r="Z547" i="9"/>
  <c r="T549" i="9"/>
  <c r="T555" i="9"/>
  <c r="U555" i="9" s="1"/>
  <c r="T559" i="9"/>
  <c r="U559" i="9" s="1"/>
  <c r="T598" i="9"/>
  <c r="U598" i="9" s="1"/>
  <c r="T668" i="9"/>
  <c r="U668" i="9" s="1"/>
  <c r="Z274" i="9"/>
  <c r="Z282" i="9"/>
  <c r="Z322" i="9"/>
  <c r="O447" i="9"/>
  <c r="O490" i="9"/>
  <c r="O503" i="9"/>
  <c r="T512" i="9"/>
  <c r="O554" i="9"/>
  <c r="O556" i="9"/>
  <c r="O558" i="9"/>
  <c r="O560" i="9"/>
  <c r="T566" i="9"/>
  <c r="O571" i="9"/>
  <c r="Z605" i="9"/>
  <c r="T615" i="9"/>
  <c r="U615" i="9" s="1"/>
  <c r="T617" i="9"/>
  <c r="U617" i="9" s="1"/>
  <c r="T646" i="9"/>
  <c r="U646" i="9" s="1"/>
  <c r="T660" i="9"/>
  <c r="U660" i="9" s="1"/>
  <c r="T676" i="9"/>
  <c r="T684" i="9"/>
  <c r="U684" i="9" s="1"/>
  <c r="Z684" i="9"/>
  <c r="T702" i="9"/>
  <c r="U702" i="9" s="1"/>
  <c r="T740" i="9"/>
  <c r="U740" i="9" s="1"/>
  <c r="T782" i="9"/>
  <c r="U782" i="9" s="1"/>
  <c r="O616" i="9"/>
  <c r="O620" i="9"/>
  <c r="T621" i="9"/>
  <c r="U621" i="9" s="1"/>
  <c r="O675" i="9"/>
  <c r="T678" i="9"/>
  <c r="U678" i="9" s="1"/>
  <c r="T701" i="9"/>
  <c r="U701" i="9" s="1"/>
  <c r="T726" i="9"/>
  <c r="U726" i="9" s="1"/>
  <c r="T879" i="9"/>
  <c r="U879" i="9" s="1"/>
  <c r="T638" i="9"/>
  <c r="U638" i="9" s="1"/>
  <c r="O672" i="9"/>
  <c r="T695" i="9"/>
  <c r="U695" i="9" s="1"/>
  <c r="T696" i="9"/>
  <c r="U696" i="9" s="1"/>
  <c r="T710" i="9"/>
  <c r="U710" i="9" s="1"/>
  <c r="T754" i="9"/>
  <c r="U754" i="9" s="1"/>
  <c r="T764" i="9"/>
  <c r="U764" i="9" s="1"/>
  <c r="T814" i="9"/>
  <c r="U814" i="9" s="1"/>
  <c r="T687" i="9"/>
  <c r="U687" i="9" s="1"/>
  <c r="T688" i="9"/>
  <c r="U688" i="9" s="1"/>
  <c r="T698" i="9"/>
  <c r="U698" i="9" s="1"/>
  <c r="T749" i="9"/>
  <c r="U749" i="9" s="1"/>
  <c r="T436" i="9"/>
  <c r="U436" i="9" s="1"/>
  <c r="Z455" i="9"/>
  <c r="Z460" i="9"/>
  <c r="O498" i="9"/>
  <c r="Z511" i="9"/>
  <c r="Z524" i="9"/>
  <c r="T567" i="9"/>
  <c r="T570" i="9"/>
  <c r="U570" i="9" s="1"/>
  <c r="T604" i="9"/>
  <c r="U604" i="9" s="1"/>
  <c r="T606" i="9"/>
  <c r="T630" i="9"/>
  <c r="U630" i="9" s="1"/>
  <c r="T647" i="9"/>
  <c r="U647" i="9" s="1"/>
  <c r="Z647" i="9"/>
  <c r="T697" i="9"/>
  <c r="U697" i="9" s="1"/>
  <c r="T708" i="9"/>
  <c r="U708" i="9" s="1"/>
  <c r="T751" i="9"/>
  <c r="U751" i="9" s="1"/>
  <c r="T802" i="9"/>
  <c r="U802" i="9" s="1"/>
  <c r="O474" i="9"/>
  <c r="P474" i="9" s="1"/>
  <c r="O487" i="9"/>
  <c r="Z500" i="9"/>
  <c r="T516" i="9"/>
  <c r="U516" i="9" s="1"/>
  <c r="O538" i="9"/>
  <c r="O551" i="9"/>
  <c r="T572" i="9"/>
  <c r="O624" i="9"/>
  <c r="T625" i="9"/>
  <c r="U625" i="9" s="1"/>
  <c r="T662" i="9"/>
  <c r="U662" i="9" s="1"/>
  <c r="Z662" i="9"/>
  <c r="T689" i="9"/>
  <c r="U689" i="9" s="1"/>
  <c r="Z743" i="9"/>
  <c r="Z438" i="9"/>
  <c r="O463" i="9"/>
  <c r="Z476" i="9"/>
  <c r="O514" i="9"/>
  <c r="P514" i="9" s="1"/>
  <c r="O527" i="9"/>
  <c r="Z540" i="9"/>
  <c r="Z563" i="9"/>
  <c r="T569" i="9"/>
  <c r="U569" i="9" s="1"/>
  <c r="Z574" i="9"/>
  <c r="T575" i="9"/>
  <c r="U575" i="9" s="1"/>
  <c r="O577" i="9"/>
  <c r="O603" i="9"/>
  <c r="T648" i="9"/>
  <c r="U648" i="9" s="1"/>
  <c r="T651" i="9"/>
  <c r="U651" i="9" s="1"/>
  <c r="T716" i="9"/>
  <c r="U716" i="9" s="1"/>
  <c r="T736" i="9"/>
  <c r="U736" i="9" s="1"/>
  <c r="T799" i="9"/>
  <c r="U799" i="9" s="1"/>
  <c r="Z465" i="9"/>
  <c r="Z473" i="9"/>
  <c r="Z481" i="9"/>
  <c r="Z489" i="9"/>
  <c r="Z497" i="9"/>
  <c r="Z505" i="9"/>
  <c r="Z513" i="9"/>
  <c r="Z521" i="9"/>
  <c r="Z529" i="9"/>
  <c r="Z537" i="9"/>
  <c r="Z545" i="9"/>
  <c r="Z553" i="9"/>
  <c r="O587" i="9"/>
  <c r="O600" i="9"/>
  <c r="T609" i="9"/>
  <c r="T642" i="9"/>
  <c r="U642" i="9" s="1"/>
  <c r="T661" i="9"/>
  <c r="U661" i="9" s="1"/>
  <c r="Z664" i="9"/>
  <c r="T671" i="9"/>
  <c r="U671" i="9" s="1"/>
  <c r="T699" i="9"/>
  <c r="U699" i="9" s="1"/>
  <c r="Z699" i="9"/>
  <c r="T707" i="9"/>
  <c r="U707" i="9" s="1"/>
  <c r="T750" i="9"/>
  <c r="U750" i="9" s="1"/>
  <c r="T763" i="9"/>
  <c r="U763" i="9" s="1"/>
  <c r="T765" i="9"/>
  <c r="U765" i="9" s="1"/>
  <c r="O767" i="9"/>
  <c r="T813" i="9"/>
  <c r="U813" i="9" s="1"/>
  <c r="T840" i="9"/>
  <c r="U840" i="9" s="1"/>
  <c r="T900" i="9"/>
  <c r="U900" i="9" s="1"/>
  <c r="T776" i="9"/>
  <c r="U776" i="9" s="1"/>
  <c r="T815" i="9"/>
  <c r="U815" i="9" s="1"/>
  <c r="T833" i="9"/>
  <c r="U833" i="9" s="1"/>
  <c r="T865" i="9"/>
  <c r="U865" i="9" s="1"/>
  <c r="Z568" i="9"/>
  <c r="Z573" i="9"/>
  <c r="Z578" i="9"/>
  <c r="O595" i="9"/>
  <c r="Z608" i="9"/>
  <c r="T655" i="9"/>
  <c r="U655" i="9" s="1"/>
  <c r="T747" i="9"/>
  <c r="U747" i="9" s="1"/>
  <c r="T760" i="9"/>
  <c r="U760" i="9" s="1"/>
  <c r="Z760" i="9"/>
  <c r="T792" i="9"/>
  <c r="U792" i="9" s="1"/>
  <c r="Z832" i="9"/>
  <c r="T832" i="9"/>
  <c r="U832" i="9" s="1"/>
  <c r="T858" i="9"/>
  <c r="U858" i="9" s="1"/>
  <c r="Z858" i="9"/>
  <c r="O584" i="9"/>
  <c r="Z597" i="9"/>
  <c r="T613" i="9"/>
  <c r="U613" i="9" s="1"/>
  <c r="Z640" i="9"/>
  <c r="O659" i="9"/>
  <c r="Z677" i="9"/>
  <c r="T705" i="9"/>
  <c r="U705" i="9" s="1"/>
  <c r="Z705" i="9"/>
  <c r="O725" i="9"/>
  <c r="T784" i="9"/>
  <c r="U784" i="9" s="1"/>
  <c r="Z784" i="9"/>
  <c r="O827" i="9"/>
  <c r="T565" i="9"/>
  <c r="U565" i="9" s="1"/>
  <c r="O579" i="9"/>
  <c r="O611" i="9"/>
  <c r="T644" i="9"/>
  <c r="U644" i="9" s="1"/>
  <c r="T665" i="9"/>
  <c r="T681" i="9"/>
  <c r="U681" i="9" s="1"/>
  <c r="Z681" i="9"/>
  <c r="T685" i="9"/>
  <c r="U685" i="9" s="1"/>
  <c r="T686" i="9"/>
  <c r="U686" i="9" s="1"/>
  <c r="Z686" i="9"/>
  <c r="O693" i="9"/>
  <c r="T694" i="9"/>
  <c r="U694" i="9" s="1"/>
  <c r="T787" i="9"/>
  <c r="U787" i="9" s="1"/>
  <c r="Z787" i="9"/>
  <c r="T825" i="9"/>
  <c r="U825" i="9" s="1"/>
  <c r="T839" i="9"/>
  <c r="T849" i="9"/>
  <c r="U849" i="9" s="1"/>
  <c r="T852" i="9"/>
  <c r="U852" i="9" s="1"/>
  <c r="T859" i="9"/>
  <c r="U859" i="9" s="1"/>
  <c r="Z586" i="9"/>
  <c r="Z594" i="9"/>
  <c r="Z602" i="9"/>
  <c r="Z610" i="9"/>
  <c r="O683" i="9"/>
  <c r="O711" i="9"/>
  <c r="O717" i="9"/>
  <c r="T723" i="9"/>
  <c r="U723" i="9" s="1"/>
  <c r="Z756" i="9"/>
  <c r="T777" i="9"/>
  <c r="U777" i="9" s="1"/>
  <c r="T795" i="9"/>
  <c r="T801" i="9"/>
  <c r="U801" i="9" s="1"/>
  <c r="Z818" i="9"/>
  <c r="T875" i="9"/>
  <c r="U875" i="9" s="1"/>
  <c r="T885" i="9"/>
  <c r="U885" i="9" s="1"/>
  <c r="T629" i="9"/>
  <c r="U629" i="9" s="1"/>
  <c r="Z653" i="9"/>
  <c r="T700" i="9"/>
  <c r="U700" i="9" s="1"/>
  <c r="T712" i="9"/>
  <c r="T727" i="9"/>
  <c r="U727" i="9" s="1"/>
  <c r="T730" i="9"/>
  <c r="U730" i="9" s="1"/>
  <c r="T741" i="9"/>
  <c r="T780" i="9"/>
  <c r="U780" i="9" s="1"/>
  <c r="T829" i="9"/>
  <c r="U829" i="9" s="1"/>
  <c r="T878" i="9"/>
  <c r="U878" i="9" s="1"/>
  <c r="O627" i="9"/>
  <c r="O632" i="9"/>
  <c r="O635" i="9"/>
  <c r="T645" i="9"/>
  <c r="U645" i="9" s="1"/>
  <c r="O667" i="9"/>
  <c r="O680" i="9"/>
  <c r="O706" i="9"/>
  <c r="T734" i="9"/>
  <c r="U734" i="9" s="1"/>
  <c r="Z734" i="9"/>
  <c r="T757" i="9"/>
  <c r="T836" i="9"/>
  <c r="U836" i="9" s="1"/>
  <c r="O619" i="9"/>
  <c r="P619" i="9" s="1"/>
  <c r="O643" i="9"/>
  <c r="O656" i="9"/>
  <c r="Z669" i="9"/>
  <c r="Z703" i="9"/>
  <c r="T715" i="9"/>
  <c r="U715" i="9" s="1"/>
  <c r="O738" i="9"/>
  <c r="T739" i="9"/>
  <c r="U739" i="9" s="1"/>
  <c r="T768" i="9"/>
  <c r="Z773" i="9"/>
  <c r="T774" i="9"/>
  <c r="U774" i="9" s="1"/>
  <c r="Z650" i="9"/>
  <c r="Z658" i="9"/>
  <c r="Z666" i="9"/>
  <c r="Z674" i="9"/>
  <c r="Z682" i="9"/>
  <c r="O692" i="9"/>
  <c r="T720" i="9"/>
  <c r="O762" i="9"/>
  <c r="O775" i="9"/>
  <c r="O785" i="9"/>
  <c r="Z791" i="9"/>
  <c r="T798" i="9"/>
  <c r="T809" i="9"/>
  <c r="U809" i="9" s="1"/>
  <c r="Z809" i="9"/>
  <c r="Z811" i="9"/>
  <c r="O816" i="9"/>
  <c r="O830" i="9"/>
  <c r="T841" i="9"/>
  <c r="U841" i="9" s="1"/>
  <c r="Z841" i="9"/>
  <c r="T844" i="9"/>
  <c r="T871" i="9"/>
  <c r="U871" i="9" s="1"/>
  <c r="Z880" i="9"/>
  <c r="O882" i="9"/>
  <c r="T915" i="9"/>
  <c r="U915" i="9" s="1"/>
  <c r="T1032" i="9"/>
  <c r="U1032" i="9" s="1"/>
  <c r="T926" i="9"/>
  <c r="U926" i="9" s="1"/>
  <c r="T934" i="9"/>
  <c r="U934" i="9" s="1"/>
  <c r="T867" i="9"/>
  <c r="U867" i="9" s="1"/>
  <c r="Z704" i="9"/>
  <c r="Z709" i="9"/>
  <c r="O719" i="9"/>
  <c r="Z732" i="9"/>
  <c r="O770" i="9"/>
  <c r="T864" i="9"/>
  <c r="U864" i="9" s="1"/>
  <c r="T874" i="9"/>
  <c r="U874" i="9" s="1"/>
  <c r="T918" i="9"/>
  <c r="Z691" i="9"/>
  <c r="O714" i="9"/>
  <c r="T724" i="9"/>
  <c r="U724" i="9" s="1"/>
  <c r="O746" i="9"/>
  <c r="O759" i="9"/>
  <c r="Z772" i="9"/>
  <c r="O790" i="9"/>
  <c r="T793" i="9"/>
  <c r="T817" i="9"/>
  <c r="U817" i="9" s="1"/>
  <c r="T819" i="9"/>
  <c r="T847" i="9"/>
  <c r="U847" i="9" s="1"/>
  <c r="T891" i="9"/>
  <c r="U891" i="9" s="1"/>
  <c r="T916" i="9"/>
  <c r="U916" i="9" s="1"/>
  <c r="T946" i="9"/>
  <c r="U946" i="9" s="1"/>
  <c r="O722" i="9"/>
  <c r="O735" i="9"/>
  <c r="T744" i="9"/>
  <c r="Z748" i="9"/>
  <c r="O779" i="9"/>
  <c r="O781" i="9"/>
  <c r="O783" i="9"/>
  <c r="T796" i="9"/>
  <c r="Z800" i="9"/>
  <c r="O803" i="9"/>
  <c r="T812" i="9"/>
  <c r="U812" i="9" s="1"/>
  <c r="Z812" i="9"/>
  <c r="T850" i="9"/>
  <c r="U850" i="9" s="1"/>
  <c r="T853" i="9"/>
  <c r="U853" i="9" s="1"/>
  <c r="Z853" i="9"/>
  <c r="T910" i="9"/>
  <c r="U910" i="9" s="1"/>
  <c r="T941" i="9"/>
  <c r="U941" i="9" s="1"/>
  <c r="Z721" i="9"/>
  <c r="Z729" i="9"/>
  <c r="Z737" i="9"/>
  <c r="Z745" i="9"/>
  <c r="Z753" i="9"/>
  <c r="Z761" i="9"/>
  <c r="Z769" i="9"/>
  <c r="O789" i="9"/>
  <c r="T806" i="9"/>
  <c r="T822" i="9"/>
  <c r="T837" i="9"/>
  <c r="U837" i="9" s="1"/>
  <c r="T863" i="9"/>
  <c r="U863" i="9" s="1"/>
  <c r="T901" i="9"/>
  <c r="U901" i="9" s="1"/>
  <c r="T947" i="9"/>
  <c r="U947" i="9" s="1"/>
  <c r="T791" i="9"/>
  <c r="U791" i="9" s="1"/>
  <c r="Z805" i="9"/>
  <c r="O821" i="9"/>
  <c r="Z834" i="9"/>
  <c r="T842" i="9"/>
  <c r="U842" i="9" s="1"/>
  <c r="Z842" i="9"/>
  <c r="T855" i="9"/>
  <c r="T866" i="9"/>
  <c r="U866" i="9" s="1"/>
  <c r="T869" i="9"/>
  <c r="U869" i="9" s="1"/>
  <c r="T884" i="9"/>
  <c r="U884" i="9" s="1"/>
  <c r="T889" i="9"/>
  <c r="U889" i="9" s="1"/>
  <c r="T896" i="9"/>
  <c r="U896" i="9" s="1"/>
  <c r="T907" i="9"/>
  <c r="U907" i="9" s="1"/>
  <c r="Z914" i="9"/>
  <c r="O786" i="9"/>
  <c r="Z788" i="9"/>
  <c r="Z794" i="9"/>
  <c r="O797" i="9"/>
  <c r="T807" i="9"/>
  <c r="U807" i="9" s="1"/>
  <c r="O808" i="9"/>
  <c r="T826" i="9"/>
  <c r="U826" i="9" s="1"/>
  <c r="Z857" i="9"/>
  <c r="T860" i="9"/>
  <c r="T893" i="9"/>
  <c r="U893" i="9" s="1"/>
  <c r="T922" i="9"/>
  <c r="U922" i="9" s="1"/>
  <c r="O778" i="9"/>
  <c r="Z810" i="9"/>
  <c r="O824" i="9"/>
  <c r="O854" i="9"/>
  <c r="O872" i="9"/>
  <c r="T881" i="9"/>
  <c r="U881" i="9" s="1"/>
  <c r="T932" i="9"/>
  <c r="U932" i="9" s="1"/>
  <c r="Z823" i="9"/>
  <c r="Z831" i="9"/>
  <c r="O843" i="9"/>
  <c r="Z877" i="9"/>
  <c r="T909" i="9"/>
  <c r="T950" i="9"/>
  <c r="U950" i="9" s="1"/>
  <c r="Z846" i="9"/>
  <c r="Z851" i="9"/>
  <c r="Z856" i="9"/>
  <c r="Z861" i="9"/>
  <c r="Z868" i="9"/>
  <c r="Z876" i="9"/>
  <c r="T892" i="9"/>
  <c r="U892" i="9" s="1"/>
  <c r="T902" i="9"/>
  <c r="T906" i="9"/>
  <c r="U906" i="9" s="1"/>
  <c r="T940" i="9"/>
  <c r="U940" i="9" s="1"/>
  <c r="T883" i="9"/>
  <c r="U883" i="9" s="1"/>
  <c r="T887" i="9"/>
  <c r="U887" i="9" s="1"/>
  <c r="T890" i="9"/>
  <c r="T898" i="9"/>
  <c r="U898" i="9" s="1"/>
  <c r="Z917" i="9"/>
  <c r="Z925" i="9"/>
  <c r="O933" i="9"/>
  <c r="T958" i="9"/>
  <c r="U958" i="9" s="1"/>
  <c r="O838" i="9"/>
  <c r="T848" i="9"/>
  <c r="U848" i="9" s="1"/>
  <c r="O862" i="9"/>
  <c r="O870" i="9"/>
  <c r="T895" i="9"/>
  <c r="T935" i="9"/>
  <c r="U935" i="9" s="1"/>
  <c r="Z935" i="9"/>
  <c r="O908" i="9"/>
  <c r="Z936" i="9"/>
  <c r="T937" i="9"/>
  <c r="U937" i="9" s="1"/>
  <c r="Z937" i="9"/>
  <c r="O944" i="9"/>
  <c r="Z894" i="9"/>
  <c r="O904" i="9"/>
  <c r="Z905" i="9"/>
  <c r="T953" i="9"/>
  <c r="U953" i="9" s="1"/>
  <c r="T955" i="9"/>
  <c r="U955" i="9" s="1"/>
  <c r="O912" i="9"/>
  <c r="O913" i="9"/>
  <c r="O919" i="9"/>
  <c r="O930" i="9"/>
  <c r="T938" i="9"/>
  <c r="U938" i="9" s="1"/>
  <c r="T939" i="9"/>
  <c r="U939" i="9" s="1"/>
  <c r="T945" i="9"/>
  <c r="U945" i="9" s="1"/>
  <c r="Z945" i="9"/>
  <c r="O899" i="9"/>
  <c r="T903" i="9"/>
  <c r="T911" i="9"/>
  <c r="U911" i="9" s="1"/>
  <c r="Z911" i="9"/>
  <c r="O921" i="9"/>
  <c r="O923" i="9"/>
  <c r="T949" i="9"/>
  <c r="U949" i="9" s="1"/>
  <c r="Z949" i="9"/>
  <c r="T966" i="9"/>
  <c r="U966" i="9" s="1"/>
  <c r="T996" i="9"/>
  <c r="U996" i="9" s="1"/>
  <c r="O948" i="9"/>
  <c r="T979" i="9"/>
  <c r="U979" i="9" s="1"/>
  <c r="T991" i="9"/>
  <c r="U991" i="9" s="1"/>
  <c r="Z991" i="9"/>
  <c r="O897" i="9"/>
  <c r="O920" i="9"/>
  <c r="Z942" i="9"/>
  <c r="T965" i="9"/>
  <c r="U965" i="9" s="1"/>
  <c r="Z965" i="9"/>
  <c r="T981" i="9"/>
  <c r="U981" i="9" s="1"/>
  <c r="O888" i="9"/>
  <c r="O927" i="9"/>
  <c r="O929" i="9"/>
  <c r="O954" i="9"/>
  <c r="O928" i="9"/>
  <c r="Z989" i="9"/>
  <c r="T1003" i="9"/>
  <c r="U1003" i="9" s="1"/>
  <c r="T1015" i="9"/>
  <c r="U1015" i="9" s="1"/>
  <c r="T1028" i="9"/>
  <c r="U1028" i="9" s="1"/>
  <c r="T990" i="9"/>
  <c r="U990" i="9" s="1"/>
  <c r="T993" i="9"/>
  <c r="U993" i="9" s="1"/>
  <c r="T999" i="9"/>
  <c r="U999" i="9" s="1"/>
  <c r="T1007" i="9"/>
  <c r="U1007" i="9" s="1"/>
  <c r="T1009" i="9"/>
  <c r="U1009" i="9" s="1"/>
  <c r="T998" i="9"/>
  <c r="U998" i="9" s="1"/>
  <c r="T1018" i="9"/>
  <c r="U1018" i="9" s="1"/>
  <c r="Z956" i="9"/>
  <c r="T959" i="9"/>
  <c r="U959" i="9" s="1"/>
  <c r="Z959" i="9"/>
  <c r="T975" i="9"/>
  <c r="U975" i="9" s="1"/>
  <c r="T980" i="9"/>
  <c r="U980" i="9" s="1"/>
  <c r="T987" i="9"/>
  <c r="U987" i="9" s="1"/>
  <c r="T1006" i="9"/>
  <c r="U1006" i="9" s="1"/>
  <c r="T1008" i="9"/>
  <c r="U1008" i="9" s="1"/>
  <c r="O924" i="9"/>
  <c r="Z962" i="9"/>
  <c r="T974" i="9"/>
  <c r="U974" i="9" s="1"/>
  <c r="T1020" i="9"/>
  <c r="U1020" i="9" s="1"/>
  <c r="T1023" i="9"/>
  <c r="U1023" i="9" s="1"/>
  <c r="O952" i="9"/>
  <c r="T982" i="9"/>
  <c r="T995" i="9"/>
  <c r="O997" i="9"/>
  <c r="Z999" i="9"/>
  <c r="T1027" i="9"/>
  <c r="U1027" i="9" s="1"/>
  <c r="T961" i="9"/>
  <c r="U961" i="9" s="1"/>
  <c r="Z963" i="9"/>
  <c r="T964" i="9"/>
  <c r="U964" i="9" s="1"/>
  <c r="T971" i="9"/>
  <c r="T973" i="9"/>
  <c r="U973" i="9" s="1"/>
  <c r="Z987" i="9"/>
  <c r="T1017" i="9"/>
  <c r="U1017" i="9" s="1"/>
  <c r="O960" i="9"/>
  <c r="O976" i="9"/>
  <c r="O977" i="9"/>
  <c r="O978" i="9"/>
  <c r="O992" i="9"/>
  <c r="O994" i="9"/>
  <c r="Z1012" i="9"/>
  <c r="T1013" i="9"/>
  <c r="O1026" i="9"/>
  <c r="T1021" i="9"/>
  <c r="T1029" i="9"/>
  <c r="U1029" i="9" s="1"/>
  <c r="T1014" i="9"/>
  <c r="U1014" i="9" s="1"/>
  <c r="T1025" i="9"/>
  <c r="U1025" i="9" s="1"/>
  <c r="Z1029" i="9"/>
  <c r="T1031" i="9"/>
  <c r="U1031" i="9" s="1"/>
  <c r="O968" i="9"/>
  <c r="O969" i="9"/>
  <c r="O970" i="9"/>
  <c r="O984" i="9"/>
  <c r="O986" i="9"/>
  <c r="O1000" i="9"/>
  <c r="O1002" i="9"/>
  <c r="T1022" i="9"/>
  <c r="U1022" i="9" s="1"/>
  <c r="T1033" i="9"/>
  <c r="U1033" i="9" s="1"/>
  <c r="O972" i="9"/>
  <c r="T985" i="9"/>
  <c r="U985" i="9" s="1"/>
  <c r="O988" i="9"/>
  <c r="T1001" i="9"/>
  <c r="U1001" i="9" s="1"/>
  <c r="O1004" i="9"/>
  <c r="O1010" i="9"/>
  <c r="T1011" i="9"/>
  <c r="U1011" i="9" s="1"/>
  <c r="T1016" i="9"/>
  <c r="U1016" i="9" s="1"/>
  <c r="T1030" i="9"/>
  <c r="U1030" i="9" s="1"/>
  <c r="T967" i="9"/>
  <c r="T983" i="9"/>
  <c r="T1019" i="9"/>
  <c r="U1019" i="9" s="1"/>
  <c r="Z1019" i="9"/>
  <c r="T1024" i="9"/>
  <c r="U1024" i="9" s="1"/>
  <c r="M2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W38" i="8"/>
  <c r="W37" i="8"/>
  <c r="W36" i="8"/>
  <c r="W35" i="8"/>
  <c r="W34" i="8"/>
  <c r="W33" i="8"/>
  <c r="W32" i="8"/>
  <c r="W31" i="8"/>
  <c r="W30" i="8"/>
  <c r="W29" i="8"/>
  <c r="W28" i="8"/>
  <c r="W27" i="8"/>
  <c r="W26" i="8"/>
  <c r="W25" i="8"/>
  <c r="W24" i="8"/>
  <c r="W23" i="8"/>
  <c r="W22" i="8"/>
  <c r="W21" i="8"/>
  <c r="W20" i="8"/>
  <c r="W19" i="8"/>
  <c r="W18" i="8"/>
  <c r="W17" i="8"/>
  <c r="W16" i="8"/>
  <c r="W15" i="8"/>
  <c r="W14" i="8"/>
  <c r="W13" i="8"/>
  <c r="W12" i="8"/>
  <c r="W11" i="8"/>
  <c r="W10" i="8"/>
  <c r="W9" i="8"/>
  <c r="W8" i="8"/>
  <c r="W7" i="8"/>
  <c r="W6" i="8"/>
  <c r="W5" i="8"/>
  <c r="T625" i="8"/>
  <c r="T624" i="8"/>
  <c r="T623" i="8"/>
  <c r="T622" i="8"/>
  <c r="T621" i="8"/>
  <c r="T620" i="8"/>
  <c r="T619" i="8"/>
  <c r="T618" i="8"/>
  <c r="T617" i="8"/>
  <c r="T616" i="8"/>
  <c r="T615" i="8"/>
  <c r="T614" i="8"/>
  <c r="T613" i="8"/>
  <c r="T612" i="8"/>
  <c r="T611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80" i="8"/>
  <c r="T579" i="8"/>
  <c r="T578" i="8"/>
  <c r="T577" i="8"/>
  <c r="T576" i="8"/>
  <c r="T575" i="8"/>
  <c r="T574" i="8"/>
  <c r="T573" i="8"/>
  <c r="T572" i="8"/>
  <c r="T571" i="8"/>
  <c r="T570" i="8"/>
  <c r="T569" i="8"/>
  <c r="T568" i="8"/>
  <c r="T567" i="8"/>
  <c r="T566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N625" i="8"/>
  <c r="M625" i="8"/>
  <c r="L625" i="8"/>
  <c r="N624" i="8"/>
  <c r="M624" i="8"/>
  <c r="L624" i="8"/>
  <c r="N623" i="8"/>
  <c r="M623" i="8"/>
  <c r="L623" i="8"/>
  <c r="N622" i="8"/>
  <c r="M622" i="8"/>
  <c r="L622" i="8"/>
  <c r="N621" i="8"/>
  <c r="M621" i="8"/>
  <c r="L621" i="8"/>
  <c r="N620" i="8"/>
  <c r="M620" i="8"/>
  <c r="L620" i="8"/>
  <c r="N619" i="8"/>
  <c r="M619" i="8"/>
  <c r="L619" i="8"/>
  <c r="K619" i="8"/>
  <c r="N618" i="8"/>
  <c r="M618" i="8"/>
  <c r="L618" i="8"/>
  <c r="N617" i="8"/>
  <c r="M617" i="8"/>
  <c r="L617" i="8"/>
  <c r="N616" i="8"/>
  <c r="M616" i="8"/>
  <c r="L616" i="8"/>
  <c r="N615" i="8"/>
  <c r="M615" i="8"/>
  <c r="L615" i="8"/>
  <c r="N614" i="8"/>
  <c r="M614" i="8"/>
  <c r="L614" i="8"/>
  <c r="N613" i="8"/>
  <c r="M613" i="8"/>
  <c r="L613" i="8"/>
  <c r="N612" i="8"/>
  <c r="M612" i="8"/>
  <c r="L612" i="8"/>
  <c r="N611" i="8"/>
  <c r="M611" i="8"/>
  <c r="L611" i="8"/>
  <c r="N610" i="8"/>
  <c r="M610" i="8"/>
  <c r="L610" i="8"/>
  <c r="N609" i="8"/>
  <c r="M609" i="8"/>
  <c r="L609" i="8"/>
  <c r="N608" i="8"/>
  <c r="M608" i="8"/>
  <c r="L608" i="8"/>
  <c r="N607" i="8"/>
  <c r="M607" i="8"/>
  <c r="L607" i="8"/>
  <c r="N606" i="8"/>
  <c r="M606" i="8"/>
  <c r="L606" i="8"/>
  <c r="N605" i="8"/>
  <c r="M605" i="8"/>
  <c r="L605" i="8"/>
  <c r="N604" i="8"/>
  <c r="M604" i="8"/>
  <c r="L604" i="8"/>
  <c r="K604" i="8"/>
  <c r="N603" i="8"/>
  <c r="M603" i="8"/>
  <c r="L603" i="8"/>
  <c r="N602" i="8"/>
  <c r="M602" i="8"/>
  <c r="L602" i="8"/>
  <c r="N601" i="8"/>
  <c r="M601" i="8"/>
  <c r="L601" i="8"/>
  <c r="N600" i="8"/>
  <c r="M600" i="8"/>
  <c r="L600" i="8"/>
  <c r="N599" i="8"/>
  <c r="M599" i="8"/>
  <c r="L599" i="8"/>
  <c r="N598" i="8"/>
  <c r="M598" i="8"/>
  <c r="L598" i="8"/>
  <c r="N597" i="8"/>
  <c r="M597" i="8"/>
  <c r="L597" i="8"/>
  <c r="N596" i="8"/>
  <c r="M596" i="8"/>
  <c r="L596" i="8"/>
  <c r="N595" i="8"/>
  <c r="M595" i="8"/>
  <c r="L595" i="8"/>
  <c r="N594" i="8"/>
  <c r="M594" i="8"/>
  <c r="L594" i="8"/>
  <c r="N593" i="8"/>
  <c r="M593" i="8"/>
  <c r="L593" i="8"/>
  <c r="N592" i="8"/>
  <c r="M592" i="8"/>
  <c r="L592" i="8"/>
  <c r="K592" i="8"/>
  <c r="N591" i="8"/>
  <c r="M591" i="8"/>
  <c r="L591" i="8"/>
  <c r="N590" i="8"/>
  <c r="M590" i="8"/>
  <c r="L590" i="8"/>
  <c r="N589" i="8"/>
  <c r="M589" i="8"/>
  <c r="L589" i="8"/>
  <c r="N588" i="8"/>
  <c r="M588" i="8"/>
  <c r="L588" i="8"/>
  <c r="N587" i="8"/>
  <c r="M587" i="8"/>
  <c r="L587" i="8"/>
  <c r="N586" i="8"/>
  <c r="M586" i="8"/>
  <c r="L586" i="8"/>
  <c r="N585" i="8"/>
  <c r="M585" i="8"/>
  <c r="L585" i="8"/>
  <c r="N584" i="8"/>
  <c r="M584" i="8"/>
  <c r="L584" i="8"/>
  <c r="N583" i="8"/>
  <c r="M583" i="8"/>
  <c r="L583" i="8"/>
  <c r="N582" i="8"/>
  <c r="M582" i="8"/>
  <c r="L582" i="8"/>
  <c r="N581" i="8"/>
  <c r="M581" i="8"/>
  <c r="L581" i="8"/>
  <c r="N580" i="8"/>
  <c r="M580" i="8"/>
  <c r="L580" i="8"/>
  <c r="N579" i="8"/>
  <c r="M579" i="8"/>
  <c r="L579" i="8"/>
  <c r="N578" i="8"/>
  <c r="M578" i="8"/>
  <c r="L578" i="8"/>
  <c r="N577" i="8"/>
  <c r="M577" i="8"/>
  <c r="L577" i="8"/>
  <c r="N576" i="8"/>
  <c r="M576" i="8"/>
  <c r="L576" i="8"/>
  <c r="N575" i="8"/>
  <c r="M575" i="8"/>
  <c r="L575" i="8"/>
  <c r="K575" i="8"/>
  <c r="X575" i="8" s="1"/>
  <c r="N574" i="8"/>
  <c r="M574" i="8"/>
  <c r="L574" i="8"/>
  <c r="N573" i="8"/>
  <c r="M573" i="8"/>
  <c r="L573" i="8"/>
  <c r="N572" i="8"/>
  <c r="M572" i="8"/>
  <c r="L572" i="8"/>
  <c r="N571" i="8"/>
  <c r="M571" i="8"/>
  <c r="L571" i="8"/>
  <c r="N570" i="8"/>
  <c r="M570" i="8"/>
  <c r="L570" i="8"/>
  <c r="N569" i="8"/>
  <c r="M569" i="8"/>
  <c r="L569" i="8"/>
  <c r="K569" i="8"/>
  <c r="X569" i="8" s="1"/>
  <c r="N568" i="8"/>
  <c r="M568" i="8"/>
  <c r="L568" i="8"/>
  <c r="N567" i="8"/>
  <c r="M567" i="8"/>
  <c r="L567" i="8"/>
  <c r="N566" i="8"/>
  <c r="M566" i="8"/>
  <c r="L566" i="8"/>
  <c r="N565" i="8"/>
  <c r="M565" i="8"/>
  <c r="L565" i="8"/>
  <c r="N564" i="8"/>
  <c r="M564" i="8"/>
  <c r="L564" i="8"/>
  <c r="N563" i="8"/>
  <c r="M563" i="8"/>
  <c r="L563" i="8"/>
  <c r="N562" i="8"/>
  <c r="M562" i="8"/>
  <c r="L562" i="8"/>
  <c r="N561" i="8"/>
  <c r="M561" i="8"/>
  <c r="L561" i="8"/>
  <c r="K561" i="8"/>
  <c r="N560" i="8"/>
  <c r="M560" i="8"/>
  <c r="L560" i="8"/>
  <c r="K560" i="8"/>
  <c r="N559" i="8"/>
  <c r="M559" i="8"/>
  <c r="L559" i="8"/>
  <c r="N558" i="8"/>
  <c r="M558" i="8"/>
  <c r="L558" i="8"/>
  <c r="N557" i="8"/>
  <c r="M557" i="8"/>
  <c r="L557" i="8"/>
  <c r="N556" i="8"/>
  <c r="M556" i="8"/>
  <c r="L556" i="8"/>
  <c r="N555" i="8"/>
  <c r="M555" i="8"/>
  <c r="L555" i="8"/>
  <c r="N554" i="8"/>
  <c r="M554" i="8"/>
  <c r="L554" i="8"/>
  <c r="N553" i="8"/>
  <c r="M553" i="8"/>
  <c r="L553" i="8"/>
  <c r="N552" i="8"/>
  <c r="M552" i="8"/>
  <c r="L552" i="8"/>
  <c r="N551" i="8"/>
  <c r="M551" i="8"/>
  <c r="L551" i="8"/>
  <c r="N550" i="8"/>
  <c r="M550" i="8"/>
  <c r="L550" i="8"/>
  <c r="N549" i="8"/>
  <c r="M549" i="8"/>
  <c r="L549" i="8"/>
  <c r="N548" i="8"/>
  <c r="M548" i="8"/>
  <c r="L548" i="8"/>
  <c r="N547" i="8"/>
  <c r="M547" i="8"/>
  <c r="L547" i="8"/>
  <c r="N546" i="8"/>
  <c r="M546" i="8"/>
  <c r="L546" i="8"/>
  <c r="K546" i="8"/>
  <c r="N545" i="8"/>
  <c r="M545" i="8"/>
  <c r="L545" i="8"/>
  <c r="N544" i="8"/>
  <c r="M544" i="8"/>
  <c r="L544" i="8"/>
  <c r="N543" i="8"/>
  <c r="M543" i="8"/>
  <c r="L543" i="8"/>
  <c r="N542" i="8"/>
  <c r="M542" i="8"/>
  <c r="L542" i="8"/>
  <c r="N541" i="8"/>
  <c r="M541" i="8"/>
  <c r="L541" i="8"/>
  <c r="N540" i="8"/>
  <c r="M540" i="8"/>
  <c r="L540" i="8"/>
  <c r="N539" i="8"/>
  <c r="M539" i="8"/>
  <c r="L539" i="8"/>
  <c r="N538" i="8"/>
  <c r="M538" i="8"/>
  <c r="L538" i="8"/>
  <c r="N537" i="8"/>
  <c r="M537" i="8"/>
  <c r="L537" i="8"/>
  <c r="N536" i="8"/>
  <c r="M536" i="8"/>
  <c r="L536" i="8"/>
  <c r="N535" i="8"/>
  <c r="M535" i="8"/>
  <c r="L535" i="8"/>
  <c r="N534" i="8"/>
  <c r="M534" i="8"/>
  <c r="L534" i="8"/>
  <c r="N533" i="8"/>
  <c r="M533" i="8"/>
  <c r="L533" i="8"/>
  <c r="N532" i="8"/>
  <c r="M532" i="8"/>
  <c r="L532" i="8"/>
  <c r="N531" i="8"/>
  <c r="M531" i="8"/>
  <c r="L531" i="8"/>
  <c r="N530" i="8"/>
  <c r="M530" i="8"/>
  <c r="L530" i="8"/>
  <c r="N529" i="8"/>
  <c r="M529" i="8"/>
  <c r="L529" i="8"/>
  <c r="N528" i="8"/>
  <c r="M528" i="8"/>
  <c r="L528" i="8"/>
  <c r="N527" i="8"/>
  <c r="M527" i="8"/>
  <c r="L527" i="8"/>
  <c r="N526" i="8"/>
  <c r="M526" i="8"/>
  <c r="L526" i="8"/>
  <c r="N525" i="8"/>
  <c r="M525" i="8"/>
  <c r="L525" i="8"/>
  <c r="N524" i="8"/>
  <c r="M524" i="8"/>
  <c r="L524" i="8"/>
  <c r="N523" i="8"/>
  <c r="M523" i="8"/>
  <c r="L523" i="8"/>
  <c r="N522" i="8"/>
  <c r="M522" i="8"/>
  <c r="L522" i="8"/>
  <c r="N521" i="8"/>
  <c r="M521" i="8"/>
  <c r="L521" i="8"/>
  <c r="N520" i="8"/>
  <c r="M520" i="8"/>
  <c r="L520" i="8"/>
  <c r="N519" i="8"/>
  <c r="M519" i="8"/>
  <c r="L519" i="8"/>
  <c r="N518" i="8"/>
  <c r="M518" i="8"/>
  <c r="L518" i="8"/>
  <c r="N517" i="8"/>
  <c r="M517" i="8"/>
  <c r="L517" i="8"/>
  <c r="K517" i="8"/>
  <c r="N516" i="8"/>
  <c r="M516" i="8"/>
  <c r="L516" i="8"/>
  <c r="N515" i="8"/>
  <c r="M515" i="8"/>
  <c r="L515" i="8"/>
  <c r="N514" i="8"/>
  <c r="M514" i="8"/>
  <c r="L514" i="8"/>
  <c r="N513" i="8"/>
  <c r="M513" i="8"/>
  <c r="L513" i="8"/>
  <c r="N512" i="8"/>
  <c r="M512" i="8"/>
  <c r="L512" i="8"/>
  <c r="N511" i="8"/>
  <c r="M511" i="8"/>
  <c r="L511" i="8"/>
  <c r="K511" i="8"/>
  <c r="X511" i="8" s="1"/>
  <c r="N510" i="8"/>
  <c r="M510" i="8"/>
  <c r="L510" i="8"/>
  <c r="N509" i="8"/>
  <c r="M509" i="8"/>
  <c r="L509" i="8"/>
  <c r="K509" i="8"/>
  <c r="N508" i="8"/>
  <c r="M508" i="8"/>
  <c r="L508" i="8"/>
  <c r="N507" i="8"/>
  <c r="M507" i="8"/>
  <c r="L507" i="8"/>
  <c r="N506" i="8"/>
  <c r="M506" i="8"/>
  <c r="L506" i="8"/>
  <c r="N505" i="8"/>
  <c r="M505" i="8"/>
  <c r="L505" i="8"/>
  <c r="N504" i="8"/>
  <c r="M504" i="8"/>
  <c r="L504" i="8"/>
  <c r="N503" i="8"/>
  <c r="M503" i="8"/>
  <c r="L503" i="8"/>
  <c r="N502" i="8"/>
  <c r="M502" i="8"/>
  <c r="L502" i="8"/>
  <c r="N501" i="8"/>
  <c r="M501" i="8"/>
  <c r="L501" i="8"/>
  <c r="N500" i="8"/>
  <c r="M500" i="8"/>
  <c r="L500" i="8"/>
  <c r="N499" i="8"/>
  <c r="M499" i="8"/>
  <c r="L499" i="8"/>
  <c r="N498" i="8"/>
  <c r="M498" i="8"/>
  <c r="L498" i="8"/>
  <c r="N497" i="8"/>
  <c r="M497" i="8"/>
  <c r="L497" i="8"/>
  <c r="N496" i="8"/>
  <c r="M496" i="8"/>
  <c r="L496" i="8"/>
  <c r="N495" i="8"/>
  <c r="M495" i="8"/>
  <c r="L495" i="8"/>
  <c r="N494" i="8"/>
  <c r="M494" i="8"/>
  <c r="L494" i="8"/>
  <c r="N493" i="8"/>
  <c r="M493" i="8"/>
  <c r="L493" i="8"/>
  <c r="N492" i="8"/>
  <c r="M492" i="8"/>
  <c r="L492" i="8"/>
  <c r="K492" i="8"/>
  <c r="N491" i="8"/>
  <c r="M491" i="8"/>
  <c r="L491" i="8"/>
  <c r="K491" i="8"/>
  <c r="N490" i="8"/>
  <c r="M490" i="8"/>
  <c r="L490" i="8"/>
  <c r="K490" i="8"/>
  <c r="N489" i="8"/>
  <c r="M489" i="8"/>
  <c r="L489" i="8"/>
  <c r="N488" i="8"/>
  <c r="M488" i="8"/>
  <c r="L488" i="8"/>
  <c r="K488" i="8"/>
  <c r="N487" i="8"/>
  <c r="M487" i="8"/>
  <c r="L487" i="8"/>
  <c r="N486" i="8"/>
  <c r="M486" i="8"/>
  <c r="L486" i="8"/>
  <c r="N485" i="8"/>
  <c r="M485" i="8"/>
  <c r="L485" i="8"/>
  <c r="N484" i="8"/>
  <c r="M484" i="8"/>
  <c r="L484" i="8"/>
  <c r="K484" i="8"/>
  <c r="N483" i="8"/>
  <c r="M483" i="8"/>
  <c r="L483" i="8"/>
  <c r="N482" i="8"/>
  <c r="M482" i="8"/>
  <c r="L482" i="8"/>
  <c r="N481" i="8"/>
  <c r="M481" i="8"/>
  <c r="L481" i="8"/>
  <c r="N480" i="8"/>
  <c r="M480" i="8"/>
  <c r="L480" i="8"/>
  <c r="K480" i="8"/>
  <c r="N479" i="8"/>
  <c r="M479" i="8"/>
  <c r="L479" i="8"/>
  <c r="N478" i="8"/>
  <c r="M478" i="8"/>
  <c r="L478" i="8"/>
  <c r="N477" i="8"/>
  <c r="M477" i="8"/>
  <c r="L477" i="8"/>
  <c r="N476" i="8"/>
  <c r="M476" i="8"/>
  <c r="L476" i="8"/>
  <c r="N475" i="8"/>
  <c r="M475" i="8"/>
  <c r="L475" i="8"/>
  <c r="K475" i="8"/>
  <c r="N474" i="8"/>
  <c r="M474" i="8"/>
  <c r="L474" i="8"/>
  <c r="K474" i="8"/>
  <c r="N473" i="8"/>
  <c r="M473" i="8"/>
  <c r="L473" i="8"/>
  <c r="K473" i="8"/>
  <c r="X473" i="8" s="1"/>
  <c r="N472" i="8"/>
  <c r="M472" i="8"/>
  <c r="L472" i="8"/>
  <c r="N471" i="8"/>
  <c r="M471" i="8"/>
  <c r="L471" i="8"/>
  <c r="N470" i="8"/>
  <c r="M470" i="8"/>
  <c r="L470" i="8"/>
  <c r="N469" i="8"/>
  <c r="M469" i="8"/>
  <c r="L469" i="8"/>
  <c r="N468" i="8"/>
  <c r="M468" i="8"/>
  <c r="L468" i="8"/>
  <c r="N467" i="8"/>
  <c r="M467" i="8"/>
  <c r="L467" i="8"/>
  <c r="N466" i="8"/>
  <c r="M466" i="8"/>
  <c r="L466" i="8"/>
  <c r="N465" i="8"/>
  <c r="M465" i="8"/>
  <c r="L465" i="8"/>
  <c r="N464" i="8"/>
  <c r="M464" i="8"/>
  <c r="L464" i="8"/>
  <c r="N463" i="8"/>
  <c r="M463" i="8"/>
  <c r="L463" i="8"/>
  <c r="K463" i="8"/>
  <c r="X463" i="8" s="1"/>
  <c r="N462" i="8"/>
  <c r="M462" i="8"/>
  <c r="L462" i="8"/>
  <c r="N461" i="8"/>
  <c r="M461" i="8"/>
  <c r="L461" i="8"/>
  <c r="N460" i="8"/>
  <c r="M460" i="8"/>
  <c r="L460" i="8"/>
  <c r="N459" i="8"/>
  <c r="M459" i="8"/>
  <c r="L459" i="8"/>
  <c r="N458" i="8"/>
  <c r="M458" i="8"/>
  <c r="L458" i="8"/>
  <c r="K458" i="8"/>
  <c r="N457" i="8"/>
  <c r="M457" i="8"/>
  <c r="L457" i="8"/>
  <c r="N456" i="8"/>
  <c r="M456" i="8"/>
  <c r="L456" i="8"/>
  <c r="N455" i="8"/>
  <c r="M455" i="8"/>
  <c r="L455" i="8"/>
  <c r="N454" i="8"/>
  <c r="M454" i="8"/>
  <c r="L454" i="8"/>
  <c r="N453" i="8"/>
  <c r="M453" i="8"/>
  <c r="L453" i="8"/>
  <c r="N452" i="8"/>
  <c r="M452" i="8"/>
  <c r="L452" i="8"/>
  <c r="N451" i="8"/>
  <c r="M451" i="8"/>
  <c r="L451" i="8"/>
  <c r="N450" i="8"/>
  <c r="M450" i="8"/>
  <c r="L450" i="8"/>
  <c r="N449" i="8"/>
  <c r="M449" i="8"/>
  <c r="L449" i="8"/>
  <c r="N448" i="8"/>
  <c r="M448" i="8"/>
  <c r="L448" i="8"/>
  <c r="N447" i="8"/>
  <c r="M447" i="8"/>
  <c r="L447" i="8"/>
  <c r="N446" i="8"/>
  <c r="M446" i="8"/>
  <c r="L446" i="8"/>
  <c r="N445" i="8"/>
  <c r="M445" i="8"/>
  <c r="L445" i="8"/>
  <c r="N444" i="8"/>
  <c r="M444" i="8"/>
  <c r="L444" i="8"/>
  <c r="N443" i="8"/>
  <c r="M443" i="8"/>
  <c r="L443" i="8"/>
  <c r="N442" i="8"/>
  <c r="M442" i="8"/>
  <c r="L442" i="8"/>
  <c r="N441" i="8"/>
  <c r="M441" i="8"/>
  <c r="L441" i="8"/>
  <c r="N440" i="8"/>
  <c r="M440" i="8"/>
  <c r="L440" i="8"/>
  <c r="N439" i="8"/>
  <c r="M439" i="8"/>
  <c r="L439" i="8"/>
  <c r="N438" i="8"/>
  <c r="M438" i="8"/>
  <c r="L438" i="8"/>
  <c r="N437" i="8"/>
  <c r="M437" i="8"/>
  <c r="L437" i="8"/>
  <c r="N436" i="8"/>
  <c r="M436" i="8"/>
  <c r="L436" i="8"/>
  <c r="N435" i="8"/>
  <c r="M435" i="8"/>
  <c r="L435" i="8"/>
  <c r="N434" i="8"/>
  <c r="M434" i="8"/>
  <c r="L434" i="8"/>
  <c r="N433" i="8"/>
  <c r="M433" i="8"/>
  <c r="L433" i="8"/>
  <c r="N432" i="8"/>
  <c r="M432" i="8"/>
  <c r="L432" i="8"/>
  <c r="N431" i="8"/>
  <c r="M431" i="8"/>
  <c r="L431" i="8"/>
  <c r="N430" i="8"/>
  <c r="M430" i="8"/>
  <c r="L430" i="8"/>
  <c r="N429" i="8"/>
  <c r="M429" i="8"/>
  <c r="L429" i="8"/>
  <c r="N428" i="8"/>
  <c r="M428" i="8"/>
  <c r="L428" i="8"/>
  <c r="N427" i="8"/>
  <c r="M427" i="8"/>
  <c r="L427" i="8"/>
  <c r="N426" i="8"/>
  <c r="M426" i="8"/>
  <c r="L426" i="8"/>
  <c r="K426" i="8"/>
  <c r="N425" i="8"/>
  <c r="M425" i="8"/>
  <c r="L425" i="8"/>
  <c r="N424" i="8"/>
  <c r="M424" i="8"/>
  <c r="L424" i="8"/>
  <c r="N423" i="8"/>
  <c r="M423" i="8"/>
  <c r="L423" i="8"/>
  <c r="K423" i="8"/>
  <c r="X423" i="8" s="1"/>
  <c r="N422" i="8"/>
  <c r="M422" i="8"/>
  <c r="L422" i="8"/>
  <c r="N421" i="8"/>
  <c r="M421" i="8"/>
  <c r="L421" i="8"/>
  <c r="N420" i="8"/>
  <c r="M420" i="8"/>
  <c r="L420" i="8"/>
  <c r="N419" i="8"/>
  <c r="M419" i="8"/>
  <c r="L419" i="8"/>
  <c r="N418" i="8"/>
  <c r="M418" i="8"/>
  <c r="L418" i="8"/>
  <c r="N417" i="8"/>
  <c r="M417" i="8"/>
  <c r="L417" i="8"/>
  <c r="N416" i="8"/>
  <c r="M416" i="8"/>
  <c r="L416" i="8"/>
  <c r="N415" i="8"/>
  <c r="M415" i="8"/>
  <c r="L415" i="8"/>
  <c r="N414" i="8"/>
  <c r="M414" i="8"/>
  <c r="L414" i="8"/>
  <c r="N413" i="8"/>
  <c r="M413" i="8"/>
  <c r="L413" i="8"/>
  <c r="N412" i="8"/>
  <c r="M412" i="8"/>
  <c r="L412" i="8"/>
  <c r="K412" i="8"/>
  <c r="N411" i="8"/>
  <c r="M411" i="8"/>
  <c r="L411" i="8"/>
  <c r="N410" i="8"/>
  <c r="M410" i="8"/>
  <c r="L410" i="8"/>
  <c r="N409" i="8"/>
  <c r="M409" i="8"/>
  <c r="L409" i="8"/>
  <c r="N408" i="8"/>
  <c r="M408" i="8"/>
  <c r="L408" i="8"/>
  <c r="N407" i="8"/>
  <c r="M407" i="8"/>
  <c r="L407" i="8"/>
  <c r="N406" i="8"/>
  <c r="M406" i="8"/>
  <c r="L406" i="8"/>
  <c r="N405" i="8"/>
  <c r="M405" i="8"/>
  <c r="L405" i="8"/>
  <c r="N404" i="8"/>
  <c r="M404" i="8"/>
  <c r="L404" i="8"/>
  <c r="N403" i="8"/>
  <c r="M403" i="8"/>
  <c r="L403" i="8"/>
  <c r="N402" i="8"/>
  <c r="M402" i="8"/>
  <c r="L402" i="8"/>
  <c r="K402" i="8"/>
  <c r="N401" i="8"/>
  <c r="M401" i="8"/>
  <c r="L401" i="8"/>
  <c r="N400" i="8"/>
  <c r="M400" i="8"/>
  <c r="L400" i="8"/>
  <c r="N399" i="8"/>
  <c r="M399" i="8"/>
  <c r="L399" i="8"/>
  <c r="N398" i="8"/>
  <c r="M398" i="8"/>
  <c r="L398" i="8"/>
  <c r="N397" i="8"/>
  <c r="M397" i="8"/>
  <c r="L397" i="8"/>
  <c r="K397" i="8"/>
  <c r="N396" i="8"/>
  <c r="M396" i="8"/>
  <c r="L396" i="8"/>
  <c r="N395" i="8"/>
  <c r="M395" i="8"/>
  <c r="L395" i="8"/>
  <c r="N394" i="8"/>
  <c r="M394" i="8"/>
  <c r="L394" i="8"/>
  <c r="N393" i="8"/>
  <c r="M393" i="8"/>
  <c r="L393" i="8"/>
  <c r="N392" i="8"/>
  <c r="M392" i="8"/>
  <c r="L392" i="8"/>
  <c r="N391" i="8"/>
  <c r="M391" i="8"/>
  <c r="L391" i="8"/>
  <c r="N390" i="8"/>
  <c r="M390" i="8"/>
  <c r="L390" i="8"/>
  <c r="N389" i="8"/>
  <c r="M389" i="8"/>
  <c r="L389" i="8"/>
  <c r="N388" i="8"/>
  <c r="M388" i="8"/>
  <c r="L388" i="8"/>
  <c r="N387" i="8"/>
  <c r="M387" i="8"/>
  <c r="L387" i="8"/>
  <c r="N386" i="8"/>
  <c r="M386" i="8"/>
  <c r="L386" i="8"/>
  <c r="K386" i="8"/>
  <c r="N385" i="8"/>
  <c r="M385" i="8"/>
  <c r="L385" i="8"/>
  <c r="N384" i="8"/>
  <c r="M384" i="8"/>
  <c r="L384" i="8"/>
  <c r="N383" i="8"/>
  <c r="M383" i="8"/>
  <c r="L383" i="8"/>
  <c r="N382" i="8"/>
  <c r="M382" i="8"/>
  <c r="L382" i="8"/>
  <c r="N381" i="8"/>
  <c r="M381" i="8"/>
  <c r="L381" i="8"/>
  <c r="N380" i="8"/>
  <c r="M380" i="8"/>
  <c r="L380" i="8"/>
  <c r="N379" i="8"/>
  <c r="M379" i="8"/>
  <c r="L379" i="8"/>
  <c r="N378" i="8"/>
  <c r="M378" i="8"/>
  <c r="L378" i="8"/>
  <c r="N377" i="8"/>
  <c r="M377" i="8"/>
  <c r="L377" i="8"/>
  <c r="N376" i="8"/>
  <c r="M376" i="8"/>
  <c r="L376" i="8"/>
  <c r="N375" i="8"/>
  <c r="M375" i="8"/>
  <c r="L375" i="8"/>
  <c r="N374" i="8"/>
  <c r="M374" i="8"/>
  <c r="L374" i="8"/>
  <c r="N373" i="8"/>
  <c r="M373" i="8"/>
  <c r="L373" i="8"/>
  <c r="N372" i="8"/>
  <c r="M372" i="8"/>
  <c r="L372" i="8"/>
  <c r="N371" i="8"/>
  <c r="M371" i="8"/>
  <c r="L371" i="8"/>
  <c r="N370" i="8"/>
  <c r="M370" i="8"/>
  <c r="L370" i="8"/>
  <c r="N369" i="8"/>
  <c r="M369" i="8"/>
  <c r="L369" i="8"/>
  <c r="N368" i="8"/>
  <c r="M368" i="8"/>
  <c r="L368" i="8"/>
  <c r="N367" i="8"/>
  <c r="M367" i="8"/>
  <c r="L367" i="8"/>
  <c r="N366" i="8"/>
  <c r="M366" i="8"/>
  <c r="L366" i="8"/>
  <c r="N365" i="8"/>
  <c r="M365" i="8"/>
  <c r="L365" i="8"/>
  <c r="N364" i="8"/>
  <c r="M364" i="8"/>
  <c r="L364" i="8"/>
  <c r="N363" i="8"/>
  <c r="M363" i="8"/>
  <c r="L363" i="8"/>
  <c r="N362" i="8"/>
  <c r="M362" i="8"/>
  <c r="L362" i="8"/>
  <c r="N361" i="8"/>
  <c r="M361" i="8"/>
  <c r="L361" i="8"/>
  <c r="K361" i="8"/>
  <c r="X361" i="8" s="1"/>
  <c r="N360" i="8"/>
  <c r="M360" i="8"/>
  <c r="L360" i="8"/>
  <c r="N359" i="8"/>
  <c r="M359" i="8"/>
  <c r="L359" i="8"/>
  <c r="N358" i="8"/>
  <c r="M358" i="8"/>
  <c r="L358" i="8"/>
  <c r="N357" i="8"/>
  <c r="M357" i="8"/>
  <c r="L357" i="8"/>
  <c r="N356" i="8"/>
  <c r="M356" i="8"/>
  <c r="L356" i="8"/>
  <c r="N355" i="8"/>
  <c r="M355" i="8"/>
  <c r="L355" i="8"/>
  <c r="N354" i="8"/>
  <c r="M354" i="8"/>
  <c r="L354" i="8"/>
  <c r="N353" i="8"/>
  <c r="M353" i="8"/>
  <c r="L353" i="8"/>
  <c r="N352" i="8"/>
  <c r="M352" i="8"/>
  <c r="L352" i="8"/>
  <c r="N351" i="8"/>
  <c r="M351" i="8"/>
  <c r="L351" i="8"/>
  <c r="N350" i="8"/>
  <c r="M350" i="8"/>
  <c r="L350" i="8"/>
  <c r="N349" i="8"/>
  <c r="M349" i="8"/>
  <c r="L349" i="8"/>
  <c r="N348" i="8"/>
  <c r="M348" i="8"/>
  <c r="L348" i="8"/>
  <c r="N347" i="8"/>
  <c r="M347" i="8"/>
  <c r="L347" i="8"/>
  <c r="N346" i="8"/>
  <c r="M346" i="8"/>
  <c r="L346" i="8"/>
  <c r="K346" i="8"/>
  <c r="N345" i="8"/>
  <c r="M345" i="8"/>
  <c r="L345" i="8"/>
  <c r="N344" i="8"/>
  <c r="M344" i="8"/>
  <c r="L344" i="8"/>
  <c r="N343" i="8"/>
  <c r="M343" i="8"/>
  <c r="L343" i="8"/>
  <c r="N342" i="8"/>
  <c r="M342" i="8"/>
  <c r="L342" i="8"/>
  <c r="N341" i="8"/>
  <c r="M341" i="8"/>
  <c r="L341" i="8"/>
  <c r="N340" i="8"/>
  <c r="M340" i="8"/>
  <c r="L340" i="8"/>
  <c r="K340" i="8"/>
  <c r="N339" i="8"/>
  <c r="M339" i="8"/>
  <c r="L339" i="8"/>
  <c r="K339" i="8"/>
  <c r="N338" i="8"/>
  <c r="M338" i="8"/>
  <c r="L338" i="8"/>
  <c r="N337" i="8"/>
  <c r="M337" i="8"/>
  <c r="L337" i="8"/>
  <c r="N336" i="8"/>
  <c r="M336" i="8"/>
  <c r="L336" i="8"/>
  <c r="N335" i="8"/>
  <c r="M335" i="8"/>
  <c r="L335" i="8"/>
  <c r="N334" i="8"/>
  <c r="M334" i="8"/>
  <c r="L334" i="8"/>
  <c r="N333" i="8"/>
  <c r="M333" i="8"/>
  <c r="L333" i="8"/>
  <c r="N332" i="8"/>
  <c r="M332" i="8"/>
  <c r="L332" i="8"/>
  <c r="N331" i="8"/>
  <c r="M331" i="8"/>
  <c r="L331" i="8"/>
  <c r="N330" i="8"/>
  <c r="M330" i="8"/>
  <c r="L330" i="8"/>
  <c r="N329" i="8"/>
  <c r="M329" i="8"/>
  <c r="L329" i="8"/>
  <c r="N328" i="8"/>
  <c r="M328" i="8"/>
  <c r="L328" i="8"/>
  <c r="N327" i="8"/>
  <c r="M327" i="8"/>
  <c r="L327" i="8"/>
  <c r="N326" i="8"/>
  <c r="M326" i="8"/>
  <c r="L326" i="8"/>
  <c r="N325" i="8"/>
  <c r="M325" i="8"/>
  <c r="L325" i="8"/>
  <c r="N324" i="8"/>
  <c r="M324" i="8"/>
  <c r="L324" i="8"/>
  <c r="N323" i="8"/>
  <c r="M323" i="8"/>
  <c r="L323" i="8"/>
  <c r="N322" i="8"/>
  <c r="M322" i="8"/>
  <c r="L322" i="8"/>
  <c r="N321" i="8"/>
  <c r="M321" i="8"/>
  <c r="L321" i="8"/>
  <c r="K321" i="8"/>
  <c r="X321" i="8" s="1"/>
  <c r="N320" i="8"/>
  <c r="M320" i="8"/>
  <c r="L320" i="8"/>
  <c r="N319" i="8"/>
  <c r="M319" i="8"/>
  <c r="L319" i="8"/>
  <c r="N318" i="8"/>
  <c r="M318" i="8"/>
  <c r="L318" i="8"/>
  <c r="N317" i="8"/>
  <c r="M317" i="8"/>
  <c r="L317" i="8"/>
  <c r="N316" i="8"/>
  <c r="M316" i="8"/>
  <c r="L316" i="8"/>
  <c r="N315" i="8"/>
  <c r="M315" i="8"/>
  <c r="L315" i="8"/>
  <c r="N314" i="8"/>
  <c r="M314" i="8"/>
  <c r="L314" i="8"/>
  <c r="N313" i="8"/>
  <c r="M313" i="8"/>
  <c r="L313" i="8"/>
  <c r="N312" i="8"/>
  <c r="M312" i="8"/>
  <c r="L312" i="8"/>
  <c r="N311" i="8"/>
  <c r="M311" i="8"/>
  <c r="L311" i="8"/>
  <c r="N310" i="8"/>
  <c r="M310" i="8"/>
  <c r="L310" i="8"/>
  <c r="N309" i="8"/>
  <c r="M309" i="8"/>
  <c r="L309" i="8"/>
  <c r="N308" i="8"/>
  <c r="M308" i="8"/>
  <c r="L308" i="8"/>
  <c r="N307" i="8"/>
  <c r="M307" i="8"/>
  <c r="L307" i="8"/>
  <c r="N306" i="8"/>
  <c r="M306" i="8"/>
  <c r="L306" i="8"/>
  <c r="N305" i="8"/>
  <c r="M305" i="8"/>
  <c r="L305" i="8"/>
  <c r="N304" i="8"/>
  <c r="M304" i="8"/>
  <c r="L304" i="8"/>
  <c r="K304" i="8"/>
  <c r="X304" i="8" s="1"/>
  <c r="N303" i="8"/>
  <c r="M303" i="8"/>
  <c r="L303" i="8"/>
  <c r="N302" i="8"/>
  <c r="M302" i="8"/>
  <c r="L302" i="8"/>
  <c r="K302" i="8"/>
  <c r="N301" i="8"/>
  <c r="M301" i="8"/>
  <c r="L301" i="8"/>
  <c r="N300" i="8"/>
  <c r="M300" i="8"/>
  <c r="L300" i="8"/>
  <c r="N299" i="8"/>
  <c r="M299" i="8"/>
  <c r="L299" i="8"/>
  <c r="N298" i="8"/>
  <c r="M298" i="8"/>
  <c r="L298" i="8"/>
  <c r="N297" i="8"/>
  <c r="M297" i="8"/>
  <c r="L297" i="8"/>
  <c r="N296" i="8"/>
  <c r="M296" i="8"/>
  <c r="L296" i="8"/>
  <c r="N295" i="8"/>
  <c r="M295" i="8"/>
  <c r="L295" i="8"/>
  <c r="K295" i="8"/>
  <c r="X295" i="8" s="1"/>
  <c r="N294" i="8"/>
  <c r="M294" i="8"/>
  <c r="L294" i="8"/>
  <c r="N293" i="8"/>
  <c r="M293" i="8"/>
  <c r="L293" i="8"/>
  <c r="N292" i="8"/>
  <c r="M292" i="8"/>
  <c r="L292" i="8"/>
  <c r="N291" i="8"/>
  <c r="M291" i="8"/>
  <c r="L291" i="8"/>
  <c r="N290" i="8"/>
  <c r="M290" i="8"/>
  <c r="L290" i="8"/>
  <c r="N289" i="8"/>
  <c r="M289" i="8"/>
  <c r="L289" i="8"/>
  <c r="N288" i="8"/>
  <c r="M288" i="8"/>
  <c r="L288" i="8"/>
  <c r="N287" i="8"/>
  <c r="M287" i="8"/>
  <c r="L287" i="8"/>
  <c r="N286" i="8"/>
  <c r="M286" i="8"/>
  <c r="L286" i="8"/>
  <c r="N285" i="8"/>
  <c r="M285" i="8"/>
  <c r="L285" i="8"/>
  <c r="N284" i="8"/>
  <c r="M284" i="8"/>
  <c r="L284" i="8"/>
  <c r="N283" i="8"/>
  <c r="M283" i="8"/>
  <c r="L283" i="8"/>
  <c r="N282" i="8"/>
  <c r="M282" i="8"/>
  <c r="L282" i="8"/>
  <c r="N281" i="8"/>
  <c r="M281" i="8"/>
  <c r="L281" i="8"/>
  <c r="N280" i="8"/>
  <c r="M280" i="8"/>
  <c r="L280" i="8"/>
  <c r="N279" i="8"/>
  <c r="M279" i="8"/>
  <c r="L279" i="8"/>
  <c r="N278" i="8"/>
  <c r="M278" i="8"/>
  <c r="L278" i="8"/>
  <c r="N277" i="8"/>
  <c r="M277" i="8"/>
  <c r="L277" i="8"/>
  <c r="N276" i="8"/>
  <c r="M276" i="8"/>
  <c r="L276" i="8"/>
  <c r="N275" i="8"/>
  <c r="M275" i="8"/>
  <c r="L275" i="8"/>
  <c r="N274" i="8"/>
  <c r="M274" i="8"/>
  <c r="L274" i="8"/>
  <c r="N273" i="8"/>
  <c r="M273" i="8"/>
  <c r="L273" i="8"/>
  <c r="N272" i="8"/>
  <c r="M272" i="8"/>
  <c r="L272" i="8"/>
  <c r="N271" i="8"/>
  <c r="M271" i="8"/>
  <c r="L271" i="8"/>
  <c r="N270" i="8"/>
  <c r="M270" i="8"/>
  <c r="L270" i="8"/>
  <c r="N269" i="8"/>
  <c r="M269" i="8"/>
  <c r="L269" i="8"/>
  <c r="N268" i="8"/>
  <c r="M268" i="8"/>
  <c r="L268" i="8"/>
  <c r="N267" i="8"/>
  <c r="M267" i="8"/>
  <c r="L267" i="8"/>
  <c r="N266" i="8"/>
  <c r="M266" i="8"/>
  <c r="L266" i="8"/>
  <c r="N265" i="8"/>
  <c r="M265" i="8"/>
  <c r="L265" i="8"/>
  <c r="N264" i="8"/>
  <c r="M264" i="8"/>
  <c r="L264" i="8"/>
  <c r="N263" i="8"/>
  <c r="M263" i="8"/>
  <c r="L263" i="8"/>
  <c r="N262" i="8"/>
  <c r="M262" i="8"/>
  <c r="L262" i="8"/>
  <c r="N261" i="8"/>
  <c r="M261" i="8"/>
  <c r="L261" i="8"/>
  <c r="N260" i="8"/>
  <c r="M260" i="8"/>
  <c r="L260" i="8"/>
  <c r="N259" i="8"/>
  <c r="M259" i="8"/>
  <c r="L259" i="8"/>
  <c r="K259" i="8"/>
  <c r="N258" i="8"/>
  <c r="M258" i="8"/>
  <c r="L258" i="8"/>
  <c r="N257" i="8"/>
  <c r="M257" i="8"/>
  <c r="L257" i="8"/>
  <c r="N256" i="8"/>
  <c r="M256" i="8"/>
  <c r="L256" i="8"/>
  <c r="K256" i="8"/>
  <c r="N255" i="8"/>
  <c r="M255" i="8"/>
  <c r="L255" i="8"/>
  <c r="N254" i="8"/>
  <c r="M254" i="8"/>
  <c r="L254" i="8"/>
  <c r="K254" i="8"/>
  <c r="N253" i="8"/>
  <c r="M253" i="8"/>
  <c r="L253" i="8"/>
  <c r="N252" i="8"/>
  <c r="M252" i="8"/>
  <c r="L252" i="8"/>
  <c r="N251" i="8"/>
  <c r="M251" i="8"/>
  <c r="L251" i="8"/>
  <c r="N250" i="8"/>
  <c r="M250" i="8"/>
  <c r="L250" i="8"/>
  <c r="N249" i="8"/>
  <c r="M249" i="8"/>
  <c r="L249" i="8"/>
  <c r="K249" i="8"/>
  <c r="X249" i="8" s="1"/>
  <c r="N248" i="8"/>
  <c r="M248" i="8"/>
  <c r="L248" i="8"/>
  <c r="N247" i="8"/>
  <c r="M247" i="8"/>
  <c r="L247" i="8"/>
  <c r="K247" i="8"/>
  <c r="X247" i="8" s="1"/>
  <c r="N246" i="8"/>
  <c r="M246" i="8"/>
  <c r="L246" i="8"/>
  <c r="N245" i="8"/>
  <c r="M245" i="8"/>
  <c r="L245" i="8"/>
  <c r="N244" i="8"/>
  <c r="M244" i="8"/>
  <c r="L244" i="8"/>
  <c r="N243" i="8"/>
  <c r="M243" i="8"/>
  <c r="L243" i="8"/>
  <c r="N242" i="8"/>
  <c r="M242" i="8"/>
  <c r="L242" i="8"/>
  <c r="N241" i="8"/>
  <c r="M241" i="8"/>
  <c r="L241" i="8"/>
  <c r="N240" i="8"/>
  <c r="M240" i="8"/>
  <c r="L240" i="8"/>
  <c r="N239" i="8"/>
  <c r="M239" i="8"/>
  <c r="L239" i="8"/>
  <c r="N238" i="8"/>
  <c r="M238" i="8"/>
  <c r="L238" i="8"/>
  <c r="N237" i="8"/>
  <c r="M237" i="8"/>
  <c r="L237" i="8"/>
  <c r="K237" i="8"/>
  <c r="N236" i="8"/>
  <c r="M236" i="8"/>
  <c r="L236" i="8"/>
  <c r="N235" i="8"/>
  <c r="M235" i="8"/>
  <c r="L235" i="8"/>
  <c r="N234" i="8"/>
  <c r="M234" i="8"/>
  <c r="L234" i="8"/>
  <c r="N233" i="8"/>
  <c r="M233" i="8"/>
  <c r="L233" i="8"/>
  <c r="N232" i="8"/>
  <c r="M232" i="8"/>
  <c r="L232" i="8"/>
  <c r="N231" i="8"/>
  <c r="M231" i="8"/>
  <c r="L231" i="8"/>
  <c r="N230" i="8"/>
  <c r="M230" i="8"/>
  <c r="L230" i="8"/>
  <c r="K230" i="8"/>
  <c r="N229" i="8"/>
  <c r="M229" i="8"/>
  <c r="L229" i="8"/>
  <c r="N228" i="8"/>
  <c r="M228" i="8"/>
  <c r="L228" i="8"/>
  <c r="N227" i="8"/>
  <c r="M227" i="8"/>
  <c r="L227" i="8"/>
  <c r="N226" i="8"/>
  <c r="M226" i="8"/>
  <c r="L226" i="8"/>
  <c r="N225" i="8"/>
  <c r="M225" i="8"/>
  <c r="L225" i="8"/>
  <c r="N224" i="8"/>
  <c r="M224" i="8"/>
  <c r="L224" i="8"/>
  <c r="N223" i="8"/>
  <c r="M223" i="8"/>
  <c r="L223" i="8"/>
  <c r="N222" i="8"/>
  <c r="M222" i="8"/>
  <c r="L222" i="8"/>
  <c r="N221" i="8"/>
  <c r="M221" i="8"/>
  <c r="L221" i="8"/>
  <c r="N220" i="8"/>
  <c r="M220" i="8"/>
  <c r="L220" i="8"/>
  <c r="N219" i="8"/>
  <c r="M219" i="8"/>
  <c r="L219" i="8"/>
  <c r="N218" i="8"/>
  <c r="M218" i="8"/>
  <c r="L218" i="8"/>
  <c r="N217" i="8"/>
  <c r="M217" i="8"/>
  <c r="L217" i="8"/>
  <c r="K217" i="8"/>
  <c r="X217" i="8" s="1"/>
  <c r="N216" i="8"/>
  <c r="M216" i="8"/>
  <c r="L216" i="8"/>
  <c r="N215" i="8"/>
  <c r="M215" i="8"/>
  <c r="L215" i="8"/>
  <c r="N214" i="8"/>
  <c r="M214" i="8"/>
  <c r="L214" i="8"/>
  <c r="N213" i="8"/>
  <c r="M213" i="8"/>
  <c r="L213" i="8"/>
  <c r="N212" i="8"/>
  <c r="M212" i="8"/>
  <c r="L212" i="8"/>
  <c r="N211" i="8"/>
  <c r="M211" i="8"/>
  <c r="L211" i="8"/>
  <c r="N210" i="8"/>
  <c r="M210" i="8"/>
  <c r="L210" i="8"/>
  <c r="N209" i="8"/>
  <c r="M209" i="8"/>
  <c r="L209" i="8"/>
  <c r="K209" i="8"/>
  <c r="X209" i="8" s="1"/>
  <c r="N208" i="8"/>
  <c r="M208" i="8"/>
  <c r="L208" i="8"/>
  <c r="N207" i="8"/>
  <c r="M207" i="8"/>
  <c r="L207" i="8"/>
  <c r="N206" i="8"/>
  <c r="M206" i="8"/>
  <c r="L206" i="8"/>
  <c r="N205" i="8"/>
  <c r="M205" i="8"/>
  <c r="L205" i="8"/>
  <c r="N204" i="8"/>
  <c r="M204" i="8"/>
  <c r="L204" i="8"/>
  <c r="N203" i="8"/>
  <c r="M203" i="8"/>
  <c r="L203" i="8"/>
  <c r="N202" i="8"/>
  <c r="M202" i="8"/>
  <c r="L202" i="8"/>
  <c r="K202" i="8"/>
  <c r="N201" i="8"/>
  <c r="M201" i="8"/>
  <c r="L201" i="8"/>
  <c r="N200" i="8"/>
  <c r="M200" i="8"/>
  <c r="L200" i="8"/>
  <c r="N199" i="8"/>
  <c r="M199" i="8"/>
  <c r="L199" i="8"/>
  <c r="N198" i="8"/>
  <c r="M198" i="8"/>
  <c r="L198" i="8"/>
  <c r="N197" i="8"/>
  <c r="M197" i="8"/>
  <c r="L197" i="8"/>
  <c r="K197" i="8"/>
  <c r="N196" i="8"/>
  <c r="M196" i="8"/>
  <c r="L196" i="8"/>
  <c r="N195" i="8"/>
  <c r="M195" i="8"/>
  <c r="L195" i="8"/>
  <c r="N194" i="8"/>
  <c r="M194" i="8"/>
  <c r="L194" i="8"/>
  <c r="N193" i="8"/>
  <c r="M193" i="8"/>
  <c r="L193" i="8"/>
  <c r="N192" i="8"/>
  <c r="M192" i="8"/>
  <c r="L192" i="8"/>
  <c r="N191" i="8"/>
  <c r="M191" i="8"/>
  <c r="L191" i="8"/>
  <c r="N190" i="8"/>
  <c r="M190" i="8"/>
  <c r="L190" i="8"/>
  <c r="N189" i="8"/>
  <c r="M189" i="8"/>
  <c r="L189" i="8"/>
  <c r="N188" i="8"/>
  <c r="M188" i="8"/>
  <c r="L188" i="8"/>
  <c r="K188" i="8"/>
  <c r="N187" i="8"/>
  <c r="M187" i="8"/>
  <c r="L187" i="8"/>
  <c r="N186" i="8"/>
  <c r="M186" i="8"/>
  <c r="L186" i="8"/>
  <c r="N185" i="8"/>
  <c r="M185" i="8"/>
  <c r="L185" i="8"/>
  <c r="N184" i="8"/>
  <c r="M184" i="8"/>
  <c r="L184" i="8"/>
  <c r="N183" i="8"/>
  <c r="M183" i="8"/>
  <c r="L183" i="8"/>
  <c r="K183" i="8"/>
  <c r="X183" i="8" s="1"/>
  <c r="N182" i="8"/>
  <c r="M182" i="8"/>
  <c r="L182" i="8"/>
  <c r="N181" i="8"/>
  <c r="M181" i="8"/>
  <c r="L181" i="8"/>
  <c r="N180" i="8"/>
  <c r="M180" i="8"/>
  <c r="L180" i="8"/>
  <c r="N179" i="8"/>
  <c r="M179" i="8"/>
  <c r="L179" i="8"/>
  <c r="N178" i="8"/>
  <c r="M178" i="8"/>
  <c r="L178" i="8"/>
  <c r="N177" i="8"/>
  <c r="M177" i="8"/>
  <c r="L177" i="8"/>
  <c r="N176" i="8"/>
  <c r="M176" i="8"/>
  <c r="L176" i="8"/>
  <c r="N175" i="8"/>
  <c r="M175" i="8"/>
  <c r="L175" i="8"/>
  <c r="N174" i="8"/>
  <c r="M174" i="8"/>
  <c r="L174" i="8"/>
  <c r="N173" i="8"/>
  <c r="M173" i="8"/>
  <c r="L173" i="8"/>
  <c r="N172" i="8"/>
  <c r="M172" i="8"/>
  <c r="L172" i="8"/>
  <c r="N171" i="8"/>
  <c r="M171" i="8"/>
  <c r="L171" i="8"/>
  <c r="N170" i="8"/>
  <c r="M170" i="8"/>
  <c r="L170" i="8"/>
  <c r="N169" i="8"/>
  <c r="M169" i="8"/>
  <c r="L169" i="8"/>
  <c r="N168" i="8"/>
  <c r="M168" i="8"/>
  <c r="L168" i="8"/>
  <c r="N167" i="8"/>
  <c r="M167" i="8"/>
  <c r="L167" i="8"/>
  <c r="N166" i="8"/>
  <c r="M166" i="8"/>
  <c r="L166" i="8"/>
  <c r="N165" i="8"/>
  <c r="M165" i="8"/>
  <c r="L165" i="8"/>
  <c r="N164" i="8"/>
  <c r="M164" i="8"/>
  <c r="L164" i="8"/>
  <c r="N163" i="8"/>
  <c r="M163" i="8"/>
  <c r="L163" i="8"/>
  <c r="N162" i="8"/>
  <c r="M162" i="8"/>
  <c r="L162" i="8"/>
  <c r="N161" i="8"/>
  <c r="M161" i="8"/>
  <c r="L161" i="8"/>
  <c r="N160" i="8"/>
  <c r="M160" i="8"/>
  <c r="L160" i="8"/>
  <c r="N159" i="8"/>
  <c r="M159" i="8"/>
  <c r="L159" i="8"/>
  <c r="N158" i="8"/>
  <c r="M158" i="8"/>
  <c r="L158" i="8"/>
  <c r="N157" i="8"/>
  <c r="M157" i="8"/>
  <c r="L157" i="8"/>
  <c r="N156" i="8"/>
  <c r="M156" i="8"/>
  <c r="L156" i="8"/>
  <c r="N155" i="8"/>
  <c r="M155" i="8"/>
  <c r="L155" i="8"/>
  <c r="N154" i="8"/>
  <c r="M154" i="8"/>
  <c r="L154" i="8"/>
  <c r="N153" i="8"/>
  <c r="M153" i="8"/>
  <c r="L153" i="8"/>
  <c r="N152" i="8"/>
  <c r="M152" i="8"/>
  <c r="L152" i="8"/>
  <c r="N151" i="8"/>
  <c r="M151" i="8"/>
  <c r="L151" i="8"/>
  <c r="N150" i="8"/>
  <c r="M150" i="8"/>
  <c r="L150" i="8"/>
  <c r="N149" i="8"/>
  <c r="M149" i="8"/>
  <c r="L149" i="8"/>
  <c r="N148" i="8"/>
  <c r="M148" i="8"/>
  <c r="L148" i="8"/>
  <c r="N147" i="8"/>
  <c r="M147" i="8"/>
  <c r="L147" i="8"/>
  <c r="N146" i="8"/>
  <c r="M146" i="8"/>
  <c r="L146" i="8"/>
  <c r="N145" i="8"/>
  <c r="M145" i="8"/>
  <c r="L145" i="8"/>
  <c r="N144" i="8"/>
  <c r="M144" i="8"/>
  <c r="L144" i="8"/>
  <c r="N143" i="8"/>
  <c r="M143" i="8"/>
  <c r="L143" i="8"/>
  <c r="N142" i="8"/>
  <c r="M142" i="8"/>
  <c r="L142" i="8"/>
  <c r="N141" i="8"/>
  <c r="M141" i="8"/>
  <c r="L141" i="8"/>
  <c r="K141" i="8"/>
  <c r="N140" i="8"/>
  <c r="M140" i="8"/>
  <c r="L140" i="8"/>
  <c r="N139" i="8"/>
  <c r="M139" i="8"/>
  <c r="L139" i="8"/>
  <c r="K139" i="8"/>
  <c r="N138" i="8"/>
  <c r="M138" i="8"/>
  <c r="L138" i="8"/>
  <c r="N137" i="8"/>
  <c r="M137" i="8"/>
  <c r="L137" i="8"/>
  <c r="K137" i="8"/>
  <c r="X137" i="8" s="1"/>
  <c r="N136" i="8"/>
  <c r="M136" i="8"/>
  <c r="L136" i="8"/>
  <c r="N135" i="8"/>
  <c r="M135" i="8"/>
  <c r="L135" i="8"/>
  <c r="N134" i="8"/>
  <c r="M134" i="8"/>
  <c r="L134" i="8"/>
  <c r="N133" i="8"/>
  <c r="M133" i="8"/>
  <c r="L133" i="8"/>
  <c r="N132" i="8"/>
  <c r="M132" i="8"/>
  <c r="L132" i="8"/>
  <c r="N131" i="8"/>
  <c r="M131" i="8"/>
  <c r="L131" i="8"/>
  <c r="N130" i="8"/>
  <c r="M130" i="8"/>
  <c r="L130" i="8"/>
  <c r="N129" i="8"/>
  <c r="M129" i="8"/>
  <c r="L129" i="8"/>
  <c r="N128" i="8"/>
  <c r="M128" i="8"/>
  <c r="L128" i="8"/>
  <c r="N127" i="8"/>
  <c r="M127" i="8"/>
  <c r="L127" i="8"/>
  <c r="N126" i="8"/>
  <c r="M126" i="8"/>
  <c r="L126" i="8"/>
  <c r="N125" i="8"/>
  <c r="M125" i="8"/>
  <c r="L125" i="8"/>
  <c r="N124" i="8"/>
  <c r="M124" i="8"/>
  <c r="L124" i="8"/>
  <c r="N123" i="8"/>
  <c r="M123" i="8"/>
  <c r="L123" i="8"/>
  <c r="N122" i="8"/>
  <c r="M122" i="8"/>
  <c r="L122" i="8"/>
  <c r="N121" i="8"/>
  <c r="M121" i="8"/>
  <c r="L121" i="8"/>
  <c r="N120" i="8"/>
  <c r="M120" i="8"/>
  <c r="L120" i="8"/>
  <c r="N119" i="8"/>
  <c r="M119" i="8"/>
  <c r="L119" i="8"/>
  <c r="N118" i="8"/>
  <c r="M118" i="8"/>
  <c r="L118" i="8"/>
  <c r="K118" i="8"/>
  <c r="N117" i="8"/>
  <c r="M117" i="8"/>
  <c r="L117" i="8"/>
  <c r="N116" i="8"/>
  <c r="M116" i="8"/>
  <c r="L116" i="8"/>
  <c r="N115" i="8"/>
  <c r="M115" i="8"/>
  <c r="L115" i="8"/>
  <c r="N114" i="8"/>
  <c r="M114" i="8"/>
  <c r="L114" i="8"/>
  <c r="N113" i="8"/>
  <c r="M113" i="8"/>
  <c r="L113" i="8"/>
  <c r="N112" i="8"/>
  <c r="M112" i="8"/>
  <c r="L112" i="8"/>
  <c r="N111" i="8"/>
  <c r="M111" i="8"/>
  <c r="L111" i="8"/>
  <c r="N110" i="8"/>
  <c r="M110" i="8"/>
  <c r="L110" i="8"/>
  <c r="N109" i="8"/>
  <c r="M109" i="8"/>
  <c r="L109" i="8"/>
  <c r="N108" i="8"/>
  <c r="M108" i="8"/>
  <c r="L108" i="8"/>
  <c r="N107" i="8"/>
  <c r="M107" i="8"/>
  <c r="L107" i="8"/>
  <c r="N106" i="8"/>
  <c r="M106" i="8"/>
  <c r="L106" i="8"/>
  <c r="N105" i="8"/>
  <c r="M105" i="8"/>
  <c r="L105" i="8"/>
  <c r="N104" i="8"/>
  <c r="M104" i="8"/>
  <c r="L104" i="8"/>
  <c r="N103" i="8"/>
  <c r="M103" i="8"/>
  <c r="L103" i="8"/>
  <c r="N102" i="8"/>
  <c r="M102" i="8"/>
  <c r="L102" i="8"/>
  <c r="N101" i="8"/>
  <c r="M101" i="8"/>
  <c r="L101" i="8"/>
  <c r="N100" i="8"/>
  <c r="M100" i="8"/>
  <c r="L100" i="8"/>
  <c r="N99" i="8"/>
  <c r="M99" i="8"/>
  <c r="L99" i="8"/>
  <c r="N98" i="8"/>
  <c r="M98" i="8"/>
  <c r="L98" i="8"/>
  <c r="N97" i="8"/>
  <c r="M97" i="8"/>
  <c r="L97" i="8"/>
  <c r="N96" i="8"/>
  <c r="M96" i="8"/>
  <c r="L96" i="8"/>
  <c r="N95" i="8"/>
  <c r="M95" i="8"/>
  <c r="L95" i="8"/>
  <c r="N94" i="8"/>
  <c r="M94" i="8"/>
  <c r="L94" i="8"/>
  <c r="N93" i="8"/>
  <c r="M93" i="8"/>
  <c r="L93" i="8"/>
  <c r="N92" i="8"/>
  <c r="M92" i="8"/>
  <c r="L92" i="8"/>
  <c r="N91" i="8"/>
  <c r="M91" i="8"/>
  <c r="L91" i="8"/>
  <c r="N90" i="8"/>
  <c r="M90" i="8"/>
  <c r="L90" i="8"/>
  <c r="N89" i="8"/>
  <c r="M89" i="8"/>
  <c r="L89" i="8"/>
  <c r="N88" i="8"/>
  <c r="M88" i="8"/>
  <c r="L88" i="8"/>
  <c r="N87" i="8"/>
  <c r="M87" i="8"/>
  <c r="L87" i="8"/>
  <c r="K87" i="8"/>
  <c r="X87" i="8" s="1"/>
  <c r="N86" i="8"/>
  <c r="M86" i="8"/>
  <c r="L86" i="8"/>
  <c r="N85" i="8"/>
  <c r="M85" i="8"/>
  <c r="L85" i="8"/>
  <c r="K85" i="8"/>
  <c r="N84" i="8"/>
  <c r="M84" i="8"/>
  <c r="L84" i="8"/>
  <c r="N83" i="8"/>
  <c r="M83" i="8"/>
  <c r="L83" i="8"/>
  <c r="K83" i="8"/>
  <c r="N82" i="8"/>
  <c r="M82" i="8"/>
  <c r="L82" i="8"/>
  <c r="N81" i="8"/>
  <c r="M81" i="8"/>
  <c r="L81" i="8"/>
  <c r="N80" i="8"/>
  <c r="M80" i="8"/>
  <c r="L80" i="8"/>
  <c r="N79" i="8"/>
  <c r="M79" i="8"/>
  <c r="L79" i="8"/>
  <c r="N78" i="8"/>
  <c r="M78" i="8"/>
  <c r="L78" i="8"/>
  <c r="N77" i="8"/>
  <c r="M77" i="8"/>
  <c r="L77" i="8"/>
  <c r="N76" i="8"/>
  <c r="M76" i="8"/>
  <c r="L76" i="8"/>
  <c r="N75" i="8"/>
  <c r="M75" i="8"/>
  <c r="L75" i="8"/>
  <c r="N74" i="8"/>
  <c r="M74" i="8"/>
  <c r="L74" i="8"/>
  <c r="N73" i="8"/>
  <c r="M73" i="8"/>
  <c r="L73" i="8"/>
  <c r="N72" i="8"/>
  <c r="M72" i="8"/>
  <c r="L72" i="8"/>
  <c r="N71" i="8"/>
  <c r="M71" i="8"/>
  <c r="L71" i="8"/>
  <c r="N70" i="8"/>
  <c r="M70" i="8"/>
  <c r="L70" i="8"/>
  <c r="N69" i="8"/>
  <c r="M69" i="8"/>
  <c r="L69" i="8"/>
  <c r="K69" i="8"/>
  <c r="N68" i="8"/>
  <c r="M68" i="8"/>
  <c r="L68" i="8"/>
  <c r="N67" i="8"/>
  <c r="M67" i="8"/>
  <c r="L67" i="8"/>
  <c r="N66" i="8"/>
  <c r="M66" i="8"/>
  <c r="L66" i="8"/>
  <c r="N65" i="8"/>
  <c r="M65" i="8"/>
  <c r="L65" i="8"/>
  <c r="N64" i="8"/>
  <c r="M64" i="8"/>
  <c r="L64" i="8"/>
  <c r="N63" i="8"/>
  <c r="M63" i="8"/>
  <c r="L63" i="8"/>
  <c r="N62" i="8"/>
  <c r="M62" i="8"/>
  <c r="L62" i="8"/>
  <c r="N61" i="8"/>
  <c r="M61" i="8"/>
  <c r="L61" i="8"/>
  <c r="N60" i="8"/>
  <c r="M60" i="8"/>
  <c r="L60" i="8"/>
  <c r="N59" i="8"/>
  <c r="M59" i="8"/>
  <c r="L59" i="8"/>
  <c r="N58" i="8"/>
  <c r="M58" i="8"/>
  <c r="L58" i="8"/>
  <c r="N57" i="8"/>
  <c r="M57" i="8"/>
  <c r="L57" i="8"/>
  <c r="N56" i="8"/>
  <c r="M56" i="8"/>
  <c r="L56" i="8"/>
  <c r="N55" i="8"/>
  <c r="M55" i="8"/>
  <c r="L55" i="8"/>
  <c r="N54" i="8"/>
  <c r="M54" i="8"/>
  <c r="L54" i="8"/>
  <c r="N53" i="8"/>
  <c r="M53" i="8"/>
  <c r="L53" i="8"/>
  <c r="N52" i="8"/>
  <c r="M52" i="8"/>
  <c r="L52" i="8"/>
  <c r="N51" i="8"/>
  <c r="M51" i="8"/>
  <c r="L51" i="8"/>
  <c r="N50" i="8"/>
  <c r="M50" i="8"/>
  <c r="L50" i="8"/>
  <c r="N49" i="8"/>
  <c r="M49" i="8"/>
  <c r="L49" i="8"/>
  <c r="N48" i="8"/>
  <c r="M48" i="8"/>
  <c r="L48" i="8"/>
  <c r="N47" i="8"/>
  <c r="M47" i="8"/>
  <c r="L47" i="8"/>
  <c r="N46" i="8"/>
  <c r="M46" i="8"/>
  <c r="L46" i="8"/>
  <c r="N45" i="8"/>
  <c r="M45" i="8"/>
  <c r="L45" i="8"/>
  <c r="N44" i="8"/>
  <c r="M44" i="8"/>
  <c r="L44" i="8"/>
  <c r="N43" i="8"/>
  <c r="M43" i="8"/>
  <c r="L43" i="8"/>
  <c r="N42" i="8"/>
  <c r="M42" i="8"/>
  <c r="L42" i="8"/>
  <c r="N41" i="8"/>
  <c r="M41" i="8"/>
  <c r="L41" i="8"/>
  <c r="N40" i="8"/>
  <c r="M40" i="8"/>
  <c r="L40" i="8"/>
  <c r="N39" i="8"/>
  <c r="M39" i="8"/>
  <c r="L39" i="8"/>
  <c r="N38" i="8"/>
  <c r="M38" i="8"/>
  <c r="L38" i="8"/>
  <c r="N37" i="8"/>
  <c r="M37" i="8"/>
  <c r="L37" i="8"/>
  <c r="N36" i="8"/>
  <c r="M36" i="8"/>
  <c r="L36" i="8"/>
  <c r="N35" i="8"/>
  <c r="M35" i="8"/>
  <c r="L35" i="8"/>
  <c r="N34" i="8"/>
  <c r="M34" i="8"/>
  <c r="L34" i="8"/>
  <c r="N33" i="8"/>
  <c r="M33" i="8"/>
  <c r="L33" i="8"/>
  <c r="N32" i="8"/>
  <c r="M32" i="8"/>
  <c r="L32" i="8"/>
  <c r="N31" i="8"/>
  <c r="M31" i="8"/>
  <c r="L31" i="8"/>
  <c r="N30" i="8"/>
  <c r="M30" i="8"/>
  <c r="L30" i="8"/>
  <c r="N29" i="8"/>
  <c r="M29" i="8"/>
  <c r="L29" i="8"/>
  <c r="K29" i="8"/>
  <c r="N28" i="8"/>
  <c r="M28" i="8"/>
  <c r="L28" i="8"/>
  <c r="N27" i="8"/>
  <c r="M27" i="8"/>
  <c r="L27" i="8"/>
  <c r="N26" i="8"/>
  <c r="M26" i="8"/>
  <c r="L26" i="8"/>
  <c r="N25" i="8"/>
  <c r="M25" i="8"/>
  <c r="L25" i="8"/>
  <c r="N24" i="8"/>
  <c r="M24" i="8"/>
  <c r="L24" i="8"/>
  <c r="N23" i="8"/>
  <c r="M23" i="8"/>
  <c r="L23" i="8"/>
  <c r="N22" i="8"/>
  <c r="M22" i="8"/>
  <c r="L22" i="8"/>
  <c r="N21" i="8"/>
  <c r="M21" i="8"/>
  <c r="L21" i="8"/>
  <c r="N20" i="8"/>
  <c r="M20" i="8"/>
  <c r="L20" i="8"/>
  <c r="K20" i="8"/>
  <c r="N19" i="8"/>
  <c r="M19" i="8"/>
  <c r="L19" i="8"/>
  <c r="N18" i="8"/>
  <c r="M18" i="8"/>
  <c r="L18" i="8"/>
  <c r="N17" i="8"/>
  <c r="M17" i="8"/>
  <c r="L17" i="8"/>
  <c r="N16" i="8"/>
  <c r="M16" i="8"/>
  <c r="L16" i="8"/>
  <c r="N15" i="8"/>
  <c r="M15" i="8"/>
  <c r="L15" i="8"/>
  <c r="N14" i="8"/>
  <c r="M14" i="8"/>
  <c r="L14" i="8"/>
  <c r="N13" i="8"/>
  <c r="M13" i="8"/>
  <c r="L13" i="8"/>
  <c r="N12" i="8"/>
  <c r="M12" i="8"/>
  <c r="L12" i="8"/>
  <c r="N11" i="8"/>
  <c r="M11" i="8"/>
  <c r="L11" i="8"/>
  <c r="N10" i="8"/>
  <c r="M10" i="8"/>
  <c r="L10" i="8"/>
  <c r="N9" i="8"/>
  <c r="M9" i="8"/>
  <c r="L9" i="8"/>
  <c r="N8" i="8"/>
  <c r="M8" i="8"/>
  <c r="L8" i="8"/>
  <c r="N7" i="8"/>
  <c r="M7" i="8"/>
  <c r="L7" i="8"/>
  <c r="N6" i="8"/>
  <c r="M6" i="8"/>
  <c r="L6" i="8"/>
  <c r="N5" i="8"/>
  <c r="M5" i="8"/>
  <c r="L5" i="8"/>
  <c r="M1" i="8"/>
  <c r="K369" i="7"/>
  <c r="X369" i="7" s="1"/>
  <c r="K368" i="7"/>
  <c r="X368" i="7" s="1"/>
  <c r="K367" i="7"/>
  <c r="X367" i="7" s="1"/>
  <c r="K365" i="7"/>
  <c r="X365" i="7" s="1"/>
  <c r="K364" i="7"/>
  <c r="X364" i="7" s="1"/>
  <c r="K363" i="7"/>
  <c r="X363" i="7" s="1"/>
  <c r="K362" i="7"/>
  <c r="X362" i="7" s="1"/>
  <c r="K355" i="7"/>
  <c r="X355" i="7" s="1"/>
  <c r="K343" i="7"/>
  <c r="X343" i="7" s="1"/>
  <c r="K336" i="7"/>
  <c r="X336" i="7" s="1"/>
  <c r="K319" i="7"/>
  <c r="X319" i="7" s="1"/>
  <c r="X313" i="7"/>
  <c r="K310" i="7"/>
  <c r="X310" i="7" s="1"/>
  <c r="K309" i="7"/>
  <c r="X309" i="7" s="1"/>
  <c r="K301" i="7"/>
  <c r="X301" i="7" s="1"/>
  <c r="K300" i="7"/>
  <c r="X300" i="7" s="1"/>
  <c r="K285" i="7"/>
  <c r="X285" i="7" s="1"/>
  <c r="K268" i="7"/>
  <c r="X268" i="7" s="1"/>
  <c r="K241" i="7"/>
  <c r="X241" i="7" s="1"/>
  <c r="K228" i="7"/>
  <c r="X228" i="7" s="1"/>
  <c r="K224" i="7"/>
  <c r="X224" i="7" s="1"/>
  <c r="K221" i="7"/>
  <c r="X221" i="7" s="1"/>
  <c r="K212" i="7"/>
  <c r="X212" i="7" s="1"/>
  <c r="K199" i="7"/>
  <c r="X199" i="7" s="1"/>
  <c r="K192" i="7"/>
  <c r="X192" i="7" s="1"/>
  <c r="K183" i="7"/>
  <c r="X183" i="7" s="1"/>
  <c r="K181" i="7"/>
  <c r="X181" i="7" s="1"/>
  <c r="K169" i="7"/>
  <c r="X169" i="7" s="1"/>
  <c r="K159" i="7"/>
  <c r="X159" i="7" s="1"/>
  <c r="K139" i="7"/>
  <c r="X139" i="7" s="1"/>
  <c r="K138" i="7"/>
  <c r="X138" i="7" s="1"/>
  <c r="K134" i="7"/>
  <c r="X134" i="7" s="1"/>
  <c r="K133" i="7"/>
  <c r="X133" i="7" s="1"/>
  <c r="K132" i="7"/>
  <c r="X132" i="7" s="1"/>
  <c r="K128" i="7"/>
  <c r="X128" i="7" s="1"/>
  <c r="K127" i="7"/>
  <c r="X127" i="7" s="1"/>
  <c r="K126" i="7"/>
  <c r="X126" i="7" s="1"/>
  <c r="K123" i="7"/>
  <c r="X123" i="7" s="1"/>
  <c r="K122" i="7"/>
  <c r="X122" i="7" s="1"/>
  <c r="K119" i="7"/>
  <c r="X119" i="7" s="1"/>
  <c r="K118" i="7"/>
  <c r="X118" i="7" s="1"/>
  <c r="K116" i="7"/>
  <c r="X116" i="7" s="1"/>
  <c r="K113" i="7"/>
  <c r="X113" i="7" s="1"/>
  <c r="K112" i="7"/>
  <c r="X112" i="7" s="1"/>
  <c r="K110" i="7"/>
  <c r="X110" i="7" s="1"/>
  <c r="K104" i="7"/>
  <c r="X104" i="7" s="1"/>
  <c r="K100" i="7"/>
  <c r="X100" i="7" s="1"/>
  <c r="K99" i="7"/>
  <c r="X99" i="7" s="1"/>
  <c r="K85" i="7"/>
  <c r="X85" i="7" s="1"/>
  <c r="K84" i="7"/>
  <c r="X84" i="7" s="1"/>
  <c r="K77" i="7"/>
  <c r="X77" i="7" s="1"/>
  <c r="K70" i="7"/>
  <c r="X70" i="7" s="1"/>
  <c r="K68" i="7"/>
  <c r="X68" i="7" s="1"/>
  <c r="K49" i="7"/>
  <c r="X49" i="7" s="1"/>
  <c r="K41" i="7"/>
  <c r="X41" i="7" s="1"/>
  <c r="N387" i="7"/>
  <c r="M387" i="7"/>
  <c r="L387" i="7"/>
  <c r="N386" i="7"/>
  <c r="M386" i="7"/>
  <c r="L386" i="7"/>
  <c r="N385" i="7"/>
  <c r="M385" i="7"/>
  <c r="L385" i="7"/>
  <c r="N384" i="7"/>
  <c r="M384" i="7"/>
  <c r="L384" i="7"/>
  <c r="N383" i="7"/>
  <c r="M383" i="7"/>
  <c r="L383" i="7"/>
  <c r="N382" i="7"/>
  <c r="M382" i="7"/>
  <c r="L382" i="7"/>
  <c r="N381" i="7"/>
  <c r="M381" i="7"/>
  <c r="L381" i="7"/>
  <c r="N380" i="7"/>
  <c r="M380" i="7"/>
  <c r="L380" i="7"/>
  <c r="N379" i="7"/>
  <c r="M379" i="7"/>
  <c r="L379" i="7"/>
  <c r="N378" i="7"/>
  <c r="M378" i="7"/>
  <c r="L378" i="7"/>
  <c r="N377" i="7"/>
  <c r="M377" i="7"/>
  <c r="L377" i="7"/>
  <c r="N376" i="7"/>
  <c r="M376" i="7"/>
  <c r="L376" i="7"/>
  <c r="N375" i="7"/>
  <c r="M375" i="7"/>
  <c r="L375" i="7"/>
  <c r="N374" i="7"/>
  <c r="M374" i="7"/>
  <c r="L374" i="7"/>
  <c r="N373" i="7"/>
  <c r="M373" i="7"/>
  <c r="L373" i="7"/>
  <c r="N372" i="7"/>
  <c r="M372" i="7"/>
  <c r="L372" i="7"/>
  <c r="N371" i="7"/>
  <c r="M371" i="7"/>
  <c r="L371" i="7"/>
  <c r="N370" i="7"/>
  <c r="M370" i="7"/>
  <c r="L370" i="7"/>
  <c r="N369" i="7"/>
  <c r="M369" i="7"/>
  <c r="L369" i="7"/>
  <c r="N368" i="7"/>
  <c r="M368" i="7"/>
  <c r="L368" i="7"/>
  <c r="N367" i="7"/>
  <c r="M367" i="7"/>
  <c r="L367" i="7"/>
  <c r="N366" i="7"/>
  <c r="M366" i="7"/>
  <c r="L366" i="7"/>
  <c r="N365" i="7"/>
  <c r="M365" i="7"/>
  <c r="L365" i="7"/>
  <c r="N364" i="7"/>
  <c r="M364" i="7"/>
  <c r="L364" i="7"/>
  <c r="N363" i="7"/>
  <c r="M363" i="7"/>
  <c r="L363" i="7"/>
  <c r="N362" i="7"/>
  <c r="M362" i="7"/>
  <c r="L362" i="7"/>
  <c r="N361" i="7"/>
  <c r="M361" i="7"/>
  <c r="L361" i="7"/>
  <c r="N360" i="7"/>
  <c r="M360" i="7"/>
  <c r="L360" i="7"/>
  <c r="N359" i="7"/>
  <c r="M359" i="7"/>
  <c r="L359" i="7"/>
  <c r="N358" i="7"/>
  <c r="M358" i="7"/>
  <c r="L358" i="7"/>
  <c r="N357" i="7"/>
  <c r="M357" i="7"/>
  <c r="L357" i="7"/>
  <c r="N356" i="7"/>
  <c r="M356" i="7"/>
  <c r="L356" i="7"/>
  <c r="N355" i="7"/>
  <c r="M355" i="7"/>
  <c r="L355" i="7"/>
  <c r="N354" i="7"/>
  <c r="M354" i="7"/>
  <c r="L354" i="7"/>
  <c r="N353" i="7"/>
  <c r="M353" i="7"/>
  <c r="L353" i="7"/>
  <c r="N352" i="7"/>
  <c r="M352" i="7"/>
  <c r="L352" i="7"/>
  <c r="N351" i="7"/>
  <c r="M351" i="7"/>
  <c r="L351" i="7"/>
  <c r="N350" i="7"/>
  <c r="M350" i="7"/>
  <c r="L350" i="7"/>
  <c r="N349" i="7"/>
  <c r="M349" i="7"/>
  <c r="L349" i="7"/>
  <c r="N348" i="7"/>
  <c r="M348" i="7"/>
  <c r="L348" i="7"/>
  <c r="N347" i="7"/>
  <c r="M347" i="7"/>
  <c r="L347" i="7"/>
  <c r="N346" i="7"/>
  <c r="M346" i="7"/>
  <c r="L346" i="7"/>
  <c r="N345" i="7"/>
  <c r="M345" i="7"/>
  <c r="L345" i="7"/>
  <c r="N344" i="7"/>
  <c r="M344" i="7"/>
  <c r="L344" i="7"/>
  <c r="N343" i="7"/>
  <c r="M343" i="7"/>
  <c r="L343" i="7"/>
  <c r="N342" i="7"/>
  <c r="M342" i="7"/>
  <c r="L342" i="7"/>
  <c r="N341" i="7"/>
  <c r="M341" i="7"/>
  <c r="L341" i="7"/>
  <c r="N340" i="7"/>
  <c r="M340" i="7"/>
  <c r="L340" i="7"/>
  <c r="N339" i="7"/>
  <c r="M339" i="7"/>
  <c r="L339" i="7"/>
  <c r="N338" i="7"/>
  <c r="M338" i="7"/>
  <c r="L338" i="7"/>
  <c r="N337" i="7"/>
  <c r="M337" i="7"/>
  <c r="L337" i="7"/>
  <c r="N336" i="7"/>
  <c r="M336" i="7"/>
  <c r="L336" i="7"/>
  <c r="N335" i="7"/>
  <c r="M335" i="7"/>
  <c r="L335" i="7"/>
  <c r="N334" i="7"/>
  <c r="M334" i="7"/>
  <c r="L334" i="7"/>
  <c r="N333" i="7"/>
  <c r="M333" i="7"/>
  <c r="L333" i="7"/>
  <c r="N332" i="7"/>
  <c r="M332" i="7"/>
  <c r="L332" i="7"/>
  <c r="N331" i="7"/>
  <c r="M331" i="7"/>
  <c r="L331" i="7"/>
  <c r="N330" i="7"/>
  <c r="M330" i="7"/>
  <c r="L330" i="7"/>
  <c r="N329" i="7"/>
  <c r="M329" i="7"/>
  <c r="L329" i="7"/>
  <c r="N328" i="7"/>
  <c r="M328" i="7"/>
  <c r="L328" i="7"/>
  <c r="N327" i="7"/>
  <c r="M327" i="7"/>
  <c r="L327" i="7"/>
  <c r="N326" i="7"/>
  <c r="M326" i="7"/>
  <c r="L326" i="7"/>
  <c r="N325" i="7"/>
  <c r="M325" i="7"/>
  <c r="L325" i="7"/>
  <c r="N324" i="7"/>
  <c r="M324" i="7"/>
  <c r="L324" i="7"/>
  <c r="N323" i="7"/>
  <c r="M323" i="7"/>
  <c r="L323" i="7"/>
  <c r="N322" i="7"/>
  <c r="M322" i="7"/>
  <c r="L322" i="7"/>
  <c r="N321" i="7"/>
  <c r="M321" i="7"/>
  <c r="L321" i="7"/>
  <c r="N320" i="7"/>
  <c r="M320" i="7"/>
  <c r="L320" i="7"/>
  <c r="N319" i="7"/>
  <c r="M319" i="7"/>
  <c r="L319" i="7"/>
  <c r="N318" i="7"/>
  <c r="M318" i="7"/>
  <c r="L318" i="7"/>
  <c r="N317" i="7"/>
  <c r="M317" i="7"/>
  <c r="L317" i="7"/>
  <c r="N316" i="7"/>
  <c r="M316" i="7"/>
  <c r="L316" i="7"/>
  <c r="N315" i="7"/>
  <c r="M315" i="7"/>
  <c r="L315" i="7"/>
  <c r="N314" i="7"/>
  <c r="M314" i="7"/>
  <c r="L314" i="7"/>
  <c r="N313" i="7"/>
  <c r="M313" i="7"/>
  <c r="L313" i="7"/>
  <c r="N312" i="7"/>
  <c r="M312" i="7"/>
  <c r="L312" i="7"/>
  <c r="N311" i="7"/>
  <c r="M311" i="7"/>
  <c r="L311" i="7"/>
  <c r="N310" i="7"/>
  <c r="M310" i="7"/>
  <c r="L310" i="7"/>
  <c r="N309" i="7"/>
  <c r="M309" i="7"/>
  <c r="L309" i="7"/>
  <c r="N308" i="7"/>
  <c r="M308" i="7"/>
  <c r="L308" i="7"/>
  <c r="N307" i="7"/>
  <c r="M307" i="7"/>
  <c r="L307" i="7"/>
  <c r="N306" i="7"/>
  <c r="M306" i="7"/>
  <c r="L306" i="7"/>
  <c r="N305" i="7"/>
  <c r="M305" i="7"/>
  <c r="L305" i="7"/>
  <c r="N304" i="7"/>
  <c r="M304" i="7"/>
  <c r="L304" i="7"/>
  <c r="N303" i="7"/>
  <c r="M303" i="7"/>
  <c r="L303" i="7"/>
  <c r="N302" i="7"/>
  <c r="M302" i="7"/>
  <c r="L302" i="7"/>
  <c r="N301" i="7"/>
  <c r="M301" i="7"/>
  <c r="L301" i="7"/>
  <c r="N300" i="7"/>
  <c r="M300" i="7"/>
  <c r="L300" i="7"/>
  <c r="N299" i="7"/>
  <c r="M299" i="7"/>
  <c r="L299" i="7"/>
  <c r="N298" i="7"/>
  <c r="M298" i="7"/>
  <c r="L298" i="7"/>
  <c r="N297" i="7"/>
  <c r="M297" i="7"/>
  <c r="L297" i="7"/>
  <c r="N296" i="7"/>
  <c r="M296" i="7"/>
  <c r="L296" i="7"/>
  <c r="N295" i="7"/>
  <c r="M295" i="7"/>
  <c r="L295" i="7"/>
  <c r="N294" i="7"/>
  <c r="M294" i="7"/>
  <c r="L294" i="7"/>
  <c r="N293" i="7"/>
  <c r="M293" i="7"/>
  <c r="L293" i="7"/>
  <c r="N292" i="7"/>
  <c r="M292" i="7"/>
  <c r="L292" i="7"/>
  <c r="N291" i="7"/>
  <c r="M291" i="7"/>
  <c r="L291" i="7"/>
  <c r="N290" i="7"/>
  <c r="M290" i="7"/>
  <c r="L290" i="7"/>
  <c r="N289" i="7"/>
  <c r="M289" i="7"/>
  <c r="L289" i="7"/>
  <c r="N288" i="7"/>
  <c r="M288" i="7"/>
  <c r="L288" i="7"/>
  <c r="N287" i="7"/>
  <c r="M287" i="7"/>
  <c r="L287" i="7"/>
  <c r="N286" i="7"/>
  <c r="M286" i="7"/>
  <c r="L286" i="7"/>
  <c r="N285" i="7"/>
  <c r="M285" i="7"/>
  <c r="L285" i="7"/>
  <c r="N284" i="7"/>
  <c r="M284" i="7"/>
  <c r="L284" i="7"/>
  <c r="N283" i="7"/>
  <c r="M283" i="7"/>
  <c r="L283" i="7"/>
  <c r="N282" i="7"/>
  <c r="M282" i="7"/>
  <c r="L282" i="7"/>
  <c r="N281" i="7"/>
  <c r="M281" i="7"/>
  <c r="L281" i="7"/>
  <c r="N280" i="7"/>
  <c r="M280" i="7"/>
  <c r="L280" i="7"/>
  <c r="N279" i="7"/>
  <c r="M279" i="7"/>
  <c r="L279" i="7"/>
  <c r="N278" i="7"/>
  <c r="M278" i="7"/>
  <c r="L278" i="7"/>
  <c r="N277" i="7"/>
  <c r="M277" i="7"/>
  <c r="L277" i="7"/>
  <c r="N276" i="7"/>
  <c r="M276" i="7"/>
  <c r="L276" i="7"/>
  <c r="N275" i="7"/>
  <c r="M275" i="7"/>
  <c r="L275" i="7"/>
  <c r="N274" i="7"/>
  <c r="M274" i="7"/>
  <c r="L274" i="7"/>
  <c r="N273" i="7"/>
  <c r="M273" i="7"/>
  <c r="L273" i="7"/>
  <c r="N272" i="7"/>
  <c r="M272" i="7"/>
  <c r="L272" i="7"/>
  <c r="N271" i="7"/>
  <c r="M271" i="7"/>
  <c r="L271" i="7"/>
  <c r="N270" i="7"/>
  <c r="M270" i="7"/>
  <c r="L270" i="7"/>
  <c r="N269" i="7"/>
  <c r="M269" i="7"/>
  <c r="L269" i="7"/>
  <c r="N268" i="7"/>
  <c r="M268" i="7"/>
  <c r="L268" i="7"/>
  <c r="N267" i="7"/>
  <c r="M267" i="7"/>
  <c r="L267" i="7"/>
  <c r="N266" i="7"/>
  <c r="M266" i="7"/>
  <c r="L266" i="7"/>
  <c r="N265" i="7"/>
  <c r="M265" i="7"/>
  <c r="L265" i="7"/>
  <c r="N264" i="7"/>
  <c r="M264" i="7"/>
  <c r="L264" i="7"/>
  <c r="N263" i="7"/>
  <c r="M263" i="7"/>
  <c r="L263" i="7"/>
  <c r="N262" i="7"/>
  <c r="M262" i="7"/>
  <c r="L262" i="7"/>
  <c r="N261" i="7"/>
  <c r="M261" i="7"/>
  <c r="L261" i="7"/>
  <c r="N260" i="7"/>
  <c r="M260" i="7"/>
  <c r="L260" i="7"/>
  <c r="N259" i="7"/>
  <c r="M259" i="7"/>
  <c r="L259" i="7"/>
  <c r="N258" i="7"/>
  <c r="M258" i="7"/>
  <c r="L258" i="7"/>
  <c r="N257" i="7"/>
  <c r="M257" i="7"/>
  <c r="L257" i="7"/>
  <c r="N256" i="7"/>
  <c r="M256" i="7"/>
  <c r="L256" i="7"/>
  <c r="N255" i="7"/>
  <c r="M255" i="7"/>
  <c r="L255" i="7"/>
  <c r="N254" i="7"/>
  <c r="M254" i="7"/>
  <c r="L254" i="7"/>
  <c r="N253" i="7"/>
  <c r="M253" i="7"/>
  <c r="L253" i="7"/>
  <c r="N252" i="7"/>
  <c r="M252" i="7"/>
  <c r="L252" i="7"/>
  <c r="N251" i="7"/>
  <c r="M251" i="7"/>
  <c r="L251" i="7"/>
  <c r="N250" i="7"/>
  <c r="M250" i="7"/>
  <c r="L250" i="7"/>
  <c r="N249" i="7"/>
  <c r="M249" i="7"/>
  <c r="L249" i="7"/>
  <c r="N248" i="7"/>
  <c r="M248" i="7"/>
  <c r="L248" i="7"/>
  <c r="N247" i="7"/>
  <c r="M247" i="7"/>
  <c r="L247" i="7"/>
  <c r="N246" i="7"/>
  <c r="M246" i="7"/>
  <c r="L246" i="7"/>
  <c r="N245" i="7"/>
  <c r="M245" i="7"/>
  <c r="L245" i="7"/>
  <c r="N244" i="7"/>
  <c r="M244" i="7"/>
  <c r="L244" i="7"/>
  <c r="N243" i="7"/>
  <c r="M243" i="7"/>
  <c r="L243" i="7"/>
  <c r="N242" i="7"/>
  <c r="M242" i="7"/>
  <c r="L242" i="7"/>
  <c r="N241" i="7"/>
  <c r="M241" i="7"/>
  <c r="L241" i="7"/>
  <c r="N240" i="7"/>
  <c r="M240" i="7"/>
  <c r="L240" i="7"/>
  <c r="N239" i="7"/>
  <c r="M239" i="7"/>
  <c r="L239" i="7"/>
  <c r="N238" i="7"/>
  <c r="M238" i="7"/>
  <c r="L238" i="7"/>
  <c r="N237" i="7"/>
  <c r="M237" i="7"/>
  <c r="L237" i="7"/>
  <c r="N236" i="7"/>
  <c r="M236" i="7"/>
  <c r="L236" i="7"/>
  <c r="N235" i="7"/>
  <c r="M235" i="7"/>
  <c r="L235" i="7"/>
  <c r="N234" i="7"/>
  <c r="M234" i="7"/>
  <c r="L234" i="7"/>
  <c r="N233" i="7"/>
  <c r="M233" i="7"/>
  <c r="L233" i="7"/>
  <c r="N232" i="7"/>
  <c r="M232" i="7"/>
  <c r="L232" i="7"/>
  <c r="N231" i="7"/>
  <c r="M231" i="7"/>
  <c r="L231" i="7"/>
  <c r="N230" i="7"/>
  <c r="M230" i="7"/>
  <c r="L230" i="7"/>
  <c r="N229" i="7"/>
  <c r="M229" i="7"/>
  <c r="L229" i="7"/>
  <c r="N228" i="7"/>
  <c r="M228" i="7"/>
  <c r="L228" i="7"/>
  <c r="N227" i="7"/>
  <c r="M227" i="7"/>
  <c r="L227" i="7"/>
  <c r="N226" i="7"/>
  <c r="M226" i="7"/>
  <c r="L226" i="7"/>
  <c r="N225" i="7"/>
  <c r="M225" i="7"/>
  <c r="L225" i="7"/>
  <c r="N224" i="7"/>
  <c r="M224" i="7"/>
  <c r="L224" i="7"/>
  <c r="N223" i="7"/>
  <c r="M223" i="7"/>
  <c r="L223" i="7"/>
  <c r="N222" i="7"/>
  <c r="M222" i="7"/>
  <c r="L222" i="7"/>
  <c r="N221" i="7"/>
  <c r="M221" i="7"/>
  <c r="L221" i="7"/>
  <c r="N220" i="7"/>
  <c r="M220" i="7"/>
  <c r="L220" i="7"/>
  <c r="N219" i="7"/>
  <c r="M219" i="7"/>
  <c r="L219" i="7"/>
  <c r="N218" i="7"/>
  <c r="M218" i="7"/>
  <c r="L218" i="7"/>
  <c r="N217" i="7"/>
  <c r="M217" i="7"/>
  <c r="L217" i="7"/>
  <c r="N216" i="7"/>
  <c r="M216" i="7"/>
  <c r="L216" i="7"/>
  <c r="N215" i="7"/>
  <c r="M215" i="7"/>
  <c r="L215" i="7"/>
  <c r="N214" i="7"/>
  <c r="M214" i="7"/>
  <c r="L214" i="7"/>
  <c r="N213" i="7"/>
  <c r="M213" i="7"/>
  <c r="L213" i="7"/>
  <c r="N212" i="7"/>
  <c r="M212" i="7"/>
  <c r="L212" i="7"/>
  <c r="N211" i="7"/>
  <c r="M211" i="7"/>
  <c r="L211" i="7"/>
  <c r="N210" i="7"/>
  <c r="M210" i="7"/>
  <c r="L210" i="7"/>
  <c r="N209" i="7"/>
  <c r="M209" i="7"/>
  <c r="L209" i="7"/>
  <c r="N208" i="7"/>
  <c r="M208" i="7"/>
  <c r="L208" i="7"/>
  <c r="N207" i="7"/>
  <c r="M207" i="7"/>
  <c r="L207" i="7"/>
  <c r="N206" i="7"/>
  <c r="M206" i="7"/>
  <c r="L206" i="7"/>
  <c r="N205" i="7"/>
  <c r="M205" i="7"/>
  <c r="L205" i="7"/>
  <c r="N204" i="7"/>
  <c r="M204" i="7"/>
  <c r="L204" i="7"/>
  <c r="N203" i="7"/>
  <c r="M203" i="7"/>
  <c r="L203" i="7"/>
  <c r="N202" i="7"/>
  <c r="M202" i="7"/>
  <c r="L202" i="7"/>
  <c r="N201" i="7"/>
  <c r="M201" i="7"/>
  <c r="L201" i="7"/>
  <c r="N200" i="7"/>
  <c r="M200" i="7"/>
  <c r="L200" i="7"/>
  <c r="N199" i="7"/>
  <c r="M199" i="7"/>
  <c r="L199" i="7"/>
  <c r="N198" i="7"/>
  <c r="M198" i="7"/>
  <c r="L198" i="7"/>
  <c r="N197" i="7"/>
  <c r="M197" i="7"/>
  <c r="L197" i="7"/>
  <c r="N196" i="7"/>
  <c r="M196" i="7"/>
  <c r="L196" i="7"/>
  <c r="N195" i="7"/>
  <c r="M195" i="7"/>
  <c r="L195" i="7"/>
  <c r="N194" i="7"/>
  <c r="M194" i="7"/>
  <c r="L194" i="7"/>
  <c r="N193" i="7"/>
  <c r="M193" i="7"/>
  <c r="L193" i="7"/>
  <c r="N192" i="7"/>
  <c r="M192" i="7"/>
  <c r="L192" i="7"/>
  <c r="N191" i="7"/>
  <c r="M191" i="7"/>
  <c r="L191" i="7"/>
  <c r="N190" i="7"/>
  <c r="M190" i="7"/>
  <c r="L190" i="7"/>
  <c r="N189" i="7"/>
  <c r="M189" i="7"/>
  <c r="L189" i="7"/>
  <c r="N188" i="7"/>
  <c r="M188" i="7"/>
  <c r="L188" i="7"/>
  <c r="N187" i="7"/>
  <c r="M187" i="7"/>
  <c r="L187" i="7"/>
  <c r="N186" i="7"/>
  <c r="M186" i="7"/>
  <c r="L186" i="7"/>
  <c r="N185" i="7"/>
  <c r="M185" i="7"/>
  <c r="L185" i="7"/>
  <c r="N184" i="7"/>
  <c r="M184" i="7"/>
  <c r="L184" i="7"/>
  <c r="N183" i="7"/>
  <c r="M183" i="7"/>
  <c r="L183" i="7"/>
  <c r="N182" i="7"/>
  <c r="M182" i="7"/>
  <c r="L182" i="7"/>
  <c r="N181" i="7"/>
  <c r="M181" i="7"/>
  <c r="L181" i="7"/>
  <c r="N180" i="7"/>
  <c r="M180" i="7"/>
  <c r="L180" i="7"/>
  <c r="N179" i="7"/>
  <c r="M179" i="7"/>
  <c r="L179" i="7"/>
  <c r="N178" i="7"/>
  <c r="M178" i="7"/>
  <c r="L178" i="7"/>
  <c r="N177" i="7"/>
  <c r="M177" i="7"/>
  <c r="L177" i="7"/>
  <c r="N176" i="7"/>
  <c r="M176" i="7"/>
  <c r="L176" i="7"/>
  <c r="N175" i="7"/>
  <c r="M175" i="7"/>
  <c r="L175" i="7"/>
  <c r="N174" i="7"/>
  <c r="M174" i="7"/>
  <c r="L174" i="7"/>
  <c r="N173" i="7"/>
  <c r="M173" i="7"/>
  <c r="L173" i="7"/>
  <c r="N172" i="7"/>
  <c r="M172" i="7"/>
  <c r="L172" i="7"/>
  <c r="N171" i="7"/>
  <c r="M171" i="7"/>
  <c r="L171" i="7"/>
  <c r="N170" i="7"/>
  <c r="M170" i="7"/>
  <c r="L170" i="7"/>
  <c r="N169" i="7"/>
  <c r="M169" i="7"/>
  <c r="L169" i="7"/>
  <c r="N168" i="7"/>
  <c r="M168" i="7"/>
  <c r="L168" i="7"/>
  <c r="N167" i="7"/>
  <c r="M167" i="7"/>
  <c r="L167" i="7"/>
  <c r="N166" i="7"/>
  <c r="M166" i="7"/>
  <c r="L166" i="7"/>
  <c r="N165" i="7"/>
  <c r="M165" i="7"/>
  <c r="L165" i="7"/>
  <c r="N164" i="7"/>
  <c r="M164" i="7"/>
  <c r="L164" i="7"/>
  <c r="N163" i="7"/>
  <c r="M163" i="7"/>
  <c r="L163" i="7"/>
  <c r="N162" i="7"/>
  <c r="M162" i="7"/>
  <c r="L162" i="7"/>
  <c r="N161" i="7"/>
  <c r="M161" i="7"/>
  <c r="L161" i="7"/>
  <c r="N160" i="7"/>
  <c r="M160" i="7"/>
  <c r="L160" i="7"/>
  <c r="N159" i="7"/>
  <c r="M159" i="7"/>
  <c r="L159" i="7"/>
  <c r="N158" i="7"/>
  <c r="M158" i="7"/>
  <c r="L158" i="7"/>
  <c r="N157" i="7"/>
  <c r="M157" i="7"/>
  <c r="L157" i="7"/>
  <c r="N156" i="7"/>
  <c r="M156" i="7"/>
  <c r="L156" i="7"/>
  <c r="N155" i="7"/>
  <c r="M155" i="7"/>
  <c r="L155" i="7"/>
  <c r="N154" i="7"/>
  <c r="M154" i="7"/>
  <c r="L154" i="7"/>
  <c r="N153" i="7"/>
  <c r="M153" i="7"/>
  <c r="L153" i="7"/>
  <c r="N152" i="7"/>
  <c r="M152" i="7"/>
  <c r="L152" i="7"/>
  <c r="N151" i="7"/>
  <c r="M151" i="7"/>
  <c r="L151" i="7"/>
  <c r="N150" i="7"/>
  <c r="M150" i="7"/>
  <c r="L150" i="7"/>
  <c r="N149" i="7"/>
  <c r="M149" i="7"/>
  <c r="L149" i="7"/>
  <c r="N148" i="7"/>
  <c r="M148" i="7"/>
  <c r="L148" i="7"/>
  <c r="N147" i="7"/>
  <c r="M147" i="7"/>
  <c r="L147" i="7"/>
  <c r="N146" i="7"/>
  <c r="M146" i="7"/>
  <c r="L146" i="7"/>
  <c r="N145" i="7"/>
  <c r="M145" i="7"/>
  <c r="L145" i="7"/>
  <c r="N144" i="7"/>
  <c r="M144" i="7"/>
  <c r="L144" i="7"/>
  <c r="N143" i="7"/>
  <c r="M143" i="7"/>
  <c r="L143" i="7"/>
  <c r="N142" i="7"/>
  <c r="M142" i="7"/>
  <c r="L142" i="7"/>
  <c r="N141" i="7"/>
  <c r="M141" i="7"/>
  <c r="L141" i="7"/>
  <c r="N140" i="7"/>
  <c r="M140" i="7"/>
  <c r="L140" i="7"/>
  <c r="N139" i="7"/>
  <c r="M139" i="7"/>
  <c r="L139" i="7"/>
  <c r="N138" i="7"/>
  <c r="M138" i="7"/>
  <c r="L138" i="7"/>
  <c r="N137" i="7"/>
  <c r="M137" i="7"/>
  <c r="L137" i="7"/>
  <c r="N136" i="7"/>
  <c r="M136" i="7"/>
  <c r="L136" i="7"/>
  <c r="N135" i="7"/>
  <c r="M135" i="7"/>
  <c r="L135" i="7"/>
  <c r="N134" i="7"/>
  <c r="M134" i="7"/>
  <c r="L134" i="7"/>
  <c r="N133" i="7"/>
  <c r="M133" i="7"/>
  <c r="L133" i="7"/>
  <c r="N132" i="7"/>
  <c r="M132" i="7"/>
  <c r="L132" i="7"/>
  <c r="N131" i="7"/>
  <c r="M131" i="7"/>
  <c r="L131" i="7"/>
  <c r="N130" i="7"/>
  <c r="M130" i="7"/>
  <c r="L130" i="7"/>
  <c r="N129" i="7"/>
  <c r="M129" i="7"/>
  <c r="L129" i="7"/>
  <c r="N128" i="7"/>
  <c r="M128" i="7"/>
  <c r="L128" i="7"/>
  <c r="N127" i="7"/>
  <c r="M127" i="7"/>
  <c r="L127" i="7"/>
  <c r="N126" i="7"/>
  <c r="M126" i="7"/>
  <c r="L126" i="7"/>
  <c r="N125" i="7"/>
  <c r="M125" i="7"/>
  <c r="L125" i="7"/>
  <c r="N124" i="7"/>
  <c r="M124" i="7"/>
  <c r="L124" i="7"/>
  <c r="N123" i="7"/>
  <c r="M123" i="7"/>
  <c r="L123" i="7"/>
  <c r="N122" i="7"/>
  <c r="M122" i="7"/>
  <c r="L122" i="7"/>
  <c r="N121" i="7"/>
  <c r="M121" i="7"/>
  <c r="L121" i="7"/>
  <c r="N120" i="7"/>
  <c r="M120" i="7"/>
  <c r="L120" i="7"/>
  <c r="N119" i="7"/>
  <c r="M119" i="7"/>
  <c r="L119" i="7"/>
  <c r="N118" i="7"/>
  <c r="M118" i="7"/>
  <c r="L118" i="7"/>
  <c r="N117" i="7"/>
  <c r="M117" i="7"/>
  <c r="L117" i="7"/>
  <c r="N116" i="7"/>
  <c r="M116" i="7"/>
  <c r="L116" i="7"/>
  <c r="N115" i="7"/>
  <c r="M115" i="7"/>
  <c r="L115" i="7"/>
  <c r="N114" i="7"/>
  <c r="M114" i="7"/>
  <c r="L114" i="7"/>
  <c r="N113" i="7"/>
  <c r="M113" i="7"/>
  <c r="L113" i="7"/>
  <c r="N112" i="7"/>
  <c r="M112" i="7"/>
  <c r="L112" i="7"/>
  <c r="N111" i="7"/>
  <c r="M111" i="7"/>
  <c r="L111" i="7"/>
  <c r="N110" i="7"/>
  <c r="M110" i="7"/>
  <c r="L110" i="7"/>
  <c r="N109" i="7"/>
  <c r="M109" i="7"/>
  <c r="L109" i="7"/>
  <c r="N108" i="7"/>
  <c r="M108" i="7"/>
  <c r="L108" i="7"/>
  <c r="N107" i="7"/>
  <c r="M107" i="7"/>
  <c r="L107" i="7"/>
  <c r="N106" i="7"/>
  <c r="M106" i="7"/>
  <c r="L106" i="7"/>
  <c r="N105" i="7"/>
  <c r="M105" i="7"/>
  <c r="L105" i="7"/>
  <c r="N104" i="7"/>
  <c r="M104" i="7"/>
  <c r="L104" i="7"/>
  <c r="N103" i="7"/>
  <c r="M103" i="7"/>
  <c r="L103" i="7"/>
  <c r="N102" i="7"/>
  <c r="M102" i="7"/>
  <c r="L102" i="7"/>
  <c r="N101" i="7"/>
  <c r="M101" i="7"/>
  <c r="L101" i="7"/>
  <c r="N100" i="7"/>
  <c r="M100" i="7"/>
  <c r="L100" i="7"/>
  <c r="N99" i="7"/>
  <c r="M99" i="7"/>
  <c r="L99" i="7"/>
  <c r="N98" i="7"/>
  <c r="M98" i="7"/>
  <c r="L98" i="7"/>
  <c r="N97" i="7"/>
  <c r="M97" i="7"/>
  <c r="L97" i="7"/>
  <c r="N96" i="7"/>
  <c r="M96" i="7"/>
  <c r="L96" i="7"/>
  <c r="N95" i="7"/>
  <c r="M95" i="7"/>
  <c r="L95" i="7"/>
  <c r="N94" i="7"/>
  <c r="M94" i="7"/>
  <c r="L94" i="7"/>
  <c r="N93" i="7"/>
  <c r="M93" i="7"/>
  <c r="L93" i="7"/>
  <c r="N92" i="7"/>
  <c r="M92" i="7"/>
  <c r="L92" i="7"/>
  <c r="N91" i="7"/>
  <c r="M91" i="7"/>
  <c r="L91" i="7"/>
  <c r="N90" i="7"/>
  <c r="M90" i="7"/>
  <c r="L90" i="7"/>
  <c r="N89" i="7"/>
  <c r="M89" i="7"/>
  <c r="L89" i="7"/>
  <c r="N88" i="7"/>
  <c r="M88" i="7"/>
  <c r="L88" i="7"/>
  <c r="N87" i="7"/>
  <c r="M87" i="7"/>
  <c r="L87" i="7"/>
  <c r="N86" i="7"/>
  <c r="M86" i="7"/>
  <c r="L86" i="7"/>
  <c r="N85" i="7"/>
  <c r="M85" i="7"/>
  <c r="L85" i="7"/>
  <c r="N84" i="7"/>
  <c r="M84" i="7"/>
  <c r="L84" i="7"/>
  <c r="N83" i="7"/>
  <c r="M83" i="7"/>
  <c r="L83" i="7"/>
  <c r="N82" i="7"/>
  <c r="M82" i="7"/>
  <c r="L82" i="7"/>
  <c r="N81" i="7"/>
  <c r="M81" i="7"/>
  <c r="L81" i="7"/>
  <c r="N80" i="7"/>
  <c r="M80" i="7"/>
  <c r="L80" i="7"/>
  <c r="N79" i="7"/>
  <c r="M79" i="7"/>
  <c r="L79" i="7"/>
  <c r="N78" i="7"/>
  <c r="M78" i="7"/>
  <c r="L78" i="7"/>
  <c r="N77" i="7"/>
  <c r="M77" i="7"/>
  <c r="L77" i="7"/>
  <c r="N76" i="7"/>
  <c r="M76" i="7"/>
  <c r="L76" i="7"/>
  <c r="N75" i="7"/>
  <c r="M75" i="7"/>
  <c r="L75" i="7"/>
  <c r="N74" i="7"/>
  <c r="M74" i="7"/>
  <c r="L74" i="7"/>
  <c r="N73" i="7"/>
  <c r="M73" i="7"/>
  <c r="L73" i="7"/>
  <c r="N72" i="7"/>
  <c r="M72" i="7"/>
  <c r="L72" i="7"/>
  <c r="N71" i="7"/>
  <c r="M71" i="7"/>
  <c r="L71" i="7"/>
  <c r="N70" i="7"/>
  <c r="M70" i="7"/>
  <c r="L70" i="7"/>
  <c r="N69" i="7"/>
  <c r="M69" i="7"/>
  <c r="L69" i="7"/>
  <c r="N68" i="7"/>
  <c r="M68" i="7"/>
  <c r="L68" i="7"/>
  <c r="N67" i="7"/>
  <c r="M67" i="7"/>
  <c r="L67" i="7"/>
  <c r="N66" i="7"/>
  <c r="M66" i="7"/>
  <c r="L66" i="7"/>
  <c r="N65" i="7"/>
  <c r="M65" i="7"/>
  <c r="L65" i="7"/>
  <c r="N64" i="7"/>
  <c r="M64" i="7"/>
  <c r="L64" i="7"/>
  <c r="N63" i="7"/>
  <c r="M63" i="7"/>
  <c r="L63" i="7"/>
  <c r="N62" i="7"/>
  <c r="M62" i="7"/>
  <c r="L62" i="7"/>
  <c r="N61" i="7"/>
  <c r="M61" i="7"/>
  <c r="L61" i="7"/>
  <c r="N60" i="7"/>
  <c r="M60" i="7"/>
  <c r="L60" i="7"/>
  <c r="N59" i="7"/>
  <c r="M59" i="7"/>
  <c r="L59" i="7"/>
  <c r="N58" i="7"/>
  <c r="M58" i="7"/>
  <c r="L58" i="7"/>
  <c r="N57" i="7"/>
  <c r="M57" i="7"/>
  <c r="L57" i="7"/>
  <c r="N56" i="7"/>
  <c r="M56" i="7"/>
  <c r="L56" i="7"/>
  <c r="N55" i="7"/>
  <c r="M55" i="7"/>
  <c r="L55" i="7"/>
  <c r="N54" i="7"/>
  <c r="M54" i="7"/>
  <c r="L54" i="7"/>
  <c r="N53" i="7"/>
  <c r="M53" i="7"/>
  <c r="L53" i="7"/>
  <c r="N52" i="7"/>
  <c r="M52" i="7"/>
  <c r="L52" i="7"/>
  <c r="N51" i="7"/>
  <c r="M51" i="7"/>
  <c r="L51" i="7"/>
  <c r="N50" i="7"/>
  <c r="M50" i="7"/>
  <c r="L50" i="7"/>
  <c r="N49" i="7"/>
  <c r="M49" i="7"/>
  <c r="L49" i="7"/>
  <c r="N48" i="7"/>
  <c r="M48" i="7"/>
  <c r="L48" i="7"/>
  <c r="N47" i="7"/>
  <c r="M47" i="7"/>
  <c r="L47" i="7"/>
  <c r="N46" i="7"/>
  <c r="M46" i="7"/>
  <c r="L46" i="7"/>
  <c r="N45" i="7"/>
  <c r="M45" i="7"/>
  <c r="L45" i="7"/>
  <c r="N44" i="7"/>
  <c r="M44" i="7"/>
  <c r="L44" i="7"/>
  <c r="N43" i="7"/>
  <c r="M43" i="7"/>
  <c r="L43" i="7"/>
  <c r="N42" i="7"/>
  <c r="M42" i="7"/>
  <c r="L42" i="7"/>
  <c r="N41" i="7"/>
  <c r="M41" i="7"/>
  <c r="L41" i="7"/>
  <c r="N40" i="7"/>
  <c r="M40" i="7"/>
  <c r="L40" i="7"/>
  <c r="N39" i="7"/>
  <c r="M39" i="7"/>
  <c r="L39" i="7"/>
  <c r="N38" i="7"/>
  <c r="M38" i="7"/>
  <c r="L38" i="7"/>
  <c r="N37" i="7"/>
  <c r="M37" i="7"/>
  <c r="L37" i="7"/>
  <c r="N36" i="7"/>
  <c r="M36" i="7"/>
  <c r="L36" i="7"/>
  <c r="N35" i="7"/>
  <c r="M35" i="7"/>
  <c r="L35" i="7"/>
  <c r="N34" i="7"/>
  <c r="M34" i="7"/>
  <c r="L34" i="7"/>
  <c r="N33" i="7"/>
  <c r="M33" i="7"/>
  <c r="L33" i="7"/>
  <c r="N32" i="7"/>
  <c r="M32" i="7"/>
  <c r="L32" i="7"/>
  <c r="N31" i="7"/>
  <c r="M31" i="7"/>
  <c r="L31" i="7"/>
  <c r="N30" i="7"/>
  <c r="M30" i="7"/>
  <c r="L30" i="7"/>
  <c r="N29" i="7"/>
  <c r="M29" i="7"/>
  <c r="L29" i="7"/>
  <c r="N28" i="7"/>
  <c r="M28" i="7"/>
  <c r="L28" i="7"/>
  <c r="N27" i="7"/>
  <c r="M27" i="7"/>
  <c r="L27" i="7"/>
  <c r="N26" i="7"/>
  <c r="M26" i="7"/>
  <c r="L26" i="7"/>
  <c r="N25" i="7"/>
  <c r="M25" i="7"/>
  <c r="L25" i="7"/>
  <c r="N24" i="7"/>
  <c r="M24" i="7"/>
  <c r="L24" i="7"/>
  <c r="N23" i="7"/>
  <c r="M23" i="7"/>
  <c r="L23" i="7"/>
  <c r="N22" i="7"/>
  <c r="M22" i="7"/>
  <c r="L22" i="7"/>
  <c r="N21" i="7"/>
  <c r="M21" i="7"/>
  <c r="L21" i="7"/>
  <c r="N20" i="7"/>
  <c r="M20" i="7"/>
  <c r="L20" i="7"/>
  <c r="N19" i="7"/>
  <c r="M19" i="7"/>
  <c r="L19" i="7"/>
  <c r="N18" i="7"/>
  <c r="M18" i="7"/>
  <c r="L18" i="7"/>
  <c r="N17" i="7"/>
  <c r="M17" i="7"/>
  <c r="L17" i="7"/>
  <c r="N16" i="7"/>
  <c r="M16" i="7"/>
  <c r="L16" i="7"/>
  <c r="N15" i="7"/>
  <c r="M15" i="7"/>
  <c r="L15" i="7"/>
  <c r="N14" i="7"/>
  <c r="M14" i="7"/>
  <c r="L14" i="7"/>
  <c r="N13" i="7"/>
  <c r="M13" i="7"/>
  <c r="L13" i="7"/>
  <c r="N12" i="7"/>
  <c r="M12" i="7"/>
  <c r="L12" i="7"/>
  <c r="N11" i="7"/>
  <c r="M11" i="7"/>
  <c r="L11" i="7"/>
  <c r="N10" i="7"/>
  <c r="M10" i="7"/>
  <c r="L10" i="7"/>
  <c r="N9" i="7"/>
  <c r="M9" i="7"/>
  <c r="L9" i="7"/>
  <c r="N8" i="7"/>
  <c r="M8" i="7"/>
  <c r="L8" i="7"/>
  <c r="M7" i="7"/>
  <c r="L7" i="7"/>
  <c r="N6" i="7"/>
  <c r="M6" i="7"/>
  <c r="L6" i="7"/>
  <c r="N5" i="7"/>
  <c r="M5" i="7"/>
  <c r="L5" i="7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K1028" i="1"/>
  <c r="K1027" i="1"/>
  <c r="K1007" i="1"/>
  <c r="K999" i="1"/>
  <c r="K998" i="1"/>
  <c r="K997" i="1"/>
  <c r="K995" i="1"/>
  <c r="K994" i="1"/>
  <c r="K993" i="1"/>
  <c r="K992" i="1"/>
  <c r="K985" i="1"/>
  <c r="K973" i="1"/>
  <c r="K964" i="1"/>
  <c r="K946" i="1"/>
  <c r="K935" i="1"/>
  <c r="K920" i="1"/>
  <c r="K908" i="1"/>
  <c r="K891" i="1"/>
  <c r="K885" i="1"/>
  <c r="K877" i="1"/>
  <c r="K876" i="1"/>
  <c r="K862" i="1"/>
  <c r="K833" i="1"/>
  <c r="K827" i="1"/>
  <c r="K825" i="1"/>
  <c r="K809" i="1"/>
  <c r="K806" i="1"/>
  <c r="K805" i="1"/>
  <c r="K797" i="1"/>
  <c r="K796" i="1"/>
  <c r="K785" i="1"/>
  <c r="K779" i="1"/>
  <c r="K762" i="1"/>
  <c r="K735" i="1"/>
  <c r="K727" i="1"/>
  <c r="K721" i="1"/>
  <c r="K717" i="1"/>
  <c r="K714" i="1"/>
  <c r="K705" i="1"/>
  <c r="K698" i="1"/>
  <c r="K696" i="1"/>
  <c r="K692" i="1"/>
  <c r="K688" i="1"/>
  <c r="K683" i="1"/>
  <c r="K682" i="1"/>
  <c r="K681" i="1"/>
  <c r="K671" i="1"/>
  <c r="K666" i="1"/>
  <c r="K634" i="1"/>
  <c r="K631" i="1"/>
  <c r="K620" i="1"/>
  <c r="K609" i="1"/>
  <c r="K604" i="1"/>
  <c r="K591" i="1"/>
  <c r="K564" i="1"/>
  <c r="K548" i="1"/>
  <c r="K541" i="1"/>
  <c r="K540" i="1"/>
  <c r="K522" i="1"/>
  <c r="K505" i="1"/>
  <c r="K503" i="1"/>
  <c r="K496" i="1"/>
  <c r="K460" i="1"/>
  <c r="K457" i="1"/>
  <c r="K455" i="1"/>
  <c r="K450" i="1"/>
  <c r="K448" i="1"/>
  <c r="K438" i="1"/>
  <c r="K431" i="1"/>
  <c r="K418" i="1"/>
  <c r="K410" i="1"/>
  <c r="K403" i="1"/>
  <c r="K398" i="1"/>
  <c r="K389" i="1"/>
  <c r="K384" i="1"/>
  <c r="K342" i="1"/>
  <c r="K340" i="1"/>
  <c r="K338" i="1"/>
  <c r="K319" i="1"/>
  <c r="K288" i="1"/>
  <c r="K286" i="1"/>
  <c r="K284" i="1"/>
  <c r="K270" i="1"/>
  <c r="K230" i="1"/>
  <c r="K221" i="1"/>
  <c r="K202" i="1"/>
  <c r="K195" i="1"/>
  <c r="K186" i="1"/>
  <c r="K184" i="1"/>
  <c r="K176" i="1"/>
  <c r="K171" i="1"/>
  <c r="K161" i="1"/>
  <c r="K156" i="1"/>
  <c r="K140" i="1"/>
  <c r="K139" i="1"/>
  <c r="K135" i="1"/>
  <c r="K134" i="1"/>
  <c r="K133" i="1"/>
  <c r="K129" i="1"/>
  <c r="K128" i="1"/>
  <c r="K127" i="1"/>
  <c r="K124" i="1"/>
  <c r="K123" i="1"/>
  <c r="K120" i="1"/>
  <c r="K119" i="1"/>
  <c r="K117" i="1"/>
  <c r="K114" i="1"/>
  <c r="K113" i="1"/>
  <c r="K111" i="1"/>
  <c r="K105" i="1"/>
  <c r="K101" i="1"/>
  <c r="K100" i="1"/>
  <c r="K86" i="1"/>
  <c r="K85" i="1"/>
  <c r="K78" i="1"/>
  <c r="K70" i="1"/>
  <c r="K68" i="1"/>
  <c r="K49" i="1"/>
  <c r="K41" i="1"/>
  <c r="Z1022" i="9" l="1"/>
  <c r="Z1025" i="9"/>
  <c r="Z881" i="9"/>
  <c r="Z893" i="9"/>
  <c r="Z817" i="9"/>
  <c r="Z874" i="9"/>
  <c r="Z867" i="9"/>
  <c r="Z836" i="9"/>
  <c r="Z750" i="9"/>
  <c r="Z642" i="9"/>
  <c r="Z575" i="9"/>
  <c r="Z678" i="9"/>
  <c r="Z621" i="9"/>
  <c r="Z668" i="9"/>
  <c r="Z555" i="9"/>
  <c r="Z457" i="9"/>
  <c r="Z346" i="9"/>
  <c r="Z236" i="9"/>
  <c r="Z403" i="9"/>
  <c r="Z448" i="9"/>
  <c r="Z338" i="9"/>
  <c r="Z263" i="9"/>
  <c r="Z151" i="9"/>
  <c r="Z44" i="9"/>
  <c r="Z131" i="9"/>
  <c r="Z87" i="9"/>
  <c r="Z67" i="9"/>
  <c r="Z35" i="9"/>
  <c r="Z59" i="9"/>
  <c r="Z60" i="9"/>
  <c r="Z33" i="9"/>
  <c r="Z804" i="9"/>
  <c r="Z713" i="9"/>
  <c r="Z951" i="9"/>
  <c r="Z292" i="9"/>
  <c r="Z222" i="9"/>
  <c r="Z103" i="9"/>
  <c r="Z311" i="9"/>
  <c r="Z308" i="9"/>
  <c r="Z1016" i="9"/>
  <c r="Z998" i="9"/>
  <c r="Z727" i="9"/>
  <c r="Z685" i="9"/>
  <c r="Z655" i="9"/>
  <c r="Z696" i="9"/>
  <c r="Z580" i="9"/>
  <c r="Z543" i="9"/>
  <c r="Z483" i="9"/>
  <c r="Z557" i="9"/>
  <c r="Z431" i="9"/>
  <c r="Z377" i="9"/>
  <c r="Z154" i="9"/>
  <c r="Z353" i="9"/>
  <c r="Z62" i="9"/>
  <c r="Z486" i="9"/>
  <c r="Z158" i="9"/>
  <c r="Z55" i="9"/>
  <c r="Z367" i="9"/>
  <c r="Z990" i="9"/>
  <c r="Z922" i="9"/>
  <c r="Z840" i="9"/>
  <c r="Z541" i="9"/>
  <c r="Z135" i="9"/>
  <c r="Z28" i="9"/>
  <c r="Z724" i="9"/>
  <c r="Z354" i="9"/>
  <c r="Z300" i="9"/>
  <c r="Z239" i="9"/>
  <c r="Z382" i="9"/>
  <c r="Z327" i="9"/>
  <c r="Z477" i="9"/>
  <c r="Z348" i="9"/>
  <c r="Z201" i="9"/>
  <c r="Z163" i="9"/>
  <c r="Z25" i="9"/>
  <c r="Z9" i="9"/>
  <c r="Z118" i="9"/>
  <c r="Z136" i="9"/>
  <c r="Z47" i="9"/>
  <c r="Z200" i="9"/>
  <c r="Z97" i="9"/>
  <c r="T637" i="9"/>
  <c r="U637" i="9" s="1"/>
  <c r="Z561" i="9"/>
  <c r="Z596" i="9"/>
  <c r="Z525" i="9"/>
  <c r="Z583" i="9"/>
  <c r="Z1006" i="9"/>
  <c r="Z885" i="9"/>
  <c r="Z859" i="9"/>
  <c r="Z648" i="9"/>
  <c r="Z589" i="9"/>
  <c r="Z355" i="9"/>
  <c r="Z302" i="9"/>
  <c r="Z342" i="9"/>
  <c r="T342" i="9"/>
  <c r="U342" i="9" s="1"/>
  <c r="Z886" i="9"/>
  <c r="Z1017" i="9"/>
  <c r="Z1027" i="9"/>
  <c r="Z1023" i="9"/>
  <c r="Z1003" i="9"/>
  <c r="Z981" i="9"/>
  <c r="Z966" i="9"/>
  <c r="Z939" i="9"/>
  <c r="Z953" i="9"/>
  <c r="Z887" i="9"/>
  <c r="Z940" i="9"/>
  <c r="Z807" i="9"/>
  <c r="Z837" i="9"/>
  <c r="Z915" i="9"/>
  <c r="Z715" i="9"/>
  <c r="Z875" i="9"/>
  <c r="Z723" i="9"/>
  <c r="Z825" i="9"/>
  <c r="Z694" i="9"/>
  <c r="Z716" i="9"/>
  <c r="Z802" i="9"/>
  <c r="Z697" i="9"/>
  <c r="Z630" i="9"/>
  <c r="Z570" i="9"/>
  <c r="Z702" i="9"/>
  <c r="Z646" i="9"/>
  <c r="Z430" i="9"/>
  <c r="Z426" i="9"/>
  <c r="Z298" i="9"/>
  <c r="Z626" i="9"/>
  <c r="Z520" i="9"/>
  <c r="Z628" i="9"/>
  <c r="Z539" i="9"/>
  <c r="Z506" i="9"/>
  <c r="Z542" i="9"/>
  <c r="Z612" i="9"/>
  <c r="Z593" i="9"/>
  <c r="Z526" i="9"/>
  <c r="Z362" i="9"/>
  <c r="Z381" i="9"/>
  <c r="Z528" i="9"/>
  <c r="Z478" i="9"/>
  <c r="Z393" i="9"/>
  <c r="Z129" i="9"/>
  <c r="Z400" i="9"/>
  <c r="Z752" i="9"/>
  <c r="Z440" i="9"/>
  <c r="Z544" i="9"/>
  <c r="Z372" i="9"/>
  <c r="Z153" i="9"/>
  <c r="Z468" i="9"/>
  <c r="Z278" i="9"/>
  <c r="Z202" i="9"/>
  <c r="Z169" i="9"/>
  <c r="Z303" i="9"/>
  <c r="Z215" i="9"/>
  <c r="Z168" i="9"/>
  <c r="Z319" i="9"/>
  <c r="Z273" i="9"/>
  <c r="Z375" i="9"/>
  <c r="Z293" i="9"/>
  <c r="Z16" i="9"/>
  <c r="Z24" i="9"/>
  <c r="Z249" i="9"/>
  <c r="Z68" i="9"/>
  <c r="Z195" i="9"/>
  <c r="Z29" i="9"/>
  <c r="Z409" i="9"/>
  <c r="Z873" i="9"/>
  <c r="Z1005" i="9"/>
  <c r="Z718" i="9"/>
  <c r="Z591" i="9"/>
  <c r="T106" i="9"/>
  <c r="P106" i="9"/>
  <c r="Z449" i="9"/>
  <c r="Z190" i="9"/>
  <c r="Z63" i="9"/>
  <c r="Z1011" i="9"/>
  <c r="Z898" i="9"/>
  <c r="Z889" i="9"/>
  <c r="Z847" i="9"/>
  <c r="Z926" i="9"/>
  <c r="Z739" i="9"/>
  <c r="Z777" i="9"/>
  <c r="Z645" i="9"/>
  <c r="Z849" i="9"/>
  <c r="Z865" i="9"/>
  <c r="Z776" i="9"/>
  <c r="Z763" i="9"/>
  <c r="Z736" i="9"/>
  <c r="Z625" i="9"/>
  <c r="Z814" i="9"/>
  <c r="Z710" i="9"/>
  <c r="Z629" i="9"/>
  <c r="Z660" i="9"/>
  <c r="Z617" i="9"/>
  <c r="Z559" i="9"/>
  <c r="Z462" i="9"/>
  <c r="Z464" i="9"/>
  <c r="Z456" i="9"/>
  <c r="Z266" i="9"/>
  <c r="Z636" i="9"/>
  <c r="Z378" i="9"/>
  <c r="Z588" i="9"/>
  <c r="Z364" i="9"/>
  <c r="Z673" i="9"/>
  <c r="Z316" i="9"/>
  <c r="Z145" i="9"/>
  <c r="Z359" i="9"/>
  <c r="Z472" i="9"/>
  <c r="Z407" i="9"/>
  <c r="Z493" i="9"/>
  <c r="Z297" i="9"/>
  <c r="Z289" i="9"/>
  <c r="Z243" i="9"/>
  <c r="Z217" i="9"/>
  <c r="Z166" i="9"/>
  <c r="Z343" i="9"/>
  <c r="X85" i="8"/>
  <c r="X197" i="8"/>
  <c r="X561" i="8"/>
  <c r="Z1030" i="9"/>
  <c r="T1010" i="9"/>
  <c r="U1010" i="9" s="1"/>
  <c r="P1010" i="9"/>
  <c r="T986" i="9"/>
  <c r="U986" i="9" s="1"/>
  <c r="P986" i="9"/>
  <c r="T994" i="9"/>
  <c r="U994" i="9" s="1"/>
  <c r="P994" i="9"/>
  <c r="Z975" i="9"/>
  <c r="T927" i="9"/>
  <c r="U927" i="9" s="1"/>
  <c r="P927" i="9"/>
  <c r="T908" i="9"/>
  <c r="U908" i="9" s="1"/>
  <c r="Z908" i="9"/>
  <c r="P908" i="9"/>
  <c r="Z950" i="9"/>
  <c r="T843" i="9"/>
  <c r="U843" i="9" s="1"/>
  <c r="P843" i="9"/>
  <c r="Z826" i="9"/>
  <c r="Z910" i="9"/>
  <c r="T735" i="9"/>
  <c r="U735" i="9" s="1"/>
  <c r="P735" i="9"/>
  <c r="Z891" i="9"/>
  <c r="T714" i="9"/>
  <c r="U714" i="9" s="1"/>
  <c r="P714" i="9"/>
  <c r="Z1032" i="9"/>
  <c r="U798" i="9"/>
  <c r="Z798" i="9"/>
  <c r="T632" i="9"/>
  <c r="U632" i="9" s="1"/>
  <c r="P632" i="9"/>
  <c r="Z780" i="9"/>
  <c r="Z747" i="9"/>
  <c r="Z815" i="9"/>
  <c r="Z707" i="9"/>
  <c r="Z613" i="9"/>
  <c r="T551" i="9"/>
  <c r="U551" i="9" s="1"/>
  <c r="P551" i="9"/>
  <c r="Z569" i="9"/>
  <c r="Z726" i="9"/>
  <c r="T675" i="9"/>
  <c r="U675" i="9" s="1"/>
  <c r="P675" i="9"/>
  <c r="Z782" i="9"/>
  <c r="T556" i="9"/>
  <c r="U556" i="9" s="1"/>
  <c r="P556" i="9"/>
  <c r="Z424" i="9"/>
  <c r="Z598" i="9"/>
  <c r="T479" i="9"/>
  <c r="U479" i="9" s="1"/>
  <c r="P479" i="9"/>
  <c r="Z446" i="9"/>
  <c r="Z728" i="9"/>
  <c r="Z634" i="9"/>
  <c r="Z410" i="9"/>
  <c r="T363" i="9"/>
  <c r="U363" i="9" s="1"/>
  <c r="U639" i="9"/>
  <c r="Z639" i="9"/>
  <c r="T509" i="9"/>
  <c r="U509" i="9" s="1"/>
  <c r="Z402" i="9"/>
  <c r="Z475" i="9"/>
  <c r="Z271" i="9"/>
  <c r="Z193" i="9"/>
  <c r="T146" i="9"/>
  <c r="U146" i="9" s="1"/>
  <c r="P146" i="9"/>
  <c r="Z310" i="9"/>
  <c r="U310" i="9"/>
  <c r="T191" i="9"/>
  <c r="U191" i="9" s="1"/>
  <c r="Z618" i="9"/>
  <c r="U244" i="9"/>
  <c r="Z244" i="9"/>
  <c r="Z614" i="9"/>
  <c r="Z536" i="9"/>
  <c r="U433" i="9"/>
  <c r="Z433" i="9"/>
  <c r="U82" i="9"/>
  <c r="Z82" i="9"/>
  <c r="U276" i="9"/>
  <c r="Z276" i="9"/>
  <c r="P191" i="9"/>
  <c r="T1004" i="9"/>
  <c r="U1004" i="9" s="1"/>
  <c r="P1004" i="9"/>
  <c r="T984" i="9"/>
  <c r="U984" i="9" s="1"/>
  <c r="P984" i="9"/>
  <c r="U1021" i="9"/>
  <c r="Z1021" i="9"/>
  <c r="T992" i="9"/>
  <c r="U992" i="9" s="1"/>
  <c r="P992" i="9"/>
  <c r="T997" i="9"/>
  <c r="U997" i="9" s="1"/>
  <c r="P997" i="9"/>
  <c r="T888" i="9"/>
  <c r="U888" i="9" s="1"/>
  <c r="P888" i="9"/>
  <c r="U903" i="9"/>
  <c r="Z903" i="9"/>
  <c r="T870" i="9"/>
  <c r="U870" i="9" s="1"/>
  <c r="P870" i="9"/>
  <c r="T933" i="9"/>
  <c r="U933" i="9" s="1"/>
  <c r="P933" i="9"/>
  <c r="U890" i="9"/>
  <c r="Z890" i="9"/>
  <c r="T872" i="9"/>
  <c r="U872" i="9" s="1"/>
  <c r="P872" i="9"/>
  <c r="T786" i="9"/>
  <c r="U786" i="9" s="1"/>
  <c r="P786" i="9"/>
  <c r="T821" i="9"/>
  <c r="U821" i="9" s="1"/>
  <c r="P821" i="9"/>
  <c r="U822" i="9"/>
  <c r="Z822" i="9"/>
  <c r="U796" i="9"/>
  <c r="Z796" i="9"/>
  <c r="T722" i="9"/>
  <c r="U722" i="9" s="1"/>
  <c r="P722" i="9"/>
  <c r="T830" i="9"/>
  <c r="U830" i="9" s="1"/>
  <c r="Z830" i="9"/>
  <c r="P830" i="9"/>
  <c r="T656" i="9"/>
  <c r="U656" i="9" s="1"/>
  <c r="P656" i="9"/>
  <c r="T627" i="9"/>
  <c r="U627" i="9" s="1"/>
  <c r="P627" i="9"/>
  <c r="U839" i="9"/>
  <c r="Z839" i="9"/>
  <c r="T725" i="9"/>
  <c r="U725" i="9" s="1"/>
  <c r="P725" i="9"/>
  <c r="U609" i="9"/>
  <c r="Z609" i="9"/>
  <c r="T603" i="9"/>
  <c r="U603" i="9" s="1"/>
  <c r="P603" i="9"/>
  <c r="T538" i="9"/>
  <c r="U538" i="9" s="1"/>
  <c r="U606" i="9"/>
  <c r="Z606" i="9"/>
  <c r="T672" i="9"/>
  <c r="U672" i="9" s="1"/>
  <c r="P672" i="9"/>
  <c r="T554" i="9"/>
  <c r="U554" i="9" s="1"/>
  <c r="P554" i="9"/>
  <c r="T447" i="9"/>
  <c r="U447" i="9" s="1"/>
  <c r="P447" i="9"/>
  <c r="T360" i="9"/>
  <c r="U360" i="9" s="1"/>
  <c r="T299" i="9"/>
  <c r="U299" i="9" s="1"/>
  <c r="Z485" i="9"/>
  <c r="U485" i="9"/>
  <c r="U459" i="9"/>
  <c r="Z459" i="9"/>
  <c r="T280" i="9"/>
  <c r="U280" i="9" s="1"/>
  <c r="P280" i="9"/>
  <c r="Z633" i="9"/>
  <c r="T590" i="9"/>
  <c r="U590" i="9" s="1"/>
  <c r="P590" i="9"/>
  <c r="T226" i="9"/>
  <c r="U226" i="9" s="1"/>
  <c r="P226" i="9"/>
  <c r="T175" i="9"/>
  <c r="U175" i="9" s="1"/>
  <c r="P175" i="9"/>
  <c r="T576" i="9"/>
  <c r="U576" i="9" s="1"/>
  <c r="P576" i="9"/>
  <c r="U425" i="9"/>
  <c r="Z425" i="9"/>
  <c r="P360" i="9"/>
  <c r="Z1033" i="9"/>
  <c r="T970" i="9"/>
  <c r="U970" i="9" s="1"/>
  <c r="P970" i="9"/>
  <c r="T978" i="9"/>
  <c r="U978" i="9" s="1"/>
  <c r="P978" i="9"/>
  <c r="T920" i="9"/>
  <c r="U920" i="9" s="1"/>
  <c r="P920" i="9"/>
  <c r="T948" i="9"/>
  <c r="U948" i="9" s="1"/>
  <c r="P948" i="9"/>
  <c r="Z938" i="9"/>
  <c r="T862" i="9"/>
  <c r="U862" i="9" s="1"/>
  <c r="P862" i="9"/>
  <c r="Z906" i="9"/>
  <c r="Z866" i="9"/>
  <c r="Z863" i="9"/>
  <c r="T783" i="9"/>
  <c r="U783" i="9" s="1"/>
  <c r="P783" i="9"/>
  <c r="Z793" i="9"/>
  <c r="U793" i="9"/>
  <c r="Z864" i="9"/>
  <c r="Z871" i="9"/>
  <c r="T816" i="9"/>
  <c r="U816" i="9" s="1"/>
  <c r="P816" i="9"/>
  <c r="T785" i="9"/>
  <c r="U785" i="9" s="1"/>
  <c r="P785" i="9"/>
  <c r="Z774" i="9"/>
  <c r="T643" i="9"/>
  <c r="U643" i="9" s="1"/>
  <c r="P643" i="9"/>
  <c r="U741" i="9"/>
  <c r="Z741" i="9"/>
  <c r="U712" i="9"/>
  <c r="Z712" i="9"/>
  <c r="U795" i="9"/>
  <c r="Z795" i="9"/>
  <c r="Z852" i="9"/>
  <c r="T611" i="9"/>
  <c r="U611" i="9" s="1"/>
  <c r="P611" i="9"/>
  <c r="T577" i="9"/>
  <c r="U577" i="9" s="1"/>
  <c r="P577" i="9"/>
  <c r="Z764" i="9"/>
  <c r="T533" i="9"/>
  <c r="U533" i="9" s="1"/>
  <c r="U453" i="9"/>
  <c r="Z453" i="9"/>
  <c r="T439" i="9"/>
  <c r="U439" i="9" s="1"/>
  <c r="P439" i="9"/>
  <c r="T267" i="9"/>
  <c r="U267" i="9" s="1"/>
  <c r="P267" i="9"/>
  <c r="T395" i="9"/>
  <c r="U395" i="9" s="1"/>
  <c r="P395" i="9"/>
  <c r="U507" i="9"/>
  <c r="Z507" i="9"/>
  <c r="Z421" i="9"/>
  <c r="T264" i="9"/>
  <c r="U264" i="9" s="1"/>
  <c r="Z412" i="9"/>
  <c r="Z270" i="9"/>
  <c r="T178" i="9"/>
  <c r="U178" i="9" s="1"/>
  <c r="Z450" i="9"/>
  <c r="T304" i="9"/>
  <c r="U304" i="9" s="1"/>
  <c r="T159" i="9"/>
  <c r="U159" i="9" s="1"/>
  <c r="Z418" i="9"/>
  <c r="Z397" i="9"/>
  <c r="Z320" i="9"/>
  <c r="Z277" i="9"/>
  <c r="U333" i="9"/>
  <c r="Z333" i="9"/>
  <c r="P363" i="9"/>
  <c r="P533" i="9"/>
  <c r="Z1001" i="9"/>
  <c r="T969" i="9"/>
  <c r="U969" i="9" s="1"/>
  <c r="P969" i="9"/>
  <c r="T1026" i="9"/>
  <c r="U1026" i="9" s="1"/>
  <c r="P1026" i="9"/>
  <c r="T977" i="9"/>
  <c r="U977" i="9" s="1"/>
  <c r="P977" i="9"/>
  <c r="U995" i="9"/>
  <c r="Z995" i="9"/>
  <c r="T924" i="9"/>
  <c r="U924" i="9" s="1"/>
  <c r="P924" i="9"/>
  <c r="Z973" i="9"/>
  <c r="T897" i="9"/>
  <c r="U897" i="9" s="1"/>
  <c r="P897" i="9"/>
  <c r="T899" i="9"/>
  <c r="U899" i="9" s="1"/>
  <c r="P899" i="9"/>
  <c r="T930" i="9"/>
  <c r="U930" i="9" s="1"/>
  <c r="P930" i="9"/>
  <c r="T944" i="9"/>
  <c r="U944" i="9" s="1"/>
  <c r="P944" i="9"/>
  <c r="U902" i="9"/>
  <c r="Z902" i="9"/>
  <c r="T854" i="9"/>
  <c r="U854" i="9" s="1"/>
  <c r="P854" i="9"/>
  <c r="Z808" i="9"/>
  <c r="T808" i="9"/>
  <c r="U808" i="9" s="1"/>
  <c r="P808" i="9"/>
  <c r="U806" i="9"/>
  <c r="Z806" i="9"/>
  <c r="T781" i="9"/>
  <c r="U781" i="9" s="1"/>
  <c r="P781" i="9"/>
  <c r="T790" i="9"/>
  <c r="U790" i="9" s="1"/>
  <c r="P790" i="9"/>
  <c r="U918" i="9"/>
  <c r="Z918" i="9"/>
  <c r="T770" i="9"/>
  <c r="U770" i="9" s="1"/>
  <c r="P770" i="9"/>
  <c r="T775" i="9"/>
  <c r="U775" i="9" s="1"/>
  <c r="P775" i="9"/>
  <c r="T692" i="9"/>
  <c r="U692" i="9" s="1"/>
  <c r="P692" i="9"/>
  <c r="T738" i="9"/>
  <c r="U738" i="9" s="1"/>
  <c r="P738" i="9"/>
  <c r="T619" i="9"/>
  <c r="U619" i="9" s="1"/>
  <c r="T706" i="9"/>
  <c r="U706" i="9" s="1"/>
  <c r="P706" i="9"/>
  <c r="Z878" i="9"/>
  <c r="T717" i="9"/>
  <c r="U717" i="9" s="1"/>
  <c r="P717" i="9"/>
  <c r="T579" i="9"/>
  <c r="U579" i="9" s="1"/>
  <c r="P579" i="9"/>
  <c r="T584" i="9"/>
  <c r="U584" i="9" s="1"/>
  <c r="P584" i="9"/>
  <c r="T600" i="9"/>
  <c r="U600" i="9" s="1"/>
  <c r="P600" i="9"/>
  <c r="Z799" i="9"/>
  <c r="Z751" i="9"/>
  <c r="U567" i="9"/>
  <c r="Z567" i="9"/>
  <c r="Z638" i="9"/>
  <c r="T571" i="9"/>
  <c r="U571" i="9" s="1"/>
  <c r="P571" i="9"/>
  <c r="Z516" i="9"/>
  <c r="U496" i="9"/>
  <c r="Z496" i="9"/>
  <c r="T408" i="9"/>
  <c r="U408" i="9" s="1"/>
  <c r="P408" i="9"/>
  <c r="T344" i="9"/>
  <c r="U344" i="9" s="1"/>
  <c r="P344" i="9"/>
  <c r="T347" i="9"/>
  <c r="U347" i="9" s="1"/>
  <c r="U437" i="9"/>
  <c r="Z437" i="9"/>
  <c r="T262" i="9"/>
  <c r="U262" i="9" s="1"/>
  <c r="P262" i="9"/>
  <c r="U443" i="9"/>
  <c r="Z443" i="9"/>
  <c r="Z294" i="9"/>
  <c r="U294" i="9"/>
  <c r="T130" i="9"/>
  <c r="U130" i="9" s="1"/>
  <c r="T352" i="9"/>
  <c r="U352" i="9" s="1"/>
  <c r="P352" i="9"/>
  <c r="U258" i="9"/>
  <c r="Z258" i="9"/>
  <c r="T143" i="9"/>
  <c r="U143" i="9" s="1"/>
  <c r="P143" i="9"/>
  <c r="Z492" i="9"/>
  <c r="Z562" i="9"/>
  <c r="U386" i="9"/>
  <c r="Z386" i="9"/>
  <c r="Z983" i="9"/>
  <c r="U983" i="9"/>
  <c r="T988" i="9"/>
  <c r="U988" i="9" s="1"/>
  <c r="P988" i="9"/>
  <c r="T968" i="9"/>
  <c r="U968" i="9" s="1"/>
  <c r="P968" i="9"/>
  <c r="Z1014" i="9"/>
  <c r="U1013" i="9"/>
  <c r="Z1013" i="9"/>
  <c r="T976" i="9"/>
  <c r="U976" i="9" s="1"/>
  <c r="P976" i="9"/>
  <c r="Z961" i="9"/>
  <c r="U982" i="9"/>
  <c r="Z982" i="9"/>
  <c r="Z1008" i="9"/>
  <c r="Z1028" i="9"/>
  <c r="T923" i="9"/>
  <c r="U923" i="9" s="1"/>
  <c r="P923" i="9"/>
  <c r="T919" i="9"/>
  <c r="U919" i="9" s="1"/>
  <c r="P919" i="9"/>
  <c r="T838" i="9"/>
  <c r="U838" i="9" s="1"/>
  <c r="P838" i="9"/>
  <c r="Z883" i="9"/>
  <c r="U909" i="9"/>
  <c r="Z909" i="9"/>
  <c r="T779" i="9"/>
  <c r="U779" i="9" s="1"/>
  <c r="P779" i="9"/>
  <c r="Z946" i="9"/>
  <c r="Z934" i="9"/>
  <c r="U844" i="9"/>
  <c r="Z844" i="9"/>
  <c r="T762" i="9"/>
  <c r="U762" i="9" s="1"/>
  <c r="P762" i="9"/>
  <c r="T680" i="9"/>
  <c r="U680" i="9" s="1"/>
  <c r="P680" i="9"/>
  <c r="T711" i="9"/>
  <c r="U711" i="9" s="1"/>
  <c r="P711" i="9"/>
  <c r="T693" i="9"/>
  <c r="U693" i="9" s="1"/>
  <c r="P693" i="9"/>
  <c r="T587" i="9"/>
  <c r="U587" i="9" s="1"/>
  <c r="P587" i="9"/>
  <c r="Z651" i="9"/>
  <c r="T527" i="9"/>
  <c r="U527" i="9" s="1"/>
  <c r="P527" i="9"/>
  <c r="Z624" i="9"/>
  <c r="T624" i="9"/>
  <c r="U624" i="9" s="1"/>
  <c r="P624" i="9"/>
  <c r="T487" i="9"/>
  <c r="U487" i="9" s="1"/>
  <c r="P487" i="9"/>
  <c r="Z687" i="9"/>
  <c r="Z754" i="9"/>
  <c r="Z701" i="9"/>
  <c r="Z740" i="9"/>
  <c r="U676" i="9"/>
  <c r="Z676" i="9"/>
  <c r="U566" i="9"/>
  <c r="Z566" i="9"/>
  <c r="Z512" i="9"/>
  <c r="U512" i="9"/>
  <c r="Z522" i="9"/>
  <c r="T283" i="9"/>
  <c r="U283" i="9" s="1"/>
  <c r="T469" i="9"/>
  <c r="U469" i="9" s="1"/>
  <c r="Z436" i="9"/>
  <c r="Z670" i="9"/>
  <c r="U417" i="9"/>
  <c r="Z417" i="9"/>
  <c r="U337" i="9"/>
  <c r="Z337" i="9"/>
  <c r="Z210" i="9"/>
  <c r="T210" i="9"/>
  <c r="U210" i="9" s="1"/>
  <c r="P210" i="9"/>
  <c r="Z445" i="9"/>
  <c r="U385" i="9"/>
  <c r="Z385" i="9"/>
  <c r="Z291" i="9"/>
  <c r="P130" i="9"/>
  <c r="P299" i="9"/>
  <c r="P304" i="9"/>
  <c r="T960" i="9"/>
  <c r="U960" i="9" s="1"/>
  <c r="Z960" i="9"/>
  <c r="P960" i="9"/>
  <c r="U971" i="9"/>
  <c r="Z971" i="9"/>
  <c r="Z1020" i="9"/>
  <c r="Z928" i="9"/>
  <c r="T928" i="9"/>
  <c r="U928" i="9" s="1"/>
  <c r="P928" i="9"/>
  <c r="Z996" i="9"/>
  <c r="T921" i="9"/>
  <c r="U921" i="9" s="1"/>
  <c r="P921" i="9"/>
  <c r="T913" i="9"/>
  <c r="U913" i="9" s="1"/>
  <c r="P913" i="9"/>
  <c r="U895" i="9"/>
  <c r="Z895" i="9"/>
  <c r="Z932" i="9"/>
  <c r="T824" i="9"/>
  <c r="U824" i="9" s="1"/>
  <c r="P824" i="9"/>
  <c r="Z907" i="9"/>
  <c r="U855" i="9"/>
  <c r="Z855" i="9"/>
  <c r="Z947" i="9"/>
  <c r="T789" i="9"/>
  <c r="U789" i="9" s="1"/>
  <c r="P789" i="9"/>
  <c r="T803" i="9"/>
  <c r="U803" i="9" s="1"/>
  <c r="P803" i="9"/>
  <c r="Z916" i="9"/>
  <c r="U819" i="9"/>
  <c r="Z819" i="9"/>
  <c r="T759" i="9"/>
  <c r="U759" i="9" s="1"/>
  <c r="P759" i="9"/>
  <c r="T719" i="9"/>
  <c r="U719" i="9" s="1"/>
  <c r="P719" i="9"/>
  <c r="T667" i="9"/>
  <c r="U667" i="9" s="1"/>
  <c r="P667" i="9"/>
  <c r="Z730" i="9"/>
  <c r="Z792" i="9"/>
  <c r="Z665" i="9"/>
  <c r="U665" i="9"/>
  <c r="T827" i="9"/>
  <c r="U827" i="9" s="1"/>
  <c r="P827" i="9"/>
  <c r="Z833" i="9"/>
  <c r="Z813" i="9"/>
  <c r="Z661" i="9"/>
  <c r="Z565" i="9"/>
  <c r="T514" i="9"/>
  <c r="U514" i="9" s="1"/>
  <c r="Z689" i="9"/>
  <c r="Z604" i="9"/>
  <c r="T474" i="9"/>
  <c r="U474" i="9" s="1"/>
  <c r="Z698" i="9"/>
  <c r="T620" i="9"/>
  <c r="U620" i="9" s="1"/>
  <c r="P620" i="9"/>
  <c r="T392" i="9"/>
  <c r="U392" i="9" s="1"/>
  <c r="T328" i="9"/>
  <c r="U328" i="9" s="1"/>
  <c r="T240" i="9"/>
  <c r="U240" i="9" s="1"/>
  <c r="T466" i="9"/>
  <c r="U466" i="9" s="1"/>
  <c r="T379" i="9"/>
  <c r="U379" i="9" s="1"/>
  <c r="P379" i="9"/>
  <c r="Z390" i="9"/>
  <c r="U390" i="9"/>
  <c r="T530" i="9"/>
  <c r="U530" i="9" s="1"/>
  <c r="Z435" i="9"/>
  <c r="Z265" i="9"/>
  <c r="U265" i="9"/>
  <c r="T162" i="9"/>
  <c r="U162" i="9" s="1"/>
  <c r="P162" i="9"/>
  <c r="Z441" i="9"/>
  <c r="Z349" i="9"/>
  <c r="T253" i="9"/>
  <c r="U253" i="9" s="1"/>
  <c r="Z622" i="9"/>
  <c r="Z581" i="9"/>
  <c r="Z495" i="9"/>
  <c r="U339" i="9"/>
  <c r="Z339" i="9"/>
  <c r="T37" i="9"/>
  <c r="U37" i="9" s="1"/>
  <c r="P538" i="9"/>
  <c r="Z1024" i="9"/>
  <c r="Z967" i="9"/>
  <c r="U967" i="9"/>
  <c r="Z985" i="9"/>
  <c r="T1002" i="9"/>
  <c r="U1002" i="9" s="1"/>
  <c r="P1002" i="9"/>
  <c r="Z1031" i="9"/>
  <c r="Z1009" i="9"/>
  <c r="Z993" i="9"/>
  <c r="Z1015" i="9"/>
  <c r="T954" i="9"/>
  <c r="U954" i="9" s="1"/>
  <c r="P954" i="9"/>
  <c r="T912" i="9"/>
  <c r="U912" i="9" s="1"/>
  <c r="P912" i="9"/>
  <c r="T904" i="9"/>
  <c r="U904" i="9" s="1"/>
  <c r="P904" i="9"/>
  <c r="Z892" i="9"/>
  <c r="Z860" i="9"/>
  <c r="U860" i="9"/>
  <c r="T797" i="9"/>
  <c r="U797" i="9" s="1"/>
  <c r="P797" i="9"/>
  <c r="Z884" i="9"/>
  <c r="Z941" i="9"/>
  <c r="Z850" i="9"/>
  <c r="Z744" i="9"/>
  <c r="U744" i="9"/>
  <c r="T746" i="9"/>
  <c r="U746" i="9" s="1"/>
  <c r="P746" i="9"/>
  <c r="T882" i="9"/>
  <c r="U882" i="9" s="1"/>
  <c r="P882" i="9"/>
  <c r="U768" i="9"/>
  <c r="Z768" i="9"/>
  <c r="Z700" i="9"/>
  <c r="T659" i="9"/>
  <c r="U659" i="9" s="1"/>
  <c r="P659" i="9"/>
  <c r="T595" i="9"/>
  <c r="U595" i="9" s="1"/>
  <c r="P595" i="9"/>
  <c r="T767" i="9"/>
  <c r="U767" i="9" s="1"/>
  <c r="P767" i="9"/>
  <c r="Z708" i="9"/>
  <c r="Z749" i="9"/>
  <c r="T616" i="9"/>
  <c r="U616" i="9" s="1"/>
  <c r="P616" i="9"/>
  <c r="Z615" i="9"/>
  <c r="T560" i="9"/>
  <c r="U560" i="9" s="1"/>
  <c r="P560" i="9"/>
  <c r="Z503" i="9"/>
  <c r="T503" i="9"/>
  <c r="U503" i="9" s="1"/>
  <c r="P503" i="9"/>
  <c r="T519" i="9"/>
  <c r="U519" i="9" s="1"/>
  <c r="P519" i="9"/>
  <c r="T315" i="9"/>
  <c r="U315" i="9" s="1"/>
  <c r="P315" i="9"/>
  <c r="Z546" i="9"/>
  <c r="T458" i="9"/>
  <c r="U458" i="9" s="1"/>
  <c r="P458" i="9"/>
  <c r="T331" i="9"/>
  <c r="U331" i="9" s="1"/>
  <c r="P331" i="9"/>
  <c r="T272" i="9"/>
  <c r="U272" i="9" s="1"/>
  <c r="P272" i="9"/>
  <c r="T384" i="9"/>
  <c r="U384" i="9" s="1"/>
  <c r="Z281" i="9"/>
  <c r="U281" i="9"/>
  <c r="Z531" i="9"/>
  <c r="U427" i="9"/>
  <c r="Z427" i="9"/>
  <c r="T223" i="9"/>
  <c r="U223" i="9" s="1"/>
  <c r="Z323" i="9"/>
  <c r="Z287" i="9"/>
  <c r="T259" i="9"/>
  <c r="U259" i="9" s="1"/>
  <c r="P259" i="9"/>
  <c r="T119" i="9"/>
  <c r="U119" i="9" s="1"/>
  <c r="P119" i="9"/>
  <c r="Z452" i="9"/>
  <c r="U336" i="9"/>
  <c r="Z336" i="9"/>
  <c r="P159" i="9"/>
  <c r="P240" i="9"/>
  <c r="T972" i="9"/>
  <c r="U972" i="9" s="1"/>
  <c r="P972" i="9"/>
  <c r="T1000" i="9"/>
  <c r="U1000" i="9" s="1"/>
  <c r="P1000" i="9"/>
  <c r="Z964" i="9"/>
  <c r="T952" i="9"/>
  <c r="U952" i="9" s="1"/>
  <c r="P952" i="9"/>
  <c r="Z974" i="9"/>
  <c r="Z980" i="9"/>
  <c r="Z1018" i="9"/>
  <c r="Z1007" i="9"/>
  <c r="T929" i="9"/>
  <c r="U929" i="9" s="1"/>
  <c r="P929" i="9"/>
  <c r="Z979" i="9"/>
  <c r="Z955" i="9"/>
  <c r="Z958" i="9"/>
  <c r="Z848" i="9"/>
  <c r="T778" i="9"/>
  <c r="U778" i="9" s="1"/>
  <c r="P778" i="9"/>
  <c r="Z896" i="9"/>
  <c r="Z869" i="9"/>
  <c r="Z901" i="9"/>
  <c r="U720" i="9"/>
  <c r="Z720" i="9"/>
  <c r="Z757" i="9"/>
  <c r="U757" i="9"/>
  <c r="T635" i="9"/>
  <c r="U635" i="9" s="1"/>
  <c r="P635" i="9"/>
  <c r="Z829" i="9"/>
  <c r="Z801" i="9"/>
  <c r="T683" i="9"/>
  <c r="U683" i="9" s="1"/>
  <c r="P683" i="9"/>
  <c r="Z644" i="9"/>
  <c r="Z900" i="9"/>
  <c r="Z765" i="9"/>
  <c r="Z671" i="9"/>
  <c r="T463" i="9"/>
  <c r="U463" i="9" s="1"/>
  <c r="P463" i="9"/>
  <c r="U572" i="9"/>
  <c r="Z572" i="9"/>
  <c r="T498" i="9"/>
  <c r="U498" i="9" s="1"/>
  <c r="P498" i="9"/>
  <c r="Z688" i="9"/>
  <c r="Z695" i="9"/>
  <c r="Z879" i="9"/>
  <c r="T558" i="9"/>
  <c r="U558" i="9" s="1"/>
  <c r="T490" i="9"/>
  <c r="U490" i="9" s="1"/>
  <c r="P490" i="9"/>
  <c r="Z549" i="9"/>
  <c r="U549" i="9"/>
  <c r="Z502" i="9"/>
  <c r="T376" i="9"/>
  <c r="U376" i="9" s="1"/>
  <c r="P376" i="9"/>
  <c r="Z314" i="9"/>
  <c r="Z657" i="9"/>
  <c r="Z491" i="9"/>
  <c r="T582" i="9"/>
  <c r="U582" i="9" s="1"/>
  <c r="Z582" i="9"/>
  <c r="P582" i="9"/>
  <c r="T482" i="9"/>
  <c r="U482" i="9" s="1"/>
  <c r="P482" i="9"/>
  <c r="U454" i="9"/>
  <c r="Z454" i="9"/>
  <c r="T232" i="9"/>
  <c r="U232" i="9" s="1"/>
  <c r="P232" i="9"/>
  <c r="T411" i="9"/>
  <c r="U411" i="9" s="1"/>
  <c r="Z330" i="9"/>
  <c r="Z532" i="9"/>
  <c r="Z288" i="9"/>
  <c r="T194" i="9"/>
  <c r="U194" i="9" s="1"/>
  <c r="Z370" i="9"/>
  <c r="T207" i="9"/>
  <c r="U207" i="9" s="1"/>
  <c r="P207" i="9"/>
  <c r="Z517" i="9"/>
  <c r="Z585" i="9"/>
  <c r="T116" i="9"/>
  <c r="U116" i="9" s="1"/>
  <c r="P116" i="9"/>
  <c r="U423" i="9"/>
  <c r="Z423" i="9"/>
  <c r="Z257" i="9"/>
  <c r="Z138" i="9"/>
  <c r="P37" i="9"/>
  <c r="P253" i="9"/>
  <c r="P328" i="9"/>
  <c r="P509" i="9"/>
  <c r="P466" i="9"/>
  <c r="P558" i="9"/>
  <c r="T170" i="9"/>
  <c r="U170" i="9" s="1"/>
  <c r="U171" i="9"/>
  <c r="Z171" i="9"/>
  <c r="T8" i="9"/>
  <c r="U8" i="9" s="1"/>
  <c r="T73" i="9"/>
  <c r="U73" i="9" s="1"/>
  <c r="T305" i="9"/>
  <c r="U305" i="9" s="1"/>
  <c r="U241" i="9"/>
  <c r="Z241" i="9"/>
  <c r="T5" i="9"/>
  <c r="U5" i="9" s="1"/>
  <c r="P2" i="9"/>
  <c r="R2" i="9" s="1"/>
  <c r="Q986" i="9" s="1"/>
  <c r="U252" i="9"/>
  <c r="Z252" i="9"/>
  <c r="T77" i="9"/>
  <c r="U77" i="9" s="1"/>
  <c r="Z133" i="9"/>
  <c r="U99" i="9"/>
  <c r="Z99" i="9"/>
  <c r="Z229" i="9"/>
  <c r="Z181" i="9"/>
  <c r="T504" i="9"/>
  <c r="U504" i="9" s="1"/>
  <c r="Z224" i="9"/>
  <c r="U224" i="9"/>
  <c r="Z160" i="9"/>
  <c r="U160" i="9"/>
  <c r="T113" i="9"/>
  <c r="U113" i="9" s="1"/>
  <c r="T32" i="9"/>
  <c r="U32" i="9" s="1"/>
  <c r="Z205" i="9"/>
  <c r="U205" i="9"/>
  <c r="Z141" i="9"/>
  <c r="U141" i="9"/>
  <c r="T398" i="9"/>
  <c r="U398" i="9" s="1"/>
  <c r="Z398" i="9"/>
  <c r="U221" i="9"/>
  <c r="Z221" i="9"/>
  <c r="U157" i="9"/>
  <c r="Z157" i="9"/>
  <c r="T368" i="9"/>
  <c r="U368" i="9" s="1"/>
  <c r="Z247" i="9"/>
  <c r="Z361" i="9"/>
  <c r="Z326" i="9"/>
  <c r="U358" i="9"/>
  <c r="Z358" i="9"/>
  <c r="Z275" i="9"/>
  <c r="Z227" i="9"/>
  <c r="T72" i="9"/>
  <c r="U72" i="9" s="1"/>
  <c r="Z235" i="9"/>
  <c r="Z93" i="9"/>
  <c r="Z102" i="9"/>
  <c r="Z70" i="9"/>
  <c r="Z64" i="9"/>
  <c r="Z89" i="9"/>
  <c r="Z182" i="9"/>
  <c r="Z197" i="9"/>
  <c r="Z366" i="9"/>
  <c r="T173" i="9"/>
  <c r="U173" i="9" s="1"/>
  <c r="T53" i="9"/>
  <c r="U53" i="9" s="1"/>
  <c r="T321" i="9"/>
  <c r="U321" i="9" s="1"/>
  <c r="Z137" i="9"/>
  <c r="Z65" i="9"/>
  <c r="Z69" i="9"/>
  <c r="Z184" i="9"/>
  <c r="Z54" i="9"/>
  <c r="Z213" i="9"/>
  <c r="T48" i="9"/>
  <c r="U48" i="9" s="1"/>
  <c r="Z261" i="9"/>
  <c r="T261" i="9"/>
  <c r="U261" i="9" s="1"/>
  <c r="Z108" i="9"/>
  <c r="T11" i="9"/>
  <c r="U11" i="9" s="1"/>
  <c r="Z15" i="9"/>
  <c r="Z7" i="9"/>
  <c r="Z126" i="9"/>
  <c r="Z6" i="9"/>
  <c r="T416" i="9"/>
  <c r="U416" i="9" s="1"/>
  <c r="T13" i="9"/>
  <c r="U13" i="9" s="1"/>
  <c r="T56" i="9"/>
  <c r="U56" i="9" s="1"/>
  <c r="P32" i="9"/>
  <c r="Z332" i="9"/>
  <c r="Z167" i="9"/>
  <c r="T124" i="9"/>
  <c r="U124" i="9" s="1"/>
  <c r="T78" i="9"/>
  <c r="U78" i="9" s="1"/>
  <c r="Z233" i="9"/>
  <c r="Z147" i="9"/>
  <c r="Z123" i="9"/>
  <c r="Z98" i="9"/>
  <c r="Z23" i="9"/>
  <c r="Z238" i="9"/>
  <c r="T88" i="9"/>
  <c r="U88" i="9" s="1"/>
  <c r="T14" i="9"/>
  <c r="U14" i="9" s="1"/>
  <c r="Z20" i="9"/>
  <c r="Z419" i="9"/>
  <c r="U369" i="9"/>
  <c r="Z369" i="9"/>
  <c r="Q186" i="9"/>
  <c r="T186" i="9"/>
  <c r="U186" i="9" s="1"/>
  <c r="T125" i="9"/>
  <c r="U125" i="9" s="1"/>
  <c r="Z101" i="9"/>
  <c r="T101" i="9"/>
  <c r="U101" i="9" s="1"/>
  <c r="T10" i="9"/>
  <c r="U10" i="9" s="1"/>
  <c r="P10" i="9"/>
  <c r="Z246" i="9"/>
  <c r="Z334" i="9"/>
  <c r="Z401" i="9"/>
  <c r="Z365" i="9"/>
  <c r="U388" i="9"/>
  <c r="Z388" i="9"/>
  <c r="T189" i="9"/>
  <c r="U189" i="9" s="1"/>
  <c r="Z150" i="9"/>
  <c r="T121" i="9"/>
  <c r="U121" i="9" s="1"/>
  <c r="P121" i="9"/>
  <c r="Z165" i="9"/>
  <c r="Z52" i="9"/>
  <c r="Z34" i="9"/>
  <c r="Z75" i="9"/>
  <c r="Z152" i="9"/>
  <c r="Z38" i="9"/>
  <c r="Z155" i="9"/>
  <c r="Z43" i="9"/>
  <c r="Z92" i="9"/>
  <c r="Z413" i="9"/>
  <c r="T183" i="9"/>
  <c r="U183" i="9" s="1"/>
  <c r="T122" i="9"/>
  <c r="U122" i="9" s="1"/>
  <c r="T96" i="9"/>
  <c r="U96" i="9" s="1"/>
  <c r="U187" i="9"/>
  <c r="Z187" i="9"/>
  <c r="U176" i="9"/>
  <c r="Z176" i="9"/>
  <c r="P113" i="9"/>
  <c r="P122" i="9"/>
  <c r="P183" i="9"/>
  <c r="P416" i="9"/>
  <c r="Z329" i="9"/>
  <c r="Z380" i="9"/>
  <c r="Z307" i="9"/>
  <c r="Z188" i="9"/>
  <c r="Z387" i="9"/>
  <c r="Z371" i="9"/>
  <c r="Q350" i="9"/>
  <c r="T350" i="9"/>
  <c r="U350" i="9" s="1"/>
  <c r="Z256" i="9"/>
  <c r="Z214" i="9"/>
  <c r="Z127" i="9"/>
  <c r="Z94" i="9"/>
  <c r="U30" i="9"/>
  <c r="Z30" i="9"/>
  <c r="Z83" i="9"/>
  <c r="Z57" i="9"/>
  <c r="Z112" i="9"/>
  <c r="Z19" i="9"/>
  <c r="X69" i="8"/>
  <c r="X517" i="8"/>
  <c r="X397" i="8"/>
  <c r="X509" i="8"/>
  <c r="X29" i="8"/>
  <c r="X141" i="8"/>
  <c r="X237" i="8"/>
  <c r="T626" i="8"/>
  <c r="X480" i="8"/>
  <c r="X488" i="8"/>
  <c r="X560" i="8"/>
  <c r="X256" i="8"/>
  <c r="X592" i="8"/>
  <c r="X188" i="8"/>
  <c r="X340" i="8"/>
  <c r="X412" i="8"/>
  <c r="X484" i="8"/>
  <c r="X492" i="8"/>
  <c r="X604" i="8"/>
  <c r="X20" i="8"/>
  <c r="X230" i="8"/>
  <c r="X254" i="8"/>
  <c r="X302" i="8"/>
  <c r="X118" i="8"/>
  <c r="X202" i="8"/>
  <c r="X346" i="8"/>
  <c r="X386" i="8"/>
  <c r="X402" i="8"/>
  <c r="X426" i="8"/>
  <c r="X458" i="8"/>
  <c r="X474" i="8"/>
  <c r="X490" i="8"/>
  <c r="X546" i="8"/>
  <c r="O605" i="8"/>
  <c r="P605" i="8" s="1"/>
  <c r="O328" i="8"/>
  <c r="P328" i="8" s="1"/>
  <c r="X83" i="8"/>
  <c r="X139" i="8"/>
  <c r="X259" i="8"/>
  <c r="X339" i="8"/>
  <c r="X475" i="8"/>
  <c r="X491" i="8"/>
  <c r="X619" i="8"/>
  <c r="O447" i="8"/>
  <c r="P447" i="8" s="1"/>
  <c r="O506" i="8"/>
  <c r="P506" i="8" s="1"/>
  <c r="O332" i="8"/>
  <c r="P332" i="8" s="1"/>
  <c r="O354" i="8"/>
  <c r="P354" i="8" s="1"/>
  <c r="O456" i="8"/>
  <c r="P456" i="8" s="1"/>
  <c r="O33" i="8"/>
  <c r="P33" i="8" s="1"/>
  <c r="O81" i="8"/>
  <c r="P81" i="8" s="1"/>
  <c r="O97" i="8"/>
  <c r="P97" i="8" s="1"/>
  <c r="O105" i="8"/>
  <c r="P105" i="8" s="1"/>
  <c r="O149" i="8"/>
  <c r="P149" i="8" s="1"/>
  <c r="O177" i="8"/>
  <c r="P177" i="8" s="1"/>
  <c r="O181" i="8"/>
  <c r="P181" i="8" s="1"/>
  <c r="O279" i="8"/>
  <c r="P279" i="8" s="1"/>
  <c r="O283" i="8"/>
  <c r="P283" i="8" s="1"/>
  <c r="O586" i="8"/>
  <c r="P586" i="8" s="1"/>
  <c r="O201" i="8"/>
  <c r="P201" i="8" s="1"/>
  <c r="O514" i="8"/>
  <c r="P514" i="8" s="1"/>
  <c r="O552" i="8"/>
  <c r="P552" i="8" s="1"/>
  <c r="O568" i="8"/>
  <c r="P568" i="8" s="1"/>
  <c r="O570" i="8"/>
  <c r="P570" i="8" s="1"/>
  <c r="O574" i="8"/>
  <c r="P574" i="8" s="1"/>
  <c r="O403" i="8"/>
  <c r="P403" i="8" s="1"/>
  <c r="O152" i="8"/>
  <c r="P152" i="8" s="1"/>
  <c r="O164" i="8"/>
  <c r="P164" i="8" s="1"/>
  <c r="O515" i="8"/>
  <c r="P515" i="8" s="1"/>
  <c r="O519" i="8"/>
  <c r="P519" i="8" s="1"/>
  <c r="O521" i="8"/>
  <c r="P521" i="8" s="1"/>
  <c r="O547" i="8"/>
  <c r="P547" i="8" s="1"/>
  <c r="O575" i="8"/>
  <c r="P575" i="8" s="1"/>
  <c r="O297" i="8"/>
  <c r="P297" i="8" s="1"/>
  <c r="O70" i="8"/>
  <c r="P70" i="8" s="1"/>
  <c r="O246" i="8"/>
  <c r="P246" i="8" s="1"/>
  <c r="O252" i="8"/>
  <c r="P252" i="8" s="1"/>
  <c r="O276" i="8"/>
  <c r="P276" i="8" s="1"/>
  <c r="O477" i="8"/>
  <c r="P477" i="8" s="1"/>
  <c r="O487" i="8"/>
  <c r="P487" i="8" s="1"/>
  <c r="O9" i="8"/>
  <c r="P9" i="8" s="1"/>
  <c r="O232" i="8"/>
  <c r="P232" i="8" s="1"/>
  <c r="O300" i="8"/>
  <c r="P300" i="8" s="1"/>
  <c r="O304" i="8"/>
  <c r="P304" i="8" s="1"/>
  <c r="O308" i="8"/>
  <c r="P308" i="8" s="1"/>
  <c r="O316" i="8"/>
  <c r="P316" i="8" s="1"/>
  <c r="O118" i="8"/>
  <c r="P118" i="8" s="1"/>
  <c r="O405" i="8"/>
  <c r="P405" i="8" s="1"/>
  <c r="O412" i="8"/>
  <c r="P412" i="8" s="1"/>
  <c r="O472" i="8"/>
  <c r="P472" i="8" s="1"/>
  <c r="O476" i="8"/>
  <c r="P476" i="8" s="1"/>
  <c r="O520" i="8"/>
  <c r="P520" i="8" s="1"/>
  <c r="O534" i="8"/>
  <c r="P534" i="8" s="1"/>
  <c r="O606" i="8"/>
  <c r="P606" i="8" s="1"/>
  <c r="O358" i="8"/>
  <c r="P358" i="8" s="1"/>
  <c r="O362" i="8"/>
  <c r="P362" i="8" s="1"/>
  <c r="O380" i="8"/>
  <c r="P380" i="8" s="1"/>
  <c r="O384" i="8"/>
  <c r="P384" i="8" s="1"/>
  <c r="O501" i="8"/>
  <c r="O507" i="8"/>
  <c r="P507" i="8" s="1"/>
  <c r="O11" i="8"/>
  <c r="P11" i="8" s="1"/>
  <c r="O75" i="8"/>
  <c r="P75" i="8" s="1"/>
  <c r="O145" i="8"/>
  <c r="P145" i="8" s="1"/>
  <c r="O435" i="8"/>
  <c r="P435" i="8" s="1"/>
  <c r="O57" i="8"/>
  <c r="P57" i="8" s="1"/>
  <c r="O133" i="8"/>
  <c r="P133" i="8" s="1"/>
  <c r="O137" i="8"/>
  <c r="P137" i="8" s="1"/>
  <c r="O288" i="8"/>
  <c r="P288" i="8" s="1"/>
  <c r="O296" i="8"/>
  <c r="P296" i="8" s="1"/>
  <c r="O349" i="8"/>
  <c r="P349" i="8" s="1"/>
  <c r="O351" i="8"/>
  <c r="P351" i="8" s="1"/>
  <c r="O353" i="8"/>
  <c r="P353" i="8" s="1"/>
  <c r="O461" i="8"/>
  <c r="P461" i="8" s="1"/>
  <c r="O465" i="8"/>
  <c r="P465" i="8" s="1"/>
  <c r="O529" i="8"/>
  <c r="P529" i="8" s="1"/>
  <c r="O539" i="8"/>
  <c r="P539" i="8" s="1"/>
  <c r="O553" i="8"/>
  <c r="P553" i="8" s="1"/>
  <c r="O555" i="8"/>
  <c r="P555" i="8" s="1"/>
  <c r="O599" i="8"/>
  <c r="P599" i="8" s="1"/>
  <c r="O611" i="8"/>
  <c r="O18" i="8"/>
  <c r="P18" i="8" s="1"/>
  <c r="O359" i="8"/>
  <c r="P359" i="8" s="1"/>
  <c r="O449" i="8"/>
  <c r="P449" i="8" s="1"/>
  <c r="O42" i="8"/>
  <c r="O44" i="8"/>
  <c r="P44" i="8" s="1"/>
  <c r="O48" i="8"/>
  <c r="P48" i="8" s="1"/>
  <c r="O235" i="8"/>
  <c r="P235" i="8" s="1"/>
  <c r="O249" i="8"/>
  <c r="P249" i="8" s="1"/>
  <c r="O414" i="8"/>
  <c r="P414" i="8" s="1"/>
  <c r="O416" i="8"/>
  <c r="P416" i="8" s="1"/>
  <c r="O432" i="8"/>
  <c r="P432" i="8" s="1"/>
  <c r="O436" i="8"/>
  <c r="P436" i="8" s="1"/>
  <c r="O444" i="8"/>
  <c r="P444" i="8" s="1"/>
  <c r="O504" i="8"/>
  <c r="P504" i="8" s="1"/>
  <c r="O15" i="8"/>
  <c r="P15" i="8" s="1"/>
  <c r="O19" i="8"/>
  <c r="P19" i="8" s="1"/>
  <c r="O41" i="8"/>
  <c r="P41" i="8" s="1"/>
  <c r="O62" i="8"/>
  <c r="P62" i="8" s="1"/>
  <c r="O88" i="8"/>
  <c r="P88" i="8" s="1"/>
  <c r="O155" i="8"/>
  <c r="P155" i="8" s="1"/>
  <c r="O161" i="8"/>
  <c r="P161" i="8" s="1"/>
  <c r="O169" i="8"/>
  <c r="P169" i="8" s="1"/>
  <c r="O291" i="8"/>
  <c r="P291" i="8" s="1"/>
  <c r="O345" i="8"/>
  <c r="P345" i="8" s="1"/>
  <c r="O347" i="8"/>
  <c r="P347" i="8" s="1"/>
  <c r="O361" i="8"/>
  <c r="P361" i="8" s="1"/>
  <c r="O381" i="8"/>
  <c r="P381" i="8" s="1"/>
  <c r="O419" i="8"/>
  <c r="P419" i="8" s="1"/>
  <c r="O421" i="8"/>
  <c r="P421" i="8" s="1"/>
  <c r="O473" i="8"/>
  <c r="P473" i="8" s="1"/>
  <c r="O475" i="8"/>
  <c r="P475" i="8" s="1"/>
  <c r="O561" i="8"/>
  <c r="P561" i="8" s="1"/>
  <c r="O53" i="8"/>
  <c r="P53" i="8" s="1"/>
  <c r="O108" i="8"/>
  <c r="P108" i="8" s="1"/>
  <c r="O116" i="8"/>
  <c r="P116" i="8" s="1"/>
  <c r="O128" i="8"/>
  <c r="P128" i="8" s="1"/>
  <c r="O136" i="8"/>
  <c r="P136" i="8" s="1"/>
  <c r="O197" i="8"/>
  <c r="P197" i="8" s="1"/>
  <c r="O231" i="8"/>
  <c r="P231" i="8" s="1"/>
  <c r="O272" i="8"/>
  <c r="P272" i="8" s="1"/>
  <c r="O274" i="8"/>
  <c r="P274" i="8" s="1"/>
  <c r="O303" i="8"/>
  <c r="P303" i="8" s="1"/>
  <c r="O305" i="8"/>
  <c r="P305" i="8" s="1"/>
  <c r="O334" i="8"/>
  <c r="P334" i="8" s="1"/>
  <c r="O340" i="8"/>
  <c r="P340" i="8" s="1"/>
  <c r="O356" i="8"/>
  <c r="P356" i="8" s="1"/>
  <c r="O385" i="8"/>
  <c r="P385" i="8" s="1"/>
  <c r="O397" i="8"/>
  <c r="P397" i="8" s="1"/>
  <c r="O399" i="8"/>
  <c r="P399" i="8" s="1"/>
  <c r="O408" i="8"/>
  <c r="P408" i="8" s="1"/>
  <c r="O453" i="8"/>
  <c r="P453" i="8" s="1"/>
  <c r="O466" i="8"/>
  <c r="P466" i="8" s="1"/>
  <c r="O470" i="8"/>
  <c r="O483" i="8"/>
  <c r="P483" i="8" s="1"/>
  <c r="O528" i="8"/>
  <c r="P528" i="8" s="1"/>
  <c r="O69" i="8"/>
  <c r="P69" i="8" s="1"/>
  <c r="O71" i="8"/>
  <c r="P71" i="8" s="1"/>
  <c r="O73" i="8"/>
  <c r="P73" i="8" s="1"/>
  <c r="O140" i="8"/>
  <c r="P140" i="8" s="1"/>
  <c r="O148" i="8"/>
  <c r="P148" i="8" s="1"/>
  <c r="O193" i="8"/>
  <c r="P193" i="8" s="1"/>
  <c r="O205" i="8"/>
  <c r="P205" i="8" s="1"/>
  <c r="O209" i="8"/>
  <c r="P209" i="8" s="1"/>
  <c r="O225" i="8"/>
  <c r="P225" i="8" s="1"/>
  <c r="O237" i="8"/>
  <c r="P237" i="8" s="1"/>
  <c r="O243" i="8"/>
  <c r="P243" i="8" s="1"/>
  <c r="O254" i="8"/>
  <c r="P254" i="8" s="1"/>
  <c r="O268" i="8"/>
  <c r="P268" i="8" s="1"/>
  <c r="O270" i="8"/>
  <c r="P270" i="8" s="1"/>
  <c r="O313" i="8"/>
  <c r="P313" i="8" s="1"/>
  <c r="O410" i="8"/>
  <c r="P410" i="8" s="1"/>
  <c r="O427" i="8"/>
  <c r="P427" i="8" s="1"/>
  <c r="O429" i="8"/>
  <c r="P429" i="8" s="1"/>
  <c r="O503" i="8"/>
  <c r="P503" i="8" s="1"/>
  <c r="O526" i="8"/>
  <c r="P526" i="8" s="1"/>
  <c r="O538" i="8"/>
  <c r="P538" i="8" s="1"/>
  <c r="O581" i="8"/>
  <c r="P581" i="8" s="1"/>
  <c r="O583" i="8"/>
  <c r="P583" i="8" s="1"/>
  <c r="O608" i="8"/>
  <c r="P608" i="8" s="1"/>
  <c r="O593" i="8"/>
  <c r="P593" i="8" s="1"/>
  <c r="O595" i="8"/>
  <c r="P595" i="8" s="1"/>
  <c r="O89" i="8"/>
  <c r="P89" i="8" s="1"/>
  <c r="O286" i="8"/>
  <c r="P286" i="8" s="1"/>
  <c r="O370" i="8"/>
  <c r="P370" i="8" s="1"/>
  <c r="O491" i="8"/>
  <c r="O499" i="8"/>
  <c r="P499" i="8" s="1"/>
  <c r="O544" i="8"/>
  <c r="P544" i="8" s="1"/>
  <c r="O22" i="8"/>
  <c r="P22" i="8" s="1"/>
  <c r="O40" i="8"/>
  <c r="P40" i="8" s="1"/>
  <c r="O56" i="8"/>
  <c r="P56" i="8" s="1"/>
  <c r="O119" i="8"/>
  <c r="P119" i="8" s="1"/>
  <c r="O121" i="8"/>
  <c r="P121" i="8" s="1"/>
  <c r="O125" i="8"/>
  <c r="P125" i="8" s="1"/>
  <c r="O127" i="8"/>
  <c r="P127" i="8" s="1"/>
  <c r="O129" i="8"/>
  <c r="P129" i="8" s="1"/>
  <c r="O166" i="8"/>
  <c r="P166" i="8" s="1"/>
  <c r="O182" i="8"/>
  <c r="P182" i="8" s="1"/>
  <c r="O186" i="8"/>
  <c r="P186" i="8" s="1"/>
  <c r="O188" i="8"/>
  <c r="P188" i="8" s="1"/>
  <c r="O190" i="8"/>
  <c r="P190" i="8" s="1"/>
  <c r="O200" i="8"/>
  <c r="P200" i="8" s="1"/>
  <c r="O212" i="8"/>
  <c r="P212" i="8" s="1"/>
  <c r="O216" i="8"/>
  <c r="P216" i="8" s="1"/>
  <c r="O220" i="8"/>
  <c r="P220" i="8" s="1"/>
  <c r="O228" i="8"/>
  <c r="P228" i="8" s="1"/>
  <c r="O255" i="8"/>
  <c r="P255" i="8" s="1"/>
  <c r="O321" i="8"/>
  <c r="P321" i="8" s="1"/>
  <c r="O386" i="8"/>
  <c r="P386" i="8" s="1"/>
  <c r="O390" i="8"/>
  <c r="P390" i="8" s="1"/>
  <c r="O411" i="8"/>
  <c r="P411" i="8" s="1"/>
  <c r="O424" i="8"/>
  <c r="P424" i="8" s="1"/>
  <c r="O452" i="8"/>
  <c r="P452" i="8" s="1"/>
  <c r="O454" i="8"/>
  <c r="P454" i="8" s="1"/>
  <c r="O54" i="8"/>
  <c r="P54" i="8" s="1"/>
  <c r="O72" i="8"/>
  <c r="P72" i="8" s="1"/>
  <c r="O76" i="8"/>
  <c r="P76" i="8" s="1"/>
  <c r="O113" i="8"/>
  <c r="P113" i="8" s="1"/>
  <c r="O123" i="8"/>
  <c r="P123" i="8" s="1"/>
  <c r="O184" i="8"/>
  <c r="P184" i="8" s="1"/>
  <c r="O214" i="8"/>
  <c r="P214" i="8" s="1"/>
  <c r="O236" i="8"/>
  <c r="P236" i="8" s="1"/>
  <c r="O240" i="8"/>
  <c r="P240" i="8" s="1"/>
  <c r="O244" i="8"/>
  <c r="P244" i="8" s="1"/>
  <c r="O259" i="8"/>
  <c r="P259" i="8" s="1"/>
  <c r="O344" i="8"/>
  <c r="P344" i="8" s="1"/>
  <c r="O490" i="8"/>
  <c r="P490" i="8" s="1"/>
  <c r="O496" i="8"/>
  <c r="P496" i="8" s="1"/>
  <c r="O498" i="8"/>
  <c r="P498" i="8" s="1"/>
  <c r="O502" i="8"/>
  <c r="O580" i="8"/>
  <c r="P580" i="8" s="1"/>
  <c r="O598" i="8"/>
  <c r="P598" i="8" s="1"/>
  <c r="O17" i="8"/>
  <c r="P17" i="8" s="1"/>
  <c r="O23" i="8"/>
  <c r="P23" i="8" s="1"/>
  <c r="O25" i="8"/>
  <c r="P25" i="8" s="1"/>
  <c r="O31" i="8"/>
  <c r="P31" i="8" s="1"/>
  <c r="O84" i="8"/>
  <c r="P84" i="8" s="1"/>
  <c r="O90" i="8"/>
  <c r="P90" i="8" s="1"/>
  <c r="O92" i="8"/>
  <c r="O248" i="8"/>
  <c r="P248" i="8" s="1"/>
  <c r="O265" i="8"/>
  <c r="P265" i="8" s="1"/>
  <c r="O287" i="8"/>
  <c r="P287" i="8" s="1"/>
  <c r="O289" i="8"/>
  <c r="P289" i="8" s="1"/>
  <c r="O295" i="8"/>
  <c r="P295" i="8" s="1"/>
  <c r="O320" i="8"/>
  <c r="P320" i="8" s="1"/>
  <c r="O322" i="8"/>
  <c r="P322" i="8" s="1"/>
  <c r="O367" i="8"/>
  <c r="P367" i="8" s="1"/>
  <c r="O373" i="8"/>
  <c r="P373" i="8" s="1"/>
  <c r="O375" i="8"/>
  <c r="P375" i="8" s="1"/>
  <c r="O377" i="8"/>
  <c r="P377" i="8" s="1"/>
  <c r="O415" i="8"/>
  <c r="P415" i="8" s="1"/>
  <c r="O471" i="8"/>
  <c r="P471" i="8" s="1"/>
  <c r="O545" i="8"/>
  <c r="P545" i="8" s="1"/>
  <c r="O24" i="8"/>
  <c r="P24" i="8" s="1"/>
  <c r="O45" i="8"/>
  <c r="P45" i="8" s="1"/>
  <c r="O47" i="8"/>
  <c r="P47" i="8" s="1"/>
  <c r="O58" i="8"/>
  <c r="P58" i="8" s="1"/>
  <c r="O60" i="8"/>
  <c r="P60" i="8" s="1"/>
  <c r="O100" i="8"/>
  <c r="P100" i="8" s="1"/>
  <c r="O141" i="8"/>
  <c r="P141" i="8" s="1"/>
  <c r="O143" i="8"/>
  <c r="P143" i="8" s="1"/>
  <c r="O407" i="8"/>
  <c r="P407" i="8" s="1"/>
  <c r="O7" i="8"/>
  <c r="P7" i="8" s="1"/>
  <c r="O13" i="8"/>
  <c r="P13" i="8" s="1"/>
  <c r="O36" i="8"/>
  <c r="P36" i="8" s="1"/>
  <c r="O49" i="8"/>
  <c r="P49" i="8" s="1"/>
  <c r="O153" i="8"/>
  <c r="P153" i="8" s="1"/>
  <c r="O38" i="8"/>
  <c r="P38" i="8" s="1"/>
  <c r="O14" i="8"/>
  <c r="P14" i="8" s="1"/>
  <c r="O27" i="8"/>
  <c r="P27" i="8" s="1"/>
  <c r="O65" i="8"/>
  <c r="P65" i="8" s="1"/>
  <c r="O126" i="8"/>
  <c r="P126" i="8" s="1"/>
  <c r="O185" i="8"/>
  <c r="P185" i="8" s="1"/>
  <c r="O318" i="8"/>
  <c r="P318" i="8" s="1"/>
  <c r="O480" i="8"/>
  <c r="P480" i="8" s="1"/>
  <c r="O5" i="8"/>
  <c r="P5" i="8" s="1"/>
  <c r="O21" i="8"/>
  <c r="P21" i="8" s="1"/>
  <c r="O46" i="8"/>
  <c r="P46" i="8" s="1"/>
  <c r="O111" i="8"/>
  <c r="P111" i="8" s="1"/>
  <c r="O120" i="8"/>
  <c r="P120" i="8" s="1"/>
  <c r="O142" i="8"/>
  <c r="P142" i="8" s="1"/>
  <c r="O144" i="8"/>
  <c r="P144" i="8" s="1"/>
  <c r="O151" i="8"/>
  <c r="P151" i="8" s="1"/>
  <c r="O170" i="8"/>
  <c r="P170" i="8" s="1"/>
  <c r="O172" i="8"/>
  <c r="P172" i="8" s="1"/>
  <c r="O196" i="8"/>
  <c r="P196" i="8" s="1"/>
  <c r="O241" i="8"/>
  <c r="P241" i="8" s="1"/>
  <c r="O247" i="8"/>
  <c r="O260" i="8"/>
  <c r="P260" i="8" s="1"/>
  <c r="O264" i="8"/>
  <c r="P264" i="8" s="1"/>
  <c r="O273" i="8"/>
  <c r="P273" i="8" s="1"/>
  <c r="O277" i="8"/>
  <c r="P277" i="8" s="1"/>
  <c r="O292" i="8"/>
  <c r="P292" i="8" s="1"/>
  <c r="O378" i="8"/>
  <c r="P378" i="8" s="1"/>
  <c r="O418" i="8"/>
  <c r="P418" i="8" s="1"/>
  <c r="O420" i="8"/>
  <c r="P420" i="8" s="1"/>
  <c r="O422" i="8"/>
  <c r="O443" i="8"/>
  <c r="P443" i="8" s="1"/>
  <c r="O467" i="8"/>
  <c r="P467" i="8" s="1"/>
  <c r="O485" i="8"/>
  <c r="P485" i="8" s="1"/>
  <c r="O537" i="8"/>
  <c r="P537" i="8" s="1"/>
  <c r="O571" i="8"/>
  <c r="P571" i="8" s="1"/>
  <c r="O80" i="8"/>
  <c r="P80" i="8" s="1"/>
  <c r="O85" i="8"/>
  <c r="P85" i="8" s="1"/>
  <c r="O91" i="8"/>
  <c r="P91" i="8" s="1"/>
  <c r="O95" i="8"/>
  <c r="P95" i="8" s="1"/>
  <c r="O101" i="8"/>
  <c r="P101" i="8" s="1"/>
  <c r="O107" i="8"/>
  <c r="P107" i="8" s="1"/>
  <c r="O122" i="8"/>
  <c r="P122" i="8" s="1"/>
  <c r="O124" i="8"/>
  <c r="P124" i="8" s="1"/>
  <c r="O159" i="8"/>
  <c r="P159" i="8" s="1"/>
  <c r="O176" i="8"/>
  <c r="O464" i="8"/>
  <c r="P464" i="8" s="1"/>
  <c r="O493" i="8"/>
  <c r="O592" i="8"/>
  <c r="P592" i="8" s="1"/>
  <c r="O594" i="8"/>
  <c r="P594" i="8" s="1"/>
  <c r="O20" i="8"/>
  <c r="P20" i="8" s="1"/>
  <c r="O64" i="8"/>
  <c r="P64" i="8" s="1"/>
  <c r="O78" i="8"/>
  <c r="P78" i="8" s="1"/>
  <c r="O104" i="8"/>
  <c r="P104" i="8" s="1"/>
  <c r="O132" i="8"/>
  <c r="P132" i="8" s="1"/>
  <c r="O139" i="8"/>
  <c r="P139" i="8" s="1"/>
  <c r="O174" i="8"/>
  <c r="P174" i="8" s="1"/>
  <c r="O180" i="8"/>
  <c r="P180" i="8" s="1"/>
  <c r="O206" i="8"/>
  <c r="P206" i="8" s="1"/>
  <c r="O253" i="8"/>
  <c r="P253" i="8" s="1"/>
  <c r="O285" i="8"/>
  <c r="P285" i="8" s="1"/>
  <c r="O294" i="8"/>
  <c r="P294" i="8" s="1"/>
  <c r="O324" i="8"/>
  <c r="P324" i="8" s="1"/>
  <c r="O382" i="8"/>
  <c r="P382" i="8" s="1"/>
  <c r="O395" i="8"/>
  <c r="P395" i="8" s="1"/>
  <c r="O469" i="8"/>
  <c r="P469" i="8" s="1"/>
  <c r="O488" i="8"/>
  <c r="P488" i="8" s="1"/>
  <c r="O511" i="8"/>
  <c r="P511" i="8" s="1"/>
  <c r="O541" i="8"/>
  <c r="P541" i="8" s="1"/>
  <c r="O577" i="8"/>
  <c r="P577" i="8" s="1"/>
  <c r="O6" i="8"/>
  <c r="P6" i="8" s="1"/>
  <c r="O8" i="8"/>
  <c r="P8" i="8" s="1"/>
  <c r="O28" i="8"/>
  <c r="P28" i="8" s="1"/>
  <c r="O32" i="8"/>
  <c r="P32" i="8" s="1"/>
  <c r="O37" i="8"/>
  <c r="P37" i="8" s="1"/>
  <c r="O52" i="8"/>
  <c r="P52" i="8" s="1"/>
  <c r="O68" i="8"/>
  <c r="P68" i="8" s="1"/>
  <c r="O77" i="8"/>
  <c r="P77" i="8" s="1"/>
  <c r="O79" i="8"/>
  <c r="P79" i="8" s="1"/>
  <c r="O86" i="8"/>
  <c r="P86" i="8" s="1"/>
  <c r="O102" i="8"/>
  <c r="P102" i="8" s="1"/>
  <c r="O112" i="8"/>
  <c r="P112" i="8" s="1"/>
  <c r="O117" i="8"/>
  <c r="P117" i="8" s="1"/>
  <c r="O156" i="8"/>
  <c r="P156" i="8" s="1"/>
  <c r="O160" i="8"/>
  <c r="P160" i="8" s="1"/>
  <c r="O165" i="8"/>
  <c r="P165" i="8" s="1"/>
  <c r="O173" i="8"/>
  <c r="P173" i="8" s="1"/>
  <c r="O175" i="8"/>
  <c r="P175" i="8" s="1"/>
  <c r="O199" i="8"/>
  <c r="P199" i="8" s="1"/>
  <c r="O233" i="8"/>
  <c r="P233" i="8" s="1"/>
  <c r="O271" i="8"/>
  <c r="P271" i="8" s="1"/>
  <c r="O278" i="8"/>
  <c r="P278" i="8" s="1"/>
  <c r="O315" i="8"/>
  <c r="P315" i="8" s="1"/>
  <c r="O338" i="8"/>
  <c r="P338" i="8" s="1"/>
  <c r="O355" i="8"/>
  <c r="O398" i="8"/>
  <c r="P398" i="8" s="1"/>
  <c r="O402" i="8"/>
  <c r="P402" i="8" s="1"/>
  <c r="O546" i="8"/>
  <c r="O591" i="8"/>
  <c r="P591" i="8" s="1"/>
  <c r="O612" i="8"/>
  <c r="P612" i="8" s="1"/>
  <c r="O622" i="8"/>
  <c r="O61" i="8"/>
  <c r="O96" i="8"/>
  <c r="P96" i="8" s="1"/>
  <c r="O134" i="8"/>
  <c r="P134" i="8" s="1"/>
  <c r="O150" i="8"/>
  <c r="P150" i="8" s="1"/>
  <c r="O567" i="8"/>
  <c r="P567" i="8" s="1"/>
  <c r="O579" i="8"/>
  <c r="P579" i="8" s="1"/>
  <c r="O603" i="8"/>
  <c r="P603" i="8" s="1"/>
  <c r="O63" i="8"/>
  <c r="O110" i="8"/>
  <c r="P110" i="8" s="1"/>
  <c r="O10" i="8"/>
  <c r="P10" i="8" s="1"/>
  <c r="O30" i="8"/>
  <c r="P30" i="8" s="1"/>
  <c r="O87" i="8"/>
  <c r="P87" i="8" s="1"/>
  <c r="O94" i="8"/>
  <c r="P94" i="8" s="1"/>
  <c r="O103" i="8"/>
  <c r="P103" i="8" s="1"/>
  <c r="O158" i="8"/>
  <c r="P158" i="8" s="1"/>
  <c r="O217" i="8"/>
  <c r="P217" i="8" s="1"/>
  <c r="O284" i="8"/>
  <c r="P284" i="8" s="1"/>
  <c r="O299" i="8"/>
  <c r="P299" i="8" s="1"/>
  <c r="O323" i="8"/>
  <c r="P323" i="8" s="1"/>
  <c r="O327" i="8"/>
  <c r="P327" i="8" s="1"/>
  <c r="O366" i="8"/>
  <c r="P366" i="8" s="1"/>
  <c r="O389" i="8"/>
  <c r="P389" i="8" s="1"/>
  <c r="O431" i="8"/>
  <c r="P431" i="8" s="1"/>
  <c r="O508" i="8"/>
  <c r="P508" i="8" s="1"/>
  <c r="O510" i="8"/>
  <c r="O512" i="8"/>
  <c r="P512" i="8" s="1"/>
  <c r="O531" i="8"/>
  <c r="P531" i="8" s="1"/>
  <c r="O533" i="8"/>
  <c r="O569" i="8"/>
  <c r="P569" i="8" s="1"/>
  <c r="O576" i="8"/>
  <c r="P576" i="8" s="1"/>
  <c r="O215" i="8"/>
  <c r="P215" i="8" s="1"/>
  <c r="O222" i="8"/>
  <c r="P222" i="8" s="1"/>
  <c r="O229" i="8"/>
  <c r="P229" i="8" s="1"/>
  <c r="O281" i="8"/>
  <c r="P281" i="8" s="1"/>
  <c r="O311" i="8"/>
  <c r="P311" i="8" s="1"/>
  <c r="O341" i="8"/>
  <c r="P341" i="8" s="1"/>
  <c r="O343" i="8"/>
  <c r="O346" i="8"/>
  <c r="P346" i="8" s="1"/>
  <c r="O364" i="8"/>
  <c r="P364" i="8" s="1"/>
  <c r="O392" i="8"/>
  <c r="P392" i="8" s="1"/>
  <c r="O394" i="8"/>
  <c r="P394" i="8" s="1"/>
  <c r="O396" i="8"/>
  <c r="P396" i="8" s="1"/>
  <c r="O442" i="8"/>
  <c r="P442" i="8" s="1"/>
  <c r="O458" i="8"/>
  <c r="P458" i="8" s="1"/>
  <c r="O479" i="8"/>
  <c r="P479" i="8" s="1"/>
  <c r="O482" i="8"/>
  <c r="P482" i="8" s="1"/>
  <c r="O494" i="8"/>
  <c r="O513" i="8"/>
  <c r="P513" i="8" s="1"/>
  <c r="O518" i="8"/>
  <c r="P518" i="8" s="1"/>
  <c r="O524" i="8"/>
  <c r="P524" i="8" s="1"/>
  <c r="O536" i="8"/>
  <c r="P536" i="8" s="1"/>
  <c r="O556" i="8"/>
  <c r="P556" i="8" s="1"/>
  <c r="O558" i="8"/>
  <c r="O563" i="8"/>
  <c r="P563" i="8" s="1"/>
  <c r="O565" i="8"/>
  <c r="P565" i="8" s="1"/>
  <c r="O582" i="8"/>
  <c r="P582" i="8" s="1"/>
  <c r="O584" i="8"/>
  <c r="P584" i="8" s="1"/>
  <c r="O590" i="8"/>
  <c r="P590" i="8" s="1"/>
  <c r="O601" i="8"/>
  <c r="P601" i="8" s="1"/>
  <c r="O624" i="8"/>
  <c r="O625" i="8"/>
  <c r="P625" i="8" s="1"/>
  <c r="O614" i="8"/>
  <c r="P614" i="8" s="1"/>
  <c r="O616" i="8"/>
  <c r="P616" i="8" s="1"/>
  <c r="O192" i="8"/>
  <c r="P192" i="8" s="1"/>
  <c r="O221" i="8"/>
  <c r="P221" i="8" s="1"/>
  <c r="O223" i="8"/>
  <c r="P223" i="8" s="1"/>
  <c r="O266" i="8"/>
  <c r="P266" i="8" s="1"/>
  <c r="O280" i="8"/>
  <c r="P280" i="8" s="1"/>
  <c r="O365" i="8"/>
  <c r="O372" i="8"/>
  <c r="P372" i="8" s="1"/>
  <c r="O374" i="8"/>
  <c r="O379" i="8"/>
  <c r="P379" i="8" s="1"/>
  <c r="O387" i="8"/>
  <c r="P387" i="8" s="1"/>
  <c r="O393" i="8"/>
  <c r="O428" i="8"/>
  <c r="P428" i="8" s="1"/>
  <c r="O459" i="8"/>
  <c r="P459" i="8" s="1"/>
  <c r="O474" i="8"/>
  <c r="P474" i="8" s="1"/>
  <c r="O492" i="8"/>
  <c r="P492" i="8" s="1"/>
  <c r="O505" i="8"/>
  <c r="P505" i="8" s="1"/>
  <c r="O549" i="8"/>
  <c r="P549" i="8" s="1"/>
  <c r="O566" i="8"/>
  <c r="O585" i="8"/>
  <c r="P585" i="8" s="1"/>
  <c r="O618" i="8"/>
  <c r="P618" i="8" s="1"/>
  <c r="O620" i="8"/>
  <c r="P620" i="8" s="1"/>
  <c r="O189" i="8"/>
  <c r="P189" i="8" s="1"/>
  <c r="O234" i="8"/>
  <c r="P234" i="8" s="1"/>
  <c r="O257" i="8"/>
  <c r="P257" i="8" s="1"/>
  <c r="O261" i="8"/>
  <c r="P261" i="8" s="1"/>
  <c r="O263" i="8"/>
  <c r="P263" i="8" s="1"/>
  <c r="O310" i="8"/>
  <c r="P310" i="8" s="1"/>
  <c r="O312" i="8"/>
  <c r="P312" i="8" s="1"/>
  <c r="O317" i="8"/>
  <c r="O329" i="8"/>
  <c r="P329" i="8" s="1"/>
  <c r="O335" i="8"/>
  <c r="P335" i="8" s="1"/>
  <c r="O342" i="8"/>
  <c r="P342" i="8" s="1"/>
  <c r="O350" i="8"/>
  <c r="P350" i="8" s="1"/>
  <c r="O369" i="8"/>
  <c r="P369" i="8" s="1"/>
  <c r="O388" i="8"/>
  <c r="P388" i="8" s="1"/>
  <c r="O434" i="8"/>
  <c r="P434" i="8" s="1"/>
  <c r="O439" i="8"/>
  <c r="P439" i="8" s="1"/>
  <c r="O441" i="8"/>
  <c r="P441" i="8" s="1"/>
  <c r="O450" i="8"/>
  <c r="P450" i="8" s="1"/>
  <c r="O489" i="8"/>
  <c r="P489" i="8" s="1"/>
  <c r="O495" i="8"/>
  <c r="P495" i="8" s="1"/>
  <c r="O500" i="8"/>
  <c r="P500" i="8" s="1"/>
  <c r="O516" i="8"/>
  <c r="O523" i="8"/>
  <c r="P523" i="8" s="1"/>
  <c r="O532" i="8"/>
  <c r="O557" i="8"/>
  <c r="P557" i="8" s="1"/>
  <c r="O573" i="8"/>
  <c r="P573" i="8" s="1"/>
  <c r="O587" i="8"/>
  <c r="P587" i="8" s="1"/>
  <c r="O597" i="8"/>
  <c r="O619" i="8"/>
  <c r="O191" i="8"/>
  <c r="P191" i="8" s="1"/>
  <c r="O198" i="8"/>
  <c r="P198" i="8" s="1"/>
  <c r="O202" i="8"/>
  <c r="P202" i="8" s="1"/>
  <c r="O224" i="8"/>
  <c r="P224" i="8" s="1"/>
  <c r="O227" i="8"/>
  <c r="O238" i="8"/>
  <c r="P238" i="8" s="1"/>
  <c r="O251" i="8"/>
  <c r="P251" i="8" s="1"/>
  <c r="O256" i="8"/>
  <c r="P256" i="8" s="1"/>
  <c r="O258" i="8"/>
  <c r="P258" i="8" s="1"/>
  <c r="O302" i="8"/>
  <c r="O319" i="8"/>
  <c r="O330" i="8"/>
  <c r="P330" i="8" s="1"/>
  <c r="O337" i="8"/>
  <c r="P337" i="8" s="1"/>
  <c r="O348" i="8"/>
  <c r="P348" i="8" s="1"/>
  <c r="O357" i="8"/>
  <c r="P357" i="8" s="1"/>
  <c r="O383" i="8"/>
  <c r="P383" i="8" s="1"/>
  <c r="O401" i="8"/>
  <c r="P401" i="8" s="1"/>
  <c r="O409" i="8"/>
  <c r="P409" i="8" s="1"/>
  <c r="O423" i="8"/>
  <c r="P423" i="8" s="1"/>
  <c r="O438" i="8"/>
  <c r="P438" i="8" s="1"/>
  <c r="O440" i="8"/>
  <c r="O468" i="8"/>
  <c r="P468" i="8" s="1"/>
  <c r="O486" i="8"/>
  <c r="O525" i="8"/>
  <c r="P525" i="8" s="1"/>
  <c r="O554" i="8"/>
  <c r="P554" i="8" s="1"/>
  <c r="O559" i="8"/>
  <c r="P559" i="8" s="1"/>
  <c r="O578" i="8"/>
  <c r="P578" i="8" s="1"/>
  <c r="O621" i="8"/>
  <c r="P621" i="8" s="1"/>
  <c r="P611" i="8"/>
  <c r="P501" i="8"/>
  <c r="P42" i="8"/>
  <c r="O106" i="8"/>
  <c r="O16" i="8"/>
  <c r="O135" i="8"/>
  <c r="O168" i="8"/>
  <c r="P168" i="8" s="1"/>
  <c r="O39" i="8"/>
  <c r="P39" i="8" s="1"/>
  <c r="O43" i="8"/>
  <c r="O93" i="8"/>
  <c r="P93" i="8" s="1"/>
  <c r="O138" i="8"/>
  <c r="O167" i="8"/>
  <c r="O171" i="8"/>
  <c r="O29" i="8"/>
  <c r="P29" i="8" s="1"/>
  <c r="O74" i="8"/>
  <c r="O157" i="8"/>
  <c r="P157" i="8" s="1"/>
  <c r="O12" i="8"/>
  <c r="O26" i="8"/>
  <c r="O55" i="8"/>
  <c r="O59" i="8"/>
  <c r="P59" i="8" s="1"/>
  <c r="O109" i="8"/>
  <c r="O154" i="8"/>
  <c r="P154" i="8" s="1"/>
  <c r="O183" i="8"/>
  <c r="O187" i="8"/>
  <c r="P187" i="8" s="1"/>
  <c r="O208" i="8"/>
  <c r="P208" i="8" s="1"/>
  <c r="O230" i="8"/>
  <c r="O282" i="8"/>
  <c r="O213" i="8"/>
  <c r="P213" i="8" s="1"/>
  <c r="O34" i="8"/>
  <c r="O50" i="8"/>
  <c r="O66" i="8"/>
  <c r="P66" i="8" s="1"/>
  <c r="O82" i="8"/>
  <c r="O98" i="8"/>
  <c r="O114" i="8"/>
  <c r="O130" i="8"/>
  <c r="P130" i="8" s="1"/>
  <c r="O146" i="8"/>
  <c r="O162" i="8"/>
  <c r="O178" i="8"/>
  <c r="O194" i="8"/>
  <c r="O35" i="8"/>
  <c r="P35" i="8" s="1"/>
  <c r="O51" i="8"/>
  <c r="P51" i="8" s="1"/>
  <c r="O67" i="8"/>
  <c r="P67" i="8" s="1"/>
  <c r="O83" i="8"/>
  <c r="O99" i="8"/>
  <c r="O115" i="8"/>
  <c r="O131" i="8"/>
  <c r="O147" i="8"/>
  <c r="P147" i="8" s="1"/>
  <c r="O163" i="8"/>
  <c r="P163" i="8" s="1"/>
  <c r="O179" i="8"/>
  <c r="P179" i="8" s="1"/>
  <c r="O195" i="8"/>
  <c r="O203" i="8"/>
  <c r="P203" i="8" s="1"/>
  <c r="O204" i="8"/>
  <c r="O207" i="8"/>
  <c r="O262" i="8"/>
  <c r="O267" i="8"/>
  <c r="O275" i="8"/>
  <c r="O352" i="8"/>
  <c r="O406" i="8"/>
  <c r="P406" i="8" s="1"/>
  <c r="O413" i="8"/>
  <c r="P413" i="8" s="1"/>
  <c r="O417" i="8"/>
  <c r="O446" i="8"/>
  <c r="O326" i="8"/>
  <c r="O331" i="8"/>
  <c r="O339" i="8"/>
  <c r="O210" i="8"/>
  <c r="O211" i="8"/>
  <c r="O218" i="8"/>
  <c r="O219" i="8"/>
  <c r="O325" i="8"/>
  <c r="O290" i="8"/>
  <c r="O307" i="8"/>
  <c r="O336" i="8"/>
  <c r="O445" i="8"/>
  <c r="O239" i="8"/>
  <c r="O242" i="8"/>
  <c r="O301" i="8"/>
  <c r="O306" i="8"/>
  <c r="O363" i="8"/>
  <c r="O368" i="8"/>
  <c r="O400" i="8"/>
  <c r="O425" i="8"/>
  <c r="O426" i="8"/>
  <c r="O433" i="8"/>
  <c r="O293" i="8"/>
  <c r="P293" i="8" s="1"/>
  <c r="O298" i="8"/>
  <c r="O360" i="8"/>
  <c r="O463" i="8"/>
  <c r="O226" i="8"/>
  <c r="O269" i="8"/>
  <c r="P269" i="8" s="1"/>
  <c r="O333" i="8"/>
  <c r="O391" i="8"/>
  <c r="P391" i="8" s="1"/>
  <c r="O404" i="8"/>
  <c r="P404" i="8" s="1"/>
  <c r="O245" i="8"/>
  <c r="O250" i="8"/>
  <c r="O309" i="8"/>
  <c r="O314" i="8"/>
  <c r="P314" i="8" s="1"/>
  <c r="O371" i="8"/>
  <c r="O376" i="8"/>
  <c r="O437" i="8"/>
  <c r="O448" i="8"/>
  <c r="O455" i="8"/>
  <c r="O478" i="8"/>
  <c r="O484" i="8"/>
  <c r="O460" i="8"/>
  <c r="O562" i="8"/>
  <c r="O430" i="8"/>
  <c r="P430" i="8" s="1"/>
  <c r="O451" i="8"/>
  <c r="O481" i="8"/>
  <c r="O457" i="8"/>
  <c r="O462" i="8"/>
  <c r="O509" i="8"/>
  <c r="O517" i="8"/>
  <c r="O548" i="8"/>
  <c r="O551" i="8"/>
  <c r="O560" i="8"/>
  <c r="O497" i="8"/>
  <c r="O522" i="8"/>
  <c r="O527" i="8"/>
  <c r="O572" i="8"/>
  <c r="O540" i="8"/>
  <c r="O543" i="8"/>
  <c r="O530" i="8"/>
  <c r="O535" i="8"/>
  <c r="O542" i="8"/>
  <c r="O564" i="8"/>
  <c r="O550" i="8"/>
  <c r="O596" i="8"/>
  <c r="O600" i="8"/>
  <c r="O588" i="8"/>
  <c r="O602" i="8"/>
  <c r="O589" i="8"/>
  <c r="O604" i="8"/>
  <c r="O607" i="8"/>
  <c r="O609" i="8"/>
  <c r="O610" i="8"/>
  <c r="O613" i="8"/>
  <c r="O615" i="8"/>
  <c r="O617" i="8"/>
  <c r="O623" i="8"/>
  <c r="O377" i="7"/>
  <c r="P377" i="7" s="1"/>
  <c r="O385" i="7"/>
  <c r="P385" i="7" s="1"/>
  <c r="O211" i="7"/>
  <c r="P211" i="7" s="1"/>
  <c r="O262" i="7"/>
  <c r="O373" i="7"/>
  <c r="P373" i="7" s="1"/>
  <c r="O214" i="7"/>
  <c r="P214" i="7" s="1"/>
  <c r="O218" i="7"/>
  <c r="O222" i="7"/>
  <c r="P222" i="7" s="1"/>
  <c r="O226" i="7"/>
  <c r="O235" i="7"/>
  <c r="O257" i="7"/>
  <c r="P257" i="7" s="1"/>
  <c r="O261" i="7"/>
  <c r="O267" i="7"/>
  <c r="O49" i="7"/>
  <c r="O55" i="7"/>
  <c r="O65" i="7"/>
  <c r="P65" i="7" s="1"/>
  <c r="O67" i="7"/>
  <c r="O69" i="7"/>
  <c r="P69" i="7" s="1"/>
  <c r="O84" i="7"/>
  <c r="O86" i="7"/>
  <c r="O92" i="7"/>
  <c r="O110" i="7"/>
  <c r="P110" i="7" s="1"/>
  <c r="O112" i="7"/>
  <c r="P112" i="7" s="1"/>
  <c r="O118" i="7"/>
  <c r="P118" i="7" s="1"/>
  <c r="O126" i="7"/>
  <c r="P126" i="7" s="1"/>
  <c r="O134" i="7"/>
  <c r="P134" i="7" s="1"/>
  <c r="O182" i="7"/>
  <c r="P182" i="7" s="1"/>
  <c r="O188" i="7"/>
  <c r="O190" i="7"/>
  <c r="O194" i="7"/>
  <c r="O202" i="7"/>
  <c r="P202" i="7" s="1"/>
  <c r="O111" i="7"/>
  <c r="O119" i="7"/>
  <c r="O121" i="7"/>
  <c r="P121" i="7" s="1"/>
  <c r="O123" i="7"/>
  <c r="O127" i="7"/>
  <c r="O143" i="7"/>
  <c r="O151" i="7"/>
  <c r="O158" i="7"/>
  <c r="O179" i="7"/>
  <c r="O187" i="7"/>
  <c r="O197" i="7"/>
  <c r="P197" i="7" s="1"/>
  <c r="O62" i="7"/>
  <c r="P62" i="7" s="1"/>
  <c r="O64" i="7"/>
  <c r="O95" i="7"/>
  <c r="O271" i="7"/>
  <c r="O145" i="7"/>
  <c r="O132" i="7"/>
  <c r="O140" i="7"/>
  <c r="P140" i="7" s="1"/>
  <c r="O159" i="7"/>
  <c r="O165" i="7"/>
  <c r="O167" i="7"/>
  <c r="O173" i="7"/>
  <c r="P173" i="7" s="1"/>
  <c r="O47" i="7"/>
  <c r="P47" i="7" s="1"/>
  <c r="O139" i="7"/>
  <c r="O11" i="7"/>
  <c r="P11" i="7" s="1"/>
  <c r="O39" i="7"/>
  <c r="P39" i="7" s="1"/>
  <c r="O150" i="7"/>
  <c r="P150" i="7" s="1"/>
  <c r="O137" i="7"/>
  <c r="P137" i="7" s="1"/>
  <c r="O166" i="7"/>
  <c r="P166" i="7" s="1"/>
  <c r="O203" i="7"/>
  <c r="P203" i="7" s="1"/>
  <c r="O102" i="7"/>
  <c r="O22" i="7"/>
  <c r="O26" i="7"/>
  <c r="O28" i="7"/>
  <c r="O30" i="7"/>
  <c r="O34" i="7"/>
  <c r="O36" i="7"/>
  <c r="O44" i="7"/>
  <c r="O48" i="7"/>
  <c r="O50" i="7"/>
  <c r="O52" i="7"/>
  <c r="O54" i="7"/>
  <c r="O304" i="7"/>
  <c r="O362" i="7"/>
  <c r="P362" i="7" s="1"/>
  <c r="O248" i="7"/>
  <c r="O286" i="7"/>
  <c r="O350" i="7"/>
  <c r="O354" i="7"/>
  <c r="P354" i="7" s="1"/>
  <c r="O206" i="7"/>
  <c r="P206" i="7" s="1"/>
  <c r="O241" i="7"/>
  <c r="P241" i="7" s="1"/>
  <c r="O247" i="7"/>
  <c r="P247" i="7" s="1"/>
  <c r="O253" i="7"/>
  <c r="O307" i="7"/>
  <c r="O326" i="7"/>
  <c r="O328" i="7"/>
  <c r="P328" i="7" s="1"/>
  <c r="O330" i="7"/>
  <c r="O349" i="7"/>
  <c r="O384" i="7"/>
  <c r="O87" i="7"/>
  <c r="P87" i="7" s="1"/>
  <c r="O210" i="7"/>
  <c r="O289" i="7"/>
  <c r="P289" i="7" s="1"/>
  <c r="O311" i="7"/>
  <c r="P311" i="7" s="1"/>
  <c r="O368" i="7"/>
  <c r="O372" i="7"/>
  <c r="O379" i="7"/>
  <c r="P379" i="7" s="1"/>
  <c r="O383" i="7"/>
  <c r="O232" i="7"/>
  <c r="P232" i="7" s="1"/>
  <c r="O251" i="7"/>
  <c r="O309" i="7"/>
  <c r="O353" i="7"/>
  <c r="O366" i="7"/>
  <c r="P366" i="7" s="1"/>
  <c r="O168" i="7"/>
  <c r="P168" i="7" s="1"/>
  <c r="O20" i="7"/>
  <c r="O230" i="7"/>
  <c r="O341" i="7"/>
  <c r="O153" i="7"/>
  <c r="O83" i="7"/>
  <c r="O124" i="7"/>
  <c r="O200" i="7"/>
  <c r="O101" i="7"/>
  <c r="O181" i="7"/>
  <c r="O40" i="7"/>
  <c r="O15" i="7"/>
  <c r="O27" i="7"/>
  <c r="O31" i="7"/>
  <c r="O71" i="7"/>
  <c r="P71" i="7" s="1"/>
  <c r="O78" i="7"/>
  <c r="O96" i="7"/>
  <c r="O104" i="7"/>
  <c r="O129" i="7"/>
  <c r="P129" i="7" s="1"/>
  <c r="O142" i="7"/>
  <c r="P142" i="7" s="1"/>
  <c r="O169" i="7"/>
  <c r="O174" i="7"/>
  <c r="O196" i="7"/>
  <c r="P196" i="7" s="1"/>
  <c r="O199" i="7"/>
  <c r="P199" i="7" s="1"/>
  <c r="O201" i="7"/>
  <c r="O209" i="7"/>
  <c r="O255" i="7"/>
  <c r="P255" i="7" s="1"/>
  <c r="O288" i="7"/>
  <c r="O323" i="7"/>
  <c r="P323" i="7" s="1"/>
  <c r="O342" i="7"/>
  <c r="P342" i="7" s="1"/>
  <c r="O346" i="7"/>
  <c r="O357" i="7"/>
  <c r="P357" i="7" s="1"/>
  <c r="O157" i="7"/>
  <c r="P157" i="7" s="1"/>
  <c r="O17" i="7"/>
  <c r="P17" i="7" s="1"/>
  <c r="O21" i="7"/>
  <c r="P21" i="7" s="1"/>
  <c r="O25" i="7"/>
  <c r="O33" i="7"/>
  <c r="P33" i="7" s="1"/>
  <c r="O131" i="7"/>
  <c r="O171" i="7"/>
  <c r="O180" i="7"/>
  <c r="O13" i="7"/>
  <c r="O45" i="7"/>
  <c r="O56" i="7"/>
  <c r="P56" i="7" s="1"/>
  <c r="O115" i="7"/>
  <c r="O117" i="7"/>
  <c r="O125" i="7"/>
  <c r="P125" i="7" s="1"/>
  <c r="O144" i="7"/>
  <c r="O162" i="7"/>
  <c r="P162" i="7" s="1"/>
  <c r="O198" i="7"/>
  <c r="O219" i="7"/>
  <c r="P219" i="7" s="1"/>
  <c r="O221" i="7"/>
  <c r="O231" i="7"/>
  <c r="P231" i="7" s="1"/>
  <c r="O263" i="7"/>
  <c r="O281" i="7"/>
  <c r="P281" i="7" s="1"/>
  <c r="O325" i="7"/>
  <c r="P325" i="7" s="1"/>
  <c r="O336" i="7"/>
  <c r="O365" i="7"/>
  <c r="P365" i="7" s="1"/>
  <c r="O170" i="7"/>
  <c r="O99" i="7"/>
  <c r="O109" i="7"/>
  <c r="P109" i="7" s="1"/>
  <c r="O68" i="7"/>
  <c r="O72" i="7"/>
  <c r="O79" i="7"/>
  <c r="P79" i="7" s="1"/>
  <c r="O89" i="7"/>
  <c r="O91" i="7"/>
  <c r="O93" i="7"/>
  <c r="P93" i="7" s="1"/>
  <c r="O135" i="7"/>
  <c r="O193" i="7"/>
  <c r="O227" i="7"/>
  <c r="O229" i="7"/>
  <c r="P229" i="7" s="1"/>
  <c r="O277" i="7"/>
  <c r="P277" i="7" s="1"/>
  <c r="O279" i="7"/>
  <c r="P279" i="7" s="1"/>
  <c r="O295" i="7"/>
  <c r="P295" i="7" s="1"/>
  <c r="O358" i="7"/>
  <c r="O5" i="7"/>
  <c r="O29" i="7"/>
  <c r="O164" i="7"/>
  <c r="P164" i="7" s="1"/>
  <c r="O94" i="7"/>
  <c r="P94" i="7" s="1"/>
  <c r="O133" i="7"/>
  <c r="P133" i="7" s="1"/>
  <c r="O147" i="7"/>
  <c r="O149" i="7"/>
  <c r="P149" i="7" s="1"/>
  <c r="O178" i="7"/>
  <c r="O189" i="7"/>
  <c r="P189" i="7" s="1"/>
  <c r="O273" i="7"/>
  <c r="P273" i="7" s="1"/>
  <c r="O275" i="7"/>
  <c r="O186" i="7"/>
  <c r="O24" i="7"/>
  <c r="O70" i="7"/>
  <c r="O116" i="7"/>
  <c r="O191" i="7"/>
  <c r="P191" i="7" s="1"/>
  <c r="O212" i="7"/>
  <c r="O6" i="7"/>
  <c r="O8" i="7"/>
  <c r="O12" i="7"/>
  <c r="P12" i="7" s="1"/>
  <c r="O32" i="7"/>
  <c r="O75" i="7"/>
  <c r="O77" i="7"/>
  <c r="P77" i="7" s="1"/>
  <c r="O97" i="7"/>
  <c r="O108" i="7"/>
  <c r="O156" i="7"/>
  <c r="O10" i="7"/>
  <c r="O38" i="7"/>
  <c r="O57" i="7"/>
  <c r="O59" i="7"/>
  <c r="O103" i="7"/>
  <c r="O136" i="7"/>
  <c r="O152" i="7"/>
  <c r="P152" i="7" s="1"/>
  <c r="O160" i="7"/>
  <c r="O175" i="7"/>
  <c r="P175" i="7" s="1"/>
  <c r="O177" i="7"/>
  <c r="O216" i="7"/>
  <c r="P216" i="7" s="1"/>
  <c r="O220" i="7"/>
  <c r="O250" i="7"/>
  <c r="P250" i="7" s="1"/>
  <c r="O259" i="7"/>
  <c r="P259" i="7" s="1"/>
  <c r="O268" i="7"/>
  <c r="P268" i="7" s="1"/>
  <c r="O313" i="7"/>
  <c r="O204" i="7"/>
  <c r="O207" i="7"/>
  <c r="P207" i="7" s="1"/>
  <c r="O246" i="7"/>
  <c r="P246" i="7" s="1"/>
  <c r="O252" i="7"/>
  <c r="O270" i="7"/>
  <c r="P270" i="7" s="1"/>
  <c r="O272" i="7"/>
  <c r="P272" i="7" s="1"/>
  <c r="O302" i="7"/>
  <c r="O310" i="7"/>
  <c r="O23" i="7"/>
  <c r="O37" i="7"/>
  <c r="P37" i="7" s="1"/>
  <c r="O53" i="7"/>
  <c r="O61" i="7"/>
  <c r="O63" i="7"/>
  <c r="O81" i="7"/>
  <c r="P81" i="7" s="1"/>
  <c r="O88" i="7"/>
  <c r="O98" i="7"/>
  <c r="O128" i="7"/>
  <c r="O141" i="7"/>
  <c r="O195" i="7"/>
  <c r="O256" i="7"/>
  <c r="O282" i="7"/>
  <c r="P282" i="7" s="1"/>
  <c r="O284" i="7"/>
  <c r="P284" i="7" s="1"/>
  <c r="O297" i="7"/>
  <c r="P297" i="7" s="1"/>
  <c r="O303" i="7"/>
  <c r="O7" i="7"/>
  <c r="P7" i="7" s="1"/>
  <c r="O9" i="7"/>
  <c r="O14" i="7"/>
  <c r="O16" i="7"/>
  <c r="O41" i="7"/>
  <c r="P41" i="7" s="1"/>
  <c r="O46" i="7"/>
  <c r="O73" i="7"/>
  <c r="O76" i="7"/>
  <c r="O100" i="7"/>
  <c r="O105" i="7"/>
  <c r="O107" i="7"/>
  <c r="P107" i="7" s="1"/>
  <c r="O138" i="7"/>
  <c r="P138" i="7" s="1"/>
  <c r="O172" i="7"/>
  <c r="O183" i="7"/>
  <c r="P183" i="7" s="1"/>
  <c r="O185" i="7"/>
  <c r="O192" i="7"/>
  <c r="P192" i="7" s="1"/>
  <c r="O223" i="7"/>
  <c r="O225" i="7"/>
  <c r="P225" i="7" s="1"/>
  <c r="O239" i="7"/>
  <c r="P239" i="7" s="1"/>
  <c r="O243" i="7"/>
  <c r="O249" i="7"/>
  <c r="O278" i="7"/>
  <c r="O280" i="7"/>
  <c r="P280" i="7" s="1"/>
  <c r="O18" i="7"/>
  <c r="O58" i="7"/>
  <c r="P58" i="7" s="1"/>
  <c r="O60" i="7"/>
  <c r="P60" i="7" s="1"/>
  <c r="O80" i="7"/>
  <c r="O85" i="7"/>
  <c r="O120" i="7"/>
  <c r="P120" i="7" s="1"/>
  <c r="O146" i="7"/>
  <c r="P146" i="7" s="1"/>
  <c r="O148" i="7"/>
  <c r="P148" i="7" s="1"/>
  <c r="O155" i="7"/>
  <c r="P155" i="7" s="1"/>
  <c r="O163" i="7"/>
  <c r="O233" i="7"/>
  <c r="O237" i="7"/>
  <c r="O290" i="7"/>
  <c r="O292" i="7"/>
  <c r="O294" i="7"/>
  <c r="O359" i="7"/>
  <c r="P359" i="7" s="1"/>
  <c r="O265" i="7"/>
  <c r="P265" i="7" s="1"/>
  <c r="O285" i="7"/>
  <c r="P285" i="7" s="1"/>
  <c r="O296" i="7"/>
  <c r="P296" i="7" s="1"/>
  <c r="O299" i="7"/>
  <c r="P299" i="7" s="1"/>
  <c r="O305" i="7"/>
  <c r="O312" i="7"/>
  <c r="P312" i="7" s="1"/>
  <c r="O322" i="7"/>
  <c r="P322" i="7" s="1"/>
  <c r="O333" i="7"/>
  <c r="O347" i="7"/>
  <c r="P347" i="7" s="1"/>
  <c r="O352" i="7"/>
  <c r="P352" i="7" s="1"/>
  <c r="O361" i="7"/>
  <c r="P361" i="7" s="1"/>
  <c r="O375" i="7"/>
  <c r="P375" i="7" s="1"/>
  <c r="O381" i="7"/>
  <c r="P381" i="7" s="1"/>
  <c r="O224" i="7"/>
  <c r="O236" i="7"/>
  <c r="P236" i="7" s="1"/>
  <c r="O327" i="7"/>
  <c r="O329" i="7"/>
  <c r="P329" i="7" s="1"/>
  <c r="O331" i="7"/>
  <c r="P331" i="7" s="1"/>
  <c r="O335" i="7"/>
  <c r="O363" i="7"/>
  <c r="O208" i="7"/>
  <c r="P208" i="7" s="1"/>
  <c r="O213" i="7"/>
  <c r="P213" i="7" s="1"/>
  <c r="O215" i="7"/>
  <c r="P215" i="7" s="1"/>
  <c r="O228" i="7"/>
  <c r="O238" i="7"/>
  <c r="O240" i="7"/>
  <c r="O242" i="7"/>
  <c r="O274" i="7"/>
  <c r="P274" i="7" s="1"/>
  <c r="O276" i="7"/>
  <c r="O287" i="7"/>
  <c r="P287" i="7" s="1"/>
  <c r="O337" i="7"/>
  <c r="P337" i="7" s="1"/>
  <c r="O351" i="7"/>
  <c r="P351" i="7" s="1"/>
  <c r="O367" i="7"/>
  <c r="P367" i="7" s="1"/>
  <c r="O369" i="7"/>
  <c r="P369" i="7" s="1"/>
  <c r="O371" i="7"/>
  <c r="O315" i="7"/>
  <c r="P315" i="7" s="1"/>
  <c r="O344" i="7"/>
  <c r="P344" i="7" s="1"/>
  <c r="O360" i="7"/>
  <c r="P360" i="7" s="1"/>
  <c r="O378" i="7"/>
  <c r="P378" i="7" s="1"/>
  <c r="O380" i="7"/>
  <c r="O387" i="7"/>
  <c r="P387" i="7" s="1"/>
  <c r="O348" i="7"/>
  <c r="P348" i="7" s="1"/>
  <c r="O355" i="7"/>
  <c r="P355" i="7" s="1"/>
  <c r="O376" i="7"/>
  <c r="O386" i="7"/>
  <c r="O343" i="7"/>
  <c r="P343" i="7" s="1"/>
  <c r="O364" i="7"/>
  <c r="O370" i="7"/>
  <c r="P44" i="7"/>
  <c r="P139" i="7"/>
  <c r="O35" i="7"/>
  <c r="O43" i="7"/>
  <c r="O66" i="7"/>
  <c r="O122" i="7"/>
  <c r="O176" i="7"/>
  <c r="O90" i="7"/>
  <c r="O161" i="7"/>
  <c r="O42" i="7"/>
  <c r="O82" i="7"/>
  <c r="O114" i="7"/>
  <c r="O154" i="7"/>
  <c r="O130" i="7"/>
  <c r="O106" i="7"/>
  <c r="O19" i="7"/>
  <c r="O51" i="7"/>
  <c r="O74" i="7"/>
  <c r="O113" i="7"/>
  <c r="O184" i="7"/>
  <c r="O205" i="7"/>
  <c r="P205" i="7" s="1"/>
  <c r="P372" i="7"/>
  <c r="P253" i="7"/>
  <c r="P221" i="7"/>
  <c r="O301" i="7"/>
  <c r="O269" i="7"/>
  <c r="O217" i="7"/>
  <c r="O234" i="7"/>
  <c r="O254" i="7"/>
  <c r="O260" i="7"/>
  <c r="O293" i="7"/>
  <c r="P293" i="7" s="1"/>
  <c r="O245" i="7"/>
  <c r="O291" i="7"/>
  <c r="O298" i="7"/>
  <c r="O300" i="7"/>
  <c r="O308" i="7"/>
  <c r="O264" i="7"/>
  <c r="O266" i="7"/>
  <c r="O306" i="7"/>
  <c r="P306" i="7" s="1"/>
  <c r="O244" i="7"/>
  <c r="O258" i="7"/>
  <c r="O283" i="7"/>
  <c r="P283" i="7" s="1"/>
  <c r="O345" i="7"/>
  <c r="O316" i="7"/>
  <c r="O318" i="7"/>
  <c r="O324" i="7"/>
  <c r="O339" i="7"/>
  <c r="O317" i="7"/>
  <c r="O334" i="7"/>
  <c r="O356" i="7"/>
  <c r="O314" i="7"/>
  <c r="O321" i="7"/>
  <c r="O320" i="7"/>
  <c r="O338" i="7"/>
  <c r="O374" i="7"/>
  <c r="O382" i="7"/>
  <c r="O319" i="7"/>
  <c r="P319" i="7" s="1"/>
  <c r="O332" i="7"/>
  <c r="P332" i="7" s="1"/>
  <c r="O340" i="7"/>
  <c r="J2" i="4"/>
  <c r="H5" i="4" s="1"/>
  <c r="E5" i="4"/>
  <c r="F5" i="4"/>
  <c r="I5" i="4"/>
  <c r="J5" i="4"/>
  <c r="AB5" i="4"/>
  <c r="AD5" i="4" s="1"/>
  <c r="K5" i="9" s="1"/>
  <c r="E6" i="4"/>
  <c r="F6" i="4"/>
  <c r="H6" i="4"/>
  <c r="I6" i="4"/>
  <c r="J6" i="4"/>
  <c r="AB6" i="4"/>
  <c r="AD6" i="4" s="1"/>
  <c r="K6" i="9" s="1"/>
  <c r="E7" i="4"/>
  <c r="F7" i="4"/>
  <c r="H7" i="4"/>
  <c r="I7" i="4"/>
  <c r="J7" i="4"/>
  <c r="AB7" i="4"/>
  <c r="AD7" i="4" s="1"/>
  <c r="K7" i="9" s="1"/>
  <c r="E8" i="4"/>
  <c r="F8" i="4"/>
  <c r="I8" i="4"/>
  <c r="J8" i="4"/>
  <c r="AB8" i="4"/>
  <c r="AD8" i="4" s="1"/>
  <c r="K8" i="9" s="1"/>
  <c r="E9" i="4"/>
  <c r="F9" i="4"/>
  <c r="I9" i="4"/>
  <c r="J9" i="4"/>
  <c r="AB9" i="4"/>
  <c r="AD9" i="4" s="1"/>
  <c r="K9" i="9" s="1"/>
  <c r="E10" i="4"/>
  <c r="F10" i="4"/>
  <c r="H10" i="4"/>
  <c r="I10" i="4"/>
  <c r="J10" i="4"/>
  <c r="AB10" i="4"/>
  <c r="AD10" i="4" s="1"/>
  <c r="K10" i="9" s="1"/>
  <c r="E11" i="4"/>
  <c r="F11" i="4"/>
  <c r="H11" i="4"/>
  <c r="I11" i="4"/>
  <c r="J11" i="4"/>
  <c r="AB11" i="4"/>
  <c r="AD11" i="4" s="1"/>
  <c r="K11" i="9" s="1"/>
  <c r="E12" i="4"/>
  <c r="F12" i="4"/>
  <c r="H12" i="4"/>
  <c r="I12" i="4"/>
  <c r="J12" i="4"/>
  <c r="AB12" i="4"/>
  <c r="AD12" i="4" s="1"/>
  <c r="K12" i="9" s="1"/>
  <c r="E13" i="4"/>
  <c r="F13" i="4"/>
  <c r="I13" i="4"/>
  <c r="J13" i="4"/>
  <c r="AB13" i="4"/>
  <c r="AD13" i="4" s="1"/>
  <c r="K13" i="9" s="1"/>
  <c r="E14" i="4"/>
  <c r="F14" i="4"/>
  <c r="I14" i="4"/>
  <c r="J14" i="4"/>
  <c r="AB14" i="4"/>
  <c r="AD14" i="4" s="1"/>
  <c r="K14" i="9" s="1"/>
  <c r="E15" i="4"/>
  <c r="F15" i="4"/>
  <c r="H15" i="4"/>
  <c r="I15" i="4"/>
  <c r="J15" i="4"/>
  <c r="AB15" i="4"/>
  <c r="AD15" i="4" s="1"/>
  <c r="K15" i="9" s="1"/>
  <c r="E16" i="4"/>
  <c r="F16" i="4"/>
  <c r="H16" i="4"/>
  <c r="I16" i="4"/>
  <c r="J16" i="4"/>
  <c r="AB16" i="4"/>
  <c r="AD16" i="4" s="1"/>
  <c r="K16" i="9" s="1"/>
  <c r="E17" i="4"/>
  <c r="F17" i="4"/>
  <c r="I17" i="4"/>
  <c r="J17" i="4"/>
  <c r="AB17" i="4"/>
  <c r="AD17" i="4" s="1"/>
  <c r="K17" i="9" s="1"/>
  <c r="E18" i="4"/>
  <c r="F18" i="4"/>
  <c r="I18" i="4"/>
  <c r="J18" i="4"/>
  <c r="AB18" i="4"/>
  <c r="AD18" i="4" s="1"/>
  <c r="K18" i="9" s="1"/>
  <c r="E19" i="4"/>
  <c r="F19" i="4"/>
  <c r="H19" i="4"/>
  <c r="I19" i="4"/>
  <c r="J19" i="4"/>
  <c r="AB19" i="4"/>
  <c r="AD19" i="4" s="1"/>
  <c r="K19" i="9" s="1"/>
  <c r="E20" i="4"/>
  <c r="F20" i="4"/>
  <c r="H20" i="4"/>
  <c r="I20" i="4"/>
  <c r="J20" i="4"/>
  <c r="AB20" i="4"/>
  <c r="AD20" i="4" s="1"/>
  <c r="K20" i="9" s="1"/>
  <c r="E21" i="4"/>
  <c r="F21" i="4"/>
  <c r="H21" i="4"/>
  <c r="I21" i="4"/>
  <c r="J21" i="4"/>
  <c r="AB21" i="4"/>
  <c r="AD21" i="4" s="1"/>
  <c r="K21" i="9" s="1"/>
  <c r="E22" i="4"/>
  <c r="F22" i="4"/>
  <c r="I22" i="4"/>
  <c r="J22" i="4"/>
  <c r="AB22" i="4"/>
  <c r="AD22" i="4" s="1"/>
  <c r="K22" i="9" s="1"/>
  <c r="E23" i="4"/>
  <c r="F23" i="4"/>
  <c r="I23" i="4"/>
  <c r="J23" i="4"/>
  <c r="AB23" i="4"/>
  <c r="AD23" i="4" s="1"/>
  <c r="K23" i="9" s="1"/>
  <c r="E24" i="4"/>
  <c r="F24" i="4"/>
  <c r="H24" i="4"/>
  <c r="I24" i="4"/>
  <c r="J24" i="4"/>
  <c r="AB24" i="4"/>
  <c r="AD24" i="4" s="1"/>
  <c r="K24" i="9" s="1"/>
  <c r="E25" i="4"/>
  <c r="F25" i="4"/>
  <c r="H25" i="4"/>
  <c r="I25" i="4"/>
  <c r="J25" i="4"/>
  <c r="AB25" i="4"/>
  <c r="AD25" i="4" s="1"/>
  <c r="K25" i="9" s="1"/>
  <c r="E26" i="4"/>
  <c r="F26" i="4"/>
  <c r="H26" i="4"/>
  <c r="I26" i="4"/>
  <c r="J26" i="4"/>
  <c r="AB26" i="4"/>
  <c r="AD26" i="4" s="1"/>
  <c r="K26" i="9" s="1"/>
  <c r="E27" i="4"/>
  <c r="F27" i="4"/>
  <c r="I27" i="4"/>
  <c r="J27" i="4"/>
  <c r="AB27" i="4"/>
  <c r="AD27" i="4" s="1"/>
  <c r="K27" i="9" s="1"/>
  <c r="E28" i="4"/>
  <c r="F28" i="4"/>
  <c r="H28" i="4"/>
  <c r="I28" i="4"/>
  <c r="J28" i="4"/>
  <c r="AB28" i="4"/>
  <c r="AD28" i="4" s="1"/>
  <c r="K28" i="9" s="1"/>
  <c r="E29" i="4"/>
  <c r="F29" i="4"/>
  <c r="H29" i="4"/>
  <c r="I29" i="4"/>
  <c r="J29" i="4"/>
  <c r="AB29" i="4"/>
  <c r="AD29" i="4" s="1"/>
  <c r="K29" i="9" s="1"/>
  <c r="E30" i="4"/>
  <c r="F30" i="4"/>
  <c r="H30" i="4"/>
  <c r="I30" i="4"/>
  <c r="J30" i="4"/>
  <c r="AB30" i="4"/>
  <c r="AD30" i="4" s="1"/>
  <c r="K30" i="9" s="1"/>
  <c r="E31" i="4"/>
  <c r="F31" i="4"/>
  <c r="I31" i="4"/>
  <c r="J31" i="4"/>
  <c r="AB31" i="4"/>
  <c r="AD31" i="4" s="1"/>
  <c r="K31" i="9" s="1"/>
  <c r="E32" i="4"/>
  <c r="F32" i="4"/>
  <c r="H32" i="4"/>
  <c r="I32" i="4"/>
  <c r="J32" i="4"/>
  <c r="AB32" i="4"/>
  <c r="AD32" i="4" s="1"/>
  <c r="K32" i="9" s="1"/>
  <c r="E33" i="4"/>
  <c r="F33" i="4"/>
  <c r="H33" i="4"/>
  <c r="I33" i="4"/>
  <c r="J33" i="4"/>
  <c r="AB33" i="4"/>
  <c r="AD33" i="4" s="1"/>
  <c r="K33" i="9" s="1"/>
  <c r="E34" i="4"/>
  <c r="F34" i="4"/>
  <c r="H34" i="4"/>
  <c r="I34" i="4"/>
  <c r="J34" i="4"/>
  <c r="AB34" i="4"/>
  <c r="AD34" i="4" s="1"/>
  <c r="K34" i="9" s="1"/>
  <c r="E35" i="4"/>
  <c r="F35" i="4"/>
  <c r="H35" i="4"/>
  <c r="I35" i="4"/>
  <c r="J35" i="4"/>
  <c r="AB35" i="4"/>
  <c r="AD35" i="4" s="1"/>
  <c r="K35" i="9" s="1"/>
  <c r="E36" i="4"/>
  <c r="F36" i="4"/>
  <c r="H36" i="4"/>
  <c r="I36" i="4"/>
  <c r="J36" i="4"/>
  <c r="AB36" i="4"/>
  <c r="AD36" i="4" s="1"/>
  <c r="K36" i="9" s="1"/>
  <c r="E37" i="4"/>
  <c r="F37" i="4"/>
  <c r="H37" i="4"/>
  <c r="I37" i="4"/>
  <c r="J37" i="4"/>
  <c r="AB37" i="4"/>
  <c r="AD37" i="4" s="1"/>
  <c r="K37" i="9" s="1"/>
  <c r="E38" i="4"/>
  <c r="F38" i="4"/>
  <c r="H38" i="4"/>
  <c r="I38" i="4"/>
  <c r="J38" i="4"/>
  <c r="AB38" i="4"/>
  <c r="AD38" i="4" s="1"/>
  <c r="K38" i="9" s="1"/>
  <c r="E39" i="4"/>
  <c r="F39" i="4"/>
  <c r="H39" i="4"/>
  <c r="I39" i="4"/>
  <c r="J39" i="4"/>
  <c r="AB39" i="4"/>
  <c r="AD39" i="4" s="1"/>
  <c r="K39" i="9" s="1"/>
  <c r="E40" i="4"/>
  <c r="F40" i="4"/>
  <c r="H40" i="4"/>
  <c r="I40" i="4"/>
  <c r="J40" i="4"/>
  <c r="AB40" i="4"/>
  <c r="AD40" i="4" s="1"/>
  <c r="K40" i="9" s="1"/>
  <c r="E41" i="4"/>
  <c r="F41" i="4"/>
  <c r="H41" i="4"/>
  <c r="I41" i="4"/>
  <c r="J41" i="4"/>
  <c r="AB41" i="4"/>
  <c r="AD41" i="4" s="1"/>
  <c r="K42" i="9" s="1"/>
  <c r="E42" i="4"/>
  <c r="F42" i="4"/>
  <c r="H42" i="4"/>
  <c r="I42" i="4"/>
  <c r="J42" i="4"/>
  <c r="AB42" i="4"/>
  <c r="AD42" i="4" s="1"/>
  <c r="K43" i="9" s="1"/>
  <c r="E43" i="4"/>
  <c r="F43" i="4"/>
  <c r="H43" i="4"/>
  <c r="I43" i="4"/>
  <c r="J43" i="4"/>
  <c r="AB43" i="4"/>
  <c r="AD43" i="4" s="1"/>
  <c r="K44" i="9" s="1"/>
  <c r="E44" i="4"/>
  <c r="F44" i="4"/>
  <c r="H44" i="4"/>
  <c r="I44" i="4"/>
  <c r="J44" i="4"/>
  <c r="AB44" i="4"/>
  <c r="AD44" i="4" s="1"/>
  <c r="K45" i="9" s="1"/>
  <c r="E45" i="4"/>
  <c r="F45" i="4"/>
  <c r="H45" i="4"/>
  <c r="I45" i="4"/>
  <c r="J45" i="4"/>
  <c r="AB45" i="4"/>
  <c r="AD45" i="4" s="1"/>
  <c r="K46" i="9" s="1"/>
  <c r="E46" i="4"/>
  <c r="F46" i="4"/>
  <c r="H46" i="4"/>
  <c r="I46" i="4"/>
  <c r="J46" i="4"/>
  <c r="AB46" i="4"/>
  <c r="AD46" i="4" s="1"/>
  <c r="K47" i="9" s="1"/>
  <c r="E47" i="4"/>
  <c r="F47" i="4"/>
  <c r="H47" i="4"/>
  <c r="I47" i="4"/>
  <c r="J47" i="4"/>
  <c r="AB47" i="4"/>
  <c r="AD47" i="4" s="1"/>
  <c r="K48" i="9" s="1"/>
  <c r="E48" i="4"/>
  <c r="F48" i="4"/>
  <c r="H48" i="4"/>
  <c r="I48" i="4"/>
  <c r="J48" i="4"/>
  <c r="AB48" i="4"/>
  <c r="AD48" i="4" s="1"/>
  <c r="K50" i="9" s="1"/>
  <c r="E49" i="4"/>
  <c r="F49" i="4"/>
  <c r="H49" i="4"/>
  <c r="I49" i="4"/>
  <c r="J49" i="4"/>
  <c r="AB49" i="4"/>
  <c r="AD49" i="4" s="1"/>
  <c r="K51" i="9" s="1"/>
  <c r="E50" i="4"/>
  <c r="F50" i="4"/>
  <c r="H50" i="4"/>
  <c r="I50" i="4"/>
  <c r="J50" i="4"/>
  <c r="AB50" i="4"/>
  <c r="AD50" i="4" s="1"/>
  <c r="K52" i="9" s="1"/>
  <c r="E51" i="4"/>
  <c r="F51" i="4"/>
  <c r="H51" i="4"/>
  <c r="I51" i="4"/>
  <c r="J51" i="4"/>
  <c r="AB51" i="4"/>
  <c r="AD51" i="4" s="1"/>
  <c r="K53" i="9" s="1"/>
  <c r="E52" i="4"/>
  <c r="F52" i="4"/>
  <c r="H52" i="4"/>
  <c r="I52" i="4"/>
  <c r="J52" i="4"/>
  <c r="AB52" i="4"/>
  <c r="AD52" i="4" s="1"/>
  <c r="K54" i="9" s="1"/>
  <c r="E53" i="4"/>
  <c r="F53" i="4"/>
  <c r="H53" i="4"/>
  <c r="I53" i="4"/>
  <c r="J53" i="4"/>
  <c r="AB53" i="4"/>
  <c r="AD53" i="4" s="1"/>
  <c r="K55" i="9" s="1"/>
  <c r="E54" i="4"/>
  <c r="F54" i="4"/>
  <c r="H54" i="4"/>
  <c r="I54" i="4"/>
  <c r="J54" i="4"/>
  <c r="AB54" i="4"/>
  <c r="AD54" i="4" s="1"/>
  <c r="K56" i="9" s="1"/>
  <c r="E55" i="4"/>
  <c r="F55" i="4"/>
  <c r="H55" i="4"/>
  <c r="I55" i="4"/>
  <c r="J55" i="4"/>
  <c r="AB55" i="4"/>
  <c r="AD55" i="4" s="1"/>
  <c r="K57" i="9" s="1"/>
  <c r="E56" i="4"/>
  <c r="F56" i="4"/>
  <c r="H56" i="4"/>
  <c r="I56" i="4"/>
  <c r="J56" i="4"/>
  <c r="AB56" i="4"/>
  <c r="AD56" i="4" s="1"/>
  <c r="K58" i="9" s="1"/>
  <c r="E57" i="4"/>
  <c r="F57" i="4"/>
  <c r="H57" i="4"/>
  <c r="I57" i="4"/>
  <c r="J57" i="4"/>
  <c r="AB57" i="4"/>
  <c r="AD57" i="4" s="1"/>
  <c r="K59" i="9" s="1"/>
  <c r="E58" i="4"/>
  <c r="F58" i="4"/>
  <c r="H58" i="4"/>
  <c r="I58" i="4"/>
  <c r="J58" i="4"/>
  <c r="AB58" i="4"/>
  <c r="AD58" i="4" s="1"/>
  <c r="K60" i="9" s="1"/>
  <c r="E59" i="4"/>
  <c r="F59" i="4"/>
  <c r="H59" i="4"/>
  <c r="I59" i="4"/>
  <c r="J59" i="4"/>
  <c r="AB59" i="4"/>
  <c r="AD59" i="4" s="1"/>
  <c r="K61" i="9" s="1"/>
  <c r="E60" i="4"/>
  <c r="F60" i="4"/>
  <c r="H60" i="4"/>
  <c r="I60" i="4"/>
  <c r="J60" i="4"/>
  <c r="AB60" i="4"/>
  <c r="AD60" i="4" s="1"/>
  <c r="K62" i="9" s="1"/>
  <c r="E61" i="4"/>
  <c r="F61" i="4"/>
  <c r="H61" i="4"/>
  <c r="I61" i="4"/>
  <c r="J61" i="4"/>
  <c r="AB61" i="4"/>
  <c r="AD61" i="4" s="1"/>
  <c r="K63" i="9" s="1"/>
  <c r="E62" i="4"/>
  <c r="F62" i="4"/>
  <c r="H62" i="4"/>
  <c r="I62" i="4"/>
  <c r="J62" i="4"/>
  <c r="AB62" i="4"/>
  <c r="AD62" i="4" s="1"/>
  <c r="K64" i="9" s="1"/>
  <c r="E63" i="4"/>
  <c r="F63" i="4"/>
  <c r="H63" i="4"/>
  <c r="I63" i="4"/>
  <c r="J63" i="4"/>
  <c r="AB63" i="4"/>
  <c r="AD63" i="4" s="1"/>
  <c r="K65" i="9" s="1"/>
  <c r="E64" i="4"/>
  <c r="F64" i="4"/>
  <c r="H64" i="4"/>
  <c r="I64" i="4"/>
  <c r="J64" i="4"/>
  <c r="AB64" i="4"/>
  <c r="AD64" i="4" s="1"/>
  <c r="K66" i="9" s="1"/>
  <c r="E65" i="4"/>
  <c r="F65" i="4"/>
  <c r="H65" i="4"/>
  <c r="I65" i="4"/>
  <c r="J65" i="4"/>
  <c r="AB65" i="4"/>
  <c r="AD65" i="4" s="1"/>
  <c r="K67" i="9" s="1"/>
  <c r="E66" i="4"/>
  <c r="F66" i="4"/>
  <c r="H66" i="4"/>
  <c r="I66" i="4"/>
  <c r="J66" i="4"/>
  <c r="AB66" i="4"/>
  <c r="AD66" i="4" s="1"/>
  <c r="K69" i="9" s="1"/>
  <c r="E67" i="4"/>
  <c r="F67" i="4"/>
  <c r="H67" i="4"/>
  <c r="I67" i="4"/>
  <c r="J67" i="4"/>
  <c r="AB67" i="4"/>
  <c r="E68" i="4"/>
  <c r="F68" i="4"/>
  <c r="H68" i="4"/>
  <c r="I68" i="4"/>
  <c r="J68" i="4"/>
  <c r="AB68" i="4"/>
  <c r="AD68" i="4" s="1"/>
  <c r="K71" i="9" s="1"/>
  <c r="E69" i="4"/>
  <c r="F69" i="4"/>
  <c r="H69" i="4"/>
  <c r="I69" i="4"/>
  <c r="J69" i="4"/>
  <c r="AB69" i="4"/>
  <c r="AD69" i="4" s="1"/>
  <c r="K72" i="9" s="1"/>
  <c r="E70" i="4"/>
  <c r="F70" i="4"/>
  <c r="H70" i="4"/>
  <c r="I70" i="4"/>
  <c r="J70" i="4"/>
  <c r="AB70" i="4"/>
  <c r="AD70" i="4" s="1"/>
  <c r="K73" i="9" s="1"/>
  <c r="E71" i="4"/>
  <c r="F71" i="4"/>
  <c r="H71" i="4"/>
  <c r="I71" i="4"/>
  <c r="J71" i="4"/>
  <c r="AB71" i="4"/>
  <c r="AD71" i="4" s="1"/>
  <c r="K74" i="9" s="1"/>
  <c r="E72" i="4"/>
  <c r="F72" i="4"/>
  <c r="H72" i="4"/>
  <c r="I72" i="4"/>
  <c r="J72" i="4"/>
  <c r="AB72" i="4"/>
  <c r="AD72" i="4" s="1"/>
  <c r="K75" i="9" s="1"/>
  <c r="E73" i="4"/>
  <c r="F73" i="4"/>
  <c r="H73" i="4"/>
  <c r="I73" i="4"/>
  <c r="J73" i="4"/>
  <c r="AB73" i="4"/>
  <c r="AD73" i="4" s="1"/>
  <c r="K76" i="9" s="1"/>
  <c r="E74" i="4"/>
  <c r="F74" i="4"/>
  <c r="H74" i="4"/>
  <c r="I74" i="4"/>
  <c r="J74" i="4"/>
  <c r="AB74" i="4"/>
  <c r="AD74" i="4" s="1"/>
  <c r="K77" i="9" s="1"/>
  <c r="E75" i="4"/>
  <c r="F75" i="4"/>
  <c r="H75" i="4"/>
  <c r="I75" i="4"/>
  <c r="J75" i="4"/>
  <c r="AB75" i="4"/>
  <c r="AD75" i="4" s="1"/>
  <c r="K79" i="9" s="1"/>
  <c r="E76" i="4"/>
  <c r="F76" i="4"/>
  <c r="H76" i="4"/>
  <c r="I76" i="4"/>
  <c r="J76" i="4"/>
  <c r="AB76" i="4"/>
  <c r="AD76" i="4" s="1"/>
  <c r="K80" i="9" s="1"/>
  <c r="E77" i="4"/>
  <c r="F77" i="4"/>
  <c r="H77" i="4"/>
  <c r="I77" i="4"/>
  <c r="J77" i="4"/>
  <c r="AB77" i="4"/>
  <c r="AD77" i="4" s="1"/>
  <c r="K81" i="9" s="1"/>
  <c r="E78" i="4"/>
  <c r="F78" i="4"/>
  <c r="H78" i="4"/>
  <c r="I78" i="4"/>
  <c r="J78" i="4"/>
  <c r="AB78" i="4"/>
  <c r="AD78" i="4" s="1"/>
  <c r="K82" i="9" s="1"/>
  <c r="E79" i="4"/>
  <c r="F79" i="4"/>
  <c r="H79" i="4"/>
  <c r="I79" i="4"/>
  <c r="J79" i="4"/>
  <c r="AB79" i="4"/>
  <c r="AD79" i="4" s="1"/>
  <c r="K83" i="9" s="1"/>
  <c r="E80" i="4"/>
  <c r="F80" i="4"/>
  <c r="H80" i="4"/>
  <c r="I80" i="4"/>
  <c r="J80" i="4"/>
  <c r="AB80" i="4"/>
  <c r="AD80" i="4" s="1"/>
  <c r="K84" i="9" s="1"/>
  <c r="E81" i="4"/>
  <c r="F81" i="4"/>
  <c r="H81" i="4"/>
  <c r="I81" i="4"/>
  <c r="J81" i="4"/>
  <c r="AB81" i="4"/>
  <c r="E82" i="4"/>
  <c r="F82" i="4"/>
  <c r="H82" i="4"/>
  <c r="I82" i="4"/>
  <c r="J82" i="4"/>
  <c r="AB82" i="4"/>
  <c r="AD82" i="4" s="1"/>
  <c r="K87" i="9" s="1"/>
  <c r="E83" i="4"/>
  <c r="F83" i="4"/>
  <c r="H83" i="4"/>
  <c r="I83" i="4"/>
  <c r="J83" i="4"/>
  <c r="AB83" i="4"/>
  <c r="AD83" i="4" s="1"/>
  <c r="K88" i="9" s="1"/>
  <c r="E84" i="4"/>
  <c r="F84" i="4"/>
  <c r="H84" i="4"/>
  <c r="I84" i="4"/>
  <c r="J84" i="4"/>
  <c r="AB84" i="4"/>
  <c r="AD84" i="4" s="1"/>
  <c r="K89" i="9" s="1"/>
  <c r="E85" i="4"/>
  <c r="F85" i="4"/>
  <c r="H85" i="4"/>
  <c r="I85" i="4"/>
  <c r="J85" i="4"/>
  <c r="AB85" i="4"/>
  <c r="AD85" i="4" s="1"/>
  <c r="K90" i="9" s="1"/>
  <c r="E86" i="4"/>
  <c r="F86" i="4"/>
  <c r="H86" i="4"/>
  <c r="I86" i="4"/>
  <c r="J86" i="4"/>
  <c r="AB86" i="4"/>
  <c r="AD86" i="4" s="1"/>
  <c r="K91" i="9" s="1"/>
  <c r="E87" i="4"/>
  <c r="F87" i="4"/>
  <c r="H87" i="4"/>
  <c r="I87" i="4"/>
  <c r="J87" i="4"/>
  <c r="AB87" i="4"/>
  <c r="AD87" i="4" s="1"/>
  <c r="K92" i="9" s="1"/>
  <c r="E88" i="4"/>
  <c r="F88" i="4"/>
  <c r="H88" i="4"/>
  <c r="I88" i="4"/>
  <c r="J88" i="4"/>
  <c r="AB88" i="4"/>
  <c r="AD88" i="4" s="1"/>
  <c r="K93" i="9" s="1"/>
  <c r="E89" i="4"/>
  <c r="F89" i="4"/>
  <c r="H89" i="4"/>
  <c r="I89" i="4"/>
  <c r="J89" i="4"/>
  <c r="AB89" i="4"/>
  <c r="AD89" i="4" s="1"/>
  <c r="K94" i="9" s="1"/>
  <c r="E90" i="4"/>
  <c r="F90" i="4"/>
  <c r="H90" i="4"/>
  <c r="I90" i="4"/>
  <c r="J90" i="4"/>
  <c r="AB90" i="4"/>
  <c r="AD90" i="4" s="1"/>
  <c r="K95" i="9" s="1"/>
  <c r="E91" i="4"/>
  <c r="F91" i="4"/>
  <c r="H91" i="4"/>
  <c r="I91" i="4"/>
  <c r="J91" i="4"/>
  <c r="AB91" i="4"/>
  <c r="AD91" i="4" s="1"/>
  <c r="K96" i="9" s="1"/>
  <c r="E92" i="4"/>
  <c r="F92" i="4"/>
  <c r="H92" i="4"/>
  <c r="I92" i="4"/>
  <c r="J92" i="4"/>
  <c r="AB92" i="4"/>
  <c r="AD92" i="4" s="1"/>
  <c r="K97" i="9" s="1"/>
  <c r="E93" i="4"/>
  <c r="F93" i="4"/>
  <c r="H93" i="4"/>
  <c r="I93" i="4"/>
  <c r="J93" i="4"/>
  <c r="AB93" i="4"/>
  <c r="AD93" i="4" s="1"/>
  <c r="K98" i="9" s="1"/>
  <c r="E94" i="4"/>
  <c r="F94" i="4"/>
  <c r="H94" i="4"/>
  <c r="I94" i="4"/>
  <c r="J94" i="4"/>
  <c r="AB94" i="4"/>
  <c r="AD94" i="4" s="1"/>
  <c r="K99" i="9" s="1"/>
  <c r="E95" i="4"/>
  <c r="F95" i="4"/>
  <c r="H95" i="4"/>
  <c r="I95" i="4"/>
  <c r="J95" i="4"/>
  <c r="AB95" i="4"/>
  <c r="E96" i="4"/>
  <c r="F96" i="4"/>
  <c r="H96" i="4"/>
  <c r="I96" i="4"/>
  <c r="J96" i="4"/>
  <c r="AB96" i="4"/>
  <c r="AD96" i="4" s="1"/>
  <c r="K102" i="9" s="1"/>
  <c r="E97" i="4"/>
  <c r="F97" i="4"/>
  <c r="H97" i="4"/>
  <c r="I97" i="4"/>
  <c r="J97" i="4"/>
  <c r="AB97" i="4"/>
  <c r="AD97" i="4" s="1"/>
  <c r="K103" i="9" s="1"/>
  <c r="E98" i="4"/>
  <c r="F98" i="4"/>
  <c r="H98" i="4"/>
  <c r="I98" i="4"/>
  <c r="J98" i="4"/>
  <c r="AB98" i="4"/>
  <c r="AD98" i="4" s="1"/>
  <c r="K104" i="9" s="1"/>
  <c r="E99" i="4"/>
  <c r="F99" i="4"/>
  <c r="H99" i="4"/>
  <c r="I99" i="4"/>
  <c r="J99" i="4"/>
  <c r="AB99" i="4"/>
  <c r="E100" i="4"/>
  <c r="F100" i="4"/>
  <c r="H100" i="4"/>
  <c r="I100" i="4"/>
  <c r="J100" i="4"/>
  <c r="AB100" i="4"/>
  <c r="AD100" i="4" s="1"/>
  <c r="K106" i="9" s="1"/>
  <c r="E101" i="4"/>
  <c r="F101" i="4"/>
  <c r="H101" i="4"/>
  <c r="I101" i="4"/>
  <c r="J101" i="4"/>
  <c r="AB101" i="4"/>
  <c r="AD101" i="4" s="1"/>
  <c r="K107" i="9" s="1"/>
  <c r="E102" i="4"/>
  <c r="F102" i="4"/>
  <c r="H102" i="4"/>
  <c r="I102" i="4"/>
  <c r="J102" i="4"/>
  <c r="AB102" i="4"/>
  <c r="AD102" i="4" s="1"/>
  <c r="K108" i="9" s="1"/>
  <c r="E103" i="4"/>
  <c r="F103" i="4"/>
  <c r="H103" i="4"/>
  <c r="I103" i="4"/>
  <c r="J103" i="4"/>
  <c r="AB103" i="4"/>
  <c r="AD103" i="4" s="1"/>
  <c r="K109" i="9" s="1"/>
  <c r="E104" i="4"/>
  <c r="F104" i="4"/>
  <c r="H104" i="4"/>
  <c r="I104" i="4"/>
  <c r="J104" i="4"/>
  <c r="AB104" i="4"/>
  <c r="AD104" i="4" s="1"/>
  <c r="K110" i="9" s="1"/>
  <c r="E105" i="4"/>
  <c r="F105" i="4"/>
  <c r="H105" i="4"/>
  <c r="I105" i="4"/>
  <c r="J105" i="4"/>
  <c r="AB105" i="4"/>
  <c r="AD105" i="4" s="1"/>
  <c r="K112" i="9" s="1"/>
  <c r="E106" i="4"/>
  <c r="F106" i="4"/>
  <c r="H106" i="4"/>
  <c r="I106" i="4"/>
  <c r="J106" i="4"/>
  <c r="AB106" i="4"/>
  <c r="AD106" i="4" s="1"/>
  <c r="K115" i="9" s="1"/>
  <c r="E107" i="4"/>
  <c r="F107" i="4"/>
  <c r="H107" i="4"/>
  <c r="I107" i="4"/>
  <c r="J107" i="4"/>
  <c r="AB107" i="4"/>
  <c r="AD107" i="4" s="1"/>
  <c r="K116" i="9" s="1"/>
  <c r="E108" i="4"/>
  <c r="F108" i="4"/>
  <c r="H108" i="4"/>
  <c r="I108" i="4"/>
  <c r="J108" i="4"/>
  <c r="AB108" i="4"/>
  <c r="AD108" i="4" s="1"/>
  <c r="K118" i="9" s="1"/>
  <c r="E109" i="4"/>
  <c r="F109" i="4"/>
  <c r="H109" i="4"/>
  <c r="I109" i="4"/>
  <c r="J109" i="4"/>
  <c r="AB109" i="4"/>
  <c r="AD109" i="4" s="1"/>
  <c r="K121" i="9" s="1"/>
  <c r="E110" i="4"/>
  <c r="F110" i="4"/>
  <c r="H110" i="4"/>
  <c r="I110" i="4"/>
  <c r="J110" i="4"/>
  <c r="AB110" i="4"/>
  <c r="AD110" i="4" s="1"/>
  <c r="K122" i="9" s="1"/>
  <c r="E111" i="4"/>
  <c r="F111" i="4"/>
  <c r="H111" i="4"/>
  <c r="I111" i="4"/>
  <c r="J111" i="4"/>
  <c r="AB111" i="4"/>
  <c r="AD111" i="4" s="1"/>
  <c r="K125" i="9" s="1"/>
  <c r="E112" i="4"/>
  <c r="F112" i="4"/>
  <c r="H112" i="4"/>
  <c r="I112" i="4"/>
  <c r="J112" i="4"/>
  <c r="AB112" i="4"/>
  <c r="AD112" i="4" s="1"/>
  <c r="K126" i="9" s="1"/>
  <c r="E113" i="4"/>
  <c r="F113" i="4"/>
  <c r="H113" i="4"/>
  <c r="I113" i="4"/>
  <c r="J113" i="4"/>
  <c r="AB113" i="4"/>
  <c r="AD113" i="4" s="1"/>
  <c r="K130" i="9" s="1"/>
  <c r="E114" i="4"/>
  <c r="F114" i="4"/>
  <c r="H114" i="4"/>
  <c r="I114" i="4"/>
  <c r="J114" i="4"/>
  <c r="AB114" i="4"/>
  <c r="AD114" i="4" s="1"/>
  <c r="K131" i="9" s="1"/>
  <c r="E115" i="4"/>
  <c r="F115" i="4"/>
  <c r="H115" i="4"/>
  <c r="I115" i="4"/>
  <c r="J115" i="4"/>
  <c r="AB115" i="4"/>
  <c r="AD115" i="4" s="1"/>
  <c r="K132" i="9" s="1"/>
  <c r="E116" i="4"/>
  <c r="F116" i="4"/>
  <c r="H116" i="4"/>
  <c r="I116" i="4"/>
  <c r="J116" i="4"/>
  <c r="AB116" i="4"/>
  <c r="AD116" i="4" s="1"/>
  <c r="K136" i="9" s="1"/>
  <c r="E117" i="4"/>
  <c r="F117" i="4"/>
  <c r="H117" i="4"/>
  <c r="I117" i="4"/>
  <c r="J117" i="4"/>
  <c r="AB117" i="4"/>
  <c r="AD117" i="4" s="1"/>
  <c r="K137" i="9" s="1"/>
  <c r="E118" i="4"/>
  <c r="F118" i="4"/>
  <c r="H118" i="4"/>
  <c r="I118" i="4"/>
  <c r="J118" i="4"/>
  <c r="AB118" i="4"/>
  <c r="AD118" i="4" s="1"/>
  <c r="K138" i="9" s="1"/>
  <c r="E119" i="4"/>
  <c r="F119" i="4"/>
  <c r="H119" i="4"/>
  <c r="I119" i="4"/>
  <c r="J119" i="4"/>
  <c r="AB119" i="4"/>
  <c r="E120" i="4"/>
  <c r="F120" i="4"/>
  <c r="H120" i="4"/>
  <c r="I120" i="4"/>
  <c r="J120" i="4"/>
  <c r="AB120" i="4"/>
  <c r="AD120" i="4" s="1"/>
  <c r="K141" i="9" s="1"/>
  <c r="E121" i="4"/>
  <c r="F121" i="4"/>
  <c r="H121" i="4"/>
  <c r="I121" i="4"/>
  <c r="J121" i="4"/>
  <c r="AB121" i="4"/>
  <c r="AD121" i="4" s="1"/>
  <c r="K142" i="9" s="1"/>
  <c r="E122" i="4"/>
  <c r="F122" i="4"/>
  <c r="H122" i="4"/>
  <c r="I122" i="4"/>
  <c r="J122" i="4"/>
  <c r="AB122" i="4"/>
  <c r="AD122" i="4" s="1"/>
  <c r="K143" i="9" s="1"/>
  <c r="E123" i="4"/>
  <c r="F123" i="4"/>
  <c r="H123" i="4"/>
  <c r="I123" i="4"/>
  <c r="J123" i="4"/>
  <c r="AB123" i="4"/>
  <c r="AD123" i="4" s="1"/>
  <c r="K144" i="9" s="1"/>
  <c r="E124" i="4"/>
  <c r="F124" i="4"/>
  <c r="H124" i="4"/>
  <c r="I124" i="4"/>
  <c r="J124" i="4"/>
  <c r="AB124" i="4"/>
  <c r="AD124" i="4" s="1"/>
  <c r="K145" i="9" s="1"/>
  <c r="E125" i="4"/>
  <c r="F125" i="4"/>
  <c r="H125" i="4"/>
  <c r="I125" i="4"/>
  <c r="J125" i="4"/>
  <c r="AB125" i="4"/>
  <c r="AD125" i="4" s="1"/>
  <c r="K146" i="9" s="1"/>
  <c r="E126" i="4"/>
  <c r="F126" i="4"/>
  <c r="H126" i="4"/>
  <c r="I126" i="4"/>
  <c r="J126" i="4"/>
  <c r="AB126" i="4"/>
  <c r="AD126" i="4" s="1"/>
  <c r="K147" i="9" s="1"/>
  <c r="E127" i="4"/>
  <c r="F127" i="4"/>
  <c r="H127" i="4"/>
  <c r="I127" i="4"/>
  <c r="J127" i="4"/>
  <c r="AB127" i="4"/>
  <c r="AD127" i="4" s="1"/>
  <c r="K148" i="9" s="1"/>
  <c r="E128" i="4"/>
  <c r="F128" i="4"/>
  <c r="H128" i="4"/>
  <c r="I128" i="4"/>
  <c r="J128" i="4"/>
  <c r="AB128" i="4"/>
  <c r="AD128" i="4" s="1"/>
  <c r="K149" i="9" s="1"/>
  <c r="E129" i="4"/>
  <c r="F129" i="4"/>
  <c r="H129" i="4"/>
  <c r="I129" i="4"/>
  <c r="J129" i="4"/>
  <c r="AB129" i="4"/>
  <c r="AD129" i="4" s="1"/>
  <c r="K150" i="9" s="1"/>
  <c r="E130" i="4"/>
  <c r="F130" i="4"/>
  <c r="H130" i="4"/>
  <c r="I130" i="4"/>
  <c r="J130" i="4"/>
  <c r="AB130" i="4"/>
  <c r="AD130" i="4" s="1"/>
  <c r="K151" i="9" s="1"/>
  <c r="E131" i="4"/>
  <c r="F131" i="4"/>
  <c r="H131" i="4"/>
  <c r="I131" i="4"/>
  <c r="J131" i="4"/>
  <c r="AB131" i="4"/>
  <c r="AD131" i="4" s="1"/>
  <c r="K152" i="9" s="1"/>
  <c r="E132" i="4"/>
  <c r="F132" i="4"/>
  <c r="H132" i="4"/>
  <c r="I132" i="4"/>
  <c r="J132" i="4"/>
  <c r="AB132" i="4"/>
  <c r="AD132" i="4" s="1"/>
  <c r="K153" i="9" s="1"/>
  <c r="E133" i="4"/>
  <c r="F133" i="4"/>
  <c r="H133" i="4"/>
  <c r="I133" i="4"/>
  <c r="J133" i="4"/>
  <c r="AB133" i="4"/>
  <c r="AD133" i="4" s="1"/>
  <c r="K154" i="9" s="1"/>
  <c r="E134" i="4"/>
  <c r="F134" i="4"/>
  <c r="H134" i="4"/>
  <c r="I134" i="4"/>
  <c r="J134" i="4"/>
  <c r="AB134" i="4"/>
  <c r="AD134" i="4" s="1"/>
  <c r="K155" i="9" s="1"/>
  <c r="E135" i="4"/>
  <c r="F135" i="4"/>
  <c r="H135" i="4"/>
  <c r="I135" i="4"/>
  <c r="J135" i="4"/>
  <c r="AB135" i="4"/>
  <c r="AD135" i="4" s="1"/>
  <c r="K157" i="9" s="1"/>
  <c r="E136" i="4"/>
  <c r="F136" i="4"/>
  <c r="H136" i="4"/>
  <c r="I136" i="4"/>
  <c r="J136" i="4"/>
  <c r="AB136" i="4"/>
  <c r="AD136" i="4" s="1"/>
  <c r="K158" i="9" s="1"/>
  <c r="E137" i="4"/>
  <c r="F137" i="4"/>
  <c r="H137" i="4"/>
  <c r="I137" i="4"/>
  <c r="J137" i="4"/>
  <c r="AB137" i="4"/>
  <c r="AD137" i="4" s="1"/>
  <c r="K159" i="9" s="1"/>
  <c r="E138" i="4"/>
  <c r="F138" i="4"/>
  <c r="H138" i="4"/>
  <c r="I138" i="4"/>
  <c r="J138" i="4"/>
  <c r="AB138" i="4"/>
  <c r="AD138" i="4" s="1"/>
  <c r="K160" i="9" s="1"/>
  <c r="E139" i="4"/>
  <c r="F139" i="4"/>
  <c r="H139" i="4"/>
  <c r="I139" i="4"/>
  <c r="J139" i="4"/>
  <c r="AB139" i="4"/>
  <c r="AD139" i="4" s="1"/>
  <c r="K162" i="9" s="1"/>
  <c r="E140" i="4"/>
  <c r="F140" i="4"/>
  <c r="H140" i="4"/>
  <c r="I140" i="4"/>
  <c r="J140" i="4"/>
  <c r="AB140" i="4"/>
  <c r="AD140" i="4" s="1"/>
  <c r="K163" i="9" s="1"/>
  <c r="E141" i="4"/>
  <c r="F141" i="4"/>
  <c r="H141" i="4"/>
  <c r="I141" i="4"/>
  <c r="J141" i="4"/>
  <c r="AB141" i="4"/>
  <c r="AD141" i="4" s="1"/>
  <c r="K164" i="9" s="1"/>
  <c r="E142" i="4"/>
  <c r="F142" i="4"/>
  <c r="H142" i="4"/>
  <c r="I142" i="4"/>
  <c r="J142" i="4"/>
  <c r="AB142" i="4"/>
  <c r="AD142" i="4" s="1"/>
  <c r="K165" i="9" s="1"/>
  <c r="E143" i="4"/>
  <c r="F143" i="4"/>
  <c r="H143" i="4"/>
  <c r="I143" i="4"/>
  <c r="J143" i="4"/>
  <c r="AB143" i="4"/>
  <c r="AD143" i="4" s="1"/>
  <c r="K166" i="9" s="1"/>
  <c r="E144" i="4"/>
  <c r="F144" i="4"/>
  <c r="H144" i="4"/>
  <c r="I144" i="4"/>
  <c r="J144" i="4"/>
  <c r="AB144" i="4"/>
  <c r="AD144" i="4" s="1"/>
  <c r="K167" i="9" s="1"/>
  <c r="E145" i="4"/>
  <c r="F145" i="4"/>
  <c r="H145" i="4"/>
  <c r="I145" i="4"/>
  <c r="J145" i="4"/>
  <c r="AB145" i="4"/>
  <c r="AD145" i="4" s="1"/>
  <c r="K168" i="9" s="1"/>
  <c r="E146" i="4"/>
  <c r="F146" i="4"/>
  <c r="H146" i="4"/>
  <c r="I146" i="4"/>
  <c r="J146" i="4"/>
  <c r="AB146" i="4"/>
  <c r="AD146" i="4" s="1"/>
  <c r="K169" i="9" s="1"/>
  <c r="E147" i="4"/>
  <c r="F147" i="4"/>
  <c r="H147" i="4"/>
  <c r="I147" i="4"/>
  <c r="J147" i="4"/>
  <c r="AB147" i="4"/>
  <c r="AD147" i="4" s="1"/>
  <c r="K170" i="9" s="1"/>
  <c r="E148" i="4"/>
  <c r="F148" i="4"/>
  <c r="H148" i="4"/>
  <c r="I148" i="4"/>
  <c r="J148" i="4"/>
  <c r="AB148" i="4"/>
  <c r="AD148" i="4" s="1"/>
  <c r="K172" i="9" s="1"/>
  <c r="E149" i="4"/>
  <c r="F149" i="4"/>
  <c r="H149" i="4"/>
  <c r="I149" i="4"/>
  <c r="J149" i="4"/>
  <c r="AB149" i="4"/>
  <c r="AD149" i="4" s="1"/>
  <c r="K173" i="9" s="1"/>
  <c r="E150" i="4"/>
  <c r="F150" i="4"/>
  <c r="H150" i="4"/>
  <c r="I150" i="4"/>
  <c r="J150" i="4"/>
  <c r="AB150" i="4"/>
  <c r="AD150" i="4" s="1"/>
  <c r="K174" i="9" s="1"/>
  <c r="E151" i="4"/>
  <c r="F151" i="4"/>
  <c r="H151" i="4"/>
  <c r="I151" i="4"/>
  <c r="J151" i="4"/>
  <c r="AB151" i="4"/>
  <c r="AD151" i="4" s="1"/>
  <c r="K175" i="9" s="1"/>
  <c r="E152" i="4"/>
  <c r="F152" i="4"/>
  <c r="H152" i="4"/>
  <c r="I152" i="4"/>
  <c r="J152" i="4"/>
  <c r="AB152" i="4"/>
  <c r="AD152" i="4" s="1"/>
  <c r="K177" i="9" s="1"/>
  <c r="E153" i="4"/>
  <c r="F153" i="4"/>
  <c r="H153" i="4"/>
  <c r="I153" i="4"/>
  <c r="J153" i="4"/>
  <c r="AB153" i="4"/>
  <c r="AD153" i="4" s="1"/>
  <c r="K178" i="9" s="1"/>
  <c r="E154" i="4"/>
  <c r="F154" i="4"/>
  <c r="H154" i="4"/>
  <c r="I154" i="4"/>
  <c r="J154" i="4"/>
  <c r="AB154" i="4"/>
  <c r="AD154" i="4" s="1"/>
  <c r="K179" i="9" s="1"/>
  <c r="E155" i="4"/>
  <c r="F155" i="4"/>
  <c r="H155" i="4"/>
  <c r="I155" i="4"/>
  <c r="J155" i="4"/>
  <c r="AB155" i="4"/>
  <c r="AD155" i="4" s="1"/>
  <c r="K180" i="9" s="1"/>
  <c r="E156" i="4"/>
  <c r="F156" i="4"/>
  <c r="H156" i="4"/>
  <c r="I156" i="4"/>
  <c r="J156" i="4"/>
  <c r="AB156" i="4"/>
  <c r="AD156" i="4" s="1"/>
  <c r="K181" i="9" s="1"/>
  <c r="E157" i="4"/>
  <c r="F157" i="4"/>
  <c r="H157" i="4"/>
  <c r="I157" i="4"/>
  <c r="J157" i="4"/>
  <c r="AB157" i="4"/>
  <c r="AD157" i="4" s="1"/>
  <c r="K182" i="9" s="1"/>
  <c r="E158" i="4"/>
  <c r="F158" i="4"/>
  <c r="H158" i="4"/>
  <c r="I158" i="4"/>
  <c r="J158" i="4"/>
  <c r="AB158" i="4"/>
  <c r="AD158" i="4" s="1"/>
  <c r="K183" i="9" s="1"/>
  <c r="E159" i="4"/>
  <c r="F159" i="4"/>
  <c r="H159" i="4"/>
  <c r="I159" i="4"/>
  <c r="J159" i="4"/>
  <c r="AB159" i="4"/>
  <c r="AD159" i="4" s="1"/>
  <c r="K185" i="9" s="1"/>
  <c r="E160" i="4"/>
  <c r="F160" i="4"/>
  <c r="H160" i="4"/>
  <c r="I160" i="4"/>
  <c r="J160" i="4"/>
  <c r="AB160" i="4"/>
  <c r="E161" i="4"/>
  <c r="F161" i="4"/>
  <c r="H161" i="4"/>
  <c r="I161" i="4"/>
  <c r="J161" i="4"/>
  <c r="AB161" i="4"/>
  <c r="AD161" i="4" s="1"/>
  <c r="K187" i="9" s="1"/>
  <c r="E162" i="4"/>
  <c r="F162" i="4"/>
  <c r="H162" i="4"/>
  <c r="I162" i="4"/>
  <c r="J162" i="4"/>
  <c r="AB162" i="4"/>
  <c r="AD162" i="4" s="1"/>
  <c r="K188" i="9" s="1"/>
  <c r="E163" i="4"/>
  <c r="F163" i="4"/>
  <c r="H163" i="4"/>
  <c r="I163" i="4"/>
  <c r="J163" i="4"/>
  <c r="AB163" i="4"/>
  <c r="AD163" i="4" s="1"/>
  <c r="K189" i="9" s="1"/>
  <c r="E164" i="4"/>
  <c r="F164" i="4"/>
  <c r="H164" i="4"/>
  <c r="I164" i="4"/>
  <c r="J164" i="4"/>
  <c r="AB164" i="4"/>
  <c r="AD164" i="4" s="1"/>
  <c r="K190" i="9" s="1"/>
  <c r="E165" i="4"/>
  <c r="F165" i="4"/>
  <c r="H165" i="4"/>
  <c r="I165" i="4"/>
  <c r="J165" i="4"/>
  <c r="AB165" i="4"/>
  <c r="AD165" i="4" s="1"/>
  <c r="K191" i="9" s="1"/>
  <c r="E166" i="4"/>
  <c r="F166" i="4"/>
  <c r="H166" i="4"/>
  <c r="I166" i="4"/>
  <c r="J166" i="4"/>
  <c r="AB166" i="4"/>
  <c r="AD166" i="4" s="1"/>
  <c r="K192" i="9" s="1"/>
  <c r="E167" i="4"/>
  <c r="F167" i="4"/>
  <c r="H167" i="4"/>
  <c r="I167" i="4"/>
  <c r="J167" i="4"/>
  <c r="AB167" i="4"/>
  <c r="AD167" i="4" s="1"/>
  <c r="K193" i="9" s="1"/>
  <c r="E168" i="4"/>
  <c r="F168" i="4"/>
  <c r="H168" i="4"/>
  <c r="I168" i="4"/>
  <c r="J168" i="4"/>
  <c r="AB168" i="4"/>
  <c r="AD168" i="4" s="1"/>
  <c r="K194" i="9" s="1"/>
  <c r="E169" i="4"/>
  <c r="F169" i="4"/>
  <c r="H169" i="4"/>
  <c r="I169" i="4"/>
  <c r="J169" i="4"/>
  <c r="AB169" i="4"/>
  <c r="AD169" i="4" s="1"/>
  <c r="K196" i="9" s="1"/>
  <c r="E170" i="4"/>
  <c r="F170" i="4"/>
  <c r="H170" i="4"/>
  <c r="I170" i="4"/>
  <c r="J170" i="4"/>
  <c r="AB170" i="4"/>
  <c r="AD170" i="4" s="1"/>
  <c r="K197" i="9" s="1"/>
  <c r="E171" i="4"/>
  <c r="F171" i="4"/>
  <c r="H171" i="4"/>
  <c r="I171" i="4"/>
  <c r="J171" i="4"/>
  <c r="AB171" i="4"/>
  <c r="AD171" i="4" s="1"/>
  <c r="K198" i="9" s="1"/>
  <c r="E172" i="4"/>
  <c r="F172" i="4"/>
  <c r="H172" i="4"/>
  <c r="I172" i="4"/>
  <c r="J172" i="4"/>
  <c r="AB172" i="4"/>
  <c r="AD172" i="4" s="1"/>
  <c r="K199" i="9" s="1"/>
  <c r="E173" i="4"/>
  <c r="F173" i="4"/>
  <c r="H173" i="4"/>
  <c r="I173" i="4"/>
  <c r="J173" i="4"/>
  <c r="AB173" i="4"/>
  <c r="AD173" i="4" s="1"/>
  <c r="K200" i="9" s="1"/>
  <c r="E174" i="4"/>
  <c r="F174" i="4"/>
  <c r="H174" i="4"/>
  <c r="I174" i="4"/>
  <c r="J174" i="4"/>
  <c r="AB174" i="4"/>
  <c r="AD174" i="4" s="1"/>
  <c r="K201" i="9" s="1"/>
  <c r="E175" i="4"/>
  <c r="F175" i="4"/>
  <c r="H175" i="4"/>
  <c r="I175" i="4"/>
  <c r="J175" i="4"/>
  <c r="AB175" i="4"/>
  <c r="AD175" i="4" s="1"/>
  <c r="K203" i="9" s="1"/>
  <c r="E176" i="4"/>
  <c r="F176" i="4"/>
  <c r="H176" i="4"/>
  <c r="I176" i="4"/>
  <c r="J176" i="4"/>
  <c r="AB176" i="4"/>
  <c r="AD176" i="4" s="1"/>
  <c r="E177" i="4"/>
  <c r="F177" i="4"/>
  <c r="H177" i="4"/>
  <c r="I177" i="4"/>
  <c r="J177" i="4"/>
  <c r="AB177" i="4"/>
  <c r="AD177" i="4" s="1"/>
  <c r="K205" i="9" s="1"/>
  <c r="E178" i="4"/>
  <c r="F178" i="4"/>
  <c r="H178" i="4"/>
  <c r="I178" i="4"/>
  <c r="J178" i="4"/>
  <c r="AB178" i="4"/>
  <c r="AD178" i="4" s="1"/>
  <c r="K206" i="9" s="1"/>
  <c r="E179" i="4"/>
  <c r="F179" i="4"/>
  <c r="H179" i="4"/>
  <c r="I179" i="4"/>
  <c r="J179" i="4"/>
  <c r="AB179" i="4"/>
  <c r="AD179" i="4" s="1"/>
  <c r="K207" i="9" s="1"/>
  <c r="E180" i="4"/>
  <c r="F180" i="4"/>
  <c r="H180" i="4"/>
  <c r="I180" i="4"/>
  <c r="J180" i="4"/>
  <c r="AB180" i="4"/>
  <c r="AD180" i="4" s="1"/>
  <c r="K208" i="9" s="1"/>
  <c r="E181" i="4"/>
  <c r="F181" i="4"/>
  <c r="H181" i="4"/>
  <c r="I181" i="4"/>
  <c r="J181" i="4"/>
  <c r="AB181" i="4"/>
  <c r="AD181" i="4" s="1"/>
  <c r="K209" i="9" s="1"/>
  <c r="E182" i="4"/>
  <c r="F182" i="4"/>
  <c r="H182" i="4"/>
  <c r="I182" i="4"/>
  <c r="J182" i="4"/>
  <c r="AB182" i="4"/>
  <c r="AD182" i="4" s="1"/>
  <c r="K210" i="9" s="1"/>
  <c r="E183" i="4"/>
  <c r="F183" i="4"/>
  <c r="H183" i="4"/>
  <c r="I183" i="4"/>
  <c r="J183" i="4"/>
  <c r="AB183" i="4"/>
  <c r="AD183" i="4" s="1"/>
  <c r="K211" i="9" s="1"/>
  <c r="E184" i="4"/>
  <c r="F184" i="4"/>
  <c r="H184" i="4"/>
  <c r="I184" i="4"/>
  <c r="J184" i="4"/>
  <c r="AB184" i="4"/>
  <c r="AD184" i="4" s="1"/>
  <c r="K212" i="9" s="1"/>
  <c r="E185" i="4"/>
  <c r="F185" i="4"/>
  <c r="H185" i="4"/>
  <c r="I185" i="4"/>
  <c r="J185" i="4"/>
  <c r="AB185" i="4"/>
  <c r="AD185" i="4" s="1"/>
  <c r="K213" i="9" s="1"/>
  <c r="E186" i="4"/>
  <c r="F186" i="4"/>
  <c r="H186" i="4"/>
  <c r="I186" i="4"/>
  <c r="J186" i="4"/>
  <c r="AB186" i="4"/>
  <c r="AD186" i="4" s="1"/>
  <c r="K214" i="9" s="1"/>
  <c r="E187" i="4"/>
  <c r="F187" i="4"/>
  <c r="H187" i="4"/>
  <c r="I187" i="4"/>
  <c r="J187" i="4"/>
  <c r="AB187" i="4"/>
  <c r="AD187" i="4" s="1"/>
  <c r="K215" i="9" s="1"/>
  <c r="E188" i="4"/>
  <c r="F188" i="4"/>
  <c r="H188" i="4"/>
  <c r="I188" i="4"/>
  <c r="J188" i="4"/>
  <c r="AB188" i="4"/>
  <c r="AD188" i="4" s="1"/>
  <c r="K216" i="9" s="1"/>
  <c r="E189" i="4"/>
  <c r="F189" i="4"/>
  <c r="H189" i="4"/>
  <c r="I189" i="4"/>
  <c r="J189" i="4"/>
  <c r="AB189" i="4"/>
  <c r="AD189" i="4" s="1"/>
  <c r="K217" i="9" s="1"/>
  <c r="E190" i="4"/>
  <c r="F190" i="4"/>
  <c r="H190" i="4"/>
  <c r="I190" i="4"/>
  <c r="J190" i="4"/>
  <c r="AB190" i="4"/>
  <c r="AD190" i="4" s="1"/>
  <c r="K218" i="9" s="1"/>
  <c r="E191" i="4"/>
  <c r="F191" i="4"/>
  <c r="H191" i="4"/>
  <c r="I191" i="4"/>
  <c r="J191" i="4"/>
  <c r="AB191" i="4"/>
  <c r="AD191" i="4" s="1"/>
  <c r="K219" i="9" s="1"/>
  <c r="E192" i="4"/>
  <c r="F192" i="4"/>
  <c r="H192" i="4"/>
  <c r="I192" i="4"/>
  <c r="J192" i="4"/>
  <c r="AB192" i="4"/>
  <c r="AD192" i="4" s="1"/>
  <c r="K220" i="9" s="1"/>
  <c r="E193" i="4"/>
  <c r="F193" i="4"/>
  <c r="H193" i="4"/>
  <c r="I193" i="4"/>
  <c r="J193" i="4"/>
  <c r="AB193" i="4"/>
  <c r="E194" i="4"/>
  <c r="F194" i="4"/>
  <c r="H194" i="4"/>
  <c r="I194" i="4"/>
  <c r="J194" i="4"/>
  <c r="AB194" i="4"/>
  <c r="AD194" i="4" s="1"/>
  <c r="K222" i="9" s="1"/>
  <c r="E195" i="4"/>
  <c r="F195" i="4"/>
  <c r="H195" i="4"/>
  <c r="I195" i="4"/>
  <c r="J195" i="4"/>
  <c r="AB195" i="4"/>
  <c r="AD195" i="4" s="1"/>
  <c r="K223" i="9" s="1"/>
  <c r="E196" i="4"/>
  <c r="F196" i="4"/>
  <c r="H196" i="4"/>
  <c r="I196" i="4"/>
  <c r="J196" i="4"/>
  <c r="AB196" i="4"/>
  <c r="AD196" i="4" s="1"/>
  <c r="K224" i="9" s="1"/>
  <c r="E197" i="4"/>
  <c r="F197" i="4"/>
  <c r="H197" i="4"/>
  <c r="I197" i="4"/>
  <c r="J197" i="4"/>
  <c r="AB197" i="4"/>
  <c r="AD197" i="4" s="1"/>
  <c r="K225" i="9" s="1"/>
  <c r="E198" i="4"/>
  <c r="F198" i="4"/>
  <c r="H198" i="4"/>
  <c r="I198" i="4"/>
  <c r="J198" i="4"/>
  <c r="AB198" i="4"/>
  <c r="AD198" i="4" s="1"/>
  <c r="K226" i="9" s="1"/>
  <c r="E199" i="4"/>
  <c r="F199" i="4"/>
  <c r="H199" i="4"/>
  <c r="I199" i="4"/>
  <c r="J199" i="4"/>
  <c r="AB199" i="4"/>
  <c r="AD199" i="4" s="1"/>
  <c r="K227" i="9" s="1"/>
  <c r="E200" i="4"/>
  <c r="F200" i="4"/>
  <c r="H200" i="4"/>
  <c r="I200" i="4"/>
  <c r="J200" i="4"/>
  <c r="AB200" i="4"/>
  <c r="AD200" i="4" s="1"/>
  <c r="K228" i="9" s="1"/>
  <c r="E201" i="4"/>
  <c r="F201" i="4"/>
  <c r="H201" i="4"/>
  <c r="I201" i="4"/>
  <c r="J201" i="4"/>
  <c r="AB201" i="4"/>
  <c r="AD201" i="4" s="1"/>
  <c r="K229" i="9" s="1"/>
  <c r="E202" i="4"/>
  <c r="F202" i="4"/>
  <c r="H202" i="4"/>
  <c r="I202" i="4"/>
  <c r="J202" i="4"/>
  <c r="AB202" i="4"/>
  <c r="E203" i="4"/>
  <c r="F203" i="4"/>
  <c r="H203" i="4"/>
  <c r="I203" i="4"/>
  <c r="J203" i="4"/>
  <c r="AB203" i="4"/>
  <c r="AD203" i="4" s="1"/>
  <c r="K231" i="9" s="1"/>
  <c r="E204" i="4"/>
  <c r="F204" i="4"/>
  <c r="H204" i="4"/>
  <c r="I204" i="4"/>
  <c r="J204" i="4"/>
  <c r="AB204" i="4"/>
  <c r="AD204" i="4" s="1"/>
  <c r="K232" i="9" s="1"/>
  <c r="E205" i="4"/>
  <c r="F205" i="4"/>
  <c r="H205" i="4"/>
  <c r="I205" i="4"/>
  <c r="J205" i="4"/>
  <c r="AB205" i="4"/>
  <c r="AD205" i="4" s="1"/>
  <c r="K233" i="9" s="1"/>
  <c r="E206" i="4"/>
  <c r="F206" i="4"/>
  <c r="H206" i="4"/>
  <c r="I206" i="4"/>
  <c r="J206" i="4"/>
  <c r="AB206" i="4"/>
  <c r="AD206" i="4" s="1"/>
  <c r="K234" i="9" s="1"/>
  <c r="E207" i="4"/>
  <c r="F207" i="4"/>
  <c r="H207" i="4"/>
  <c r="I207" i="4"/>
  <c r="J207" i="4"/>
  <c r="AB207" i="4"/>
  <c r="AD207" i="4" s="1"/>
  <c r="K235" i="9" s="1"/>
  <c r="E208" i="4"/>
  <c r="F208" i="4"/>
  <c r="H208" i="4"/>
  <c r="I208" i="4"/>
  <c r="J208" i="4"/>
  <c r="AB208" i="4"/>
  <c r="AD208" i="4" s="1"/>
  <c r="K236" i="9" s="1"/>
  <c r="E209" i="4"/>
  <c r="F209" i="4"/>
  <c r="H209" i="4"/>
  <c r="I209" i="4"/>
  <c r="J209" i="4"/>
  <c r="AB209" i="4"/>
  <c r="AD209" i="4" s="1"/>
  <c r="K237" i="9" s="1"/>
  <c r="E210" i="4"/>
  <c r="F210" i="4"/>
  <c r="H210" i="4"/>
  <c r="I210" i="4"/>
  <c r="J210" i="4"/>
  <c r="AB210" i="4"/>
  <c r="AD210" i="4" s="1"/>
  <c r="K238" i="9" s="1"/>
  <c r="E211" i="4"/>
  <c r="F211" i="4"/>
  <c r="H211" i="4"/>
  <c r="I211" i="4"/>
  <c r="J211" i="4"/>
  <c r="AB211" i="4"/>
  <c r="AD211" i="4" s="1"/>
  <c r="K239" i="9" s="1"/>
  <c r="E212" i="4"/>
  <c r="F212" i="4"/>
  <c r="H212" i="4"/>
  <c r="I212" i="4"/>
  <c r="J212" i="4"/>
  <c r="AB212" i="4"/>
  <c r="AD212" i="4" s="1"/>
  <c r="K240" i="9" s="1"/>
  <c r="E213" i="4"/>
  <c r="F213" i="4"/>
  <c r="H213" i="4"/>
  <c r="I213" i="4"/>
  <c r="J213" i="4"/>
  <c r="AB213" i="4"/>
  <c r="AD213" i="4" s="1"/>
  <c r="K241" i="9" s="1"/>
  <c r="E214" i="4"/>
  <c r="F214" i="4"/>
  <c r="H214" i="4"/>
  <c r="I214" i="4"/>
  <c r="J214" i="4"/>
  <c r="AB214" i="4"/>
  <c r="AD214" i="4" s="1"/>
  <c r="K242" i="9" s="1"/>
  <c r="E215" i="4"/>
  <c r="F215" i="4"/>
  <c r="H215" i="4"/>
  <c r="I215" i="4"/>
  <c r="J215" i="4"/>
  <c r="AB215" i="4"/>
  <c r="AD215" i="4" s="1"/>
  <c r="K243" i="9" s="1"/>
  <c r="E216" i="4"/>
  <c r="F216" i="4"/>
  <c r="H216" i="4"/>
  <c r="I216" i="4"/>
  <c r="J216" i="4"/>
  <c r="AB216" i="4"/>
  <c r="AD216" i="4" s="1"/>
  <c r="K244" i="9" s="1"/>
  <c r="E217" i="4"/>
  <c r="F217" i="4"/>
  <c r="H217" i="4"/>
  <c r="I217" i="4"/>
  <c r="J217" i="4"/>
  <c r="AB217" i="4"/>
  <c r="AD217" i="4" s="1"/>
  <c r="K245" i="9" s="1"/>
  <c r="E218" i="4"/>
  <c r="F218" i="4"/>
  <c r="H218" i="4"/>
  <c r="I218" i="4"/>
  <c r="J218" i="4"/>
  <c r="AB218" i="4"/>
  <c r="AD218" i="4" s="1"/>
  <c r="K246" i="9" s="1"/>
  <c r="E219" i="4"/>
  <c r="F219" i="4"/>
  <c r="H219" i="4"/>
  <c r="I219" i="4"/>
  <c r="J219" i="4"/>
  <c r="AB219" i="4"/>
  <c r="AD219" i="4" s="1"/>
  <c r="K247" i="9" s="1"/>
  <c r="E220" i="4"/>
  <c r="F220" i="4"/>
  <c r="H220" i="4"/>
  <c r="I220" i="4"/>
  <c r="J220" i="4"/>
  <c r="AB220" i="4"/>
  <c r="AD220" i="4" s="1"/>
  <c r="K248" i="9" s="1"/>
  <c r="E221" i="4"/>
  <c r="F221" i="4"/>
  <c r="H221" i="4"/>
  <c r="I221" i="4"/>
  <c r="J221" i="4"/>
  <c r="AB221" i="4"/>
  <c r="AD221" i="4" s="1"/>
  <c r="K249" i="9" s="1"/>
  <c r="E222" i="4"/>
  <c r="F222" i="4"/>
  <c r="H222" i="4"/>
  <c r="I222" i="4"/>
  <c r="J222" i="4"/>
  <c r="AB222" i="4"/>
  <c r="AD222" i="4" s="1"/>
  <c r="K250" i="9" s="1"/>
  <c r="E223" i="4"/>
  <c r="F223" i="4"/>
  <c r="H223" i="4"/>
  <c r="I223" i="4"/>
  <c r="J223" i="4"/>
  <c r="AB223" i="4"/>
  <c r="AD223" i="4" s="1"/>
  <c r="K251" i="9" s="1"/>
  <c r="E224" i="4"/>
  <c r="F224" i="4"/>
  <c r="H224" i="4"/>
  <c r="I224" i="4"/>
  <c r="J224" i="4"/>
  <c r="AB224" i="4"/>
  <c r="AD224" i="4" s="1"/>
  <c r="K252" i="9" s="1"/>
  <c r="E225" i="4"/>
  <c r="F225" i="4"/>
  <c r="H225" i="4"/>
  <c r="I225" i="4"/>
  <c r="J225" i="4"/>
  <c r="AB225" i="4"/>
  <c r="AD225" i="4" s="1"/>
  <c r="K253" i="9" s="1"/>
  <c r="E226" i="4"/>
  <c r="F226" i="4"/>
  <c r="H226" i="4"/>
  <c r="I226" i="4"/>
  <c r="J226" i="4"/>
  <c r="AB226" i="4"/>
  <c r="AD226" i="4" s="1"/>
  <c r="K254" i="9" s="1"/>
  <c r="E227" i="4"/>
  <c r="F227" i="4"/>
  <c r="H227" i="4"/>
  <c r="I227" i="4"/>
  <c r="J227" i="4"/>
  <c r="AB227" i="4"/>
  <c r="AD227" i="4" s="1"/>
  <c r="K255" i="9" s="1"/>
  <c r="E228" i="4"/>
  <c r="F228" i="4"/>
  <c r="H228" i="4"/>
  <c r="I228" i="4"/>
  <c r="J228" i="4"/>
  <c r="AB228" i="4"/>
  <c r="AD228" i="4" s="1"/>
  <c r="K256" i="9" s="1"/>
  <c r="E229" i="4"/>
  <c r="F229" i="4"/>
  <c r="H229" i="4"/>
  <c r="I229" i="4"/>
  <c r="J229" i="4"/>
  <c r="AB229" i="4"/>
  <c r="AD229" i="4" s="1"/>
  <c r="K257" i="9" s="1"/>
  <c r="E230" i="4"/>
  <c r="F230" i="4"/>
  <c r="H230" i="4"/>
  <c r="I230" i="4"/>
  <c r="J230" i="4"/>
  <c r="AB230" i="4"/>
  <c r="AD230" i="4" s="1"/>
  <c r="K258" i="9" s="1"/>
  <c r="E231" i="4"/>
  <c r="F231" i="4"/>
  <c r="H231" i="4"/>
  <c r="I231" i="4"/>
  <c r="J231" i="4"/>
  <c r="AB231" i="4"/>
  <c r="AD231" i="4" s="1"/>
  <c r="K259" i="9" s="1"/>
  <c r="E232" i="4"/>
  <c r="F232" i="4"/>
  <c r="H232" i="4"/>
  <c r="I232" i="4"/>
  <c r="J232" i="4"/>
  <c r="AB232" i="4"/>
  <c r="AD232" i="4" s="1"/>
  <c r="K260" i="9" s="1"/>
  <c r="E233" i="4"/>
  <c r="F233" i="4"/>
  <c r="H233" i="4"/>
  <c r="I233" i="4"/>
  <c r="J233" i="4"/>
  <c r="AB233" i="4"/>
  <c r="AD233" i="4" s="1"/>
  <c r="K261" i="9" s="1"/>
  <c r="E234" i="4"/>
  <c r="F234" i="4"/>
  <c r="H234" i="4"/>
  <c r="I234" i="4"/>
  <c r="J234" i="4"/>
  <c r="AB234" i="4"/>
  <c r="AD234" i="4" s="1"/>
  <c r="K262" i="9" s="1"/>
  <c r="E235" i="4"/>
  <c r="F235" i="4"/>
  <c r="H235" i="4"/>
  <c r="I235" i="4"/>
  <c r="J235" i="4"/>
  <c r="AB235" i="4"/>
  <c r="AD235" i="4" s="1"/>
  <c r="K263" i="9" s="1"/>
  <c r="E236" i="4"/>
  <c r="F236" i="4"/>
  <c r="H236" i="4"/>
  <c r="I236" i="4"/>
  <c r="J236" i="4"/>
  <c r="AB236" i="4"/>
  <c r="AD236" i="4" s="1"/>
  <c r="K264" i="9" s="1"/>
  <c r="E237" i="4"/>
  <c r="F237" i="4"/>
  <c r="H237" i="4"/>
  <c r="I237" i="4"/>
  <c r="J237" i="4"/>
  <c r="AB237" i="4"/>
  <c r="AD237" i="4" s="1"/>
  <c r="K265" i="9" s="1"/>
  <c r="E238" i="4"/>
  <c r="F238" i="4"/>
  <c r="H238" i="4"/>
  <c r="I238" i="4"/>
  <c r="J238" i="4"/>
  <c r="AB238" i="4"/>
  <c r="AD238" i="4" s="1"/>
  <c r="K266" i="9" s="1"/>
  <c r="E239" i="4"/>
  <c r="F239" i="4"/>
  <c r="H239" i="4"/>
  <c r="I239" i="4"/>
  <c r="J239" i="4"/>
  <c r="AB239" i="4"/>
  <c r="AD239" i="4" s="1"/>
  <c r="K267" i="9" s="1"/>
  <c r="E240" i="4"/>
  <c r="F240" i="4"/>
  <c r="H240" i="4"/>
  <c r="I240" i="4"/>
  <c r="J240" i="4"/>
  <c r="AB240" i="4"/>
  <c r="AD240" i="4" s="1"/>
  <c r="K268" i="9" s="1"/>
  <c r="E241" i="4"/>
  <c r="F241" i="4"/>
  <c r="H241" i="4"/>
  <c r="I241" i="4"/>
  <c r="J241" i="4"/>
  <c r="AB241" i="4"/>
  <c r="AD241" i="4" s="1"/>
  <c r="K269" i="9" s="1"/>
  <c r="E242" i="4"/>
  <c r="F242" i="4"/>
  <c r="H242" i="4"/>
  <c r="I242" i="4"/>
  <c r="J242" i="4"/>
  <c r="AB242" i="4"/>
  <c r="AD242" i="4" s="1"/>
  <c r="K271" i="9" s="1"/>
  <c r="E243" i="4"/>
  <c r="F243" i="4"/>
  <c r="H243" i="4"/>
  <c r="I243" i="4"/>
  <c r="J243" i="4"/>
  <c r="AB243" i="4"/>
  <c r="AD243" i="4" s="1"/>
  <c r="K272" i="9" s="1"/>
  <c r="E244" i="4"/>
  <c r="F244" i="4"/>
  <c r="H244" i="4"/>
  <c r="I244" i="4"/>
  <c r="J244" i="4"/>
  <c r="AB244" i="4"/>
  <c r="AD244" i="4" s="1"/>
  <c r="K273" i="9" s="1"/>
  <c r="E245" i="4"/>
  <c r="F245" i="4"/>
  <c r="H245" i="4"/>
  <c r="I245" i="4"/>
  <c r="J245" i="4"/>
  <c r="AB245" i="4"/>
  <c r="AD245" i="4" s="1"/>
  <c r="K274" i="9" s="1"/>
  <c r="E246" i="4"/>
  <c r="F246" i="4"/>
  <c r="H246" i="4"/>
  <c r="I246" i="4"/>
  <c r="J246" i="4"/>
  <c r="AB246" i="4"/>
  <c r="AD246" i="4" s="1"/>
  <c r="K275" i="9" s="1"/>
  <c r="E247" i="4"/>
  <c r="F247" i="4"/>
  <c r="H247" i="4"/>
  <c r="I247" i="4"/>
  <c r="J247" i="4"/>
  <c r="AB247" i="4"/>
  <c r="AD247" i="4" s="1"/>
  <c r="K276" i="9" s="1"/>
  <c r="E248" i="4"/>
  <c r="F248" i="4"/>
  <c r="H248" i="4"/>
  <c r="I248" i="4"/>
  <c r="J248" i="4"/>
  <c r="AB248" i="4"/>
  <c r="AD248" i="4" s="1"/>
  <c r="K277" i="9" s="1"/>
  <c r="E249" i="4"/>
  <c r="F249" i="4"/>
  <c r="H249" i="4"/>
  <c r="I249" i="4"/>
  <c r="J249" i="4"/>
  <c r="AB249" i="4"/>
  <c r="AD249" i="4" s="1"/>
  <c r="K278" i="9" s="1"/>
  <c r="E250" i="4"/>
  <c r="F250" i="4"/>
  <c r="H250" i="4"/>
  <c r="I250" i="4"/>
  <c r="J250" i="4"/>
  <c r="AB250" i="4"/>
  <c r="AD250" i="4" s="1"/>
  <c r="K279" i="9" s="1"/>
  <c r="E251" i="4"/>
  <c r="F251" i="4"/>
  <c r="H251" i="4"/>
  <c r="I251" i="4"/>
  <c r="J251" i="4"/>
  <c r="AB251" i="4"/>
  <c r="AD251" i="4" s="1"/>
  <c r="K280" i="9" s="1"/>
  <c r="E252" i="4"/>
  <c r="F252" i="4"/>
  <c r="H252" i="4"/>
  <c r="I252" i="4"/>
  <c r="J252" i="4"/>
  <c r="AB252" i="4"/>
  <c r="AD252" i="4" s="1"/>
  <c r="K281" i="9" s="1"/>
  <c r="E253" i="4"/>
  <c r="F253" i="4"/>
  <c r="H253" i="4"/>
  <c r="I253" i="4"/>
  <c r="J253" i="4"/>
  <c r="AB253" i="4"/>
  <c r="AD253" i="4" s="1"/>
  <c r="K282" i="9" s="1"/>
  <c r="E254" i="4"/>
  <c r="F254" i="4"/>
  <c r="H254" i="4"/>
  <c r="I254" i="4"/>
  <c r="J254" i="4"/>
  <c r="AB254" i="4"/>
  <c r="AD254" i="4" s="1"/>
  <c r="K283" i="9" s="1"/>
  <c r="E255" i="4"/>
  <c r="F255" i="4"/>
  <c r="H255" i="4"/>
  <c r="I255" i="4"/>
  <c r="J255" i="4"/>
  <c r="AB255" i="4"/>
  <c r="AD255" i="4" s="1"/>
  <c r="K285" i="9" s="1"/>
  <c r="E256" i="4"/>
  <c r="F256" i="4"/>
  <c r="H256" i="4"/>
  <c r="I256" i="4"/>
  <c r="J256" i="4"/>
  <c r="AB256" i="4"/>
  <c r="AD256" i="4" s="1"/>
  <c r="K287" i="9" s="1"/>
  <c r="E257" i="4"/>
  <c r="F257" i="4"/>
  <c r="H257" i="4"/>
  <c r="I257" i="4"/>
  <c r="J257" i="4"/>
  <c r="AB257" i="4"/>
  <c r="E258" i="4"/>
  <c r="F258" i="4"/>
  <c r="H258" i="4"/>
  <c r="I258" i="4"/>
  <c r="J258" i="4"/>
  <c r="AB258" i="4"/>
  <c r="AD258" i="4" s="1"/>
  <c r="K289" i="9" s="1"/>
  <c r="E259" i="4"/>
  <c r="F259" i="4"/>
  <c r="H259" i="4"/>
  <c r="I259" i="4"/>
  <c r="J259" i="4"/>
  <c r="AB259" i="4"/>
  <c r="AD259" i="4" s="1"/>
  <c r="K290" i="9" s="1"/>
  <c r="E260" i="4"/>
  <c r="F260" i="4"/>
  <c r="H260" i="4"/>
  <c r="I260" i="4"/>
  <c r="J260" i="4"/>
  <c r="AB260" i="4"/>
  <c r="AD260" i="4" s="1"/>
  <c r="K291" i="9" s="1"/>
  <c r="E261" i="4"/>
  <c r="F261" i="4"/>
  <c r="H261" i="4"/>
  <c r="I261" i="4"/>
  <c r="J261" i="4"/>
  <c r="AB261" i="4"/>
  <c r="AD261" i="4" s="1"/>
  <c r="K292" i="9" s="1"/>
  <c r="E262" i="4"/>
  <c r="F262" i="4"/>
  <c r="H262" i="4"/>
  <c r="I262" i="4"/>
  <c r="J262" i="4"/>
  <c r="AB262" i="4"/>
  <c r="AD262" i="4" s="1"/>
  <c r="K293" i="9" s="1"/>
  <c r="E263" i="4"/>
  <c r="F263" i="4"/>
  <c r="H263" i="4"/>
  <c r="I263" i="4"/>
  <c r="J263" i="4"/>
  <c r="AB263" i="4"/>
  <c r="AD263" i="4" s="1"/>
  <c r="K294" i="9" s="1"/>
  <c r="E264" i="4"/>
  <c r="F264" i="4"/>
  <c r="H264" i="4"/>
  <c r="I264" i="4"/>
  <c r="J264" i="4"/>
  <c r="AB264" i="4"/>
  <c r="AD264" i="4" s="1"/>
  <c r="K295" i="9" s="1"/>
  <c r="E265" i="4"/>
  <c r="F265" i="4"/>
  <c r="H265" i="4"/>
  <c r="I265" i="4"/>
  <c r="J265" i="4"/>
  <c r="AB265" i="4"/>
  <c r="AD265" i="4" s="1"/>
  <c r="K296" i="9" s="1"/>
  <c r="E266" i="4"/>
  <c r="F266" i="4"/>
  <c r="H266" i="4"/>
  <c r="I266" i="4"/>
  <c r="J266" i="4"/>
  <c r="AB266" i="4"/>
  <c r="AD266" i="4" s="1"/>
  <c r="K297" i="9" s="1"/>
  <c r="E267" i="4"/>
  <c r="F267" i="4"/>
  <c r="H267" i="4"/>
  <c r="I267" i="4"/>
  <c r="J267" i="4"/>
  <c r="AB267" i="4"/>
  <c r="AD267" i="4" s="1"/>
  <c r="K298" i="9" s="1"/>
  <c r="E268" i="4"/>
  <c r="F268" i="4"/>
  <c r="H268" i="4"/>
  <c r="I268" i="4"/>
  <c r="J268" i="4"/>
  <c r="AB268" i="4"/>
  <c r="AD268" i="4" s="1"/>
  <c r="K299" i="9" s="1"/>
  <c r="E269" i="4"/>
  <c r="F269" i="4"/>
  <c r="H269" i="4"/>
  <c r="I269" i="4"/>
  <c r="J269" i="4"/>
  <c r="AB269" i="4"/>
  <c r="AD269" i="4" s="1"/>
  <c r="K300" i="9" s="1"/>
  <c r="E270" i="4"/>
  <c r="F270" i="4"/>
  <c r="H270" i="4"/>
  <c r="I270" i="4"/>
  <c r="J270" i="4"/>
  <c r="AB270" i="4"/>
  <c r="AD270" i="4" s="1"/>
  <c r="K301" i="9" s="1"/>
  <c r="E271" i="4"/>
  <c r="F271" i="4"/>
  <c r="H271" i="4"/>
  <c r="I271" i="4"/>
  <c r="J271" i="4"/>
  <c r="AB271" i="4"/>
  <c r="AD271" i="4" s="1"/>
  <c r="K302" i="9" s="1"/>
  <c r="E272" i="4"/>
  <c r="F272" i="4"/>
  <c r="H272" i="4"/>
  <c r="I272" i="4"/>
  <c r="J272" i="4"/>
  <c r="AB272" i="4"/>
  <c r="AD272" i="4" s="1"/>
  <c r="K303" i="9" s="1"/>
  <c r="E273" i="4"/>
  <c r="F273" i="4"/>
  <c r="H273" i="4"/>
  <c r="I273" i="4"/>
  <c r="J273" i="4"/>
  <c r="AB273" i="4"/>
  <c r="AD273" i="4" s="1"/>
  <c r="K304" i="9" s="1"/>
  <c r="E274" i="4"/>
  <c r="F274" i="4"/>
  <c r="H274" i="4"/>
  <c r="I274" i="4"/>
  <c r="J274" i="4"/>
  <c r="AB274" i="4"/>
  <c r="AD274" i="4" s="1"/>
  <c r="K305" i="9" s="1"/>
  <c r="E275" i="4"/>
  <c r="F275" i="4"/>
  <c r="H275" i="4"/>
  <c r="I275" i="4"/>
  <c r="J275" i="4"/>
  <c r="AB275" i="4"/>
  <c r="AD275" i="4" s="1"/>
  <c r="K306" i="9" s="1"/>
  <c r="E276" i="4"/>
  <c r="F276" i="4"/>
  <c r="H276" i="4"/>
  <c r="I276" i="4"/>
  <c r="J276" i="4"/>
  <c r="AB276" i="4"/>
  <c r="AD276" i="4" s="1"/>
  <c r="K307" i="9" s="1"/>
  <c r="E277" i="4"/>
  <c r="F277" i="4"/>
  <c r="H277" i="4"/>
  <c r="I277" i="4"/>
  <c r="J277" i="4"/>
  <c r="AB277" i="4"/>
  <c r="AD277" i="4" s="1"/>
  <c r="K308" i="9" s="1"/>
  <c r="E278" i="4"/>
  <c r="F278" i="4"/>
  <c r="H278" i="4"/>
  <c r="I278" i="4"/>
  <c r="J278" i="4"/>
  <c r="AB278" i="4"/>
  <c r="AD278" i="4" s="1"/>
  <c r="K309" i="9" s="1"/>
  <c r="E279" i="4"/>
  <c r="F279" i="4"/>
  <c r="H279" i="4"/>
  <c r="I279" i="4"/>
  <c r="J279" i="4"/>
  <c r="AB279" i="4"/>
  <c r="AD279" i="4" s="1"/>
  <c r="K310" i="9" s="1"/>
  <c r="E280" i="4"/>
  <c r="F280" i="4"/>
  <c r="H280" i="4"/>
  <c r="I280" i="4"/>
  <c r="J280" i="4"/>
  <c r="AB280" i="4"/>
  <c r="AD280" i="4" s="1"/>
  <c r="K311" i="9" s="1"/>
  <c r="E281" i="4"/>
  <c r="F281" i="4"/>
  <c r="H281" i="4"/>
  <c r="I281" i="4"/>
  <c r="J281" i="4"/>
  <c r="AB281" i="4"/>
  <c r="AD281" i="4" s="1"/>
  <c r="K312" i="9" s="1"/>
  <c r="E282" i="4"/>
  <c r="F282" i="4"/>
  <c r="H282" i="4"/>
  <c r="I282" i="4"/>
  <c r="J282" i="4"/>
  <c r="AB282" i="4"/>
  <c r="AD282" i="4" s="1"/>
  <c r="K313" i="9" s="1"/>
  <c r="E283" i="4"/>
  <c r="F283" i="4"/>
  <c r="H283" i="4"/>
  <c r="I283" i="4"/>
  <c r="J283" i="4"/>
  <c r="AB283" i="4"/>
  <c r="AD283" i="4" s="1"/>
  <c r="K314" i="9" s="1"/>
  <c r="E284" i="4"/>
  <c r="F284" i="4"/>
  <c r="H284" i="4"/>
  <c r="I284" i="4"/>
  <c r="J284" i="4"/>
  <c r="AB284" i="4"/>
  <c r="AD284" i="4" s="1"/>
  <c r="K315" i="9" s="1"/>
  <c r="E285" i="4"/>
  <c r="F285" i="4"/>
  <c r="H285" i="4"/>
  <c r="I285" i="4"/>
  <c r="J285" i="4"/>
  <c r="AB285" i="4"/>
  <c r="AD285" i="4" s="1"/>
  <c r="K316" i="9" s="1"/>
  <c r="E286" i="4"/>
  <c r="F286" i="4"/>
  <c r="H286" i="4"/>
  <c r="I286" i="4"/>
  <c r="J286" i="4"/>
  <c r="AB286" i="4"/>
  <c r="AD286" i="4" s="1"/>
  <c r="K317" i="9" s="1"/>
  <c r="E287" i="4"/>
  <c r="F287" i="4"/>
  <c r="H287" i="4"/>
  <c r="I287" i="4"/>
  <c r="J287" i="4"/>
  <c r="AB287" i="4"/>
  <c r="AD287" i="4" s="1"/>
  <c r="K318" i="9" s="1"/>
  <c r="E288" i="4"/>
  <c r="F288" i="4"/>
  <c r="H288" i="4"/>
  <c r="I288" i="4"/>
  <c r="J288" i="4"/>
  <c r="AB288" i="4"/>
  <c r="AD288" i="4" s="1"/>
  <c r="K320" i="9" s="1"/>
  <c r="E289" i="4"/>
  <c r="F289" i="4"/>
  <c r="H289" i="4"/>
  <c r="I289" i="4"/>
  <c r="J289" i="4"/>
  <c r="AB289" i="4"/>
  <c r="AD289" i="4" s="1"/>
  <c r="K321" i="9" s="1"/>
  <c r="E290" i="4"/>
  <c r="F290" i="4"/>
  <c r="H290" i="4"/>
  <c r="I290" i="4"/>
  <c r="J290" i="4"/>
  <c r="AB290" i="4"/>
  <c r="AD290" i="4" s="1"/>
  <c r="K322" i="9" s="1"/>
  <c r="E291" i="4"/>
  <c r="F291" i="4"/>
  <c r="H291" i="4"/>
  <c r="I291" i="4"/>
  <c r="J291" i="4"/>
  <c r="AB291" i="4"/>
  <c r="AD291" i="4" s="1"/>
  <c r="K323" i="9" s="1"/>
  <c r="E292" i="4"/>
  <c r="F292" i="4"/>
  <c r="H292" i="4"/>
  <c r="I292" i="4"/>
  <c r="J292" i="4"/>
  <c r="AB292" i="4"/>
  <c r="AD292" i="4" s="1"/>
  <c r="K324" i="9" s="1"/>
  <c r="E293" i="4"/>
  <c r="F293" i="4"/>
  <c r="H293" i="4"/>
  <c r="I293" i="4"/>
  <c r="J293" i="4"/>
  <c r="AB293" i="4"/>
  <c r="AD293" i="4" s="1"/>
  <c r="K325" i="9" s="1"/>
  <c r="E294" i="4"/>
  <c r="F294" i="4"/>
  <c r="H294" i="4"/>
  <c r="I294" i="4"/>
  <c r="J294" i="4"/>
  <c r="AB294" i="4"/>
  <c r="AD294" i="4" s="1"/>
  <c r="K326" i="9" s="1"/>
  <c r="E295" i="4"/>
  <c r="F295" i="4"/>
  <c r="H295" i="4"/>
  <c r="I295" i="4"/>
  <c r="J295" i="4"/>
  <c r="AB295" i="4"/>
  <c r="AD295" i="4" s="1"/>
  <c r="K327" i="9" s="1"/>
  <c r="E296" i="4"/>
  <c r="F296" i="4"/>
  <c r="H296" i="4"/>
  <c r="I296" i="4"/>
  <c r="J296" i="4"/>
  <c r="AB296" i="4"/>
  <c r="AD296" i="4" s="1"/>
  <c r="K328" i="9" s="1"/>
  <c r="E297" i="4"/>
  <c r="F297" i="4"/>
  <c r="H297" i="4"/>
  <c r="I297" i="4"/>
  <c r="J297" i="4"/>
  <c r="AB297" i="4"/>
  <c r="AD297" i="4" s="1"/>
  <c r="K329" i="9" s="1"/>
  <c r="E298" i="4"/>
  <c r="F298" i="4"/>
  <c r="H298" i="4"/>
  <c r="I298" i="4"/>
  <c r="J298" i="4"/>
  <c r="AB298" i="4"/>
  <c r="AD298" i="4" s="1"/>
  <c r="K330" i="9" s="1"/>
  <c r="E299" i="4"/>
  <c r="F299" i="4"/>
  <c r="H299" i="4"/>
  <c r="I299" i="4"/>
  <c r="J299" i="4"/>
  <c r="AB299" i="4"/>
  <c r="AD299" i="4" s="1"/>
  <c r="K331" i="9" s="1"/>
  <c r="E300" i="4"/>
  <c r="F300" i="4"/>
  <c r="H300" i="4"/>
  <c r="I300" i="4"/>
  <c r="J300" i="4"/>
  <c r="AB300" i="4"/>
  <c r="AD300" i="4" s="1"/>
  <c r="K332" i="9" s="1"/>
  <c r="E301" i="4"/>
  <c r="F301" i="4"/>
  <c r="H301" i="4"/>
  <c r="I301" i="4"/>
  <c r="J301" i="4"/>
  <c r="AB301" i="4"/>
  <c r="AD301" i="4" s="1"/>
  <c r="K333" i="9" s="1"/>
  <c r="E302" i="4"/>
  <c r="F302" i="4"/>
  <c r="H302" i="4"/>
  <c r="I302" i="4"/>
  <c r="J302" i="4"/>
  <c r="AB302" i="4"/>
  <c r="AD302" i="4" s="1"/>
  <c r="K334" i="9" s="1"/>
  <c r="E303" i="4"/>
  <c r="F303" i="4"/>
  <c r="H303" i="4"/>
  <c r="I303" i="4"/>
  <c r="J303" i="4"/>
  <c r="AB303" i="4"/>
  <c r="AD303" i="4" s="1"/>
  <c r="K335" i="9" s="1"/>
  <c r="E304" i="4"/>
  <c r="F304" i="4"/>
  <c r="H304" i="4"/>
  <c r="I304" i="4"/>
  <c r="J304" i="4"/>
  <c r="AB304" i="4"/>
  <c r="AD304" i="4" s="1"/>
  <c r="K336" i="9" s="1"/>
  <c r="E305" i="4"/>
  <c r="F305" i="4"/>
  <c r="H305" i="4"/>
  <c r="I305" i="4"/>
  <c r="J305" i="4"/>
  <c r="AB305" i="4"/>
  <c r="AD305" i="4" s="1"/>
  <c r="K337" i="9" s="1"/>
  <c r="E306" i="4"/>
  <c r="F306" i="4"/>
  <c r="H306" i="4"/>
  <c r="I306" i="4"/>
  <c r="J306" i="4"/>
  <c r="AB306" i="4"/>
  <c r="E307" i="4"/>
  <c r="F307" i="4"/>
  <c r="H307" i="4"/>
  <c r="I307" i="4"/>
  <c r="J307" i="4"/>
  <c r="AB307" i="4"/>
  <c r="AD307" i="4" s="1"/>
  <c r="K339" i="9" s="1"/>
  <c r="E308" i="4"/>
  <c r="F308" i="4"/>
  <c r="H308" i="4"/>
  <c r="I308" i="4"/>
  <c r="J308" i="4"/>
  <c r="AB308" i="4"/>
  <c r="AD308" i="4" s="1"/>
  <c r="K341" i="9" s="1"/>
  <c r="E309" i="4"/>
  <c r="F309" i="4"/>
  <c r="H309" i="4"/>
  <c r="I309" i="4"/>
  <c r="J309" i="4"/>
  <c r="AB309" i="4"/>
  <c r="AD309" i="4" s="1"/>
  <c r="K343" i="9" s="1"/>
  <c r="E310" i="4"/>
  <c r="F310" i="4"/>
  <c r="H310" i="4"/>
  <c r="I310" i="4"/>
  <c r="J310" i="4"/>
  <c r="AB310" i="4"/>
  <c r="AD310" i="4" s="1"/>
  <c r="K344" i="9" s="1"/>
  <c r="E311" i="4"/>
  <c r="F311" i="4"/>
  <c r="H311" i="4"/>
  <c r="I311" i="4"/>
  <c r="J311" i="4"/>
  <c r="AB311" i="4"/>
  <c r="AD311" i="4" s="1"/>
  <c r="K345" i="9" s="1"/>
  <c r="E312" i="4"/>
  <c r="F312" i="4"/>
  <c r="H312" i="4"/>
  <c r="I312" i="4"/>
  <c r="J312" i="4"/>
  <c r="AB312" i="4"/>
  <c r="AD312" i="4" s="1"/>
  <c r="K346" i="9" s="1"/>
  <c r="E313" i="4"/>
  <c r="F313" i="4"/>
  <c r="H313" i="4"/>
  <c r="I313" i="4"/>
  <c r="J313" i="4"/>
  <c r="AB313" i="4"/>
  <c r="AD313" i="4" s="1"/>
  <c r="K347" i="9" s="1"/>
  <c r="E314" i="4"/>
  <c r="F314" i="4"/>
  <c r="H314" i="4"/>
  <c r="I314" i="4"/>
  <c r="J314" i="4"/>
  <c r="AB314" i="4"/>
  <c r="AD314" i="4" s="1"/>
  <c r="K348" i="9" s="1"/>
  <c r="E315" i="4"/>
  <c r="F315" i="4"/>
  <c r="H315" i="4"/>
  <c r="I315" i="4"/>
  <c r="J315" i="4"/>
  <c r="AB315" i="4"/>
  <c r="AD315" i="4" s="1"/>
  <c r="K349" i="9" s="1"/>
  <c r="E316" i="4"/>
  <c r="F316" i="4"/>
  <c r="H316" i="4"/>
  <c r="I316" i="4"/>
  <c r="J316" i="4"/>
  <c r="AB316" i="4"/>
  <c r="AD316" i="4" s="1"/>
  <c r="K350" i="9" s="1"/>
  <c r="E317" i="4"/>
  <c r="F317" i="4"/>
  <c r="H317" i="4"/>
  <c r="I317" i="4"/>
  <c r="J317" i="4"/>
  <c r="AB317" i="4"/>
  <c r="AD317" i="4" s="1"/>
  <c r="K351" i="9" s="1"/>
  <c r="E318" i="4"/>
  <c r="F318" i="4"/>
  <c r="H318" i="4"/>
  <c r="I318" i="4"/>
  <c r="J318" i="4"/>
  <c r="AB318" i="4"/>
  <c r="AD318" i="4" s="1"/>
  <c r="K352" i="9" s="1"/>
  <c r="E319" i="4"/>
  <c r="F319" i="4"/>
  <c r="H319" i="4"/>
  <c r="I319" i="4"/>
  <c r="J319" i="4"/>
  <c r="AB319" i="4"/>
  <c r="AD319" i="4" s="1"/>
  <c r="K353" i="9" s="1"/>
  <c r="E320" i="4"/>
  <c r="F320" i="4"/>
  <c r="H320" i="4"/>
  <c r="I320" i="4"/>
  <c r="J320" i="4"/>
  <c r="AB320" i="4"/>
  <c r="AD320" i="4" s="1"/>
  <c r="K354" i="9" s="1"/>
  <c r="E321" i="4"/>
  <c r="F321" i="4"/>
  <c r="H321" i="4"/>
  <c r="I321" i="4"/>
  <c r="J321" i="4"/>
  <c r="AB321" i="4"/>
  <c r="AD321" i="4" s="1"/>
  <c r="K355" i="9" s="1"/>
  <c r="E322" i="4"/>
  <c r="F322" i="4"/>
  <c r="H322" i="4"/>
  <c r="I322" i="4"/>
  <c r="J322" i="4"/>
  <c r="AB322" i="4"/>
  <c r="AD322" i="4" s="1"/>
  <c r="K356" i="9" s="1"/>
  <c r="E323" i="4"/>
  <c r="F323" i="4"/>
  <c r="H323" i="4"/>
  <c r="I323" i="4"/>
  <c r="J323" i="4"/>
  <c r="AB323" i="4"/>
  <c r="AD323" i="4" s="1"/>
  <c r="K357" i="9" s="1"/>
  <c r="E324" i="4"/>
  <c r="F324" i="4"/>
  <c r="H324" i="4"/>
  <c r="I324" i="4"/>
  <c r="J324" i="4"/>
  <c r="AB324" i="4"/>
  <c r="AD324" i="4" s="1"/>
  <c r="K358" i="9" s="1"/>
  <c r="E325" i="4"/>
  <c r="F325" i="4"/>
  <c r="H325" i="4"/>
  <c r="I325" i="4"/>
  <c r="J325" i="4"/>
  <c r="AB325" i="4"/>
  <c r="AD325" i="4" s="1"/>
  <c r="K359" i="9" s="1"/>
  <c r="E326" i="4"/>
  <c r="F326" i="4"/>
  <c r="H326" i="4"/>
  <c r="I326" i="4"/>
  <c r="J326" i="4"/>
  <c r="AB326" i="4"/>
  <c r="AD326" i="4" s="1"/>
  <c r="K360" i="9" s="1"/>
  <c r="E327" i="4"/>
  <c r="F327" i="4"/>
  <c r="H327" i="4"/>
  <c r="I327" i="4"/>
  <c r="J327" i="4"/>
  <c r="AB327" i="4"/>
  <c r="AD327" i="4" s="1"/>
  <c r="K361" i="9" s="1"/>
  <c r="E328" i="4"/>
  <c r="F328" i="4"/>
  <c r="H328" i="4"/>
  <c r="I328" i="4"/>
  <c r="J328" i="4"/>
  <c r="AB328" i="4"/>
  <c r="AD328" i="4" s="1"/>
  <c r="K362" i="9" s="1"/>
  <c r="E329" i="4"/>
  <c r="F329" i="4"/>
  <c r="H329" i="4"/>
  <c r="I329" i="4"/>
  <c r="J329" i="4"/>
  <c r="AB329" i="4"/>
  <c r="AD329" i="4" s="1"/>
  <c r="K363" i="9" s="1"/>
  <c r="E330" i="4"/>
  <c r="F330" i="4"/>
  <c r="H330" i="4"/>
  <c r="I330" i="4"/>
  <c r="J330" i="4"/>
  <c r="AB330" i="4"/>
  <c r="AD330" i="4" s="1"/>
  <c r="K364" i="9" s="1"/>
  <c r="E331" i="4"/>
  <c r="F331" i="4"/>
  <c r="H331" i="4"/>
  <c r="I331" i="4"/>
  <c r="J331" i="4"/>
  <c r="AB331" i="4"/>
  <c r="AD331" i="4" s="1"/>
  <c r="K365" i="9" s="1"/>
  <c r="E332" i="4"/>
  <c r="F332" i="4"/>
  <c r="H332" i="4"/>
  <c r="I332" i="4"/>
  <c r="J332" i="4"/>
  <c r="AB332" i="4"/>
  <c r="AD332" i="4" s="1"/>
  <c r="K366" i="9" s="1"/>
  <c r="E333" i="4"/>
  <c r="F333" i="4"/>
  <c r="H333" i="4"/>
  <c r="I333" i="4"/>
  <c r="J333" i="4"/>
  <c r="AB333" i="4"/>
  <c r="AD333" i="4" s="1"/>
  <c r="K367" i="9" s="1"/>
  <c r="E334" i="4"/>
  <c r="F334" i="4"/>
  <c r="H334" i="4"/>
  <c r="I334" i="4"/>
  <c r="J334" i="4"/>
  <c r="AB334" i="4"/>
  <c r="AD334" i="4" s="1"/>
  <c r="K368" i="9" s="1"/>
  <c r="E335" i="4"/>
  <c r="F335" i="4"/>
  <c r="H335" i="4"/>
  <c r="I335" i="4"/>
  <c r="J335" i="4"/>
  <c r="AB335" i="4"/>
  <c r="AD335" i="4" s="1"/>
  <c r="K369" i="9" s="1"/>
  <c r="E336" i="4"/>
  <c r="F336" i="4"/>
  <c r="H336" i="4"/>
  <c r="I336" i="4"/>
  <c r="J336" i="4"/>
  <c r="AB336" i="4"/>
  <c r="AD336" i="4" s="1"/>
  <c r="K370" i="9" s="1"/>
  <c r="E337" i="4"/>
  <c r="F337" i="4"/>
  <c r="H337" i="4"/>
  <c r="I337" i="4"/>
  <c r="J337" i="4"/>
  <c r="AB337" i="4"/>
  <c r="AD337" i="4" s="1"/>
  <c r="K371" i="9" s="1"/>
  <c r="E338" i="4"/>
  <c r="F338" i="4"/>
  <c r="H338" i="4"/>
  <c r="I338" i="4"/>
  <c r="J338" i="4"/>
  <c r="AB338" i="4"/>
  <c r="AD338" i="4" s="1"/>
  <c r="K372" i="9" s="1"/>
  <c r="E339" i="4"/>
  <c r="F339" i="4"/>
  <c r="H339" i="4"/>
  <c r="I339" i="4"/>
  <c r="J339" i="4"/>
  <c r="AB339" i="4"/>
  <c r="AD339" i="4" s="1"/>
  <c r="K373" i="9" s="1"/>
  <c r="E340" i="4"/>
  <c r="F340" i="4"/>
  <c r="H340" i="4"/>
  <c r="I340" i="4"/>
  <c r="J340" i="4"/>
  <c r="AB340" i="4"/>
  <c r="AD340" i="4" s="1"/>
  <c r="K374" i="9" s="1"/>
  <c r="E341" i="4"/>
  <c r="F341" i="4"/>
  <c r="H341" i="4"/>
  <c r="I341" i="4"/>
  <c r="J341" i="4"/>
  <c r="AB341" i="4"/>
  <c r="AD341" i="4" s="1"/>
  <c r="K375" i="9" s="1"/>
  <c r="E342" i="4"/>
  <c r="F342" i="4"/>
  <c r="H342" i="4"/>
  <c r="I342" i="4"/>
  <c r="J342" i="4"/>
  <c r="AB342" i="4"/>
  <c r="AD342" i="4" s="1"/>
  <c r="K376" i="9" s="1"/>
  <c r="E343" i="4"/>
  <c r="F343" i="4"/>
  <c r="H343" i="4"/>
  <c r="I343" i="4"/>
  <c r="J343" i="4"/>
  <c r="AB343" i="4"/>
  <c r="AD343" i="4" s="1"/>
  <c r="K377" i="9" s="1"/>
  <c r="E344" i="4"/>
  <c r="F344" i="4"/>
  <c r="H344" i="4"/>
  <c r="I344" i="4"/>
  <c r="J344" i="4"/>
  <c r="AB344" i="4"/>
  <c r="AD344" i="4" s="1"/>
  <c r="K378" i="9" s="1"/>
  <c r="E345" i="4"/>
  <c r="F345" i="4"/>
  <c r="H345" i="4"/>
  <c r="I345" i="4"/>
  <c r="J345" i="4"/>
  <c r="AB345" i="4"/>
  <c r="AD345" i="4" s="1"/>
  <c r="K379" i="9" s="1"/>
  <c r="E346" i="4"/>
  <c r="F346" i="4"/>
  <c r="H346" i="4"/>
  <c r="I346" i="4"/>
  <c r="J346" i="4"/>
  <c r="AB346" i="4"/>
  <c r="AD346" i="4" s="1"/>
  <c r="K380" i="9" s="1"/>
  <c r="E347" i="4"/>
  <c r="F347" i="4"/>
  <c r="H347" i="4"/>
  <c r="I347" i="4"/>
  <c r="J347" i="4"/>
  <c r="AB347" i="4"/>
  <c r="AD347" i="4" s="1"/>
  <c r="K381" i="9" s="1"/>
  <c r="E348" i="4"/>
  <c r="F348" i="4"/>
  <c r="H348" i="4"/>
  <c r="I348" i="4"/>
  <c r="J348" i="4"/>
  <c r="AB348" i="4"/>
  <c r="AD348" i="4" s="1"/>
  <c r="K382" i="9" s="1"/>
  <c r="E349" i="4"/>
  <c r="F349" i="4"/>
  <c r="H349" i="4"/>
  <c r="I349" i="4"/>
  <c r="J349" i="4"/>
  <c r="AB349" i="4"/>
  <c r="AD349" i="4" s="1"/>
  <c r="K383" i="9" s="1"/>
  <c r="E350" i="4"/>
  <c r="F350" i="4"/>
  <c r="H350" i="4"/>
  <c r="I350" i="4"/>
  <c r="J350" i="4"/>
  <c r="AB350" i="4"/>
  <c r="AD350" i="4" s="1"/>
  <c r="K385" i="9" s="1"/>
  <c r="E351" i="4"/>
  <c r="F351" i="4"/>
  <c r="H351" i="4"/>
  <c r="I351" i="4"/>
  <c r="J351" i="4"/>
  <c r="AB351" i="4"/>
  <c r="AD351" i="4" s="1"/>
  <c r="K386" i="9" s="1"/>
  <c r="E352" i="4"/>
  <c r="F352" i="4"/>
  <c r="H352" i="4"/>
  <c r="I352" i="4"/>
  <c r="J352" i="4"/>
  <c r="AB352" i="4"/>
  <c r="AD352" i="4" s="1"/>
  <c r="K387" i="9" s="1"/>
  <c r="E353" i="4"/>
  <c r="F353" i="4"/>
  <c r="H353" i="4"/>
  <c r="I353" i="4"/>
  <c r="J353" i="4"/>
  <c r="AB353" i="4"/>
  <c r="AD353" i="4" s="1"/>
  <c r="K388" i="9" s="1"/>
  <c r="E354" i="4"/>
  <c r="F354" i="4"/>
  <c r="H354" i="4"/>
  <c r="I354" i="4"/>
  <c r="J354" i="4"/>
  <c r="AB354" i="4"/>
  <c r="AD354" i="4" s="1"/>
  <c r="K390" i="9" s="1"/>
  <c r="E355" i="4"/>
  <c r="F355" i="4"/>
  <c r="H355" i="4"/>
  <c r="I355" i="4"/>
  <c r="J355" i="4"/>
  <c r="AB355" i="4"/>
  <c r="AD355" i="4" s="1"/>
  <c r="K391" i="9" s="1"/>
  <c r="E356" i="4"/>
  <c r="F356" i="4"/>
  <c r="H356" i="4"/>
  <c r="I356" i="4"/>
  <c r="J356" i="4"/>
  <c r="AB356" i="4"/>
  <c r="AD356" i="4" s="1"/>
  <c r="K392" i="9" s="1"/>
  <c r="E357" i="4"/>
  <c r="F357" i="4"/>
  <c r="H357" i="4"/>
  <c r="I357" i="4"/>
  <c r="J357" i="4"/>
  <c r="AB357" i="4"/>
  <c r="AD357" i="4" s="1"/>
  <c r="K393" i="9" s="1"/>
  <c r="E358" i="4"/>
  <c r="F358" i="4"/>
  <c r="H358" i="4"/>
  <c r="I358" i="4"/>
  <c r="J358" i="4"/>
  <c r="AB358" i="4"/>
  <c r="AD358" i="4" s="1"/>
  <c r="K394" i="9" s="1"/>
  <c r="E359" i="4"/>
  <c r="F359" i="4"/>
  <c r="H359" i="4"/>
  <c r="I359" i="4"/>
  <c r="J359" i="4"/>
  <c r="AB359" i="4"/>
  <c r="AD359" i="4" s="1"/>
  <c r="K395" i="9" s="1"/>
  <c r="E360" i="4"/>
  <c r="F360" i="4"/>
  <c r="H360" i="4"/>
  <c r="I360" i="4"/>
  <c r="J360" i="4"/>
  <c r="AB360" i="4"/>
  <c r="AD360" i="4" s="1"/>
  <c r="K396" i="9" s="1"/>
  <c r="E361" i="4"/>
  <c r="F361" i="4"/>
  <c r="H361" i="4"/>
  <c r="I361" i="4"/>
  <c r="J361" i="4"/>
  <c r="AB361" i="4"/>
  <c r="AD361" i="4" s="1"/>
  <c r="K397" i="9" s="1"/>
  <c r="E362" i="4"/>
  <c r="F362" i="4"/>
  <c r="H362" i="4"/>
  <c r="I362" i="4"/>
  <c r="J362" i="4"/>
  <c r="AB362" i="4"/>
  <c r="AD362" i="4" s="1"/>
  <c r="K399" i="9" s="1"/>
  <c r="E363" i="4"/>
  <c r="F363" i="4"/>
  <c r="H363" i="4"/>
  <c r="I363" i="4"/>
  <c r="J363" i="4"/>
  <c r="AB363" i="4"/>
  <c r="AD363" i="4" s="1"/>
  <c r="K400" i="9" s="1"/>
  <c r="E364" i="4"/>
  <c r="F364" i="4"/>
  <c r="H364" i="4"/>
  <c r="I364" i="4"/>
  <c r="J364" i="4"/>
  <c r="AB364" i="4"/>
  <c r="AD364" i="4" s="1"/>
  <c r="K401" i="9" s="1"/>
  <c r="E365" i="4"/>
  <c r="F365" i="4"/>
  <c r="H365" i="4"/>
  <c r="I365" i="4"/>
  <c r="J365" i="4"/>
  <c r="AB365" i="4"/>
  <c r="AD365" i="4" s="1"/>
  <c r="K402" i="9" s="1"/>
  <c r="E366" i="4"/>
  <c r="F366" i="4"/>
  <c r="H366" i="4"/>
  <c r="I366" i="4"/>
  <c r="J366" i="4"/>
  <c r="AB366" i="4"/>
  <c r="AD366" i="4" s="1"/>
  <c r="K404" i="9" s="1"/>
  <c r="E367" i="4"/>
  <c r="F367" i="4"/>
  <c r="H367" i="4"/>
  <c r="I367" i="4"/>
  <c r="J367" i="4"/>
  <c r="AB367" i="4"/>
  <c r="AD367" i="4" s="1"/>
  <c r="K405" i="9" s="1"/>
  <c r="E368" i="4"/>
  <c r="F368" i="4"/>
  <c r="H368" i="4"/>
  <c r="I368" i="4"/>
  <c r="J368" i="4"/>
  <c r="AB368" i="4"/>
  <c r="AD368" i="4" s="1"/>
  <c r="K406" i="9" s="1"/>
  <c r="E369" i="4"/>
  <c r="F369" i="4"/>
  <c r="H369" i="4"/>
  <c r="I369" i="4"/>
  <c r="J369" i="4"/>
  <c r="AB369" i="4"/>
  <c r="AD369" i="4" s="1"/>
  <c r="K407" i="9" s="1"/>
  <c r="E370" i="4"/>
  <c r="F370" i="4"/>
  <c r="H370" i="4"/>
  <c r="I370" i="4"/>
  <c r="J370" i="4"/>
  <c r="AB370" i="4"/>
  <c r="AD370" i="4" s="1"/>
  <c r="K408" i="9" s="1"/>
  <c r="E371" i="4"/>
  <c r="F371" i="4"/>
  <c r="H371" i="4"/>
  <c r="I371" i="4"/>
  <c r="J371" i="4"/>
  <c r="AB371" i="4"/>
  <c r="AD371" i="4" s="1"/>
  <c r="K409" i="9" s="1"/>
  <c r="E372" i="4"/>
  <c r="F372" i="4"/>
  <c r="H372" i="4"/>
  <c r="I372" i="4"/>
  <c r="J372" i="4"/>
  <c r="AB372" i="4"/>
  <c r="AD372" i="4" s="1"/>
  <c r="K411" i="9" s="1"/>
  <c r="E373" i="4"/>
  <c r="F373" i="4"/>
  <c r="H373" i="4"/>
  <c r="I373" i="4"/>
  <c r="J373" i="4"/>
  <c r="AB373" i="4"/>
  <c r="AD373" i="4" s="1"/>
  <c r="K412" i="9" s="1"/>
  <c r="E374" i="4"/>
  <c r="F374" i="4"/>
  <c r="H374" i="4"/>
  <c r="I374" i="4"/>
  <c r="J374" i="4"/>
  <c r="AB374" i="4"/>
  <c r="AD374" i="4" s="1"/>
  <c r="K413" i="9" s="1"/>
  <c r="E375" i="4"/>
  <c r="F375" i="4"/>
  <c r="H375" i="4"/>
  <c r="I375" i="4"/>
  <c r="J375" i="4"/>
  <c r="AB375" i="4"/>
  <c r="AD375" i="4" s="1"/>
  <c r="K414" i="9" s="1"/>
  <c r="E376" i="4"/>
  <c r="F376" i="4"/>
  <c r="H376" i="4"/>
  <c r="I376" i="4"/>
  <c r="J376" i="4"/>
  <c r="AB376" i="4"/>
  <c r="AD376" i="4" s="1"/>
  <c r="K415" i="9" s="1"/>
  <c r="E377" i="4"/>
  <c r="F377" i="4"/>
  <c r="H377" i="4"/>
  <c r="I377" i="4"/>
  <c r="J377" i="4"/>
  <c r="AB377" i="4"/>
  <c r="AD377" i="4" s="1"/>
  <c r="K416" i="9" s="1"/>
  <c r="E378" i="4"/>
  <c r="F378" i="4"/>
  <c r="H378" i="4"/>
  <c r="I378" i="4"/>
  <c r="J378" i="4"/>
  <c r="AB378" i="4"/>
  <c r="AD378" i="4" s="1"/>
  <c r="K417" i="9" s="1"/>
  <c r="E379" i="4"/>
  <c r="F379" i="4"/>
  <c r="H379" i="4"/>
  <c r="I379" i="4"/>
  <c r="J379" i="4"/>
  <c r="AB379" i="4"/>
  <c r="AD379" i="4" s="1"/>
  <c r="K419" i="9" s="1"/>
  <c r="E380" i="4"/>
  <c r="F380" i="4"/>
  <c r="H380" i="4"/>
  <c r="I380" i="4"/>
  <c r="J380" i="4"/>
  <c r="AB380" i="4"/>
  <c r="AD380" i="4" s="1"/>
  <c r="K420" i="9" s="1"/>
  <c r="E381" i="4"/>
  <c r="F381" i="4"/>
  <c r="H381" i="4"/>
  <c r="I381" i="4"/>
  <c r="J381" i="4"/>
  <c r="AB381" i="4"/>
  <c r="AD381" i="4" s="1"/>
  <c r="K421" i="9" s="1"/>
  <c r="E382" i="4"/>
  <c r="F382" i="4"/>
  <c r="H382" i="4"/>
  <c r="I382" i="4"/>
  <c r="J382" i="4"/>
  <c r="AB382" i="4"/>
  <c r="AD382" i="4" s="1"/>
  <c r="K422" i="9" s="1"/>
  <c r="E383" i="4"/>
  <c r="F383" i="4"/>
  <c r="H383" i="4"/>
  <c r="I383" i="4"/>
  <c r="J383" i="4"/>
  <c r="AB383" i="4"/>
  <c r="AD383" i="4" s="1"/>
  <c r="K423" i="9" s="1"/>
  <c r="E384" i="4"/>
  <c r="F384" i="4"/>
  <c r="H384" i="4"/>
  <c r="I384" i="4"/>
  <c r="J384" i="4"/>
  <c r="AB384" i="4"/>
  <c r="AD384" i="4" s="1"/>
  <c r="K424" i="9" s="1"/>
  <c r="E385" i="4"/>
  <c r="F385" i="4"/>
  <c r="H385" i="4"/>
  <c r="I385" i="4"/>
  <c r="J385" i="4"/>
  <c r="AB385" i="4"/>
  <c r="AD385" i="4" s="1"/>
  <c r="K425" i="9" s="1"/>
  <c r="E386" i="4"/>
  <c r="F386" i="4"/>
  <c r="H386" i="4"/>
  <c r="I386" i="4"/>
  <c r="J386" i="4"/>
  <c r="AB386" i="4"/>
  <c r="AD386" i="4" s="1"/>
  <c r="K426" i="9" s="1"/>
  <c r="E387" i="4"/>
  <c r="F387" i="4"/>
  <c r="H387" i="4"/>
  <c r="I387" i="4"/>
  <c r="J387" i="4"/>
  <c r="AB387" i="4"/>
  <c r="AD387" i="4" s="1"/>
  <c r="K427" i="9" s="1"/>
  <c r="E388" i="4"/>
  <c r="F388" i="4"/>
  <c r="H388" i="4"/>
  <c r="I388" i="4"/>
  <c r="J388" i="4"/>
  <c r="AB388" i="4"/>
  <c r="AD388" i="4" s="1"/>
  <c r="K428" i="9" s="1"/>
  <c r="E389" i="4"/>
  <c r="F389" i="4"/>
  <c r="H389" i="4"/>
  <c r="I389" i="4"/>
  <c r="J389" i="4"/>
  <c r="AB389" i="4"/>
  <c r="AD389" i="4" s="1"/>
  <c r="K429" i="9" s="1"/>
  <c r="E390" i="4"/>
  <c r="F390" i="4"/>
  <c r="H390" i="4"/>
  <c r="I390" i="4"/>
  <c r="J390" i="4"/>
  <c r="AB390" i="4"/>
  <c r="AD390" i="4" s="1"/>
  <c r="K430" i="9" s="1"/>
  <c r="E391" i="4"/>
  <c r="F391" i="4"/>
  <c r="H391" i="4"/>
  <c r="I391" i="4"/>
  <c r="J391" i="4"/>
  <c r="AB391" i="4"/>
  <c r="AD391" i="4" s="1"/>
  <c r="K432" i="9" s="1"/>
  <c r="E392" i="4"/>
  <c r="F392" i="4"/>
  <c r="H392" i="4"/>
  <c r="I392" i="4"/>
  <c r="J392" i="4"/>
  <c r="AB392" i="4"/>
  <c r="AD392" i="4" s="1"/>
  <c r="K433" i="9" s="1"/>
  <c r="E393" i="4"/>
  <c r="F393" i="4"/>
  <c r="H393" i="4"/>
  <c r="I393" i="4"/>
  <c r="J393" i="4"/>
  <c r="AB393" i="4"/>
  <c r="AD393" i="4" s="1"/>
  <c r="K434" i="9" s="1"/>
  <c r="E394" i="4"/>
  <c r="F394" i="4"/>
  <c r="H394" i="4"/>
  <c r="I394" i="4"/>
  <c r="J394" i="4"/>
  <c r="AB394" i="4"/>
  <c r="AD394" i="4" s="1"/>
  <c r="K435" i="9" s="1"/>
  <c r="E395" i="4"/>
  <c r="F395" i="4"/>
  <c r="H395" i="4"/>
  <c r="I395" i="4"/>
  <c r="J395" i="4"/>
  <c r="AB395" i="4"/>
  <c r="AD395" i="4" s="1"/>
  <c r="K436" i="9" s="1"/>
  <c r="E396" i="4"/>
  <c r="F396" i="4"/>
  <c r="H396" i="4"/>
  <c r="I396" i="4"/>
  <c r="J396" i="4"/>
  <c r="AB396" i="4"/>
  <c r="AD396" i="4" s="1"/>
  <c r="K437" i="9" s="1"/>
  <c r="E397" i="4"/>
  <c r="F397" i="4"/>
  <c r="H397" i="4"/>
  <c r="I397" i="4"/>
  <c r="J397" i="4"/>
  <c r="AB397" i="4"/>
  <c r="AD397" i="4" s="1"/>
  <c r="K439" i="9" s="1"/>
  <c r="E398" i="4"/>
  <c r="F398" i="4"/>
  <c r="H398" i="4"/>
  <c r="I398" i="4"/>
  <c r="J398" i="4"/>
  <c r="AB398" i="4"/>
  <c r="AD398" i="4" s="1"/>
  <c r="K440" i="9" s="1"/>
  <c r="E399" i="4"/>
  <c r="F399" i="4"/>
  <c r="H399" i="4"/>
  <c r="I399" i="4"/>
  <c r="J399" i="4"/>
  <c r="AB399" i="4"/>
  <c r="AD399" i="4" s="1"/>
  <c r="K441" i="9" s="1"/>
  <c r="E400" i="4"/>
  <c r="F400" i="4"/>
  <c r="H400" i="4"/>
  <c r="I400" i="4"/>
  <c r="J400" i="4"/>
  <c r="AB400" i="4"/>
  <c r="AD400" i="4" s="1"/>
  <c r="K442" i="9" s="1"/>
  <c r="E401" i="4"/>
  <c r="F401" i="4"/>
  <c r="H401" i="4"/>
  <c r="I401" i="4"/>
  <c r="J401" i="4"/>
  <c r="AB401" i="4"/>
  <c r="AD401" i="4" s="1"/>
  <c r="K443" i="9" s="1"/>
  <c r="E402" i="4"/>
  <c r="F402" i="4"/>
  <c r="H402" i="4"/>
  <c r="I402" i="4"/>
  <c r="J402" i="4"/>
  <c r="AB402" i="4"/>
  <c r="AD402" i="4" s="1"/>
  <c r="K444" i="9" s="1"/>
  <c r="E403" i="4"/>
  <c r="F403" i="4"/>
  <c r="H403" i="4"/>
  <c r="I403" i="4"/>
  <c r="J403" i="4"/>
  <c r="AB403" i="4"/>
  <c r="AD403" i="4" s="1"/>
  <c r="K445" i="9" s="1"/>
  <c r="E404" i="4"/>
  <c r="F404" i="4"/>
  <c r="H404" i="4"/>
  <c r="I404" i="4"/>
  <c r="J404" i="4"/>
  <c r="AB404" i="4"/>
  <c r="AD404" i="4" s="1"/>
  <c r="K446" i="9" s="1"/>
  <c r="E405" i="4"/>
  <c r="F405" i="4"/>
  <c r="H405" i="4"/>
  <c r="I405" i="4"/>
  <c r="J405" i="4"/>
  <c r="AB405" i="4"/>
  <c r="AD405" i="4" s="1"/>
  <c r="K447" i="9" s="1"/>
  <c r="E406" i="4"/>
  <c r="F406" i="4"/>
  <c r="H406" i="4"/>
  <c r="I406" i="4"/>
  <c r="J406" i="4"/>
  <c r="AB406" i="4"/>
  <c r="AD406" i="4" s="1"/>
  <c r="K449" i="9" s="1"/>
  <c r="E407" i="4"/>
  <c r="F407" i="4"/>
  <c r="H407" i="4"/>
  <c r="I407" i="4"/>
  <c r="J407" i="4"/>
  <c r="AB407" i="4"/>
  <c r="AD407" i="4" s="1"/>
  <c r="K451" i="9" s="1"/>
  <c r="E408" i="4"/>
  <c r="F408" i="4"/>
  <c r="H408" i="4"/>
  <c r="I408" i="4"/>
  <c r="J408" i="4"/>
  <c r="AB408" i="4"/>
  <c r="AD408" i="4" s="1"/>
  <c r="K452" i="9" s="1"/>
  <c r="E409" i="4"/>
  <c r="F409" i="4"/>
  <c r="H409" i="4"/>
  <c r="I409" i="4"/>
  <c r="J409" i="4"/>
  <c r="AB409" i="4"/>
  <c r="AD409" i="4" s="1"/>
  <c r="K453" i="9" s="1"/>
  <c r="E410" i="4"/>
  <c r="F410" i="4"/>
  <c r="H410" i="4"/>
  <c r="I410" i="4"/>
  <c r="J410" i="4"/>
  <c r="AB410" i="4"/>
  <c r="AD410" i="4" s="1"/>
  <c r="K454" i="9" s="1"/>
  <c r="E411" i="4"/>
  <c r="F411" i="4"/>
  <c r="H411" i="4"/>
  <c r="I411" i="4"/>
  <c r="J411" i="4"/>
  <c r="AB411" i="4"/>
  <c r="AD411" i="4" s="1"/>
  <c r="K456" i="9" s="1"/>
  <c r="E412" i="4"/>
  <c r="F412" i="4"/>
  <c r="H412" i="4"/>
  <c r="I412" i="4"/>
  <c r="J412" i="4"/>
  <c r="AB412" i="4"/>
  <c r="AD412" i="4" s="1"/>
  <c r="K458" i="9" s="1"/>
  <c r="E413" i="4"/>
  <c r="F413" i="4"/>
  <c r="H413" i="4"/>
  <c r="I413" i="4"/>
  <c r="J413" i="4"/>
  <c r="AB413" i="4"/>
  <c r="AD413" i="4" s="1"/>
  <c r="K459" i="9" s="1"/>
  <c r="E414" i="4"/>
  <c r="F414" i="4"/>
  <c r="H414" i="4"/>
  <c r="I414" i="4"/>
  <c r="J414" i="4"/>
  <c r="AB414" i="4"/>
  <c r="E415" i="4"/>
  <c r="F415" i="4"/>
  <c r="H415" i="4"/>
  <c r="I415" i="4"/>
  <c r="J415" i="4"/>
  <c r="AB415" i="4"/>
  <c r="AD415" i="4" s="1"/>
  <c r="K461" i="9" s="1"/>
  <c r="E416" i="4"/>
  <c r="F416" i="4"/>
  <c r="H416" i="4"/>
  <c r="I416" i="4"/>
  <c r="J416" i="4"/>
  <c r="AB416" i="4"/>
  <c r="AD416" i="4" s="1"/>
  <c r="K462" i="9" s="1"/>
  <c r="E417" i="4"/>
  <c r="F417" i="4"/>
  <c r="H417" i="4"/>
  <c r="I417" i="4"/>
  <c r="J417" i="4"/>
  <c r="AB417" i="4"/>
  <c r="AD417" i="4" s="1"/>
  <c r="K463" i="9" s="1"/>
  <c r="E418" i="4"/>
  <c r="F418" i="4"/>
  <c r="H418" i="4"/>
  <c r="I418" i="4"/>
  <c r="J418" i="4"/>
  <c r="AB418" i="4"/>
  <c r="AD418" i="4" s="1"/>
  <c r="K464" i="9" s="1"/>
  <c r="E419" i="4"/>
  <c r="F419" i="4"/>
  <c r="H419" i="4"/>
  <c r="I419" i="4"/>
  <c r="J419" i="4"/>
  <c r="AB419" i="4"/>
  <c r="AD419" i="4" s="1"/>
  <c r="K465" i="9" s="1"/>
  <c r="E420" i="4"/>
  <c r="F420" i="4"/>
  <c r="H420" i="4"/>
  <c r="I420" i="4"/>
  <c r="J420" i="4"/>
  <c r="AB420" i="4"/>
  <c r="AD420" i="4" s="1"/>
  <c r="K466" i="9" s="1"/>
  <c r="E421" i="4"/>
  <c r="F421" i="4"/>
  <c r="H421" i="4"/>
  <c r="I421" i="4"/>
  <c r="J421" i="4"/>
  <c r="AB421" i="4"/>
  <c r="AD421" i="4" s="1"/>
  <c r="K467" i="9" s="1"/>
  <c r="E422" i="4"/>
  <c r="F422" i="4"/>
  <c r="H422" i="4"/>
  <c r="I422" i="4"/>
  <c r="J422" i="4"/>
  <c r="AB422" i="4"/>
  <c r="AD422" i="4" s="1"/>
  <c r="K468" i="9" s="1"/>
  <c r="E423" i="4"/>
  <c r="F423" i="4"/>
  <c r="H423" i="4"/>
  <c r="I423" i="4"/>
  <c r="J423" i="4"/>
  <c r="AB423" i="4"/>
  <c r="AD423" i="4" s="1"/>
  <c r="K469" i="9" s="1"/>
  <c r="E424" i="4"/>
  <c r="F424" i="4"/>
  <c r="H424" i="4"/>
  <c r="I424" i="4"/>
  <c r="J424" i="4"/>
  <c r="AB424" i="4"/>
  <c r="AD424" i="4" s="1"/>
  <c r="K470" i="9" s="1"/>
  <c r="E425" i="4"/>
  <c r="F425" i="4"/>
  <c r="H425" i="4"/>
  <c r="I425" i="4"/>
  <c r="J425" i="4"/>
  <c r="AB425" i="4"/>
  <c r="AD425" i="4" s="1"/>
  <c r="K471" i="9" s="1"/>
  <c r="E426" i="4"/>
  <c r="F426" i="4"/>
  <c r="H426" i="4"/>
  <c r="I426" i="4"/>
  <c r="J426" i="4"/>
  <c r="AB426" i="4"/>
  <c r="AD426" i="4" s="1"/>
  <c r="K472" i="9" s="1"/>
  <c r="E427" i="4"/>
  <c r="F427" i="4"/>
  <c r="H427" i="4"/>
  <c r="I427" i="4"/>
  <c r="J427" i="4"/>
  <c r="AB427" i="4"/>
  <c r="AD427" i="4" s="1"/>
  <c r="K473" i="9" s="1"/>
  <c r="E428" i="4"/>
  <c r="F428" i="4"/>
  <c r="H428" i="4"/>
  <c r="I428" i="4"/>
  <c r="J428" i="4"/>
  <c r="AB428" i="4"/>
  <c r="AD428" i="4" s="1"/>
  <c r="K474" i="9" s="1"/>
  <c r="E429" i="4"/>
  <c r="F429" i="4"/>
  <c r="H429" i="4"/>
  <c r="I429" i="4"/>
  <c r="J429" i="4"/>
  <c r="AB429" i="4"/>
  <c r="AD429" i="4" s="1"/>
  <c r="K475" i="9" s="1"/>
  <c r="E430" i="4"/>
  <c r="F430" i="4"/>
  <c r="H430" i="4"/>
  <c r="I430" i="4"/>
  <c r="J430" i="4"/>
  <c r="AB430" i="4"/>
  <c r="AD430" i="4" s="1"/>
  <c r="K476" i="9" s="1"/>
  <c r="E431" i="4"/>
  <c r="F431" i="4"/>
  <c r="H431" i="4"/>
  <c r="I431" i="4"/>
  <c r="J431" i="4"/>
  <c r="AB431" i="4"/>
  <c r="AD431" i="4" s="1"/>
  <c r="K477" i="9" s="1"/>
  <c r="E432" i="4"/>
  <c r="F432" i="4"/>
  <c r="H432" i="4"/>
  <c r="I432" i="4"/>
  <c r="J432" i="4"/>
  <c r="AB432" i="4"/>
  <c r="AD432" i="4" s="1"/>
  <c r="K478" i="9" s="1"/>
  <c r="E433" i="4"/>
  <c r="F433" i="4"/>
  <c r="H433" i="4"/>
  <c r="I433" i="4"/>
  <c r="J433" i="4"/>
  <c r="AB433" i="4"/>
  <c r="AD433" i="4" s="1"/>
  <c r="K479" i="9" s="1"/>
  <c r="E434" i="4"/>
  <c r="F434" i="4"/>
  <c r="H434" i="4"/>
  <c r="I434" i="4"/>
  <c r="J434" i="4"/>
  <c r="AB434" i="4"/>
  <c r="AD434" i="4" s="1"/>
  <c r="K480" i="9" s="1"/>
  <c r="E435" i="4"/>
  <c r="F435" i="4"/>
  <c r="H435" i="4"/>
  <c r="I435" i="4"/>
  <c r="J435" i="4"/>
  <c r="AB435" i="4"/>
  <c r="AD435" i="4" s="1"/>
  <c r="K481" i="9" s="1"/>
  <c r="E436" i="4"/>
  <c r="F436" i="4"/>
  <c r="H436" i="4"/>
  <c r="I436" i="4"/>
  <c r="J436" i="4"/>
  <c r="AB436" i="4"/>
  <c r="AD436" i="4" s="1"/>
  <c r="K482" i="9" s="1"/>
  <c r="E437" i="4"/>
  <c r="F437" i="4"/>
  <c r="H437" i="4"/>
  <c r="I437" i="4"/>
  <c r="J437" i="4"/>
  <c r="AB437" i="4"/>
  <c r="AD437" i="4" s="1"/>
  <c r="K483" i="9" s="1"/>
  <c r="E438" i="4"/>
  <c r="F438" i="4"/>
  <c r="H438" i="4"/>
  <c r="I438" i="4"/>
  <c r="J438" i="4"/>
  <c r="AB438" i="4"/>
  <c r="AD438" i="4" s="1"/>
  <c r="K484" i="9" s="1"/>
  <c r="E439" i="4"/>
  <c r="F439" i="4"/>
  <c r="H439" i="4"/>
  <c r="I439" i="4"/>
  <c r="J439" i="4"/>
  <c r="AB439" i="4"/>
  <c r="AD439" i="4" s="1"/>
  <c r="K485" i="9" s="1"/>
  <c r="E440" i="4"/>
  <c r="F440" i="4"/>
  <c r="H440" i="4"/>
  <c r="I440" i="4"/>
  <c r="J440" i="4"/>
  <c r="AB440" i="4"/>
  <c r="AD440" i="4" s="1"/>
  <c r="K486" i="9" s="1"/>
  <c r="E441" i="4"/>
  <c r="F441" i="4"/>
  <c r="H441" i="4"/>
  <c r="I441" i="4"/>
  <c r="J441" i="4"/>
  <c r="AB441" i="4"/>
  <c r="AD441" i="4" s="1"/>
  <c r="K487" i="9" s="1"/>
  <c r="E442" i="4"/>
  <c r="F442" i="4"/>
  <c r="H442" i="4"/>
  <c r="I442" i="4"/>
  <c r="J442" i="4"/>
  <c r="AB442" i="4"/>
  <c r="AD442" i="4" s="1"/>
  <c r="K488" i="9" s="1"/>
  <c r="E443" i="4"/>
  <c r="F443" i="4"/>
  <c r="H443" i="4"/>
  <c r="I443" i="4"/>
  <c r="J443" i="4"/>
  <c r="AB443" i="4"/>
  <c r="AD443" i="4" s="1"/>
  <c r="K489" i="9" s="1"/>
  <c r="E444" i="4"/>
  <c r="F444" i="4"/>
  <c r="H444" i="4"/>
  <c r="I444" i="4"/>
  <c r="J444" i="4"/>
  <c r="AB444" i="4"/>
  <c r="AD444" i="4" s="1"/>
  <c r="K490" i="9" s="1"/>
  <c r="E445" i="4"/>
  <c r="F445" i="4"/>
  <c r="H445" i="4"/>
  <c r="I445" i="4"/>
  <c r="J445" i="4"/>
  <c r="AB445" i="4"/>
  <c r="AD445" i="4" s="1"/>
  <c r="K491" i="9" s="1"/>
  <c r="E446" i="4"/>
  <c r="F446" i="4"/>
  <c r="H446" i="4"/>
  <c r="I446" i="4"/>
  <c r="J446" i="4"/>
  <c r="AB446" i="4"/>
  <c r="AD446" i="4" s="1"/>
  <c r="K492" i="9" s="1"/>
  <c r="E447" i="4"/>
  <c r="F447" i="4"/>
  <c r="H447" i="4"/>
  <c r="I447" i="4"/>
  <c r="J447" i="4"/>
  <c r="AB447" i="4"/>
  <c r="AD447" i="4" s="1"/>
  <c r="K493" i="9" s="1"/>
  <c r="E448" i="4"/>
  <c r="F448" i="4"/>
  <c r="H448" i="4"/>
  <c r="I448" i="4"/>
  <c r="J448" i="4"/>
  <c r="AB448" i="4"/>
  <c r="AD448" i="4" s="1"/>
  <c r="K494" i="9" s="1"/>
  <c r="E449" i="4"/>
  <c r="F449" i="4"/>
  <c r="H449" i="4"/>
  <c r="I449" i="4"/>
  <c r="J449" i="4"/>
  <c r="AB449" i="4"/>
  <c r="AD449" i="4" s="1"/>
  <c r="K495" i="9" s="1"/>
  <c r="E450" i="4"/>
  <c r="F450" i="4"/>
  <c r="H450" i="4"/>
  <c r="I450" i="4"/>
  <c r="J450" i="4"/>
  <c r="AB450" i="4"/>
  <c r="AD450" i="4" s="1"/>
  <c r="K497" i="9" s="1"/>
  <c r="E451" i="4"/>
  <c r="F451" i="4"/>
  <c r="H451" i="4"/>
  <c r="I451" i="4"/>
  <c r="J451" i="4"/>
  <c r="AB451" i="4"/>
  <c r="AD451" i="4" s="1"/>
  <c r="K498" i="9" s="1"/>
  <c r="E452" i="4"/>
  <c r="F452" i="4"/>
  <c r="H452" i="4"/>
  <c r="I452" i="4"/>
  <c r="J452" i="4"/>
  <c r="AB452" i="4"/>
  <c r="AD452" i="4" s="1"/>
  <c r="K499" i="9" s="1"/>
  <c r="E453" i="4"/>
  <c r="F453" i="4"/>
  <c r="H453" i="4"/>
  <c r="I453" i="4"/>
  <c r="J453" i="4"/>
  <c r="AB453" i="4"/>
  <c r="AD453" i="4" s="1"/>
  <c r="K500" i="9" s="1"/>
  <c r="E454" i="4"/>
  <c r="F454" i="4"/>
  <c r="H454" i="4"/>
  <c r="I454" i="4"/>
  <c r="J454" i="4"/>
  <c r="AB454" i="4"/>
  <c r="AD454" i="4" s="1"/>
  <c r="K501" i="9" s="1"/>
  <c r="E455" i="4"/>
  <c r="F455" i="4"/>
  <c r="H455" i="4"/>
  <c r="I455" i="4"/>
  <c r="J455" i="4"/>
  <c r="AB455" i="4"/>
  <c r="AD455" i="4" s="1"/>
  <c r="K502" i="9" s="1"/>
  <c r="E456" i="4"/>
  <c r="F456" i="4"/>
  <c r="H456" i="4"/>
  <c r="I456" i="4"/>
  <c r="J456" i="4"/>
  <c r="AB456" i="4"/>
  <c r="E457" i="4"/>
  <c r="F457" i="4"/>
  <c r="H457" i="4"/>
  <c r="I457" i="4"/>
  <c r="J457" i="4"/>
  <c r="AB457" i="4"/>
  <c r="AD457" i="4" s="1"/>
  <c r="K504" i="9" s="1"/>
  <c r="E458" i="4"/>
  <c r="F458" i="4"/>
  <c r="H458" i="4"/>
  <c r="I458" i="4"/>
  <c r="J458" i="4"/>
  <c r="AB458" i="4"/>
  <c r="AD458" i="4" s="1"/>
  <c r="K506" i="9" s="1"/>
  <c r="E459" i="4"/>
  <c r="F459" i="4"/>
  <c r="H459" i="4"/>
  <c r="I459" i="4"/>
  <c r="J459" i="4"/>
  <c r="AB459" i="4"/>
  <c r="AD459" i="4" s="1"/>
  <c r="K507" i="9" s="1"/>
  <c r="E460" i="4"/>
  <c r="F460" i="4"/>
  <c r="H460" i="4"/>
  <c r="I460" i="4"/>
  <c r="J460" i="4"/>
  <c r="AB460" i="4"/>
  <c r="AD460" i="4" s="1"/>
  <c r="K508" i="9" s="1"/>
  <c r="E461" i="4"/>
  <c r="F461" i="4"/>
  <c r="H461" i="4"/>
  <c r="I461" i="4"/>
  <c r="J461" i="4"/>
  <c r="AB461" i="4"/>
  <c r="AD461" i="4" s="1"/>
  <c r="K509" i="9" s="1"/>
  <c r="E462" i="4"/>
  <c r="F462" i="4"/>
  <c r="H462" i="4"/>
  <c r="I462" i="4"/>
  <c r="J462" i="4"/>
  <c r="AB462" i="4"/>
  <c r="AD462" i="4" s="1"/>
  <c r="K510" i="9" s="1"/>
  <c r="E463" i="4"/>
  <c r="F463" i="4"/>
  <c r="H463" i="4"/>
  <c r="I463" i="4"/>
  <c r="J463" i="4"/>
  <c r="AB463" i="4"/>
  <c r="AD463" i="4" s="1"/>
  <c r="K511" i="9" s="1"/>
  <c r="E464" i="4"/>
  <c r="F464" i="4"/>
  <c r="H464" i="4"/>
  <c r="I464" i="4"/>
  <c r="J464" i="4"/>
  <c r="AB464" i="4"/>
  <c r="AD464" i="4" s="1"/>
  <c r="K512" i="9" s="1"/>
  <c r="E465" i="4"/>
  <c r="F465" i="4"/>
  <c r="H465" i="4"/>
  <c r="I465" i="4"/>
  <c r="J465" i="4"/>
  <c r="AB465" i="4"/>
  <c r="AD465" i="4" s="1"/>
  <c r="K513" i="9" s="1"/>
  <c r="E466" i="4"/>
  <c r="F466" i="4"/>
  <c r="H466" i="4"/>
  <c r="I466" i="4"/>
  <c r="J466" i="4"/>
  <c r="AB466" i="4"/>
  <c r="AD466" i="4" s="1"/>
  <c r="K514" i="9" s="1"/>
  <c r="E467" i="4"/>
  <c r="F467" i="4"/>
  <c r="H467" i="4"/>
  <c r="I467" i="4"/>
  <c r="J467" i="4"/>
  <c r="AB467" i="4"/>
  <c r="AD467" i="4" s="1"/>
  <c r="K515" i="9" s="1"/>
  <c r="E468" i="4"/>
  <c r="F468" i="4"/>
  <c r="H468" i="4"/>
  <c r="I468" i="4"/>
  <c r="J468" i="4"/>
  <c r="AB468" i="4"/>
  <c r="AD468" i="4" s="1"/>
  <c r="K516" i="9" s="1"/>
  <c r="E469" i="4"/>
  <c r="F469" i="4"/>
  <c r="H469" i="4"/>
  <c r="I469" i="4"/>
  <c r="J469" i="4"/>
  <c r="AB469" i="4"/>
  <c r="AD469" i="4" s="1"/>
  <c r="K517" i="9" s="1"/>
  <c r="E470" i="4"/>
  <c r="F470" i="4"/>
  <c r="H470" i="4"/>
  <c r="I470" i="4"/>
  <c r="J470" i="4"/>
  <c r="AB470" i="4"/>
  <c r="AD470" i="4" s="1"/>
  <c r="K518" i="9" s="1"/>
  <c r="E471" i="4"/>
  <c r="F471" i="4"/>
  <c r="H471" i="4"/>
  <c r="I471" i="4"/>
  <c r="J471" i="4"/>
  <c r="AB471" i="4"/>
  <c r="AD471" i="4" s="1"/>
  <c r="K519" i="9" s="1"/>
  <c r="E472" i="4"/>
  <c r="F472" i="4"/>
  <c r="H472" i="4"/>
  <c r="I472" i="4"/>
  <c r="J472" i="4"/>
  <c r="AB472" i="4"/>
  <c r="AD472" i="4" s="1"/>
  <c r="K520" i="9" s="1"/>
  <c r="E473" i="4"/>
  <c r="F473" i="4"/>
  <c r="H473" i="4"/>
  <c r="I473" i="4"/>
  <c r="J473" i="4"/>
  <c r="AB473" i="4"/>
  <c r="AD473" i="4" s="1"/>
  <c r="K521" i="9" s="1"/>
  <c r="E474" i="4"/>
  <c r="F474" i="4"/>
  <c r="H474" i="4"/>
  <c r="I474" i="4"/>
  <c r="J474" i="4"/>
  <c r="AB474" i="4"/>
  <c r="AD474" i="4" s="1"/>
  <c r="K523" i="9" s="1"/>
  <c r="E475" i="4"/>
  <c r="F475" i="4"/>
  <c r="H475" i="4"/>
  <c r="I475" i="4"/>
  <c r="J475" i="4"/>
  <c r="AB475" i="4"/>
  <c r="AD475" i="4" s="1"/>
  <c r="K524" i="9" s="1"/>
  <c r="E476" i="4"/>
  <c r="F476" i="4"/>
  <c r="H476" i="4"/>
  <c r="I476" i="4"/>
  <c r="J476" i="4"/>
  <c r="AB476" i="4"/>
  <c r="AD476" i="4" s="1"/>
  <c r="K525" i="9" s="1"/>
  <c r="E477" i="4"/>
  <c r="F477" i="4"/>
  <c r="H477" i="4"/>
  <c r="I477" i="4"/>
  <c r="J477" i="4"/>
  <c r="AB477" i="4"/>
  <c r="AD477" i="4" s="1"/>
  <c r="K526" i="9" s="1"/>
  <c r="E478" i="4"/>
  <c r="F478" i="4"/>
  <c r="H478" i="4"/>
  <c r="I478" i="4"/>
  <c r="J478" i="4"/>
  <c r="AB478" i="4"/>
  <c r="AD478" i="4" s="1"/>
  <c r="K527" i="9" s="1"/>
  <c r="E479" i="4"/>
  <c r="F479" i="4"/>
  <c r="H479" i="4"/>
  <c r="I479" i="4"/>
  <c r="J479" i="4"/>
  <c r="AB479" i="4"/>
  <c r="AD479" i="4" s="1"/>
  <c r="K528" i="9" s="1"/>
  <c r="E480" i="4"/>
  <c r="F480" i="4"/>
  <c r="H480" i="4"/>
  <c r="I480" i="4"/>
  <c r="J480" i="4"/>
  <c r="AB480" i="4"/>
  <c r="AD480" i="4" s="1"/>
  <c r="K529" i="9" s="1"/>
  <c r="E481" i="4"/>
  <c r="F481" i="4"/>
  <c r="H481" i="4"/>
  <c r="I481" i="4"/>
  <c r="J481" i="4"/>
  <c r="AB481" i="4"/>
  <c r="AD481" i="4" s="1"/>
  <c r="K530" i="9" s="1"/>
  <c r="E482" i="4"/>
  <c r="F482" i="4"/>
  <c r="H482" i="4"/>
  <c r="I482" i="4"/>
  <c r="J482" i="4"/>
  <c r="AB482" i="4"/>
  <c r="AD482" i="4" s="1"/>
  <c r="K531" i="9" s="1"/>
  <c r="E483" i="4"/>
  <c r="F483" i="4"/>
  <c r="H483" i="4"/>
  <c r="I483" i="4"/>
  <c r="J483" i="4"/>
  <c r="AB483" i="4"/>
  <c r="AD483" i="4" s="1"/>
  <c r="K532" i="9" s="1"/>
  <c r="E484" i="4"/>
  <c r="F484" i="4"/>
  <c r="H484" i="4"/>
  <c r="I484" i="4"/>
  <c r="J484" i="4"/>
  <c r="AB484" i="4"/>
  <c r="AD484" i="4" s="1"/>
  <c r="K533" i="9" s="1"/>
  <c r="E485" i="4"/>
  <c r="F485" i="4"/>
  <c r="H485" i="4"/>
  <c r="I485" i="4"/>
  <c r="J485" i="4"/>
  <c r="AB485" i="4"/>
  <c r="AD485" i="4" s="1"/>
  <c r="K534" i="9" s="1"/>
  <c r="E486" i="4"/>
  <c r="F486" i="4"/>
  <c r="H486" i="4"/>
  <c r="I486" i="4"/>
  <c r="J486" i="4"/>
  <c r="AB486" i="4"/>
  <c r="AD486" i="4" s="1"/>
  <c r="K535" i="9" s="1"/>
  <c r="E487" i="4"/>
  <c r="F487" i="4"/>
  <c r="H487" i="4"/>
  <c r="I487" i="4"/>
  <c r="J487" i="4"/>
  <c r="AB487" i="4"/>
  <c r="AD487" i="4" s="1"/>
  <c r="K536" i="9" s="1"/>
  <c r="E488" i="4"/>
  <c r="F488" i="4"/>
  <c r="H488" i="4"/>
  <c r="I488" i="4"/>
  <c r="J488" i="4"/>
  <c r="AB488" i="4"/>
  <c r="AD488" i="4" s="1"/>
  <c r="K537" i="9" s="1"/>
  <c r="E489" i="4"/>
  <c r="F489" i="4"/>
  <c r="H489" i="4"/>
  <c r="I489" i="4"/>
  <c r="J489" i="4"/>
  <c r="AB489" i="4"/>
  <c r="AD489" i="4" s="1"/>
  <c r="K538" i="9" s="1"/>
  <c r="E490" i="4"/>
  <c r="F490" i="4"/>
  <c r="H490" i="4"/>
  <c r="I490" i="4"/>
  <c r="J490" i="4"/>
  <c r="AB490" i="4"/>
  <c r="AD490" i="4" s="1"/>
  <c r="K539" i="9" s="1"/>
  <c r="E491" i="4"/>
  <c r="F491" i="4"/>
  <c r="H491" i="4"/>
  <c r="I491" i="4"/>
  <c r="J491" i="4"/>
  <c r="AB491" i="4"/>
  <c r="AD491" i="4" s="1"/>
  <c r="K542" i="9" s="1"/>
  <c r="E492" i="4"/>
  <c r="F492" i="4"/>
  <c r="H492" i="4"/>
  <c r="I492" i="4"/>
  <c r="J492" i="4"/>
  <c r="AB492" i="4"/>
  <c r="AD492" i="4" s="1"/>
  <c r="K543" i="9" s="1"/>
  <c r="E493" i="4"/>
  <c r="F493" i="4"/>
  <c r="H493" i="4"/>
  <c r="I493" i="4"/>
  <c r="J493" i="4"/>
  <c r="AB493" i="4"/>
  <c r="AD493" i="4" s="1"/>
  <c r="K544" i="9" s="1"/>
  <c r="E494" i="4"/>
  <c r="F494" i="4"/>
  <c r="H494" i="4"/>
  <c r="I494" i="4"/>
  <c r="J494" i="4"/>
  <c r="AB494" i="4"/>
  <c r="AD494" i="4" s="1"/>
  <c r="K545" i="9" s="1"/>
  <c r="E495" i="4"/>
  <c r="F495" i="4"/>
  <c r="H495" i="4"/>
  <c r="I495" i="4"/>
  <c r="J495" i="4"/>
  <c r="AB495" i="4"/>
  <c r="AD495" i="4" s="1"/>
  <c r="K546" i="9" s="1"/>
  <c r="E496" i="4"/>
  <c r="F496" i="4"/>
  <c r="H496" i="4"/>
  <c r="I496" i="4"/>
  <c r="J496" i="4"/>
  <c r="AB496" i="4"/>
  <c r="AD496" i="4" s="1"/>
  <c r="K547" i="9" s="1"/>
  <c r="E497" i="4"/>
  <c r="F497" i="4"/>
  <c r="H497" i="4"/>
  <c r="I497" i="4"/>
  <c r="J497" i="4"/>
  <c r="AB497" i="4"/>
  <c r="AD497" i="4" s="1"/>
  <c r="K549" i="9" s="1"/>
  <c r="E498" i="4"/>
  <c r="F498" i="4"/>
  <c r="H498" i="4"/>
  <c r="I498" i="4"/>
  <c r="J498" i="4"/>
  <c r="AB498" i="4"/>
  <c r="AD498" i="4" s="1"/>
  <c r="K550" i="9" s="1"/>
  <c r="E499" i="4"/>
  <c r="F499" i="4"/>
  <c r="H499" i="4"/>
  <c r="I499" i="4"/>
  <c r="J499" i="4"/>
  <c r="AB499" i="4"/>
  <c r="AD499" i="4" s="1"/>
  <c r="K551" i="9" s="1"/>
  <c r="E500" i="4"/>
  <c r="F500" i="4"/>
  <c r="H500" i="4"/>
  <c r="I500" i="4"/>
  <c r="J500" i="4"/>
  <c r="AB500" i="4"/>
  <c r="AD500" i="4" s="1"/>
  <c r="K552" i="9" s="1"/>
  <c r="E501" i="4"/>
  <c r="F501" i="4"/>
  <c r="H501" i="4"/>
  <c r="I501" i="4"/>
  <c r="J501" i="4"/>
  <c r="AB501" i="4"/>
  <c r="AD501" i="4" s="1"/>
  <c r="K553" i="9" s="1"/>
  <c r="E502" i="4"/>
  <c r="F502" i="4"/>
  <c r="H502" i="4"/>
  <c r="I502" i="4"/>
  <c r="J502" i="4"/>
  <c r="AB502" i="4"/>
  <c r="AD502" i="4" s="1"/>
  <c r="K554" i="9" s="1"/>
  <c r="E503" i="4"/>
  <c r="F503" i="4"/>
  <c r="H503" i="4"/>
  <c r="I503" i="4"/>
  <c r="J503" i="4"/>
  <c r="AB503" i="4"/>
  <c r="AD503" i="4" s="1"/>
  <c r="K555" i="9" s="1"/>
  <c r="E504" i="4"/>
  <c r="F504" i="4"/>
  <c r="H504" i="4"/>
  <c r="I504" i="4"/>
  <c r="J504" i="4"/>
  <c r="AB504" i="4"/>
  <c r="AD504" i="4" s="1"/>
  <c r="K556" i="9" s="1"/>
  <c r="E505" i="4"/>
  <c r="F505" i="4"/>
  <c r="H505" i="4"/>
  <c r="I505" i="4"/>
  <c r="J505" i="4"/>
  <c r="AB505" i="4"/>
  <c r="AD505" i="4" s="1"/>
  <c r="K557" i="9" s="1"/>
  <c r="E506" i="4"/>
  <c r="F506" i="4"/>
  <c r="H506" i="4"/>
  <c r="I506" i="4"/>
  <c r="J506" i="4"/>
  <c r="AB506" i="4"/>
  <c r="AD506" i="4" s="1"/>
  <c r="K558" i="9" s="1"/>
  <c r="E507" i="4"/>
  <c r="F507" i="4"/>
  <c r="H507" i="4"/>
  <c r="I507" i="4"/>
  <c r="J507" i="4"/>
  <c r="AB507" i="4"/>
  <c r="AD507" i="4" s="1"/>
  <c r="K559" i="9" s="1"/>
  <c r="E508" i="4"/>
  <c r="F508" i="4"/>
  <c r="H508" i="4"/>
  <c r="I508" i="4"/>
  <c r="J508" i="4"/>
  <c r="AB508" i="4"/>
  <c r="AD508" i="4" s="1"/>
  <c r="K560" i="9" s="1"/>
  <c r="E509" i="4"/>
  <c r="F509" i="4"/>
  <c r="H509" i="4"/>
  <c r="I509" i="4"/>
  <c r="J509" i="4"/>
  <c r="AB509" i="4"/>
  <c r="AD509" i="4" s="1"/>
  <c r="K561" i="9" s="1"/>
  <c r="E510" i="4"/>
  <c r="F510" i="4"/>
  <c r="H510" i="4"/>
  <c r="I510" i="4"/>
  <c r="J510" i="4"/>
  <c r="AB510" i="4"/>
  <c r="AD510" i="4" s="1"/>
  <c r="K562" i="9" s="1"/>
  <c r="E511" i="4"/>
  <c r="F511" i="4"/>
  <c r="H511" i="4"/>
  <c r="I511" i="4"/>
  <c r="J511" i="4"/>
  <c r="AB511" i="4"/>
  <c r="AD511" i="4" s="1"/>
  <c r="K563" i="9" s="1"/>
  <c r="E512" i="4"/>
  <c r="F512" i="4"/>
  <c r="H512" i="4"/>
  <c r="I512" i="4"/>
  <c r="J512" i="4"/>
  <c r="AB512" i="4"/>
  <c r="AD512" i="4" s="1"/>
  <c r="K565" i="9" s="1"/>
  <c r="E513" i="4"/>
  <c r="F513" i="4"/>
  <c r="H513" i="4"/>
  <c r="I513" i="4"/>
  <c r="J513" i="4"/>
  <c r="AB513" i="4"/>
  <c r="AD513" i="4" s="1"/>
  <c r="K566" i="9" s="1"/>
  <c r="E514" i="4"/>
  <c r="F514" i="4"/>
  <c r="H514" i="4"/>
  <c r="I514" i="4"/>
  <c r="J514" i="4"/>
  <c r="AB514" i="4"/>
  <c r="AD514" i="4" s="1"/>
  <c r="K567" i="9" s="1"/>
  <c r="E515" i="4"/>
  <c r="F515" i="4"/>
  <c r="H515" i="4"/>
  <c r="I515" i="4"/>
  <c r="J515" i="4"/>
  <c r="AB515" i="4"/>
  <c r="AD515" i="4" s="1"/>
  <c r="K568" i="9" s="1"/>
  <c r="E516" i="4"/>
  <c r="F516" i="4"/>
  <c r="H516" i="4"/>
  <c r="I516" i="4"/>
  <c r="J516" i="4"/>
  <c r="AB516" i="4"/>
  <c r="AD516" i="4" s="1"/>
  <c r="K569" i="9" s="1"/>
  <c r="E517" i="4"/>
  <c r="F517" i="4"/>
  <c r="H517" i="4"/>
  <c r="I517" i="4"/>
  <c r="J517" i="4"/>
  <c r="AB517" i="4"/>
  <c r="AD517" i="4" s="1"/>
  <c r="K570" i="9" s="1"/>
  <c r="E518" i="4"/>
  <c r="F518" i="4"/>
  <c r="H518" i="4"/>
  <c r="I518" i="4"/>
  <c r="J518" i="4"/>
  <c r="AB518" i="4"/>
  <c r="AD518" i="4" s="1"/>
  <c r="K571" i="9" s="1"/>
  <c r="E519" i="4"/>
  <c r="F519" i="4"/>
  <c r="H519" i="4"/>
  <c r="I519" i="4"/>
  <c r="J519" i="4"/>
  <c r="AB519" i="4"/>
  <c r="AD519" i="4" s="1"/>
  <c r="K572" i="9" s="1"/>
  <c r="E520" i="4"/>
  <c r="F520" i="4"/>
  <c r="H520" i="4"/>
  <c r="I520" i="4"/>
  <c r="J520" i="4"/>
  <c r="AB520" i="4"/>
  <c r="AD520" i="4" s="1"/>
  <c r="K573" i="9" s="1"/>
  <c r="E521" i="4"/>
  <c r="F521" i="4"/>
  <c r="H521" i="4"/>
  <c r="I521" i="4"/>
  <c r="J521" i="4"/>
  <c r="AB521" i="4"/>
  <c r="AD521" i="4" s="1"/>
  <c r="K574" i="9" s="1"/>
  <c r="E522" i="4"/>
  <c r="F522" i="4"/>
  <c r="H522" i="4"/>
  <c r="I522" i="4"/>
  <c r="J522" i="4"/>
  <c r="AB522" i="4"/>
  <c r="AD522" i="4" s="1"/>
  <c r="K575" i="9" s="1"/>
  <c r="E523" i="4"/>
  <c r="F523" i="4"/>
  <c r="H523" i="4"/>
  <c r="I523" i="4"/>
  <c r="J523" i="4"/>
  <c r="AB523" i="4"/>
  <c r="AD523" i="4" s="1"/>
  <c r="K576" i="9" s="1"/>
  <c r="E524" i="4"/>
  <c r="F524" i="4"/>
  <c r="H524" i="4"/>
  <c r="I524" i="4"/>
  <c r="J524" i="4"/>
  <c r="AB524" i="4"/>
  <c r="AD524" i="4" s="1"/>
  <c r="K577" i="9" s="1"/>
  <c r="E525" i="4"/>
  <c r="F525" i="4"/>
  <c r="H525" i="4"/>
  <c r="I525" i="4"/>
  <c r="J525" i="4"/>
  <c r="AB525" i="4"/>
  <c r="AD525" i="4" s="1"/>
  <c r="K578" i="9" s="1"/>
  <c r="E526" i="4"/>
  <c r="F526" i="4"/>
  <c r="H526" i="4"/>
  <c r="I526" i="4"/>
  <c r="J526" i="4"/>
  <c r="AB526" i="4"/>
  <c r="AD526" i="4" s="1"/>
  <c r="K579" i="9" s="1"/>
  <c r="E527" i="4"/>
  <c r="F527" i="4"/>
  <c r="H527" i="4"/>
  <c r="I527" i="4"/>
  <c r="J527" i="4"/>
  <c r="AB527" i="4"/>
  <c r="AD527" i="4" s="1"/>
  <c r="K580" i="9" s="1"/>
  <c r="E528" i="4"/>
  <c r="F528" i="4"/>
  <c r="H528" i="4"/>
  <c r="I528" i="4"/>
  <c r="J528" i="4"/>
  <c r="AB528" i="4"/>
  <c r="AD528" i="4" s="1"/>
  <c r="K581" i="9" s="1"/>
  <c r="E529" i="4"/>
  <c r="F529" i="4"/>
  <c r="H529" i="4"/>
  <c r="I529" i="4"/>
  <c r="J529" i="4"/>
  <c r="AB529" i="4"/>
  <c r="AD529" i="4" s="1"/>
  <c r="K582" i="9" s="1"/>
  <c r="E530" i="4"/>
  <c r="F530" i="4"/>
  <c r="H530" i="4"/>
  <c r="I530" i="4"/>
  <c r="J530" i="4"/>
  <c r="AB530" i="4"/>
  <c r="AD530" i="4" s="1"/>
  <c r="K583" i="9" s="1"/>
  <c r="E531" i="4"/>
  <c r="F531" i="4"/>
  <c r="H531" i="4"/>
  <c r="I531" i="4"/>
  <c r="J531" i="4"/>
  <c r="AB531" i="4"/>
  <c r="AD531" i="4" s="1"/>
  <c r="K584" i="9" s="1"/>
  <c r="E532" i="4"/>
  <c r="F532" i="4"/>
  <c r="H532" i="4"/>
  <c r="I532" i="4"/>
  <c r="J532" i="4"/>
  <c r="AB532" i="4"/>
  <c r="AD532" i="4" s="1"/>
  <c r="K585" i="9" s="1"/>
  <c r="E533" i="4"/>
  <c r="F533" i="4"/>
  <c r="H533" i="4"/>
  <c r="I533" i="4"/>
  <c r="J533" i="4"/>
  <c r="AB533" i="4"/>
  <c r="AD533" i="4" s="1"/>
  <c r="K586" i="9" s="1"/>
  <c r="E534" i="4"/>
  <c r="F534" i="4"/>
  <c r="H534" i="4"/>
  <c r="I534" i="4"/>
  <c r="J534" i="4"/>
  <c r="AB534" i="4"/>
  <c r="AD534" i="4" s="1"/>
  <c r="K587" i="9" s="1"/>
  <c r="E535" i="4"/>
  <c r="F535" i="4"/>
  <c r="H535" i="4"/>
  <c r="I535" i="4"/>
  <c r="J535" i="4"/>
  <c r="AB535" i="4"/>
  <c r="AD535" i="4" s="1"/>
  <c r="K588" i="9" s="1"/>
  <c r="E536" i="4"/>
  <c r="F536" i="4"/>
  <c r="H536" i="4"/>
  <c r="I536" i="4"/>
  <c r="J536" i="4"/>
  <c r="AB536" i="4"/>
  <c r="AD536" i="4" s="1"/>
  <c r="K589" i="9" s="1"/>
  <c r="E537" i="4"/>
  <c r="F537" i="4"/>
  <c r="H537" i="4"/>
  <c r="I537" i="4"/>
  <c r="J537" i="4"/>
  <c r="AB537" i="4"/>
  <c r="AD537" i="4" s="1"/>
  <c r="K590" i="9" s="1"/>
  <c r="E538" i="4"/>
  <c r="F538" i="4"/>
  <c r="H538" i="4"/>
  <c r="I538" i="4"/>
  <c r="J538" i="4"/>
  <c r="AB538" i="4"/>
  <c r="AD538" i="4" s="1"/>
  <c r="K592" i="9" s="1"/>
  <c r="E539" i="4"/>
  <c r="F539" i="4"/>
  <c r="H539" i="4"/>
  <c r="I539" i="4"/>
  <c r="J539" i="4"/>
  <c r="AB539" i="4"/>
  <c r="AD539" i="4" s="1"/>
  <c r="K593" i="9" s="1"/>
  <c r="E540" i="4"/>
  <c r="F540" i="4"/>
  <c r="H540" i="4"/>
  <c r="I540" i="4"/>
  <c r="J540" i="4"/>
  <c r="AB540" i="4"/>
  <c r="AD540" i="4" s="1"/>
  <c r="K594" i="9" s="1"/>
  <c r="E541" i="4"/>
  <c r="F541" i="4"/>
  <c r="H541" i="4"/>
  <c r="I541" i="4"/>
  <c r="J541" i="4"/>
  <c r="AB541" i="4"/>
  <c r="AD541" i="4" s="1"/>
  <c r="K595" i="9" s="1"/>
  <c r="E542" i="4"/>
  <c r="F542" i="4"/>
  <c r="H542" i="4"/>
  <c r="I542" i="4"/>
  <c r="J542" i="4"/>
  <c r="AB542" i="4"/>
  <c r="AD542" i="4" s="1"/>
  <c r="K596" i="9" s="1"/>
  <c r="E543" i="4"/>
  <c r="F543" i="4"/>
  <c r="H543" i="4"/>
  <c r="I543" i="4"/>
  <c r="J543" i="4"/>
  <c r="AB543" i="4"/>
  <c r="AD543" i="4" s="1"/>
  <c r="K597" i="9" s="1"/>
  <c r="E544" i="4"/>
  <c r="F544" i="4"/>
  <c r="H544" i="4"/>
  <c r="I544" i="4"/>
  <c r="J544" i="4"/>
  <c r="AB544" i="4"/>
  <c r="AD544" i="4" s="1"/>
  <c r="K598" i="9" s="1"/>
  <c r="E545" i="4"/>
  <c r="F545" i="4"/>
  <c r="H545" i="4"/>
  <c r="I545" i="4"/>
  <c r="J545" i="4"/>
  <c r="AB545" i="4"/>
  <c r="AD545" i="4" s="1"/>
  <c r="K599" i="9" s="1"/>
  <c r="E546" i="4"/>
  <c r="F546" i="4"/>
  <c r="H546" i="4"/>
  <c r="I546" i="4"/>
  <c r="J546" i="4"/>
  <c r="AB546" i="4"/>
  <c r="AD546" i="4" s="1"/>
  <c r="K600" i="9" s="1"/>
  <c r="E547" i="4"/>
  <c r="F547" i="4"/>
  <c r="H547" i="4"/>
  <c r="I547" i="4"/>
  <c r="J547" i="4"/>
  <c r="AB547" i="4"/>
  <c r="AD547" i="4" s="1"/>
  <c r="K601" i="9" s="1"/>
  <c r="E548" i="4"/>
  <c r="F548" i="4"/>
  <c r="H548" i="4"/>
  <c r="I548" i="4"/>
  <c r="J548" i="4"/>
  <c r="AB548" i="4"/>
  <c r="AD548" i="4" s="1"/>
  <c r="K602" i="9" s="1"/>
  <c r="E549" i="4"/>
  <c r="F549" i="4"/>
  <c r="H549" i="4"/>
  <c r="I549" i="4"/>
  <c r="J549" i="4"/>
  <c r="AB549" i="4"/>
  <c r="AD549" i="4" s="1"/>
  <c r="K603" i="9" s="1"/>
  <c r="E550" i="4"/>
  <c r="F550" i="4"/>
  <c r="H550" i="4"/>
  <c r="I550" i="4"/>
  <c r="J550" i="4"/>
  <c r="AB550" i="4"/>
  <c r="AD550" i="4" s="1"/>
  <c r="K605" i="9" s="1"/>
  <c r="E551" i="4"/>
  <c r="F551" i="4"/>
  <c r="H551" i="4"/>
  <c r="I551" i="4"/>
  <c r="J551" i="4"/>
  <c r="AB551" i="4"/>
  <c r="AD551" i="4" s="1"/>
  <c r="K606" i="9" s="1"/>
  <c r="E552" i="4"/>
  <c r="F552" i="4"/>
  <c r="H552" i="4"/>
  <c r="I552" i="4"/>
  <c r="J552" i="4"/>
  <c r="AB552" i="4"/>
  <c r="AD552" i="4" s="1"/>
  <c r="K607" i="9" s="1"/>
  <c r="E553" i="4"/>
  <c r="F553" i="4"/>
  <c r="H553" i="4"/>
  <c r="I553" i="4"/>
  <c r="J553" i="4"/>
  <c r="AB553" i="4"/>
  <c r="AD553" i="4" s="1"/>
  <c r="K608" i="9" s="1"/>
  <c r="E554" i="4"/>
  <c r="F554" i="4"/>
  <c r="H554" i="4"/>
  <c r="I554" i="4"/>
  <c r="J554" i="4"/>
  <c r="AB554" i="4"/>
  <c r="AD554" i="4" s="1"/>
  <c r="K610" i="9" s="1"/>
  <c r="E555" i="4"/>
  <c r="F555" i="4"/>
  <c r="H555" i="4"/>
  <c r="I555" i="4"/>
  <c r="J555" i="4"/>
  <c r="AB555" i="4"/>
  <c r="AD555" i="4" s="1"/>
  <c r="K611" i="9" s="1"/>
  <c r="E556" i="4"/>
  <c r="F556" i="4"/>
  <c r="H556" i="4"/>
  <c r="I556" i="4"/>
  <c r="J556" i="4"/>
  <c r="AB556" i="4"/>
  <c r="AD556" i="4" s="1"/>
  <c r="K612" i="9" s="1"/>
  <c r="E557" i="4"/>
  <c r="F557" i="4"/>
  <c r="H557" i="4"/>
  <c r="I557" i="4"/>
  <c r="J557" i="4"/>
  <c r="AB557" i="4"/>
  <c r="AD557" i="4" s="1"/>
  <c r="K613" i="9" s="1"/>
  <c r="E558" i="4"/>
  <c r="F558" i="4"/>
  <c r="H558" i="4"/>
  <c r="I558" i="4"/>
  <c r="J558" i="4"/>
  <c r="AB558" i="4"/>
  <c r="AD558" i="4" s="1"/>
  <c r="K614" i="9" s="1"/>
  <c r="E559" i="4"/>
  <c r="F559" i="4"/>
  <c r="H559" i="4"/>
  <c r="I559" i="4"/>
  <c r="J559" i="4"/>
  <c r="AB559" i="4"/>
  <c r="AD559" i="4" s="1"/>
  <c r="K615" i="9" s="1"/>
  <c r="E560" i="4"/>
  <c r="F560" i="4"/>
  <c r="H560" i="4"/>
  <c r="I560" i="4"/>
  <c r="J560" i="4"/>
  <c r="AB560" i="4"/>
  <c r="AD560" i="4" s="1"/>
  <c r="K616" i="9" s="1"/>
  <c r="E561" i="4"/>
  <c r="F561" i="4"/>
  <c r="H561" i="4"/>
  <c r="I561" i="4"/>
  <c r="J561" i="4"/>
  <c r="AB561" i="4"/>
  <c r="AD561" i="4" s="1"/>
  <c r="K617" i="9" s="1"/>
  <c r="E562" i="4"/>
  <c r="F562" i="4"/>
  <c r="H562" i="4"/>
  <c r="I562" i="4"/>
  <c r="J562" i="4"/>
  <c r="AB562" i="4"/>
  <c r="AD562" i="4" s="1"/>
  <c r="K618" i="9" s="1"/>
  <c r="E563" i="4"/>
  <c r="F563" i="4"/>
  <c r="H563" i="4"/>
  <c r="I563" i="4"/>
  <c r="J563" i="4"/>
  <c r="AB563" i="4"/>
  <c r="AD563" i="4" s="1"/>
  <c r="K619" i="9" s="1"/>
  <c r="E564" i="4"/>
  <c r="F564" i="4"/>
  <c r="H564" i="4"/>
  <c r="I564" i="4"/>
  <c r="J564" i="4"/>
  <c r="AB564" i="4"/>
  <c r="AD564" i="4" s="1"/>
  <c r="K621" i="9" s="1"/>
  <c r="E565" i="4"/>
  <c r="F565" i="4"/>
  <c r="H565" i="4"/>
  <c r="I565" i="4"/>
  <c r="J565" i="4"/>
  <c r="AB565" i="4"/>
  <c r="AD565" i="4" s="1"/>
  <c r="K622" i="9" s="1"/>
  <c r="E566" i="4"/>
  <c r="F566" i="4"/>
  <c r="H566" i="4"/>
  <c r="I566" i="4"/>
  <c r="J566" i="4"/>
  <c r="AB566" i="4"/>
  <c r="AD566" i="4" s="1"/>
  <c r="K623" i="9" s="1"/>
  <c r="E567" i="4"/>
  <c r="F567" i="4"/>
  <c r="H567" i="4"/>
  <c r="I567" i="4"/>
  <c r="J567" i="4"/>
  <c r="AB567" i="4"/>
  <c r="AD567" i="4" s="1"/>
  <c r="K624" i="9" s="1"/>
  <c r="E568" i="4"/>
  <c r="F568" i="4"/>
  <c r="H568" i="4"/>
  <c r="I568" i="4"/>
  <c r="J568" i="4"/>
  <c r="AB568" i="4"/>
  <c r="AD568" i="4" s="1"/>
  <c r="K625" i="9" s="1"/>
  <c r="E569" i="4"/>
  <c r="F569" i="4"/>
  <c r="H569" i="4"/>
  <c r="I569" i="4"/>
  <c r="J569" i="4"/>
  <c r="AB569" i="4"/>
  <c r="AD569" i="4" s="1"/>
  <c r="K626" i="9" s="1"/>
  <c r="E570" i="4"/>
  <c r="F570" i="4"/>
  <c r="H570" i="4"/>
  <c r="I570" i="4"/>
  <c r="J570" i="4"/>
  <c r="AB570" i="4"/>
  <c r="AD570" i="4" s="1"/>
  <c r="K627" i="9" s="1"/>
  <c r="E571" i="4"/>
  <c r="F571" i="4"/>
  <c r="H571" i="4"/>
  <c r="I571" i="4"/>
  <c r="J571" i="4"/>
  <c r="AB571" i="4"/>
  <c r="AD571" i="4" s="1"/>
  <c r="K628" i="9" s="1"/>
  <c r="E572" i="4"/>
  <c r="F572" i="4"/>
  <c r="H572" i="4"/>
  <c r="I572" i="4"/>
  <c r="J572" i="4"/>
  <c r="AB572" i="4"/>
  <c r="AD572" i="4" s="1"/>
  <c r="K629" i="9" s="1"/>
  <c r="E573" i="4"/>
  <c r="F573" i="4"/>
  <c r="H573" i="4"/>
  <c r="I573" i="4"/>
  <c r="J573" i="4"/>
  <c r="AB573" i="4"/>
  <c r="AD573" i="4" s="1"/>
  <c r="K630" i="9" s="1"/>
  <c r="E574" i="4"/>
  <c r="F574" i="4"/>
  <c r="H574" i="4"/>
  <c r="I574" i="4"/>
  <c r="J574" i="4"/>
  <c r="AB574" i="4"/>
  <c r="AD574" i="4" s="1"/>
  <c r="K632" i="9" s="1"/>
  <c r="E575" i="4"/>
  <c r="F575" i="4"/>
  <c r="H575" i="4"/>
  <c r="I575" i="4"/>
  <c r="J575" i="4"/>
  <c r="AB575" i="4"/>
  <c r="AD575" i="4" s="1"/>
  <c r="K633" i="9" s="1"/>
  <c r="E576" i="4"/>
  <c r="F576" i="4"/>
  <c r="H576" i="4"/>
  <c r="I576" i="4"/>
  <c r="J576" i="4"/>
  <c r="AB576" i="4"/>
  <c r="E577" i="4"/>
  <c r="F577" i="4"/>
  <c r="H577" i="4"/>
  <c r="I577" i="4"/>
  <c r="J577" i="4"/>
  <c r="AB577" i="4"/>
  <c r="AD577" i="4" s="1"/>
  <c r="K635" i="9" s="1"/>
  <c r="E578" i="4"/>
  <c r="F578" i="4"/>
  <c r="H578" i="4"/>
  <c r="I578" i="4"/>
  <c r="J578" i="4"/>
  <c r="AB578" i="4"/>
  <c r="AD578" i="4" s="1"/>
  <c r="K636" i="9" s="1"/>
  <c r="E579" i="4"/>
  <c r="F579" i="4"/>
  <c r="H579" i="4"/>
  <c r="I579" i="4"/>
  <c r="J579" i="4"/>
  <c r="AB579" i="4"/>
  <c r="AD579" i="4" s="1"/>
  <c r="K637" i="9" s="1"/>
  <c r="E580" i="4"/>
  <c r="F580" i="4"/>
  <c r="H580" i="4"/>
  <c r="I580" i="4"/>
  <c r="J580" i="4"/>
  <c r="AB580" i="4"/>
  <c r="AD580" i="4" s="1"/>
  <c r="K638" i="9" s="1"/>
  <c r="E581" i="4"/>
  <c r="F581" i="4"/>
  <c r="H581" i="4"/>
  <c r="I581" i="4"/>
  <c r="J581" i="4"/>
  <c r="AB581" i="4"/>
  <c r="AD581" i="4" s="1"/>
  <c r="K639" i="9" s="1"/>
  <c r="E582" i="4"/>
  <c r="F582" i="4"/>
  <c r="H582" i="4"/>
  <c r="I582" i="4"/>
  <c r="J582" i="4"/>
  <c r="AB582" i="4"/>
  <c r="AD582" i="4" s="1"/>
  <c r="K640" i="9" s="1"/>
  <c r="E583" i="4"/>
  <c r="F583" i="4"/>
  <c r="H583" i="4"/>
  <c r="I583" i="4"/>
  <c r="J583" i="4"/>
  <c r="AB583" i="4"/>
  <c r="AD583" i="4" s="1"/>
  <c r="K641" i="9" s="1"/>
  <c r="E584" i="4"/>
  <c r="F584" i="4"/>
  <c r="H584" i="4"/>
  <c r="I584" i="4"/>
  <c r="J584" i="4"/>
  <c r="AB584" i="4"/>
  <c r="AD584" i="4" s="1"/>
  <c r="K642" i="9" s="1"/>
  <c r="E585" i="4"/>
  <c r="F585" i="4"/>
  <c r="H585" i="4"/>
  <c r="I585" i="4"/>
  <c r="J585" i="4"/>
  <c r="AB585" i="4"/>
  <c r="AD585" i="4" s="1"/>
  <c r="K643" i="9" s="1"/>
  <c r="E586" i="4"/>
  <c r="F586" i="4"/>
  <c r="H586" i="4"/>
  <c r="I586" i="4"/>
  <c r="J586" i="4"/>
  <c r="AB586" i="4"/>
  <c r="AD586" i="4" s="1"/>
  <c r="K644" i="9" s="1"/>
  <c r="E587" i="4"/>
  <c r="F587" i="4"/>
  <c r="H587" i="4"/>
  <c r="I587" i="4"/>
  <c r="J587" i="4"/>
  <c r="AB587" i="4"/>
  <c r="AD587" i="4" s="1"/>
  <c r="K645" i="9" s="1"/>
  <c r="E588" i="4"/>
  <c r="F588" i="4"/>
  <c r="H588" i="4"/>
  <c r="I588" i="4"/>
  <c r="J588" i="4"/>
  <c r="AB588" i="4"/>
  <c r="AD588" i="4" s="1"/>
  <c r="K646" i="9" s="1"/>
  <c r="E589" i="4"/>
  <c r="F589" i="4"/>
  <c r="H589" i="4"/>
  <c r="I589" i="4"/>
  <c r="J589" i="4"/>
  <c r="AB589" i="4"/>
  <c r="AD589" i="4" s="1"/>
  <c r="K647" i="9" s="1"/>
  <c r="E590" i="4"/>
  <c r="F590" i="4"/>
  <c r="H590" i="4"/>
  <c r="I590" i="4"/>
  <c r="J590" i="4"/>
  <c r="AB590" i="4"/>
  <c r="AD590" i="4" s="1"/>
  <c r="K648" i="9" s="1"/>
  <c r="E591" i="4"/>
  <c r="F591" i="4"/>
  <c r="H591" i="4"/>
  <c r="I591" i="4"/>
  <c r="J591" i="4"/>
  <c r="AB591" i="4"/>
  <c r="AD591" i="4" s="1"/>
  <c r="K649" i="9" s="1"/>
  <c r="E592" i="4"/>
  <c r="F592" i="4"/>
  <c r="H592" i="4"/>
  <c r="I592" i="4"/>
  <c r="J592" i="4"/>
  <c r="AB592" i="4"/>
  <c r="AD592" i="4" s="1"/>
  <c r="K650" i="9" s="1"/>
  <c r="E593" i="4"/>
  <c r="F593" i="4"/>
  <c r="H593" i="4"/>
  <c r="I593" i="4"/>
  <c r="J593" i="4"/>
  <c r="AB593" i="4"/>
  <c r="AD593" i="4" s="1"/>
  <c r="K651" i="9" s="1"/>
  <c r="E594" i="4"/>
  <c r="F594" i="4"/>
  <c r="H594" i="4"/>
  <c r="I594" i="4"/>
  <c r="J594" i="4"/>
  <c r="AB594" i="4"/>
  <c r="AD594" i="4" s="1"/>
  <c r="K652" i="9" s="1"/>
  <c r="E595" i="4"/>
  <c r="F595" i="4"/>
  <c r="H595" i="4"/>
  <c r="I595" i="4"/>
  <c r="J595" i="4"/>
  <c r="AB595" i="4"/>
  <c r="AD595" i="4" s="1"/>
  <c r="K653" i="9" s="1"/>
  <c r="E596" i="4"/>
  <c r="F596" i="4"/>
  <c r="H596" i="4"/>
  <c r="I596" i="4"/>
  <c r="J596" i="4"/>
  <c r="AB596" i="4"/>
  <c r="AD596" i="4" s="1"/>
  <c r="K654" i="9" s="1"/>
  <c r="E597" i="4"/>
  <c r="F597" i="4"/>
  <c r="H597" i="4"/>
  <c r="I597" i="4"/>
  <c r="J597" i="4"/>
  <c r="AB597" i="4"/>
  <c r="AD597" i="4" s="1"/>
  <c r="K655" i="9" s="1"/>
  <c r="E598" i="4"/>
  <c r="F598" i="4"/>
  <c r="H598" i="4"/>
  <c r="I598" i="4"/>
  <c r="J598" i="4"/>
  <c r="AB598" i="4"/>
  <c r="AD598" i="4" s="1"/>
  <c r="K656" i="9" s="1"/>
  <c r="E599" i="4"/>
  <c r="F599" i="4"/>
  <c r="H599" i="4"/>
  <c r="I599" i="4"/>
  <c r="J599" i="4"/>
  <c r="AB599" i="4"/>
  <c r="AD599" i="4" s="1"/>
  <c r="K657" i="9" s="1"/>
  <c r="E600" i="4"/>
  <c r="F600" i="4"/>
  <c r="H600" i="4"/>
  <c r="I600" i="4"/>
  <c r="J600" i="4"/>
  <c r="AB600" i="4"/>
  <c r="AD600" i="4" s="1"/>
  <c r="K658" i="9" s="1"/>
  <c r="E601" i="4"/>
  <c r="F601" i="4"/>
  <c r="H601" i="4"/>
  <c r="I601" i="4"/>
  <c r="J601" i="4"/>
  <c r="AB601" i="4"/>
  <c r="AD601" i="4" s="1"/>
  <c r="K659" i="9" s="1"/>
  <c r="E602" i="4"/>
  <c r="F602" i="4"/>
  <c r="H602" i="4"/>
  <c r="I602" i="4"/>
  <c r="J602" i="4"/>
  <c r="AB602" i="4"/>
  <c r="AD602" i="4" s="1"/>
  <c r="K660" i="9" s="1"/>
  <c r="E603" i="4"/>
  <c r="F603" i="4"/>
  <c r="H603" i="4"/>
  <c r="I603" i="4"/>
  <c r="J603" i="4"/>
  <c r="AB603" i="4"/>
  <c r="AD603" i="4" s="1"/>
  <c r="K661" i="9" s="1"/>
  <c r="E604" i="4"/>
  <c r="F604" i="4"/>
  <c r="H604" i="4"/>
  <c r="I604" i="4"/>
  <c r="J604" i="4"/>
  <c r="AB604" i="4"/>
  <c r="AD604" i="4" s="1"/>
  <c r="K662" i="9" s="1"/>
  <c r="E605" i="4"/>
  <c r="F605" i="4"/>
  <c r="H605" i="4"/>
  <c r="I605" i="4"/>
  <c r="J605" i="4"/>
  <c r="AB605" i="4"/>
  <c r="AD605" i="4" s="1"/>
  <c r="K663" i="9" s="1"/>
  <c r="E606" i="4"/>
  <c r="F606" i="4"/>
  <c r="H606" i="4"/>
  <c r="I606" i="4"/>
  <c r="J606" i="4"/>
  <c r="AB606" i="4"/>
  <c r="AD606" i="4" s="1"/>
  <c r="K664" i="9" s="1"/>
  <c r="E607" i="4"/>
  <c r="F607" i="4"/>
  <c r="H607" i="4"/>
  <c r="I607" i="4"/>
  <c r="J607" i="4"/>
  <c r="AB607" i="4"/>
  <c r="AD607" i="4" s="1"/>
  <c r="K665" i="9" s="1"/>
  <c r="E608" i="4"/>
  <c r="F608" i="4"/>
  <c r="H608" i="4"/>
  <c r="I608" i="4"/>
  <c r="J608" i="4"/>
  <c r="AB608" i="4"/>
  <c r="AD608" i="4" s="1"/>
  <c r="K667" i="9" s="1"/>
  <c r="E609" i="4"/>
  <c r="F609" i="4"/>
  <c r="H609" i="4"/>
  <c r="I609" i="4"/>
  <c r="J609" i="4"/>
  <c r="AB609" i="4"/>
  <c r="AD609" i="4" s="1"/>
  <c r="K668" i="9" s="1"/>
  <c r="E610" i="4"/>
  <c r="F610" i="4"/>
  <c r="H610" i="4"/>
  <c r="I610" i="4"/>
  <c r="J610" i="4"/>
  <c r="AB610" i="4"/>
  <c r="AD610" i="4" s="1"/>
  <c r="K669" i="9" s="1"/>
  <c r="E611" i="4"/>
  <c r="F611" i="4"/>
  <c r="H611" i="4"/>
  <c r="I611" i="4"/>
  <c r="J611" i="4"/>
  <c r="AB611" i="4"/>
  <c r="AD611" i="4" s="1"/>
  <c r="K670" i="9" s="1"/>
  <c r="E612" i="4"/>
  <c r="F612" i="4"/>
  <c r="H612" i="4"/>
  <c r="I612" i="4"/>
  <c r="J612" i="4"/>
  <c r="AB612" i="4"/>
  <c r="AD612" i="4" s="1"/>
  <c r="K672" i="9" s="1"/>
  <c r="E613" i="4"/>
  <c r="F613" i="4"/>
  <c r="H613" i="4"/>
  <c r="I613" i="4"/>
  <c r="J613" i="4"/>
  <c r="AB613" i="4"/>
  <c r="AD613" i="4" s="1"/>
  <c r="K673" i="9" s="1"/>
  <c r="E614" i="4"/>
  <c r="F614" i="4"/>
  <c r="H614" i="4"/>
  <c r="I614" i="4"/>
  <c r="J614" i="4"/>
  <c r="AB614" i="4"/>
  <c r="AD614" i="4" s="1"/>
  <c r="K674" i="9" s="1"/>
  <c r="E615" i="4"/>
  <c r="F615" i="4"/>
  <c r="H615" i="4"/>
  <c r="I615" i="4"/>
  <c r="J615" i="4"/>
  <c r="AB615" i="4"/>
  <c r="AD615" i="4" s="1"/>
  <c r="K675" i="9" s="1"/>
  <c r="E616" i="4"/>
  <c r="F616" i="4"/>
  <c r="H616" i="4"/>
  <c r="I616" i="4"/>
  <c r="J616" i="4"/>
  <c r="AB616" i="4"/>
  <c r="AD616" i="4" s="1"/>
  <c r="K676" i="9" s="1"/>
  <c r="E617" i="4"/>
  <c r="F617" i="4"/>
  <c r="H617" i="4"/>
  <c r="I617" i="4"/>
  <c r="J617" i="4"/>
  <c r="AB617" i="4"/>
  <c r="AD617" i="4" s="1"/>
  <c r="K677" i="9" s="1"/>
  <c r="E618" i="4"/>
  <c r="F618" i="4"/>
  <c r="H618" i="4"/>
  <c r="I618" i="4"/>
  <c r="J618" i="4"/>
  <c r="AB618" i="4"/>
  <c r="AD618" i="4" s="1"/>
  <c r="K678" i="9" s="1"/>
  <c r="E619" i="4"/>
  <c r="F619" i="4"/>
  <c r="H619" i="4"/>
  <c r="I619" i="4"/>
  <c r="J619" i="4"/>
  <c r="AB619" i="4"/>
  <c r="AD619" i="4" s="1"/>
  <c r="K679" i="9" s="1"/>
  <c r="E620" i="4"/>
  <c r="F620" i="4"/>
  <c r="H620" i="4"/>
  <c r="I620" i="4"/>
  <c r="J620" i="4"/>
  <c r="AB620" i="4"/>
  <c r="AD620" i="4" s="1"/>
  <c r="K680" i="9" s="1"/>
  <c r="E621" i="4"/>
  <c r="F621" i="4"/>
  <c r="H621" i="4"/>
  <c r="I621" i="4"/>
  <c r="J621" i="4"/>
  <c r="AB621" i="4"/>
  <c r="E622" i="4"/>
  <c r="F622" i="4"/>
  <c r="H622" i="4"/>
  <c r="I622" i="4"/>
  <c r="J622" i="4"/>
  <c r="AB622" i="4"/>
  <c r="AD622" i="4" s="1"/>
  <c r="K684" i="9" s="1"/>
  <c r="E623" i="4"/>
  <c r="F623" i="4"/>
  <c r="H623" i="4"/>
  <c r="I623" i="4"/>
  <c r="J623" i="4"/>
  <c r="AB623" i="4"/>
  <c r="AD623" i="4" s="1"/>
  <c r="K685" i="9" s="1"/>
  <c r="E624" i="4"/>
  <c r="F624" i="4"/>
  <c r="H624" i="4"/>
  <c r="I624" i="4"/>
  <c r="J624" i="4"/>
  <c r="AB624" i="4"/>
  <c r="AD624" i="4" s="1"/>
  <c r="K686" i="9" s="1"/>
  <c r="E625" i="4"/>
  <c r="F625" i="4"/>
  <c r="H625" i="4"/>
  <c r="I625" i="4"/>
  <c r="J625" i="4"/>
  <c r="AB625" i="4"/>
  <c r="AD625" i="4" s="1"/>
  <c r="K687" i="9" s="1"/>
  <c r="E626" i="4"/>
  <c r="F626" i="4"/>
  <c r="H626" i="4"/>
  <c r="I626" i="4"/>
  <c r="J626" i="4"/>
  <c r="AB626" i="4"/>
  <c r="E627" i="4"/>
  <c r="F627" i="4"/>
  <c r="H627" i="4"/>
  <c r="I627" i="4"/>
  <c r="J627" i="4"/>
  <c r="AB627" i="4"/>
  <c r="AD627" i="4" s="1"/>
  <c r="K689" i="9" s="1"/>
  <c r="E628" i="4"/>
  <c r="F628" i="4"/>
  <c r="H628" i="4"/>
  <c r="I628" i="4"/>
  <c r="J628" i="4"/>
  <c r="AB628" i="4"/>
  <c r="AD628" i="4" s="1"/>
  <c r="K690" i="9" s="1"/>
  <c r="E629" i="4"/>
  <c r="F629" i="4"/>
  <c r="H629" i="4"/>
  <c r="I629" i="4"/>
  <c r="J629" i="4"/>
  <c r="AB629" i="4"/>
  <c r="AD629" i="4" s="1"/>
  <c r="K691" i="9" s="1"/>
  <c r="E630" i="4"/>
  <c r="F630" i="4"/>
  <c r="H630" i="4"/>
  <c r="I630" i="4"/>
  <c r="J630" i="4"/>
  <c r="AB630" i="4"/>
  <c r="AD630" i="4" s="1"/>
  <c r="K693" i="9" s="1"/>
  <c r="E631" i="4"/>
  <c r="F631" i="4"/>
  <c r="H631" i="4"/>
  <c r="I631" i="4"/>
  <c r="J631" i="4"/>
  <c r="AB631" i="4"/>
  <c r="AD631" i="4" s="1"/>
  <c r="K694" i="9" s="1"/>
  <c r="E632" i="4"/>
  <c r="F632" i="4"/>
  <c r="H632" i="4"/>
  <c r="I632" i="4"/>
  <c r="J632" i="4"/>
  <c r="AB632" i="4"/>
  <c r="AD632" i="4" s="1"/>
  <c r="K695" i="9" s="1"/>
  <c r="E633" i="4"/>
  <c r="F633" i="4"/>
  <c r="H633" i="4"/>
  <c r="I633" i="4"/>
  <c r="J633" i="4"/>
  <c r="AB633" i="4"/>
  <c r="AD633" i="4" s="1"/>
  <c r="K697" i="9" s="1"/>
  <c r="E634" i="4"/>
  <c r="F634" i="4"/>
  <c r="H634" i="4"/>
  <c r="I634" i="4"/>
  <c r="J634" i="4"/>
  <c r="AB634" i="4"/>
  <c r="AD634" i="4" s="1"/>
  <c r="K699" i="9" s="1"/>
  <c r="E635" i="4"/>
  <c r="F635" i="4"/>
  <c r="H635" i="4"/>
  <c r="I635" i="4"/>
  <c r="J635" i="4"/>
  <c r="AB635" i="4"/>
  <c r="AD635" i="4" s="1"/>
  <c r="K700" i="9" s="1"/>
  <c r="E636" i="4"/>
  <c r="F636" i="4"/>
  <c r="H636" i="4"/>
  <c r="I636" i="4"/>
  <c r="J636" i="4"/>
  <c r="AB636" i="4"/>
  <c r="AD636" i="4" s="1"/>
  <c r="K701" i="9" s="1"/>
  <c r="E637" i="4"/>
  <c r="F637" i="4"/>
  <c r="H637" i="4"/>
  <c r="I637" i="4"/>
  <c r="J637" i="4"/>
  <c r="AB637" i="4"/>
  <c r="AD637" i="4" s="1"/>
  <c r="K702" i="9" s="1"/>
  <c r="E638" i="4"/>
  <c r="F638" i="4"/>
  <c r="H638" i="4"/>
  <c r="I638" i="4"/>
  <c r="J638" i="4"/>
  <c r="AB638" i="4"/>
  <c r="AD638" i="4" s="1"/>
  <c r="K703" i="9" s="1"/>
  <c r="E639" i="4"/>
  <c r="F639" i="4"/>
  <c r="H639" i="4"/>
  <c r="I639" i="4"/>
  <c r="J639" i="4"/>
  <c r="AB639" i="4"/>
  <c r="AD639" i="4" s="1"/>
  <c r="K704" i="9" s="1"/>
  <c r="E640" i="4"/>
  <c r="F640" i="4"/>
  <c r="H640" i="4"/>
  <c r="I640" i="4"/>
  <c r="J640" i="4"/>
  <c r="AB640" i="4"/>
  <c r="E641" i="4"/>
  <c r="F641" i="4"/>
  <c r="H641" i="4"/>
  <c r="I641" i="4"/>
  <c r="J641" i="4"/>
  <c r="AB641" i="4"/>
  <c r="AD641" i="4" s="1"/>
  <c r="K706" i="9" s="1"/>
  <c r="E642" i="4"/>
  <c r="F642" i="4"/>
  <c r="H642" i="4"/>
  <c r="I642" i="4"/>
  <c r="J642" i="4"/>
  <c r="AB642" i="4"/>
  <c r="AD642" i="4" s="1"/>
  <c r="K707" i="9" s="1"/>
  <c r="E643" i="4"/>
  <c r="F643" i="4"/>
  <c r="H643" i="4"/>
  <c r="I643" i="4"/>
  <c r="J643" i="4"/>
  <c r="AB643" i="4"/>
  <c r="AD643" i="4" s="1"/>
  <c r="K708" i="9" s="1"/>
  <c r="E644" i="4"/>
  <c r="F644" i="4"/>
  <c r="H644" i="4"/>
  <c r="I644" i="4"/>
  <c r="J644" i="4"/>
  <c r="AB644" i="4"/>
  <c r="AD644" i="4" s="1"/>
  <c r="K709" i="9" s="1"/>
  <c r="E645" i="4"/>
  <c r="F645" i="4"/>
  <c r="H645" i="4"/>
  <c r="I645" i="4"/>
  <c r="J645" i="4"/>
  <c r="AB645" i="4"/>
  <c r="AD645" i="4" s="1"/>
  <c r="K710" i="9" s="1"/>
  <c r="E646" i="4"/>
  <c r="F646" i="4"/>
  <c r="H646" i="4"/>
  <c r="I646" i="4"/>
  <c r="J646" i="4"/>
  <c r="AB646" i="4"/>
  <c r="AD646" i="4" s="1"/>
  <c r="K711" i="9" s="1"/>
  <c r="E647" i="4"/>
  <c r="F647" i="4"/>
  <c r="H647" i="4"/>
  <c r="I647" i="4"/>
  <c r="J647" i="4"/>
  <c r="AB647" i="4"/>
  <c r="AD647" i="4" s="1"/>
  <c r="K712" i="9" s="1"/>
  <c r="E648" i="4"/>
  <c r="F648" i="4"/>
  <c r="H648" i="4"/>
  <c r="I648" i="4"/>
  <c r="J648" i="4"/>
  <c r="AB648" i="4"/>
  <c r="AD648" i="4" s="1"/>
  <c r="K713" i="9" s="1"/>
  <c r="E649" i="4"/>
  <c r="F649" i="4"/>
  <c r="H649" i="4"/>
  <c r="I649" i="4"/>
  <c r="J649" i="4"/>
  <c r="AB649" i="4"/>
  <c r="E650" i="4"/>
  <c r="F650" i="4"/>
  <c r="H650" i="4"/>
  <c r="I650" i="4"/>
  <c r="J650" i="4"/>
  <c r="AB650" i="4"/>
  <c r="AD650" i="4" s="1"/>
  <c r="K715" i="9" s="1"/>
  <c r="E651" i="4"/>
  <c r="F651" i="4"/>
  <c r="H651" i="4"/>
  <c r="I651" i="4"/>
  <c r="J651" i="4"/>
  <c r="AB651" i="4"/>
  <c r="AD651" i="4" s="1"/>
  <c r="K716" i="9" s="1"/>
  <c r="E652" i="4"/>
  <c r="F652" i="4"/>
  <c r="H652" i="4"/>
  <c r="I652" i="4"/>
  <c r="J652" i="4"/>
  <c r="AB652" i="4"/>
  <c r="AD652" i="4" s="1"/>
  <c r="K718" i="9" s="1"/>
  <c r="E653" i="4"/>
  <c r="F653" i="4"/>
  <c r="H653" i="4"/>
  <c r="I653" i="4"/>
  <c r="J653" i="4"/>
  <c r="AB653" i="4"/>
  <c r="AD653" i="4" s="1"/>
  <c r="K719" i="9" s="1"/>
  <c r="E654" i="4"/>
  <c r="F654" i="4"/>
  <c r="H654" i="4"/>
  <c r="I654" i="4"/>
  <c r="J654" i="4"/>
  <c r="AB654" i="4"/>
  <c r="AD654" i="4" s="1"/>
  <c r="K720" i="9" s="1"/>
  <c r="E655" i="4"/>
  <c r="F655" i="4"/>
  <c r="H655" i="4"/>
  <c r="I655" i="4"/>
  <c r="J655" i="4"/>
  <c r="AB655" i="4"/>
  <c r="AD655" i="4" s="1"/>
  <c r="K722" i="9" s="1"/>
  <c r="E656" i="4"/>
  <c r="F656" i="4"/>
  <c r="H656" i="4"/>
  <c r="I656" i="4"/>
  <c r="J656" i="4"/>
  <c r="AB656" i="4"/>
  <c r="AD656" i="4" s="1"/>
  <c r="K723" i="9" s="1"/>
  <c r="E657" i="4"/>
  <c r="F657" i="4"/>
  <c r="H657" i="4"/>
  <c r="I657" i="4"/>
  <c r="J657" i="4"/>
  <c r="AB657" i="4"/>
  <c r="AD657" i="4" s="1"/>
  <c r="K724" i="9" s="1"/>
  <c r="E658" i="4"/>
  <c r="F658" i="4"/>
  <c r="H658" i="4"/>
  <c r="I658" i="4"/>
  <c r="J658" i="4"/>
  <c r="AB658" i="4"/>
  <c r="AD658" i="4" s="1"/>
  <c r="K725" i="9" s="1"/>
  <c r="E659" i="4"/>
  <c r="F659" i="4"/>
  <c r="H659" i="4"/>
  <c r="I659" i="4"/>
  <c r="J659" i="4"/>
  <c r="AB659" i="4"/>
  <c r="AD659" i="4" s="1"/>
  <c r="K726" i="9" s="1"/>
  <c r="E660" i="4"/>
  <c r="F660" i="4"/>
  <c r="H660" i="4"/>
  <c r="I660" i="4"/>
  <c r="J660" i="4"/>
  <c r="AB660" i="4"/>
  <c r="AD660" i="4" s="1"/>
  <c r="K728" i="9" s="1"/>
  <c r="E661" i="4"/>
  <c r="F661" i="4"/>
  <c r="H661" i="4"/>
  <c r="I661" i="4"/>
  <c r="J661" i="4"/>
  <c r="AB661" i="4"/>
  <c r="AD661" i="4" s="1"/>
  <c r="K729" i="9" s="1"/>
  <c r="E662" i="4"/>
  <c r="F662" i="4"/>
  <c r="H662" i="4"/>
  <c r="I662" i="4"/>
  <c r="J662" i="4"/>
  <c r="AB662" i="4"/>
  <c r="AD662" i="4" s="1"/>
  <c r="K730" i="9" s="1"/>
  <c r="E663" i="4"/>
  <c r="F663" i="4"/>
  <c r="H663" i="4"/>
  <c r="I663" i="4"/>
  <c r="J663" i="4"/>
  <c r="AB663" i="4"/>
  <c r="AD663" i="4" s="1"/>
  <c r="K731" i="9" s="1"/>
  <c r="E664" i="4"/>
  <c r="F664" i="4"/>
  <c r="H664" i="4"/>
  <c r="I664" i="4"/>
  <c r="J664" i="4"/>
  <c r="AB664" i="4"/>
  <c r="AD664" i="4" s="1"/>
  <c r="K732" i="9" s="1"/>
  <c r="E665" i="4"/>
  <c r="F665" i="4"/>
  <c r="H665" i="4"/>
  <c r="I665" i="4"/>
  <c r="J665" i="4"/>
  <c r="AB665" i="4"/>
  <c r="AD665" i="4" s="1"/>
  <c r="K733" i="9" s="1"/>
  <c r="E666" i="4"/>
  <c r="F666" i="4"/>
  <c r="H666" i="4"/>
  <c r="I666" i="4"/>
  <c r="J666" i="4"/>
  <c r="AB666" i="4"/>
  <c r="AD666" i="4" s="1"/>
  <c r="K734" i="9" s="1"/>
  <c r="E667" i="4"/>
  <c r="F667" i="4"/>
  <c r="H667" i="4"/>
  <c r="I667" i="4"/>
  <c r="J667" i="4"/>
  <c r="AB667" i="4"/>
  <c r="AD667" i="4" s="1"/>
  <c r="K736" i="9" s="1"/>
  <c r="E668" i="4"/>
  <c r="F668" i="4"/>
  <c r="H668" i="4"/>
  <c r="I668" i="4"/>
  <c r="J668" i="4"/>
  <c r="AB668" i="4"/>
  <c r="AD668" i="4" s="1"/>
  <c r="K737" i="9" s="1"/>
  <c r="E669" i="4"/>
  <c r="F669" i="4"/>
  <c r="H669" i="4"/>
  <c r="I669" i="4"/>
  <c r="J669" i="4"/>
  <c r="AB669" i="4"/>
  <c r="AD669" i="4" s="1"/>
  <c r="K738" i="9" s="1"/>
  <c r="E670" i="4"/>
  <c r="F670" i="4"/>
  <c r="H670" i="4"/>
  <c r="I670" i="4"/>
  <c r="J670" i="4"/>
  <c r="AB670" i="4"/>
  <c r="AD670" i="4" s="1"/>
  <c r="K739" i="9" s="1"/>
  <c r="E671" i="4"/>
  <c r="F671" i="4"/>
  <c r="H671" i="4"/>
  <c r="I671" i="4"/>
  <c r="J671" i="4"/>
  <c r="AB671" i="4"/>
  <c r="AD671" i="4" s="1"/>
  <c r="K740" i="9" s="1"/>
  <c r="E672" i="4"/>
  <c r="F672" i="4"/>
  <c r="H672" i="4"/>
  <c r="I672" i="4"/>
  <c r="J672" i="4"/>
  <c r="AB672" i="4"/>
  <c r="AD672" i="4" s="1"/>
  <c r="K741" i="9" s="1"/>
  <c r="E673" i="4"/>
  <c r="F673" i="4"/>
  <c r="H673" i="4"/>
  <c r="I673" i="4"/>
  <c r="J673" i="4"/>
  <c r="AB673" i="4"/>
  <c r="AD673" i="4" s="1"/>
  <c r="K742" i="9" s="1"/>
  <c r="E674" i="4"/>
  <c r="F674" i="4"/>
  <c r="H674" i="4"/>
  <c r="I674" i="4"/>
  <c r="J674" i="4"/>
  <c r="AB674" i="4"/>
  <c r="AD674" i="4" s="1"/>
  <c r="K743" i="9" s="1"/>
  <c r="E675" i="4"/>
  <c r="F675" i="4"/>
  <c r="H675" i="4"/>
  <c r="I675" i="4"/>
  <c r="J675" i="4"/>
  <c r="AB675" i="4"/>
  <c r="AD675" i="4" s="1"/>
  <c r="K744" i="9" s="1"/>
  <c r="E676" i="4"/>
  <c r="F676" i="4"/>
  <c r="H676" i="4"/>
  <c r="I676" i="4"/>
  <c r="J676" i="4"/>
  <c r="AB676" i="4"/>
  <c r="AD676" i="4" s="1"/>
  <c r="K745" i="9" s="1"/>
  <c r="E677" i="4"/>
  <c r="F677" i="4"/>
  <c r="H677" i="4"/>
  <c r="I677" i="4"/>
  <c r="J677" i="4"/>
  <c r="AB677" i="4"/>
  <c r="AD677" i="4" s="1"/>
  <c r="K746" i="9" s="1"/>
  <c r="E678" i="4"/>
  <c r="F678" i="4"/>
  <c r="H678" i="4"/>
  <c r="I678" i="4"/>
  <c r="J678" i="4"/>
  <c r="AB678" i="4"/>
  <c r="AD678" i="4" s="1"/>
  <c r="K747" i="9" s="1"/>
  <c r="E679" i="4"/>
  <c r="F679" i="4"/>
  <c r="H679" i="4"/>
  <c r="I679" i="4"/>
  <c r="J679" i="4"/>
  <c r="AB679" i="4"/>
  <c r="AD679" i="4" s="1"/>
  <c r="K748" i="9" s="1"/>
  <c r="E680" i="4"/>
  <c r="F680" i="4"/>
  <c r="H680" i="4"/>
  <c r="I680" i="4"/>
  <c r="J680" i="4"/>
  <c r="AB680" i="4"/>
  <c r="AD680" i="4" s="1"/>
  <c r="K749" i="9" s="1"/>
  <c r="E681" i="4"/>
  <c r="F681" i="4"/>
  <c r="H681" i="4"/>
  <c r="I681" i="4"/>
  <c r="J681" i="4"/>
  <c r="AB681" i="4"/>
  <c r="AD681" i="4" s="1"/>
  <c r="K750" i="9" s="1"/>
  <c r="E682" i="4"/>
  <c r="F682" i="4"/>
  <c r="H682" i="4"/>
  <c r="I682" i="4"/>
  <c r="J682" i="4"/>
  <c r="AB682" i="4"/>
  <c r="AD682" i="4" s="1"/>
  <c r="K751" i="9" s="1"/>
  <c r="E683" i="4"/>
  <c r="F683" i="4"/>
  <c r="H683" i="4"/>
  <c r="I683" i="4"/>
  <c r="J683" i="4"/>
  <c r="AB683" i="4"/>
  <c r="AD683" i="4" s="1"/>
  <c r="K752" i="9" s="1"/>
  <c r="E684" i="4"/>
  <c r="F684" i="4"/>
  <c r="H684" i="4"/>
  <c r="I684" i="4"/>
  <c r="J684" i="4"/>
  <c r="AB684" i="4"/>
  <c r="AD684" i="4" s="1"/>
  <c r="K753" i="9" s="1"/>
  <c r="E685" i="4"/>
  <c r="F685" i="4"/>
  <c r="H685" i="4"/>
  <c r="I685" i="4"/>
  <c r="J685" i="4"/>
  <c r="AB685" i="4"/>
  <c r="AD685" i="4" s="1"/>
  <c r="K754" i="9" s="1"/>
  <c r="E686" i="4"/>
  <c r="F686" i="4"/>
  <c r="H686" i="4"/>
  <c r="I686" i="4"/>
  <c r="J686" i="4"/>
  <c r="AB686" i="4"/>
  <c r="AD686" i="4" s="1"/>
  <c r="K755" i="9" s="1"/>
  <c r="E687" i="4"/>
  <c r="F687" i="4"/>
  <c r="H687" i="4"/>
  <c r="I687" i="4"/>
  <c r="J687" i="4"/>
  <c r="AB687" i="4"/>
  <c r="AD687" i="4" s="1"/>
  <c r="K756" i="9" s="1"/>
  <c r="E688" i="4"/>
  <c r="F688" i="4"/>
  <c r="H688" i="4"/>
  <c r="I688" i="4"/>
  <c r="J688" i="4"/>
  <c r="AB688" i="4"/>
  <c r="AD688" i="4" s="1"/>
  <c r="K757" i="9" s="1"/>
  <c r="E689" i="4"/>
  <c r="F689" i="4"/>
  <c r="H689" i="4"/>
  <c r="I689" i="4"/>
  <c r="J689" i="4"/>
  <c r="AB689" i="4"/>
  <c r="AD689" i="4" s="1"/>
  <c r="K758" i="9" s="1"/>
  <c r="E690" i="4"/>
  <c r="F690" i="4"/>
  <c r="H690" i="4"/>
  <c r="I690" i="4"/>
  <c r="J690" i="4"/>
  <c r="AB690" i="4"/>
  <c r="AD690" i="4" s="1"/>
  <c r="K759" i="9" s="1"/>
  <c r="E691" i="4"/>
  <c r="F691" i="4"/>
  <c r="H691" i="4"/>
  <c r="I691" i="4"/>
  <c r="J691" i="4"/>
  <c r="AB691" i="4"/>
  <c r="AD691" i="4" s="1"/>
  <c r="K760" i="9" s="1"/>
  <c r="E692" i="4"/>
  <c r="F692" i="4"/>
  <c r="H692" i="4"/>
  <c r="I692" i="4"/>
  <c r="J692" i="4"/>
  <c r="AB692" i="4"/>
  <c r="AD692" i="4" s="1"/>
  <c r="K761" i="9" s="1"/>
  <c r="E693" i="4"/>
  <c r="F693" i="4"/>
  <c r="H693" i="4"/>
  <c r="I693" i="4"/>
  <c r="J693" i="4"/>
  <c r="AB693" i="4"/>
  <c r="AD693" i="4" s="1"/>
  <c r="K763" i="9" s="1"/>
  <c r="E694" i="4"/>
  <c r="F694" i="4"/>
  <c r="H694" i="4"/>
  <c r="I694" i="4"/>
  <c r="J694" i="4"/>
  <c r="AB694" i="4"/>
  <c r="AD694" i="4" s="1"/>
  <c r="K764" i="9" s="1"/>
  <c r="E695" i="4"/>
  <c r="F695" i="4"/>
  <c r="H695" i="4"/>
  <c r="I695" i="4"/>
  <c r="J695" i="4"/>
  <c r="AB695" i="4"/>
  <c r="AD695" i="4" s="1"/>
  <c r="K765" i="9" s="1"/>
  <c r="E696" i="4"/>
  <c r="F696" i="4"/>
  <c r="H696" i="4"/>
  <c r="I696" i="4"/>
  <c r="J696" i="4"/>
  <c r="AB696" i="4"/>
  <c r="AD696" i="4" s="1"/>
  <c r="K766" i="9" s="1"/>
  <c r="E697" i="4"/>
  <c r="F697" i="4"/>
  <c r="H697" i="4"/>
  <c r="I697" i="4"/>
  <c r="J697" i="4"/>
  <c r="AB697" i="4"/>
  <c r="AD697" i="4" s="1"/>
  <c r="K767" i="9" s="1"/>
  <c r="E698" i="4"/>
  <c r="F698" i="4"/>
  <c r="H698" i="4"/>
  <c r="I698" i="4"/>
  <c r="J698" i="4"/>
  <c r="AB698" i="4"/>
  <c r="AD698" i="4" s="1"/>
  <c r="K768" i="9" s="1"/>
  <c r="E699" i="4"/>
  <c r="F699" i="4"/>
  <c r="H699" i="4"/>
  <c r="I699" i="4"/>
  <c r="J699" i="4"/>
  <c r="AB699" i="4"/>
  <c r="AD699" i="4" s="1"/>
  <c r="K769" i="9" s="1"/>
  <c r="E700" i="4"/>
  <c r="F700" i="4"/>
  <c r="H700" i="4"/>
  <c r="I700" i="4"/>
  <c r="J700" i="4"/>
  <c r="AB700" i="4"/>
  <c r="AD700" i="4" s="1"/>
  <c r="K770" i="9" s="1"/>
  <c r="E701" i="4"/>
  <c r="F701" i="4"/>
  <c r="H701" i="4"/>
  <c r="I701" i="4"/>
  <c r="J701" i="4"/>
  <c r="AB701" i="4"/>
  <c r="AD701" i="4" s="1"/>
  <c r="K771" i="9" s="1"/>
  <c r="E702" i="4"/>
  <c r="F702" i="4"/>
  <c r="H702" i="4"/>
  <c r="I702" i="4"/>
  <c r="J702" i="4"/>
  <c r="AB702" i="4"/>
  <c r="AD702" i="4" s="1"/>
  <c r="K772" i="9" s="1"/>
  <c r="E703" i="4"/>
  <c r="F703" i="4"/>
  <c r="H703" i="4"/>
  <c r="I703" i="4"/>
  <c r="J703" i="4"/>
  <c r="AB703" i="4"/>
  <c r="AD703" i="4" s="1"/>
  <c r="K773" i="9" s="1"/>
  <c r="E704" i="4"/>
  <c r="F704" i="4"/>
  <c r="H704" i="4"/>
  <c r="I704" i="4"/>
  <c r="J704" i="4"/>
  <c r="AB704" i="4"/>
  <c r="AD704" i="4" s="1"/>
  <c r="K774" i="9" s="1"/>
  <c r="E705" i="4"/>
  <c r="F705" i="4"/>
  <c r="H705" i="4"/>
  <c r="I705" i="4"/>
  <c r="J705" i="4"/>
  <c r="AB705" i="4"/>
  <c r="AD705" i="4" s="1"/>
  <c r="K775" i="9" s="1"/>
  <c r="E706" i="4"/>
  <c r="F706" i="4"/>
  <c r="H706" i="4"/>
  <c r="I706" i="4"/>
  <c r="J706" i="4"/>
  <c r="AB706" i="4"/>
  <c r="AD706" i="4" s="1"/>
  <c r="K776" i="9" s="1"/>
  <c r="E707" i="4"/>
  <c r="F707" i="4"/>
  <c r="H707" i="4"/>
  <c r="I707" i="4"/>
  <c r="J707" i="4"/>
  <c r="AB707" i="4"/>
  <c r="AD707" i="4" s="1"/>
  <c r="K777" i="9" s="1"/>
  <c r="E708" i="4"/>
  <c r="F708" i="4"/>
  <c r="H708" i="4"/>
  <c r="I708" i="4"/>
  <c r="J708" i="4"/>
  <c r="AB708" i="4"/>
  <c r="AD708" i="4" s="1"/>
  <c r="K778" i="9" s="1"/>
  <c r="E709" i="4"/>
  <c r="F709" i="4"/>
  <c r="H709" i="4"/>
  <c r="I709" i="4"/>
  <c r="J709" i="4"/>
  <c r="AB709" i="4"/>
  <c r="AD709" i="4" s="1"/>
  <c r="K780" i="9" s="1"/>
  <c r="E710" i="4"/>
  <c r="F710" i="4"/>
  <c r="H710" i="4"/>
  <c r="I710" i="4"/>
  <c r="J710" i="4"/>
  <c r="AB710" i="4"/>
  <c r="AD710" i="4" s="1"/>
  <c r="K781" i="9" s="1"/>
  <c r="E711" i="4"/>
  <c r="F711" i="4"/>
  <c r="H711" i="4"/>
  <c r="I711" i="4"/>
  <c r="J711" i="4"/>
  <c r="AB711" i="4"/>
  <c r="AD711" i="4" s="1"/>
  <c r="K782" i="9" s="1"/>
  <c r="E712" i="4"/>
  <c r="F712" i="4"/>
  <c r="H712" i="4"/>
  <c r="I712" i="4"/>
  <c r="J712" i="4"/>
  <c r="AB712" i="4"/>
  <c r="AD712" i="4" s="1"/>
  <c r="K783" i="9" s="1"/>
  <c r="E713" i="4"/>
  <c r="F713" i="4"/>
  <c r="H713" i="4"/>
  <c r="I713" i="4"/>
  <c r="J713" i="4"/>
  <c r="AB713" i="4"/>
  <c r="AD713" i="4" s="1"/>
  <c r="K784" i="9" s="1"/>
  <c r="E714" i="4"/>
  <c r="F714" i="4"/>
  <c r="H714" i="4"/>
  <c r="I714" i="4"/>
  <c r="J714" i="4"/>
  <c r="AB714" i="4"/>
  <c r="E715" i="4"/>
  <c r="F715" i="4"/>
  <c r="H715" i="4"/>
  <c r="I715" i="4"/>
  <c r="J715" i="4"/>
  <c r="AB715" i="4"/>
  <c r="AD715" i="4" s="1"/>
  <c r="K786" i="9" s="1"/>
  <c r="E716" i="4"/>
  <c r="F716" i="4"/>
  <c r="H716" i="4"/>
  <c r="I716" i="4"/>
  <c r="J716" i="4"/>
  <c r="AB716" i="4"/>
  <c r="AD716" i="4" s="1"/>
  <c r="K787" i="9" s="1"/>
  <c r="E717" i="4"/>
  <c r="F717" i="4"/>
  <c r="H717" i="4"/>
  <c r="I717" i="4"/>
  <c r="J717" i="4"/>
  <c r="AB717" i="4"/>
  <c r="AD717" i="4" s="1"/>
  <c r="K788" i="9" s="1"/>
  <c r="E718" i="4"/>
  <c r="F718" i="4"/>
  <c r="H718" i="4"/>
  <c r="I718" i="4"/>
  <c r="J718" i="4"/>
  <c r="AB718" i="4"/>
  <c r="AD718" i="4" s="1"/>
  <c r="K789" i="9" s="1"/>
  <c r="E719" i="4"/>
  <c r="F719" i="4"/>
  <c r="H719" i="4"/>
  <c r="I719" i="4"/>
  <c r="J719" i="4"/>
  <c r="AB719" i="4"/>
  <c r="AD719" i="4" s="1"/>
  <c r="K790" i="9" s="1"/>
  <c r="E720" i="4"/>
  <c r="F720" i="4"/>
  <c r="H720" i="4"/>
  <c r="I720" i="4"/>
  <c r="J720" i="4"/>
  <c r="AB720" i="4"/>
  <c r="AD720" i="4" s="1"/>
  <c r="K791" i="9" s="1"/>
  <c r="E721" i="4"/>
  <c r="F721" i="4"/>
  <c r="H721" i="4"/>
  <c r="I721" i="4"/>
  <c r="J721" i="4"/>
  <c r="AB721" i="4"/>
  <c r="AD721" i="4" s="1"/>
  <c r="K792" i="9" s="1"/>
  <c r="E722" i="4"/>
  <c r="F722" i="4"/>
  <c r="H722" i="4"/>
  <c r="I722" i="4"/>
  <c r="J722" i="4"/>
  <c r="AB722" i="4"/>
  <c r="AD722" i="4" s="1"/>
  <c r="K793" i="9" s="1"/>
  <c r="E723" i="4"/>
  <c r="F723" i="4"/>
  <c r="H723" i="4"/>
  <c r="I723" i="4"/>
  <c r="J723" i="4"/>
  <c r="AB723" i="4"/>
  <c r="AD723" i="4" s="1"/>
  <c r="K794" i="9" s="1"/>
  <c r="E724" i="4"/>
  <c r="F724" i="4"/>
  <c r="H724" i="4"/>
  <c r="I724" i="4"/>
  <c r="J724" i="4"/>
  <c r="AB724" i="4"/>
  <c r="AD724" i="4" s="1"/>
  <c r="K795" i="9" s="1"/>
  <c r="E725" i="4"/>
  <c r="F725" i="4"/>
  <c r="H725" i="4"/>
  <c r="I725" i="4"/>
  <c r="J725" i="4"/>
  <c r="AB725" i="4"/>
  <c r="AD725" i="4" s="1"/>
  <c r="K798" i="9" s="1"/>
  <c r="E726" i="4"/>
  <c r="F726" i="4"/>
  <c r="H726" i="4"/>
  <c r="I726" i="4"/>
  <c r="J726" i="4"/>
  <c r="AB726" i="4"/>
  <c r="AD726" i="4" s="1"/>
  <c r="K799" i="9" s="1"/>
  <c r="E727" i="4"/>
  <c r="F727" i="4"/>
  <c r="H727" i="4"/>
  <c r="I727" i="4"/>
  <c r="J727" i="4"/>
  <c r="AB727" i="4"/>
  <c r="AD727" i="4" s="1"/>
  <c r="K800" i="9" s="1"/>
  <c r="E728" i="4"/>
  <c r="F728" i="4"/>
  <c r="H728" i="4"/>
  <c r="I728" i="4"/>
  <c r="J728" i="4"/>
  <c r="AB728" i="4"/>
  <c r="AD728" i="4" s="1"/>
  <c r="K801" i="9" s="1"/>
  <c r="E729" i="4"/>
  <c r="F729" i="4"/>
  <c r="H729" i="4"/>
  <c r="I729" i="4"/>
  <c r="J729" i="4"/>
  <c r="AB729" i="4"/>
  <c r="AD729" i="4" s="1"/>
  <c r="K802" i="9" s="1"/>
  <c r="E730" i="4"/>
  <c r="F730" i="4"/>
  <c r="H730" i="4"/>
  <c r="I730" i="4"/>
  <c r="J730" i="4"/>
  <c r="AB730" i="4"/>
  <c r="AD730" i="4" s="1"/>
  <c r="K803" i="9" s="1"/>
  <c r="E731" i="4"/>
  <c r="F731" i="4"/>
  <c r="H731" i="4"/>
  <c r="I731" i="4"/>
  <c r="J731" i="4"/>
  <c r="AB731" i="4"/>
  <c r="AD731" i="4" s="1"/>
  <c r="K804" i="9" s="1"/>
  <c r="E732" i="4"/>
  <c r="F732" i="4"/>
  <c r="H732" i="4"/>
  <c r="I732" i="4"/>
  <c r="J732" i="4"/>
  <c r="AB732" i="4"/>
  <c r="AD732" i="4" s="1"/>
  <c r="K807" i="9" s="1"/>
  <c r="E733" i="4"/>
  <c r="F733" i="4"/>
  <c r="H733" i="4"/>
  <c r="I733" i="4"/>
  <c r="J733" i="4"/>
  <c r="AB733" i="4"/>
  <c r="AD733" i="4" s="1"/>
  <c r="K808" i="9" s="1"/>
  <c r="E734" i="4"/>
  <c r="F734" i="4"/>
  <c r="H734" i="4"/>
  <c r="I734" i="4"/>
  <c r="J734" i="4"/>
  <c r="AB734" i="4"/>
  <c r="AD734" i="4" s="1"/>
  <c r="K810" i="9" s="1"/>
  <c r="E735" i="4"/>
  <c r="F735" i="4"/>
  <c r="H735" i="4"/>
  <c r="I735" i="4"/>
  <c r="J735" i="4"/>
  <c r="AB735" i="4"/>
  <c r="AD735" i="4" s="1"/>
  <c r="K811" i="9" s="1"/>
  <c r="E736" i="4"/>
  <c r="F736" i="4"/>
  <c r="H736" i="4"/>
  <c r="I736" i="4"/>
  <c r="J736" i="4"/>
  <c r="AB736" i="4"/>
  <c r="AD736" i="4" s="1"/>
  <c r="K812" i="9" s="1"/>
  <c r="E737" i="4"/>
  <c r="F737" i="4"/>
  <c r="H737" i="4"/>
  <c r="I737" i="4"/>
  <c r="J737" i="4"/>
  <c r="AB737" i="4"/>
  <c r="AD737" i="4" s="1"/>
  <c r="K813" i="9" s="1"/>
  <c r="E738" i="4"/>
  <c r="F738" i="4"/>
  <c r="H738" i="4"/>
  <c r="I738" i="4"/>
  <c r="J738" i="4"/>
  <c r="AB738" i="4"/>
  <c r="AD738" i="4" s="1"/>
  <c r="K814" i="9" s="1"/>
  <c r="E739" i="4"/>
  <c r="F739" i="4"/>
  <c r="H739" i="4"/>
  <c r="I739" i="4"/>
  <c r="J739" i="4"/>
  <c r="AB739" i="4"/>
  <c r="AD739" i="4" s="1"/>
  <c r="K815" i="9" s="1"/>
  <c r="E740" i="4"/>
  <c r="F740" i="4"/>
  <c r="H740" i="4"/>
  <c r="I740" i="4"/>
  <c r="J740" i="4"/>
  <c r="AB740" i="4"/>
  <c r="AD740" i="4" s="1"/>
  <c r="K816" i="9" s="1"/>
  <c r="E741" i="4"/>
  <c r="F741" i="4"/>
  <c r="H741" i="4"/>
  <c r="I741" i="4"/>
  <c r="J741" i="4"/>
  <c r="AB741" i="4"/>
  <c r="AD741" i="4" s="1"/>
  <c r="K817" i="9" s="1"/>
  <c r="E742" i="4"/>
  <c r="F742" i="4"/>
  <c r="H742" i="4"/>
  <c r="I742" i="4"/>
  <c r="J742" i="4"/>
  <c r="AB742" i="4"/>
  <c r="AD742" i="4" s="1"/>
  <c r="K818" i="9" s="1"/>
  <c r="E743" i="4"/>
  <c r="F743" i="4"/>
  <c r="H743" i="4"/>
  <c r="I743" i="4"/>
  <c r="J743" i="4"/>
  <c r="AB743" i="4"/>
  <c r="AD743" i="4" s="1"/>
  <c r="K819" i="9" s="1"/>
  <c r="E744" i="4"/>
  <c r="F744" i="4"/>
  <c r="H744" i="4"/>
  <c r="I744" i="4"/>
  <c r="J744" i="4"/>
  <c r="AB744" i="4"/>
  <c r="AD744" i="4" s="1"/>
  <c r="K820" i="9" s="1"/>
  <c r="E745" i="4"/>
  <c r="F745" i="4"/>
  <c r="H745" i="4"/>
  <c r="I745" i="4"/>
  <c r="J745" i="4"/>
  <c r="AB745" i="4"/>
  <c r="AD745" i="4" s="1"/>
  <c r="K821" i="9" s="1"/>
  <c r="E746" i="4"/>
  <c r="F746" i="4"/>
  <c r="H746" i="4"/>
  <c r="I746" i="4"/>
  <c r="J746" i="4"/>
  <c r="AB746" i="4"/>
  <c r="AD746" i="4" s="1"/>
  <c r="K822" i="9" s="1"/>
  <c r="E747" i="4"/>
  <c r="F747" i="4"/>
  <c r="H747" i="4"/>
  <c r="I747" i="4"/>
  <c r="J747" i="4"/>
  <c r="AB747" i="4"/>
  <c r="AD747" i="4" s="1"/>
  <c r="K823" i="9" s="1"/>
  <c r="E748" i="4"/>
  <c r="F748" i="4"/>
  <c r="H748" i="4"/>
  <c r="I748" i="4"/>
  <c r="J748" i="4"/>
  <c r="AB748" i="4"/>
  <c r="AD748" i="4" s="1"/>
  <c r="K824" i="9" s="1"/>
  <c r="E749" i="4"/>
  <c r="F749" i="4"/>
  <c r="H749" i="4"/>
  <c r="I749" i="4"/>
  <c r="J749" i="4"/>
  <c r="AB749" i="4"/>
  <c r="AD749" i="4" s="1"/>
  <c r="K826" i="9" s="1"/>
  <c r="E750" i="4"/>
  <c r="F750" i="4"/>
  <c r="H750" i="4"/>
  <c r="I750" i="4"/>
  <c r="J750" i="4"/>
  <c r="AB750" i="4"/>
  <c r="AD750" i="4" s="1"/>
  <c r="K828" i="9" s="1"/>
  <c r="E751" i="4"/>
  <c r="F751" i="4"/>
  <c r="H751" i="4"/>
  <c r="I751" i="4"/>
  <c r="J751" i="4"/>
  <c r="AB751" i="4"/>
  <c r="AD751" i="4" s="1"/>
  <c r="K829" i="9" s="1"/>
  <c r="E752" i="4"/>
  <c r="F752" i="4"/>
  <c r="H752" i="4"/>
  <c r="I752" i="4"/>
  <c r="J752" i="4"/>
  <c r="AB752" i="4"/>
  <c r="AD752" i="4" s="1"/>
  <c r="K830" i="9" s="1"/>
  <c r="E753" i="4"/>
  <c r="F753" i="4"/>
  <c r="H753" i="4"/>
  <c r="I753" i="4"/>
  <c r="J753" i="4"/>
  <c r="AB753" i="4"/>
  <c r="AD753" i="4" s="1"/>
  <c r="K831" i="9" s="1"/>
  <c r="E754" i="4"/>
  <c r="F754" i="4"/>
  <c r="H754" i="4"/>
  <c r="I754" i="4"/>
  <c r="J754" i="4"/>
  <c r="AB754" i="4"/>
  <c r="AD754" i="4" s="1"/>
  <c r="K832" i="9" s="1"/>
  <c r="E755" i="4"/>
  <c r="F755" i="4"/>
  <c r="H755" i="4"/>
  <c r="I755" i="4"/>
  <c r="J755" i="4"/>
  <c r="AB755" i="4"/>
  <c r="E756" i="4"/>
  <c r="F756" i="4"/>
  <c r="H756" i="4"/>
  <c r="I756" i="4"/>
  <c r="J756" i="4"/>
  <c r="AB756" i="4"/>
  <c r="AD756" i="4" s="1"/>
  <c r="K834" i="9" s="1"/>
  <c r="E757" i="4"/>
  <c r="F757" i="4"/>
  <c r="H757" i="4"/>
  <c r="I757" i="4"/>
  <c r="J757" i="4"/>
  <c r="AB757" i="4"/>
  <c r="AD757" i="4" s="1"/>
  <c r="K835" i="9" s="1"/>
  <c r="E758" i="4"/>
  <c r="F758" i="4"/>
  <c r="H758" i="4"/>
  <c r="I758" i="4"/>
  <c r="J758" i="4"/>
  <c r="AB758" i="4"/>
  <c r="AD758" i="4" s="1"/>
  <c r="K836" i="9" s="1"/>
  <c r="E759" i="4"/>
  <c r="F759" i="4"/>
  <c r="H759" i="4"/>
  <c r="I759" i="4"/>
  <c r="J759" i="4"/>
  <c r="AB759" i="4"/>
  <c r="AD759" i="4" s="1"/>
  <c r="K837" i="9" s="1"/>
  <c r="E760" i="4"/>
  <c r="F760" i="4"/>
  <c r="H760" i="4"/>
  <c r="I760" i="4"/>
  <c r="J760" i="4"/>
  <c r="AB760" i="4"/>
  <c r="AD760" i="4" s="1"/>
  <c r="K838" i="9" s="1"/>
  <c r="E761" i="4"/>
  <c r="F761" i="4"/>
  <c r="H761" i="4"/>
  <c r="I761" i="4"/>
  <c r="J761" i="4"/>
  <c r="AB761" i="4"/>
  <c r="AD761" i="4" s="1"/>
  <c r="K839" i="9" s="1"/>
  <c r="E762" i="4"/>
  <c r="F762" i="4"/>
  <c r="H762" i="4"/>
  <c r="I762" i="4"/>
  <c r="J762" i="4"/>
  <c r="AB762" i="4"/>
  <c r="AD762" i="4" s="1"/>
  <c r="K840" i="9" s="1"/>
  <c r="E763" i="4"/>
  <c r="F763" i="4"/>
  <c r="H763" i="4"/>
  <c r="I763" i="4"/>
  <c r="J763" i="4"/>
  <c r="AB763" i="4"/>
  <c r="AD763" i="4" s="1"/>
  <c r="K841" i="9" s="1"/>
  <c r="E764" i="4"/>
  <c r="F764" i="4"/>
  <c r="H764" i="4"/>
  <c r="I764" i="4"/>
  <c r="J764" i="4"/>
  <c r="AB764" i="4"/>
  <c r="AD764" i="4" s="1"/>
  <c r="K842" i="9" s="1"/>
  <c r="E765" i="4"/>
  <c r="F765" i="4"/>
  <c r="H765" i="4"/>
  <c r="I765" i="4"/>
  <c r="J765" i="4"/>
  <c r="AB765" i="4"/>
  <c r="AD765" i="4" s="1"/>
  <c r="K843" i="9" s="1"/>
  <c r="E766" i="4"/>
  <c r="F766" i="4"/>
  <c r="H766" i="4"/>
  <c r="I766" i="4"/>
  <c r="J766" i="4"/>
  <c r="AB766" i="4"/>
  <c r="AD766" i="4" s="1"/>
  <c r="K844" i="9" s="1"/>
  <c r="E767" i="4"/>
  <c r="F767" i="4"/>
  <c r="H767" i="4"/>
  <c r="I767" i="4"/>
  <c r="J767" i="4"/>
  <c r="AB767" i="4"/>
  <c r="AD767" i="4" s="1"/>
  <c r="K845" i="9" s="1"/>
  <c r="E768" i="4"/>
  <c r="F768" i="4"/>
  <c r="H768" i="4"/>
  <c r="I768" i="4"/>
  <c r="J768" i="4"/>
  <c r="AB768" i="4"/>
  <c r="AD768" i="4" s="1"/>
  <c r="K846" i="9" s="1"/>
  <c r="E769" i="4"/>
  <c r="F769" i="4"/>
  <c r="H769" i="4"/>
  <c r="I769" i="4"/>
  <c r="J769" i="4"/>
  <c r="AB769" i="4"/>
  <c r="AD769" i="4" s="1"/>
  <c r="K847" i="9" s="1"/>
  <c r="E770" i="4"/>
  <c r="F770" i="4"/>
  <c r="H770" i="4"/>
  <c r="I770" i="4"/>
  <c r="J770" i="4"/>
  <c r="AB770" i="4"/>
  <c r="AD770" i="4" s="1"/>
  <c r="K848" i="9" s="1"/>
  <c r="E771" i="4"/>
  <c r="F771" i="4"/>
  <c r="H771" i="4"/>
  <c r="I771" i="4"/>
  <c r="J771" i="4"/>
  <c r="AB771" i="4"/>
  <c r="AD771" i="4" s="1"/>
  <c r="K849" i="9" s="1"/>
  <c r="E772" i="4"/>
  <c r="F772" i="4"/>
  <c r="H772" i="4"/>
  <c r="I772" i="4"/>
  <c r="J772" i="4"/>
  <c r="AB772" i="4"/>
  <c r="AD772" i="4" s="1"/>
  <c r="K850" i="9" s="1"/>
  <c r="E773" i="4"/>
  <c r="F773" i="4"/>
  <c r="H773" i="4"/>
  <c r="I773" i="4"/>
  <c r="J773" i="4"/>
  <c r="AB773" i="4"/>
  <c r="AD773" i="4" s="1"/>
  <c r="K851" i="9" s="1"/>
  <c r="E774" i="4"/>
  <c r="F774" i="4"/>
  <c r="H774" i="4"/>
  <c r="I774" i="4"/>
  <c r="J774" i="4"/>
  <c r="AB774" i="4"/>
  <c r="AD774" i="4" s="1"/>
  <c r="K852" i="9" s="1"/>
  <c r="E775" i="4"/>
  <c r="F775" i="4"/>
  <c r="H775" i="4"/>
  <c r="I775" i="4"/>
  <c r="J775" i="4"/>
  <c r="AB775" i="4"/>
  <c r="AD775" i="4" s="1"/>
  <c r="K853" i="9" s="1"/>
  <c r="E776" i="4"/>
  <c r="F776" i="4"/>
  <c r="H776" i="4"/>
  <c r="I776" i="4"/>
  <c r="J776" i="4"/>
  <c r="AB776" i="4"/>
  <c r="AD776" i="4" s="1"/>
  <c r="K854" i="9" s="1"/>
  <c r="E777" i="4"/>
  <c r="F777" i="4"/>
  <c r="H777" i="4"/>
  <c r="I777" i="4"/>
  <c r="J777" i="4"/>
  <c r="AB777" i="4"/>
  <c r="AD777" i="4" s="1"/>
  <c r="K855" i="9" s="1"/>
  <c r="E778" i="4"/>
  <c r="F778" i="4"/>
  <c r="H778" i="4"/>
  <c r="I778" i="4"/>
  <c r="J778" i="4"/>
  <c r="AB778" i="4"/>
  <c r="AD778" i="4" s="1"/>
  <c r="K856" i="9" s="1"/>
  <c r="E779" i="4"/>
  <c r="F779" i="4"/>
  <c r="H779" i="4"/>
  <c r="I779" i="4"/>
  <c r="J779" i="4"/>
  <c r="AB779" i="4"/>
  <c r="AD779" i="4" s="1"/>
  <c r="K857" i="9" s="1"/>
  <c r="E780" i="4"/>
  <c r="F780" i="4"/>
  <c r="H780" i="4"/>
  <c r="I780" i="4"/>
  <c r="J780" i="4"/>
  <c r="AB780" i="4"/>
  <c r="AD780" i="4" s="1"/>
  <c r="K858" i="9" s="1"/>
  <c r="E781" i="4"/>
  <c r="F781" i="4"/>
  <c r="H781" i="4"/>
  <c r="I781" i="4"/>
  <c r="J781" i="4"/>
  <c r="AB781" i="4"/>
  <c r="AD781" i="4" s="1"/>
  <c r="K859" i="9" s="1"/>
  <c r="E782" i="4"/>
  <c r="F782" i="4"/>
  <c r="H782" i="4"/>
  <c r="I782" i="4"/>
  <c r="J782" i="4"/>
  <c r="AB782" i="4"/>
  <c r="AD782" i="4" s="1"/>
  <c r="K860" i="9" s="1"/>
  <c r="E783" i="4"/>
  <c r="F783" i="4"/>
  <c r="H783" i="4"/>
  <c r="I783" i="4"/>
  <c r="J783" i="4"/>
  <c r="AB783" i="4"/>
  <c r="AD783" i="4" s="1"/>
  <c r="K861" i="9" s="1"/>
  <c r="E784" i="4"/>
  <c r="F784" i="4"/>
  <c r="H784" i="4"/>
  <c r="I784" i="4"/>
  <c r="J784" i="4"/>
  <c r="AB784" i="4"/>
  <c r="AD784" i="4" s="1"/>
  <c r="K863" i="9" s="1"/>
  <c r="E785" i="4"/>
  <c r="F785" i="4"/>
  <c r="H785" i="4"/>
  <c r="I785" i="4"/>
  <c r="J785" i="4"/>
  <c r="AB785" i="4"/>
  <c r="AD785" i="4" s="1"/>
  <c r="K864" i="9" s="1"/>
  <c r="E786" i="4"/>
  <c r="F786" i="4"/>
  <c r="H786" i="4"/>
  <c r="I786" i="4"/>
  <c r="J786" i="4"/>
  <c r="AB786" i="4"/>
  <c r="AD786" i="4" s="1"/>
  <c r="K865" i="9" s="1"/>
  <c r="E787" i="4"/>
  <c r="F787" i="4"/>
  <c r="H787" i="4"/>
  <c r="I787" i="4"/>
  <c r="J787" i="4"/>
  <c r="AB787" i="4"/>
  <c r="AD787" i="4" s="1"/>
  <c r="K866" i="9" s="1"/>
  <c r="E788" i="4"/>
  <c r="F788" i="4"/>
  <c r="H788" i="4"/>
  <c r="I788" i="4"/>
  <c r="J788" i="4"/>
  <c r="AB788" i="4"/>
  <c r="AD788" i="4" s="1"/>
  <c r="K867" i="9" s="1"/>
  <c r="E789" i="4"/>
  <c r="F789" i="4"/>
  <c r="H789" i="4"/>
  <c r="I789" i="4"/>
  <c r="J789" i="4"/>
  <c r="AB789" i="4"/>
  <c r="AD789" i="4" s="1"/>
  <c r="K868" i="9" s="1"/>
  <c r="E790" i="4"/>
  <c r="F790" i="4"/>
  <c r="H790" i="4"/>
  <c r="I790" i="4"/>
  <c r="J790" i="4"/>
  <c r="AB790" i="4"/>
  <c r="AD790" i="4" s="1"/>
  <c r="K869" i="9" s="1"/>
  <c r="E791" i="4"/>
  <c r="F791" i="4"/>
  <c r="H791" i="4"/>
  <c r="I791" i="4"/>
  <c r="J791" i="4"/>
  <c r="AB791" i="4"/>
  <c r="AD791" i="4" s="1"/>
  <c r="K870" i="9" s="1"/>
  <c r="E792" i="4"/>
  <c r="F792" i="4"/>
  <c r="H792" i="4"/>
  <c r="I792" i="4"/>
  <c r="J792" i="4"/>
  <c r="AB792" i="4"/>
  <c r="AD792" i="4" s="1"/>
  <c r="K871" i="9" s="1"/>
  <c r="E793" i="4"/>
  <c r="F793" i="4"/>
  <c r="H793" i="4"/>
  <c r="I793" i="4"/>
  <c r="J793" i="4"/>
  <c r="AB793" i="4"/>
  <c r="AD793" i="4" s="1"/>
  <c r="K872" i="9" s="1"/>
  <c r="E794" i="4"/>
  <c r="F794" i="4"/>
  <c r="H794" i="4"/>
  <c r="I794" i="4"/>
  <c r="J794" i="4"/>
  <c r="AB794" i="4"/>
  <c r="AD794" i="4" s="1"/>
  <c r="K873" i="9" s="1"/>
  <c r="E795" i="4"/>
  <c r="F795" i="4"/>
  <c r="H795" i="4"/>
  <c r="I795" i="4"/>
  <c r="J795" i="4"/>
  <c r="AB795" i="4"/>
  <c r="AD795" i="4" s="1"/>
  <c r="K874" i="9" s="1"/>
  <c r="E796" i="4"/>
  <c r="F796" i="4"/>
  <c r="H796" i="4"/>
  <c r="I796" i="4"/>
  <c r="J796" i="4"/>
  <c r="AB796" i="4"/>
  <c r="AD796" i="4" s="1"/>
  <c r="K875" i="9" s="1"/>
  <c r="E797" i="4"/>
  <c r="F797" i="4"/>
  <c r="H797" i="4"/>
  <c r="I797" i="4"/>
  <c r="J797" i="4"/>
  <c r="AB797" i="4"/>
  <c r="E798" i="4"/>
  <c r="F798" i="4"/>
  <c r="H798" i="4"/>
  <c r="I798" i="4"/>
  <c r="J798" i="4"/>
  <c r="AB798" i="4"/>
  <c r="AD798" i="4" s="1"/>
  <c r="K878" i="9" s="1"/>
  <c r="E799" i="4"/>
  <c r="F799" i="4"/>
  <c r="H799" i="4"/>
  <c r="I799" i="4"/>
  <c r="J799" i="4"/>
  <c r="AB799" i="4"/>
  <c r="AD799" i="4" s="1"/>
  <c r="K879" i="9" s="1"/>
  <c r="E800" i="4"/>
  <c r="F800" i="4"/>
  <c r="H800" i="4"/>
  <c r="I800" i="4"/>
  <c r="J800" i="4"/>
  <c r="AB800" i="4"/>
  <c r="AD800" i="4" s="1"/>
  <c r="K880" i="9" s="1"/>
  <c r="E801" i="4"/>
  <c r="F801" i="4"/>
  <c r="H801" i="4"/>
  <c r="I801" i="4"/>
  <c r="J801" i="4"/>
  <c r="AB801" i="4"/>
  <c r="AD801" i="4" s="1"/>
  <c r="K881" i="9" s="1"/>
  <c r="E802" i="4"/>
  <c r="F802" i="4"/>
  <c r="H802" i="4"/>
  <c r="I802" i="4"/>
  <c r="J802" i="4"/>
  <c r="AB802" i="4"/>
  <c r="AD802" i="4" s="1"/>
  <c r="K882" i="9" s="1"/>
  <c r="E803" i="4"/>
  <c r="F803" i="4"/>
  <c r="H803" i="4"/>
  <c r="I803" i="4"/>
  <c r="J803" i="4"/>
  <c r="AB803" i="4"/>
  <c r="AD803" i="4" s="1"/>
  <c r="K883" i="9" s="1"/>
  <c r="E804" i="4"/>
  <c r="F804" i="4"/>
  <c r="H804" i="4"/>
  <c r="I804" i="4"/>
  <c r="J804" i="4"/>
  <c r="AB804" i="4"/>
  <c r="AD804" i="4" s="1"/>
  <c r="K884" i="9" s="1"/>
  <c r="E805" i="4"/>
  <c r="F805" i="4"/>
  <c r="H805" i="4"/>
  <c r="I805" i="4"/>
  <c r="J805" i="4"/>
  <c r="AB805" i="4"/>
  <c r="E806" i="4"/>
  <c r="F806" i="4"/>
  <c r="H806" i="4"/>
  <c r="I806" i="4"/>
  <c r="J806" i="4"/>
  <c r="AB806" i="4"/>
  <c r="AD806" i="4" s="1"/>
  <c r="K886" i="9" s="1"/>
  <c r="E807" i="4"/>
  <c r="F807" i="4"/>
  <c r="H807" i="4"/>
  <c r="I807" i="4"/>
  <c r="J807" i="4"/>
  <c r="AB807" i="4"/>
  <c r="AD807" i="4" s="1"/>
  <c r="K887" i="9" s="1"/>
  <c r="E808" i="4"/>
  <c r="F808" i="4"/>
  <c r="H808" i="4"/>
  <c r="I808" i="4"/>
  <c r="J808" i="4"/>
  <c r="AB808" i="4"/>
  <c r="AD808" i="4" s="1"/>
  <c r="K888" i="9" s="1"/>
  <c r="E809" i="4"/>
  <c r="F809" i="4"/>
  <c r="H809" i="4"/>
  <c r="I809" i="4"/>
  <c r="J809" i="4"/>
  <c r="AB809" i="4"/>
  <c r="AD809" i="4" s="1"/>
  <c r="K889" i="9" s="1"/>
  <c r="E810" i="4"/>
  <c r="F810" i="4"/>
  <c r="H810" i="4"/>
  <c r="I810" i="4"/>
  <c r="J810" i="4"/>
  <c r="AB810" i="4"/>
  <c r="AD810" i="4" s="1"/>
  <c r="K890" i="9" s="1"/>
  <c r="E811" i="4"/>
  <c r="F811" i="4"/>
  <c r="H811" i="4"/>
  <c r="I811" i="4"/>
  <c r="J811" i="4"/>
  <c r="AB811" i="4"/>
  <c r="AD811" i="4" s="1"/>
  <c r="K892" i="9" s="1"/>
  <c r="E812" i="4"/>
  <c r="F812" i="4"/>
  <c r="H812" i="4"/>
  <c r="I812" i="4"/>
  <c r="J812" i="4"/>
  <c r="AB812" i="4"/>
  <c r="AD812" i="4" s="1"/>
  <c r="K893" i="9" s="1"/>
  <c r="E813" i="4"/>
  <c r="F813" i="4"/>
  <c r="H813" i="4"/>
  <c r="I813" i="4"/>
  <c r="J813" i="4"/>
  <c r="AB813" i="4"/>
  <c r="AD813" i="4" s="1"/>
  <c r="K894" i="9" s="1"/>
  <c r="E814" i="4"/>
  <c r="F814" i="4"/>
  <c r="H814" i="4"/>
  <c r="I814" i="4"/>
  <c r="J814" i="4"/>
  <c r="AB814" i="4"/>
  <c r="AD814" i="4" s="1"/>
  <c r="K895" i="9" s="1"/>
  <c r="E815" i="4"/>
  <c r="F815" i="4"/>
  <c r="H815" i="4"/>
  <c r="I815" i="4"/>
  <c r="J815" i="4"/>
  <c r="AB815" i="4"/>
  <c r="AD815" i="4" s="1"/>
  <c r="K896" i="9" s="1"/>
  <c r="E816" i="4"/>
  <c r="F816" i="4"/>
  <c r="H816" i="4"/>
  <c r="I816" i="4"/>
  <c r="J816" i="4"/>
  <c r="AB816" i="4"/>
  <c r="AD816" i="4" s="1"/>
  <c r="K897" i="9" s="1"/>
  <c r="E817" i="4"/>
  <c r="F817" i="4"/>
  <c r="H817" i="4"/>
  <c r="I817" i="4"/>
  <c r="J817" i="4"/>
  <c r="AB817" i="4"/>
  <c r="AD817" i="4" s="1"/>
  <c r="K898" i="9" s="1"/>
  <c r="E818" i="4"/>
  <c r="F818" i="4"/>
  <c r="H818" i="4"/>
  <c r="I818" i="4"/>
  <c r="J818" i="4"/>
  <c r="AB818" i="4"/>
  <c r="AD818" i="4" s="1"/>
  <c r="K899" i="9" s="1"/>
  <c r="E819" i="4"/>
  <c r="F819" i="4"/>
  <c r="H819" i="4"/>
  <c r="I819" i="4"/>
  <c r="J819" i="4"/>
  <c r="AB819" i="4"/>
  <c r="AD819" i="4" s="1"/>
  <c r="K900" i="9" s="1"/>
  <c r="E820" i="4"/>
  <c r="F820" i="4"/>
  <c r="H820" i="4"/>
  <c r="I820" i="4"/>
  <c r="J820" i="4"/>
  <c r="AB820" i="4"/>
  <c r="AD820" i="4" s="1"/>
  <c r="K901" i="9" s="1"/>
  <c r="E821" i="4"/>
  <c r="F821" i="4"/>
  <c r="H821" i="4"/>
  <c r="I821" i="4"/>
  <c r="J821" i="4"/>
  <c r="AB821" i="4"/>
  <c r="AD821" i="4" s="1"/>
  <c r="K902" i="9" s="1"/>
  <c r="E822" i="4"/>
  <c r="F822" i="4"/>
  <c r="H822" i="4"/>
  <c r="I822" i="4"/>
  <c r="J822" i="4"/>
  <c r="AB822" i="4"/>
  <c r="AD822" i="4" s="1"/>
  <c r="K903" i="9" s="1"/>
  <c r="E823" i="4"/>
  <c r="F823" i="4"/>
  <c r="H823" i="4"/>
  <c r="I823" i="4"/>
  <c r="J823" i="4"/>
  <c r="AB823" i="4"/>
  <c r="AD823" i="4" s="1"/>
  <c r="K904" i="9" s="1"/>
  <c r="E824" i="4"/>
  <c r="F824" i="4"/>
  <c r="H824" i="4"/>
  <c r="I824" i="4"/>
  <c r="J824" i="4"/>
  <c r="AB824" i="4"/>
  <c r="AD824" i="4" s="1"/>
  <c r="K905" i="9" s="1"/>
  <c r="E825" i="4"/>
  <c r="F825" i="4"/>
  <c r="H825" i="4"/>
  <c r="I825" i="4"/>
  <c r="J825" i="4"/>
  <c r="AB825" i="4"/>
  <c r="AD825" i="4" s="1"/>
  <c r="K906" i="9" s="1"/>
  <c r="E826" i="4"/>
  <c r="F826" i="4"/>
  <c r="H826" i="4"/>
  <c r="I826" i="4"/>
  <c r="J826" i="4"/>
  <c r="AB826" i="4"/>
  <c r="AD826" i="4" s="1"/>
  <c r="K907" i="9" s="1"/>
  <c r="E827" i="4"/>
  <c r="F827" i="4"/>
  <c r="H827" i="4"/>
  <c r="I827" i="4"/>
  <c r="J827" i="4"/>
  <c r="AB827" i="4"/>
  <c r="AD827" i="4" s="1"/>
  <c r="K909" i="9" s="1"/>
  <c r="E828" i="4"/>
  <c r="F828" i="4"/>
  <c r="H828" i="4"/>
  <c r="I828" i="4"/>
  <c r="J828" i="4"/>
  <c r="AB828" i="4"/>
  <c r="AD828" i="4" s="1"/>
  <c r="K910" i="9" s="1"/>
  <c r="E829" i="4"/>
  <c r="F829" i="4"/>
  <c r="H829" i="4"/>
  <c r="I829" i="4"/>
  <c r="J829" i="4"/>
  <c r="AB829" i="4"/>
  <c r="AD829" i="4" s="1"/>
  <c r="K911" i="9" s="1"/>
  <c r="E830" i="4"/>
  <c r="F830" i="4"/>
  <c r="H830" i="4"/>
  <c r="I830" i="4"/>
  <c r="J830" i="4"/>
  <c r="AB830" i="4"/>
  <c r="AD830" i="4" s="1"/>
  <c r="K912" i="9" s="1"/>
  <c r="E831" i="4"/>
  <c r="F831" i="4"/>
  <c r="H831" i="4"/>
  <c r="I831" i="4"/>
  <c r="J831" i="4"/>
  <c r="AB831" i="4"/>
  <c r="AD831" i="4" s="1"/>
  <c r="K913" i="9" s="1"/>
  <c r="E832" i="4"/>
  <c r="F832" i="4"/>
  <c r="H832" i="4"/>
  <c r="I832" i="4"/>
  <c r="J832" i="4"/>
  <c r="AB832" i="4"/>
  <c r="AD832" i="4" s="1"/>
  <c r="K914" i="9" s="1"/>
  <c r="E833" i="4"/>
  <c r="F833" i="4"/>
  <c r="H833" i="4"/>
  <c r="I833" i="4"/>
  <c r="J833" i="4"/>
  <c r="AB833" i="4"/>
  <c r="AD833" i="4" s="1"/>
  <c r="K915" i="9" s="1"/>
  <c r="E834" i="4"/>
  <c r="F834" i="4"/>
  <c r="H834" i="4"/>
  <c r="I834" i="4"/>
  <c r="J834" i="4"/>
  <c r="AB834" i="4"/>
  <c r="AD834" i="4" s="1"/>
  <c r="K916" i="9" s="1"/>
  <c r="E835" i="4"/>
  <c r="F835" i="4"/>
  <c r="H835" i="4"/>
  <c r="I835" i="4"/>
  <c r="J835" i="4"/>
  <c r="AB835" i="4"/>
  <c r="AD835" i="4" s="1"/>
  <c r="K917" i="9" s="1"/>
  <c r="E836" i="4"/>
  <c r="F836" i="4"/>
  <c r="H836" i="4"/>
  <c r="I836" i="4"/>
  <c r="J836" i="4"/>
  <c r="AB836" i="4"/>
  <c r="AD836" i="4" s="1"/>
  <c r="K918" i="9" s="1"/>
  <c r="E837" i="4"/>
  <c r="F837" i="4"/>
  <c r="H837" i="4"/>
  <c r="I837" i="4"/>
  <c r="J837" i="4"/>
  <c r="AB837" i="4"/>
  <c r="AD837" i="4" s="1"/>
  <c r="K919" i="9" s="1"/>
  <c r="E838" i="4"/>
  <c r="F838" i="4"/>
  <c r="H838" i="4"/>
  <c r="I838" i="4"/>
  <c r="J838" i="4"/>
  <c r="AB838" i="4"/>
  <c r="AD838" i="4" s="1"/>
  <c r="K921" i="9" s="1"/>
  <c r="E839" i="4"/>
  <c r="F839" i="4"/>
  <c r="H839" i="4"/>
  <c r="I839" i="4"/>
  <c r="J839" i="4"/>
  <c r="AB839" i="4"/>
  <c r="AD839" i="4" s="1"/>
  <c r="K922" i="9" s="1"/>
  <c r="E840" i="4"/>
  <c r="F840" i="4"/>
  <c r="H840" i="4"/>
  <c r="I840" i="4"/>
  <c r="J840" i="4"/>
  <c r="AB840" i="4"/>
  <c r="AD840" i="4" s="1"/>
  <c r="K923" i="9" s="1"/>
  <c r="E841" i="4"/>
  <c r="F841" i="4"/>
  <c r="H841" i="4"/>
  <c r="I841" i="4"/>
  <c r="J841" i="4"/>
  <c r="AB841" i="4"/>
  <c r="AD841" i="4" s="1"/>
  <c r="K924" i="9" s="1"/>
  <c r="E842" i="4"/>
  <c r="F842" i="4"/>
  <c r="H842" i="4"/>
  <c r="I842" i="4"/>
  <c r="J842" i="4"/>
  <c r="AB842" i="4"/>
  <c r="AD842" i="4" s="1"/>
  <c r="K925" i="9" s="1"/>
  <c r="E843" i="4"/>
  <c r="F843" i="4"/>
  <c r="H843" i="4"/>
  <c r="I843" i="4"/>
  <c r="J843" i="4"/>
  <c r="AB843" i="4"/>
  <c r="AD843" i="4" s="1"/>
  <c r="K926" i="9" s="1"/>
  <c r="E844" i="4"/>
  <c r="F844" i="4"/>
  <c r="H844" i="4"/>
  <c r="I844" i="4"/>
  <c r="J844" i="4"/>
  <c r="AB844" i="4"/>
  <c r="AD844" i="4" s="1"/>
  <c r="K927" i="9" s="1"/>
  <c r="E845" i="4"/>
  <c r="F845" i="4"/>
  <c r="H845" i="4"/>
  <c r="I845" i="4"/>
  <c r="J845" i="4"/>
  <c r="AB845" i="4"/>
  <c r="AD845" i="4" s="1"/>
  <c r="K928" i="9" s="1"/>
  <c r="E846" i="4"/>
  <c r="F846" i="4"/>
  <c r="H846" i="4"/>
  <c r="I846" i="4"/>
  <c r="J846" i="4"/>
  <c r="AB846" i="4"/>
  <c r="AD846" i="4" s="1"/>
  <c r="K929" i="9" s="1"/>
  <c r="E847" i="4"/>
  <c r="F847" i="4"/>
  <c r="H847" i="4"/>
  <c r="I847" i="4"/>
  <c r="J847" i="4"/>
  <c r="AB847" i="4"/>
  <c r="AD847" i="4" s="1"/>
  <c r="K930" i="9" s="1"/>
  <c r="E848" i="4"/>
  <c r="F848" i="4"/>
  <c r="H848" i="4"/>
  <c r="I848" i="4"/>
  <c r="J848" i="4"/>
  <c r="AB848" i="4"/>
  <c r="AD848" i="4" s="1"/>
  <c r="K931" i="9" s="1"/>
  <c r="E849" i="4"/>
  <c r="F849" i="4"/>
  <c r="H849" i="4"/>
  <c r="I849" i="4"/>
  <c r="J849" i="4"/>
  <c r="AB849" i="4"/>
  <c r="AD849" i="4" s="1"/>
  <c r="K932" i="9" s="1"/>
  <c r="E850" i="4"/>
  <c r="F850" i="4"/>
  <c r="H850" i="4"/>
  <c r="I850" i="4"/>
  <c r="J850" i="4"/>
  <c r="AB850" i="4"/>
  <c r="AD850" i="4" s="1"/>
  <c r="K933" i="9" s="1"/>
  <c r="E851" i="4"/>
  <c r="F851" i="4"/>
  <c r="H851" i="4"/>
  <c r="I851" i="4"/>
  <c r="J851" i="4"/>
  <c r="AB851" i="4"/>
  <c r="AD851" i="4" s="1"/>
  <c r="K934" i="9" s="1"/>
  <c r="E852" i="4"/>
  <c r="F852" i="4"/>
  <c r="H852" i="4"/>
  <c r="I852" i="4"/>
  <c r="J852" i="4"/>
  <c r="AB852" i="4"/>
  <c r="AD852" i="4" s="1"/>
  <c r="K936" i="9" s="1"/>
  <c r="E853" i="4"/>
  <c r="F853" i="4"/>
  <c r="H853" i="4"/>
  <c r="I853" i="4"/>
  <c r="J853" i="4"/>
  <c r="AB853" i="4"/>
  <c r="AD853" i="4" s="1"/>
  <c r="K937" i="9" s="1"/>
  <c r="E854" i="4"/>
  <c r="F854" i="4"/>
  <c r="H854" i="4"/>
  <c r="I854" i="4"/>
  <c r="J854" i="4"/>
  <c r="AB854" i="4"/>
  <c r="AD854" i="4" s="1"/>
  <c r="K938" i="9" s="1"/>
  <c r="E855" i="4"/>
  <c r="F855" i="4"/>
  <c r="H855" i="4"/>
  <c r="I855" i="4"/>
  <c r="J855" i="4"/>
  <c r="AB855" i="4"/>
  <c r="AD855" i="4" s="1"/>
  <c r="K939" i="9" s="1"/>
  <c r="E856" i="4"/>
  <c r="F856" i="4"/>
  <c r="H856" i="4"/>
  <c r="I856" i="4"/>
  <c r="J856" i="4"/>
  <c r="AB856" i="4"/>
  <c r="AD856" i="4" s="1"/>
  <c r="K940" i="9" s="1"/>
  <c r="E857" i="4"/>
  <c r="F857" i="4"/>
  <c r="H857" i="4"/>
  <c r="I857" i="4"/>
  <c r="J857" i="4"/>
  <c r="AB857" i="4"/>
  <c r="AD857" i="4" s="1"/>
  <c r="K941" i="9" s="1"/>
  <c r="E858" i="4"/>
  <c r="F858" i="4"/>
  <c r="H858" i="4"/>
  <c r="I858" i="4"/>
  <c r="J858" i="4"/>
  <c r="AB858" i="4"/>
  <c r="AD858" i="4" s="1"/>
  <c r="K942" i="9" s="1"/>
  <c r="E859" i="4"/>
  <c r="F859" i="4"/>
  <c r="H859" i="4"/>
  <c r="I859" i="4"/>
  <c r="J859" i="4"/>
  <c r="AB859" i="4"/>
  <c r="AD859" i="4" s="1"/>
  <c r="K943" i="9" s="1"/>
  <c r="E860" i="4"/>
  <c r="F860" i="4"/>
  <c r="H860" i="4"/>
  <c r="I860" i="4"/>
  <c r="J860" i="4"/>
  <c r="AB860" i="4"/>
  <c r="AD860" i="4" s="1"/>
  <c r="K944" i="9" s="1"/>
  <c r="E861" i="4"/>
  <c r="F861" i="4"/>
  <c r="H861" i="4"/>
  <c r="I861" i="4"/>
  <c r="J861" i="4"/>
  <c r="AB861" i="4"/>
  <c r="AD861" i="4" s="1"/>
  <c r="K945" i="9" s="1"/>
  <c r="E862" i="4"/>
  <c r="F862" i="4"/>
  <c r="H862" i="4"/>
  <c r="I862" i="4"/>
  <c r="J862" i="4"/>
  <c r="AB862" i="4"/>
  <c r="E863" i="4"/>
  <c r="F863" i="4"/>
  <c r="H863" i="4"/>
  <c r="I863" i="4"/>
  <c r="J863" i="4"/>
  <c r="AB863" i="4"/>
  <c r="AD863" i="4" s="1"/>
  <c r="K947" i="9" s="1"/>
  <c r="E864" i="4"/>
  <c r="F864" i="4"/>
  <c r="H864" i="4"/>
  <c r="I864" i="4"/>
  <c r="J864" i="4"/>
  <c r="AB864" i="4"/>
  <c r="AD864" i="4" s="1"/>
  <c r="K948" i="9" s="1"/>
  <c r="E865" i="4"/>
  <c r="F865" i="4"/>
  <c r="H865" i="4"/>
  <c r="I865" i="4"/>
  <c r="J865" i="4"/>
  <c r="AB865" i="4"/>
  <c r="AD865" i="4" s="1"/>
  <c r="K949" i="9" s="1"/>
  <c r="E866" i="4"/>
  <c r="F866" i="4"/>
  <c r="H866" i="4"/>
  <c r="I866" i="4"/>
  <c r="J866" i="4"/>
  <c r="AB866" i="4"/>
  <c r="AD866" i="4" s="1"/>
  <c r="K950" i="9" s="1"/>
  <c r="E867" i="4"/>
  <c r="F867" i="4"/>
  <c r="H867" i="4"/>
  <c r="I867" i="4"/>
  <c r="J867" i="4"/>
  <c r="AB867" i="4"/>
  <c r="AD867" i="4" s="1"/>
  <c r="K951" i="9" s="1"/>
  <c r="E868" i="4"/>
  <c r="F868" i="4"/>
  <c r="H868" i="4"/>
  <c r="I868" i="4"/>
  <c r="J868" i="4"/>
  <c r="AB868" i="4"/>
  <c r="AD868" i="4" s="1"/>
  <c r="K952" i="9" s="1"/>
  <c r="E869" i="4"/>
  <c r="F869" i="4"/>
  <c r="H869" i="4"/>
  <c r="I869" i="4"/>
  <c r="J869" i="4"/>
  <c r="AB869" i="4"/>
  <c r="AD869" i="4" s="1"/>
  <c r="K953" i="9" s="1"/>
  <c r="E870" i="4"/>
  <c r="F870" i="4"/>
  <c r="H870" i="4"/>
  <c r="I870" i="4"/>
  <c r="J870" i="4"/>
  <c r="AB870" i="4"/>
  <c r="AD870" i="4" s="1"/>
  <c r="K954" i="9" s="1"/>
  <c r="E871" i="4"/>
  <c r="F871" i="4"/>
  <c r="H871" i="4"/>
  <c r="I871" i="4"/>
  <c r="J871" i="4"/>
  <c r="AB871" i="4"/>
  <c r="AD871" i="4" s="1"/>
  <c r="K955" i="9" s="1"/>
  <c r="E872" i="4"/>
  <c r="F872" i="4"/>
  <c r="H872" i="4"/>
  <c r="I872" i="4"/>
  <c r="J872" i="4"/>
  <c r="AB872" i="4"/>
  <c r="AD872" i="4" s="1"/>
  <c r="K956" i="9" s="1"/>
  <c r="E873" i="4"/>
  <c r="F873" i="4"/>
  <c r="H873" i="4"/>
  <c r="I873" i="4"/>
  <c r="J873" i="4"/>
  <c r="AB873" i="4"/>
  <c r="AD873" i="4" s="1"/>
  <c r="K957" i="9" s="1"/>
  <c r="E874" i="4"/>
  <c r="F874" i="4"/>
  <c r="H874" i="4"/>
  <c r="I874" i="4"/>
  <c r="J874" i="4"/>
  <c r="AB874" i="4"/>
  <c r="AD874" i="4" s="1"/>
  <c r="K958" i="9" s="1"/>
  <c r="E875" i="4"/>
  <c r="F875" i="4"/>
  <c r="H875" i="4"/>
  <c r="I875" i="4"/>
  <c r="J875" i="4"/>
  <c r="AB875" i="4"/>
  <c r="AD875" i="4" s="1"/>
  <c r="K959" i="9" s="1"/>
  <c r="E876" i="4"/>
  <c r="F876" i="4"/>
  <c r="H876" i="4"/>
  <c r="I876" i="4"/>
  <c r="J876" i="4"/>
  <c r="AB876" i="4"/>
  <c r="AD876" i="4" s="1"/>
  <c r="K960" i="9" s="1"/>
  <c r="E877" i="4"/>
  <c r="F877" i="4"/>
  <c r="H877" i="4"/>
  <c r="I877" i="4"/>
  <c r="J877" i="4"/>
  <c r="AB877" i="4"/>
  <c r="AD877" i="4" s="1"/>
  <c r="K961" i="9" s="1"/>
  <c r="E878" i="4"/>
  <c r="F878" i="4"/>
  <c r="H878" i="4"/>
  <c r="I878" i="4"/>
  <c r="J878" i="4"/>
  <c r="AB878" i="4"/>
  <c r="AD878" i="4" s="1"/>
  <c r="K962" i="9" s="1"/>
  <c r="E879" i="4"/>
  <c r="F879" i="4"/>
  <c r="H879" i="4"/>
  <c r="I879" i="4"/>
  <c r="J879" i="4"/>
  <c r="AB879" i="4"/>
  <c r="AD879" i="4" s="1"/>
  <c r="K963" i="9" s="1"/>
  <c r="E880" i="4"/>
  <c r="F880" i="4"/>
  <c r="H880" i="4"/>
  <c r="I880" i="4"/>
  <c r="J880" i="4"/>
  <c r="AB880" i="4"/>
  <c r="AD880" i="4" s="1"/>
  <c r="K965" i="9" s="1"/>
  <c r="E881" i="4"/>
  <c r="F881" i="4"/>
  <c r="H881" i="4"/>
  <c r="I881" i="4"/>
  <c r="J881" i="4"/>
  <c r="AB881" i="4"/>
  <c r="AD881" i="4" s="1"/>
  <c r="K966" i="9" s="1"/>
  <c r="E882" i="4"/>
  <c r="F882" i="4"/>
  <c r="H882" i="4"/>
  <c r="I882" i="4"/>
  <c r="J882" i="4"/>
  <c r="AB882" i="4"/>
  <c r="AD882" i="4" s="1"/>
  <c r="K967" i="9" s="1"/>
  <c r="E883" i="4"/>
  <c r="F883" i="4"/>
  <c r="H883" i="4"/>
  <c r="I883" i="4"/>
  <c r="J883" i="4"/>
  <c r="AB883" i="4"/>
  <c r="AD883" i="4" s="1"/>
  <c r="K968" i="9" s="1"/>
  <c r="E884" i="4"/>
  <c r="F884" i="4"/>
  <c r="H884" i="4"/>
  <c r="I884" i="4"/>
  <c r="J884" i="4"/>
  <c r="AB884" i="4"/>
  <c r="AD884" i="4" s="1"/>
  <c r="K969" i="9" s="1"/>
  <c r="E885" i="4"/>
  <c r="F885" i="4"/>
  <c r="H885" i="4"/>
  <c r="I885" i="4"/>
  <c r="J885" i="4"/>
  <c r="AB885" i="4"/>
  <c r="AD885" i="4" s="1"/>
  <c r="K970" i="9" s="1"/>
  <c r="E886" i="4"/>
  <c r="F886" i="4"/>
  <c r="H886" i="4"/>
  <c r="I886" i="4"/>
  <c r="J886" i="4"/>
  <c r="AB886" i="4"/>
  <c r="AD886" i="4" s="1"/>
  <c r="K971" i="9" s="1"/>
  <c r="E887" i="4"/>
  <c r="F887" i="4"/>
  <c r="H887" i="4"/>
  <c r="I887" i="4"/>
  <c r="J887" i="4"/>
  <c r="AB887" i="4"/>
  <c r="AD887" i="4" s="1"/>
  <c r="K972" i="9" s="1"/>
  <c r="E888" i="4"/>
  <c r="F888" i="4"/>
  <c r="H888" i="4"/>
  <c r="I888" i="4"/>
  <c r="J888" i="4"/>
  <c r="AB888" i="4"/>
  <c r="AD888" i="4" s="1"/>
  <c r="K974" i="9" s="1"/>
  <c r="E889" i="4"/>
  <c r="F889" i="4"/>
  <c r="H889" i="4"/>
  <c r="I889" i="4"/>
  <c r="J889" i="4"/>
  <c r="AB889" i="4"/>
  <c r="AD889" i="4" s="1"/>
  <c r="K975" i="9" s="1"/>
  <c r="E890" i="4"/>
  <c r="F890" i="4"/>
  <c r="H890" i="4"/>
  <c r="I890" i="4"/>
  <c r="J890" i="4"/>
  <c r="AB890" i="4"/>
  <c r="AD890" i="4" s="1"/>
  <c r="K976" i="9" s="1"/>
  <c r="E891" i="4"/>
  <c r="F891" i="4"/>
  <c r="H891" i="4"/>
  <c r="I891" i="4"/>
  <c r="J891" i="4"/>
  <c r="AB891" i="4"/>
  <c r="AD891" i="4" s="1"/>
  <c r="K977" i="9" s="1"/>
  <c r="E892" i="4"/>
  <c r="F892" i="4"/>
  <c r="H892" i="4"/>
  <c r="I892" i="4"/>
  <c r="J892" i="4"/>
  <c r="AB892" i="4"/>
  <c r="AD892" i="4" s="1"/>
  <c r="K978" i="9" s="1"/>
  <c r="E893" i="4"/>
  <c r="F893" i="4"/>
  <c r="H893" i="4"/>
  <c r="I893" i="4"/>
  <c r="J893" i="4"/>
  <c r="AB893" i="4"/>
  <c r="AD893" i="4" s="1"/>
  <c r="K979" i="9" s="1"/>
  <c r="E894" i="4"/>
  <c r="F894" i="4"/>
  <c r="H894" i="4"/>
  <c r="I894" i="4"/>
  <c r="J894" i="4"/>
  <c r="AB894" i="4"/>
  <c r="AD894" i="4" s="1"/>
  <c r="K980" i="9" s="1"/>
  <c r="E895" i="4"/>
  <c r="F895" i="4"/>
  <c r="H895" i="4"/>
  <c r="I895" i="4"/>
  <c r="J895" i="4"/>
  <c r="AB895" i="4"/>
  <c r="AD895" i="4" s="1"/>
  <c r="K981" i="9" s="1"/>
  <c r="E896" i="4"/>
  <c r="F896" i="4"/>
  <c r="H896" i="4"/>
  <c r="I896" i="4"/>
  <c r="J896" i="4"/>
  <c r="AB896" i="4"/>
  <c r="AD896" i="4" s="1"/>
  <c r="K982" i="9" s="1"/>
  <c r="E897" i="4"/>
  <c r="F897" i="4"/>
  <c r="H897" i="4"/>
  <c r="I897" i="4"/>
  <c r="J897" i="4"/>
  <c r="AB897" i="4"/>
  <c r="AD897" i="4" s="1"/>
  <c r="K983" i="9" s="1"/>
  <c r="E898" i="4"/>
  <c r="F898" i="4"/>
  <c r="H898" i="4"/>
  <c r="I898" i="4"/>
  <c r="J898" i="4"/>
  <c r="AB898" i="4"/>
  <c r="AD898" i="4" s="1"/>
  <c r="K984" i="9" s="1"/>
  <c r="E899" i="4"/>
  <c r="F899" i="4"/>
  <c r="H899" i="4"/>
  <c r="I899" i="4"/>
  <c r="J899" i="4"/>
  <c r="AB899" i="4"/>
  <c r="E900" i="4"/>
  <c r="F900" i="4"/>
  <c r="H900" i="4"/>
  <c r="I900" i="4"/>
  <c r="J900" i="4"/>
  <c r="AB900" i="4"/>
  <c r="AD900" i="4" s="1"/>
  <c r="K986" i="9" s="1"/>
  <c r="E901" i="4"/>
  <c r="F901" i="4"/>
  <c r="H901" i="4"/>
  <c r="I901" i="4"/>
  <c r="J901" i="4"/>
  <c r="AB901" i="4"/>
  <c r="AD901" i="4" s="1"/>
  <c r="K987" i="9" s="1"/>
  <c r="E902" i="4"/>
  <c r="F902" i="4"/>
  <c r="H902" i="4"/>
  <c r="I902" i="4"/>
  <c r="J902" i="4"/>
  <c r="AB902" i="4"/>
  <c r="AD902" i="4" s="1"/>
  <c r="K988" i="9" s="1"/>
  <c r="E903" i="4"/>
  <c r="F903" i="4"/>
  <c r="H903" i="4"/>
  <c r="I903" i="4"/>
  <c r="J903" i="4"/>
  <c r="AB903" i="4"/>
  <c r="AD903" i="4" s="1"/>
  <c r="K989" i="9" s="1"/>
  <c r="E904" i="4"/>
  <c r="F904" i="4"/>
  <c r="H904" i="4"/>
  <c r="I904" i="4"/>
  <c r="J904" i="4"/>
  <c r="AB904" i="4"/>
  <c r="AD904" i="4" s="1"/>
  <c r="K990" i="9" s="1"/>
  <c r="E905" i="4"/>
  <c r="F905" i="4"/>
  <c r="H905" i="4"/>
  <c r="I905" i="4"/>
  <c r="J905" i="4"/>
  <c r="AB905" i="4"/>
  <c r="AD905" i="4" s="1"/>
  <c r="K991" i="9" s="1"/>
  <c r="E906" i="4"/>
  <c r="F906" i="4"/>
  <c r="H906" i="4"/>
  <c r="I906" i="4"/>
  <c r="J906" i="4"/>
  <c r="AB906" i="4"/>
  <c r="AD906" i="4" s="1"/>
  <c r="K996" i="9" s="1"/>
  <c r="E907" i="4"/>
  <c r="F907" i="4"/>
  <c r="H907" i="4"/>
  <c r="I907" i="4"/>
  <c r="J907" i="4"/>
  <c r="AB907" i="4"/>
  <c r="AD907" i="4" s="1"/>
  <c r="K1000" i="9" s="1"/>
  <c r="E908" i="4"/>
  <c r="F908" i="4"/>
  <c r="H908" i="4"/>
  <c r="I908" i="4"/>
  <c r="J908" i="4"/>
  <c r="AB908" i="4"/>
  <c r="AD908" i="4" s="1"/>
  <c r="K1001" i="9" s="1"/>
  <c r="E909" i="4"/>
  <c r="F909" i="4"/>
  <c r="H909" i="4"/>
  <c r="I909" i="4"/>
  <c r="J909" i="4"/>
  <c r="AB909" i="4"/>
  <c r="AD909" i="4" s="1"/>
  <c r="K1002" i="9" s="1"/>
  <c r="E910" i="4"/>
  <c r="F910" i="4"/>
  <c r="H910" i="4"/>
  <c r="I910" i="4"/>
  <c r="J910" i="4"/>
  <c r="AB910" i="4"/>
  <c r="AD910" i="4" s="1"/>
  <c r="K1003" i="9" s="1"/>
  <c r="E911" i="4"/>
  <c r="F911" i="4"/>
  <c r="H911" i="4"/>
  <c r="I911" i="4"/>
  <c r="J911" i="4"/>
  <c r="AB911" i="4"/>
  <c r="AD911" i="4" s="1"/>
  <c r="K1004" i="9" s="1"/>
  <c r="E912" i="4"/>
  <c r="F912" i="4"/>
  <c r="H912" i="4"/>
  <c r="I912" i="4"/>
  <c r="J912" i="4"/>
  <c r="AB912" i="4"/>
  <c r="AD912" i="4" s="1"/>
  <c r="K1005" i="9" s="1"/>
  <c r="E913" i="4"/>
  <c r="F913" i="4"/>
  <c r="H913" i="4"/>
  <c r="I913" i="4"/>
  <c r="J913" i="4"/>
  <c r="AB913" i="4"/>
  <c r="AD913" i="4" s="1"/>
  <c r="K1006" i="9" s="1"/>
  <c r="E914" i="4"/>
  <c r="F914" i="4"/>
  <c r="H914" i="4"/>
  <c r="I914" i="4"/>
  <c r="J914" i="4"/>
  <c r="AB914" i="4"/>
  <c r="AD914" i="4" s="1"/>
  <c r="K1008" i="9" s="1"/>
  <c r="E915" i="4"/>
  <c r="F915" i="4"/>
  <c r="H915" i="4"/>
  <c r="I915" i="4"/>
  <c r="J915" i="4"/>
  <c r="AB915" i="4"/>
  <c r="AD915" i="4" s="1"/>
  <c r="K1009" i="9" s="1"/>
  <c r="E916" i="4"/>
  <c r="F916" i="4"/>
  <c r="H916" i="4"/>
  <c r="I916" i="4"/>
  <c r="J916" i="4"/>
  <c r="AB916" i="4"/>
  <c r="AD916" i="4" s="1"/>
  <c r="K1010" i="9" s="1"/>
  <c r="E917" i="4"/>
  <c r="F917" i="4"/>
  <c r="H917" i="4"/>
  <c r="I917" i="4"/>
  <c r="J917" i="4"/>
  <c r="AB917" i="4"/>
  <c r="AD917" i="4" s="1"/>
  <c r="K1011" i="9" s="1"/>
  <c r="E918" i="4"/>
  <c r="F918" i="4"/>
  <c r="H918" i="4"/>
  <c r="I918" i="4"/>
  <c r="J918" i="4"/>
  <c r="AB918" i="4"/>
  <c r="AD918" i="4" s="1"/>
  <c r="K1012" i="9" s="1"/>
  <c r="E919" i="4"/>
  <c r="F919" i="4"/>
  <c r="H919" i="4"/>
  <c r="I919" i="4"/>
  <c r="J919" i="4"/>
  <c r="AB919" i="4"/>
  <c r="AD919" i="4" s="1"/>
  <c r="K1013" i="9" s="1"/>
  <c r="E920" i="4"/>
  <c r="F920" i="4"/>
  <c r="H920" i="4"/>
  <c r="I920" i="4"/>
  <c r="J920" i="4"/>
  <c r="AB920" i="4"/>
  <c r="AD920" i="4" s="1"/>
  <c r="K1014" i="9" s="1"/>
  <c r="E921" i="4"/>
  <c r="F921" i="4"/>
  <c r="H921" i="4"/>
  <c r="I921" i="4"/>
  <c r="J921" i="4"/>
  <c r="AB921" i="4"/>
  <c r="AD921" i="4" s="1"/>
  <c r="K1015" i="9" s="1"/>
  <c r="E922" i="4"/>
  <c r="F922" i="4"/>
  <c r="H922" i="4"/>
  <c r="I922" i="4"/>
  <c r="J922" i="4"/>
  <c r="AB922" i="4"/>
  <c r="AD922" i="4" s="1"/>
  <c r="K1016" i="9" s="1"/>
  <c r="E923" i="4"/>
  <c r="F923" i="4"/>
  <c r="H923" i="4"/>
  <c r="I923" i="4"/>
  <c r="J923" i="4"/>
  <c r="AB923" i="4"/>
  <c r="AD923" i="4" s="1"/>
  <c r="K1017" i="9" s="1"/>
  <c r="E924" i="4"/>
  <c r="F924" i="4"/>
  <c r="H924" i="4"/>
  <c r="I924" i="4"/>
  <c r="J924" i="4"/>
  <c r="AB924" i="4"/>
  <c r="AD924" i="4" s="1"/>
  <c r="K1018" i="9" s="1"/>
  <c r="E925" i="4"/>
  <c r="F925" i="4"/>
  <c r="H925" i="4"/>
  <c r="I925" i="4"/>
  <c r="J925" i="4"/>
  <c r="AB925" i="4"/>
  <c r="AD925" i="4" s="1"/>
  <c r="K1019" i="9" s="1"/>
  <c r="E926" i="4"/>
  <c r="F926" i="4"/>
  <c r="H926" i="4"/>
  <c r="I926" i="4"/>
  <c r="J926" i="4"/>
  <c r="AB926" i="4"/>
  <c r="AD926" i="4" s="1"/>
  <c r="K1020" i="9" s="1"/>
  <c r="E927" i="4"/>
  <c r="F927" i="4"/>
  <c r="H927" i="4"/>
  <c r="I927" i="4"/>
  <c r="J927" i="4"/>
  <c r="AB927" i="4"/>
  <c r="AD927" i="4" s="1"/>
  <c r="K1021" i="9" s="1"/>
  <c r="E928" i="4"/>
  <c r="F928" i="4"/>
  <c r="H928" i="4"/>
  <c r="I928" i="4"/>
  <c r="J928" i="4"/>
  <c r="AB928" i="4"/>
  <c r="AD928" i="4" s="1"/>
  <c r="K1022" i="9" s="1"/>
  <c r="E929" i="4"/>
  <c r="F929" i="4"/>
  <c r="H929" i="4"/>
  <c r="I929" i="4"/>
  <c r="J929" i="4"/>
  <c r="AB929" i="4"/>
  <c r="AD929" i="4" s="1"/>
  <c r="K1023" i="9" s="1"/>
  <c r="E930" i="4"/>
  <c r="F930" i="4"/>
  <c r="H930" i="4"/>
  <c r="I930" i="4"/>
  <c r="J930" i="4"/>
  <c r="AB930" i="4"/>
  <c r="AD930" i="4" s="1"/>
  <c r="K1024" i="9" s="1"/>
  <c r="E931" i="4"/>
  <c r="F931" i="4"/>
  <c r="H931" i="4"/>
  <c r="I931" i="4"/>
  <c r="J931" i="4"/>
  <c r="AB931" i="4"/>
  <c r="AD931" i="4" s="1"/>
  <c r="K1025" i="9" s="1"/>
  <c r="E932" i="4"/>
  <c r="F932" i="4"/>
  <c r="H932" i="4"/>
  <c r="I932" i="4"/>
  <c r="J932" i="4"/>
  <c r="AB932" i="4"/>
  <c r="AD932" i="4" s="1"/>
  <c r="K1026" i="9" s="1"/>
  <c r="E933" i="4"/>
  <c r="F933" i="4"/>
  <c r="H933" i="4"/>
  <c r="I933" i="4"/>
  <c r="J933" i="4"/>
  <c r="AB933" i="4"/>
  <c r="AD933" i="4" s="1"/>
  <c r="K1029" i="9" s="1"/>
  <c r="E934" i="4"/>
  <c r="F934" i="4"/>
  <c r="H934" i="4"/>
  <c r="I934" i="4"/>
  <c r="J934" i="4"/>
  <c r="AB934" i="4"/>
  <c r="AD934" i="4" s="1"/>
  <c r="K1030" i="9" s="1"/>
  <c r="E935" i="4"/>
  <c r="F935" i="4"/>
  <c r="H935" i="4"/>
  <c r="I935" i="4"/>
  <c r="J935" i="4"/>
  <c r="AB935" i="4"/>
  <c r="AD935" i="4" s="1"/>
  <c r="K1031" i="9" s="1"/>
  <c r="E936" i="4"/>
  <c r="F936" i="4"/>
  <c r="H936" i="4"/>
  <c r="I936" i="4"/>
  <c r="J936" i="4"/>
  <c r="AB936" i="4"/>
  <c r="AD936" i="4" s="1"/>
  <c r="K1032" i="9" s="1"/>
  <c r="E937" i="4"/>
  <c r="F937" i="4"/>
  <c r="H937" i="4"/>
  <c r="I937" i="4"/>
  <c r="J937" i="4"/>
  <c r="AB937" i="4"/>
  <c r="AD937" i="4" s="1"/>
  <c r="K1033" i="9" s="1"/>
  <c r="N1" i="1"/>
  <c r="M1033" i="1"/>
  <c r="P1033" i="1" s="1"/>
  <c r="M1032" i="1"/>
  <c r="P1032" i="1" s="1"/>
  <c r="M1031" i="1"/>
  <c r="P1031" i="1" s="1"/>
  <c r="M1030" i="1"/>
  <c r="P1030" i="1" s="1"/>
  <c r="M1029" i="1"/>
  <c r="P1029" i="1" s="1"/>
  <c r="M1028" i="1"/>
  <c r="P1028" i="1" s="1"/>
  <c r="W1028" i="1" s="1"/>
  <c r="M1027" i="1"/>
  <c r="P1027" i="1" s="1"/>
  <c r="M1026" i="1"/>
  <c r="P1026" i="1" s="1"/>
  <c r="W1026" i="1" s="1"/>
  <c r="M1025" i="1"/>
  <c r="P1025" i="1" s="1"/>
  <c r="M1024" i="1"/>
  <c r="P1024" i="1" s="1"/>
  <c r="M1023" i="1"/>
  <c r="P1023" i="1" s="1"/>
  <c r="M1022" i="1"/>
  <c r="P1022" i="1" s="1"/>
  <c r="M1021" i="1"/>
  <c r="P1021" i="1" s="1"/>
  <c r="M1020" i="1"/>
  <c r="P1020" i="1" s="1"/>
  <c r="M1019" i="1"/>
  <c r="P1019" i="1" s="1"/>
  <c r="M1018" i="1"/>
  <c r="P1018" i="1" s="1"/>
  <c r="W1018" i="1" s="1"/>
  <c r="M1017" i="1"/>
  <c r="P1017" i="1" s="1"/>
  <c r="M1016" i="1"/>
  <c r="P1016" i="1" s="1"/>
  <c r="W1016" i="1" s="1"/>
  <c r="M1015" i="1"/>
  <c r="P1015" i="1" s="1"/>
  <c r="M1014" i="1"/>
  <c r="P1014" i="1" s="1"/>
  <c r="M1013" i="1"/>
  <c r="P1013" i="1" s="1"/>
  <c r="W1013" i="1" s="1"/>
  <c r="M1012" i="1"/>
  <c r="P1012" i="1" s="1"/>
  <c r="M1011" i="1"/>
  <c r="P1011" i="1" s="1"/>
  <c r="M1010" i="1"/>
  <c r="P1010" i="1" s="1"/>
  <c r="W1010" i="1" s="1"/>
  <c r="M1009" i="1"/>
  <c r="P1009" i="1" s="1"/>
  <c r="M1008" i="1"/>
  <c r="P1008" i="1" s="1"/>
  <c r="M1007" i="1"/>
  <c r="P1007" i="1" s="1"/>
  <c r="W1007" i="1" s="1"/>
  <c r="M1006" i="1"/>
  <c r="P1006" i="1" s="1"/>
  <c r="M1005" i="1"/>
  <c r="P1005" i="1" s="1"/>
  <c r="M1004" i="1"/>
  <c r="P1004" i="1" s="1"/>
  <c r="M1003" i="1"/>
  <c r="P1003" i="1" s="1"/>
  <c r="W1003" i="1" s="1"/>
  <c r="M1002" i="1"/>
  <c r="P1002" i="1" s="1"/>
  <c r="W1002" i="1" s="1"/>
  <c r="M1001" i="1"/>
  <c r="P1001" i="1" s="1"/>
  <c r="M1000" i="1"/>
  <c r="P1000" i="1" s="1"/>
  <c r="M999" i="1"/>
  <c r="P999" i="1" s="1"/>
  <c r="M998" i="1"/>
  <c r="P998" i="1" s="1"/>
  <c r="M997" i="1"/>
  <c r="P997" i="1" s="1"/>
  <c r="W997" i="1" s="1"/>
  <c r="M996" i="1"/>
  <c r="P996" i="1" s="1"/>
  <c r="M995" i="1"/>
  <c r="P995" i="1" s="1"/>
  <c r="M994" i="1"/>
  <c r="P994" i="1" s="1"/>
  <c r="W994" i="1" s="1"/>
  <c r="M993" i="1"/>
  <c r="P993" i="1" s="1"/>
  <c r="M992" i="1"/>
  <c r="P992" i="1" s="1"/>
  <c r="M991" i="1"/>
  <c r="P991" i="1" s="1"/>
  <c r="M990" i="1"/>
  <c r="P990" i="1" s="1"/>
  <c r="M989" i="1"/>
  <c r="P989" i="1" s="1"/>
  <c r="W989" i="1" s="1"/>
  <c r="M988" i="1"/>
  <c r="P988" i="1" s="1"/>
  <c r="W988" i="1" s="1"/>
  <c r="M987" i="1"/>
  <c r="P987" i="1" s="1"/>
  <c r="W987" i="1" s="1"/>
  <c r="M986" i="1"/>
  <c r="P986" i="1" s="1"/>
  <c r="M985" i="1"/>
  <c r="P985" i="1" s="1"/>
  <c r="M984" i="1"/>
  <c r="P984" i="1" s="1"/>
  <c r="M983" i="1"/>
  <c r="P983" i="1" s="1"/>
  <c r="M982" i="1"/>
  <c r="P982" i="1" s="1"/>
  <c r="M981" i="1"/>
  <c r="P981" i="1" s="1"/>
  <c r="W981" i="1" s="1"/>
  <c r="M980" i="1"/>
  <c r="P980" i="1" s="1"/>
  <c r="M979" i="1"/>
  <c r="P979" i="1" s="1"/>
  <c r="M978" i="1"/>
  <c r="P978" i="1" s="1"/>
  <c r="W978" i="1" s="1"/>
  <c r="M977" i="1"/>
  <c r="P977" i="1" s="1"/>
  <c r="M976" i="1"/>
  <c r="P976" i="1" s="1"/>
  <c r="W976" i="1" s="1"/>
  <c r="M975" i="1"/>
  <c r="P975" i="1" s="1"/>
  <c r="M974" i="1"/>
  <c r="P974" i="1" s="1"/>
  <c r="M973" i="1"/>
  <c r="P973" i="1" s="1"/>
  <c r="M972" i="1"/>
  <c r="P972" i="1" s="1"/>
  <c r="M971" i="1"/>
  <c r="P971" i="1" s="1"/>
  <c r="M970" i="1"/>
  <c r="P970" i="1" s="1"/>
  <c r="M969" i="1"/>
  <c r="P969" i="1" s="1"/>
  <c r="M968" i="1"/>
  <c r="P968" i="1" s="1"/>
  <c r="M967" i="1"/>
  <c r="P967" i="1" s="1"/>
  <c r="W967" i="1" s="1"/>
  <c r="M966" i="1"/>
  <c r="P966" i="1" s="1"/>
  <c r="M965" i="1"/>
  <c r="P965" i="1" s="1"/>
  <c r="M964" i="1"/>
  <c r="P964" i="1" s="1"/>
  <c r="M963" i="1"/>
  <c r="P963" i="1" s="1"/>
  <c r="M962" i="1"/>
  <c r="P962" i="1" s="1"/>
  <c r="W962" i="1" s="1"/>
  <c r="M961" i="1"/>
  <c r="P961" i="1" s="1"/>
  <c r="M960" i="1"/>
  <c r="P960" i="1" s="1"/>
  <c r="M959" i="1"/>
  <c r="P959" i="1" s="1"/>
  <c r="W959" i="1" s="1"/>
  <c r="M958" i="1"/>
  <c r="P958" i="1" s="1"/>
  <c r="M957" i="1"/>
  <c r="P957" i="1" s="1"/>
  <c r="W957" i="1" s="1"/>
  <c r="M956" i="1"/>
  <c r="P956" i="1" s="1"/>
  <c r="M955" i="1"/>
  <c r="P955" i="1" s="1"/>
  <c r="M954" i="1"/>
  <c r="P954" i="1" s="1"/>
  <c r="W954" i="1" s="1"/>
  <c r="M953" i="1"/>
  <c r="P953" i="1" s="1"/>
  <c r="M952" i="1"/>
  <c r="P952" i="1" s="1"/>
  <c r="W952" i="1" s="1"/>
  <c r="M951" i="1"/>
  <c r="P951" i="1" s="1"/>
  <c r="W951" i="1" s="1"/>
  <c r="M950" i="1"/>
  <c r="P950" i="1" s="1"/>
  <c r="M949" i="1"/>
  <c r="P949" i="1" s="1"/>
  <c r="W949" i="1" s="1"/>
  <c r="M948" i="1"/>
  <c r="P948" i="1" s="1"/>
  <c r="M947" i="1"/>
  <c r="P947" i="1" s="1"/>
  <c r="M946" i="1"/>
  <c r="P946" i="1" s="1"/>
  <c r="W946" i="1" s="1"/>
  <c r="M945" i="1"/>
  <c r="P945" i="1" s="1"/>
  <c r="M944" i="1"/>
  <c r="P944" i="1" s="1"/>
  <c r="W944" i="1" s="1"/>
  <c r="M943" i="1"/>
  <c r="P943" i="1" s="1"/>
  <c r="W943" i="1" s="1"/>
  <c r="M942" i="1"/>
  <c r="P942" i="1" s="1"/>
  <c r="M941" i="1"/>
  <c r="P941" i="1" s="1"/>
  <c r="M940" i="1"/>
  <c r="P940" i="1" s="1"/>
  <c r="W940" i="1" s="1"/>
  <c r="M939" i="1"/>
  <c r="P939" i="1" s="1"/>
  <c r="W939" i="1" s="1"/>
  <c r="M938" i="1"/>
  <c r="P938" i="1" s="1"/>
  <c r="M937" i="1"/>
  <c r="P937" i="1" s="1"/>
  <c r="M936" i="1"/>
  <c r="P936" i="1" s="1"/>
  <c r="W936" i="1" s="1"/>
  <c r="M935" i="1"/>
  <c r="P935" i="1" s="1"/>
  <c r="W935" i="1" s="1"/>
  <c r="M934" i="1"/>
  <c r="P934" i="1" s="1"/>
  <c r="M933" i="1"/>
  <c r="P933" i="1" s="1"/>
  <c r="W933" i="1" s="1"/>
  <c r="M932" i="1"/>
  <c r="P932" i="1" s="1"/>
  <c r="M931" i="1"/>
  <c r="P931" i="1" s="1"/>
  <c r="M930" i="1"/>
  <c r="P930" i="1" s="1"/>
  <c r="W930" i="1" s="1"/>
  <c r="M929" i="1"/>
  <c r="P929" i="1" s="1"/>
  <c r="M928" i="1"/>
  <c r="P928" i="1" s="1"/>
  <c r="M927" i="1"/>
  <c r="P927" i="1" s="1"/>
  <c r="M926" i="1"/>
  <c r="P926" i="1" s="1"/>
  <c r="M925" i="1"/>
  <c r="P925" i="1" s="1"/>
  <c r="W925" i="1" s="1"/>
  <c r="M924" i="1"/>
  <c r="P924" i="1" s="1"/>
  <c r="W924" i="1" s="1"/>
  <c r="M923" i="1"/>
  <c r="P923" i="1" s="1"/>
  <c r="W923" i="1" s="1"/>
  <c r="M922" i="1"/>
  <c r="P922" i="1" s="1"/>
  <c r="W922" i="1" s="1"/>
  <c r="M921" i="1"/>
  <c r="P921" i="1" s="1"/>
  <c r="M920" i="1"/>
  <c r="P920" i="1" s="1"/>
  <c r="W920" i="1" s="1"/>
  <c r="M919" i="1"/>
  <c r="P919" i="1" s="1"/>
  <c r="W919" i="1" s="1"/>
  <c r="M918" i="1"/>
  <c r="P918" i="1" s="1"/>
  <c r="M917" i="1"/>
  <c r="P917" i="1" s="1"/>
  <c r="W917" i="1" s="1"/>
  <c r="M916" i="1"/>
  <c r="P916" i="1" s="1"/>
  <c r="W916" i="1" s="1"/>
  <c r="M915" i="1"/>
  <c r="P915" i="1" s="1"/>
  <c r="M914" i="1"/>
  <c r="P914" i="1" s="1"/>
  <c r="M913" i="1"/>
  <c r="P913" i="1" s="1"/>
  <c r="M912" i="1"/>
  <c r="P912" i="1" s="1"/>
  <c r="W912" i="1" s="1"/>
  <c r="M911" i="1"/>
  <c r="P911" i="1" s="1"/>
  <c r="M910" i="1"/>
  <c r="P910" i="1" s="1"/>
  <c r="M909" i="1"/>
  <c r="P909" i="1" s="1"/>
  <c r="M908" i="1"/>
  <c r="P908" i="1" s="1"/>
  <c r="M907" i="1"/>
  <c r="P907" i="1" s="1"/>
  <c r="W907" i="1" s="1"/>
  <c r="M906" i="1"/>
  <c r="P906" i="1" s="1"/>
  <c r="W906" i="1" s="1"/>
  <c r="M905" i="1"/>
  <c r="P905" i="1" s="1"/>
  <c r="M904" i="1"/>
  <c r="P904" i="1" s="1"/>
  <c r="M903" i="1"/>
  <c r="P903" i="1" s="1"/>
  <c r="W903" i="1" s="1"/>
  <c r="M902" i="1"/>
  <c r="P902" i="1" s="1"/>
  <c r="M901" i="1"/>
  <c r="P901" i="1" s="1"/>
  <c r="M900" i="1"/>
  <c r="P900" i="1" s="1"/>
  <c r="M899" i="1"/>
  <c r="P899" i="1" s="1"/>
  <c r="M898" i="1"/>
  <c r="P898" i="1" s="1"/>
  <c r="M897" i="1"/>
  <c r="P897" i="1" s="1"/>
  <c r="M896" i="1"/>
  <c r="P896" i="1" s="1"/>
  <c r="W896" i="1" s="1"/>
  <c r="M895" i="1"/>
  <c r="P895" i="1" s="1"/>
  <c r="M894" i="1"/>
  <c r="P894" i="1" s="1"/>
  <c r="M893" i="1"/>
  <c r="P893" i="1" s="1"/>
  <c r="M892" i="1"/>
  <c r="P892" i="1" s="1"/>
  <c r="M891" i="1"/>
  <c r="P891" i="1" s="1"/>
  <c r="W891" i="1" s="1"/>
  <c r="M890" i="1"/>
  <c r="P890" i="1" s="1"/>
  <c r="M889" i="1"/>
  <c r="P889" i="1" s="1"/>
  <c r="M888" i="1"/>
  <c r="P888" i="1" s="1"/>
  <c r="M887" i="1"/>
  <c r="P887" i="1" s="1"/>
  <c r="W887" i="1" s="1"/>
  <c r="M886" i="1"/>
  <c r="P886" i="1" s="1"/>
  <c r="M885" i="1"/>
  <c r="P885" i="1" s="1"/>
  <c r="W885" i="1" s="1"/>
  <c r="M884" i="1"/>
  <c r="P884" i="1" s="1"/>
  <c r="W884" i="1" s="1"/>
  <c r="M883" i="1"/>
  <c r="P883" i="1" s="1"/>
  <c r="W883" i="1" s="1"/>
  <c r="M882" i="1"/>
  <c r="P882" i="1" s="1"/>
  <c r="W882" i="1" s="1"/>
  <c r="M881" i="1"/>
  <c r="P881" i="1" s="1"/>
  <c r="M880" i="1"/>
  <c r="P880" i="1" s="1"/>
  <c r="M879" i="1"/>
  <c r="P879" i="1" s="1"/>
  <c r="M878" i="1"/>
  <c r="P878" i="1" s="1"/>
  <c r="M877" i="1"/>
  <c r="P877" i="1" s="1"/>
  <c r="M876" i="1"/>
  <c r="P876" i="1" s="1"/>
  <c r="M875" i="1"/>
  <c r="P875" i="1" s="1"/>
  <c r="W875" i="1" s="1"/>
  <c r="M874" i="1"/>
  <c r="P874" i="1" s="1"/>
  <c r="M873" i="1"/>
  <c r="P873" i="1" s="1"/>
  <c r="M872" i="1"/>
  <c r="P872" i="1" s="1"/>
  <c r="M871" i="1"/>
  <c r="P871" i="1" s="1"/>
  <c r="W871" i="1" s="1"/>
  <c r="M870" i="1"/>
  <c r="P870" i="1" s="1"/>
  <c r="M869" i="1"/>
  <c r="P869" i="1" s="1"/>
  <c r="M868" i="1"/>
  <c r="P868" i="1" s="1"/>
  <c r="M867" i="1"/>
  <c r="P867" i="1" s="1"/>
  <c r="M866" i="1"/>
  <c r="P866" i="1" s="1"/>
  <c r="W866" i="1" s="1"/>
  <c r="M865" i="1"/>
  <c r="P865" i="1" s="1"/>
  <c r="M864" i="1"/>
  <c r="P864" i="1" s="1"/>
  <c r="W864" i="1" s="1"/>
  <c r="M863" i="1"/>
  <c r="P863" i="1" s="1"/>
  <c r="W863" i="1" s="1"/>
  <c r="M862" i="1"/>
  <c r="P862" i="1" s="1"/>
  <c r="M861" i="1"/>
  <c r="P861" i="1" s="1"/>
  <c r="W861" i="1" s="1"/>
  <c r="M860" i="1"/>
  <c r="P860" i="1" s="1"/>
  <c r="M859" i="1"/>
  <c r="P859" i="1" s="1"/>
  <c r="W859" i="1" s="1"/>
  <c r="M858" i="1"/>
  <c r="P858" i="1" s="1"/>
  <c r="W858" i="1" s="1"/>
  <c r="M857" i="1"/>
  <c r="P857" i="1" s="1"/>
  <c r="M856" i="1"/>
  <c r="P856" i="1" s="1"/>
  <c r="W856" i="1" s="1"/>
  <c r="M855" i="1"/>
  <c r="P855" i="1" s="1"/>
  <c r="M854" i="1"/>
  <c r="P854" i="1" s="1"/>
  <c r="W854" i="1" s="1"/>
  <c r="M853" i="1"/>
  <c r="P853" i="1" s="1"/>
  <c r="M852" i="1"/>
  <c r="P852" i="1" s="1"/>
  <c r="M851" i="1"/>
  <c r="P851" i="1" s="1"/>
  <c r="M850" i="1"/>
  <c r="P850" i="1" s="1"/>
  <c r="W850" i="1" s="1"/>
  <c r="M849" i="1"/>
  <c r="P849" i="1" s="1"/>
  <c r="M848" i="1"/>
  <c r="P848" i="1" s="1"/>
  <c r="M847" i="1"/>
  <c r="P847" i="1" s="1"/>
  <c r="W847" i="1" s="1"/>
  <c r="M846" i="1"/>
  <c r="P846" i="1" s="1"/>
  <c r="M845" i="1"/>
  <c r="P845" i="1" s="1"/>
  <c r="M844" i="1"/>
  <c r="P844" i="1" s="1"/>
  <c r="M843" i="1"/>
  <c r="P843" i="1" s="1"/>
  <c r="W843" i="1" s="1"/>
  <c r="M842" i="1"/>
  <c r="P842" i="1" s="1"/>
  <c r="M841" i="1"/>
  <c r="P841" i="1" s="1"/>
  <c r="M840" i="1"/>
  <c r="P840" i="1" s="1"/>
  <c r="W840" i="1" s="1"/>
  <c r="M839" i="1"/>
  <c r="P839" i="1" s="1"/>
  <c r="W839" i="1" s="1"/>
  <c r="M838" i="1"/>
  <c r="P838" i="1" s="1"/>
  <c r="M837" i="1"/>
  <c r="P837" i="1" s="1"/>
  <c r="M836" i="1"/>
  <c r="P836" i="1" s="1"/>
  <c r="M835" i="1"/>
  <c r="P835" i="1" s="1"/>
  <c r="W835" i="1" s="1"/>
  <c r="M834" i="1"/>
  <c r="P834" i="1" s="1"/>
  <c r="M833" i="1"/>
  <c r="P833" i="1" s="1"/>
  <c r="M832" i="1"/>
  <c r="P832" i="1" s="1"/>
  <c r="M831" i="1"/>
  <c r="P831" i="1" s="1"/>
  <c r="M830" i="1"/>
  <c r="P830" i="1" s="1"/>
  <c r="M829" i="1"/>
  <c r="P829" i="1" s="1"/>
  <c r="M828" i="1"/>
  <c r="P828" i="1" s="1"/>
  <c r="W828" i="1" s="1"/>
  <c r="M827" i="1"/>
  <c r="P827" i="1" s="1"/>
  <c r="M826" i="1"/>
  <c r="P826" i="1" s="1"/>
  <c r="M825" i="1"/>
  <c r="P825" i="1" s="1"/>
  <c r="M824" i="1"/>
  <c r="P824" i="1" s="1"/>
  <c r="W824" i="1" s="1"/>
  <c r="M823" i="1"/>
  <c r="P823" i="1" s="1"/>
  <c r="W823" i="1" s="1"/>
  <c r="M822" i="1"/>
  <c r="P822" i="1" s="1"/>
  <c r="M821" i="1"/>
  <c r="P821" i="1" s="1"/>
  <c r="W821" i="1" s="1"/>
  <c r="M820" i="1"/>
  <c r="P820" i="1" s="1"/>
  <c r="M819" i="1"/>
  <c r="P819" i="1" s="1"/>
  <c r="W819" i="1" s="1"/>
  <c r="M818" i="1"/>
  <c r="P818" i="1" s="1"/>
  <c r="M817" i="1"/>
  <c r="P817" i="1" s="1"/>
  <c r="M816" i="1"/>
  <c r="P816" i="1" s="1"/>
  <c r="W816" i="1" s="1"/>
  <c r="M815" i="1"/>
  <c r="P815" i="1" s="1"/>
  <c r="W815" i="1" s="1"/>
  <c r="M814" i="1"/>
  <c r="P814" i="1" s="1"/>
  <c r="M813" i="1"/>
  <c r="P813" i="1" s="1"/>
  <c r="W813" i="1" s="1"/>
  <c r="M812" i="1"/>
  <c r="P812" i="1" s="1"/>
  <c r="M811" i="1"/>
  <c r="P811" i="1" s="1"/>
  <c r="M810" i="1"/>
  <c r="P810" i="1" s="1"/>
  <c r="W810" i="1" s="1"/>
  <c r="M809" i="1"/>
  <c r="P809" i="1" s="1"/>
  <c r="M808" i="1"/>
  <c r="P808" i="1" s="1"/>
  <c r="M807" i="1"/>
  <c r="P807" i="1" s="1"/>
  <c r="W807" i="1" s="1"/>
  <c r="M806" i="1"/>
  <c r="P806" i="1" s="1"/>
  <c r="W806" i="1" s="1"/>
  <c r="M805" i="1"/>
  <c r="P805" i="1" s="1"/>
  <c r="M804" i="1"/>
  <c r="P804" i="1" s="1"/>
  <c r="M803" i="1"/>
  <c r="P803" i="1" s="1"/>
  <c r="W803" i="1" s="1"/>
  <c r="M802" i="1"/>
  <c r="P802" i="1" s="1"/>
  <c r="M801" i="1"/>
  <c r="P801" i="1" s="1"/>
  <c r="M800" i="1"/>
  <c r="P800" i="1" s="1"/>
  <c r="M799" i="1"/>
  <c r="P799" i="1" s="1"/>
  <c r="W799" i="1" s="1"/>
  <c r="M798" i="1"/>
  <c r="P798" i="1" s="1"/>
  <c r="W798" i="1" s="1"/>
  <c r="M797" i="1"/>
  <c r="P797" i="1" s="1"/>
  <c r="M796" i="1"/>
  <c r="P796" i="1" s="1"/>
  <c r="M795" i="1"/>
  <c r="P795" i="1" s="1"/>
  <c r="M794" i="1"/>
  <c r="P794" i="1" s="1"/>
  <c r="W794" i="1" s="1"/>
  <c r="M793" i="1"/>
  <c r="P793" i="1" s="1"/>
  <c r="M792" i="1"/>
  <c r="P792" i="1" s="1"/>
  <c r="W792" i="1" s="1"/>
  <c r="M791" i="1"/>
  <c r="P791" i="1" s="1"/>
  <c r="W791" i="1" s="1"/>
  <c r="M790" i="1"/>
  <c r="P790" i="1" s="1"/>
  <c r="W790" i="1" s="1"/>
  <c r="M789" i="1"/>
  <c r="P789" i="1" s="1"/>
  <c r="M788" i="1"/>
  <c r="P788" i="1" s="1"/>
  <c r="M787" i="1"/>
  <c r="P787" i="1" s="1"/>
  <c r="M786" i="1"/>
  <c r="P786" i="1" s="1"/>
  <c r="W786" i="1" s="1"/>
  <c r="M785" i="1"/>
  <c r="P785" i="1" s="1"/>
  <c r="M784" i="1"/>
  <c r="P784" i="1" s="1"/>
  <c r="M783" i="1"/>
  <c r="P783" i="1" s="1"/>
  <c r="W783" i="1" s="1"/>
  <c r="M782" i="1"/>
  <c r="P782" i="1" s="1"/>
  <c r="M781" i="1"/>
  <c r="P781" i="1" s="1"/>
  <c r="M780" i="1"/>
  <c r="P780" i="1" s="1"/>
  <c r="M779" i="1"/>
  <c r="P779" i="1" s="1"/>
  <c r="W779" i="1" s="1"/>
  <c r="M778" i="1"/>
  <c r="P778" i="1" s="1"/>
  <c r="M777" i="1"/>
  <c r="P777" i="1" s="1"/>
  <c r="M776" i="1"/>
  <c r="P776" i="1" s="1"/>
  <c r="W776" i="1" s="1"/>
  <c r="M775" i="1"/>
  <c r="P775" i="1" s="1"/>
  <c r="W775" i="1" s="1"/>
  <c r="M774" i="1"/>
  <c r="P774" i="1" s="1"/>
  <c r="M773" i="1"/>
  <c r="P773" i="1" s="1"/>
  <c r="W773" i="1" s="1"/>
  <c r="M772" i="1"/>
  <c r="P772" i="1" s="1"/>
  <c r="W772" i="1" s="1"/>
  <c r="M771" i="1"/>
  <c r="P771" i="1" s="1"/>
  <c r="M770" i="1"/>
  <c r="P770" i="1" s="1"/>
  <c r="M769" i="1"/>
  <c r="P769" i="1" s="1"/>
  <c r="M768" i="1"/>
  <c r="P768" i="1" s="1"/>
  <c r="M767" i="1"/>
  <c r="P767" i="1" s="1"/>
  <c r="W767" i="1" s="1"/>
  <c r="M766" i="1"/>
  <c r="P766" i="1" s="1"/>
  <c r="W766" i="1" s="1"/>
  <c r="M765" i="1"/>
  <c r="P765" i="1" s="1"/>
  <c r="M764" i="1"/>
  <c r="P764" i="1" s="1"/>
  <c r="M763" i="1"/>
  <c r="P763" i="1" s="1"/>
  <c r="M762" i="1"/>
  <c r="P762" i="1" s="1"/>
  <c r="M761" i="1"/>
  <c r="P761" i="1" s="1"/>
  <c r="M760" i="1"/>
  <c r="P760" i="1" s="1"/>
  <c r="M759" i="1"/>
  <c r="P759" i="1" s="1"/>
  <c r="M758" i="1"/>
  <c r="P758" i="1" s="1"/>
  <c r="W758" i="1" s="1"/>
  <c r="M757" i="1"/>
  <c r="P757" i="1" s="1"/>
  <c r="M756" i="1"/>
  <c r="P756" i="1" s="1"/>
  <c r="M755" i="1"/>
  <c r="P755" i="1" s="1"/>
  <c r="W755" i="1" s="1"/>
  <c r="M754" i="1"/>
  <c r="P754" i="1" s="1"/>
  <c r="W754" i="1" s="1"/>
  <c r="M753" i="1"/>
  <c r="P753" i="1" s="1"/>
  <c r="M752" i="1"/>
  <c r="P752" i="1" s="1"/>
  <c r="M751" i="1"/>
  <c r="P751" i="1" s="1"/>
  <c r="M750" i="1"/>
  <c r="P750" i="1" s="1"/>
  <c r="M749" i="1"/>
  <c r="P749" i="1" s="1"/>
  <c r="W749" i="1" s="1"/>
  <c r="M748" i="1"/>
  <c r="P748" i="1" s="1"/>
  <c r="W748" i="1" s="1"/>
  <c r="M747" i="1"/>
  <c r="P747" i="1" s="1"/>
  <c r="M746" i="1"/>
  <c r="P746" i="1" s="1"/>
  <c r="M745" i="1"/>
  <c r="P745" i="1" s="1"/>
  <c r="W745" i="1" s="1"/>
  <c r="M744" i="1"/>
  <c r="P744" i="1" s="1"/>
  <c r="W744" i="1" s="1"/>
  <c r="M743" i="1"/>
  <c r="P743" i="1" s="1"/>
  <c r="M742" i="1"/>
  <c r="P742" i="1" s="1"/>
  <c r="M741" i="1"/>
  <c r="P741" i="1" s="1"/>
  <c r="W741" i="1" s="1"/>
  <c r="M740" i="1"/>
  <c r="P740" i="1" s="1"/>
  <c r="W740" i="1" s="1"/>
  <c r="M739" i="1"/>
  <c r="P739" i="1" s="1"/>
  <c r="W739" i="1" s="1"/>
  <c r="M738" i="1"/>
  <c r="P738" i="1" s="1"/>
  <c r="M737" i="1"/>
  <c r="P737" i="1" s="1"/>
  <c r="W737" i="1" s="1"/>
  <c r="M736" i="1"/>
  <c r="P736" i="1" s="1"/>
  <c r="M735" i="1"/>
  <c r="P735" i="1" s="1"/>
  <c r="W735" i="1" s="1"/>
  <c r="M734" i="1"/>
  <c r="P734" i="1" s="1"/>
  <c r="M733" i="1"/>
  <c r="P733" i="1" s="1"/>
  <c r="M732" i="1"/>
  <c r="P732" i="1" s="1"/>
  <c r="M731" i="1"/>
  <c r="P731" i="1" s="1"/>
  <c r="M730" i="1"/>
  <c r="P730" i="1" s="1"/>
  <c r="W730" i="1" s="1"/>
  <c r="M729" i="1"/>
  <c r="P729" i="1" s="1"/>
  <c r="M728" i="1"/>
  <c r="P728" i="1" s="1"/>
  <c r="M727" i="1"/>
  <c r="P727" i="1" s="1"/>
  <c r="M726" i="1"/>
  <c r="P726" i="1" s="1"/>
  <c r="W726" i="1" s="1"/>
  <c r="M725" i="1"/>
  <c r="P725" i="1" s="1"/>
  <c r="M724" i="1"/>
  <c r="P724" i="1" s="1"/>
  <c r="W724" i="1" s="1"/>
  <c r="M723" i="1"/>
  <c r="P723" i="1" s="1"/>
  <c r="M722" i="1"/>
  <c r="P722" i="1" s="1"/>
  <c r="M721" i="1"/>
  <c r="P721" i="1" s="1"/>
  <c r="M720" i="1"/>
  <c r="P720" i="1" s="1"/>
  <c r="W720" i="1" s="1"/>
  <c r="M719" i="1"/>
  <c r="P719" i="1" s="1"/>
  <c r="W719" i="1" s="1"/>
  <c r="M718" i="1"/>
  <c r="P718" i="1" s="1"/>
  <c r="M717" i="1"/>
  <c r="P717" i="1" s="1"/>
  <c r="W717" i="1" s="1"/>
  <c r="M716" i="1"/>
  <c r="P716" i="1" s="1"/>
  <c r="W716" i="1" s="1"/>
  <c r="M715" i="1"/>
  <c r="P715" i="1" s="1"/>
  <c r="M714" i="1"/>
  <c r="P714" i="1" s="1"/>
  <c r="M713" i="1"/>
  <c r="P713" i="1" s="1"/>
  <c r="M712" i="1"/>
  <c r="P712" i="1" s="1"/>
  <c r="M711" i="1"/>
  <c r="P711" i="1" s="1"/>
  <c r="M710" i="1"/>
  <c r="P710" i="1" s="1"/>
  <c r="M709" i="1"/>
  <c r="P709" i="1" s="1"/>
  <c r="W709" i="1" s="1"/>
  <c r="M708" i="1"/>
  <c r="P708" i="1" s="1"/>
  <c r="W708" i="1" s="1"/>
  <c r="M707" i="1"/>
  <c r="P707" i="1" s="1"/>
  <c r="W707" i="1" s="1"/>
  <c r="M706" i="1"/>
  <c r="P706" i="1" s="1"/>
  <c r="W706" i="1" s="1"/>
  <c r="M705" i="1"/>
  <c r="P705" i="1" s="1"/>
  <c r="W705" i="1" s="1"/>
  <c r="M704" i="1"/>
  <c r="P704" i="1" s="1"/>
  <c r="M703" i="1"/>
  <c r="P703" i="1" s="1"/>
  <c r="W703" i="1" s="1"/>
  <c r="M702" i="1"/>
  <c r="P702" i="1" s="1"/>
  <c r="M701" i="1"/>
  <c r="P701" i="1" s="1"/>
  <c r="W701" i="1" s="1"/>
  <c r="M700" i="1"/>
  <c r="P700" i="1" s="1"/>
  <c r="W700" i="1" s="1"/>
  <c r="M699" i="1"/>
  <c r="P699" i="1" s="1"/>
  <c r="M698" i="1"/>
  <c r="P698" i="1" s="1"/>
  <c r="M697" i="1"/>
  <c r="P697" i="1" s="1"/>
  <c r="M696" i="1"/>
  <c r="P696" i="1" s="1"/>
  <c r="M695" i="1"/>
  <c r="P695" i="1" s="1"/>
  <c r="M694" i="1"/>
  <c r="P694" i="1" s="1"/>
  <c r="M693" i="1"/>
  <c r="P693" i="1" s="1"/>
  <c r="W693" i="1" s="1"/>
  <c r="M692" i="1"/>
  <c r="P692" i="1" s="1"/>
  <c r="M691" i="1"/>
  <c r="P691" i="1" s="1"/>
  <c r="M690" i="1"/>
  <c r="P690" i="1" s="1"/>
  <c r="W690" i="1" s="1"/>
  <c r="M689" i="1"/>
  <c r="P689" i="1" s="1"/>
  <c r="W689" i="1" s="1"/>
  <c r="M688" i="1"/>
  <c r="P688" i="1" s="1"/>
  <c r="M687" i="1"/>
  <c r="P687" i="1" s="1"/>
  <c r="W687" i="1" s="1"/>
  <c r="M686" i="1"/>
  <c r="P686" i="1" s="1"/>
  <c r="M685" i="1"/>
  <c r="P685" i="1" s="1"/>
  <c r="W685" i="1" s="1"/>
  <c r="M684" i="1"/>
  <c r="P684" i="1" s="1"/>
  <c r="W684" i="1" s="1"/>
  <c r="M683" i="1"/>
  <c r="P683" i="1" s="1"/>
  <c r="M682" i="1"/>
  <c r="P682" i="1" s="1"/>
  <c r="W682" i="1" s="1"/>
  <c r="M681" i="1"/>
  <c r="P681" i="1" s="1"/>
  <c r="W681" i="1" s="1"/>
  <c r="M680" i="1"/>
  <c r="P680" i="1" s="1"/>
  <c r="M679" i="1"/>
  <c r="P679" i="1" s="1"/>
  <c r="M678" i="1"/>
  <c r="P678" i="1" s="1"/>
  <c r="W678" i="1" s="1"/>
  <c r="M677" i="1"/>
  <c r="P677" i="1" s="1"/>
  <c r="M676" i="1"/>
  <c r="P676" i="1" s="1"/>
  <c r="W676" i="1" s="1"/>
  <c r="M675" i="1"/>
  <c r="P675" i="1" s="1"/>
  <c r="M674" i="1"/>
  <c r="P674" i="1" s="1"/>
  <c r="M673" i="1"/>
  <c r="P673" i="1" s="1"/>
  <c r="W673" i="1" s="1"/>
  <c r="M672" i="1"/>
  <c r="P672" i="1" s="1"/>
  <c r="M671" i="1"/>
  <c r="P671" i="1" s="1"/>
  <c r="M670" i="1"/>
  <c r="P670" i="1" s="1"/>
  <c r="M669" i="1"/>
  <c r="P669" i="1" s="1"/>
  <c r="M668" i="1"/>
  <c r="P668" i="1" s="1"/>
  <c r="W668" i="1" s="1"/>
  <c r="M667" i="1"/>
  <c r="P667" i="1" s="1"/>
  <c r="M666" i="1"/>
  <c r="P666" i="1" s="1"/>
  <c r="M665" i="1"/>
  <c r="P665" i="1" s="1"/>
  <c r="W665" i="1" s="1"/>
  <c r="M664" i="1"/>
  <c r="P664" i="1" s="1"/>
  <c r="M663" i="1"/>
  <c r="P663" i="1" s="1"/>
  <c r="M662" i="1"/>
  <c r="P662" i="1" s="1"/>
  <c r="M661" i="1"/>
  <c r="P661" i="1" s="1"/>
  <c r="M660" i="1"/>
  <c r="P660" i="1" s="1"/>
  <c r="M659" i="1"/>
  <c r="P659" i="1" s="1"/>
  <c r="M658" i="1"/>
  <c r="P658" i="1" s="1"/>
  <c r="W658" i="1" s="1"/>
  <c r="X658" i="1" s="1"/>
  <c r="M657" i="1"/>
  <c r="P657" i="1" s="1"/>
  <c r="W657" i="1" s="1"/>
  <c r="M656" i="1"/>
  <c r="P656" i="1" s="1"/>
  <c r="M655" i="1"/>
  <c r="P655" i="1" s="1"/>
  <c r="W655" i="1" s="1"/>
  <c r="M654" i="1"/>
  <c r="P654" i="1" s="1"/>
  <c r="M653" i="1"/>
  <c r="P653" i="1" s="1"/>
  <c r="W653" i="1" s="1"/>
  <c r="M652" i="1"/>
  <c r="P652" i="1" s="1"/>
  <c r="W652" i="1" s="1"/>
  <c r="M651" i="1"/>
  <c r="P651" i="1" s="1"/>
  <c r="M650" i="1"/>
  <c r="P650" i="1" s="1"/>
  <c r="M649" i="1"/>
  <c r="P649" i="1" s="1"/>
  <c r="W649" i="1" s="1"/>
  <c r="M648" i="1"/>
  <c r="P648" i="1" s="1"/>
  <c r="M647" i="1"/>
  <c r="P647" i="1" s="1"/>
  <c r="W647" i="1" s="1"/>
  <c r="M646" i="1"/>
  <c r="P646" i="1" s="1"/>
  <c r="W646" i="1" s="1"/>
  <c r="M645" i="1"/>
  <c r="P645" i="1" s="1"/>
  <c r="M644" i="1"/>
  <c r="P644" i="1" s="1"/>
  <c r="W644" i="1" s="1"/>
  <c r="M643" i="1"/>
  <c r="P643" i="1" s="1"/>
  <c r="W643" i="1" s="1"/>
  <c r="M642" i="1"/>
  <c r="P642" i="1" s="1"/>
  <c r="M641" i="1"/>
  <c r="P641" i="1" s="1"/>
  <c r="W641" i="1" s="1"/>
  <c r="M640" i="1"/>
  <c r="P640" i="1" s="1"/>
  <c r="M639" i="1"/>
  <c r="P639" i="1" s="1"/>
  <c r="M638" i="1"/>
  <c r="P638" i="1" s="1"/>
  <c r="W638" i="1" s="1"/>
  <c r="M637" i="1"/>
  <c r="P637" i="1" s="1"/>
  <c r="W637" i="1" s="1"/>
  <c r="M636" i="1"/>
  <c r="P636" i="1" s="1"/>
  <c r="M635" i="1"/>
  <c r="P635" i="1" s="1"/>
  <c r="M634" i="1"/>
  <c r="P634" i="1" s="1"/>
  <c r="M633" i="1"/>
  <c r="P633" i="1" s="1"/>
  <c r="W633" i="1" s="1"/>
  <c r="M632" i="1"/>
  <c r="P632" i="1" s="1"/>
  <c r="M631" i="1"/>
  <c r="P631" i="1" s="1"/>
  <c r="W631" i="1" s="1"/>
  <c r="M630" i="1"/>
  <c r="P630" i="1" s="1"/>
  <c r="M629" i="1"/>
  <c r="P629" i="1" s="1"/>
  <c r="M628" i="1"/>
  <c r="P628" i="1" s="1"/>
  <c r="W628" i="1" s="1"/>
  <c r="M627" i="1"/>
  <c r="P627" i="1" s="1"/>
  <c r="M626" i="1"/>
  <c r="P626" i="1" s="1"/>
  <c r="W626" i="1" s="1"/>
  <c r="M625" i="1"/>
  <c r="P625" i="1" s="1"/>
  <c r="M624" i="1"/>
  <c r="P624" i="1" s="1"/>
  <c r="M623" i="1"/>
  <c r="P623" i="1" s="1"/>
  <c r="W623" i="1" s="1"/>
  <c r="M622" i="1"/>
  <c r="P622" i="1" s="1"/>
  <c r="W622" i="1" s="1"/>
  <c r="M621" i="1"/>
  <c r="P621" i="1" s="1"/>
  <c r="M620" i="1"/>
  <c r="P620" i="1" s="1"/>
  <c r="W620" i="1" s="1"/>
  <c r="M619" i="1"/>
  <c r="P619" i="1" s="1"/>
  <c r="M618" i="1"/>
  <c r="P618" i="1" s="1"/>
  <c r="M617" i="1"/>
  <c r="P617" i="1" s="1"/>
  <c r="W617" i="1" s="1"/>
  <c r="M616" i="1"/>
  <c r="P616" i="1" s="1"/>
  <c r="M615" i="1"/>
  <c r="P615" i="1" s="1"/>
  <c r="M614" i="1"/>
  <c r="P614" i="1" s="1"/>
  <c r="W614" i="1" s="1"/>
  <c r="M613" i="1"/>
  <c r="P613" i="1" s="1"/>
  <c r="M612" i="1"/>
  <c r="P612" i="1" s="1"/>
  <c r="M611" i="1"/>
  <c r="P611" i="1" s="1"/>
  <c r="W611" i="1" s="1"/>
  <c r="M610" i="1"/>
  <c r="P610" i="1" s="1"/>
  <c r="M609" i="1"/>
  <c r="P609" i="1" s="1"/>
  <c r="W609" i="1" s="1"/>
  <c r="M608" i="1"/>
  <c r="P608" i="1" s="1"/>
  <c r="W608" i="1" s="1"/>
  <c r="M607" i="1"/>
  <c r="P607" i="1" s="1"/>
  <c r="M606" i="1"/>
  <c r="P606" i="1" s="1"/>
  <c r="M605" i="1"/>
  <c r="P605" i="1" s="1"/>
  <c r="W605" i="1" s="1"/>
  <c r="M604" i="1"/>
  <c r="P604" i="1" s="1"/>
  <c r="M603" i="1"/>
  <c r="P603" i="1" s="1"/>
  <c r="W603" i="1" s="1"/>
  <c r="M602" i="1"/>
  <c r="P602" i="1" s="1"/>
  <c r="M601" i="1"/>
  <c r="P601" i="1" s="1"/>
  <c r="W601" i="1" s="1"/>
  <c r="M600" i="1"/>
  <c r="P600" i="1" s="1"/>
  <c r="W600" i="1" s="1"/>
  <c r="M599" i="1"/>
  <c r="P599" i="1" s="1"/>
  <c r="W599" i="1" s="1"/>
  <c r="M598" i="1"/>
  <c r="P598" i="1" s="1"/>
  <c r="M597" i="1"/>
  <c r="P597" i="1" s="1"/>
  <c r="M596" i="1"/>
  <c r="P596" i="1" s="1"/>
  <c r="W596" i="1" s="1"/>
  <c r="M595" i="1"/>
  <c r="P595" i="1" s="1"/>
  <c r="M594" i="1"/>
  <c r="P594" i="1" s="1"/>
  <c r="M593" i="1"/>
  <c r="P593" i="1" s="1"/>
  <c r="M592" i="1"/>
  <c r="P592" i="1" s="1"/>
  <c r="M591" i="1"/>
  <c r="P591" i="1" s="1"/>
  <c r="W591" i="1" s="1"/>
  <c r="M590" i="1"/>
  <c r="P590" i="1" s="1"/>
  <c r="W590" i="1" s="1"/>
  <c r="M589" i="1"/>
  <c r="P589" i="1" s="1"/>
  <c r="M588" i="1"/>
  <c r="P588" i="1" s="1"/>
  <c r="W588" i="1" s="1"/>
  <c r="M587" i="1"/>
  <c r="P587" i="1" s="1"/>
  <c r="M586" i="1"/>
  <c r="P586" i="1" s="1"/>
  <c r="M585" i="1"/>
  <c r="P585" i="1" s="1"/>
  <c r="W585" i="1" s="1"/>
  <c r="M584" i="1"/>
  <c r="P584" i="1" s="1"/>
  <c r="M583" i="1"/>
  <c r="P583" i="1" s="1"/>
  <c r="M582" i="1"/>
  <c r="P582" i="1" s="1"/>
  <c r="M581" i="1"/>
  <c r="P581" i="1" s="1"/>
  <c r="M580" i="1"/>
  <c r="P580" i="1" s="1"/>
  <c r="M579" i="1"/>
  <c r="P579" i="1" s="1"/>
  <c r="W579" i="1" s="1"/>
  <c r="M578" i="1"/>
  <c r="P578" i="1" s="1"/>
  <c r="W578" i="1" s="1"/>
  <c r="M577" i="1"/>
  <c r="P577" i="1" s="1"/>
  <c r="W577" i="1" s="1"/>
  <c r="M576" i="1"/>
  <c r="P576" i="1" s="1"/>
  <c r="M575" i="1"/>
  <c r="P575" i="1" s="1"/>
  <c r="M574" i="1"/>
  <c r="P574" i="1" s="1"/>
  <c r="M573" i="1"/>
  <c r="P573" i="1" s="1"/>
  <c r="M572" i="1"/>
  <c r="P572" i="1" s="1"/>
  <c r="M571" i="1"/>
  <c r="P571" i="1" s="1"/>
  <c r="W571" i="1" s="1"/>
  <c r="M570" i="1"/>
  <c r="P570" i="1" s="1"/>
  <c r="M569" i="1"/>
  <c r="P569" i="1" s="1"/>
  <c r="W569" i="1" s="1"/>
  <c r="M568" i="1"/>
  <c r="P568" i="1" s="1"/>
  <c r="W568" i="1" s="1"/>
  <c r="M567" i="1"/>
  <c r="P567" i="1" s="1"/>
  <c r="W567" i="1" s="1"/>
  <c r="M566" i="1"/>
  <c r="P566" i="1" s="1"/>
  <c r="W566" i="1" s="1"/>
  <c r="M565" i="1"/>
  <c r="P565" i="1" s="1"/>
  <c r="M564" i="1"/>
  <c r="P564" i="1" s="1"/>
  <c r="W564" i="1" s="1"/>
  <c r="M563" i="1"/>
  <c r="P563" i="1" s="1"/>
  <c r="W563" i="1" s="1"/>
  <c r="M562" i="1"/>
  <c r="P562" i="1" s="1"/>
  <c r="W562" i="1" s="1"/>
  <c r="M561" i="1"/>
  <c r="P561" i="1" s="1"/>
  <c r="W561" i="1" s="1"/>
  <c r="M560" i="1"/>
  <c r="P560" i="1" s="1"/>
  <c r="W560" i="1" s="1"/>
  <c r="M559" i="1"/>
  <c r="P559" i="1" s="1"/>
  <c r="M558" i="1"/>
  <c r="P558" i="1" s="1"/>
  <c r="M557" i="1"/>
  <c r="P557" i="1" s="1"/>
  <c r="M556" i="1"/>
  <c r="P556" i="1" s="1"/>
  <c r="M555" i="1"/>
  <c r="P555" i="1" s="1"/>
  <c r="W555" i="1" s="1"/>
  <c r="M554" i="1"/>
  <c r="P554" i="1" s="1"/>
  <c r="M553" i="1"/>
  <c r="P553" i="1" s="1"/>
  <c r="W553" i="1" s="1"/>
  <c r="M552" i="1"/>
  <c r="P552" i="1" s="1"/>
  <c r="M551" i="1"/>
  <c r="P551" i="1" s="1"/>
  <c r="W551" i="1" s="1"/>
  <c r="M550" i="1"/>
  <c r="P550" i="1" s="1"/>
  <c r="W550" i="1" s="1"/>
  <c r="M549" i="1"/>
  <c r="P549" i="1" s="1"/>
  <c r="M548" i="1"/>
  <c r="P548" i="1" s="1"/>
  <c r="M547" i="1"/>
  <c r="P547" i="1" s="1"/>
  <c r="W547" i="1" s="1"/>
  <c r="M546" i="1"/>
  <c r="P546" i="1" s="1"/>
  <c r="M545" i="1"/>
  <c r="P545" i="1" s="1"/>
  <c r="W545" i="1" s="1"/>
  <c r="M544" i="1"/>
  <c r="P544" i="1" s="1"/>
  <c r="M543" i="1"/>
  <c r="P543" i="1" s="1"/>
  <c r="M542" i="1"/>
  <c r="P542" i="1" s="1"/>
  <c r="M541" i="1"/>
  <c r="P541" i="1" s="1"/>
  <c r="M540" i="1"/>
  <c r="P540" i="1" s="1"/>
  <c r="M539" i="1"/>
  <c r="P539" i="1" s="1"/>
  <c r="W539" i="1" s="1"/>
  <c r="M538" i="1"/>
  <c r="P538" i="1" s="1"/>
  <c r="M537" i="1"/>
  <c r="P537" i="1" s="1"/>
  <c r="W537" i="1" s="1"/>
  <c r="M536" i="1"/>
  <c r="P536" i="1" s="1"/>
  <c r="M535" i="1"/>
  <c r="P535" i="1" s="1"/>
  <c r="W535" i="1" s="1"/>
  <c r="M534" i="1"/>
  <c r="P534" i="1" s="1"/>
  <c r="M533" i="1"/>
  <c r="P533" i="1" s="1"/>
  <c r="M532" i="1"/>
  <c r="P532" i="1" s="1"/>
  <c r="W532" i="1" s="1"/>
  <c r="M531" i="1"/>
  <c r="P531" i="1" s="1"/>
  <c r="W531" i="1" s="1"/>
  <c r="M530" i="1"/>
  <c r="P530" i="1" s="1"/>
  <c r="W530" i="1" s="1"/>
  <c r="M529" i="1"/>
  <c r="P529" i="1" s="1"/>
  <c r="W529" i="1" s="1"/>
  <c r="M528" i="1"/>
  <c r="P528" i="1" s="1"/>
  <c r="M527" i="1"/>
  <c r="P527" i="1" s="1"/>
  <c r="W527" i="1" s="1"/>
  <c r="M526" i="1"/>
  <c r="P526" i="1" s="1"/>
  <c r="M525" i="1"/>
  <c r="P525" i="1" s="1"/>
  <c r="M524" i="1"/>
  <c r="P524" i="1" s="1"/>
  <c r="W524" i="1" s="1"/>
  <c r="M523" i="1"/>
  <c r="P523" i="1" s="1"/>
  <c r="W523" i="1" s="1"/>
  <c r="M522" i="1"/>
  <c r="P522" i="1" s="1"/>
  <c r="M521" i="1"/>
  <c r="P521" i="1" s="1"/>
  <c r="W521" i="1" s="1"/>
  <c r="M520" i="1"/>
  <c r="P520" i="1" s="1"/>
  <c r="W520" i="1" s="1"/>
  <c r="M519" i="1"/>
  <c r="P519" i="1" s="1"/>
  <c r="M518" i="1"/>
  <c r="P518" i="1" s="1"/>
  <c r="W518" i="1" s="1"/>
  <c r="M517" i="1"/>
  <c r="P517" i="1" s="1"/>
  <c r="M516" i="1"/>
  <c r="P516" i="1" s="1"/>
  <c r="W516" i="1" s="1"/>
  <c r="M515" i="1"/>
  <c r="P515" i="1" s="1"/>
  <c r="W515" i="1" s="1"/>
  <c r="M514" i="1"/>
  <c r="P514" i="1" s="1"/>
  <c r="M513" i="1"/>
  <c r="P513" i="1" s="1"/>
  <c r="W513" i="1" s="1"/>
  <c r="M512" i="1"/>
  <c r="P512" i="1" s="1"/>
  <c r="W512" i="1" s="1"/>
  <c r="M511" i="1"/>
  <c r="P511" i="1" s="1"/>
  <c r="M510" i="1"/>
  <c r="P510" i="1" s="1"/>
  <c r="M509" i="1"/>
  <c r="P509" i="1" s="1"/>
  <c r="M508" i="1"/>
  <c r="P508" i="1" s="1"/>
  <c r="M507" i="1"/>
  <c r="P507" i="1" s="1"/>
  <c r="W507" i="1" s="1"/>
  <c r="M506" i="1"/>
  <c r="P506" i="1" s="1"/>
  <c r="M505" i="1"/>
  <c r="P505" i="1" s="1"/>
  <c r="M504" i="1"/>
  <c r="P504" i="1" s="1"/>
  <c r="W504" i="1" s="1"/>
  <c r="M503" i="1"/>
  <c r="P503" i="1" s="1"/>
  <c r="W503" i="1" s="1"/>
  <c r="M502" i="1"/>
  <c r="P502" i="1" s="1"/>
  <c r="W502" i="1" s="1"/>
  <c r="M501" i="1"/>
  <c r="P501" i="1" s="1"/>
  <c r="M500" i="1"/>
  <c r="P500" i="1" s="1"/>
  <c r="W500" i="1" s="1"/>
  <c r="M499" i="1"/>
  <c r="P499" i="1" s="1"/>
  <c r="W499" i="1" s="1"/>
  <c r="M498" i="1"/>
  <c r="P498" i="1" s="1"/>
  <c r="M497" i="1"/>
  <c r="P497" i="1" s="1"/>
  <c r="W497" i="1" s="1"/>
  <c r="M496" i="1"/>
  <c r="P496" i="1" s="1"/>
  <c r="W496" i="1" s="1"/>
  <c r="M495" i="1"/>
  <c r="P495" i="1" s="1"/>
  <c r="M494" i="1"/>
  <c r="P494" i="1" s="1"/>
  <c r="W494" i="1" s="1"/>
  <c r="M493" i="1"/>
  <c r="P493" i="1" s="1"/>
  <c r="W493" i="1" s="1"/>
  <c r="M492" i="1"/>
  <c r="P492" i="1" s="1"/>
  <c r="W492" i="1" s="1"/>
  <c r="M491" i="1"/>
  <c r="P491" i="1" s="1"/>
  <c r="M490" i="1"/>
  <c r="P490" i="1" s="1"/>
  <c r="M489" i="1"/>
  <c r="P489" i="1" s="1"/>
  <c r="W489" i="1" s="1"/>
  <c r="M488" i="1"/>
  <c r="P488" i="1" s="1"/>
  <c r="W488" i="1" s="1"/>
  <c r="M487" i="1"/>
  <c r="P487" i="1" s="1"/>
  <c r="W487" i="1" s="1"/>
  <c r="M486" i="1"/>
  <c r="P486" i="1" s="1"/>
  <c r="W486" i="1" s="1"/>
  <c r="M485" i="1"/>
  <c r="P485" i="1" s="1"/>
  <c r="M484" i="1"/>
  <c r="P484" i="1" s="1"/>
  <c r="M483" i="1"/>
  <c r="P483" i="1" s="1"/>
  <c r="M482" i="1"/>
  <c r="P482" i="1" s="1"/>
  <c r="M481" i="1"/>
  <c r="P481" i="1" s="1"/>
  <c r="W481" i="1" s="1"/>
  <c r="M480" i="1"/>
  <c r="P480" i="1" s="1"/>
  <c r="W480" i="1" s="1"/>
  <c r="M479" i="1"/>
  <c r="P479" i="1" s="1"/>
  <c r="W479" i="1" s="1"/>
  <c r="M478" i="1"/>
  <c r="P478" i="1" s="1"/>
  <c r="W478" i="1" s="1"/>
  <c r="M477" i="1"/>
  <c r="P477" i="1" s="1"/>
  <c r="M476" i="1"/>
  <c r="P476" i="1" s="1"/>
  <c r="W476" i="1" s="1"/>
  <c r="M475" i="1"/>
  <c r="P475" i="1" s="1"/>
  <c r="M474" i="1"/>
  <c r="P474" i="1" s="1"/>
  <c r="M473" i="1"/>
  <c r="P473" i="1" s="1"/>
  <c r="W473" i="1" s="1"/>
  <c r="M472" i="1"/>
  <c r="P472" i="1" s="1"/>
  <c r="W472" i="1" s="1"/>
  <c r="M471" i="1"/>
  <c r="P471" i="1" s="1"/>
  <c r="M470" i="1"/>
  <c r="P470" i="1" s="1"/>
  <c r="W470" i="1" s="1"/>
  <c r="M469" i="1"/>
  <c r="P469" i="1" s="1"/>
  <c r="M468" i="1"/>
  <c r="P468" i="1" s="1"/>
  <c r="W468" i="1" s="1"/>
  <c r="M467" i="1"/>
  <c r="P467" i="1" s="1"/>
  <c r="W467" i="1" s="1"/>
  <c r="M466" i="1"/>
  <c r="P466" i="1" s="1"/>
  <c r="M465" i="1"/>
  <c r="P465" i="1" s="1"/>
  <c r="M464" i="1"/>
  <c r="P464" i="1" s="1"/>
  <c r="W464" i="1" s="1"/>
  <c r="M463" i="1"/>
  <c r="P463" i="1" s="1"/>
  <c r="M462" i="1"/>
  <c r="P462" i="1" s="1"/>
  <c r="W462" i="1" s="1"/>
  <c r="M461" i="1"/>
  <c r="P461" i="1" s="1"/>
  <c r="W461" i="1" s="1"/>
  <c r="M460" i="1"/>
  <c r="P460" i="1" s="1"/>
  <c r="W460" i="1" s="1"/>
  <c r="M459" i="1"/>
  <c r="P459" i="1" s="1"/>
  <c r="M458" i="1"/>
  <c r="P458" i="1" s="1"/>
  <c r="M457" i="1"/>
  <c r="P457" i="1" s="1"/>
  <c r="M456" i="1"/>
  <c r="P456" i="1" s="1"/>
  <c r="W456" i="1" s="1"/>
  <c r="M455" i="1"/>
  <c r="P455" i="1" s="1"/>
  <c r="W455" i="1" s="1"/>
  <c r="M454" i="1"/>
  <c r="P454" i="1" s="1"/>
  <c r="W454" i="1" s="1"/>
  <c r="M453" i="1"/>
  <c r="P453" i="1" s="1"/>
  <c r="M452" i="1"/>
  <c r="P452" i="1" s="1"/>
  <c r="W452" i="1" s="1"/>
  <c r="M451" i="1"/>
  <c r="P451" i="1" s="1"/>
  <c r="M450" i="1"/>
  <c r="P450" i="1" s="1"/>
  <c r="M449" i="1"/>
  <c r="P449" i="1" s="1"/>
  <c r="W449" i="1" s="1"/>
  <c r="M448" i="1"/>
  <c r="P448" i="1" s="1"/>
  <c r="W448" i="1" s="1"/>
  <c r="M447" i="1"/>
  <c r="P447" i="1" s="1"/>
  <c r="M446" i="1"/>
  <c r="P446" i="1" s="1"/>
  <c r="W446" i="1" s="1"/>
  <c r="M445" i="1"/>
  <c r="P445" i="1" s="1"/>
  <c r="W445" i="1" s="1"/>
  <c r="M444" i="1"/>
  <c r="P444" i="1" s="1"/>
  <c r="M443" i="1"/>
  <c r="P443" i="1" s="1"/>
  <c r="W443" i="1" s="1"/>
  <c r="M442" i="1"/>
  <c r="P442" i="1" s="1"/>
  <c r="W442" i="1" s="1"/>
  <c r="M441" i="1"/>
  <c r="P441" i="1" s="1"/>
  <c r="M440" i="1"/>
  <c r="P440" i="1" s="1"/>
  <c r="M439" i="1"/>
  <c r="P439" i="1" s="1"/>
  <c r="M438" i="1"/>
  <c r="P438" i="1" s="1"/>
  <c r="W438" i="1" s="1"/>
  <c r="M437" i="1"/>
  <c r="P437" i="1" s="1"/>
  <c r="M436" i="1"/>
  <c r="P436" i="1" s="1"/>
  <c r="M435" i="1"/>
  <c r="P435" i="1" s="1"/>
  <c r="W435" i="1" s="1"/>
  <c r="M434" i="1"/>
  <c r="P434" i="1" s="1"/>
  <c r="M433" i="1"/>
  <c r="P433" i="1" s="1"/>
  <c r="M432" i="1"/>
  <c r="P432" i="1" s="1"/>
  <c r="W432" i="1" s="1"/>
  <c r="M431" i="1"/>
  <c r="P431" i="1" s="1"/>
  <c r="M430" i="1"/>
  <c r="P430" i="1" s="1"/>
  <c r="W430" i="1" s="1"/>
  <c r="M429" i="1"/>
  <c r="P429" i="1" s="1"/>
  <c r="W429" i="1" s="1"/>
  <c r="M428" i="1"/>
  <c r="P428" i="1" s="1"/>
  <c r="M427" i="1"/>
  <c r="P427" i="1" s="1"/>
  <c r="M426" i="1"/>
  <c r="P426" i="1" s="1"/>
  <c r="W426" i="1" s="1"/>
  <c r="M425" i="1"/>
  <c r="P425" i="1" s="1"/>
  <c r="W425" i="1" s="1"/>
  <c r="M424" i="1"/>
  <c r="P424" i="1" s="1"/>
  <c r="W424" i="1" s="1"/>
  <c r="M423" i="1"/>
  <c r="P423" i="1" s="1"/>
  <c r="M422" i="1"/>
  <c r="P422" i="1" s="1"/>
  <c r="W422" i="1" s="1"/>
  <c r="M421" i="1"/>
  <c r="P421" i="1" s="1"/>
  <c r="M420" i="1"/>
  <c r="P420" i="1" s="1"/>
  <c r="W420" i="1" s="1"/>
  <c r="M419" i="1"/>
  <c r="P419" i="1" s="1"/>
  <c r="M418" i="1"/>
  <c r="P418" i="1" s="1"/>
  <c r="M417" i="1"/>
  <c r="P417" i="1" s="1"/>
  <c r="W417" i="1" s="1"/>
  <c r="M416" i="1"/>
  <c r="P416" i="1" s="1"/>
  <c r="W416" i="1" s="1"/>
  <c r="M415" i="1"/>
  <c r="P415" i="1" s="1"/>
  <c r="M414" i="1"/>
  <c r="P414" i="1" s="1"/>
  <c r="W414" i="1" s="1"/>
  <c r="M413" i="1"/>
  <c r="P413" i="1" s="1"/>
  <c r="W413" i="1" s="1"/>
  <c r="M412" i="1"/>
  <c r="P412" i="1" s="1"/>
  <c r="W412" i="1" s="1"/>
  <c r="M411" i="1"/>
  <c r="P411" i="1" s="1"/>
  <c r="M410" i="1"/>
  <c r="P410" i="1" s="1"/>
  <c r="M409" i="1"/>
  <c r="P409" i="1" s="1"/>
  <c r="M408" i="1"/>
  <c r="P408" i="1" s="1"/>
  <c r="W408" i="1" s="1"/>
  <c r="M407" i="1"/>
  <c r="P407" i="1" s="1"/>
  <c r="M406" i="1"/>
  <c r="P406" i="1" s="1"/>
  <c r="W406" i="1" s="1"/>
  <c r="M405" i="1"/>
  <c r="P405" i="1" s="1"/>
  <c r="W405" i="1" s="1"/>
  <c r="M404" i="1"/>
  <c r="P404" i="1" s="1"/>
  <c r="M403" i="1"/>
  <c r="P403" i="1" s="1"/>
  <c r="M402" i="1"/>
  <c r="P402" i="1" s="1"/>
  <c r="M401" i="1"/>
  <c r="P401" i="1" s="1"/>
  <c r="M400" i="1"/>
  <c r="P400" i="1" s="1"/>
  <c r="W400" i="1" s="1"/>
  <c r="M399" i="1"/>
  <c r="P399" i="1" s="1"/>
  <c r="M398" i="1"/>
  <c r="P398" i="1" s="1"/>
  <c r="W398" i="1" s="1"/>
  <c r="M397" i="1"/>
  <c r="P397" i="1" s="1"/>
  <c r="W397" i="1" s="1"/>
  <c r="M396" i="1"/>
  <c r="P396" i="1" s="1"/>
  <c r="W396" i="1" s="1"/>
  <c r="M395" i="1"/>
  <c r="P395" i="1" s="1"/>
  <c r="M394" i="1"/>
  <c r="P394" i="1" s="1"/>
  <c r="M393" i="1"/>
  <c r="P393" i="1" s="1"/>
  <c r="M392" i="1"/>
  <c r="P392" i="1" s="1"/>
  <c r="W392" i="1" s="1"/>
  <c r="M391" i="1"/>
  <c r="P391" i="1" s="1"/>
  <c r="M390" i="1"/>
  <c r="P390" i="1" s="1"/>
  <c r="W390" i="1" s="1"/>
  <c r="M389" i="1"/>
  <c r="P389" i="1" s="1"/>
  <c r="M388" i="1"/>
  <c r="P388" i="1" s="1"/>
  <c r="M387" i="1"/>
  <c r="P387" i="1" s="1"/>
  <c r="M386" i="1"/>
  <c r="P386" i="1" s="1"/>
  <c r="M385" i="1"/>
  <c r="P385" i="1" s="1"/>
  <c r="W385" i="1" s="1"/>
  <c r="M384" i="1"/>
  <c r="P384" i="1" s="1"/>
  <c r="W384" i="1" s="1"/>
  <c r="M383" i="1"/>
  <c r="P383" i="1" s="1"/>
  <c r="M382" i="1"/>
  <c r="P382" i="1" s="1"/>
  <c r="W382" i="1" s="1"/>
  <c r="M381" i="1"/>
  <c r="P381" i="1" s="1"/>
  <c r="W381" i="1" s="1"/>
  <c r="M380" i="1"/>
  <c r="P380" i="1" s="1"/>
  <c r="W380" i="1" s="1"/>
  <c r="M379" i="1"/>
  <c r="P379" i="1" s="1"/>
  <c r="W379" i="1" s="1"/>
  <c r="M378" i="1"/>
  <c r="P378" i="1" s="1"/>
  <c r="M377" i="1"/>
  <c r="P377" i="1" s="1"/>
  <c r="M376" i="1"/>
  <c r="P376" i="1" s="1"/>
  <c r="M375" i="1"/>
  <c r="P375" i="1" s="1"/>
  <c r="W375" i="1" s="1"/>
  <c r="M374" i="1"/>
  <c r="P374" i="1" s="1"/>
  <c r="W374" i="1" s="1"/>
  <c r="M373" i="1"/>
  <c r="P373" i="1" s="1"/>
  <c r="M372" i="1"/>
  <c r="P372" i="1" s="1"/>
  <c r="M371" i="1"/>
  <c r="P371" i="1" s="1"/>
  <c r="M370" i="1"/>
  <c r="P370" i="1" s="1"/>
  <c r="W370" i="1" s="1"/>
  <c r="M369" i="1"/>
  <c r="P369" i="1" s="1"/>
  <c r="M368" i="1"/>
  <c r="P368" i="1" s="1"/>
  <c r="W368" i="1" s="1"/>
  <c r="M367" i="1"/>
  <c r="P367" i="1" s="1"/>
  <c r="M366" i="1"/>
  <c r="P366" i="1" s="1"/>
  <c r="W366" i="1" s="1"/>
  <c r="M365" i="1"/>
  <c r="P365" i="1" s="1"/>
  <c r="M364" i="1"/>
  <c r="P364" i="1" s="1"/>
  <c r="W364" i="1" s="1"/>
  <c r="M363" i="1"/>
  <c r="P363" i="1" s="1"/>
  <c r="M362" i="1"/>
  <c r="P362" i="1" s="1"/>
  <c r="W362" i="1" s="1"/>
  <c r="M361" i="1"/>
  <c r="P361" i="1" s="1"/>
  <c r="M360" i="1"/>
  <c r="P360" i="1" s="1"/>
  <c r="W360" i="1" s="1"/>
  <c r="M359" i="1"/>
  <c r="P359" i="1" s="1"/>
  <c r="W359" i="1" s="1"/>
  <c r="M358" i="1"/>
  <c r="P358" i="1" s="1"/>
  <c r="M357" i="1"/>
  <c r="P357" i="1" s="1"/>
  <c r="W357" i="1" s="1"/>
  <c r="M356" i="1"/>
  <c r="P356" i="1" s="1"/>
  <c r="M355" i="1"/>
  <c r="P355" i="1" s="1"/>
  <c r="M354" i="1"/>
  <c r="P354" i="1" s="1"/>
  <c r="M353" i="1"/>
  <c r="P353" i="1" s="1"/>
  <c r="W353" i="1" s="1"/>
  <c r="M352" i="1"/>
  <c r="P352" i="1" s="1"/>
  <c r="W352" i="1" s="1"/>
  <c r="M351" i="1"/>
  <c r="P351" i="1" s="1"/>
  <c r="M350" i="1"/>
  <c r="P350" i="1" s="1"/>
  <c r="M349" i="1"/>
  <c r="P349" i="1" s="1"/>
  <c r="W349" i="1" s="1"/>
  <c r="M348" i="1"/>
  <c r="P348" i="1" s="1"/>
  <c r="M347" i="1"/>
  <c r="P347" i="1" s="1"/>
  <c r="M346" i="1"/>
  <c r="P346" i="1" s="1"/>
  <c r="W346" i="1" s="1"/>
  <c r="M345" i="1"/>
  <c r="P345" i="1" s="1"/>
  <c r="W345" i="1" s="1"/>
  <c r="M344" i="1"/>
  <c r="P344" i="1" s="1"/>
  <c r="W344" i="1" s="1"/>
  <c r="M343" i="1"/>
  <c r="P343" i="1" s="1"/>
  <c r="M342" i="1"/>
  <c r="P342" i="1" s="1"/>
  <c r="M341" i="1"/>
  <c r="P341" i="1" s="1"/>
  <c r="M340" i="1"/>
  <c r="P340" i="1" s="1"/>
  <c r="W340" i="1" s="1"/>
  <c r="M339" i="1"/>
  <c r="P339" i="1" s="1"/>
  <c r="M338" i="1"/>
  <c r="P338" i="1" s="1"/>
  <c r="M337" i="1"/>
  <c r="P337" i="1" s="1"/>
  <c r="M336" i="1"/>
  <c r="P336" i="1" s="1"/>
  <c r="M335" i="1"/>
  <c r="P335" i="1" s="1"/>
  <c r="M334" i="1"/>
  <c r="P334" i="1" s="1"/>
  <c r="M333" i="1"/>
  <c r="P333" i="1" s="1"/>
  <c r="M332" i="1"/>
  <c r="P332" i="1" s="1"/>
  <c r="W332" i="1" s="1"/>
  <c r="M331" i="1"/>
  <c r="P331" i="1" s="1"/>
  <c r="M330" i="1"/>
  <c r="P330" i="1" s="1"/>
  <c r="M329" i="1"/>
  <c r="P329" i="1" s="1"/>
  <c r="M328" i="1"/>
  <c r="P328" i="1" s="1"/>
  <c r="W328" i="1" s="1"/>
  <c r="M327" i="1"/>
  <c r="P327" i="1" s="1"/>
  <c r="M326" i="1"/>
  <c r="P326" i="1" s="1"/>
  <c r="M325" i="1"/>
  <c r="P325" i="1" s="1"/>
  <c r="W325" i="1" s="1"/>
  <c r="M324" i="1"/>
  <c r="P324" i="1" s="1"/>
  <c r="W324" i="1" s="1"/>
  <c r="M323" i="1"/>
  <c r="P323" i="1" s="1"/>
  <c r="M322" i="1"/>
  <c r="P322" i="1" s="1"/>
  <c r="W322" i="1" s="1"/>
  <c r="M321" i="1"/>
  <c r="P321" i="1" s="1"/>
  <c r="W321" i="1" s="1"/>
  <c r="M320" i="1"/>
  <c r="P320" i="1" s="1"/>
  <c r="M319" i="1"/>
  <c r="P319" i="1" s="1"/>
  <c r="M318" i="1"/>
  <c r="P318" i="1" s="1"/>
  <c r="M317" i="1"/>
  <c r="P317" i="1" s="1"/>
  <c r="M316" i="1"/>
  <c r="P316" i="1" s="1"/>
  <c r="M315" i="1"/>
  <c r="P315" i="1" s="1"/>
  <c r="M314" i="1"/>
  <c r="P314" i="1" s="1"/>
  <c r="W314" i="1" s="1"/>
  <c r="M313" i="1"/>
  <c r="P313" i="1" s="1"/>
  <c r="M312" i="1"/>
  <c r="P312" i="1" s="1"/>
  <c r="W312" i="1" s="1"/>
  <c r="M311" i="1"/>
  <c r="P311" i="1" s="1"/>
  <c r="W311" i="1" s="1"/>
  <c r="M310" i="1"/>
  <c r="P310" i="1" s="1"/>
  <c r="M309" i="1"/>
  <c r="P309" i="1" s="1"/>
  <c r="W309" i="1" s="1"/>
  <c r="M308" i="1"/>
  <c r="P308" i="1" s="1"/>
  <c r="W308" i="1" s="1"/>
  <c r="M307" i="1"/>
  <c r="P307" i="1" s="1"/>
  <c r="M306" i="1"/>
  <c r="P306" i="1" s="1"/>
  <c r="M305" i="1"/>
  <c r="P305" i="1" s="1"/>
  <c r="W305" i="1" s="1"/>
  <c r="M304" i="1"/>
  <c r="P304" i="1" s="1"/>
  <c r="M303" i="1"/>
  <c r="P303" i="1" s="1"/>
  <c r="W303" i="1" s="1"/>
  <c r="M302" i="1"/>
  <c r="P302" i="1" s="1"/>
  <c r="M301" i="1"/>
  <c r="P301" i="1" s="1"/>
  <c r="W301" i="1" s="1"/>
  <c r="M300" i="1"/>
  <c r="P300" i="1" s="1"/>
  <c r="W300" i="1" s="1"/>
  <c r="M299" i="1"/>
  <c r="P299" i="1" s="1"/>
  <c r="M298" i="1"/>
  <c r="P298" i="1" s="1"/>
  <c r="W298" i="1" s="1"/>
  <c r="M297" i="1"/>
  <c r="P297" i="1" s="1"/>
  <c r="W297" i="1" s="1"/>
  <c r="M296" i="1"/>
  <c r="P296" i="1" s="1"/>
  <c r="M295" i="1"/>
  <c r="P295" i="1" s="1"/>
  <c r="W295" i="1" s="1"/>
  <c r="M294" i="1"/>
  <c r="P294" i="1" s="1"/>
  <c r="M293" i="1"/>
  <c r="P293" i="1" s="1"/>
  <c r="W293" i="1" s="1"/>
  <c r="M292" i="1"/>
  <c r="P292" i="1" s="1"/>
  <c r="M291" i="1"/>
  <c r="P291" i="1" s="1"/>
  <c r="M290" i="1"/>
  <c r="P290" i="1" s="1"/>
  <c r="W290" i="1" s="1"/>
  <c r="M289" i="1"/>
  <c r="P289" i="1" s="1"/>
  <c r="W289" i="1" s="1"/>
  <c r="M288" i="1"/>
  <c r="P288" i="1" s="1"/>
  <c r="W288" i="1" s="1"/>
  <c r="M287" i="1"/>
  <c r="P287" i="1" s="1"/>
  <c r="M286" i="1"/>
  <c r="P286" i="1" s="1"/>
  <c r="M285" i="1"/>
  <c r="P285" i="1" s="1"/>
  <c r="W285" i="1" s="1"/>
  <c r="M284" i="1"/>
  <c r="P284" i="1" s="1"/>
  <c r="M283" i="1"/>
  <c r="P283" i="1" s="1"/>
  <c r="M282" i="1"/>
  <c r="P282" i="1" s="1"/>
  <c r="M281" i="1"/>
  <c r="P281" i="1" s="1"/>
  <c r="W281" i="1" s="1"/>
  <c r="M280" i="1"/>
  <c r="P280" i="1" s="1"/>
  <c r="W280" i="1" s="1"/>
  <c r="M279" i="1"/>
  <c r="P279" i="1" s="1"/>
  <c r="M278" i="1"/>
  <c r="P278" i="1" s="1"/>
  <c r="M277" i="1"/>
  <c r="P277" i="1" s="1"/>
  <c r="M276" i="1"/>
  <c r="P276" i="1" s="1"/>
  <c r="W276" i="1" s="1"/>
  <c r="M275" i="1"/>
  <c r="P275" i="1" s="1"/>
  <c r="M274" i="1"/>
  <c r="P274" i="1" s="1"/>
  <c r="M273" i="1"/>
  <c r="P273" i="1" s="1"/>
  <c r="M272" i="1"/>
  <c r="P272" i="1" s="1"/>
  <c r="M271" i="1"/>
  <c r="P271" i="1" s="1"/>
  <c r="W271" i="1" s="1"/>
  <c r="M270" i="1"/>
  <c r="P270" i="1" s="1"/>
  <c r="M269" i="1"/>
  <c r="P269" i="1" s="1"/>
  <c r="M268" i="1"/>
  <c r="P268" i="1" s="1"/>
  <c r="M267" i="1"/>
  <c r="P267" i="1" s="1"/>
  <c r="M266" i="1"/>
  <c r="P266" i="1" s="1"/>
  <c r="M265" i="1"/>
  <c r="P265" i="1" s="1"/>
  <c r="M264" i="1"/>
  <c r="P264" i="1" s="1"/>
  <c r="W264" i="1" s="1"/>
  <c r="M263" i="1"/>
  <c r="P263" i="1" s="1"/>
  <c r="W263" i="1" s="1"/>
  <c r="M262" i="1"/>
  <c r="P262" i="1" s="1"/>
  <c r="M261" i="1"/>
  <c r="P261" i="1" s="1"/>
  <c r="W261" i="1" s="1"/>
  <c r="M260" i="1"/>
  <c r="P260" i="1" s="1"/>
  <c r="W260" i="1" s="1"/>
  <c r="M259" i="1"/>
  <c r="P259" i="1" s="1"/>
  <c r="M258" i="1"/>
  <c r="P258" i="1" s="1"/>
  <c r="W258" i="1" s="1"/>
  <c r="M257" i="1"/>
  <c r="P257" i="1" s="1"/>
  <c r="W257" i="1" s="1"/>
  <c r="M256" i="1"/>
  <c r="P256" i="1" s="1"/>
  <c r="M255" i="1"/>
  <c r="P255" i="1" s="1"/>
  <c r="M254" i="1"/>
  <c r="P254" i="1" s="1"/>
  <c r="M253" i="1"/>
  <c r="P253" i="1" s="1"/>
  <c r="W253" i="1" s="1"/>
  <c r="M252" i="1"/>
  <c r="P252" i="1" s="1"/>
  <c r="W252" i="1" s="1"/>
  <c r="M251" i="1"/>
  <c r="P251" i="1" s="1"/>
  <c r="M250" i="1"/>
  <c r="P250" i="1" s="1"/>
  <c r="W250" i="1" s="1"/>
  <c r="M249" i="1"/>
  <c r="P249" i="1" s="1"/>
  <c r="M248" i="1"/>
  <c r="P248" i="1" s="1"/>
  <c r="M247" i="1"/>
  <c r="P247" i="1" s="1"/>
  <c r="W247" i="1" s="1"/>
  <c r="M246" i="1"/>
  <c r="P246" i="1" s="1"/>
  <c r="M245" i="1"/>
  <c r="P245" i="1" s="1"/>
  <c r="W245" i="1" s="1"/>
  <c r="M244" i="1"/>
  <c r="P244" i="1" s="1"/>
  <c r="W244" i="1" s="1"/>
  <c r="M243" i="1"/>
  <c r="P243" i="1" s="1"/>
  <c r="M242" i="1"/>
  <c r="P242" i="1" s="1"/>
  <c r="M241" i="1"/>
  <c r="P241" i="1" s="1"/>
  <c r="W241" i="1" s="1"/>
  <c r="M240" i="1"/>
  <c r="P240" i="1" s="1"/>
  <c r="W240" i="1" s="1"/>
  <c r="M239" i="1"/>
  <c r="P239" i="1" s="1"/>
  <c r="M238" i="1"/>
  <c r="P238" i="1" s="1"/>
  <c r="M237" i="1"/>
  <c r="P237" i="1" s="1"/>
  <c r="W237" i="1" s="1"/>
  <c r="M236" i="1"/>
  <c r="P236" i="1" s="1"/>
  <c r="W236" i="1" s="1"/>
  <c r="M235" i="1"/>
  <c r="P235" i="1" s="1"/>
  <c r="M234" i="1"/>
  <c r="P234" i="1" s="1"/>
  <c r="M233" i="1"/>
  <c r="P233" i="1" s="1"/>
  <c r="W233" i="1" s="1"/>
  <c r="M232" i="1"/>
  <c r="P232" i="1" s="1"/>
  <c r="W232" i="1" s="1"/>
  <c r="M231" i="1"/>
  <c r="P231" i="1" s="1"/>
  <c r="M230" i="1"/>
  <c r="P230" i="1" s="1"/>
  <c r="M229" i="1"/>
  <c r="P229" i="1" s="1"/>
  <c r="M228" i="1"/>
  <c r="P228" i="1" s="1"/>
  <c r="W228" i="1" s="1"/>
  <c r="M227" i="1"/>
  <c r="P227" i="1" s="1"/>
  <c r="M226" i="1"/>
  <c r="P226" i="1" s="1"/>
  <c r="W226" i="1" s="1"/>
  <c r="M225" i="1"/>
  <c r="P225" i="1" s="1"/>
  <c r="W225" i="1" s="1"/>
  <c r="M224" i="1"/>
  <c r="P224" i="1" s="1"/>
  <c r="M223" i="1"/>
  <c r="P223" i="1" s="1"/>
  <c r="W223" i="1" s="1"/>
  <c r="M222" i="1"/>
  <c r="P222" i="1" s="1"/>
  <c r="M221" i="1"/>
  <c r="P221" i="1" s="1"/>
  <c r="M220" i="1"/>
  <c r="P220" i="1" s="1"/>
  <c r="M219" i="1"/>
  <c r="P219" i="1" s="1"/>
  <c r="M218" i="1"/>
  <c r="P218" i="1" s="1"/>
  <c r="M217" i="1"/>
  <c r="P217" i="1" s="1"/>
  <c r="W217" i="1" s="1"/>
  <c r="M216" i="1"/>
  <c r="P216" i="1" s="1"/>
  <c r="W216" i="1" s="1"/>
  <c r="M215" i="1"/>
  <c r="P215" i="1" s="1"/>
  <c r="M214" i="1"/>
  <c r="P214" i="1" s="1"/>
  <c r="M213" i="1"/>
  <c r="P213" i="1" s="1"/>
  <c r="M212" i="1"/>
  <c r="P212" i="1" s="1"/>
  <c r="M211" i="1"/>
  <c r="P211" i="1" s="1"/>
  <c r="M210" i="1"/>
  <c r="P210" i="1" s="1"/>
  <c r="W210" i="1" s="1"/>
  <c r="M209" i="1"/>
  <c r="P209" i="1" s="1"/>
  <c r="W209" i="1" s="1"/>
  <c r="M208" i="1"/>
  <c r="P208" i="1" s="1"/>
  <c r="M207" i="1"/>
  <c r="P207" i="1" s="1"/>
  <c r="M206" i="1"/>
  <c r="P206" i="1" s="1"/>
  <c r="W206" i="1" s="1"/>
  <c r="M205" i="1"/>
  <c r="P205" i="1" s="1"/>
  <c r="M204" i="1"/>
  <c r="P204" i="1" s="1"/>
  <c r="W204" i="1" s="1"/>
  <c r="M203" i="1"/>
  <c r="P203" i="1" s="1"/>
  <c r="M202" i="1"/>
  <c r="P202" i="1" s="1"/>
  <c r="M201" i="1"/>
  <c r="P201" i="1" s="1"/>
  <c r="W201" i="1" s="1"/>
  <c r="M200" i="1"/>
  <c r="P200" i="1" s="1"/>
  <c r="W200" i="1" s="1"/>
  <c r="M199" i="1"/>
  <c r="P199" i="1" s="1"/>
  <c r="M198" i="1"/>
  <c r="P198" i="1" s="1"/>
  <c r="M197" i="1"/>
  <c r="P197" i="1" s="1"/>
  <c r="W197" i="1" s="1"/>
  <c r="M196" i="1"/>
  <c r="P196" i="1" s="1"/>
  <c r="W196" i="1" s="1"/>
  <c r="M195" i="1"/>
  <c r="P195" i="1" s="1"/>
  <c r="W195" i="1" s="1"/>
  <c r="M194" i="1"/>
  <c r="P194" i="1" s="1"/>
  <c r="W194" i="1" s="1"/>
  <c r="M193" i="1"/>
  <c r="P193" i="1" s="1"/>
  <c r="W193" i="1" s="1"/>
  <c r="M192" i="1"/>
  <c r="P192" i="1" s="1"/>
  <c r="W192" i="1" s="1"/>
  <c r="M191" i="1"/>
  <c r="P191" i="1" s="1"/>
  <c r="M190" i="1"/>
  <c r="P190" i="1" s="1"/>
  <c r="W190" i="1" s="1"/>
  <c r="M189" i="1"/>
  <c r="P189" i="1" s="1"/>
  <c r="M188" i="1"/>
  <c r="P188" i="1" s="1"/>
  <c r="M187" i="1"/>
  <c r="P187" i="1" s="1"/>
  <c r="W187" i="1" s="1"/>
  <c r="M186" i="1"/>
  <c r="P186" i="1" s="1"/>
  <c r="M185" i="1"/>
  <c r="P185" i="1" s="1"/>
  <c r="W185" i="1" s="1"/>
  <c r="M184" i="1"/>
  <c r="P184" i="1" s="1"/>
  <c r="W184" i="1" s="1"/>
  <c r="M183" i="1"/>
  <c r="P183" i="1" s="1"/>
  <c r="M182" i="1"/>
  <c r="P182" i="1" s="1"/>
  <c r="M181" i="1"/>
  <c r="P181" i="1" s="1"/>
  <c r="W181" i="1" s="1"/>
  <c r="M180" i="1"/>
  <c r="P180" i="1" s="1"/>
  <c r="W180" i="1" s="1"/>
  <c r="M179" i="1"/>
  <c r="P179" i="1" s="1"/>
  <c r="W179" i="1" s="1"/>
  <c r="M178" i="1"/>
  <c r="P178" i="1" s="1"/>
  <c r="W178" i="1" s="1"/>
  <c r="M177" i="1"/>
  <c r="P177" i="1" s="1"/>
  <c r="W177" i="1" s="1"/>
  <c r="M176" i="1"/>
  <c r="P176" i="1" s="1"/>
  <c r="W176" i="1" s="1"/>
  <c r="M175" i="1"/>
  <c r="P175" i="1" s="1"/>
  <c r="M174" i="1"/>
  <c r="P174" i="1" s="1"/>
  <c r="W174" i="1" s="1"/>
  <c r="M173" i="1"/>
  <c r="P173" i="1" s="1"/>
  <c r="M172" i="1"/>
  <c r="P172" i="1" s="1"/>
  <c r="W172" i="1" s="1"/>
  <c r="M171" i="1"/>
  <c r="P171" i="1" s="1"/>
  <c r="M170" i="1"/>
  <c r="P170" i="1" s="1"/>
  <c r="M169" i="1"/>
  <c r="P169" i="1" s="1"/>
  <c r="W169" i="1" s="1"/>
  <c r="M168" i="1"/>
  <c r="P168" i="1" s="1"/>
  <c r="W168" i="1" s="1"/>
  <c r="M167" i="1"/>
  <c r="P167" i="1" s="1"/>
  <c r="M166" i="1"/>
  <c r="P166" i="1" s="1"/>
  <c r="W166" i="1" s="1"/>
  <c r="M165" i="1"/>
  <c r="P165" i="1" s="1"/>
  <c r="W165" i="1" s="1"/>
  <c r="M164" i="1"/>
  <c r="P164" i="1" s="1"/>
  <c r="W164" i="1" s="1"/>
  <c r="M163" i="1"/>
  <c r="P163" i="1" s="1"/>
  <c r="M162" i="1"/>
  <c r="P162" i="1" s="1"/>
  <c r="M161" i="1"/>
  <c r="P161" i="1" s="1"/>
  <c r="W161" i="1" s="1"/>
  <c r="M160" i="1"/>
  <c r="P160" i="1" s="1"/>
  <c r="M159" i="1"/>
  <c r="P159" i="1" s="1"/>
  <c r="W159" i="1" s="1"/>
  <c r="M158" i="1"/>
  <c r="P158" i="1" s="1"/>
  <c r="W158" i="1" s="1"/>
  <c r="M157" i="1"/>
  <c r="P157" i="1" s="1"/>
  <c r="M156" i="1"/>
  <c r="P156" i="1" s="1"/>
  <c r="M155" i="1"/>
  <c r="P155" i="1" s="1"/>
  <c r="M154" i="1"/>
  <c r="P154" i="1" s="1"/>
  <c r="M153" i="1"/>
  <c r="P153" i="1" s="1"/>
  <c r="W153" i="1" s="1"/>
  <c r="M152" i="1"/>
  <c r="P152" i="1" s="1"/>
  <c r="M151" i="1"/>
  <c r="P151" i="1" s="1"/>
  <c r="M150" i="1"/>
  <c r="P150" i="1" s="1"/>
  <c r="W150" i="1" s="1"/>
  <c r="M149" i="1"/>
  <c r="P149" i="1" s="1"/>
  <c r="M148" i="1"/>
  <c r="P148" i="1" s="1"/>
  <c r="W148" i="1" s="1"/>
  <c r="M147" i="1"/>
  <c r="P147" i="1" s="1"/>
  <c r="W147" i="1" s="1"/>
  <c r="M146" i="1"/>
  <c r="P146" i="1" s="1"/>
  <c r="M145" i="1"/>
  <c r="P145" i="1" s="1"/>
  <c r="W145" i="1" s="1"/>
  <c r="M144" i="1"/>
  <c r="P144" i="1" s="1"/>
  <c r="W144" i="1" s="1"/>
  <c r="M143" i="1"/>
  <c r="P143" i="1" s="1"/>
  <c r="M142" i="1"/>
  <c r="P142" i="1" s="1"/>
  <c r="M141" i="1"/>
  <c r="P141" i="1" s="1"/>
  <c r="W141" i="1" s="1"/>
  <c r="M140" i="1"/>
  <c r="P140" i="1" s="1"/>
  <c r="W140" i="1" s="1"/>
  <c r="M139" i="1"/>
  <c r="P139" i="1" s="1"/>
  <c r="W139" i="1" s="1"/>
  <c r="M138" i="1"/>
  <c r="P138" i="1" s="1"/>
  <c r="M137" i="1"/>
  <c r="P137" i="1" s="1"/>
  <c r="W137" i="1" s="1"/>
  <c r="M136" i="1"/>
  <c r="P136" i="1" s="1"/>
  <c r="W136" i="1" s="1"/>
  <c r="M135" i="1"/>
  <c r="P135" i="1" s="1"/>
  <c r="M134" i="1"/>
  <c r="P134" i="1" s="1"/>
  <c r="M133" i="1"/>
  <c r="P133" i="1" s="1"/>
  <c r="W133" i="1" s="1"/>
  <c r="M132" i="1"/>
  <c r="P132" i="1" s="1"/>
  <c r="W132" i="1" s="1"/>
  <c r="M131" i="1"/>
  <c r="P131" i="1" s="1"/>
  <c r="M130" i="1"/>
  <c r="P130" i="1" s="1"/>
  <c r="M129" i="1"/>
  <c r="P129" i="1" s="1"/>
  <c r="M128" i="1"/>
  <c r="P128" i="1" s="1"/>
  <c r="W128" i="1" s="1"/>
  <c r="M127" i="1"/>
  <c r="P127" i="1" s="1"/>
  <c r="M126" i="1"/>
  <c r="P126" i="1" s="1"/>
  <c r="W126" i="1" s="1"/>
  <c r="M125" i="1"/>
  <c r="P125" i="1" s="1"/>
  <c r="M124" i="1"/>
  <c r="P124" i="1" s="1"/>
  <c r="M123" i="1"/>
  <c r="P123" i="1" s="1"/>
  <c r="M122" i="1"/>
  <c r="P122" i="1" s="1"/>
  <c r="M121" i="1"/>
  <c r="P121" i="1" s="1"/>
  <c r="M120" i="1"/>
  <c r="P120" i="1" s="1"/>
  <c r="M119" i="1"/>
  <c r="P119" i="1" s="1"/>
  <c r="M118" i="1"/>
  <c r="P118" i="1" s="1"/>
  <c r="W118" i="1" s="1"/>
  <c r="M117" i="1"/>
  <c r="P117" i="1" s="1"/>
  <c r="M116" i="1"/>
  <c r="P116" i="1" s="1"/>
  <c r="W116" i="1" s="1"/>
  <c r="M115" i="1"/>
  <c r="P115" i="1" s="1"/>
  <c r="W115" i="1" s="1"/>
  <c r="M114" i="1"/>
  <c r="P114" i="1" s="1"/>
  <c r="M113" i="1"/>
  <c r="P113" i="1" s="1"/>
  <c r="W113" i="1" s="1"/>
  <c r="M112" i="1"/>
  <c r="P112" i="1" s="1"/>
  <c r="W112" i="1" s="1"/>
  <c r="M111" i="1"/>
  <c r="P111" i="1" s="1"/>
  <c r="W111" i="1" s="1"/>
  <c r="M110" i="1"/>
  <c r="P110" i="1" s="1"/>
  <c r="M109" i="1"/>
  <c r="P109" i="1" s="1"/>
  <c r="W109" i="1" s="1"/>
  <c r="M108" i="1"/>
  <c r="P108" i="1" s="1"/>
  <c r="W108" i="1" s="1"/>
  <c r="M107" i="1"/>
  <c r="P107" i="1" s="1"/>
  <c r="W107" i="1" s="1"/>
  <c r="M106" i="1"/>
  <c r="P106" i="1" s="1"/>
  <c r="M105" i="1"/>
  <c r="P105" i="1" s="1"/>
  <c r="W105" i="1" s="1"/>
  <c r="M104" i="1"/>
  <c r="P104" i="1" s="1"/>
  <c r="W104" i="1" s="1"/>
  <c r="M103" i="1"/>
  <c r="P103" i="1" s="1"/>
  <c r="M102" i="1"/>
  <c r="P102" i="1" s="1"/>
  <c r="M101" i="1"/>
  <c r="P101" i="1" s="1"/>
  <c r="W101" i="1" s="1"/>
  <c r="M100" i="1"/>
  <c r="P100" i="1" s="1"/>
  <c r="W100" i="1" s="1"/>
  <c r="M99" i="1"/>
  <c r="P99" i="1" s="1"/>
  <c r="M98" i="1"/>
  <c r="P98" i="1" s="1"/>
  <c r="M97" i="1"/>
  <c r="P97" i="1" s="1"/>
  <c r="W97" i="1" s="1"/>
  <c r="M96" i="1"/>
  <c r="P96" i="1" s="1"/>
  <c r="M95" i="1"/>
  <c r="P95" i="1" s="1"/>
  <c r="W95" i="1" s="1"/>
  <c r="M94" i="1"/>
  <c r="P94" i="1" s="1"/>
  <c r="M93" i="1"/>
  <c r="P93" i="1" s="1"/>
  <c r="M92" i="1"/>
  <c r="P92" i="1" s="1"/>
  <c r="W92" i="1" s="1"/>
  <c r="M91" i="1"/>
  <c r="P91" i="1" s="1"/>
  <c r="M90" i="1"/>
  <c r="P90" i="1" s="1"/>
  <c r="M89" i="1"/>
  <c r="P89" i="1" s="1"/>
  <c r="M88" i="1"/>
  <c r="P88" i="1" s="1"/>
  <c r="M87" i="1"/>
  <c r="P87" i="1" s="1"/>
  <c r="M86" i="1"/>
  <c r="P86" i="1" s="1"/>
  <c r="W86" i="1" s="1"/>
  <c r="M85" i="1"/>
  <c r="P85" i="1" s="1"/>
  <c r="W85" i="1" s="1"/>
  <c r="M84" i="1"/>
  <c r="P84" i="1" s="1"/>
  <c r="W84" i="1" s="1"/>
  <c r="M83" i="1"/>
  <c r="P83" i="1" s="1"/>
  <c r="M82" i="1"/>
  <c r="P82" i="1" s="1"/>
  <c r="M81" i="1"/>
  <c r="P81" i="1" s="1"/>
  <c r="M80" i="1"/>
  <c r="P80" i="1" s="1"/>
  <c r="M79" i="1"/>
  <c r="P79" i="1" s="1"/>
  <c r="M78" i="1"/>
  <c r="P78" i="1" s="1"/>
  <c r="W78" i="1" s="1"/>
  <c r="M77" i="1"/>
  <c r="P77" i="1" s="1"/>
  <c r="M76" i="1"/>
  <c r="P76" i="1" s="1"/>
  <c r="W76" i="1" s="1"/>
  <c r="M75" i="1"/>
  <c r="P75" i="1" s="1"/>
  <c r="M74" i="1"/>
  <c r="P74" i="1" s="1"/>
  <c r="M73" i="1"/>
  <c r="P73" i="1" s="1"/>
  <c r="M72" i="1"/>
  <c r="P72" i="1" s="1"/>
  <c r="M71" i="1"/>
  <c r="P71" i="1" s="1"/>
  <c r="M70" i="1"/>
  <c r="P70" i="1" s="1"/>
  <c r="W70" i="1" s="1"/>
  <c r="M69" i="1"/>
  <c r="P69" i="1" s="1"/>
  <c r="W69" i="1" s="1"/>
  <c r="M68" i="1"/>
  <c r="P68" i="1" s="1"/>
  <c r="W68" i="1" s="1"/>
  <c r="M67" i="1"/>
  <c r="P67" i="1" s="1"/>
  <c r="M66" i="1"/>
  <c r="P66" i="1" s="1"/>
  <c r="W66" i="1" s="1"/>
  <c r="M65" i="1"/>
  <c r="P65" i="1" s="1"/>
  <c r="M64" i="1"/>
  <c r="P64" i="1" s="1"/>
  <c r="M63" i="1"/>
  <c r="P63" i="1" s="1"/>
  <c r="M62" i="1"/>
  <c r="P62" i="1" s="1"/>
  <c r="W62" i="1" s="1"/>
  <c r="M61" i="1"/>
  <c r="P61" i="1" s="1"/>
  <c r="W61" i="1" s="1"/>
  <c r="M60" i="1"/>
  <c r="P60" i="1" s="1"/>
  <c r="W60" i="1" s="1"/>
  <c r="M59" i="1"/>
  <c r="P59" i="1" s="1"/>
  <c r="M58" i="1"/>
  <c r="P58" i="1" s="1"/>
  <c r="M57" i="1"/>
  <c r="P57" i="1" s="1"/>
  <c r="W57" i="1" s="1"/>
  <c r="M56" i="1"/>
  <c r="P56" i="1" s="1"/>
  <c r="M55" i="1"/>
  <c r="P55" i="1" s="1"/>
  <c r="M54" i="1"/>
  <c r="P54" i="1" s="1"/>
  <c r="W54" i="1" s="1"/>
  <c r="M53" i="1"/>
  <c r="P53" i="1" s="1"/>
  <c r="M52" i="1"/>
  <c r="P52" i="1" s="1"/>
  <c r="W52" i="1" s="1"/>
  <c r="M51" i="1"/>
  <c r="P51" i="1" s="1"/>
  <c r="M50" i="1"/>
  <c r="P50" i="1" s="1"/>
  <c r="M49" i="1"/>
  <c r="P49" i="1" s="1"/>
  <c r="M48" i="1"/>
  <c r="P48" i="1" s="1"/>
  <c r="M47" i="1"/>
  <c r="P47" i="1" s="1"/>
  <c r="M46" i="1"/>
  <c r="P46" i="1" s="1"/>
  <c r="W46" i="1" s="1"/>
  <c r="M45" i="1"/>
  <c r="P45" i="1" s="1"/>
  <c r="M44" i="1"/>
  <c r="P44" i="1" s="1"/>
  <c r="W44" i="1" s="1"/>
  <c r="M43" i="1"/>
  <c r="P43" i="1" s="1"/>
  <c r="M42" i="1"/>
  <c r="P42" i="1" s="1"/>
  <c r="M41" i="1"/>
  <c r="P41" i="1" s="1"/>
  <c r="M40" i="1"/>
  <c r="P40" i="1" s="1"/>
  <c r="M39" i="1"/>
  <c r="P39" i="1" s="1"/>
  <c r="W39" i="1" s="1"/>
  <c r="M38" i="1"/>
  <c r="P38" i="1" s="1"/>
  <c r="W38" i="1" s="1"/>
  <c r="M37" i="1"/>
  <c r="P37" i="1" s="1"/>
  <c r="M36" i="1"/>
  <c r="P36" i="1" s="1"/>
  <c r="W36" i="1" s="1"/>
  <c r="M35" i="1"/>
  <c r="P35" i="1" s="1"/>
  <c r="M34" i="1"/>
  <c r="P34" i="1" s="1"/>
  <c r="M33" i="1"/>
  <c r="P33" i="1" s="1"/>
  <c r="M32" i="1"/>
  <c r="P32" i="1" s="1"/>
  <c r="M31" i="1"/>
  <c r="P31" i="1" s="1"/>
  <c r="M30" i="1"/>
  <c r="P30" i="1" s="1"/>
  <c r="W30" i="1" s="1"/>
  <c r="M29" i="1"/>
  <c r="P29" i="1" s="1"/>
  <c r="W29" i="1" s="1"/>
  <c r="M28" i="1"/>
  <c r="P28" i="1" s="1"/>
  <c r="W28" i="1" s="1"/>
  <c r="M27" i="1"/>
  <c r="P27" i="1" s="1"/>
  <c r="M26" i="1"/>
  <c r="P26" i="1" s="1"/>
  <c r="M25" i="1"/>
  <c r="P25" i="1" s="1"/>
  <c r="M24" i="1"/>
  <c r="P24" i="1" s="1"/>
  <c r="M23" i="1"/>
  <c r="P23" i="1" s="1"/>
  <c r="W23" i="1" s="1"/>
  <c r="M22" i="1"/>
  <c r="P22" i="1" s="1"/>
  <c r="W22" i="1" s="1"/>
  <c r="X22" i="1" s="1"/>
  <c r="M21" i="1"/>
  <c r="P21" i="1" s="1"/>
  <c r="W21" i="1" s="1"/>
  <c r="M20" i="1"/>
  <c r="P20" i="1" s="1"/>
  <c r="W20" i="1" s="1"/>
  <c r="M19" i="1"/>
  <c r="P19" i="1" s="1"/>
  <c r="M18" i="1"/>
  <c r="P18" i="1" s="1"/>
  <c r="M17" i="1"/>
  <c r="P17" i="1" s="1"/>
  <c r="M16" i="1"/>
  <c r="P16" i="1" s="1"/>
  <c r="M15" i="1"/>
  <c r="P15" i="1" s="1"/>
  <c r="M14" i="1"/>
  <c r="P14" i="1" s="1"/>
  <c r="W14" i="1" s="1"/>
  <c r="M13" i="1"/>
  <c r="P13" i="1" s="1"/>
  <c r="W13" i="1" s="1"/>
  <c r="M12" i="1"/>
  <c r="P12" i="1" s="1"/>
  <c r="W12" i="1" s="1"/>
  <c r="M11" i="1"/>
  <c r="P11" i="1" s="1"/>
  <c r="M10" i="1"/>
  <c r="P10" i="1" s="1"/>
  <c r="M9" i="1"/>
  <c r="P9" i="1" s="1"/>
  <c r="W9" i="1" s="1"/>
  <c r="M8" i="1"/>
  <c r="P8" i="1" s="1"/>
  <c r="M7" i="1"/>
  <c r="P7" i="1" s="1"/>
  <c r="W7" i="1" s="1"/>
  <c r="M6" i="1"/>
  <c r="P6" i="1" s="1"/>
  <c r="W6" i="1" s="1"/>
  <c r="M5" i="1"/>
  <c r="P5" i="1" s="1"/>
  <c r="W5" i="1" s="1"/>
  <c r="K204" i="9" l="1"/>
  <c r="Z194" i="9"/>
  <c r="Z384" i="9"/>
  <c r="Z659" i="9"/>
  <c r="Z719" i="9"/>
  <c r="Z191" i="9"/>
  <c r="Z667" i="9"/>
  <c r="Z262" i="9"/>
  <c r="Z590" i="9"/>
  <c r="Z821" i="9"/>
  <c r="Z997" i="9"/>
  <c r="Q183" i="9"/>
  <c r="Q121" i="9"/>
  <c r="Q189" i="9"/>
  <c r="Q113" i="9"/>
  <c r="Z927" i="9"/>
  <c r="Z186" i="9"/>
  <c r="Q173" i="9"/>
  <c r="Z838" i="9"/>
  <c r="Z584" i="9"/>
  <c r="Z783" i="9"/>
  <c r="Z725" i="9"/>
  <c r="Z170" i="9"/>
  <c r="Z411" i="9"/>
  <c r="Z223" i="9"/>
  <c r="Z331" i="9"/>
  <c r="Z797" i="9"/>
  <c r="Z803" i="9"/>
  <c r="Z762" i="9"/>
  <c r="Z143" i="9"/>
  <c r="Z178" i="9"/>
  <c r="Z264" i="9"/>
  <c r="Z267" i="9"/>
  <c r="Z970" i="9"/>
  <c r="Z226" i="9"/>
  <c r="Z299" i="9"/>
  <c r="Z447" i="9"/>
  <c r="Z603" i="9"/>
  <c r="Z656" i="9"/>
  <c r="Z122" i="9"/>
  <c r="Z10" i="9"/>
  <c r="Q14" i="9"/>
  <c r="Z124" i="9"/>
  <c r="Q11" i="9"/>
  <c r="Z53" i="9"/>
  <c r="Z113" i="9"/>
  <c r="Z558" i="9"/>
  <c r="Z635" i="9"/>
  <c r="Z616" i="9"/>
  <c r="Z595" i="9"/>
  <c r="Z882" i="9"/>
  <c r="Z530" i="9"/>
  <c r="Z533" i="9"/>
  <c r="Z933" i="9"/>
  <c r="Z350" i="9"/>
  <c r="Q122" i="9"/>
  <c r="Q101" i="9"/>
  <c r="Z48" i="9"/>
  <c r="Z321" i="9"/>
  <c r="Z173" i="9"/>
  <c r="Z5" i="9"/>
  <c r="Z315" i="9"/>
  <c r="Z767" i="9"/>
  <c r="Z37" i="9"/>
  <c r="Z328" i="9"/>
  <c r="Z827" i="9"/>
  <c r="Z130" i="9"/>
  <c r="Z770" i="9"/>
  <c r="Z930" i="9"/>
  <c r="Z816" i="9"/>
  <c r="Z672" i="9"/>
  <c r="Z722" i="9"/>
  <c r="Z363" i="9"/>
  <c r="Z637" i="9"/>
  <c r="Q124" i="9"/>
  <c r="Q48" i="9"/>
  <c r="Q72" i="9"/>
  <c r="Q504" i="9"/>
  <c r="Z8" i="9"/>
  <c r="Z466" i="9"/>
  <c r="Z514" i="9"/>
  <c r="Z759" i="9"/>
  <c r="Z913" i="9"/>
  <c r="Z587" i="9"/>
  <c r="Z779" i="9"/>
  <c r="Z344" i="9"/>
  <c r="Z571" i="9"/>
  <c r="Z897" i="9"/>
  <c r="Z576" i="9"/>
  <c r="Z554" i="9"/>
  <c r="Z735" i="9"/>
  <c r="U106" i="9"/>
  <c r="Z106" i="9"/>
  <c r="P358" i="7"/>
  <c r="P174" i="7"/>
  <c r="P262" i="7"/>
  <c r="P169" i="7"/>
  <c r="P330" i="7"/>
  <c r="P84" i="7"/>
  <c r="Z14" i="9"/>
  <c r="Q13" i="9"/>
  <c r="Q5" i="9"/>
  <c r="Q305" i="9"/>
  <c r="Q170" i="9"/>
  <c r="Q558" i="9"/>
  <c r="Q331" i="9"/>
  <c r="Q503" i="9"/>
  <c r="Q659" i="9"/>
  <c r="Q514" i="9"/>
  <c r="Q827" i="9"/>
  <c r="Q667" i="9"/>
  <c r="Q960" i="9"/>
  <c r="Q711" i="9"/>
  <c r="Q923" i="9"/>
  <c r="Z976" i="9"/>
  <c r="Q968" i="9"/>
  <c r="Z717" i="9"/>
  <c r="Q619" i="9"/>
  <c r="Q692" i="9"/>
  <c r="Q790" i="9"/>
  <c r="Q930" i="9"/>
  <c r="Q577" i="9"/>
  <c r="Q816" i="9"/>
  <c r="Q783" i="9"/>
  <c r="Q970" i="9"/>
  <c r="Q672" i="9"/>
  <c r="Q725" i="9"/>
  <c r="Z872" i="9"/>
  <c r="Q933" i="9"/>
  <c r="Q888" i="9"/>
  <c r="Z992" i="9"/>
  <c r="Q556" i="9"/>
  <c r="Q1005" i="9"/>
  <c r="Q1019" i="9"/>
  <c r="Q989" i="9"/>
  <c r="Q951" i="9"/>
  <c r="Q945" i="9"/>
  <c r="Q939" i="9"/>
  <c r="Q905" i="9"/>
  <c r="Q957" i="9"/>
  <c r="Q943" i="9"/>
  <c r="Q914" i="9"/>
  <c r="Q931" i="9"/>
  <c r="Q898" i="9"/>
  <c r="Q883" i="9"/>
  <c r="Q845" i="9"/>
  <c r="Q887" i="9"/>
  <c r="Q856" i="9"/>
  <c r="Q834" i="9"/>
  <c r="Q831" i="9"/>
  <c r="Q848" i="9"/>
  <c r="Q766" i="9"/>
  <c r="Q753" i="9"/>
  <c r="Q947" i="9"/>
  <c r="Q826" i="9"/>
  <c r="Q737" i="9"/>
  <c r="Q861" i="9"/>
  <c r="Q937" i="9"/>
  <c r="Q847" i="9"/>
  <c r="Q820" i="9"/>
  <c r="Q810" i="9"/>
  <c r="Q755" i="9"/>
  <c r="Q742" i="9"/>
  <c r="Q732" i="9"/>
  <c r="Q729" i="9"/>
  <c r="Q877" i="9"/>
  <c r="Q788" i="9"/>
  <c r="Q772" i="9"/>
  <c r="Q731" i="9"/>
  <c r="Q724" i="9"/>
  <c r="Q713" i="9"/>
  <c r="Q674" i="9"/>
  <c r="Q809" i="9"/>
  <c r="Q807" i="9"/>
  <c r="Q691" i="9"/>
  <c r="Q658" i="9"/>
  <c r="Q863" i="9"/>
  <c r="Q804" i="9"/>
  <c r="Q794" i="9"/>
  <c r="Q771" i="9"/>
  <c r="Q769" i="9"/>
  <c r="Q734" i="9"/>
  <c r="Q663" i="9"/>
  <c r="Q653" i="9"/>
  <c r="Q650" i="9"/>
  <c r="Q791" i="9"/>
  <c r="Q761" i="9"/>
  <c r="Q723" i="9"/>
  <c r="Q718" i="9"/>
  <c r="Q715" i="9"/>
  <c r="Q655" i="9"/>
  <c r="Q591" i="9"/>
  <c r="Q823" i="9"/>
  <c r="Q758" i="9"/>
  <c r="Q652" i="9"/>
  <c r="Q645" i="9"/>
  <c r="Q629" i="9"/>
  <c r="Q602" i="9"/>
  <c r="Q833" i="9"/>
  <c r="Q774" i="9"/>
  <c r="Q721" i="9"/>
  <c r="Q705" i="9"/>
  <c r="Q679" i="9"/>
  <c r="Q568" i="9"/>
  <c r="Q745" i="9"/>
  <c r="Q682" i="9"/>
  <c r="Q644" i="9"/>
  <c r="Q607" i="9"/>
  <c r="Q573" i="9"/>
  <c r="Q545" i="9"/>
  <c r="Q494" i="9"/>
  <c r="Q481" i="9"/>
  <c r="Q586" i="9"/>
  <c r="Q505" i="9"/>
  <c r="Q748" i="9"/>
  <c r="Q685" i="9"/>
  <c r="Q583" i="9"/>
  <c r="Q529" i="9"/>
  <c r="Q465" i="9"/>
  <c r="Q666" i="9"/>
  <c r="Q642" i="9"/>
  <c r="Q610" i="9"/>
  <c r="Q534" i="9"/>
  <c r="Q524" i="9"/>
  <c r="Q521" i="9"/>
  <c r="Q470" i="9"/>
  <c r="Q460" i="9"/>
  <c r="Q455" i="9"/>
  <c r="Q596" i="9"/>
  <c r="Q500" i="9"/>
  <c r="Q597" i="9"/>
  <c r="Q274" i="9"/>
  <c r="Q669" i="9"/>
  <c r="Q613" i="9"/>
  <c r="Q561" i="9"/>
  <c r="Q537" i="9"/>
  <c r="Q513" i="9"/>
  <c r="Q553" i="9"/>
  <c r="Q540" i="9"/>
  <c r="Q510" i="9"/>
  <c r="Q473" i="9"/>
  <c r="Q550" i="9"/>
  <c r="Q594" i="9"/>
  <c r="Q565" i="9"/>
  <c r="Q555" i="9"/>
  <c r="Q499" i="9"/>
  <c r="Q497" i="9"/>
  <c r="Q451" i="9"/>
  <c r="Q449" i="9"/>
  <c r="Q436" i="9"/>
  <c r="Q426" i="9"/>
  <c r="Q322" i="9"/>
  <c r="Q578" i="9"/>
  <c r="Q428" i="9"/>
  <c r="Q359" i="9"/>
  <c r="Q356" i="9"/>
  <c r="Q346" i="9"/>
  <c r="Q285" i="9"/>
  <c r="Q268" i="9"/>
  <c r="Q266" i="9"/>
  <c r="Q404" i="9"/>
  <c r="Q394" i="9"/>
  <c r="Q301" i="9"/>
  <c r="Q269" i="9"/>
  <c r="Q424" i="9"/>
  <c r="Q317" i="9"/>
  <c r="Q245" i="9"/>
  <c r="Q462" i="9"/>
  <c r="Q430" i="9"/>
  <c r="Q420" i="9"/>
  <c r="Q413" i="9"/>
  <c r="Q362" i="9"/>
  <c r="Q526" i="9"/>
  <c r="Q523" i="9"/>
  <c r="Q476" i="9"/>
  <c r="Q502" i="9"/>
  <c r="Q486" i="9"/>
  <c r="Q438" i="9"/>
  <c r="Q391" i="9"/>
  <c r="Q378" i="9"/>
  <c r="Q381" i="9"/>
  <c r="Q298" i="9"/>
  <c r="Q237" i="9"/>
  <c r="Q177" i="9"/>
  <c r="Q516" i="9"/>
  <c r="Q349" i="9"/>
  <c r="Q314" i="9"/>
  <c r="Q311" i="9"/>
  <c r="Q180" i="9"/>
  <c r="Q174" i="9"/>
  <c r="Q279" i="9"/>
  <c r="Q193" i="9"/>
  <c r="Q129" i="9"/>
  <c r="Q489" i="9"/>
  <c r="Q234" i="9"/>
  <c r="Q196" i="9"/>
  <c r="Q190" i="9"/>
  <c r="Q132" i="9"/>
  <c r="Q82" i="9"/>
  <c r="Q422" i="9"/>
  <c r="Q316" i="9"/>
  <c r="Q239" i="9"/>
  <c r="Q209" i="9"/>
  <c r="Q145" i="9"/>
  <c r="Q128" i="9"/>
  <c r="Q106" i="9"/>
  <c r="Q410" i="9"/>
  <c r="Q340" i="9"/>
  <c r="Q330" i="9"/>
  <c r="Q282" i="9"/>
  <c r="Q227" i="9"/>
  <c r="Q212" i="9"/>
  <c r="Q206" i="9"/>
  <c r="Q163" i="9"/>
  <c r="Q295" i="9"/>
  <c r="Q225" i="9"/>
  <c r="Q161" i="9"/>
  <c r="Q90" i="9"/>
  <c r="Q61" i="9"/>
  <c r="Q55" i="9"/>
  <c r="Q26" i="9"/>
  <c r="Q18" i="9"/>
  <c r="Q564" i="9"/>
  <c r="Q333" i="9"/>
  <c r="Q284" i="9"/>
  <c r="Q271" i="9"/>
  <c r="Q236" i="9"/>
  <c r="Q228" i="9"/>
  <c r="Q222" i="9"/>
  <c r="Q164" i="9"/>
  <c r="Q158" i="9"/>
  <c r="Q85" i="9"/>
  <c r="Q79" i="9"/>
  <c r="Q21" i="9"/>
  <c r="Q105" i="9"/>
  <c r="Q66" i="9"/>
  <c r="Q117" i="9"/>
  <c r="Q81" i="9"/>
  <c r="Q71" i="9"/>
  <c r="Q41" i="9"/>
  <c r="Q36" i="9"/>
  <c r="Q110" i="9"/>
  <c r="Q95" i="9"/>
  <c r="Q42" i="9"/>
  <c r="Q7" i="9"/>
  <c r="Q100" i="9"/>
  <c r="Q148" i="9"/>
  <c r="Q142" i="9"/>
  <c r="Q76" i="9"/>
  <c r="Q31" i="9"/>
  <c r="Q74" i="9"/>
  <c r="Q155" i="9"/>
  <c r="Q409" i="9"/>
  <c r="Q238" i="9"/>
  <c r="Q23" i="9"/>
  <c r="Q249" i="9"/>
  <c r="Q75" i="9"/>
  <c r="Q20" i="9"/>
  <c r="Q108" i="9"/>
  <c r="Q165" i="9"/>
  <c r="Q51" i="9"/>
  <c r="Q171" i="9"/>
  <c r="Q293" i="9"/>
  <c r="Q375" i="9"/>
  <c r="Q27" i="9"/>
  <c r="Q208" i="9"/>
  <c r="Q327" i="9"/>
  <c r="Q219" i="9"/>
  <c r="Q357" i="9"/>
  <c r="Q169" i="9"/>
  <c r="Q135" i="9"/>
  <c r="Q263" i="9"/>
  <c r="Q114" i="9"/>
  <c r="Q153" i="9"/>
  <c r="Q217" i="9"/>
  <c r="Q289" i="9"/>
  <c r="Q405" i="9"/>
  <c r="Q369" i="9"/>
  <c r="Q419" i="9"/>
  <c r="Q448" i="9"/>
  <c r="Q440" i="9"/>
  <c r="Q33" i="9"/>
  <c r="Q112" i="9"/>
  <c r="Q49" i="9"/>
  <c r="Q84" i="9"/>
  <c r="Q57" i="9"/>
  <c r="Q233" i="9"/>
  <c r="Q54" i="9"/>
  <c r="Q214" i="9"/>
  <c r="Q256" i="9"/>
  <c r="Q353" i="9"/>
  <c r="Q273" i="9"/>
  <c r="Q188" i="9"/>
  <c r="Q380" i="9"/>
  <c r="Q192" i="9"/>
  <c r="Q216" i="9"/>
  <c r="Q303" i="9"/>
  <c r="Q203" i="9"/>
  <c r="Q58" i="9"/>
  <c r="Q278" i="9"/>
  <c r="Q313" i="9"/>
  <c r="Q386" i="9"/>
  <c r="Q187" i="9"/>
  <c r="Q45" i="9"/>
  <c r="Q544" i="9"/>
  <c r="Q552" i="9"/>
  <c r="Q184" i="9"/>
  <c r="Q25" i="9"/>
  <c r="Q59" i="9"/>
  <c r="Q115" i="9"/>
  <c r="Q195" i="9"/>
  <c r="Q102" i="9"/>
  <c r="Q231" i="9"/>
  <c r="Q12" i="9"/>
  <c r="Q34" i="9"/>
  <c r="Q52" i="9"/>
  <c r="Q87" i="9"/>
  <c r="Q150" i="9"/>
  <c r="Q388" i="9"/>
  <c r="Q213" i="9"/>
  <c r="Q319" i="9"/>
  <c r="Q373" i="9"/>
  <c r="Q366" i="9"/>
  <c r="Q40" i="9"/>
  <c r="Q172" i="9"/>
  <c r="Q414" i="9"/>
  <c r="Q138" i="9"/>
  <c r="Q156" i="9"/>
  <c r="Q220" i="9"/>
  <c r="Q423" i="9"/>
  <c r="Q103" i="9"/>
  <c r="Q297" i="9"/>
  <c r="Q35" i="9"/>
  <c r="Q98" i="9"/>
  <c r="Q68" i="9"/>
  <c r="Q123" i="9"/>
  <c r="Q147" i="9"/>
  <c r="Q9" i="9"/>
  <c r="Q477" i="9"/>
  <c r="Q167" i="9"/>
  <c r="Q361" i="9"/>
  <c r="Q197" i="9"/>
  <c r="Q218" i="9"/>
  <c r="Q318" i="9"/>
  <c r="Q332" i="9"/>
  <c r="Q365" i="9"/>
  <c r="Q139" i="9"/>
  <c r="Q255" i="9"/>
  <c r="Q28" i="9"/>
  <c r="Q64" i="9"/>
  <c r="Q97" i="9"/>
  <c r="Q29" i="9"/>
  <c r="Q60" i="9"/>
  <c r="Q70" i="9"/>
  <c r="Q136" i="9"/>
  <c r="Q211" i="9"/>
  <c r="Q179" i="9"/>
  <c r="Q89" i="9"/>
  <c r="Q120" i="9"/>
  <c r="Q16" i="9"/>
  <c r="Q131" i="9"/>
  <c r="Q201" i="9"/>
  <c r="Q275" i="9"/>
  <c r="Q358" i="9"/>
  <c r="Q144" i="9"/>
  <c r="Q326" i="9"/>
  <c r="Q382" i="9"/>
  <c r="Q198" i="9"/>
  <c r="Q247" i="9"/>
  <c r="Q151" i="9"/>
  <c r="Q377" i="9"/>
  <c r="Q157" i="9"/>
  <c r="Q221" i="9"/>
  <c r="Q200" i="9"/>
  <c r="Q6" i="9"/>
  <c r="Q94" i="9"/>
  <c r="Q126" i="9"/>
  <c r="Q17" i="9"/>
  <c r="Q107" i="9"/>
  <c r="Q181" i="9"/>
  <c r="Q229" i="9"/>
  <c r="Q15" i="9"/>
  <c r="Q69" i="9"/>
  <c r="Q65" i="9"/>
  <c r="Q99" i="9"/>
  <c r="Q133" i="9"/>
  <c r="Q137" i="9"/>
  <c r="Q168" i="9"/>
  <c r="Q182" i="9"/>
  <c r="Q325" i="9"/>
  <c r="Q257" i="9"/>
  <c r="Q302" i="9"/>
  <c r="Q166" i="9"/>
  <c r="Q276" i="9"/>
  <c r="Q343" i="9"/>
  <c r="Q452" i="9"/>
  <c r="Q585" i="9"/>
  <c r="Q445" i="9"/>
  <c r="Q19" i="9"/>
  <c r="Q38" i="9"/>
  <c r="Q24" i="9"/>
  <c r="Q83" i="9"/>
  <c r="Q93" i="9"/>
  <c r="Q127" i="9"/>
  <c r="Q235" i="9"/>
  <c r="Q44" i="9"/>
  <c r="Q67" i="9"/>
  <c r="Q62" i="9"/>
  <c r="Q204" i="9"/>
  <c r="Q86" i="9"/>
  <c r="Q149" i="9"/>
  <c r="Q286" i="9"/>
  <c r="Q154" i="9"/>
  <c r="Q329" i="9"/>
  <c r="Q92" i="9"/>
  <c r="Q43" i="9"/>
  <c r="Q47" i="9"/>
  <c r="Q118" i="9"/>
  <c r="Q134" i="9"/>
  <c r="Q152" i="9"/>
  <c r="Q30" i="9"/>
  <c r="Q50" i="9"/>
  <c r="Q46" i="9"/>
  <c r="Q140" i="9"/>
  <c r="Q252" i="9"/>
  <c r="Q348" i="9"/>
  <c r="Q22" i="9"/>
  <c r="Q91" i="9"/>
  <c r="Q241" i="9"/>
  <c r="Q371" i="9"/>
  <c r="Q387" i="9"/>
  <c r="Q185" i="9"/>
  <c r="Q307" i="9"/>
  <c r="Q215" i="9"/>
  <c r="Q354" i="9"/>
  <c r="Q401" i="9"/>
  <c r="Q104" i="9"/>
  <c r="Q248" i="9"/>
  <c r="Q336" i="9"/>
  <c r="Q243" i="9"/>
  <c r="Q541" i="9"/>
  <c r="Q244" i="9"/>
  <c r="Q287" i="9"/>
  <c r="Q323" i="9"/>
  <c r="Q400" i="9"/>
  <c r="Q432" i="9"/>
  <c r="Q618" i="9"/>
  <c r="Q324" i="9"/>
  <c r="Q427" i="9"/>
  <c r="Q531" i="9"/>
  <c r="Q393" i="9"/>
  <c r="Q475" i="9"/>
  <c r="Q281" i="9"/>
  <c r="Q345" i="9"/>
  <c r="Q402" i="9"/>
  <c r="Q431" i="9"/>
  <c r="Q471" i="9"/>
  <c r="Q639" i="9"/>
  <c r="Q296" i="9"/>
  <c r="Q464" i="9"/>
  <c r="Q546" i="9"/>
  <c r="Q615" i="9"/>
  <c r="Q782" i="9"/>
  <c r="Q678" i="9"/>
  <c r="Q749" i="9"/>
  <c r="Q814" i="9"/>
  <c r="Q802" i="9"/>
  <c r="Q574" i="9"/>
  <c r="Q648" i="9"/>
  <c r="Q736" i="9"/>
  <c r="Q815" i="9"/>
  <c r="Q747" i="9"/>
  <c r="Q640" i="9"/>
  <c r="Q686" i="9"/>
  <c r="Q849" i="9"/>
  <c r="Q859" i="9"/>
  <c r="Q756" i="9"/>
  <c r="Q768" i="9"/>
  <c r="Q798" i="9"/>
  <c r="Q926" i="9"/>
  <c r="Q874" i="9"/>
  <c r="Q817" i="9"/>
  <c r="Q916" i="9"/>
  <c r="Q744" i="9"/>
  <c r="Q800" i="9"/>
  <c r="Q850" i="9"/>
  <c r="Q941" i="9"/>
  <c r="Q835" i="9"/>
  <c r="Q860" i="9"/>
  <c r="Q846" i="9"/>
  <c r="Q876" i="9"/>
  <c r="Q892" i="9"/>
  <c r="Q936" i="9"/>
  <c r="Q1015" i="9"/>
  <c r="Q1031" i="9"/>
  <c r="Q967" i="9"/>
  <c r="Q1024" i="9"/>
  <c r="Q199" i="9"/>
  <c r="Q111" i="9"/>
  <c r="Q339" i="9"/>
  <c r="Q515" i="9"/>
  <c r="Q254" i="9"/>
  <c r="Q472" i="9"/>
  <c r="Q622" i="9"/>
  <c r="Q342" i="9"/>
  <c r="Q370" i="9"/>
  <c r="Q260" i="9"/>
  <c r="Q288" i="9"/>
  <c r="Q434" i="9"/>
  <c r="Q532" i="9"/>
  <c r="Q636" i="9"/>
  <c r="Q828" i="9"/>
  <c r="Q520" i="9"/>
  <c r="Q454" i="9"/>
  <c r="Q491" i="9"/>
  <c r="Q626" i="9"/>
  <c r="Q383" i="9"/>
  <c r="Q660" i="9"/>
  <c r="Q702" i="9"/>
  <c r="Q698" i="9"/>
  <c r="Q570" i="9"/>
  <c r="Q572" i="9"/>
  <c r="Q671" i="9"/>
  <c r="Q760" i="9"/>
  <c r="Q665" i="9"/>
  <c r="Q730" i="9"/>
  <c r="Q829" i="9"/>
  <c r="Q703" i="9"/>
  <c r="Q819" i="9"/>
  <c r="Q896" i="9"/>
  <c r="Q881" i="9"/>
  <c r="Q940" i="9"/>
  <c r="Q895" i="9"/>
  <c r="Q991" i="9"/>
  <c r="Q965" i="9"/>
  <c r="Q973" i="9"/>
  <c r="Q1017" i="9"/>
  <c r="Q1012" i="9"/>
  <c r="Q468" i="9"/>
  <c r="Q205" i="9"/>
  <c r="Q548" i="9"/>
  <c r="Q429" i="9"/>
  <c r="Q435" i="9"/>
  <c r="Q623" i="9"/>
  <c r="Q291" i="9"/>
  <c r="Q385" i="9"/>
  <c r="Q337" i="9"/>
  <c r="Q242" i="9"/>
  <c r="Q417" i="9"/>
  <c r="Q488" i="9"/>
  <c r="Q542" i="9"/>
  <c r="Q631" i="9"/>
  <c r="Q670" i="9"/>
  <c r="Q456" i="9"/>
  <c r="Q508" i="9"/>
  <c r="Q312" i="9"/>
  <c r="Q522" i="9"/>
  <c r="Q668" i="9"/>
  <c r="Q512" i="9"/>
  <c r="Q566" i="9"/>
  <c r="Q617" i="9"/>
  <c r="Q701" i="9"/>
  <c r="Q879" i="9"/>
  <c r="Q754" i="9"/>
  <c r="Q511" i="9"/>
  <c r="Q708" i="9"/>
  <c r="Q651" i="9"/>
  <c r="Q750" i="9"/>
  <c r="Q900" i="9"/>
  <c r="Q858" i="9"/>
  <c r="Q700" i="9"/>
  <c r="Q818" i="9"/>
  <c r="Q773" i="9"/>
  <c r="Q733" i="9"/>
  <c r="Q844" i="9"/>
  <c r="Q934" i="9"/>
  <c r="Q884" i="9"/>
  <c r="Q893" i="9"/>
  <c r="Q886" i="9"/>
  <c r="Q962" i="9"/>
  <c r="Q980" i="9"/>
  <c r="Q1008" i="9"/>
  <c r="Q982" i="9"/>
  <c r="Q1027" i="9"/>
  <c r="Q1013" i="9"/>
  <c r="Q1014" i="9"/>
  <c r="Q983" i="9"/>
  <c r="Q202" i="9"/>
  <c r="Q246" i="9"/>
  <c r="Q39" i="9"/>
  <c r="Q372" i="9"/>
  <c r="Q406" i="9"/>
  <c r="Q495" i="9"/>
  <c r="Q562" i="9"/>
  <c r="Q752" i="9"/>
  <c r="Q581" i="9"/>
  <c r="Q258" i="9"/>
  <c r="Q265" i="9"/>
  <c r="Q294" i="9"/>
  <c r="Q407" i="9"/>
  <c r="Q478" i="9"/>
  <c r="Q673" i="9"/>
  <c r="Q250" i="9"/>
  <c r="Q437" i="9"/>
  <c r="Q292" i="9"/>
  <c r="Q690" i="9"/>
  <c r="Q628" i="9"/>
  <c r="Q641" i="9"/>
  <c r="Q335" i="9"/>
  <c r="Q399" i="9"/>
  <c r="Q496" i="9"/>
  <c r="Q638" i="9"/>
  <c r="Q647" i="9"/>
  <c r="Q575" i="9"/>
  <c r="Q799" i="9"/>
  <c r="Q661" i="9"/>
  <c r="Q699" i="9"/>
  <c r="Q813" i="9"/>
  <c r="Q776" i="9"/>
  <c r="Q608" i="9"/>
  <c r="Q677" i="9"/>
  <c r="Q681" i="9"/>
  <c r="Q851" i="9"/>
  <c r="Q777" i="9"/>
  <c r="Q878" i="9"/>
  <c r="Q836" i="9"/>
  <c r="Q811" i="9"/>
  <c r="Q918" i="9"/>
  <c r="Q853" i="9"/>
  <c r="Q806" i="9"/>
  <c r="Q837" i="9"/>
  <c r="Q855" i="9"/>
  <c r="Q842" i="9"/>
  <c r="Q902" i="9"/>
  <c r="Q917" i="9"/>
  <c r="Q906" i="9"/>
  <c r="Q993" i="9"/>
  <c r="Q1009" i="9"/>
  <c r="Q985" i="9"/>
  <c r="Q1020" i="9"/>
  <c r="Q971" i="9"/>
  <c r="Q1022" i="9"/>
  <c r="Q1016" i="9"/>
  <c r="Q176" i="9"/>
  <c r="Q390" i="9"/>
  <c r="Q389" i="9"/>
  <c r="Q450" i="9"/>
  <c r="Q270" i="9"/>
  <c r="Q341" i="9"/>
  <c r="Q480" i="9"/>
  <c r="Q290" i="9"/>
  <c r="Q421" i="9"/>
  <c r="Q467" i="9"/>
  <c r="Q593" i="9"/>
  <c r="Q612" i="9"/>
  <c r="Q633" i="9"/>
  <c r="Q518" i="9"/>
  <c r="Q453" i="9"/>
  <c r="Q539" i="9"/>
  <c r="Q580" i="9"/>
  <c r="Q676" i="9"/>
  <c r="Q740" i="9"/>
  <c r="Q696" i="9"/>
  <c r="Q687" i="9"/>
  <c r="Q604" i="9"/>
  <c r="Q625" i="9"/>
  <c r="Q689" i="9"/>
  <c r="Q865" i="9"/>
  <c r="Q792" i="9"/>
  <c r="Q852" i="9"/>
  <c r="Q795" i="9"/>
  <c r="Q712" i="9"/>
  <c r="Q741" i="9"/>
  <c r="Q915" i="9"/>
  <c r="Q946" i="9"/>
  <c r="Q866" i="9"/>
  <c r="Q889" i="9"/>
  <c r="Q907" i="9"/>
  <c r="Q932" i="9"/>
  <c r="Q909" i="9"/>
  <c r="Q996" i="9"/>
  <c r="Q981" i="9"/>
  <c r="Q1001" i="9"/>
  <c r="Q1028" i="9"/>
  <c r="Q999" i="9"/>
  <c r="Q1011" i="9"/>
  <c r="Q80" i="9"/>
  <c r="Q425" i="9"/>
  <c r="Q441" i="9"/>
  <c r="Q536" i="9"/>
  <c r="Q403" i="9"/>
  <c r="Q355" i="9"/>
  <c r="Q443" i="9"/>
  <c r="Q230" i="9"/>
  <c r="Q364" i="9"/>
  <c r="Q397" i="9"/>
  <c r="Q588" i="9"/>
  <c r="Q308" i="9"/>
  <c r="Q557" i="9"/>
  <c r="Q728" i="9"/>
  <c r="Q483" i="9"/>
  <c r="Q457" i="9"/>
  <c r="Q485" i="9"/>
  <c r="Q351" i="9"/>
  <c r="Q415" i="9"/>
  <c r="Q501" i="9"/>
  <c r="Q559" i="9"/>
  <c r="Q525" i="9"/>
  <c r="Q646" i="9"/>
  <c r="Q621" i="9"/>
  <c r="Q567" i="9"/>
  <c r="Q606" i="9"/>
  <c r="Q751" i="9"/>
  <c r="Q563" i="9"/>
  <c r="Q609" i="9"/>
  <c r="Q763" i="9"/>
  <c r="Q825" i="9"/>
  <c r="Q875" i="9"/>
  <c r="Q704" i="9"/>
  <c r="Q891" i="9"/>
  <c r="Q812" i="9"/>
  <c r="Q910" i="9"/>
  <c r="Q822" i="9"/>
  <c r="Q805" i="9"/>
  <c r="Q922" i="9"/>
  <c r="Q869" i="9"/>
  <c r="Q950" i="9"/>
  <c r="Q925" i="9"/>
  <c r="Q935" i="9"/>
  <c r="Q956" i="9"/>
  <c r="Q953" i="9"/>
  <c r="Q903" i="9"/>
  <c r="Q949" i="9"/>
  <c r="Q998" i="9"/>
  <c r="Q975" i="9"/>
  <c r="Q987" i="9"/>
  <c r="Q959" i="9"/>
  <c r="Q1023" i="9"/>
  <c r="Q995" i="9"/>
  <c r="Q961" i="9"/>
  <c r="Q1021" i="9"/>
  <c r="Q300" i="9"/>
  <c r="Q334" i="9"/>
  <c r="Q141" i="9"/>
  <c r="Q109" i="9"/>
  <c r="Q160" i="9"/>
  <c r="Q224" i="9"/>
  <c r="Q433" i="9"/>
  <c r="Q614" i="9"/>
  <c r="Q277" i="9"/>
  <c r="Q320" i="9"/>
  <c r="Q418" i="9"/>
  <c r="Q492" i="9"/>
  <c r="Q310" i="9"/>
  <c r="Q412" i="9"/>
  <c r="Q309" i="9"/>
  <c r="Q374" i="9"/>
  <c r="Q442" i="9"/>
  <c r="Q507" i="9"/>
  <c r="Q634" i="9"/>
  <c r="Q506" i="9"/>
  <c r="Q543" i="9"/>
  <c r="Q598" i="9"/>
  <c r="Q657" i="9"/>
  <c r="Q444" i="9"/>
  <c r="Q605" i="9"/>
  <c r="Q726" i="9"/>
  <c r="Q569" i="9"/>
  <c r="Q697" i="9"/>
  <c r="Q743" i="9"/>
  <c r="Q716" i="9"/>
  <c r="Q664" i="9"/>
  <c r="Q707" i="9"/>
  <c r="Q765" i="9"/>
  <c r="Q840" i="9"/>
  <c r="Q832" i="9"/>
  <c r="Q637" i="9"/>
  <c r="Q694" i="9"/>
  <c r="Q739" i="9"/>
  <c r="Q780" i="9"/>
  <c r="Q709" i="9"/>
  <c r="Q871" i="9"/>
  <c r="Q1032" i="9"/>
  <c r="Q867" i="9"/>
  <c r="Q793" i="9"/>
  <c r="Q901" i="9"/>
  <c r="Q857" i="9"/>
  <c r="Q868" i="9"/>
  <c r="Q964" i="9"/>
  <c r="Q938" i="9"/>
  <c r="Q942" i="9"/>
  <c r="Q990" i="9"/>
  <c r="Q1007" i="9"/>
  <c r="Q1006" i="9"/>
  <c r="Q1025" i="9"/>
  <c r="Q1030" i="9"/>
  <c r="Q396" i="9"/>
  <c r="Q63" i="9"/>
  <c r="Q338" i="9"/>
  <c r="Q493" i="9"/>
  <c r="Q517" i="9"/>
  <c r="Q251" i="9"/>
  <c r="Q306" i="9"/>
  <c r="Q528" i="9"/>
  <c r="Q484" i="9"/>
  <c r="Q601" i="9"/>
  <c r="Q535" i="9"/>
  <c r="Q592" i="9"/>
  <c r="Q649" i="9"/>
  <c r="Q589" i="9"/>
  <c r="Q547" i="9"/>
  <c r="Q459" i="9"/>
  <c r="Q367" i="9"/>
  <c r="Q446" i="9"/>
  <c r="Q549" i="9"/>
  <c r="Q599" i="9"/>
  <c r="Q461" i="9"/>
  <c r="Q684" i="9"/>
  <c r="Q695" i="9"/>
  <c r="Q710" i="9"/>
  <c r="Q764" i="9"/>
  <c r="Q688" i="9"/>
  <c r="Q630" i="9"/>
  <c r="Q662" i="9"/>
  <c r="Q784" i="9"/>
  <c r="Q787" i="9"/>
  <c r="Q839" i="9"/>
  <c r="Q654" i="9"/>
  <c r="Q801" i="9"/>
  <c r="Q885" i="9"/>
  <c r="Q727" i="9"/>
  <c r="Q757" i="9"/>
  <c r="Q720" i="9"/>
  <c r="Q841" i="9"/>
  <c r="Q880" i="9"/>
  <c r="Q864" i="9"/>
  <c r="Q796" i="9"/>
  <c r="Q890" i="9"/>
  <c r="Q958" i="9"/>
  <c r="Q873" i="9"/>
  <c r="Q894" i="9"/>
  <c r="Q955" i="9"/>
  <c r="Q911" i="9"/>
  <c r="Q966" i="9"/>
  <c r="Q979" i="9"/>
  <c r="Q1003" i="9"/>
  <c r="Q1018" i="9"/>
  <c r="Q974" i="9"/>
  <c r="Q963" i="9"/>
  <c r="Q1029" i="9"/>
  <c r="Q1033" i="9"/>
  <c r="Q411" i="9"/>
  <c r="Q635" i="9"/>
  <c r="Z1000" i="9"/>
  <c r="Q315" i="9"/>
  <c r="Q616" i="9"/>
  <c r="Q904" i="9"/>
  <c r="Q530" i="9"/>
  <c r="Q789" i="9"/>
  <c r="Q913" i="9"/>
  <c r="Z469" i="9"/>
  <c r="Q624" i="9"/>
  <c r="Q976" i="9"/>
  <c r="Q130" i="9"/>
  <c r="Q262" i="9"/>
  <c r="Q344" i="9"/>
  <c r="Q584" i="9"/>
  <c r="Q977" i="9"/>
  <c r="Q969" i="9"/>
  <c r="Q576" i="9"/>
  <c r="Q656" i="9"/>
  <c r="Q821" i="9"/>
  <c r="Q992" i="9"/>
  <c r="Q479" i="9"/>
  <c r="Q908" i="9"/>
  <c r="Z13" i="9"/>
  <c r="Z72" i="9"/>
  <c r="Z482" i="9"/>
  <c r="Q1000" i="9"/>
  <c r="Z259" i="9"/>
  <c r="Z746" i="9"/>
  <c r="Z904" i="9"/>
  <c r="Q954" i="9"/>
  <c r="Z1002" i="9"/>
  <c r="Q37" i="9"/>
  <c r="Z162" i="9"/>
  <c r="Q466" i="9"/>
  <c r="Q392" i="9"/>
  <c r="Z474" i="9"/>
  <c r="Z824" i="9"/>
  <c r="Q928" i="9"/>
  <c r="Q210" i="9"/>
  <c r="Q587" i="9"/>
  <c r="Z711" i="9"/>
  <c r="Q762" i="9"/>
  <c r="Q779" i="9"/>
  <c r="Q717" i="9"/>
  <c r="Z619" i="9"/>
  <c r="Z692" i="9"/>
  <c r="Q770" i="9"/>
  <c r="Q808" i="9"/>
  <c r="Q159" i="9"/>
  <c r="Q178" i="9"/>
  <c r="Q267" i="9"/>
  <c r="Z785" i="9"/>
  <c r="Q948" i="9"/>
  <c r="Q226" i="9"/>
  <c r="Q280" i="9"/>
  <c r="Q299" i="9"/>
  <c r="Q603" i="9"/>
  <c r="Q722" i="9"/>
  <c r="Q872" i="9"/>
  <c r="Z888" i="9"/>
  <c r="Q363" i="9"/>
  <c r="Z479" i="9"/>
  <c r="Q551" i="9"/>
  <c r="Q632" i="9"/>
  <c r="Z714" i="9"/>
  <c r="Q77" i="9"/>
  <c r="Q8" i="9"/>
  <c r="Q194" i="9"/>
  <c r="Q232" i="9"/>
  <c r="Q482" i="9"/>
  <c r="Q259" i="9"/>
  <c r="Q272" i="9"/>
  <c r="Z458" i="9"/>
  <c r="Q746" i="9"/>
  <c r="Q797" i="9"/>
  <c r="Z954" i="9"/>
  <c r="Q1002" i="9"/>
  <c r="Q162" i="9"/>
  <c r="Q240" i="9"/>
  <c r="Z392" i="9"/>
  <c r="Q474" i="9"/>
  <c r="Q719" i="9"/>
  <c r="Z789" i="9"/>
  <c r="Q824" i="9"/>
  <c r="Q469" i="9"/>
  <c r="Z919" i="9"/>
  <c r="Z781" i="9"/>
  <c r="Z944" i="9"/>
  <c r="Z899" i="9"/>
  <c r="Z977" i="9"/>
  <c r="Z969" i="9"/>
  <c r="Z159" i="9"/>
  <c r="Q533" i="9"/>
  <c r="Z611" i="9"/>
  <c r="Q785" i="9"/>
  <c r="Z978" i="9"/>
  <c r="Z280" i="9"/>
  <c r="Z870" i="9"/>
  <c r="Q1004" i="9"/>
  <c r="Z509" i="9"/>
  <c r="Z551" i="9"/>
  <c r="Q714" i="9"/>
  <c r="Z994" i="9"/>
  <c r="Z1010" i="9"/>
  <c r="Z88" i="9"/>
  <c r="Z490" i="9"/>
  <c r="Q463" i="9"/>
  <c r="Z683" i="9"/>
  <c r="Q778" i="9"/>
  <c r="Z272" i="9"/>
  <c r="Q458" i="9"/>
  <c r="Q519" i="9"/>
  <c r="Q560" i="9"/>
  <c r="Q595" i="9"/>
  <c r="Q253" i="9"/>
  <c r="Q921" i="9"/>
  <c r="Q487" i="9"/>
  <c r="Q527" i="9"/>
  <c r="Q988" i="9"/>
  <c r="Q781" i="9"/>
  <c r="Q944" i="9"/>
  <c r="Q899" i="9"/>
  <c r="Q924" i="9"/>
  <c r="Q611" i="9"/>
  <c r="Z948" i="9"/>
  <c r="Q978" i="9"/>
  <c r="Q360" i="9"/>
  <c r="Q627" i="9"/>
  <c r="Q786" i="9"/>
  <c r="Q870" i="9"/>
  <c r="Z1004" i="9"/>
  <c r="Z675" i="9"/>
  <c r="Z632" i="9"/>
  <c r="Q843" i="9"/>
  <c r="Q994" i="9"/>
  <c r="Q1010" i="9"/>
  <c r="P1" i="9"/>
  <c r="R1" i="9" s="1"/>
  <c r="R466" i="9" s="1"/>
  <c r="Z183" i="9"/>
  <c r="Z121" i="9"/>
  <c r="Z125" i="9"/>
  <c r="Q88" i="9"/>
  <c r="Z78" i="9"/>
  <c r="Q416" i="9"/>
  <c r="Q321" i="9"/>
  <c r="Q368" i="9"/>
  <c r="Z32" i="9"/>
  <c r="Z77" i="9"/>
  <c r="Z232" i="9"/>
  <c r="Q376" i="9"/>
  <c r="Q490" i="9"/>
  <c r="Z463" i="9"/>
  <c r="Q683" i="9"/>
  <c r="Q929" i="9"/>
  <c r="Z952" i="9"/>
  <c r="Z119" i="9"/>
  <c r="Z519" i="9"/>
  <c r="Z560" i="9"/>
  <c r="Q912" i="9"/>
  <c r="Z253" i="9"/>
  <c r="Z240" i="9"/>
  <c r="Z283" i="9"/>
  <c r="Z487" i="9"/>
  <c r="Z527" i="9"/>
  <c r="Q693" i="9"/>
  <c r="Q680" i="9"/>
  <c r="Q919" i="9"/>
  <c r="Z988" i="9"/>
  <c r="Q352" i="9"/>
  <c r="Z347" i="9"/>
  <c r="Q408" i="9"/>
  <c r="Q571" i="9"/>
  <c r="Q600" i="9"/>
  <c r="Z579" i="9"/>
  <c r="Z738" i="9"/>
  <c r="Q775" i="9"/>
  <c r="Z854" i="9"/>
  <c r="Z924" i="9"/>
  <c r="Q304" i="9"/>
  <c r="Q264" i="9"/>
  <c r="Z395" i="9"/>
  <c r="Q439" i="9"/>
  <c r="Q175" i="9"/>
  <c r="Z360" i="9"/>
  <c r="Q554" i="9"/>
  <c r="Z538" i="9"/>
  <c r="Q997" i="9"/>
  <c r="Z146" i="9"/>
  <c r="Q509" i="9"/>
  <c r="Q675" i="9"/>
  <c r="Z96" i="9"/>
  <c r="Q10" i="9"/>
  <c r="Q125" i="9"/>
  <c r="Z56" i="9"/>
  <c r="Z416" i="9"/>
  <c r="Q53" i="9"/>
  <c r="Z368" i="9"/>
  <c r="Q398" i="9"/>
  <c r="Q32" i="9"/>
  <c r="Z305" i="9"/>
  <c r="Z73" i="9"/>
  <c r="Q116" i="9"/>
  <c r="Q207" i="9"/>
  <c r="Z376" i="9"/>
  <c r="Z498" i="9"/>
  <c r="Z778" i="9"/>
  <c r="Z929" i="9"/>
  <c r="Q952" i="9"/>
  <c r="Q972" i="9"/>
  <c r="Q119" i="9"/>
  <c r="Z912" i="9"/>
  <c r="Z379" i="9"/>
  <c r="Z620" i="9"/>
  <c r="Z921" i="9"/>
  <c r="Q283" i="9"/>
  <c r="Z693" i="9"/>
  <c r="Z680" i="9"/>
  <c r="Z352" i="9"/>
  <c r="Q347" i="9"/>
  <c r="Z408" i="9"/>
  <c r="Z600" i="9"/>
  <c r="Q579" i="9"/>
  <c r="Z706" i="9"/>
  <c r="Q738" i="9"/>
  <c r="Z775" i="9"/>
  <c r="Z790" i="9"/>
  <c r="Q854" i="9"/>
  <c r="Z1026" i="9"/>
  <c r="Z304" i="9"/>
  <c r="Q395" i="9"/>
  <c r="Z439" i="9"/>
  <c r="Z577" i="9"/>
  <c r="Z643" i="9"/>
  <c r="Z862" i="9"/>
  <c r="Q920" i="9"/>
  <c r="Z175" i="9"/>
  <c r="Q590" i="9"/>
  <c r="Q538" i="9"/>
  <c r="Z627" i="9"/>
  <c r="Q830" i="9"/>
  <c r="Z786" i="9"/>
  <c r="Z984" i="9"/>
  <c r="Q146" i="9"/>
  <c r="Z843" i="9"/>
  <c r="Q927" i="9"/>
  <c r="Q96" i="9"/>
  <c r="Z189" i="9"/>
  <c r="Q78" i="9"/>
  <c r="Q56" i="9"/>
  <c r="Z11" i="9"/>
  <c r="Q261" i="9"/>
  <c r="Z504" i="9"/>
  <c r="Q73" i="9"/>
  <c r="Z116" i="9"/>
  <c r="Z207" i="9"/>
  <c r="Q582" i="9"/>
  <c r="Q498" i="9"/>
  <c r="Z972" i="9"/>
  <c r="Q223" i="9"/>
  <c r="Q384" i="9"/>
  <c r="Q767" i="9"/>
  <c r="Q882" i="9"/>
  <c r="Q379" i="9"/>
  <c r="Q328" i="9"/>
  <c r="Q620" i="9"/>
  <c r="Q759" i="9"/>
  <c r="Q803" i="9"/>
  <c r="Q838" i="9"/>
  <c r="Z923" i="9"/>
  <c r="Z968" i="9"/>
  <c r="Q143" i="9"/>
  <c r="Q706" i="9"/>
  <c r="R770" i="9"/>
  <c r="Q897" i="9"/>
  <c r="Q1026" i="9"/>
  <c r="Q643" i="9"/>
  <c r="Q862" i="9"/>
  <c r="Z920" i="9"/>
  <c r="Q447" i="9"/>
  <c r="R992" i="9"/>
  <c r="Q984" i="9"/>
  <c r="Q191" i="9"/>
  <c r="Z556" i="9"/>
  <c r="Q735" i="9"/>
  <c r="Z986" i="9"/>
  <c r="K1032" i="1"/>
  <c r="K387" i="7"/>
  <c r="X387" i="7" s="1"/>
  <c r="K1026" i="1"/>
  <c r="K1022" i="1"/>
  <c r="K991" i="1"/>
  <c r="K361" i="7"/>
  <c r="X361" i="7" s="1"/>
  <c r="K1029" i="1"/>
  <c r="K1006" i="1"/>
  <c r="K1024" i="1"/>
  <c r="K1008" i="1"/>
  <c r="K373" i="7"/>
  <c r="X373" i="7" s="1"/>
  <c r="K1003" i="1"/>
  <c r="K996" i="1"/>
  <c r="K366" i="7"/>
  <c r="X366" i="7" s="1"/>
  <c r="K988" i="1"/>
  <c r="K358" i="7"/>
  <c r="X358" i="7" s="1"/>
  <c r="K984" i="1"/>
  <c r="K354" i="7"/>
  <c r="X354" i="7" s="1"/>
  <c r="K967" i="1"/>
  <c r="K338" i="7"/>
  <c r="X338" i="7" s="1"/>
  <c r="K950" i="1"/>
  <c r="K323" i="7"/>
  <c r="X323" i="7" s="1"/>
  <c r="K938" i="1"/>
  <c r="K622" i="8"/>
  <c r="X622" i="8" s="1"/>
  <c r="K916" i="1"/>
  <c r="K600" i="8"/>
  <c r="X600" i="8" s="1"/>
  <c r="K903" i="1"/>
  <c r="K587" i="8"/>
  <c r="X587" i="8" s="1"/>
  <c r="K882" i="1"/>
  <c r="K566" i="8"/>
  <c r="X566" i="8" s="1"/>
  <c r="K873" i="1"/>
  <c r="K557" i="8"/>
  <c r="X557" i="8" s="1"/>
  <c r="K869" i="1"/>
  <c r="K553" i="8"/>
  <c r="X553" i="8" s="1"/>
  <c r="K848" i="1"/>
  <c r="K532" i="8"/>
  <c r="X532" i="8" s="1"/>
  <c r="K840" i="1"/>
  <c r="K524" i="8"/>
  <c r="X524" i="8" s="1"/>
  <c r="K836" i="1"/>
  <c r="K520" i="8"/>
  <c r="X520" i="8" s="1"/>
  <c r="K832" i="1"/>
  <c r="K516" i="8"/>
  <c r="X516" i="8" s="1"/>
  <c r="K810" i="1"/>
  <c r="K494" i="8"/>
  <c r="X494" i="8" s="1"/>
  <c r="K803" i="1"/>
  <c r="K307" i="7"/>
  <c r="X307" i="7" s="1"/>
  <c r="K799" i="1"/>
  <c r="K303" i="7"/>
  <c r="X303" i="7" s="1"/>
  <c r="K793" i="1"/>
  <c r="K297" i="7"/>
  <c r="X297" i="7" s="1"/>
  <c r="K789" i="1"/>
  <c r="K293" i="7"/>
  <c r="X293" i="7" s="1"/>
  <c r="K764" i="1"/>
  <c r="K270" i="7"/>
  <c r="X270" i="7" s="1"/>
  <c r="K759" i="1"/>
  <c r="K265" i="7"/>
  <c r="X265" i="7" s="1"/>
  <c r="K747" i="1"/>
  <c r="K253" i="7"/>
  <c r="X253" i="7" s="1"/>
  <c r="K743" i="1"/>
  <c r="K249" i="7"/>
  <c r="X249" i="7" s="1"/>
  <c r="K720" i="1"/>
  <c r="K227" i="7"/>
  <c r="X227" i="7" s="1"/>
  <c r="K715" i="1"/>
  <c r="K222" i="7"/>
  <c r="X222" i="7" s="1"/>
  <c r="K693" i="1"/>
  <c r="K485" i="8"/>
  <c r="X485" i="8" s="1"/>
  <c r="K684" i="1"/>
  <c r="K476" i="8"/>
  <c r="X476" i="8" s="1"/>
  <c r="K678" i="1"/>
  <c r="K470" i="8"/>
  <c r="X470" i="8" s="1"/>
  <c r="K674" i="1"/>
  <c r="K466" i="8"/>
  <c r="X466" i="8" s="1"/>
  <c r="K669" i="1"/>
  <c r="K461" i="8"/>
  <c r="X461" i="8" s="1"/>
  <c r="K664" i="1"/>
  <c r="K456" i="8"/>
  <c r="X456" i="8" s="1"/>
  <c r="K660" i="1"/>
  <c r="K452" i="8"/>
  <c r="X452" i="8" s="1"/>
  <c r="K656" i="1"/>
  <c r="K448" i="8"/>
  <c r="X448" i="8" s="1"/>
  <c r="K652" i="1"/>
  <c r="K444" i="8"/>
  <c r="X444" i="8" s="1"/>
  <c r="K632" i="1"/>
  <c r="K424" i="8"/>
  <c r="X424" i="8" s="1"/>
  <c r="K627" i="1"/>
  <c r="K419" i="8"/>
  <c r="X419" i="8" s="1"/>
  <c r="K614" i="1"/>
  <c r="K407" i="8"/>
  <c r="X407" i="8" s="1"/>
  <c r="K610" i="1"/>
  <c r="K403" i="8"/>
  <c r="X403" i="8" s="1"/>
  <c r="K605" i="1"/>
  <c r="K398" i="8"/>
  <c r="X398" i="8" s="1"/>
  <c r="K592" i="1"/>
  <c r="K587" i="1"/>
  <c r="K384" i="8"/>
  <c r="X384" i="8" s="1"/>
  <c r="K583" i="1"/>
  <c r="K380" i="8"/>
  <c r="X380" i="8" s="1"/>
  <c r="K579" i="1"/>
  <c r="K376" i="8"/>
  <c r="X376" i="8" s="1"/>
  <c r="K575" i="1"/>
  <c r="K372" i="8"/>
  <c r="X372" i="8" s="1"/>
  <c r="K571" i="1"/>
  <c r="K368" i="8"/>
  <c r="X368" i="8" s="1"/>
  <c r="K567" i="1"/>
  <c r="K364" i="8"/>
  <c r="X364" i="8" s="1"/>
  <c r="K554" i="1"/>
  <c r="K351" i="8"/>
  <c r="X351" i="8" s="1"/>
  <c r="K550" i="1"/>
  <c r="K205" i="7"/>
  <c r="X205" i="7" s="1"/>
  <c r="K506" i="1"/>
  <c r="K305" i="8"/>
  <c r="X305" i="8" s="1"/>
  <c r="K476" i="1"/>
  <c r="K275" i="8"/>
  <c r="X275" i="8" s="1"/>
  <c r="K472" i="1"/>
  <c r="K271" i="8"/>
  <c r="X271" i="8" s="1"/>
  <c r="K468" i="1"/>
  <c r="K267" i="8"/>
  <c r="X267" i="8" s="1"/>
  <c r="K454" i="1"/>
  <c r="K253" i="8"/>
  <c r="X253" i="8" s="1"/>
  <c r="K449" i="1"/>
  <c r="K248" i="8"/>
  <c r="X248" i="8" s="1"/>
  <c r="K444" i="1"/>
  <c r="K243" i="8"/>
  <c r="X243" i="8" s="1"/>
  <c r="K440" i="1"/>
  <c r="K239" i="8"/>
  <c r="X239" i="8" s="1"/>
  <c r="K435" i="1"/>
  <c r="K234" i="8"/>
  <c r="X234" i="8" s="1"/>
  <c r="K430" i="1"/>
  <c r="K229" i="8"/>
  <c r="X229" i="8" s="1"/>
  <c r="K426" i="1"/>
  <c r="K225" i="8"/>
  <c r="X225" i="8" s="1"/>
  <c r="K422" i="1"/>
  <c r="K221" i="8"/>
  <c r="X221" i="8" s="1"/>
  <c r="K417" i="1"/>
  <c r="K216" i="8"/>
  <c r="X216" i="8" s="1"/>
  <c r="K413" i="1"/>
  <c r="K212" i="8"/>
  <c r="X212" i="8" s="1"/>
  <c r="K408" i="1"/>
  <c r="K207" i="8"/>
  <c r="X207" i="8" s="1"/>
  <c r="K404" i="1"/>
  <c r="K203" i="8"/>
  <c r="X203" i="8" s="1"/>
  <c r="K399" i="1"/>
  <c r="K198" i="8"/>
  <c r="X198" i="8" s="1"/>
  <c r="K394" i="1"/>
  <c r="K193" i="8"/>
  <c r="X193" i="8" s="1"/>
  <c r="K390" i="1"/>
  <c r="K189" i="8"/>
  <c r="X189" i="8" s="1"/>
  <c r="K385" i="1"/>
  <c r="K184" i="8"/>
  <c r="X184" i="8" s="1"/>
  <c r="K380" i="1"/>
  <c r="K179" i="8"/>
  <c r="X179" i="8" s="1"/>
  <c r="K376" i="1"/>
  <c r="K175" i="8"/>
  <c r="X175" i="8" s="1"/>
  <c r="K372" i="1"/>
  <c r="K171" i="8"/>
  <c r="X171" i="8" s="1"/>
  <c r="K368" i="1"/>
  <c r="K167" i="8"/>
  <c r="X167" i="8" s="1"/>
  <c r="K364" i="1"/>
  <c r="K163" i="8"/>
  <c r="X163" i="8" s="1"/>
  <c r="K360" i="1"/>
  <c r="K159" i="8"/>
  <c r="X159" i="8" s="1"/>
  <c r="K356" i="1"/>
  <c r="K155" i="8"/>
  <c r="X155" i="8" s="1"/>
  <c r="K352" i="1"/>
  <c r="K151" i="8"/>
  <c r="X151" i="8" s="1"/>
  <c r="K348" i="1"/>
  <c r="K147" i="8"/>
  <c r="X147" i="8" s="1"/>
  <c r="K344" i="1"/>
  <c r="K143" i="8"/>
  <c r="X143" i="8" s="1"/>
  <c r="K1033" i="1"/>
  <c r="K1023" i="1"/>
  <c r="K1015" i="1"/>
  <c r="K380" i="7"/>
  <c r="X380" i="7" s="1"/>
  <c r="K1011" i="1"/>
  <c r="K376" i="7"/>
  <c r="X376" i="7" s="1"/>
  <c r="K1030" i="1"/>
  <c r="K1020" i="1"/>
  <c r="K385" i="7"/>
  <c r="X385" i="7" s="1"/>
  <c r="K1016" i="1"/>
  <c r="K381" i="7"/>
  <c r="X381" i="7" s="1"/>
  <c r="K1012" i="1"/>
  <c r="K377" i="7"/>
  <c r="X377" i="7" s="1"/>
  <c r="K980" i="1"/>
  <c r="K350" i="7"/>
  <c r="X350" i="7" s="1"/>
  <c r="K976" i="1"/>
  <c r="K346" i="7"/>
  <c r="X346" i="7" s="1"/>
  <c r="K971" i="1"/>
  <c r="K341" i="7"/>
  <c r="X341" i="7" s="1"/>
  <c r="K962" i="1"/>
  <c r="K335" i="7"/>
  <c r="X335" i="7" s="1"/>
  <c r="K958" i="1"/>
  <c r="K331" i="7"/>
  <c r="X331" i="7" s="1"/>
  <c r="K954" i="1"/>
  <c r="K327" i="7"/>
  <c r="X327" i="7" s="1"/>
  <c r="K942" i="1"/>
  <c r="K315" i="7"/>
  <c r="X315" i="7" s="1"/>
  <c r="K933" i="1"/>
  <c r="K617" i="8"/>
  <c r="X617" i="8" s="1"/>
  <c r="K929" i="1"/>
  <c r="K613" i="8"/>
  <c r="X613" i="8" s="1"/>
  <c r="K925" i="1"/>
  <c r="K609" i="8"/>
  <c r="X609" i="8" s="1"/>
  <c r="K921" i="1"/>
  <c r="K605" i="8"/>
  <c r="X605" i="8" s="1"/>
  <c r="K912" i="1"/>
  <c r="K596" i="8"/>
  <c r="X596" i="8" s="1"/>
  <c r="K907" i="1"/>
  <c r="K591" i="8"/>
  <c r="X591" i="8" s="1"/>
  <c r="K899" i="1"/>
  <c r="K583" i="8"/>
  <c r="X583" i="8" s="1"/>
  <c r="K895" i="1"/>
  <c r="K579" i="8"/>
  <c r="X579" i="8" s="1"/>
  <c r="K890" i="1"/>
  <c r="K574" i="8"/>
  <c r="X574" i="8" s="1"/>
  <c r="K886" i="1"/>
  <c r="K570" i="8"/>
  <c r="X570" i="8" s="1"/>
  <c r="K878" i="1"/>
  <c r="K562" i="8"/>
  <c r="X562" i="8" s="1"/>
  <c r="K865" i="1"/>
  <c r="K549" i="8"/>
  <c r="X549" i="8" s="1"/>
  <c r="K860" i="1"/>
  <c r="K544" i="8"/>
  <c r="X544" i="8" s="1"/>
  <c r="K856" i="1"/>
  <c r="K540" i="8"/>
  <c r="X540" i="8" s="1"/>
  <c r="K852" i="1"/>
  <c r="K536" i="8"/>
  <c r="X536" i="8" s="1"/>
  <c r="K844" i="1"/>
  <c r="K528" i="8"/>
  <c r="X528" i="8" s="1"/>
  <c r="K828" i="1"/>
  <c r="K512" i="8"/>
  <c r="X512" i="8" s="1"/>
  <c r="K822" i="1"/>
  <c r="K506" i="8"/>
  <c r="X506" i="8" s="1"/>
  <c r="K818" i="1"/>
  <c r="K502" i="8"/>
  <c r="X502" i="8" s="1"/>
  <c r="K814" i="1"/>
  <c r="K498" i="8"/>
  <c r="X498" i="8" s="1"/>
  <c r="K781" i="1"/>
  <c r="K287" i="7"/>
  <c r="X287" i="7" s="1"/>
  <c r="K776" i="1"/>
  <c r="K282" i="7"/>
  <c r="X282" i="7" s="1"/>
  <c r="K772" i="1"/>
  <c r="K278" i="7"/>
  <c r="X278" i="7" s="1"/>
  <c r="K768" i="1"/>
  <c r="K274" i="7"/>
  <c r="X274" i="7" s="1"/>
  <c r="K755" i="1"/>
  <c r="K261" i="7"/>
  <c r="X261" i="7" s="1"/>
  <c r="K751" i="1"/>
  <c r="K257" i="7"/>
  <c r="X257" i="7" s="1"/>
  <c r="K739" i="1"/>
  <c r="K245" i="7"/>
  <c r="X245" i="7" s="1"/>
  <c r="K734" i="1"/>
  <c r="K240" i="7"/>
  <c r="X240" i="7" s="1"/>
  <c r="K730" i="1"/>
  <c r="K236" i="7"/>
  <c r="X236" i="7" s="1"/>
  <c r="K725" i="1"/>
  <c r="K232" i="7"/>
  <c r="X232" i="7" s="1"/>
  <c r="K711" i="1"/>
  <c r="K218" i="7"/>
  <c r="X218" i="7" s="1"/>
  <c r="K707" i="1"/>
  <c r="K214" i="7"/>
  <c r="X214" i="7" s="1"/>
  <c r="K703" i="1"/>
  <c r="K210" i="7"/>
  <c r="X210" i="7" s="1"/>
  <c r="K699" i="1"/>
  <c r="K206" i="7"/>
  <c r="X206" i="7" s="1"/>
  <c r="K648" i="1"/>
  <c r="K440" i="8"/>
  <c r="X440" i="8" s="1"/>
  <c r="K644" i="1"/>
  <c r="K436" i="8"/>
  <c r="X436" i="8" s="1"/>
  <c r="K640" i="1"/>
  <c r="K432" i="8"/>
  <c r="X432" i="8" s="1"/>
  <c r="K636" i="1"/>
  <c r="K428" i="8"/>
  <c r="X428" i="8" s="1"/>
  <c r="K623" i="1"/>
  <c r="K415" i="8"/>
  <c r="X415" i="8" s="1"/>
  <c r="K618" i="1"/>
  <c r="K410" i="8"/>
  <c r="X410" i="8" s="1"/>
  <c r="K600" i="1"/>
  <c r="K393" i="8"/>
  <c r="X393" i="8" s="1"/>
  <c r="K596" i="1"/>
  <c r="K389" i="8"/>
  <c r="X389" i="8" s="1"/>
  <c r="K562" i="1"/>
  <c r="K359" i="8"/>
  <c r="X359" i="8" s="1"/>
  <c r="K558" i="1"/>
  <c r="K355" i="8"/>
  <c r="X355" i="8" s="1"/>
  <c r="K545" i="1"/>
  <c r="K204" i="7"/>
  <c r="X204" i="7" s="1"/>
  <c r="K539" i="1"/>
  <c r="K338" i="8"/>
  <c r="X338" i="8" s="1"/>
  <c r="K535" i="1"/>
  <c r="K334" i="8"/>
  <c r="X334" i="8" s="1"/>
  <c r="K531" i="1"/>
  <c r="K330" i="8"/>
  <c r="X330" i="8" s="1"/>
  <c r="K527" i="1"/>
  <c r="K326" i="8"/>
  <c r="X326" i="8" s="1"/>
  <c r="K523" i="1"/>
  <c r="K322" i="8"/>
  <c r="X322" i="8" s="1"/>
  <c r="K518" i="1"/>
  <c r="K317" i="8"/>
  <c r="X317" i="8" s="1"/>
  <c r="K514" i="1"/>
  <c r="K313" i="8"/>
  <c r="X313" i="8" s="1"/>
  <c r="K510" i="1"/>
  <c r="K309" i="8"/>
  <c r="X309" i="8" s="1"/>
  <c r="K501" i="1"/>
  <c r="K300" i="8"/>
  <c r="X300" i="8" s="1"/>
  <c r="K497" i="1"/>
  <c r="K296" i="8"/>
  <c r="X296" i="8" s="1"/>
  <c r="K492" i="1"/>
  <c r="K291" i="8"/>
  <c r="X291" i="8" s="1"/>
  <c r="K488" i="1"/>
  <c r="K287" i="8"/>
  <c r="X287" i="8" s="1"/>
  <c r="K484" i="1"/>
  <c r="K283" i="8"/>
  <c r="X283" i="8" s="1"/>
  <c r="K480" i="1"/>
  <c r="K279" i="8"/>
  <c r="X279" i="8" s="1"/>
  <c r="K464" i="1"/>
  <c r="K263" i="8"/>
  <c r="X263" i="8" s="1"/>
  <c r="K1019" i="1"/>
  <c r="K384" i="7"/>
  <c r="X384" i="7" s="1"/>
  <c r="K1002" i="1"/>
  <c r="K372" i="7"/>
  <c r="X372" i="7" s="1"/>
  <c r="K327" i="1"/>
  <c r="K126" i="8"/>
  <c r="X126" i="8" s="1"/>
  <c r="K334" i="1"/>
  <c r="K133" i="8"/>
  <c r="X133" i="8" s="1"/>
  <c r="K330" i="1"/>
  <c r="K129" i="8"/>
  <c r="X129" i="8" s="1"/>
  <c r="K142" i="1"/>
  <c r="K141" i="7"/>
  <c r="X141" i="7" s="1"/>
  <c r="K137" i="1"/>
  <c r="K136" i="7"/>
  <c r="X136" i="7" s="1"/>
  <c r="K130" i="1"/>
  <c r="K129" i="7"/>
  <c r="X129" i="7" s="1"/>
  <c r="K121" i="1"/>
  <c r="K120" i="7"/>
  <c r="X120" i="7" s="1"/>
  <c r="K112" i="1"/>
  <c r="K111" i="7"/>
  <c r="X111" i="7" s="1"/>
  <c r="K107" i="1"/>
  <c r="K106" i="7"/>
  <c r="X106" i="7" s="1"/>
  <c r="K103" i="1"/>
  <c r="K102" i="7"/>
  <c r="X102" i="7" s="1"/>
  <c r="K98" i="1"/>
  <c r="K97" i="7"/>
  <c r="X97" i="7" s="1"/>
  <c r="K29" i="1"/>
  <c r="K29" i="7"/>
  <c r="X29" i="7" s="1"/>
  <c r="K22" i="1"/>
  <c r="K22" i="7"/>
  <c r="X22" i="7" s="1"/>
  <c r="K326" i="1"/>
  <c r="K125" i="8"/>
  <c r="X125" i="8" s="1"/>
  <c r="K322" i="1"/>
  <c r="K121" i="8"/>
  <c r="X121" i="8" s="1"/>
  <c r="K317" i="1"/>
  <c r="K116" i="8"/>
  <c r="X116" i="8" s="1"/>
  <c r="K313" i="1"/>
  <c r="K112" i="8"/>
  <c r="X112" i="8" s="1"/>
  <c r="K309" i="1"/>
  <c r="K108" i="8"/>
  <c r="X108" i="8" s="1"/>
  <c r="K305" i="1"/>
  <c r="K104" i="8"/>
  <c r="X104" i="8" s="1"/>
  <c r="K301" i="1"/>
  <c r="K100" i="8"/>
  <c r="X100" i="8" s="1"/>
  <c r="K297" i="1"/>
  <c r="K96" i="8"/>
  <c r="X96" i="8" s="1"/>
  <c r="K293" i="1"/>
  <c r="K92" i="8"/>
  <c r="X92" i="8" s="1"/>
  <c r="K289" i="1"/>
  <c r="K88" i="8"/>
  <c r="X88" i="8" s="1"/>
  <c r="K283" i="1"/>
  <c r="K82" i="8"/>
  <c r="X82" i="8" s="1"/>
  <c r="K279" i="1"/>
  <c r="K78" i="8"/>
  <c r="X78" i="8" s="1"/>
  <c r="K275" i="1"/>
  <c r="K74" i="8"/>
  <c r="X74" i="8" s="1"/>
  <c r="K271" i="1"/>
  <c r="K70" i="8"/>
  <c r="X70" i="8" s="1"/>
  <c r="K266" i="1"/>
  <c r="K65" i="8"/>
  <c r="X65" i="8" s="1"/>
  <c r="K262" i="1"/>
  <c r="K61" i="8"/>
  <c r="X61" i="8" s="1"/>
  <c r="K258" i="1"/>
  <c r="K57" i="8"/>
  <c r="X57" i="8" s="1"/>
  <c r="K254" i="1"/>
  <c r="K53" i="8"/>
  <c r="X53" i="8" s="1"/>
  <c r="K250" i="1"/>
  <c r="K49" i="8"/>
  <c r="X49" i="8" s="1"/>
  <c r="K246" i="1"/>
  <c r="K45" i="8"/>
  <c r="X45" i="8" s="1"/>
  <c r="K242" i="1"/>
  <c r="K41" i="8"/>
  <c r="X41" i="8" s="1"/>
  <c r="K238" i="1"/>
  <c r="K37" i="8"/>
  <c r="X37" i="8" s="1"/>
  <c r="K234" i="1"/>
  <c r="K33" i="8"/>
  <c r="X33" i="8" s="1"/>
  <c r="K226" i="1"/>
  <c r="K25" i="8"/>
  <c r="X25" i="8" s="1"/>
  <c r="K222" i="1"/>
  <c r="K21" i="8"/>
  <c r="X21" i="8" s="1"/>
  <c r="K218" i="1"/>
  <c r="K17" i="8"/>
  <c r="X17" i="8" s="1"/>
  <c r="K214" i="1"/>
  <c r="K13" i="8"/>
  <c r="X13" i="8" s="1"/>
  <c r="K210" i="1"/>
  <c r="K9" i="8"/>
  <c r="X9" i="8" s="1"/>
  <c r="K206" i="1"/>
  <c r="K203" i="7"/>
  <c r="X203" i="7" s="1"/>
  <c r="K201" i="1"/>
  <c r="K198" i="7"/>
  <c r="X198" i="7" s="1"/>
  <c r="K197" i="1"/>
  <c r="K194" i="7"/>
  <c r="X194" i="7" s="1"/>
  <c r="K192" i="1"/>
  <c r="K189" i="7"/>
  <c r="X189" i="7" s="1"/>
  <c r="K188" i="1"/>
  <c r="K185" i="7"/>
  <c r="X185" i="7" s="1"/>
  <c r="K183" i="1"/>
  <c r="K180" i="7"/>
  <c r="X180" i="7" s="1"/>
  <c r="K179" i="1"/>
  <c r="K176" i="7"/>
  <c r="X176" i="7" s="1"/>
  <c r="K174" i="1"/>
  <c r="K172" i="7"/>
  <c r="X172" i="7" s="1"/>
  <c r="K169" i="1"/>
  <c r="K167" i="7"/>
  <c r="X167" i="7" s="1"/>
  <c r="K165" i="1"/>
  <c r="K163" i="7"/>
  <c r="X163" i="7" s="1"/>
  <c r="K160" i="1"/>
  <c r="K158" i="7"/>
  <c r="X158" i="7" s="1"/>
  <c r="K155" i="1"/>
  <c r="K154" i="7"/>
  <c r="X154" i="7" s="1"/>
  <c r="K151" i="1"/>
  <c r="K150" i="7"/>
  <c r="X150" i="7" s="1"/>
  <c r="K147" i="1"/>
  <c r="K146" i="7"/>
  <c r="X146" i="7" s="1"/>
  <c r="K94" i="1"/>
  <c r="K93" i="7"/>
  <c r="X93" i="7" s="1"/>
  <c r="K90" i="1"/>
  <c r="K89" i="7"/>
  <c r="X89" i="7" s="1"/>
  <c r="K81" i="1"/>
  <c r="K80" i="7"/>
  <c r="X80" i="7" s="1"/>
  <c r="K76" i="1"/>
  <c r="K75" i="7"/>
  <c r="X75" i="7" s="1"/>
  <c r="K72" i="1"/>
  <c r="K72" i="7"/>
  <c r="X72" i="7" s="1"/>
  <c r="K67" i="1"/>
  <c r="K67" i="7"/>
  <c r="X67" i="7" s="1"/>
  <c r="K63" i="1"/>
  <c r="K63" i="7"/>
  <c r="X63" i="7" s="1"/>
  <c r="K59" i="1"/>
  <c r="K59" i="7"/>
  <c r="X59" i="7" s="1"/>
  <c r="K55" i="1"/>
  <c r="K55" i="7"/>
  <c r="X55" i="7" s="1"/>
  <c r="K51" i="1"/>
  <c r="K51" i="7"/>
  <c r="X51" i="7" s="1"/>
  <c r="K46" i="1"/>
  <c r="K46" i="7"/>
  <c r="X46" i="7" s="1"/>
  <c r="K42" i="1"/>
  <c r="K42" i="7"/>
  <c r="X42" i="7" s="1"/>
  <c r="K37" i="1"/>
  <c r="K37" i="7"/>
  <c r="X37" i="7" s="1"/>
  <c r="K33" i="1"/>
  <c r="K33" i="7"/>
  <c r="X33" i="7" s="1"/>
  <c r="K26" i="1"/>
  <c r="K26" i="7"/>
  <c r="X26" i="7" s="1"/>
  <c r="K19" i="1"/>
  <c r="K19" i="7"/>
  <c r="X19" i="7" s="1"/>
  <c r="K16" i="1"/>
  <c r="K16" i="7"/>
  <c r="X16" i="7" s="1"/>
  <c r="K9" i="1"/>
  <c r="K9" i="7"/>
  <c r="X9" i="7" s="1"/>
  <c r="K6" i="1"/>
  <c r="K6" i="7"/>
  <c r="X6" i="7" s="1"/>
  <c r="K1031" i="1"/>
  <c r="K1025" i="1"/>
  <c r="K1021" i="1"/>
  <c r="K386" i="7"/>
  <c r="X386" i="7" s="1"/>
  <c r="K1017" i="1"/>
  <c r="K382" i="7"/>
  <c r="X382" i="7" s="1"/>
  <c r="K1013" i="1"/>
  <c r="K378" i="7"/>
  <c r="X378" i="7" s="1"/>
  <c r="K1009" i="1"/>
  <c r="K374" i="7"/>
  <c r="X374" i="7" s="1"/>
  <c r="K1004" i="1"/>
  <c r="K1000" i="1"/>
  <c r="K370" i="7"/>
  <c r="X370" i="7" s="1"/>
  <c r="K989" i="1"/>
  <c r="K359" i="7"/>
  <c r="X359" i="7" s="1"/>
  <c r="K981" i="1"/>
  <c r="K351" i="7"/>
  <c r="X351" i="7" s="1"/>
  <c r="K977" i="1"/>
  <c r="K347" i="7"/>
  <c r="X347" i="7" s="1"/>
  <c r="K972" i="1"/>
  <c r="K342" i="7"/>
  <c r="X342" i="7" s="1"/>
  <c r="K968" i="1"/>
  <c r="K963" i="1"/>
  <c r="K625" i="8"/>
  <c r="X625" i="8" s="1"/>
  <c r="K959" i="1"/>
  <c r="K332" i="7"/>
  <c r="X332" i="7" s="1"/>
  <c r="K955" i="1"/>
  <c r="K328" i="7"/>
  <c r="X328" i="7" s="1"/>
  <c r="K951" i="1"/>
  <c r="K324" i="7"/>
  <c r="X324" i="7" s="1"/>
  <c r="K947" i="1"/>
  <c r="K320" i="7"/>
  <c r="X320" i="7" s="1"/>
  <c r="K943" i="1"/>
  <c r="K316" i="7"/>
  <c r="X316" i="7" s="1"/>
  <c r="K939" i="1"/>
  <c r="K623" i="8"/>
  <c r="X623" i="8" s="1"/>
  <c r="K934" i="1"/>
  <c r="K618" i="8"/>
  <c r="X618" i="8" s="1"/>
  <c r="K930" i="1"/>
  <c r="K614" i="8"/>
  <c r="X614" i="8" s="1"/>
  <c r="K926" i="1"/>
  <c r="K610" i="8"/>
  <c r="X610" i="8" s="1"/>
  <c r="K922" i="1"/>
  <c r="K606" i="8"/>
  <c r="X606" i="8" s="1"/>
  <c r="K917" i="1"/>
  <c r="K601" i="8"/>
  <c r="X601" i="8" s="1"/>
  <c r="K913" i="1"/>
  <c r="K597" i="8"/>
  <c r="X597" i="8" s="1"/>
  <c r="K909" i="1"/>
  <c r="K593" i="8"/>
  <c r="X593" i="8" s="1"/>
  <c r="K904" i="1"/>
  <c r="K588" i="8"/>
  <c r="X588" i="8" s="1"/>
  <c r="K900" i="1"/>
  <c r="K584" i="8"/>
  <c r="X584" i="8" s="1"/>
  <c r="K896" i="1"/>
  <c r="K580" i="8"/>
  <c r="X580" i="8" s="1"/>
  <c r="K892" i="1"/>
  <c r="K576" i="8"/>
  <c r="X576" i="8" s="1"/>
  <c r="K887" i="1"/>
  <c r="K571" i="8"/>
  <c r="X571" i="8" s="1"/>
  <c r="K883" i="1"/>
  <c r="K567" i="8"/>
  <c r="X567" i="8" s="1"/>
  <c r="K879" i="1"/>
  <c r="K563" i="8"/>
  <c r="X563" i="8" s="1"/>
  <c r="K874" i="1"/>
  <c r="K558" i="8"/>
  <c r="X558" i="8" s="1"/>
  <c r="K870" i="1"/>
  <c r="K554" i="8"/>
  <c r="X554" i="8" s="1"/>
  <c r="K866" i="1"/>
  <c r="K550" i="8"/>
  <c r="X550" i="8" s="1"/>
  <c r="K861" i="1"/>
  <c r="K545" i="8"/>
  <c r="X545" i="8" s="1"/>
  <c r="K857" i="1"/>
  <c r="K541" i="8"/>
  <c r="X541" i="8" s="1"/>
  <c r="K853" i="1"/>
  <c r="K537" i="8"/>
  <c r="X537" i="8" s="1"/>
  <c r="K849" i="1"/>
  <c r="K533" i="8"/>
  <c r="X533" i="8" s="1"/>
  <c r="K845" i="1"/>
  <c r="K529" i="8"/>
  <c r="X529" i="8" s="1"/>
  <c r="K841" i="1"/>
  <c r="K525" i="8"/>
  <c r="X525" i="8" s="1"/>
  <c r="K837" i="1"/>
  <c r="K521" i="8"/>
  <c r="X521" i="8" s="1"/>
  <c r="K829" i="1"/>
  <c r="K513" i="8"/>
  <c r="X513" i="8" s="1"/>
  <c r="K823" i="1"/>
  <c r="K507" i="8"/>
  <c r="X507" i="8" s="1"/>
  <c r="K819" i="1"/>
  <c r="K503" i="8"/>
  <c r="X503" i="8" s="1"/>
  <c r="K815" i="1"/>
  <c r="K499" i="8"/>
  <c r="X499" i="8" s="1"/>
  <c r="K811" i="1"/>
  <c r="K495" i="8"/>
  <c r="X495" i="8" s="1"/>
  <c r="K804" i="1"/>
  <c r="K308" i="7"/>
  <c r="X308" i="7" s="1"/>
  <c r="K800" i="1"/>
  <c r="K304" i="7"/>
  <c r="X304" i="7" s="1"/>
  <c r="K794" i="1"/>
  <c r="K298" i="7"/>
  <c r="X298" i="7" s="1"/>
  <c r="K790" i="1"/>
  <c r="K294" i="7"/>
  <c r="X294" i="7" s="1"/>
  <c r="K786" i="1"/>
  <c r="K291" i="7"/>
  <c r="X291" i="7" s="1"/>
  <c r="K782" i="1"/>
  <c r="K288" i="7"/>
  <c r="X288" i="7" s="1"/>
  <c r="K777" i="1"/>
  <c r="K283" i="7"/>
  <c r="X283" i="7" s="1"/>
  <c r="K773" i="1"/>
  <c r="K279" i="7"/>
  <c r="X279" i="7" s="1"/>
  <c r="K769" i="1"/>
  <c r="K275" i="7"/>
  <c r="X275" i="7" s="1"/>
  <c r="K765" i="1"/>
  <c r="K271" i="7"/>
  <c r="X271" i="7" s="1"/>
  <c r="K760" i="1"/>
  <c r="K266" i="7"/>
  <c r="X266" i="7" s="1"/>
  <c r="K756" i="1"/>
  <c r="K262" i="7"/>
  <c r="X262" i="7" s="1"/>
  <c r="K752" i="1"/>
  <c r="K258" i="7"/>
  <c r="X258" i="7" s="1"/>
  <c r="K748" i="1"/>
  <c r="K254" i="7"/>
  <c r="X254" i="7" s="1"/>
  <c r="K744" i="1"/>
  <c r="K250" i="7"/>
  <c r="X250" i="7" s="1"/>
  <c r="K740" i="1"/>
  <c r="K246" i="7"/>
  <c r="X246" i="7" s="1"/>
  <c r="K736" i="1"/>
  <c r="K242" i="7"/>
  <c r="X242" i="7" s="1"/>
  <c r="K731" i="1"/>
  <c r="K237" i="7"/>
  <c r="X237" i="7" s="1"/>
  <c r="K726" i="1"/>
  <c r="K233" i="7"/>
  <c r="X233" i="7" s="1"/>
  <c r="K722" i="1"/>
  <c r="K229" i="7"/>
  <c r="X229" i="7" s="1"/>
  <c r="K716" i="1"/>
  <c r="K223" i="7"/>
  <c r="X223" i="7" s="1"/>
  <c r="K712" i="1"/>
  <c r="K219" i="7"/>
  <c r="X219" i="7" s="1"/>
  <c r="K708" i="1"/>
  <c r="K215" i="7"/>
  <c r="X215" i="7" s="1"/>
  <c r="K704" i="1"/>
  <c r="K211" i="7"/>
  <c r="X211" i="7" s="1"/>
  <c r="K700" i="1"/>
  <c r="K207" i="7"/>
  <c r="X207" i="7" s="1"/>
  <c r="K694" i="1"/>
  <c r="K486" i="8"/>
  <c r="X486" i="8" s="1"/>
  <c r="K689" i="1"/>
  <c r="K481" i="8"/>
  <c r="X481" i="8" s="1"/>
  <c r="K685" i="1"/>
  <c r="K477" i="8"/>
  <c r="X477" i="8" s="1"/>
  <c r="K679" i="1"/>
  <c r="K471" i="8"/>
  <c r="X471" i="8" s="1"/>
  <c r="K675" i="1"/>
  <c r="K467" i="8"/>
  <c r="X467" i="8" s="1"/>
  <c r="K670" i="1"/>
  <c r="K462" i="8"/>
  <c r="X462" i="8" s="1"/>
  <c r="K665" i="1"/>
  <c r="K457" i="8"/>
  <c r="X457" i="8" s="1"/>
  <c r="K661" i="1"/>
  <c r="K453" i="8"/>
  <c r="X453" i="8" s="1"/>
  <c r="K657" i="1"/>
  <c r="K449" i="8"/>
  <c r="X449" i="8" s="1"/>
  <c r="K653" i="1"/>
  <c r="K445" i="8"/>
  <c r="X445" i="8" s="1"/>
  <c r="K649" i="1"/>
  <c r="K441" i="8"/>
  <c r="X441" i="8" s="1"/>
  <c r="K645" i="1"/>
  <c r="K437" i="8"/>
  <c r="X437" i="8" s="1"/>
  <c r="K641" i="1"/>
  <c r="K433" i="8"/>
  <c r="X433" i="8" s="1"/>
  <c r="K637" i="1"/>
  <c r="K429" i="8"/>
  <c r="X429" i="8" s="1"/>
  <c r="K633" i="1"/>
  <c r="K425" i="8"/>
  <c r="X425" i="8" s="1"/>
  <c r="K628" i="1"/>
  <c r="K420" i="8"/>
  <c r="X420" i="8" s="1"/>
  <c r="K624" i="1"/>
  <c r="K416" i="8"/>
  <c r="X416" i="8" s="1"/>
  <c r="K619" i="1"/>
  <c r="K411" i="8"/>
  <c r="X411" i="8" s="1"/>
  <c r="K615" i="1"/>
  <c r="K611" i="1"/>
  <c r="K404" i="8"/>
  <c r="X404" i="8" s="1"/>
  <c r="K606" i="1"/>
  <c r="K399" i="8"/>
  <c r="X399" i="8" s="1"/>
  <c r="K601" i="1"/>
  <c r="K394" i="8"/>
  <c r="X394" i="8" s="1"/>
  <c r="K597" i="1"/>
  <c r="K390" i="8"/>
  <c r="X390" i="8" s="1"/>
  <c r="K593" i="1"/>
  <c r="K588" i="1"/>
  <c r="K385" i="8"/>
  <c r="X385" i="8" s="1"/>
  <c r="K584" i="1"/>
  <c r="K381" i="8"/>
  <c r="X381" i="8" s="1"/>
  <c r="K580" i="1"/>
  <c r="K377" i="8"/>
  <c r="X377" i="8" s="1"/>
  <c r="K576" i="1"/>
  <c r="K373" i="8"/>
  <c r="X373" i="8" s="1"/>
  <c r="K572" i="1"/>
  <c r="K369" i="8"/>
  <c r="X369" i="8" s="1"/>
  <c r="K568" i="1"/>
  <c r="K365" i="8"/>
  <c r="X365" i="8" s="1"/>
  <c r="K563" i="1"/>
  <c r="K360" i="8"/>
  <c r="X360" i="8" s="1"/>
  <c r="K559" i="1"/>
  <c r="K356" i="8"/>
  <c r="X356" i="8" s="1"/>
  <c r="K555" i="1"/>
  <c r="K352" i="8"/>
  <c r="X352" i="8" s="1"/>
  <c r="K551" i="1"/>
  <c r="K348" i="8"/>
  <c r="X348" i="8" s="1"/>
  <c r="K546" i="1"/>
  <c r="K344" i="8"/>
  <c r="X344" i="8" s="1"/>
  <c r="K542" i="1"/>
  <c r="K341" i="8"/>
  <c r="X341" i="8" s="1"/>
  <c r="K536" i="1"/>
  <c r="K335" i="8"/>
  <c r="X335" i="8" s="1"/>
  <c r="K532" i="1"/>
  <c r="K331" i="8"/>
  <c r="X331" i="8" s="1"/>
  <c r="K528" i="1"/>
  <c r="K327" i="8"/>
  <c r="X327" i="8" s="1"/>
  <c r="K524" i="1"/>
  <c r="K323" i="8"/>
  <c r="X323" i="8" s="1"/>
  <c r="K519" i="1"/>
  <c r="K318" i="8"/>
  <c r="X318" i="8" s="1"/>
  <c r="K515" i="1"/>
  <c r="K314" i="8"/>
  <c r="X314" i="8" s="1"/>
  <c r="K511" i="1"/>
  <c r="K310" i="8"/>
  <c r="X310" i="8" s="1"/>
  <c r="K507" i="1"/>
  <c r="K306" i="8"/>
  <c r="X306" i="8" s="1"/>
  <c r="K502" i="1"/>
  <c r="K301" i="8"/>
  <c r="X301" i="8" s="1"/>
  <c r="K498" i="1"/>
  <c r="K297" i="8"/>
  <c r="X297" i="8" s="1"/>
  <c r="K493" i="1"/>
  <c r="K292" i="8"/>
  <c r="X292" i="8" s="1"/>
  <c r="K489" i="1"/>
  <c r="K288" i="8"/>
  <c r="X288" i="8" s="1"/>
  <c r="K485" i="1"/>
  <c r="K284" i="8"/>
  <c r="X284" i="8" s="1"/>
  <c r="K481" i="1"/>
  <c r="K280" i="8"/>
  <c r="X280" i="8" s="1"/>
  <c r="K477" i="1"/>
  <c r="K276" i="8"/>
  <c r="X276" i="8" s="1"/>
  <c r="K473" i="1"/>
  <c r="K272" i="8"/>
  <c r="X272" i="8" s="1"/>
  <c r="K469" i="1"/>
  <c r="K268" i="8"/>
  <c r="X268" i="8" s="1"/>
  <c r="K465" i="1"/>
  <c r="K264" i="8"/>
  <c r="X264" i="8" s="1"/>
  <c r="K461" i="1"/>
  <c r="K260" i="8"/>
  <c r="X260" i="8" s="1"/>
  <c r="K456" i="1"/>
  <c r="K255" i="8"/>
  <c r="X255" i="8" s="1"/>
  <c r="K451" i="1"/>
  <c r="K250" i="8"/>
  <c r="X250" i="8" s="1"/>
  <c r="K445" i="1"/>
  <c r="K244" i="8"/>
  <c r="X244" i="8" s="1"/>
  <c r="K441" i="1"/>
  <c r="K240" i="8"/>
  <c r="X240" i="8" s="1"/>
  <c r="K436" i="1"/>
  <c r="K235" i="8"/>
  <c r="X235" i="8" s="1"/>
  <c r="K432" i="1"/>
  <c r="K231" i="8"/>
  <c r="X231" i="8" s="1"/>
  <c r="K427" i="1"/>
  <c r="K226" i="8"/>
  <c r="X226" i="8" s="1"/>
  <c r="K423" i="1"/>
  <c r="K222" i="8"/>
  <c r="X222" i="8" s="1"/>
  <c r="K419" i="1"/>
  <c r="K218" i="8"/>
  <c r="X218" i="8" s="1"/>
  <c r="K414" i="1"/>
  <c r="K213" i="8"/>
  <c r="X213" i="8" s="1"/>
  <c r="K409" i="1"/>
  <c r="K208" i="8"/>
  <c r="X208" i="8" s="1"/>
  <c r="K405" i="1"/>
  <c r="K204" i="8"/>
  <c r="X204" i="8" s="1"/>
  <c r="K400" i="1"/>
  <c r="K199" i="8"/>
  <c r="X199" i="8" s="1"/>
  <c r="K395" i="1"/>
  <c r="K194" i="8"/>
  <c r="X194" i="8" s="1"/>
  <c r="K391" i="1"/>
  <c r="K190" i="8"/>
  <c r="X190" i="8" s="1"/>
  <c r="K386" i="1"/>
  <c r="K185" i="8"/>
  <c r="X185" i="8" s="1"/>
  <c r="K381" i="1"/>
  <c r="K180" i="8"/>
  <c r="X180" i="8" s="1"/>
  <c r="K377" i="1"/>
  <c r="K176" i="8"/>
  <c r="X176" i="8" s="1"/>
  <c r="K373" i="1"/>
  <c r="K172" i="8"/>
  <c r="X172" i="8" s="1"/>
  <c r="K369" i="1"/>
  <c r="K168" i="8"/>
  <c r="X168" i="8" s="1"/>
  <c r="K365" i="1"/>
  <c r="K164" i="8"/>
  <c r="X164" i="8" s="1"/>
  <c r="K361" i="1"/>
  <c r="K160" i="8"/>
  <c r="X160" i="8" s="1"/>
  <c r="K357" i="1"/>
  <c r="K156" i="8"/>
  <c r="X156" i="8" s="1"/>
  <c r="K353" i="1"/>
  <c r="K152" i="8"/>
  <c r="X152" i="8" s="1"/>
  <c r="K349" i="1"/>
  <c r="K148" i="8"/>
  <c r="X148" i="8" s="1"/>
  <c r="K345" i="1"/>
  <c r="K144" i="8"/>
  <c r="X144" i="8" s="1"/>
  <c r="K339" i="1"/>
  <c r="K138" i="8"/>
  <c r="X138" i="8" s="1"/>
  <c r="K335" i="1"/>
  <c r="K134" i="8"/>
  <c r="X134" i="8" s="1"/>
  <c r="K331" i="1"/>
  <c r="K130" i="8"/>
  <c r="X130" i="8" s="1"/>
  <c r="K143" i="1"/>
  <c r="K142" i="7"/>
  <c r="X142" i="7" s="1"/>
  <c r="K138" i="1"/>
  <c r="K137" i="7"/>
  <c r="X137" i="7" s="1"/>
  <c r="K131" i="1"/>
  <c r="K130" i="7"/>
  <c r="X130" i="7" s="1"/>
  <c r="K122" i="1"/>
  <c r="K121" i="7"/>
  <c r="X121" i="7" s="1"/>
  <c r="K115" i="1"/>
  <c r="K114" i="7"/>
  <c r="X114" i="7" s="1"/>
  <c r="K108" i="1"/>
  <c r="K107" i="7"/>
  <c r="X107" i="7" s="1"/>
  <c r="K104" i="1"/>
  <c r="K103" i="7"/>
  <c r="X103" i="7" s="1"/>
  <c r="K99" i="1"/>
  <c r="K98" i="7"/>
  <c r="X98" i="7" s="1"/>
  <c r="K30" i="1"/>
  <c r="K30" i="7"/>
  <c r="X30" i="7" s="1"/>
  <c r="K13" i="1"/>
  <c r="K13" i="7"/>
  <c r="X13" i="7" s="1"/>
  <c r="K323" i="1"/>
  <c r="K122" i="8"/>
  <c r="X122" i="8" s="1"/>
  <c r="K318" i="1"/>
  <c r="K117" i="8"/>
  <c r="X117" i="8" s="1"/>
  <c r="K314" i="1"/>
  <c r="K113" i="8"/>
  <c r="X113" i="8" s="1"/>
  <c r="K310" i="1"/>
  <c r="K109" i="8"/>
  <c r="X109" i="8" s="1"/>
  <c r="K306" i="1"/>
  <c r="K105" i="8"/>
  <c r="X105" i="8" s="1"/>
  <c r="K302" i="1"/>
  <c r="K101" i="8"/>
  <c r="X101" i="8" s="1"/>
  <c r="K298" i="1"/>
  <c r="K97" i="8"/>
  <c r="X97" i="8" s="1"/>
  <c r="K294" i="1"/>
  <c r="K93" i="8"/>
  <c r="X93" i="8" s="1"/>
  <c r="K290" i="1"/>
  <c r="K89" i="8"/>
  <c r="X89" i="8" s="1"/>
  <c r="K285" i="1"/>
  <c r="K84" i="8"/>
  <c r="X84" i="8" s="1"/>
  <c r="K280" i="1"/>
  <c r="K79" i="8"/>
  <c r="X79" i="8" s="1"/>
  <c r="K276" i="1"/>
  <c r="K75" i="8"/>
  <c r="X75" i="8" s="1"/>
  <c r="K272" i="1"/>
  <c r="K71" i="8"/>
  <c r="X71" i="8" s="1"/>
  <c r="K267" i="1"/>
  <c r="K66" i="8"/>
  <c r="X66" i="8" s="1"/>
  <c r="K263" i="1"/>
  <c r="K62" i="8"/>
  <c r="X62" i="8" s="1"/>
  <c r="K259" i="1"/>
  <c r="K58" i="8"/>
  <c r="X58" i="8" s="1"/>
  <c r="K255" i="1"/>
  <c r="K54" i="8"/>
  <c r="X54" i="8" s="1"/>
  <c r="K251" i="1"/>
  <c r="K50" i="8"/>
  <c r="X50" i="8" s="1"/>
  <c r="K247" i="1"/>
  <c r="K46" i="8"/>
  <c r="X46" i="8" s="1"/>
  <c r="K243" i="1"/>
  <c r="K42" i="8"/>
  <c r="X42" i="8" s="1"/>
  <c r="K239" i="1"/>
  <c r="K38" i="8"/>
  <c r="X38" i="8" s="1"/>
  <c r="K235" i="1"/>
  <c r="K34" i="8"/>
  <c r="X34" i="8" s="1"/>
  <c r="K231" i="1"/>
  <c r="K30" i="8"/>
  <c r="X30" i="8" s="1"/>
  <c r="K227" i="1"/>
  <c r="K26" i="8"/>
  <c r="X26" i="8" s="1"/>
  <c r="K223" i="1"/>
  <c r="K22" i="8"/>
  <c r="X22" i="8" s="1"/>
  <c r="K219" i="1"/>
  <c r="K18" i="8"/>
  <c r="X18" i="8" s="1"/>
  <c r="K215" i="1"/>
  <c r="K14" i="8"/>
  <c r="X14" i="8" s="1"/>
  <c r="K211" i="1"/>
  <c r="K10" i="8"/>
  <c r="X10" i="8" s="1"/>
  <c r="K207" i="1"/>
  <c r="K6" i="8"/>
  <c r="X6" i="8" s="1"/>
  <c r="K203" i="1"/>
  <c r="K200" i="7"/>
  <c r="X200" i="7" s="1"/>
  <c r="K198" i="1"/>
  <c r="K195" i="7"/>
  <c r="X195" i="7" s="1"/>
  <c r="K193" i="1"/>
  <c r="K190" i="7"/>
  <c r="X190" i="7" s="1"/>
  <c r="K189" i="1"/>
  <c r="K186" i="7"/>
  <c r="X186" i="7" s="1"/>
  <c r="K185" i="1"/>
  <c r="K182" i="7"/>
  <c r="X182" i="7" s="1"/>
  <c r="K180" i="1"/>
  <c r="K177" i="7"/>
  <c r="X177" i="7" s="1"/>
  <c r="K175" i="1"/>
  <c r="K173" i="7"/>
  <c r="X173" i="7" s="1"/>
  <c r="K170" i="1"/>
  <c r="K168" i="7"/>
  <c r="X168" i="7" s="1"/>
  <c r="K166" i="1"/>
  <c r="K164" i="7"/>
  <c r="X164" i="7" s="1"/>
  <c r="K162" i="1"/>
  <c r="K160" i="7"/>
  <c r="X160" i="7" s="1"/>
  <c r="K157" i="1"/>
  <c r="K155" i="7"/>
  <c r="X155" i="7" s="1"/>
  <c r="K152" i="1"/>
  <c r="K151" i="7"/>
  <c r="X151" i="7" s="1"/>
  <c r="K148" i="1"/>
  <c r="K147" i="7"/>
  <c r="X147" i="7" s="1"/>
  <c r="K144" i="1"/>
  <c r="K143" i="7"/>
  <c r="X143" i="7" s="1"/>
  <c r="K95" i="1"/>
  <c r="K94" i="7"/>
  <c r="X94" i="7" s="1"/>
  <c r="K91" i="1"/>
  <c r="K90" i="7"/>
  <c r="X90" i="7" s="1"/>
  <c r="K87" i="1"/>
  <c r="K86" i="7"/>
  <c r="X86" i="7" s="1"/>
  <c r="K82" i="1"/>
  <c r="K81" i="7"/>
  <c r="X81" i="7" s="1"/>
  <c r="K77" i="1"/>
  <c r="K76" i="7"/>
  <c r="X76" i="7" s="1"/>
  <c r="K73" i="1"/>
  <c r="K73" i="7"/>
  <c r="X73" i="7" s="1"/>
  <c r="K69" i="1"/>
  <c r="K69" i="7"/>
  <c r="X69" i="7" s="1"/>
  <c r="K64" i="1"/>
  <c r="K64" i="7"/>
  <c r="X64" i="7" s="1"/>
  <c r="K60" i="1"/>
  <c r="K60" i="7"/>
  <c r="X60" i="7" s="1"/>
  <c r="K56" i="1"/>
  <c r="K56" i="7"/>
  <c r="X56" i="7" s="1"/>
  <c r="K52" i="1"/>
  <c r="K52" i="7"/>
  <c r="X52" i="7" s="1"/>
  <c r="K47" i="1"/>
  <c r="K47" i="7"/>
  <c r="X47" i="7" s="1"/>
  <c r="K43" i="1"/>
  <c r="K43" i="7"/>
  <c r="X43" i="7" s="1"/>
  <c r="K38" i="1"/>
  <c r="K38" i="7"/>
  <c r="X38" i="7" s="1"/>
  <c r="K34" i="1"/>
  <c r="K34" i="7"/>
  <c r="X34" i="7" s="1"/>
  <c r="K23" i="1"/>
  <c r="K23" i="7"/>
  <c r="X23" i="7" s="1"/>
  <c r="K20" i="1"/>
  <c r="K20" i="7"/>
  <c r="X20" i="7" s="1"/>
  <c r="K10" i="1"/>
  <c r="K10" i="7"/>
  <c r="X10" i="7" s="1"/>
  <c r="K7" i="1"/>
  <c r="K7" i="7"/>
  <c r="X7" i="7" s="1"/>
  <c r="K1018" i="1"/>
  <c r="K383" i="7"/>
  <c r="X383" i="7" s="1"/>
  <c r="K1014" i="1"/>
  <c r="K379" i="7"/>
  <c r="X379" i="7" s="1"/>
  <c r="K1010" i="1"/>
  <c r="K375" i="7"/>
  <c r="X375" i="7" s="1"/>
  <c r="K1005" i="1"/>
  <c r="K1001" i="1"/>
  <c r="K371" i="7"/>
  <c r="X371" i="7" s="1"/>
  <c r="K990" i="1"/>
  <c r="K360" i="7"/>
  <c r="X360" i="7" s="1"/>
  <c r="K986" i="1"/>
  <c r="K356" i="7"/>
  <c r="X356" i="7" s="1"/>
  <c r="K982" i="1"/>
  <c r="K352" i="7"/>
  <c r="X352" i="7" s="1"/>
  <c r="K978" i="1"/>
  <c r="K348" i="7"/>
  <c r="X348" i="7" s="1"/>
  <c r="K974" i="1"/>
  <c r="K344" i="7"/>
  <c r="X344" i="7" s="1"/>
  <c r="K969" i="1"/>
  <c r="K339" i="7"/>
  <c r="X339" i="7" s="1"/>
  <c r="K965" i="1"/>
  <c r="K960" i="1"/>
  <c r="K333" i="7"/>
  <c r="X333" i="7" s="1"/>
  <c r="K956" i="1"/>
  <c r="K329" i="7"/>
  <c r="X329" i="7" s="1"/>
  <c r="K952" i="1"/>
  <c r="K325" i="7"/>
  <c r="X325" i="7" s="1"/>
  <c r="K948" i="1"/>
  <c r="K321" i="7"/>
  <c r="X321" i="7" s="1"/>
  <c r="K944" i="1"/>
  <c r="K317" i="7"/>
  <c r="X317" i="7" s="1"/>
  <c r="K940" i="1"/>
  <c r="K314" i="7"/>
  <c r="X314" i="7" s="1"/>
  <c r="K936" i="1"/>
  <c r="K620" i="8"/>
  <c r="X620" i="8" s="1"/>
  <c r="K931" i="1"/>
  <c r="K615" i="8"/>
  <c r="X615" i="8" s="1"/>
  <c r="K927" i="1"/>
  <c r="K611" i="8"/>
  <c r="X611" i="8" s="1"/>
  <c r="K923" i="1"/>
  <c r="K607" i="8"/>
  <c r="X607" i="8" s="1"/>
  <c r="K918" i="1"/>
  <c r="K602" i="8"/>
  <c r="X602" i="8" s="1"/>
  <c r="K914" i="1"/>
  <c r="K598" i="8"/>
  <c r="X598" i="8" s="1"/>
  <c r="K910" i="1"/>
  <c r="K594" i="8"/>
  <c r="X594" i="8" s="1"/>
  <c r="K905" i="1"/>
  <c r="K589" i="8"/>
  <c r="X589" i="8" s="1"/>
  <c r="K901" i="1"/>
  <c r="K585" i="8"/>
  <c r="X585" i="8" s="1"/>
  <c r="K897" i="1"/>
  <c r="K581" i="8"/>
  <c r="X581" i="8" s="1"/>
  <c r="K893" i="1"/>
  <c r="K577" i="8"/>
  <c r="X577" i="8" s="1"/>
  <c r="K888" i="1"/>
  <c r="K572" i="8"/>
  <c r="X572" i="8" s="1"/>
  <c r="K884" i="1"/>
  <c r="K568" i="8"/>
  <c r="X568" i="8" s="1"/>
  <c r="K880" i="1"/>
  <c r="K564" i="8"/>
  <c r="X564" i="8" s="1"/>
  <c r="K875" i="1"/>
  <c r="K559" i="8"/>
  <c r="X559" i="8" s="1"/>
  <c r="K871" i="1"/>
  <c r="K555" i="8"/>
  <c r="X555" i="8" s="1"/>
  <c r="K867" i="1"/>
  <c r="K551" i="8"/>
  <c r="X551" i="8" s="1"/>
  <c r="K863" i="1"/>
  <c r="K547" i="8"/>
  <c r="X547" i="8" s="1"/>
  <c r="K858" i="1"/>
  <c r="K542" i="8"/>
  <c r="X542" i="8" s="1"/>
  <c r="K854" i="1"/>
  <c r="K538" i="8"/>
  <c r="X538" i="8" s="1"/>
  <c r="K850" i="1"/>
  <c r="K534" i="8"/>
  <c r="X534" i="8" s="1"/>
  <c r="K846" i="1"/>
  <c r="K530" i="8"/>
  <c r="X530" i="8" s="1"/>
  <c r="K842" i="1"/>
  <c r="K526" i="8"/>
  <c r="X526" i="8" s="1"/>
  <c r="K838" i="1"/>
  <c r="K522" i="8"/>
  <c r="X522" i="8" s="1"/>
  <c r="K834" i="1"/>
  <c r="K518" i="8"/>
  <c r="X518" i="8" s="1"/>
  <c r="K830" i="1"/>
  <c r="K514" i="8"/>
  <c r="X514" i="8" s="1"/>
  <c r="K824" i="1"/>
  <c r="K508" i="8"/>
  <c r="X508" i="8" s="1"/>
  <c r="K820" i="1"/>
  <c r="K504" i="8"/>
  <c r="X504" i="8" s="1"/>
  <c r="K816" i="1"/>
  <c r="K500" i="8"/>
  <c r="X500" i="8" s="1"/>
  <c r="K812" i="1"/>
  <c r="K496" i="8"/>
  <c r="X496" i="8" s="1"/>
  <c r="K807" i="1"/>
  <c r="K311" i="7"/>
  <c r="X311" i="7" s="1"/>
  <c r="K801" i="1"/>
  <c r="K305" i="7"/>
  <c r="X305" i="7" s="1"/>
  <c r="K795" i="1"/>
  <c r="K299" i="7"/>
  <c r="X299" i="7" s="1"/>
  <c r="K791" i="1"/>
  <c r="K295" i="7"/>
  <c r="X295" i="7" s="1"/>
  <c r="K787" i="1"/>
  <c r="K493" i="8"/>
  <c r="X493" i="8" s="1"/>
  <c r="K783" i="1"/>
  <c r="K289" i="7"/>
  <c r="X289" i="7" s="1"/>
  <c r="K778" i="1"/>
  <c r="K284" i="7"/>
  <c r="X284" i="7" s="1"/>
  <c r="K774" i="1"/>
  <c r="K280" i="7"/>
  <c r="X280" i="7" s="1"/>
  <c r="K770" i="1"/>
  <c r="K276" i="7"/>
  <c r="X276" i="7" s="1"/>
  <c r="K766" i="1"/>
  <c r="K272" i="7"/>
  <c r="X272" i="7" s="1"/>
  <c r="K761" i="1"/>
  <c r="K267" i="7"/>
  <c r="X267" i="7" s="1"/>
  <c r="K757" i="1"/>
  <c r="K263" i="7"/>
  <c r="X263" i="7" s="1"/>
  <c r="K753" i="1"/>
  <c r="K259" i="7"/>
  <c r="X259" i="7" s="1"/>
  <c r="K749" i="1"/>
  <c r="K255" i="7"/>
  <c r="X255" i="7" s="1"/>
  <c r="K745" i="1"/>
  <c r="K251" i="7"/>
  <c r="X251" i="7" s="1"/>
  <c r="K741" i="1"/>
  <c r="K247" i="7"/>
  <c r="X247" i="7" s="1"/>
  <c r="K737" i="1"/>
  <c r="K243" i="7"/>
  <c r="X243" i="7" s="1"/>
  <c r="K732" i="1"/>
  <c r="K238" i="7"/>
  <c r="X238" i="7" s="1"/>
  <c r="K728" i="1"/>
  <c r="K234" i="7"/>
  <c r="X234" i="7" s="1"/>
  <c r="K723" i="1"/>
  <c r="K230" i="7"/>
  <c r="X230" i="7" s="1"/>
  <c r="K718" i="1"/>
  <c r="K225" i="7"/>
  <c r="X225" i="7" s="1"/>
  <c r="K713" i="1"/>
  <c r="K220" i="7"/>
  <c r="X220" i="7" s="1"/>
  <c r="K709" i="1"/>
  <c r="K216" i="7"/>
  <c r="X216" i="7" s="1"/>
  <c r="K701" i="1"/>
  <c r="K208" i="7"/>
  <c r="X208" i="7" s="1"/>
  <c r="K695" i="1"/>
  <c r="K487" i="8"/>
  <c r="X487" i="8" s="1"/>
  <c r="K690" i="1"/>
  <c r="K482" i="8"/>
  <c r="X482" i="8" s="1"/>
  <c r="K686" i="1"/>
  <c r="K478" i="8"/>
  <c r="X478" i="8" s="1"/>
  <c r="K680" i="1"/>
  <c r="K472" i="8"/>
  <c r="X472" i="8" s="1"/>
  <c r="K676" i="1"/>
  <c r="K468" i="8"/>
  <c r="X468" i="8" s="1"/>
  <c r="K672" i="1"/>
  <c r="K464" i="8"/>
  <c r="X464" i="8" s="1"/>
  <c r="K667" i="1"/>
  <c r="K459" i="8"/>
  <c r="X459" i="8" s="1"/>
  <c r="K662" i="1"/>
  <c r="K454" i="8"/>
  <c r="X454" i="8" s="1"/>
  <c r="K658" i="1"/>
  <c r="K450" i="8"/>
  <c r="X450" i="8" s="1"/>
  <c r="K654" i="1"/>
  <c r="K446" i="8"/>
  <c r="X446" i="8" s="1"/>
  <c r="K650" i="1"/>
  <c r="K442" i="8"/>
  <c r="X442" i="8" s="1"/>
  <c r="K646" i="1"/>
  <c r="K438" i="8"/>
  <c r="X438" i="8" s="1"/>
  <c r="K642" i="1"/>
  <c r="K434" i="8"/>
  <c r="X434" i="8" s="1"/>
  <c r="K638" i="1"/>
  <c r="K430" i="8"/>
  <c r="X430" i="8" s="1"/>
  <c r="K629" i="1"/>
  <c r="K421" i="8"/>
  <c r="X421" i="8" s="1"/>
  <c r="K625" i="1"/>
  <c r="K417" i="8"/>
  <c r="X417" i="8" s="1"/>
  <c r="K621" i="1"/>
  <c r="K413" i="8"/>
  <c r="X413" i="8" s="1"/>
  <c r="K616" i="1"/>
  <c r="K408" i="8"/>
  <c r="X408" i="8" s="1"/>
  <c r="K612" i="1"/>
  <c r="K405" i="8"/>
  <c r="X405" i="8" s="1"/>
  <c r="K607" i="1"/>
  <c r="K400" i="8"/>
  <c r="X400" i="8" s="1"/>
  <c r="K602" i="1"/>
  <c r="K395" i="8"/>
  <c r="X395" i="8" s="1"/>
  <c r="K598" i="1"/>
  <c r="K391" i="8"/>
  <c r="X391" i="8" s="1"/>
  <c r="K594" i="1"/>
  <c r="K387" i="8"/>
  <c r="X387" i="8" s="1"/>
  <c r="K589" i="1"/>
  <c r="K585" i="1"/>
  <c r="K382" i="8"/>
  <c r="X382" i="8" s="1"/>
  <c r="K581" i="1"/>
  <c r="K378" i="8"/>
  <c r="X378" i="8" s="1"/>
  <c r="K577" i="1"/>
  <c r="K374" i="8"/>
  <c r="X374" i="8" s="1"/>
  <c r="K573" i="1"/>
  <c r="K370" i="8"/>
  <c r="X370" i="8" s="1"/>
  <c r="K569" i="1"/>
  <c r="K366" i="8"/>
  <c r="X366" i="8" s="1"/>
  <c r="K565" i="1"/>
  <c r="K362" i="8"/>
  <c r="X362" i="8" s="1"/>
  <c r="K560" i="1"/>
  <c r="K357" i="8"/>
  <c r="X357" i="8" s="1"/>
  <c r="K556" i="1"/>
  <c r="K353" i="8"/>
  <c r="X353" i="8" s="1"/>
  <c r="K552" i="1"/>
  <c r="K349" i="8"/>
  <c r="X349" i="8" s="1"/>
  <c r="K547" i="1"/>
  <c r="K345" i="8"/>
  <c r="X345" i="8" s="1"/>
  <c r="K543" i="1"/>
  <c r="K342" i="8"/>
  <c r="X342" i="8" s="1"/>
  <c r="K537" i="1"/>
  <c r="K336" i="8"/>
  <c r="X336" i="8" s="1"/>
  <c r="K533" i="1"/>
  <c r="K332" i="8"/>
  <c r="X332" i="8" s="1"/>
  <c r="K529" i="1"/>
  <c r="K328" i="8"/>
  <c r="X328" i="8" s="1"/>
  <c r="K525" i="1"/>
  <c r="K324" i="8"/>
  <c r="X324" i="8" s="1"/>
  <c r="K520" i="1"/>
  <c r="K319" i="8"/>
  <c r="X319" i="8" s="1"/>
  <c r="K516" i="1"/>
  <c r="K315" i="8"/>
  <c r="X315" i="8" s="1"/>
  <c r="K512" i="1"/>
  <c r="K311" i="8"/>
  <c r="X311" i="8" s="1"/>
  <c r="K508" i="1"/>
  <c r="K307" i="8"/>
  <c r="X307" i="8" s="1"/>
  <c r="K499" i="1"/>
  <c r="K298" i="8"/>
  <c r="X298" i="8" s="1"/>
  <c r="K494" i="1"/>
  <c r="K293" i="8"/>
  <c r="X293" i="8" s="1"/>
  <c r="K490" i="1"/>
  <c r="K289" i="8"/>
  <c r="X289" i="8" s="1"/>
  <c r="K486" i="1"/>
  <c r="K285" i="8"/>
  <c r="X285" i="8" s="1"/>
  <c r="K482" i="1"/>
  <c r="K281" i="8"/>
  <c r="X281" i="8" s="1"/>
  <c r="K478" i="1"/>
  <c r="K277" i="8"/>
  <c r="X277" i="8" s="1"/>
  <c r="K474" i="1"/>
  <c r="K273" i="8"/>
  <c r="X273" i="8" s="1"/>
  <c r="K470" i="1"/>
  <c r="K269" i="8"/>
  <c r="X269" i="8" s="1"/>
  <c r="K466" i="1"/>
  <c r="K265" i="8"/>
  <c r="X265" i="8" s="1"/>
  <c r="K462" i="1"/>
  <c r="K261" i="8"/>
  <c r="X261" i="8" s="1"/>
  <c r="K458" i="1"/>
  <c r="K257" i="8"/>
  <c r="X257" i="8" s="1"/>
  <c r="K452" i="1"/>
  <c r="K251" i="8"/>
  <c r="X251" i="8" s="1"/>
  <c r="K446" i="1"/>
  <c r="K245" i="8"/>
  <c r="X245" i="8" s="1"/>
  <c r="K442" i="1"/>
  <c r="K241" i="8"/>
  <c r="X241" i="8" s="1"/>
  <c r="K437" i="1"/>
  <c r="K236" i="8"/>
  <c r="X236" i="8" s="1"/>
  <c r="K433" i="1"/>
  <c r="K232" i="8"/>
  <c r="X232" i="8" s="1"/>
  <c r="K428" i="1"/>
  <c r="K227" i="8"/>
  <c r="X227" i="8" s="1"/>
  <c r="K424" i="1"/>
  <c r="K223" i="8"/>
  <c r="X223" i="8" s="1"/>
  <c r="K420" i="1"/>
  <c r="K219" i="8"/>
  <c r="X219" i="8" s="1"/>
  <c r="K415" i="1"/>
  <c r="K214" i="8"/>
  <c r="X214" i="8" s="1"/>
  <c r="K411" i="1"/>
  <c r="K210" i="8"/>
  <c r="X210" i="8" s="1"/>
  <c r="K406" i="1"/>
  <c r="K205" i="8"/>
  <c r="X205" i="8" s="1"/>
  <c r="K401" i="1"/>
  <c r="K200" i="8"/>
  <c r="X200" i="8" s="1"/>
  <c r="K396" i="1"/>
  <c r="K195" i="8"/>
  <c r="X195" i="8" s="1"/>
  <c r="K392" i="1"/>
  <c r="K191" i="8"/>
  <c r="X191" i="8" s="1"/>
  <c r="K387" i="1"/>
  <c r="K186" i="8"/>
  <c r="X186" i="8" s="1"/>
  <c r="K382" i="1"/>
  <c r="K181" i="8"/>
  <c r="X181" i="8" s="1"/>
  <c r="K378" i="1"/>
  <c r="K177" i="8"/>
  <c r="X177" i="8" s="1"/>
  <c r="K374" i="1"/>
  <c r="K173" i="8"/>
  <c r="X173" i="8" s="1"/>
  <c r="K370" i="1"/>
  <c r="K169" i="8"/>
  <c r="X169" i="8" s="1"/>
  <c r="K366" i="1"/>
  <c r="K165" i="8"/>
  <c r="X165" i="8" s="1"/>
  <c r="K362" i="1"/>
  <c r="K161" i="8"/>
  <c r="X161" i="8" s="1"/>
  <c r="K358" i="1"/>
  <c r="K157" i="8"/>
  <c r="X157" i="8" s="1"/>
  <c r="K354" i="1"/>
  <c r="K153" i="8"/>
  <c r="X153" i="8" s="1"/>
  <c r="K350" i="1"/>
  <c r="K149" i="8"/>
  <c r="X149" i="8" s="1"/>
  <c r="K346" i="1"/>
  <c r="K145" i="8"/>
  <c r="X145" i="8" s="1"/>
  <c r="K341" i="1"/>
  <c r="K140" i="8"/>
  <c r="X140" i="8" s="1"/>
  <c r="K336" i="1"/>
  <c r="K135" i="8"/>
  <c r="X135" i="8" s="1"/>
  <c r="K332" i="1"/>
  <c r="K131" i="8"/>
  <c r="X131" i="8" s="1"/>
  <c r="K328" i="1"/>
  <c r="K127" i="8"/>
  <c r="X127" i="8" s="1"/>
  <c r="K132" i="1"/>
  <c r="K131" i="7"/>
  <c r="X131" i="7" s="1"/>
  <c r="K125" i="1"/>
  <c r="K124" i="7"/>
  <c r="X124" i="7" s="1"/>
  <c r="K116" i="1"/>
  <c r="K115" i="7"/>
  <c r="X115" i="7" s="1"/>
  <c r="K109" i="1"/>
  <c r="K108" i="7"/>
  <c r="X108" i="7" s="1"/>
  <c r="K27" i="1"/>
  <c r="K27" i="7"/>
  <c r="X27" i="7" s="1"/>
  <c r="K17" i="1"/>
  <c r="K17" i="7"/>
  <c r="X17" i="7" s="1"/>
  <c r="K324" i="1"/>
  <c r="K123" i="8"/>
  <c r="X123" i="8" s="1"/>
  <c r="K320" i="1"/>
  <c r="K119" i="8"/>
  <c r="X119" i="8" s="1"/>
  <c r="K315" i="1"/>
  <c r="K114" i="8"/>
  <c r="X114" i="8" s="1"/>
  <c r="K311" i="1"/>
  <c r="K110" i="8"/>
  <c r="X110" i="8" s="1"/>
  <c r="K307" i="1"/>
  <c r="K106" i="8"/>
  <c r="X106" i="8" s="1"/>
  <c r="K303" i="1"/>
  <c r="K102" i="8"/>
  <c r="X102" i="8" s="1"/>
  <c r="K299" i="1"/>
  <c r="K98" i="8"/>
  <c r="X98" i="8" s="1"/>
  <c r="K295" i="1"/>
  <c r="K94" i="8"/>
  <c r="X94" i="8" s="1"/>
  <c r="K291" i="1"/>
  <c r="K90" i="8"/>
  <c r="X90" i="8" s="1"/>
  <c r="K287" i="1"/>
  <c r="K86" i="8"/>
  <c r="X86" i="8" s="1"/>
  <c r="K281" i="1"/>
  <c r="K80" i="8"/>
  <c r="X80" i="8" s="1"/>
  <c r="K277" i="1"/>
  <c r="K76" i="8"/>
  <c r="X76" i="8" s="1"/>
  <c r="K273" i="1"/>
  <c r="K72" i="8"/>
  <c r="X72" i="8" s="1"/>
  <c r="K268" i="1"/>
  <c r="K67" i="8"/>
  <c r="X67" i="8" s="1"/>
  <c r="K264" i="1"/>
  <c r="K63" i="8"/>
  <c r="X63" i="8" s="1"/>
  <c r="K260" i="1"/>
  <c r="K59" i="8"/>
  <c r="X59" i="8" s="1"/>
  <c r="K256" i="1"/>
  <c r="K55" i="8"/>
  <c r="X55" i="8" s="1"/>
  <c r="K252" i="1"/>
  <c r="K51" i="8"/>
  <c r="X51" i="8" s="1"/>
  <c r="K248" i="1"/>
  <c r="K47" i="8"/>
  <c r="X47" i="8" s="1"/>
  <c r="K244" i="1"/>
  <c r="K43" i="8"/>
  <c r="X43" i="8" s="1"/>
  <c r="K240" i="1"/>
  <c r="K39" i="8"/>
  <c r="X39" i="8" s="1"/>
  <c r="K236" i="1"/>
  <c r="K35" i="8"/>
  <c r="X35" i="8" s="1"/>
  <c r="K232" i="1"/>
  <c r="K31" i="8"/>
  <c r="X31" i="8" s="1"/>
  <c r="K228" i="1"/>
  <c r="K27" i="8"/>
  <c r="X27" i="8" s="1"/>
  <c r="K224" i="1"/>
  <c r="K23" i="8"/>
  <c r="X23" i="8" s="1"/>
  <c r="K220" i="1"/>
  <c r="K19" i="8"/>
  <c r="X19" i="8" s="1"/>
  <c r="K216" i="1"/>
  <c r="K15" i="8"/>
  <c r="X15" i="8" s="1"/>
  <c r="K212" i="1"/>
  <c r="K11" i="8"/>
  <c r="X11" i="8" s="1"/>
  <c r="K208" i="1"/>
  <c r="K7" i="8"/>
  <c r="X7" i="8" s="1"/>
  <c r="K204" i="1"/>
  <c r="K201" i="7"/>
  <c r="X201" i="7" s="1"/>
  <c r="K199" i="1"/>
  <c r="K196" i="7"/>
  <c r="X196" i="7" s="1"/>
  <c r="K194" i="1"/>
  <c r="K191" i="7"/>
  <c r="X191" i="7" s="1"/>
  <c r="K190" i="1"/>
  <c r="K187" i="7"/>
  <c r="X187" i="7" s="1"/>
  <c r="K181" i="1"/>
  <c r="K178" i="7"/>
  <c r="X178" i="7" s="1"/>
  <c r="K177" i="1"/>
  <c r="K174" i="7"/>
  <c r="X174" i="7" s="1"/>
  <c r="K172" i="1"/>
  <c r="K170" i="7"/>
  <c r="X170" i="7" s="1"/>
  <c r="K167" i="1"/>
  <c r="K165" i="7"/>
  <c r="X165" i="7" s="1"/>
  <c r="K163" i="1"/>
  <c r="K161" i="7"/>
  <c r="X161" i="7" s="1"/>
  <c r="K158" i="1"/>
  <c r="K156" i="7"/>
  <c r="X156" i="7" s="1"/>
  <c r="K153" i="1"/>
  <c r="K152" i="7"/>
  <c r="X152" i="7" s="1"/>
  <c r="K149" i="1"/>
  <c r="K148" i="7"/>
  <c r="X148" i="7" s="1"/>
  <c r="K145" i="1"/>
  <c r="K144" i="7"/>
  <c r="X144" i="7" s="1"/>
  <c r="K96" i="1"/>
  <c r="K95" i="7"/>
  <c r="X95" i="7" s="1"/>
  <c r="K92" i="1"/>
  <c r="K91" i="7"/>
  <c r="X91" i="7" s="1"/>
  <c r="K88" i="1"/>
  <c r="K87" i="7"/>
  <c r="X87" i="7" s="1"/>
  <c r="K83" i="1"/>
  <c r="K82" i="7"/>
  <c r="X82" i="7" s="1"/>
  <c r="K79" i="1"/>
  <c r="K78" i="7"/>
  <c r="X78" i="7" s="1"/>
  <c r="K74" i="1"/>
  <c r="K74" i="7"/>
  <c r="X74" i="7" s="1"/>
  <c r="K65" i="1"/>
  <c r="K65" i="7"/>
  <c r="X65" i="7" s="1"/>
  <c r="K61" i="1"/>
  <c r="K61" i="7"/>
  <c r="X61" i="7" s="1"/>
  <c r="K57" i="1"/>
  <c r="K57" i="7"/>
  <c r="X57" i="7" s="1"/>
  <c r="K53" i="1"/>
  <c r="K53" i="7"/>
  <c r="X53" i="7" s="1"/>
  <c r="K48" i="1"/>
  <c r="K48" i="7"/>
  <c r="X48" i="7" s="1"/>
  <c r="K44" i="1"/>
  <c r="K44" i="7"/>
  <c r="X44" i="7" s="1"/>
  <c r="K39" i="1"/>
  <c r="K39" i="7"/>
  <c r="X39" i="7" s="1"/>
  <c r="K35" i="1"/>
  <c r="K35" i="7"/>
  <c r="X35" i="7" s="1"/>
  <c r="K31" i="1"/>
  <c r="K31" i="7"/>
  <c r="X31" i="7" s="1"/>
  <c r="K24" i="1"/>
  <c r="K24" i="7"/>
  <c r="X24" i="7" s="1"/>
  <c r="K21" i="1"/>
  <c r="K21" i="7"/>
  <c r="X21" i="7" s="1"/>
  <c r="K14" i="1"/>
  <c r="K14" i="7"/>
  <c r="X14" i="7" s="1"/>
  <c r="K11" i="1"/>
  <c r="K11" i="7"/>
  <c r="X11" i="7" s="1"/>
  <c r="K987" i="1"/>
  <c r="K357" i="7"/>
  <c r="X357" i="7" s="1"/>
  <c r="K983" i="1"/>
  <c r="K353" i="7"/>
  <c r="X353" i="7" s="1"/>
  <c r="K979" i="1"/>
  <c r="K349" i="7"/>
  <c r="X349" i="7" s="1"/>
  <c r="K975" i="1"/>
  <c r="K345" i="7"/>
  <c r="X345" i="7" s="1"/>
  <c r="K970" i="1"/>
  <c r="K340" i="7"/>
  <c r="X340" i="7" s="1"/>
  <c r="K966" i="1"/>
  <c r="K337" i="7"/>
  <c r="X337" i="7" s="1"/>
  <c r="K961" i="1"/>
  <c r="K334" i="7"/>
  <c r="X334" i="7" s="1"/>
  <c r="K957" i="1"/>
  <c r="K330" i="7"/>
  <c r="X330" i="7" s="1"/>
  <c r="K953" i="1"/>
  <c r="K326" i="7"/>
  <c r="X326" i="7" s="1"/>
  <c r="K949" i="1"/>
  <c r="K322" i="7"/>
  <c r="X322" i="7" s="1"/>
  <c r="K945" i="1"/>
  <c r="K318" i="7"/>
  <c r="X318" i="7" s="1"/>
  <c r="K941" i="1"/>
  <c r="K624" i="8"/>
  <c r="X624" i="8" s="1"/>
  <c r="K937" i="1"/>
  <c r="K621" i="8"/>
  <c r="X621" i="8" s="1"/>
  <c r="K932" i="1"/>
  <c r="K616" i="8"/>
  <c r="X616" i="8" s="1"/>
  <c r="K928" i="1"/>
  <c r="K612" i="8"/>
  <c r="X612" i="8" s="1"/>
  <c r="K924" i="1"/>
  <c r="K608" i="8"/>
  <c r="X608" i="8" s="1"/>
  <c r="K919" i="1"/>
  <c r="K603" i="8"/>
  <c r="X603" i="8" s="1"/>
  <c r="K915" i="1"/>
  <c r="K599" i="8"/>
  <c r="X599" i="8" s="1"/>
  <c r="K911" i="1"/>
  <c r="K595" i="8"/>
  <c r="X595" i="8" s="1"/>
  <c r="K906" i="1"/>
  <c r="K590" i="8"/>
  <c r="X590" i="8" s="1"/>
  <c r="K902" i="1"/>
  <c r="K586" i="8"/>
  <c r="X586" i="8" s="1"/>
  <c r="K898" i="1"/>
  <c r="K582" i="8"/>
  <c r="X582" i="8" s="1"/>
  <c r="K894" i="1"/>
  <c r="K578" i="8"/>
  <c r="X578" i="8" s="1"/>
  <c r="K889" i="1"/>
  <c r="K573" i="8"/>
  <c r="X573" i="8" s="1"/>
  <c r="K881" i="1"/>
  <c r="K565" i="8"/>
  <c r="X565" i="8" s="1"/>
  <c r="K872" i="1"/>
  <c r="K556" i="8"/>
  <c r="X556" i="8" s="1"/>
  <c r="K868" i="1"/>
  <c r="K552" i="8"/>
  <c r="X552" i="8" s="1"/>
  <c r="K864" i="1"/>
  <c r="K548" i="8"/>
  <c r="X548" i="8" s="1"/>
  <c r="K859" i="1"/>
  <c r="K543" i="8"/>
  <c r="X543" i="8" s="1"/>
  <c r="K855" i="1"/>
  <c r="K539" i="8"/>
  <c r="X539" i="8" s="1"/>
  <c r="K851" i="1"/>
  <c r="K535" i="8"/>
  <c r="X535" i="8" s="1"/>
  <c r="K847" i="1"/>
  <c r="K531" i="8"/>
  <c r="X531" i="8" s="1"/>
  <c r="K843" i="1"/>
  <c r="K527" i="8"/>
  <c r="X527" i="8" s="1"/>
  <c r="K839" i="1"/>
  <c r="K523" i="8"/>
  <c r="X523" i="8" s="1"/>
  <c r="K835" i="1"/>
  <c r="K519" i="8"/>
  <c r="X519" i="8" s="1"/>
  <c r="K831" i="1"/>
  <c r="K515" i="8"/>
  <c r="X515" i="8" s="1"/>
  <c r="K826" i="1"/>
  <c r="K510" i="8"/>
  <c r="X510" i="8" s="1"/>
  <c r="K821" i="1"/>
  <c r="K505" i="8"/>
  <c r="X505" i="8" s="1"/>
  <c r="K817" i="1"/>
  <c r="K501" i="8"/>
  <c r="X501" i="8" s="1"/>
  <c r="K813" i="1"/>
  <c r="K497" i="8"/>
  <c r="X497" i="8" s="1"/>
  <c r="K808" i="1"/>
  <c r="K312" i="7"/>
  <c r="X312" i="7" s="1"/>
  <c r="K802" i="1"/>
  <c r="K306" i="7"/>
  <c r="X306" i="7" s="1"/>
  <c r="K798" i="1"/>
  <c r="K302" i="7"/>
  <c r="X302" i="7" s="1"/>
  <c r="K792" i="1"/>
  <c r="K296" i="7"/>
  <c r="X296" i="7" s="1"/>
  <c r="K788" i="1"/>
  <c r="K292" i="7"/>
  <c r="X292" i="7" s="1"/>
  <c r="K784" i="1"/>
  <c r="K290" i="7"/>
  <c r="X290" i="7" s="1"/>
  <c r="K780" i="1"/>
  <c r="K286" i="7"/>
  <c r="X286" i="7" s="1"/>
  <c r="K775" i="1"/>
  <c r="K281" i="7"/>
  <c r="X281" i="7" s="1"/>
  <c r="K771" i="1"/>
  <c r="K277" i="7"/>
  <c r="X277" i="7" s="1"/>
  <c r="K767" i="1"/>
  <c r="K273" i="7"/>
  <c r="X273" i="7" s="1"/>
  <c r="K763" i="1"/>
  <c r="K269" i="7"/>
  <c r="X269" i="7" s="1"/>
  <c r="K758" i="1"/>
  <c r="K264" i="7"/>
  <c r="X264" i="7" s="1"/>
  <c r="K754" i="1"/>
  <c r="K260" i="7"/>
  <c r="X260" i="7" s="1"/>
  <c r="K750" i="1"/>
  <c r="K256" i="7"/>
  <c r="X256" i="7" s="1"/>
  <c r="K746" i="1"/>
  <c r="K252" i="7"/>
  <c r="X252" i="7" s="1"/>
  <c r="K742" i="1"/>
  <c r="K248" i="7"/>
  <c r="X248" i="7" s="1"/>
  <c r="K738" i="1"/>
  <c r="K244" i="7"/>
  <c r="X244" i="7" s="1"/>
  <c r="K733" i="1"/>
  <c r="K239" i="7"/>
  <c r="X239" i="7" s="1"/>
  <c r="K729" i="1"/>
  <c r="K235" i="7"/>
  <c r="X235" i="7" s="1"/>
  <c r="K724" i="1"/>
  <c r="K231" i="7"/>
  <c r="X231" i="7" s="1"/>
  <c r="K719" i="1"/>
  <c r="K226" i="7"/>
  <c r="X226" i="7" s="1"/>
  <c r="K710" i="1"/>
  <c r="K217" i="7"/>
  <c r="X217" i="7" s="1"/>
  <c r="K706" i="1"/>
  <c r="K213" i="7"/>
  <c r="X213" i="7" s="1"/>
  <c r="K702" i="1"/>
  <c r="K209" i="7"/>
  <c r="X209" i="7" s="1"/>
  <c r="K697" i="1"/>
  <c r="K489" i="8"/>
  <c r="X489" i="8" s="1"/>
  <c r="K691" i="1"/>
  <c r="K483" i="8"/>
  <c r="X483" i="8" s="1"/>
  <c r="K687" i="1"/>
  <c r="K479" i="8"/>
  <c r="X479" i="8" s="1"/>
  <c r="K677" i="1"/>
  <c r="K469" i="8"/>
  <c r="X469" i="8" s="1"/>
  <c r="K673" i="1"/>
  <c r="K465" i="8"/>
  <c r="X465" i="8" s="1"/>
  <c r="K668" i="1"/>
  <c r="K460" i="8"/>
  <c r="X460" i="8" s="1"/>
  <c r="K663" i="1"/>
  <c r="K455" i="8"/>
  <c r="X455" i="8" s="1"/>
  <c r="K659" i="1"/>
  <c r="K451" i="8"/>
  <c r="X451" i="8" s="1"/>
  <c r="K655" i="1"/>
  <c r="K447" i="8"/>
  <c r="X447" i="8" s="1"/>
  <c r="K651" i="1"/>
  <c r="K443" i="8"/>
  <c r="X443" i="8" s="1"/>
  <c r="K647" i="1"/>
  <c r="K439" i="8"/>
  <c r="X439" i="8" s="1"/>
  <c r="K643" i="1"/>
  <c r="K435" i="8"/>
  <c r="X435" i="8" s="1"/>
  <c r="K639" i="1"/>
  <c r="K431" i="8"/>
  <c r="X431" i="8" s="1"/>
  <c r="K635" i="1"/>
  <c r="K427" i="8"/>
  <c r="X427" i="8" s="1"/>
  <c r="K630" i="1"/>
  <c r="K422" i="8"/>
  <c r="X422" i="8" s="1"/>
  <c r="K626" i="1"/>
  <c r="K418" i="8"/>
  <c r="X418" i="8" s="1"/>
  <c r="K622" i="1"/>
  <c r="K414" i="8"/>
  <c r="X414" i="8" s="1"/>
  <c r="K617" i="1"/>
  <c r="K409" i="8"/>
  <c r="X409" i="8" s="1"/>
  <c r="K613" i="1"/>
  <c r="K406" i="8"/>
  <c r="X406" i="8" s="1"/>
  <c r="K608" i="1"/>
  <c r="K401" i="8"/>
  <c r="X401" i="8" s="1"/>
  <c r="K603" i="1"/>
  <c r="K396" i="8"/>
  <c r="X396" i="8" s="1"/>
  <c r="K599" i="1"/>
  <c r="K392" i="8"/>
  <c r="X392" i="8" s="1"/>
  <c r="K595" i="1"/>
  <c r="K388" i="8"/>
  <c r="X388" i="8" s="1"/>
  <c r="K590" i="1"/>
  <c r="K586" i="1"/>
  <c r="K383" i="8"/>
  <c r="X383" i="8" s="1"/>
  <c r="K582" i="1"/>
  <c r="K379" i="8"/>
  <c r="X379" i="8" s="1"/>
  <c r="K578" i="1"/>
  <c r="K375" i="8"/>
  <c r="X375" i="8" s="1"/>
  <c r="K574" i="1"/>
  <c r="K371" i="8"/>
  <c r="X371" i="8" s="1"/>
  <c r="K570" i="1"/>
  <c r="K367" i="8"/>
  <c r="X367" i="8" s="1"/>
  <c r="K566" i="1"/>
  <c r="K363" i="8"/>
  <c r="X363" i="8" s="1"/>
  <c r="K561" i="1"/>
  <c r="K358" i="8"/>
  <c r="X358" i="8" s="1"/>
  <c r="K557" i="1"/>
  <c r="K354" i="8"/>
  <c r="X354" i="8" s="1"/>
  <c r="K553" i="1"/>
  <c r="K350" i="8"/>
  <c r="X350" i="8" s="1"/>
  <c r="K549" i="1"/>
  <c r="K347" i="8"/>
  <c r="X347" i="8" s="1"/>
  <c r="K544" i="1"/>
  <c r="K343" i="8"/>
  <c r="X343" i="8" s="1"/>
  <c r="K538" i="1"/>
  <c r="K337" i="8"/>
  <c r="X337" i="8" s="1"/>
  <c r="K534" i="1"/>
  <c r="K333" i="8"/>
  <c r="X333" i="8" s="1"/>
  <c r="K530" i="1"/>
  <c r="K329" i="8"/>
  <c r="X329" i="8" s="1"/>
  <c r="K526" i="1"/>
  <c r="K325" i="8"/>
  <c r="X325" i="8" s="1"/>
  <c r="K521" i="1"/>
  <c r="K320" i="8"/>
  <c r="X320" i="8" s="1"/>
  <c r="K517" i="1"/>
  <c r="K316" i="8"/>
  <c r="X316" i="8" s="1"/>
  <c r="K513" i="1"/>
  <c r="K312" i="8"/>
  <c r="X312" i="8" s="1"/>
  <c r="K509" i="1"/>
  <c r="K308" i="8"/>
  <c r="X308" i="8" s="1"/>
  <c r="K504" i="1"/>
  <c r="K303" i="8"/>
  <c r="X303" i="8" s="1"/>
  <c r="K500" i="1"/>
  <c r="K299" i="8"/>
  <c r="X299" i="8" s="1"/>
  <c r="K495" i="1"/>
  <c r="K294" i="8"/>
  <c r="X294" i="8" s="1"/>
  <c r="K491" i="1"/>
  <c r="K290" i="8"/>
  <c r="X290" i="8" s="1"/>
  <c r="K487" i="1"/>
  <c r="K286" i="8"/>
  <c r="X286" i="8" s="1"/>
  <c r="K483" i="1"/>
  <c r="K282" i="8"/>
  <c r="X282" i="8" s="1"/>
  <c r="K479" i="1"/>
  <c r="K278" i="8"/>
  <c r="X278" i="8" s="1"/>
  <c r="K475" i="1"/>
  <c r="K274" i="8"/>
  <c r="X274" i="8" s="1"/>
  <c r="K471" i="1"/>
  <c r="K270" i="8"/>
  <c r="X270" i="8" s="1"/>
  <c r="K467" i="1"/>
  <c r="K266" i="8"/>
  <c r="X266" i="8" s="1"/>
  <c r="K463" i="1"/>
  <c r="K262" i="8"/>
  <c r="X262" i="8" s="1"/>
  <c r="K459" i="1"/>
  <c r="K258" i="8"/>
  <c r="X258" i="8" s="1"/>
  <c r="K453" i="1"/>
  <c r="K252" i="8"/>
  <c r="X252" i="8" s="1"/>
  <c r="K447" i="1"/>
  <c r="K246" i="8"/>
  <c r="X246" i="8" s="1"/>
  <c r="K443" i="1"/>
  <c r="K242" i="8"/>
  <c r="X242" i="8" s="1"/>
  <c r="K439" i="1"/>
  <c r="K238" i="8"/>
  <c r="X238" i="8" s="1"/>
  <c r="K434" i="1"/>
  <c r="K233" i="8"/>
  <c r="X233" i="8" s="1"/>
  <c r="K429" i="1"/>
  <c r="K228" i="8"/>
  <c r="X228" i="8" s="1"/>
  <c r="K425" i="1"/>
  <c r="K224" i="8"/>
  <c r="X224" i="8" s="1"/>
  <c r="K421" i="1"/>
  <c r="K220" i="8"/>
  <c r="X220" i="8" s="1"/>
  <c r="K416" i="1"/>
  <c r="K215" i="8"/>
  <c r="X215" i="8" s="1"/>
  <c r="K412" i="1"/>
  <c r="K211" i="8"/>
  <c r="X211" i="8" s="1"/>
  <c r="K407" i="1"/>
  <c r="K206" i="8"/>
  <c r="X206" i="8" s="1"/>
  <c r="K402" i="1"/>
  <c r="K201" i="8"/>
  <c r="X201" i="8" s="1"/>
  <c r="K397" i="1"/>
  <c r="K196" i="8"/>
  <c r="X196" i="8" s="1"/>
  <c r="K393" i="1"/>
  <c r="K192" i="8"/>
  <c r="X192" i="8" s="1"/>
  <c r="K388" i="1"/>
  <c r="K187" i="8"/>
  <c r="X187" i="8" s="1"/>
  <c r="K383" i="1"/>
  <c r="K182" i="8"/>
  <c r="X182" i="8" s="1"/>
  <c r="K379" i="1"/>
  <c r="K178" i="8"/>
  <c r="X178" i="8" s="1"/>
  <c r="K375" i="1"/>
  <c r="K174" i="8"/>
  <c r="X174" i="8" s="1"/>
  <c r="K371" i="1"/>
  <c r="K170" i="8"/>
  <c r="X170" i="8" s="1"/>
  <c r="K367" i="1"/>
  <c r="K166" i="8"/>
  <c r="X166" i="8" s="1"/>
  <c r="K363" i="1"/>
  <c r="K162" i="8"/>
  <c r="X162" i="8" s="1"/>
  <c r="K359" i="1"/>
  <c r="K158" i="8"/>
  <c r="X158" i="8" s="1"/>
  <c r="K355" i="1"/>
  <c r="K154" i="8"/>
  <c r="X154" i="8" s="1"/>
  <c r="K351" i="1"/>
  <c r="K150" i="8"/>
  <c r="X150" i="8" s="1"/>
  <c r="K347" i="1"/>
  <c r="K146" i="8"/>
  <c r="X146" i="8" s="1"/>
  <c r="K343" i="1"/>
  <c r="K142" i="8"/>
  <c r="X142" i="8" s="1"/>
  <c r="K337" i="1"/>
  <c r="K136" i="8"/>
  <c r="X136" i="8" s="1"/>
  <c r="K333" i="1"/>
  <c r="K132" i="8"/>
  <c r="X132" i="8" s="1"/>
  <c r="K329" i="1"/>
  <c r="K128" i="8"/>
  <c r="X128" i="8" s="1"/>
  <c r="K141" i="1"/>
  <c r="K140" i="7"/>
  <c r="X140" i="7" s="1"/>
  <c r="K136" i="1"/>
  <c r="K135" i="7"/>
  <c r="X135" i="7" s="1"/>
  <c r="K126" i="1"/>
  <c r="K125" i="7"/>
  <c r="X125" i="7" s="1"/>
  <c r="K118" i="1"/>
  <c r="K117" i="7"/>
  <c r="X117" i="7" s="1"/>
  <c r="K110" i="1"/>
  <c r="K109" i="7"/>
  <c r="X109" i="7" s="1"/>
  <c r="K106" i="1"/>
  <c r="K105" i="7"/>
  <c r="X105" i="7" s="1"/>
  <c r="K102" i="1"/>
  <c r="K101" i="7"/>
  <c r="X101" i="7" s="1"/>
  <c r="K97" i="1"/>
  <c r="K96" i="7"/>
  <c r="X96" i="7" s="1"/>
  <c r="K28" i="1"/>
  <c r="K28" i="7"/>
  <c r="X28" i="7" s="1"/>
  <c r="K8" i="1"/>
  <c r="K8" i="7"/>
  <c r="X8" i="7" s="1"/>
  <c r="K325" i="1"/>
  <c r="K124" i="8"/>
  <c r="X124" i="8" s="1"/>
  <c r="K321" i="1"/>
  <c r="K120" i="8"/>
  <c r="X120" i="8" s="1"/>
  <c r="K316" i="1"/>
  <c r="K115" i="8"/>
  <c r="X115" i="8" s="1"/>
  <c r="K312" i="1"/>
  <c r="K111" i="8"/>
  <c r="X111" i="8" s="1"/>
  <c r="K308" i="1"/>
  <c r="K107" i="8"/>
  <c r="X107" i="8" s="1"/>
  <c r="K304" i="1"/>
  <c r="K103" i="8"/>
  <c r="X103" i="8" s="1"/>
  <c r="K300" i="1"/>
  <c r="K99" i="8"/>
  <c r="X99" i="8" s="1"/>
  <c r="K296" i="1"/>
  <c r="K95" i="8"/>
  <c r="X95" i="8" s="1"/>
  <c r="K292" i="1"/>
  <c r="K91" i="8"/>
  <c r="X91" i="8" s="1"/>
  <c r="K282" i="1"/>
  <c r="K81" i="8"/>
  <c r="X81" i="8" s="1"/>
  <c r="K278" i="1"/>
  <c r="K77" i="8"/>
  <c r="X77" i="8" s="1"/>
  <c r="K274" i="1"/>
  <c r="K73" i="8"/>
  <c r="X73" i="8" s="1"/>
  <c r="K269" i="1"/>
  <c r="K68" i="8"/>
  <c r="X68" i="8" s="1"/>
  <c r="K265" i="1"/>
  <c r="K64" i="8"/>
  <c r="X64" i="8" s="1"/>
  <c r="K261" i="1"/>
  <c r="K60" i="8"/>
  <c r="X60" i="8" s="1"/>
  <c r="K257" i="1"/>
  <c r="K56" i="8"/>
  <c r="X56" i="8" s="1"/>
  <c r="K253" i="1"/>
  <c r="K52" i="8"/>
  <c r="X52" i="8" s="1"/>
  <c r="K249" i="1"/>
  <c r="K48" i="8"/>
  <c r="X48" i="8" s="1"/>
  <c r="K245" i="1"/>
  <c r="K44" i="8"/>
  <c r="X44" i="8" s="1"/>
  <c r="K241" i="1"/>
  <c r="K40" i="8"/>
  <c r="X40" i="8" s="1"/>
  <c r="K237" i="1"/>
  <c r="K36" i="8"/>
  <c r="X36" i="8" s="1"/>
  <c r="K233" i="1"/>
  <c r="K32" i="8"/>
  <c r="X32" i="8" s="1"/>
  <c r="K229" i="1"/>
  <c r="K28" i="8"/>
  <c r="X28" i="8" s="1"/>
  <c r="K225" i="1"/>
  <c r="K24" i="8"/>
  <c r="X24" i="8" s="1"/>
  <c r="K217" i="1"/>
  <c r="K16" i="8"/>
  <c r="X16" i="8" s="1"/>
  <c r="K213" i="1"/>
  <c r="K12" i="8"/>
  <c r="X12" i="8" s="1"/>
  <c r="K209" i="1"/>
  <c r="K8" i="8"/>
  <c r="X8" i="8" s="1"/>
  <c r="K205" i="1"/>
  <c r="K202" i="7"/>
  <c r="X202" i="7" s="1"/>
  <c r="K200" i="1"/>
  <c r="K197" i="7"/>
  <c r="X197" i="7" s="1"/>
  <c r="K196" i="1"/>
  <c r="K193" i="7"/>
  <c r="X193" i="7" s="1"/>
  <c r="K191" i="1"/>
  <c r="K188" i="7"/>
  <c r="X188" i="7" s="1"/>
  <c r="K187" i="1"/>
  <c r="K184" i="7"/>
  <c r="X184" i="7" s="1"/>
  <c r="K182" i="1"/>
  <c r="K179" i="7"/>
  <c r="X179" i="7" s="1"/>
  <c r="K178" i="1"/>
  <c r="K175" i="7"/>
  <c r="X175" i="7" s="1"/>
  <c r="K173" i="1"/>
  <c r="K171" i="7"/>
  <c r="X171" i="7" s="1"/>
  <c r="K168" i="1"/>
  <c r="K166" i="7"/>
  <c r="X166" i="7" s="1"/>
  <c r="K164" i="1"/>
  <c r="K162" i="7"/>
  <c r="X162" i="7" s="1"/>
  <c r="K159" i="1"/>
  <c r="K157" i="7"/>
  <c r="X157" i="7" s="1"/>
  <c r="K154" i="1"/>
  <c r="K153" i="7"/>
  <c r="X153" i="7" s="1"/>
  <c r="K150" i="1"/>
  <c r="K149" i="7"/>
  <c r="X149" i="7" s="1"/>
  <c r="K146" i="1"/>
  <c r="K145" i="7"/>
  <c r="X145" i="7" s="1"/>
  <c r="K93" i="1"/>
  <c r="K92" i="7"/>
  <c r="X92" i="7" s="1"/>
  <c r="K89" i="1"/>
  <c r="K88" i="7"/>
  <c r="X88" i="7" s="1"/>
  <c r="K84" i="1"/>
  <c r="K83" i="7"/>
  <c r="X83" i="7" s="1"/>
  <c r="K80" i="1"/>
  <c r="K79" i="7"/>
  <c r="X79" i="7" s="1"/>
  <c r="K75" i="1"/>
  <c r="K5" i="8"/>
  <c r="X5" i="8" s="1"/>
  <c r="K71" i="1"/>
  <c r="K71" i="7"/>
  <c r="X71" i="7" s="1"/>
  <c r="K66" i="1"/>
  <c r="K66" i="7"/>
  <c r="X66" i="7" s="1"/>
  <c r="K62" i="1"/>
  <c r="K62" i="7"/>
  <c r="X62" i="7" s="1"/>
  <c r="K58" i="1"/>
  <c r="K58" i="7"/>
  <c r="X58" i="7" s="1"/>
  <c r="K54" i="1"/>
  <c r="K54" i="7"/>
  <c r="X54" i="7" s="1"/>
  <c r="K50" i="1"/>
  <c r="K50" i="7"/>
  <c r="X50" i="7" s="1"/>
  <c r="K45" i="1"/>
  <c r="K45" i="7"/>
  <c r="X45" i="7" s="1"/>
  <c r="K40" i="1"/>
  <c r="K40" i="7"/>
  <c r="X40" i="7" s="1"/>
  <c r="K36" i="1"/>
  <c r="K36" i="7"/>
  <c r="X36" i="7" s="1"/>
  <c r="K32" i="1"/>
  <c r="K32" i="7"/>
  <c r="X32" i="7" s="1"/>
  <c r="K25" i="1"/>
  <c r="K25" i="7"/>
  <c r="X25" i="7" s="1"/>
  <c r="K18" i="1"/>
  <c r="K18" i="7"/>
  <c r="X18" i="7" s="1"/>
  <c r="K15" i="1"/>
  <c r="K15" i="7"/>
  <c r="X15" i="7" s="1"/>
  <c r="K12" i="1"/>
  <c r="K12" i="7"/>
  <c r="X12" i="7" s="1"/>
  <c r="K5" i="1"/>
  <c r="K5" i="7"/>
  <c r="X5" i="7" s="1"/>
  <c r="P92" i="8"/>
  <c r="P63" i="8"/>
  <c r="P176" i="8"/>
  <c r="P374" i="8"/>
  <c r="P622" i="8"/>
  <c r="P533" i="8"/>
  <c r="P227" i="8"/>
  <c r="P422" i="8"/>
  <c r="P317" i="8"/>
  <c r="P365" i="8"/>
  <c r="P440" i="8"/>
  <c r="P61" i="8"/>
  <c r="P502" i="8"/>
  <c r="P470" i="8"/>
  <c r="P247" i="8"/>
  <c r="P494" i="8"/>
  <c r="P491" i="8"/>
  <c r="P597" i="8"/>
  <c r="P319" i="8"/>
  <c r="P493" i="8"/>
  <c r="P393" i="8"/>
  <c r="P516" i="8"/>
  <c r="P546" i="8"/>
  <c r="P343" i="8"/>
  <c r="P486" i="8"/>
  <c r="P355" i="8"/>
  <c r="P624" i="8"/>
  <c r="P532" i="8"/>
  <c r="P510" i="8"/>
  <c r="P619" i="8"/>
  <c r="P566" i="8"/>
  <c r="P302" i="8"/>
  <c r="P558" i="8"/>
  <c r="P210" i="7"/>
  <c r="P54" i="7"/>
  <c r="P28" i="7"/>
  <c r="P609" i="8"/>
  <c r="P527" i="8"/>
  <c r="P360" i="8"/>
  <c r="P204" i="8"/>
  <c r="P146" i="8"/>
  <c r="P82" i="8"/>
  <c r="P26" i="8"/>
  <c r="P535" i="8"/>
  <c r="P522" i="8"/>
  <c r="P462" i="8"/>
  <c r="P448" i="8"/>
  <c r="P445" i="8"/>
  <c r="P183" i="8"/>
  <c r="P530" i="8"/>
  <c r="P457" i="8"/>
  <c r="P371" i="8"/>
  <c r="P339" i="8"/>
  <c r="P5" i="7"/>
  <c r="P572" i="8"/>
  <c r="P250" i="8"/>
  <c r="P331" i="8"/>
  <c r="P417" i="8"/>
  <c r="P615" i="8"/>
  <c r="P478" i="8"/>
  <c r="P245" i="8"/>
  <c r="P226" i="8"/>
  <c r="P463" i="8"/>
  <c r="P368" i="8"/>
  <c r="P218" i="8"/>
  <c r="P275" i="8"/>
  <c r="P115" i="8"/>
  <c r="P227" i="7"/>
  <c r="P346" i="7"/>
  <c r="P15" i="7"/>
  <c r="P52" i="7"/>
  <c r="P123" i="7"/>
  <c r="P600" i="8"/>
  <c r="P550" i="8"/>
  <c r="P564" i="8"/>
  <c r="P509" i="8"/>
  <c r="P426" i="8"/>
  <c r="P363" i="8"/>
  <c r="P99" i="8"/>
  <c r="P55" i="8"/>
  <c r="P309" i="7"/>
  <c r="P131" i="7"/>
  <c r="P26" i="7"/>
  <c r="P623" i="8"/>
  <c r="P617" i="8"/>
  <c r="P613" i="8"/>
  <c r="P589" i="8"/>
  <c r="P602" i="8"/>
  <c r="P596" i="8"/>
  <c r="P543" i="8"/>
  <c r="P551" i="8"/>
  <c r="P460" i="8"/>
  <c r="P484" i="8"/>
  <c r="P425" i="8"/>
  <c r="P290" i="8"/>
  <c r="P211" i="8"/>
  <c r="P195" i="8"/>
  <c r="P83" i="8"/>
  <c r="P162" i="8"/>
  <c r="P98" i="8"/>
  <c r="P34" i="8"/>
  <c r="P282" i="8"/>
  <c r="P109" i="8"/>
  <c r="P74" i="8"/>
  <c r="P43" i="8"/>
  <c r="P261" i="7"/>
  <c r="P380" i="7"/>
  <c r="P27" i="7"/>
  <c r="P610" i="8"/>
  <c r="P588" i="8"/>
  <c r="P542" i="8"/>
  <c r="P540" i="8"/>
  <c r="P548" i="8"/>
  <c r="P333" i="8"/>
  <c r="P306" i="8"/>
  <c r="P325" i="8"/>
  <c r="P210" i="8"/>
  <c r="P207" i="8"/>
  <c r="P230" i="8"/>
  <c r="P517" i="8"/>
  <c r="P562" i="8"/>
  <c r="P455" i="8"/>
  <c r="P239" i="8"/>
  <c r="P336" i="8"/>
  <c r="P446" i="8"/>
  <c r="P352" i="8"/>
  <c r="P2" i="8"/>
  <c r="R2" i="8" s="1"/>
  <c r="Q572" i="8" s="1"/>
  <c r="P219" i="8"/>
  <c r="P138" i="8"/>
  <c r="P433" i="8"/>
  <c r="P497" i="8"/>
  <c r="P560" i="8"/>
  <c r="P301" i="8"/>
  <c r="P267" i="8"/>
  <c r="P12" i="8"/>
  <c r="P171" i="8"/>
  <c r="P16" i="8"/>
  <c r="P451" i="8"/>
  <c r="P607" i="8"/>
  <c r="P309" i="8"/>
  <c r="P298" i="8"/>
  <c r="P262" i="8"/>
  <c r="P106" i="8"/>
  <c r="P131" i="8"/>
  <c r="P437" i="8"/>
  <c r="P167" i="8"/>
  <c r="P326" i="8"/>
  <c r="P307" i="8"/>
  <c r="P604" i="8"/>
  <c r="P400" i="8"/>
  <c r="P242" i="8"/>
  <c r="P178" i="8"/>
  <c r="P114" i="8"/>
  <c r="P50" i="8"/>
  <c r="P135" i="8"/>
  <c r="P194" i="8"/>
  <c r="P376" i="8"/>
  <c r="P481" i="8"/>
  <c r="P201" i="7"/>
  <c r="P243" i="7"/>
  <c r="P326" i="7"/>
  <c r="P40" i="7"/>
  <c r="P55" i="7"/>
  <c r="P179" i="7"/>
  <c r="P145" i="7"/>
  <c r="P286" i="7"/>
  <c r="P235" i="7"/>
  <c r="P336" i="7"/>
  <c r="P368" i="7"/>
  <c r="P67" i="7"/>
  <c r="P158" i="7"/>
  <c r="P263" i="7"/>
  <c r="P333" i="7"/>
  <c r="P248" i="7"/>
  <c r="P49" i="7"/>
  <c r="P194" i="7"/>
  <c r="P230" i="7"/>
  <c r="P218" i="7"/>
  <c r="P10" i="7"/>
  <c r="P36" i="7"/>
  <c r="P135" i="7"/>
  <c r="P292" i="7"/>
  <c r="P386" i="7"/>
  <c r="P200" i="7"/>
  <c r="P34" i="7"/>
  <c r="P78" i="7"/>
  <c r="P25" i="7"/>
  <c r="P117" i="7"/>
  <c r="P111" i="7"/>
  <c r="P212" i="7"/>
  <c r="P278" i="7"/>
  <c r="P240" i="7"/>
  <c r="P242" i="7"/>
  <c r="P364" i="7"/>
  <c r="P32" i="7"/>
  <c r="P190" i="7"/>
  <c r="P304" i="7"/>
  <c r="P92" i="7"/>
  <c r="P310" i="7"/>
  <c r="P8" i="7"/>
  <c r="P151" i="7"/>
  <c r="P307" i="7"/>
  <c r="P209" i="7"/>
  <c r="P159" i="7"/>
  <c r="P371" i="7"/>
  <c r="P144" i="7"/>
  <c r="P238" i="7"/>
  <c r="P141" i="7"/>
  <c r="P31" i="7"/>
  <c r="P220" i="7"/>
  <c r="P256" i="7"/>
  <c r="P275" i="7"/>
  <c r="P119" i="7"/>
  <c r="P132" i="7"/>
  <c r="P276" i="7"/>
  <c r="P383" i="7"/>
  <c r="P45" i="7"/>
  <c r="P156" i="7"/>
  <c r="P349" i="7"/>
  <c r="P50" i="7"/>
  <c r="P22" i="7"/>
  <c r="P167" i="7"/>
  <c r="P267" i="7"/>
  <c r="P115" i="7"/>
  <c r="P153" i="7"/>
  <c r="P108" i="7"/>
  <c r="P91" i="7"/>
  <c r="P100" i="7"/>
  <c r="P303" i="7"/>
  <c r="P252" i="7"/>
  <c r="P29" i="7"/>
  <c r="P223" i="7"/>
  <c r="P271" i="7"/>
  <c r="P226" i="7"/>
  <c r="P353" i="7"/>
  <c r="P64" i="7"/>
  <c r="P160" i="7"/>
  <c r="P124" i="7"/>
  <c r="P95" i="7"/>
  <c r="P204" i="7"/>
  <c r="P233" i="7"/>
  <c r="P224" i="7"/>
  <c r="P327" i="7"/>
  <c r="P30" i="7"/>
  <c r="P178" i="7"/>
  <c r="P341" i="7"/>
  <c r="P86" i="7"/>
  <c r="P193" i="7"/>
  <c r="P116" i="7"/>
  <c r="P63" i="7"/>
  <c r="P57" i="7"/>
  <c r="P102" i="7"/>
  <c r="P13" i="7"/>
  <c r="P171" i="7"/>
  <c r="P165" i="7"/>
  <c r="P48" i="7"/>
  <c r="P350" i="7"/>
  <c r="P237" i="7"/>
  <c r="P384" i="7"/>
  <c r="P70" i="7"/>
  <c r="P177" i="7"/>
  <c r="P99" i="7"/>
  <c r="P75" i="7"/>
  <c r="P83" i="7"/>
  <c r="P89" i="7"/>
  <c r="P127" i="7"/>
  <c r="P187" i="7"/>
  <c r="P143" i="7"/>
  <c r="P188" i="7"/>
  <c r="P180" i="7"/>
  <c r="P370" i="7"/>
  <c r="P186" i="7"/>
  <c r="P61" i="7"/>
  <c r="P72" i="7"/>
  <c r="P198" i="7"/>
  <c r="P104" i="7"/>
  <c r="P20" i="7"/>
  <c r="P251" i="7"/>
  <c r="P147" i="7"/>
  <c r="P18" i="7"/>
  <c r="P16" i="7"/>
  <c r="P302" i="7"/>
  <c r="P313" i="7"/>
  <c r="P38" i="7"/>
  <c r="P181" i="7"/>
  <c r="P376" i="7"/>
  <c r="P228" i="7"/>
  <c r="P363" i="7"/>
  <c r="P305" i="7"/>
  <c r="P290" i="7"/>
  <c r="P97" i="7"/>
  <c r="P6" i="7"/>
  <c r="P68" i="7"/>
  <c r="P96" i="7"/>
  <c r="P105" i="7"/>
  <c r="P170" i="7"/>
  <c r="P288" i="7"/>
  <c r="P59" i="7"/>
  <c r="P24" i="7"/>
  <c r="P14" i="7"/>
  <c r="P101" i="7"/>
  <c r="P374" i="7"/>
  <c r="P321" i="7"/>
  <c r="P339" i="7"/>
  <c r="P254" i="7"/>
  <c r="P318" i="7"/>
  <c r="P195" i="7"/>
  <c r="P53" i="7"/>
  <c r="P317" i="7"/>
  <c r="P234" i="7"/>
  <c r="P85" i="7"/>
  <c r="P269" i="7"/>
  <c r="P294" i="7"/>
  <c r="P335" i="7"/>
  <c r="P382" i="7"/>
  <c r="P291" i="7"/>
  <c r="P249" i="7"/>
  <c r="P172" i="7"/>
  <c r="P46" i="7"/>
  <c r="P80" i="7"/>
  <c r="P103" i="7"/>
  <c r="P9" i="7"/>
  <c r="P264" i="7"/>
  <c r="P217" i="7"/>
  <c r="P163" i="7"/>
  <c r="P324" i="7"/>
  <c r="P245" i="7"/>
  <c r="P73" i="7"/>
  <c r="P88" i="7"/>
  <c r="P185" i="7"/>
  <c r="P76" i="7"/>
  <c r="P2" i="7"/>
  <c r="R2" i="7" s="1"/>
  <c r="P98" i="7"/>
  <c r="P128" i="7"/>
  <c r="P23" i="7"/>
  <c r="P136" i="7"/>
  <c r="P74" i="7"/>
  <c r="P19" i="7"/>
  <c r="P301" i="7"/>
  <c r="P300" i="7"/>
  <c r="P320" i="7"/>
  <c r="P345" i="7"/>
  <c r="P82" i="7"/>
  <c r="P35" i="7"/>
  <c r="P298" i="7"/>
  <c r="P66" i="7"/>
  <c r="P184" i="7"/>
  <c r="P130" i="7"/>
  <c r="P176" i="7"/>
  <c r="P244" i="7"/>
  <c r="P260" i="7"/>
  <c r="P308" i="7"/>
  <c r="P314" i="7"/>
  <c r="P338" i="7"/>
  <c r="P340" i="7"/>
  <c r="P113" i="7"/>
  <c r="P42" i="7"/>
  <c r="P122" i="7"/>
  <c r="P51" i="7"/>
  <c r="P154" i="7"/>
  <c r="P161" i="7"/>
  <c r="P90" i="7"/>
  <c r="P43" i="7"/>
  <c r="P266" i="7"/>
  <c r="P258" i="7"/>
  <c r="P316" i="7"/>
  <c r="P356" i="7"/>
  <c r="P106" i="7"/>
  <c r="P114" i="7"/>
  <c r="P334" i="7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1030" i="1"/>
  <c r="Q1014" i="1"/>
  <c r="Q998" i="1"/>
  <c r="Q982" i="1"/>
  <c r="Q966" i="1"/>
  <c r="Q950" i="1"/>
  <c r="Q935" i="1"/>
  <c r="Q924" i="1"/>
  <c r="Q910" i="1"/>
  <c r="Q899" i="1"/>
  <c r="Q885" i="1"/>
  <c r="Q871" i="1"/>
  <c r="Q860" i="1"/>
  <c r="Q846" i="1"/>
  <c r="Q835" i="1"/>
  <c r="Q821" i="1"/>
  <c r="Q807" i="1"/>
  <c r="Q796" i="1"/>
  <c r="Q782" i="1"/>
  <c r="Q771" i="1"/>
  <c r="Q757" i="1"/>
  <c r="Q746" i="1"/>
  <c r="Q735" i="1"/>
  <c r="Q726" i="1"/>
  <c r="Q717" i="1"/>
  <c r="Q708" i="1"/>
  <c r="Q699" i="1"/>
  <c r="Q690" i="1"/>
  <c r="Q680" i="1"/>
  <c r="Q671" i="1"/>
  <c r="Q662" i="1"/>
  <c r="Q653" i="1"/>
  <c r="Q644" i="1"/>
  <c r="Q635" i="1"/>
  <c r="Q626" i="1"/>
  <c r="Q616" i="1"/>
  <c r="Q607" i="1"/>
  <c r="Q598" i="1"/>
  <c r="Q589" i="1"/>
  <c r="Q580" i="1"/>
  <c r="Q571" i="1"/>
  <c r="Q562" i="1"/>
  <c r="Q552" i="1"/>
  <c r="Q543" i="1"/>
  <c r="Q534" i="1"/>
  <c r="Q525" i="1"/>
  <c r="Q516" i="1"/>
  <c r="Q507" i="1"/>
  <c r="Q498" i="1"/>
  <c r="Q488" i="1"/>
  <c r="Q479" i="1"/>
  <c r="Q470" i="1"/>
  <c r="Q461" i="1"/>
  <c r="Q452" i="1"/>
  <c r="Q443" i="1"/>
  <c r="Q434" i="1"/>
  <c r="Q424" i="1"/>
  <c r="Q415" i="1"/>
  <c r="Q406" i="1"/>
  <c r="Q397" i="1"/>
  <c r="Q388" i="1"/>
  <c r="Q379" i="1"/>
  <c r="Q1029" i="1"/>
  <c r="Q1013" i="1"/>
  <c r="Q997" i="1"/>
  <c r="Q981" i="1"/>
  <c r="Q965" i="1"/>
  <c r="Q949" i="1"/>
  <c r="Q934" i="1"/>
  <c r="Q923" i="1"/>
  <c r="Q909" i="1"/>
  <c r="Q895" i="1"/>
  <c r="Q884" i="1"/>
  <c r="Q870" i="1"/>
  <c r="Q859" i="1"/>
  <c r="Q845" i="1"/>
  <c r="Q831" i="1"/>
  <c r="Q820" i="1"/>
  <c r="Q806" i="1"/>
  <c r="Q795" i="1"/>
  <c r="Q781" i="1"/>
  <c r="Q767" i="1"/>
  <c r="Q756" i="1"/>
  <c r="Q743" i="1"/>
  <c r="Q734" i="1"/>
  <c r="Q725" i="1"/>
  <c r="Q716" i="1"/>
  <c r="Q707" i="1"/>
  <c r="Q698" i="1"/>
  <c r="Q688" i="1"/>
  <c r="Q679" i="1"/>
  <c r="Q670" i="1"/>
  <c r="Q661" i="1"/>
  <c r="Q652" i="1"/>
  <c r="Q643" i="1"/>
  <c r="Q634" i="1"/>
  <c r="Q624" i="1"/>
  <c r="Q615" i="1"/>
  <c r="Q606" i="1"/>
  <c r="Q597" i="1"/>
  <c r="Q588" i="1"/>
  <c r="Q579" i="1"/>
  <c r="Q570" i="1"/>
  <c r="Q560" i="1"/>
  <c r="Q551" i="1"/>
  <c r="Q542" i="1"/>
  <c r="Q533" i="1"/>
  <c r="Q524" i="1"/>
  <c r="Q515" i="1"/>
  <c r="Q506" i="1"/>
  <c r="Q496" i="1"/>
  <c r="Q487" i="1"/>
  <c r="Q478" i="1"/>
  <c r="Q469" i="1"/>
  <c r="Q460" i="1"/>
  <c r="Q451" i="1"/>
  <c r="Q442" i="1"/>
  <c r="Q432" i="1"/>
  <c r="Q423" i="1"/>
  <c r="Q414" i="1"/>
  <c r="Q405" i="1"/>
  <c r="Q396" i="1"/>
  <c r="Q387" i="1"/>
  <c r="Q378" i="1"/>
  <c r="Q368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028" i="1"/>
  <c r="Q1012" i="1"/>
  <c r="Q996" i="1"/>
  <c r="Q980" i="1"/>
  <c r="Q964" i="1"/>
  <c r="Q948" i="1"/>
  <c r="Q933" i="1"/>
  <c r="Q919" i="1"/>
  <c r="Q908" i="1"/>
  <c r="Q894" i="1"/>
  <c r="Q883" i="1"/>
  <c r="Q869" i="1"/>
  <c r="Q855" i="1"/>
  <c r="Q844" i="1"/>
  <c r="Q830" i="1"/>
  <c r="Q819" i="1"/>
  <c r="Q805" i="1"/>
  <c r="Q791" i="1"/>
  <c r="Q780" i="1"/>
  <c r="Q766" i="1"/>
  <c r="Q755" i="1"/>
  <c r="Q742" i="1"/>
  <c r="Q733" i="1"/>
  <c r="Q724" i="1"/>
  <c r="Q715" i="1"/>
  <c r="Q706" i="1"/>
  <c r="Q696" i="1"/>
  <c r="Q687" i="1"/>
  <c r="Q678" i="1"/>
  <c r="Q669" i="1"/>
  <c r="Q660" i="1"/>
  <c r="Q651" i="1"/>
  <c r="Q642" i="1"/>
  <c r="Q632" i="1"/>
  <c r="Q623" i="1"/>
  <c r="Q614" i="1"/>
  <c r="Q605" i="1"/>
  <c r="Q596" i="1"/>
  <c r="Q587" i="1"/>
  <c r="Q578" i="1"/>
  <c r="Q568" i="1"/>
  <c r="Q559" i="1"/>
  <c r="Q550" i="1"/>
  <c r="Q541" i="1"/>
  <c r="Q532" i="1"/>
  <c r="Q523" i="1"/>
  <c r="Q514" i="1"/>
  <c r="Q504" i="1"/>
  <c r="Q495" i="1"/>
  <c r="Q486" i="1"/>
  <c r="Q477" i="1"/>
  <c r="Q468" i="1"/>
  <c r="Q459" i="1"/>
  <c r="Q450" i="1"/>
  <c r="Q440" i="1"/>
  <c r="Q431" i="1"/>
  <c r="Q422" i="1"/>
  <c r="Q413" i="1"/>
  <c r="Q404" i="1"/>
  <c r="Q395" i="1"/>
  <c r="Q386" i="1"/>
  <c r="Q376" i="1"/>
  <c r="Q367" i="1"/>
  <c r="Q1019" i="1"/>
  <c r="Q1003" i="1"/>
  <c r="Q987" i="1"/>
  <c r="Q971" i="1"/>
  <c r="Q955" i="1"/>
  <c r="Q939" i="1"/>
  <c r="Q925" i="1"/>
  <c r="Q911" i="1"/>
  <c r="Q900" i="1"/>
  <c r="Q886" i="1"/>
  <c r="Q875" i="1"/>
  <c r="Q861" i="1"/>
  <c r="Q847" i="1"/>
  <c r="Q836" i="1"/>
  <c r="Q822" i="1"/>
  <c r="Q811" i="1"/>
  <c r="Q797" i="1"/>
  <c r="Q783" i="1"/>
  <c r="Q772" i="1"/>
  <c r="Q758" i="1"/>
  <c r="Q747" i="1"/>
  <c r="Q736" i="1"/>
  <c r="Q727" i="1"/>
  <c r="Q718" i="1"/>
  <c r="Q709" i="1"/>
  <c r="Q700" i="1"/>
  <c r="Q691" i="1"/>
  <c r="Q682" i="1"/>
  <c r="Q672" i="1"/>
  <c r="Q663" i="1"/>
  <c r="Q654" i="1"/>
  <c r="Q645" i="1"/>
  <c r="Q636" i="1"/>
  <c r="Q627" i="1"/>
  <c r="Q618" i="1"/>
  <c r="Q608" i="1"/>
  <c r="Q599" i="1"/>
  <c r="Q590" i="1"/>
  <c r="Q581" i="1"/>
  <c r="Q572" i="1"/>
  <c r="Q563" i="1"/>
  <c r="Q554" i="1"/>
  <c r="Q544" i="1"/>
  <c r="Q535" i="1"/>
  <c r="Q526" i="1"/>
  <c r="Q517" i="1"/>
  <c r="Q508" i="1"/>
  <c r="Q499" i="1"/>
  <c r="Q490" i="1"/>
  <c r="Q480" i="1"/>
  <c r="Q471" i="1"/>
  <c r="Q462" i="1"/>
  <c r="Q453" i="1"/>
  <c r="Q444" i="1"/>
  <c r="Q435" i="1"/>
  <c r="Q426" i="1"/>
  <c r="Q416" i="1"/>
  <c r="Q407" i="1"/>
  <c r="Q398" i="1"/>
  <c r="Q389" i="1"/>
  <c r="Q380" i="1"/>
  <c r="Q371" i="1"/>
  <c r="Q362" i="1"/>
  <c r="Q1027" i="1"/>
  <c r="Q995" i="1"/>
  <c r="Q963" i="1"/>
  <c r="Q932" i="1"/>
  <c r="Q907" i="1"/>
  <c r="Q879" i="1"/>
  <c r="Q854" i="1"/>
  <c r="Q829" i="1"/>
  <c r="Q804" i="1"/>
  <c r="Q779" i="1"/>
  <c r="Q751" i="1"/>
  <c r="Q732" i="1"/>
  <c r="Q714" i="1"/>
  <c r="Q695" i="1"/>
  <c r="Q677" i="1"/>
  <c r="Q659" i="1"/>
  <c r="Q640" i="1"/>
  <c r="Q622" i="1"/>
  <c r="Q604" i="1"/>
  <c r="Q586" i="1"/>
  <c r="Q567" i="1"/>
  <c r="Q549" i="1"/>
  <c r="Q531" i="1"/>
  <c r="Q512" i="1"/>
  <c r="Q494" i="1"/>
  <c r="Q476" i="1"/>
  <c r="Q458" i="1"/>
  <c r="Q439" i="1"/>
  <c r="Q421" i="1"/>
  <c r="Q403" i="1"/>
  <c r="Q384" i="1"/>
  <c r="Q370" i="1"/>
  <c r="Q356" i="1"/>
  <c r="Q347" i="1"/>
  <c r="Q338" i="1"/>
  <c r="Q329" i="1"/>
  <c r="Q320" i="1"/>
  <c r="Q310" i="1"/>
  <c r="Q301" i="1"/>
  <c r="Q292" i="1"/>
  <c r="Q283" i="1"/>
  <c r="Q274" i="1"/>
  <c r="Q265" i="1"/>
  <c r="Q256" i="1"/>
  <c r="Q246" i="1"/>
  <c r="Q237" i="1"/>
  <c r="Q228" i="1"/>
  <c r="Q219" i="1"/>
  <c r="Q210" i="1"/>
  <c r="Q201" i="1"/>
  <c r="Q192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1022" i="1"/>
  <c r="Q990" i="1"/>
  <c r="Q958" i="1"/>
  <c r="Q931" i="1"/>
  <c r="Q903" i="1"/>
  <c r="Q878" i="1"/>
  <c r="Q853" i="1"/>
  <c r="Q828" i="1"/>
  <c r="Q803" i="1"/>
  <c r="Q775" i="1"/>
  <c r="Q750" i="1"/>
  <c r="Q731" i="1"/>
  <c r="Q712" i="1"/>
  <c r="Q694" i="1"/>
  <c r="Q676" i="1"/>
  <c r="Q658" i="1"/>
  <c r="Q639" i="1"/>
  <c r="Q621" i="1"/>
  <c r="Q603" i="1"/>
  <c r="Q584" i="1"/>
  <c r="Q566" i="1"/>
  <c r="Q548" i="1"/>
  <c r="Q530" i="1"/>
  <c r="Q511" i="1"/>
  <c r="Q493" i="1"/>
  <c r="Q475" i="1"/>
  <c r="Q456" i="1"/>
  <c r="Q438" i="1"/>
  <c r="Q420" i="1"/>
  <c r="Q402" i="1"/>
  <c r="Q383" i="1"/>
  <c r="Q366" i="1"/>
  <c r="Q355" i="1"/>
  <c r="Q346" i="1"/>
  <c r="Q337" i="1"/>
  <c r="Q328" i="1"/>
  <c r="Q318" i="1"/>
  <c r="Q309" i="1"/>
  <c r="Q300" i="1"/>
  <c r="Q291" i="1"/>
  <c r="Q282" i="1"/>
  <c r="Q273" i="1"/>
  <c r="Q264" i="1"/>
  <c r="Q254" i="1"/>
  <c r="Q245" i="1"/>
  <c r="Q236" i="1"/>
  <c r="Q227" i="1"/>
  <c r="Q218" i="1"/>
  <c r="Q209" i="1"/>
  <c r="Q200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Q6" i="1"/>
  <c r="Q1021" i="1"/>
  <c r="Q989" i="1"/>
  <c r="Q957" i="1"/>
  <c r="Q927" i="1"/>
  <c r="Q902" i="1"/>
  <c r="Q877" i="1"/>
  <c r="Q852" i="1"/>
  <c r="Q827" i="1"/>
  <c r="Q799" i="1"/>
  <c r="Q774" i="1"/>
  <c r="Q749" i="1"/>
  <c r="Q730" i="1"/>
  <c r="Q711" i="1"/>
  <c r="Q693" i="1"/>
  <c r="Q675" i="1"/>
  <c r="Q656" i="1"/>
  <c r="Q638" i="1"/>
  <c r="Q620" i="1"/>
  <c r="Q602" i="1"/>
  <c r="Q583" i="1"/>
  <c r="Q565" i="1"/>
  <c r="Q547" i="1"/>
  <c r="Q528" i="1"/>
  <c r="Q510" i="1"/>
  <c r="Q492" i="1"/>
  <c r="Q474" i="1"/>
  <c r="Q455" i="1"/>
  <c r="Q437" i="1"/>
  <c r="Q419" i="1"/>
  <c r="Q400" i="1"/>
  <c r="Q382" i="1"/>
  <c r="Q365" i="1"/>
  <c r="Q354" i="1"/>
  <c r="Q345" i="1"/>
  <c r="Q336" i="1"/>
  <c r="Q326" i="1"/>
  <c r="Q317" i="1"/>
  <c r="Q308" i="1"/>
  <c r="Q299" i="1"/>
  <c r="Q290" i="1"/>
  <c r="Q281" i="1"/>
  <c r="Q272" i="1"/>
  <c r="Q262" i="1"/>
  <c r="Q253" i="1"/>
  <c r="Q244" i="1"/>
  <c r="Q235" i="1"/>
  <c r="Q226" i="1"/>
  <c r="Q217" i="1"/>
  <c r="Q208" i="1"/>
  <c r="Q198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1020" i="1"/>
  <c r="Q988" i="1"/>
  <c r="Q956" i="1"/>
  <c r="Q926" i="1"/>
  <c r="Q901" i="1"/>
  <c r="Q876" i="1"/>
  <c r="Q851" i="1"/>
  <c r="Q823" i="1"/>
  <c r="Q798" i="1"/>
  <c r="Q773" i="1"/>
  <c r="Q748" i="1"/>
  <c r="Q728" i="1"/>
  <c r="Q710" i="1"/>
  <c r="Q692" i="1"/>
  <c r="Q674" i="1"/>
  <c r="Q655" i="1"/>
  <c r="Q637" i="1"/>
  <c r="Q619" i="1"/>
  <c r="Q600" i="1"/>
  <c r="Q582" i="1"/>
  <c r="Q564" i="1"/>
  <c r="Q546" i="1"/>
  <c r="Q527" i="1"/>
  <c r="Q509" i="1"/>
  <c r="Q491" i="1"/>
  <c r="Q472" i="1"/>
  <c r="Q454" i="1"/>
  <c r="Q436" i="1"/>
  <c r="Q418" i="1"/>
  <c r="Q399" i="1"/>
  <c r="Q381" i="1"/>
  <c r="Q364" i="1"/>
  <c r="Q353" i="1"/>
  <c r="Q344" i="1"/>
  <c r="Q334" i="1"/>
  <c r="Q325" i="1"/>
  <c r="Q316" i="1"/>
  <c r="Q307" i="1"/>
  <c r="Q298" i="1"/>
  <c r="Q289" i="1"/>
  <c r="Q280" i="1"/>
  <c r="Q270" i="1"/>
  <c r="Q261" i="1"/>
  <c r="Q252" i="1"/>
  <c r="Q243" i="1"/>
  <c r="Q234" i="1"/>
  <c r="Q225" i="1"/>
  <c r="Q216" i="1"/>
  <c r="Q206" i="1"/>
  <c r="Q197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1011" i="1"/>
  <c r="Q979" i="1"/>
  <c r="Q947" i="1"/>
  <c r="Q918" i="1"/>
  <c r="Q893" i="1"/>
  <c r="Q868" i="1"/>
  <c r="Q843" i="1"/>
  <c r="Q815" i="1"/>
  <c r="Q790" i="1"/>
  <c r="Q765" i="1"/>
  <c r="Q741" i="1"/>
  <c r="Q723" i="1"/>
  <c r="Q704" i="1"/>
  <c r="Q686" i="1"/>
  <c r="Q668" i="1"/>
  <c r="Q650" i="1"/>
  <c r="Q631" i="1"/>
  <c r="Q613" i="1"/>
  <c r="Q595" i="1"/>
  <c r="Q576" i="1"/>
  <c r="Q558" i="1"/>
  <c r="Q540" i="1"/>
  <c r="Q522" i="1"/>
  <c r="Q503" i="1"/>
  <c r="Q485" i="1"/>
  <c r="Q467" i="1"/>
  <c r="Q448" i="1"/>
  <c r="Q430" i="1"/>
  <c r="Q412" i="1"/>
  <c r="Q394" i="1"/>
  <c r="Q375" i="1"/>
  <c r="Q363" i="1"/>
  <c r="Q352" i="1"/>
  <c r="Q342" i="1"/>
  <c r="Q333" i="1"/>
  <c r="Q324" i="1"/>
  <c r="Q315" i="1"/>
  <c r="Q306" i="1"/>
  <c r="Q297" i="1"/>
  <c r="Q288" i="1"/>
  <c r="Q278" i="1"/>
  <c r="Q269" i="1"/>
  <c r="Q260" i="1"/>
  <c r="Q251" i="1"/>
  <c r="Q242" i="1"/>
  <c r="Q233" i="1"/>
  <c r="Q224" i="1"/>
  <c r="Q214" i="1"/>
  <c r="Q205" i="1"/>
  <c r="Q196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Q1006" i="1"/>
  <c r="Q974" i="1"/>
  <c r="Q942" i="1"/>
  <c r="Q917" i="1"/>
  <c r="Q892" i="1"/>
  <c r="Q867" i="1"/>
  <c r="Q839" i="1"/>
  <c r="Q814" i="1"/>
  <c r="Q789" i="1"/>
  <c r="Q764" i="1"/>
  <c r="Q740" i="1"/>
  <c r="Q722" i="1"/>
  <c r="Q703" i="1"/>
  <c r="Q685" i="1"/>
  <c r="Q667" i="1"/>
  <c r="Q648" i="1"/>
  <c r="Q630" i="1"/>
  <c r="Q612" i="1"/>
  <c r="Q594" i="1"/>
  <c r="Q575" i="1"/>
  <c r="Q557" i="1"/>
  <c r="Q539" i="1"/>
  <c r="Q520" i="1"/>
  <c r="Q502" i="1"/>
  <c r="Q484" i="1"/>
  <c r="Q466" i="1"/>
  <c r="Q447" i="1"/>
  <c r="Q429" i="1"/>
  <c r="Q411" i="1"/>
  <c r="Q392" i="1"/>
  <c r="Q374" i="1"/>
  <c r="Q360" i="1"/>
  <c r="Q350" i="1"/>
  <c r="Q341" i="1"/>
  <c r="Q332" i="1"/>
  <c r="Q323" i="1"/>
  <c r="Q314" i="1"/>
  <c r="Q305" i="1"/>
  <c r="Q296" i="1"/>
  <c r="Q286" i="1"/>
  <c r="Q277" i="1"/>
  <c r="Q268" i="1"/>
  <c r="Q259" i="1"/>
  <c r="Q250" i="1"/>
  <c r="Q241" i="1"/>
  <c r="Q232" i="1"/>
  <c r="Q222" i="1"/>
  <c r="Q213" i="1"/>
  <c r="Q204" i="1"/>
  <c r="Q195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1005" i="1"/>
  <c r="Q973" i="1"/>
  <c r="Q941" i="1"/>
  <c r="Q916" i="1"/>
  <c r="Q891" i="1"/>
  <c r="Q863" i="1"/>
  <c r="Q838" i="1"/>
  <c r="Q813" i="1"/>
  <c r="Q788" i="1"/>
  <c r="Q763" i="1"/>
  <c r="Q739" i="1"/>
  <c r="Q720" i="1"/>
  <c r="Q702" i="1"/>
  <c r="Q684" i="1"/>
  <c r="Q666" i="1"/>
  <c r="Q647" i="1"/>
  <c r="Q629" i="1"/>
  <c r="Q611" i="1"/>
  <c r="Q592" i="1"/>
  <c r="Q574" i="1"/>
  <c r="Q556" i="1"/>
  <c r="Q538" i="1"/>
  <c r="Q519" i="1"/>
  <c r="Q501" i="1"/>
  <c r="Q483" i="1"/>
  <c r="Q464" i="1"/>
  <c r="Q446" i="1"/>
  <c r="Q428" i="1"/>
  <c r="Q410" i="1"/>
  <c r="Q391" i="1"/>
  <c r="Q373" i="1"/>
  <c r="Q358" i="1"/>
  <c r="Q349" i="1"/>
  <c r="Q340" i="1"/>
  <c r="Q331" i="1"/>
  <c r="Q322" i="1"/>
  <c r="Q313" i="1"/>
  <c r="Q304" i="1"/>
  <c r="Q294" i="1"/>
  <c r="Q285" i="1"/>
  <c r="Q276" i="1"/>
  <c r="Q267" i="1"/>
  <c r="Q258" i="1"/>
  <c r="Q249" i="1"/>
  <c r="Q240" i="1"/>
  <c r="Q230" i="1"/>
  <c r="Q221" i="1"/>
  <c r="Q212" i="1"/>
  <c r="Q203" i="1"/>
  <c r="Q194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1004" i="1"/>
  <c r="Q972" i="1"/>
  <c r="Q940" i="1"/>
  <c r="Q915" i="1"/>
  <c r="Q887" i="1"/>
  <c r="Q862" i="1"/>
  <c r="Q837" i="1"/>
  <c r="Q812" i="1"/>
  <c r="Q787" i="1"/>
  <c r="Q759" i="1"/>
  <c r="Q738" i="1"/>
  <c r="Q719" i="1"/>
  <c r="Q701" i="1"/>
  <c r="Q683" i="1"/>
  <c r="Q664" i="1"/>
  <c r="Q646" i="1"/>
  <c r="Q628" i="1"/>
  <c r="Q610" i="1"/>
  <c r="Q591" i="1"/>
  <c r="Q573" i="1"/>
  <c r="Q555" i="1"/>
  <c r="Q536" i="1"/>
  <c r="Q518" i="1"/>
  <c r="Q500" i="1"/>
  <c r="Q482" i="1"/>
  <c r="Q463" i="1"/>
  <c r="Q445" i="1"/>
  <c r="Q427" i="1"/>
  <c r="Q408" i="1"/>
  <c r="Q390" i="1"/>
  <c r="Q372" i="1"/>
  <c r="Q357" i="1"/>
  <c r="Q348" i="1"/>
  <c r="Q339" i="1"/>
  <c r="Q330" i="1"/>
  <c r="Q321" i="1"/>
  <c r="Q312" i="1"/>
  <c r="Q302" i="1"/>
  <c r="Q293" i="1"/>
  <c r="Q284" i="1"/>
  <c r="Q275" i="1"/>
  <c r="Q266" i="1"/>
  <c r="Q257" i="1"/>
  <c r="Q248" i="1"/>
  <c r="Q238" i="1"/>
  <c r="Q229" i="1"/>
  <c r="Q220" i="1"/>
  <c r="Q211" i="1"/>
  <c r="Q202" i="1"/>
  <c r="Q193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X799" i="1"/>
  <c r="X95" i="1"/>
  <c r="X920" i="1"/>
  <c r="W127" i="1"/>
  <c r="X959" i="1"/>
  <c r="X435" i="1"/>
  <c r="H8" i="4"/>
  <c r="H31" i="4"/>
  <c r="H27" i="4"/>
  <c r="H22" i="4"/>
  <c r="H17" i="4"/>
  <c r="H13" i="4"/>
  <c r="H23" i="4"/>
  <c r="H9" i="4"/>
  <c r="H18" i="4"/>
  <c r="H14" i="4"/>
  <c r="W167" i="1"/>
  <c r="W335" i="1"/>
  <c r="X599" i="1"/>
  <c r="X687" i="1"/>
  <c r="X783" i="1"/>
  <c r="X847" i="1"/>
  <c r="W256" i="1"/>
  <c r="W296" i="1"/>
  <c r="X600" i="1"/>
  <c r="X840" i="1"/>
  <c r="X297" i="1"/>
  <c r="X473" i="1"/>
  <c r="X569" i="1"/>
  <c r="W697" i="1"/>
  <c r="X178" i="1"/>
  <c r="X226" i="1"/>
  <c r="W698" i="1"/>
  <c r="X794" i="1"/>
  <c r="X978" i="1"/>
  <c r="X136" i="1"/>
  <c r="W371" i="1"/>
  <c r="W483" i="1"/>
  <c r="X755" i="1"/>
  <c r="W17" i="1"/>
  <c r="W81" i="1"/>
  <c r="W273" i="1"/>
  <c r="X537" i="1"/>
  <c r="W625" i="1"/>
  <c r="X12" i="1"/>
  <c r="X52" i="1"/>
  <c r="X68" i="1"/>
  <c r="X92" i="1"/>
  <c r="W124" i="1"/>
  <c r="X132" i="1"/>
  <c r="X140" i="1"/>
  <c r="X148" i="1"/>
  <c r="W156" i="1"/>
  <c r="X172" i="1"/>
  <c r="W188" i="1"/>
  <c r="X196" i="1"/>
  <c r="W212" i="1"/>
  <c r="X228" i="1"/>
  <c r="X236" i="1"/>
  <c r="X244" i="1"/>
  <c r="W268" i="1"/>
  <c r="W284" i="1"/>
  <c r="X324" i="1"/>
  <c r="X364" i="1"/>
  <c r="W372" i="1"/>
  <c r="X396" i="1"/>
  <c r="W484" i="1"/>
  <c r="X588" i="1"/>
  <c r="X596" i="1"/>
  <c r="X676" i="1"/>
  <c r="X716" i="1"/>
  <c r="W804" i="1"/>
  <c r="W33" i="1"/>
  <c r="W73" i="1"/>
  <c r="X97" i="1"/>
  <c r="W129" i="1"/>
  <c r="X217" i="1"/>
  <c r="X305" i="1"/>
  <c r="W409" i="1"/>
  <c r="X489" i="1"/>
  <c r="X521" i="1"/>
  <c r="W106" i="1"/>
  <c r="X1018" i="1"/>
  <c r="X28" i="1"/>
  <c r="X60" i="1"/>
  <c r="X100" i="1"/>
  <c r="X5" i="1"/>
  <c r="X101" i="1"/>
  <c r="X141" i="1"/>
  <c r="X181" i="1"/>
  <c r="X237" i="1"/>
  <c r="W277" i="1"/>
  <c r="W341" i="1"/>
  <c r="X717" i="1"/>
  <c r="W845" i="1"/>
  <c r="W901" i="1"/>
  <c r="X933" i="1"/>
  <c r="X159" i="1"/>
  <c r="W41" i="1"/>
  <c r="X257" i="1"/>
  <c r="W313" i="1"/>
  <c r="W441" i="1"/>
  <c r="X585" i="1"/>
  <c r="X617" i="1"/>
  <c r="W98" i="1"/>
  <c r="W138" i="1"/>
  <c r="W162" i="1"/>
  <c r="X626" i="1"/>
  <c r="W738" i="1"/>
  <c r="X810" i="1"/>
  <c r="X922" i="1"/>
  <c r="X107" i="1"/>
  <c r="W171" i="1"/>
  <c r="X44" i="1"/>
  <c r="X84" i="1"/>
  <c r="X133" i="1"/>
  <c r="X165" i="1"/>
  <c r="X197" i="1"/>
  <c r="X6" i="1"/>
  <c r="X78" i="1"/>
  <c r="X86" i="1"/>
  <c r="W286" i="1"/>
  <c r="W334" i="1"/>
  <c r="X382" i="1"/>
  <c r="X454" i="1"/>
  <c r="X470" i="1"/>
  <c r="W694" i="1"/>
  <c r="X694" i="1" s="1"/>
  <c r="X513" i="1"/>
  <c r="W25" i="1"/>
  <c r="W89" i="1"/>
  <c r="W265" i="1"/>
  <c r="W329" i="1"/>
  <c r="W361" i="1"/>
  <c r="X561" i="1"/>
  <c r="W593" i="1"/>
  <c r="X657" i="1"/>
  <c r="W769" i="1"/>
  <c r="W326" i="1"/>
  <c r="X684" i="1"/>
  <c r="X706" i="1"/>
  <c r="X858" i="1"/>
  <c r="X903" i="1"/>
  <c r="X210" i="1"/>
  <c r="W602" i="1"/>
  <c r="X682" i="1"/>
  <c r="X690" i="1"/>
  <c r="X730" i="1"/>
  <c r="W770" i="1"/>
  <c r="W818" i="1"/>
  <c r="W834" i="1"/>
  <c r="X866" i="1"/>
  <c r="X882" i="1"/>
  <c r="W898" i="1"/>
  <c r="X930" i="1"/>
  <c r="X946" i="1"/>
  <c r="X954" i="1"/>
  <c r="X962" i="1"/>
  <c r="W970" i="1"/>
  <c r="W986" i="1"/>
  <c r="X994" i="1"/>
  <c r="X1002" i="1"/>
  <c r="X1010" i="1"/>
  <c r="X1026" i="1"/>
  <c r="X38" i="1"/>
  <c r="W49" i="1"/>
  <c r="X253" i="1"/>
  <c r="X406" i="1"/>
  <c r="W427" i="1"/>
  <c r="X503" i="1"/>
  <c r="W580" i="1"/>
  <c r="W686" i="1"/>
  <c r="X863" i="1"/>
  <c r="X115" i="1"/>
  <c r="X139" i="1"/>
  <c r="X147" i="1"/>
  <c r="W203" i="1"/>
  <c r="W387" i="1"/>
  <c r="W395" i="1"/>
  <c r="W403" i="1"/>
  <c r="W411" i="1"/>
  <c r="W419" i="1"/>
  <c r="X555" i="1"/>
  <c r="X563" i="1"/>
  <c r="X571" i="1"/>
  <c r="X579" i="1"/>
  <c r="W651" i="1"/>
  <c r="W659" i="1"/>
  <c r="W667" i="1"/>
  <c r="X707" i="1"/>
  <c r="W715" i="1"/>
  <c r="W723" i="1"/>
  <c r="X779" i="1"/>
  <c r="X803" i="1"/>
  <c r="X819" i="1"/>
  <c r="W827" i="1"/>
  <c r="X835" i="1"/>
  <c r="X843" i="1"/>
  <c r="X637" i="1"/>
  <c r="X824" i="1"/>
  <c r="X380" i="1"/>
  <c r="W404" i="1"/>
  <c r="W428" i="1"/>
  <c r="W436" i="1"/>
  <c r="X476" i="1"/>
  <c r="W508" i="1"/>
  <c r="X516" i="1"/>
  <c r="W548" i="1"/>
  <c r="W572" i="1"/>
  <c r="X620" i="1"/>
  <c r="X652" i="1"/>
  <c r="X668" i="1"/>
  <c r="X700" i="1"/>
  <c r="X708" i="1"/>
  <c r="X724" i="1"/>
  <c r="W732" i="1"/>
  <c r="X740" i="1"/>
  <c r="W756" i="1"/>
  <c r="W764" i="1"/>
  <c r="X772" i="1"/>
  <c r="W780" i="1"/>
  <c r="W788" i="1"/>
  <c r="W796" i="1"/>
  <c r="W812" i="1"/>
  <c r="W820" i="1"/>
  <c r="W836" i="1"/>
  <c r="W876" i="1"/>
  <c r="W1020" i="1"/>
  <c r="X187" i="1"/>
  <c r="X233" i="1"/>
  <c r="X460" i="1"/>
  <c r="X614" i="1"/>
  <c r="X638" i="1"/>
  <c r="X665" i="1"/>
  <c r="W795" i="1"/>
  <c r="X828" i="1"/>
  <c r="W879" i="1"/>
  <c r="W505" i="1"/>
  <c r="X225" i="1"/>
  <c r="X289" i="1"/>
  <c r="X345" i="1"/>
  <c r="W377" i="1"/>
  <c r="W401" i="1"/>
  <c r="W433" i="1"/>
  <c r="W457" i="1"/>
  <c r="X545" i="1"/>
  <c r="X577" i="1"/>
  <c r="X601" i="1"/>
  <c r="X633" i="1"/>
  <c r="X689" i="1"/>
  <c r="W753" i="1"/>
  <c r="X57" i="1"/>
  <c r="W183" i="1"/>
  <c r="X502" i="1"/>
  <c r="X370" i="1"/>
  <c r="W410" i="1"/>
  <c r="W634" i="1"/>
  <c r="X116" i="1"/>
  <c r="X164" i="1"/>
  <c r="X204" i="1"/>
  <c r="W292" i="1"/>
  <c r="X340" i="1"/>
  <c r="W157" i="1"/>
  <c r="W229" i="1"/>
  <c r="X301" i="1"/>
  <c r="W317" i="1"/>
  <c r="X381" i="1"/>
  <c r="X405" i="1"/>
  <c r="W477" i="1"/>
  <c r="W501" i="1"/>
  <c r="W597" i="1"/>
  <c r="W781" i="1"/>
  <c r="W797" i="1"/>
  <c r="X821" i="1"/>
  <c r="X957" i="1"/>
  <c r="W1021" i="1"/>
  <c r="W287" i="1"/>
  <c r="X414" i="1"/>
  <c r="X748" i="1"/>
  <c r="X62" i="1"/>
  <c r="W198" i="1"/>
  <c r="W214" i="1"/>
  <c r="W222" i="1"/>
  <c r="W230" i="1"/>
  <c r="W238" i="1"/>
  <c r="W254" i="1"/>
  <c r="W262" i="1"/>
  <c r="W270" i="1"/>
  <c r="W278" i="1"/>
  <c r="W294" i="1"/>
  <c r="W302" i="1"/>
  <c r="W310" i="1"/>
  <c r="W318" i="1"/>
  <c r="W342" i="1"/>
  <c r="W358" i="1"/>
  <c r="X366" i="1"/>
  <c r="X374" i="1"/>
  <c r="X390" i="1"/>
  <c r="X398" i="1"/>
  <c r="X422" i="1"/>
  <c r="X430" i="1"/>
  <c r="X438" i="1"/>
  <c r="X446" i="1"/>
  <c r="X462" i="1"/>
  <c r="X478" i="1"/>
  <c r="X486" i="1"/>
  <c r="X494" i="1"/>
  <c r="W510" i="1"/>
  <c r="W526" i="1"/>
  <c r="W534" i="1"/>
  <c r="W542" i="1"/>
  <c r="X550" i="1"/>
  <c r="W558" i="1"/>
  <c r="X566" i="1"/>
  <c r="W574" i="1"/>
  <c r="W582" i="1"/>
  <c r="W606" i="1"/>
  <c r="W654" i="1"/>
  <c r="W662" i="1"/>
  <c r="W670" i="1"/>
  <c r="X678" i="1"/>
  <c r="X9" i="1"/>
  <c r="X20" i="1"/>
  <c r="X153" i="1"/>
  <c r="X161" i="1"/>
  <c r="W316" i="1"/>
  <c r="X492" i="1"/>
  <c r="X518" i="1"/>
  <c r="X646" i="1"/>
  <c r="X884" i="1"/>
  <c r="W121" i="1"/>
  <c r="W249" i="1"/>
  <c r="X281" i="1"/>
  <c r="X321" i="1"/>
  <c r="W337" i="1"/>
  <c r="W369" i="1"/>
  <c r="W393" i="1"/>
  <c r="X641" i="1"/>
  <c r="X673" i="1"/>
  <c r="W729" i="1"/>
  <c r="W761" i="1"/>
  <c r="W163" i="1"/>
  <c r="X247" i="1"/>
  <c r="W451" i="1"/>
  <c r="W130" i="1"/>
  <c r="X194" i="1"/>
  <c r="W394" i="1"/>
  <c r="W594" i="1"/>
  <c r="X36" i="1"/>
  <c r="X108" i="1"/>
  <c r="X252" i="1"/>
  <c r="X300" i="1"/>
  <c r="X332" i="1"/>
  <c r="W348" i="1"/>
  <c r="X109" i="1"/>
  <c r="W269" i="1"/>
  <c r="W373" i="1"/>
  <c r="X445" i="1"/>
  <c r="W469" i="1"/>
  <c r="X605" i="1"/>
  <c r="X741" i="1"/>
  <c r="W789" i="1"/>
  <c r="X813" i="1"/>
  <c r="W837" i="1"/>
  <c r="X861" i="1"/>
  <c r="X885" i="1"/>
  <c r="X989" i="1"/>
  <c r="X1013" i="1"/>
  <c r="W391" i="1"/>
  <c r="W463" i="1"/>
  <c r="W540" i="1"/>
  <c r="X14" i="1"/>
  <c r="X70" i="1"/>
  <c r="W135" i="1"/>
  <c r="W199" i="1"/>
  <c r="X223" i="1"/>
  <c r="W239" i="1"/>
  <c r="X295" i="1"/>
  <c r="X303" i="1"/>
  <c r="X311" i="1"/>
  <c r="W351" i="1"/>
  <c r="X359" i="1"/>
  <c r="W367" i="1"/>
  <c r="X375" i="1"/>
  <c r="W407" i="1"/>
  <c r="W423" i="1"/>
  <c r="W431" i="1"/>
  <c r="W439" i="1"/>
  <c r="W471" i="1"/>
  <c r="X479" i="1"/>
  <c r="W495" i="1"/>
  <c r="W519" i="1"/>
  <c r="X527" i="1"/>
  <c r="X551" i="1"/>
  <c r="W583" i="1"/>
  <c r="X591" i="1"/>
  <c r="W615" i="1"/>
  <c r="X623" i="1"/>
  <c r="X631" i="1"/>
  <c r="X655" i="1"/>
  <c r="W679" i="1"/>
  <c r="X735" i="1"/>
  <c r="X767" i="1"/>
  <c r="X791" i="1"/>
  <c r="X807" i="1"/>
  <c r="X815" i="1"/>
  <c r="X823" i="1"/>
  <c r="W831" i="1"/>
  <c r="X839" i="1"/>
  <c r="W855" i="1"/>
  <c r="X871" i="1"/>
  <c r="X887" i="1"/>
  <c r="X443" i="1"/>
  <c r="X493" i="1"/>
  <c r="X703" i="1"/>
  <c r="W727" i="1"/>
  <c r="X896" i="1"/>
  <c r="X940" i="1"/>
  <c r="X1007" i="1"/>
  <c r="W65" i="1"/>
  <c r="X241" i="1"/>
  <c r="X353" i="1"/>
  <c r="W465" i="1"/>
  <c r="X529" i="1"/>
  <c r="X553" i="1"/>
  <c r="X609" i="1"/>
  <c r="X649" i="1"/>
  <c r="X681" i="1"/>
  <c r="X46" i="1"/>
  <c r="X144" i="1"/>
  <c r="X276" i="1"/>
  <c r="W378" i="1"/>
  <c r="X425" i="1"/>
  <c r="W528" i="1"/>
  <c r="X628" i="1"/>
  <c r="X442" i="1"/>
  <c r="X76" i="1"/>
  <c r="X180" i="1"/>
  <c r="W220" i="1"/>
  <c r="X260" i="1"/>
  <c r="X308" i="1"/>
  <c r="W356" i="1"/>
  <c r="W213" i="1"/>
  <c r="W333" i="1"/>
  <c r="W365" i="1"/>
  <c r="X413" i="1"/>
  <c r="W437" i="1"/>
  <c r="W485" i="1"/>
  <c r="X701" i="1"/>
  <c r="X749" i="1"/>
  <c r="X773" i="1"/>
  <c r="W853" i="1"/>
  <c r="X925" i="1"/>
  <c r="X949" i="1"/>
  <c r="W973" i="1"/>
  <c r="X997" i="1"/>
  <c r="W666" i="1"/>
  <c r="X775" i="1"/>
  <c r="X30" i="1"/>
  <c r="X54" i="1"/>
  <c r="X104" i="1"/>
  <c r="X112" i="1"/>
  <c r="W160" i="1"/>
  <c r="W272" i="1"/>
  <c r="W304" i="1"/>
  <c r="W320" i="1"/>
  <c r="W336" i="1"/>
  <c r="X360" i="1"/>
  <c r="X480" i="1"/>
  <c r="X512" i="1"/>
  <c r="X520" i="1"/>
  <c r="W536" i="1"/>
  <c r="W544" i="1"/>
  <c r="W552" i="1"/>
  <c r="X560" i="1"/>
  <c r="X568" i="1"/>
  <c r="X608" i="1"/>
  <c r="W640" i="1"/>
  <c r="W704" i="1"/>
  <c r="X720" i="1"/>
  <c r="X744" i="1"/>
  <c r="W752" i="1"/>
  <c r="X776" i="1"/>
  <c r="W784" i="1"/>
  <c r="W800" i="1"/>
  <c r="X816" i="1"/>
  <c r="W832" i="1"/>
  <c r="W848" i="1"/>
  <c r="X864" i="1"/>
  <c r="X912" i="1"/>
  <c r="W182" i="1"/>
  <c r="W246" i="1"/>
  <c r="W350" i="1"/>
  <c r="W444" i="1"/>
  <c r="W844" i="1"/>
  <c r="W852" i="1"/>
  <c r="W860" i="1"/>
  <c r="W900" i="1"/>
  <c r="W908" i="1"/>
  <c r="X916" i="1"/>
  <c r="W932" i="1"/>
  <c r="W956" i="1"/>
  <c r="W964" i="1"/>
  <c r="W972" i="1"/>
  <c r="W980" i="1"/>
  <c r="W996" i="1"/>
  <c r="W1004" i="1"/>
  <c r="W1012" i="1"/>
  <c r="W868" i="1"/>
  <c r="X924" i="1"/>
  <c r="X943" i="1"/>
  <c r="X967" i="1"/>
  <c r="X988" i="1"/>
  <c r="W895" i="1"/>
  <c r="X919" i="1"/>
  <c r="W927" i="1"/>
  <c r="X935" i="1"/>
  <c r="X951" i="1"/>
  <c r="W975" i="1"/>
  <c r="W983" i="1"/>
  <c r="W991" i="1"/>
  <c r="W1015" i="1"/>
  <c r="W1023" i="1"/>
  <c r="W1031" i="1"/>
  <c r="W892" i="1"/>
  <c r="W911" i="1"/>
  <c r="W948" i="1"/>
  <c r="W888" i="1"/>
  <c r="W928" i="1"/>
  <c r="X952" i="1"/>
  <c r="W960" i="1"/>
  <c r="X976" i="1"/>
  <c r="W1000" i="1"/>
  <c r="X1016" i="1"/>
  <c r="W1024" i="1"/>
  <c r="W999" i="1"/>
  <c r="X1028" i="1"/>
  <c r="W18" i="1"/>
  <c r="W55" i="1"/>
  <c r="X7" i="1"/>
  <c r="X39" i="1"/>
  <c r="W26" i="1"/>
  <c r="X23" i="1"/>
  <c r="W34" i="1"/>
  <c r="W31" i="1"/>
  <c r="W47" i="1"/>
  <c r="W42" i="1"/>
  <c r="W10" i="1"/>
  <c r="W15" i="1"/>
  <c r="W50" i="1"/>
  <c r="W58" i="1"/>
  <c r="W82" i="1"/>
  <c r="W93" i="1"/>
  <c r="W45" i="1"/>
  <c r="W53" i="1"/>
  <c r="W77" i="1"/>
  <c r="X105" i="1"/>
  <c r="W114" i="1"/>
  <c r="X128" i="1"/>
  <c r="W146" i="1"/>
  <c r="X263" i="1"/>
  <c r="X168" i="1"/>
  <c r="X184" i="1"/>
  <c r="X200" i="1"/>
  <c r="X240" i="1"/>
  <c r="X258" i="1"/>
  <c r="X288" i="1"/>
  <c r="W307" i="1"/>
  <c r="X322" i="1"/>
  <c r="X352" i="1"/>
  <c r="X417" i="1"/>
  <c r="W447" i="1"/>
  <c r="X452" i="1"/>
  <c r="X481" i="1"/>
  <c r="X524" i="1"/>
  <c r="X532" i="1"/>
  <c r="X562" i="1"/>
  <c r="W570" i="1"/>
  <c r="W575" i="1"/>
  <c r="W589" i="1"/>
  <c r="W680" i="1"/>
  <c r="W728" i="1"/>
  <c r="W742" i="1"/>
  <c r="W802" i="1"/>
  <c r="W880" i="1"/>
  <c r="W227" i="1"/>
  <c r="W251" i="1"/>
  <c r="W315" i="1"/>
  <c r="W541" i="1"/>
  <c r="W621" i="1"/>
  <c r="W639" i="1"/>
  <c r="W63" i="1"/>
  <c r="W71" i="1"/>
  <c r="W79" i="1"/>
  <c r="W87" i="1"/>
  <c r="W90" i="1"/>
  <c r="W110" i="1"/>
  <c r="X113" i="1"/>
  <c r="W119" i="1"/>
  <c r="W122" i="1"/>
  <c r="W142" i="1"/>
  <c r="X145" i="1"/>
  <c r="W151" i="1"/>
  <c r="W154" i="1"/>
  <c r="W175" i="1"/>
  <c r="W191" i="1"/>
  <c r="W207" i="1"/>
  <c r="W234" i="1"/>
  <c r="W255" i="1"/>
  <c r="W259" i="1"/>
  <c r="W266" i="1"/>
  <c r="X285" i="1"/>
  <c r="W319" i="1"/>
  <c r="W323" i="1"/>
  <c r="W330" i="1"/>
  <c r="X349" i="1"/>
  <c r="W383" i="1"/>
  <c r="W402" i="1"/>
  <c r="W418" i="1"/>
  <c r="X429" i="1"/>
  <c r="W453" i="1"/>
  <c r="X461" i="1"/>
  <c r="W506" i="1"/>
  <c r="W511" i="1"/>
  <c r="W525" i="1"/>
  <c r="W546" i="1"/>
  <c r="W559" i="1"/>
  <c r="X567" i="1"/>
  <c r="W581" i="1"/>
  <c r="W635" i="1"/>
  <c r="X644" i="1"/>
  <c r="X709" i="1"/>
  <c r="W765" i="1"/>
  <c r="W768" i="1"/>
  <c r="W771" i="1"/>
  <c r="W774" i="1"/>
  <c r="X792" i="1"/>
  <c r="X856" i="1"/>
  <c r="W74" i="1"/>
  <c r="W125" i="1"/>
  <c r="W131" i="1"/>
  <c r="X169" i="1"/>
  <c r="X185" i="1"/>
  <c r="X201" i="1"/>
  <c r="W211" i="1"/>
  <c r="W221" i="1"/>
  <c r="W224" i="1"/>
  <c r="W231" i="1"/>
  <c r="W267" i="1"/>
  <c r="W274" i="1"/>
  <c r="X293" i="1"/>
  <c r="X312" i="1"/>
  <c r="W327" i="1"/>
  <c r="W331" i="1"/>
  <c r="W338" i="1"/>
  <c r="X346" i="1"/>
  <c r="X357" i="1"/>
  <c r="X379" i="1"/>
  <c r="W388" i="1"/>
  <c r="W399" i="1"/>
  <c r="X426" i="1"/>
  <c r="W440" i="1"/>
  <c r="X449" i="1"/>
  <c r="W490" i="1"/>
  <c r="X499" i="1"/>
  <c r="X564" i="1"/>
  <c r="W586" i="1"/>
  <c r="W595" i="1"/>
  <c r="W604" i="1"/>
  <c r="W612" i="1"/>
  <c r="W632" i="1"/>
  <c r="W677" i="1"/>
  <c r="W721" i="1"/>
  <c r="W817" i="1"/>
  <c r="W218" i="1"/>
  <c r="W275" i="1"/>
  <c r="W282" i="1"/>
  <c r="W339" i="1"/>
  <c r="W389" i="1"/>
  <c r="W474" i="1"/>
  <c r="W491" i="1"/>
  <c r="W517" i="1"/>
  <c r="W556" i="1"/>
  <c r="W573" i="1"/>
  <c r="W663" i="1"/>
  <c r="W692" i="1"/>
  <c r="W762" i="1"/>
  <c r="W785" i="1"/>
  <c r="W849" i="1"/>
  <c r="W99" i="1"/>
  <c r="W37" i="1"/>
  <c r="W102" i="1"/>
  <c r="W143" i="1"/>
  <c r="W8" i="1"/>
  <c r="X13" i="1"/>
  <c r="W16" i="1"/>
  <c r="X21" i="1"/>
  <c r="W24" i="1"/>
  <c r="X29" i="1"/>
  <c r="W32" i="1"/>
  <c r="W40" i="1"/>
  <c r="W48" i="1"/>
  <c r="W56" i="1"/>
  <c r="X61" i="1"/>
  <c r="W64" i="1"/>
  <c r="X69" i="1"/>
  <c r="W72" i="1"/>
  <c r="W80" i="1"/>
  <c r="X85" i="1"/>
  <c r="W88" i="1"/>
  <c r="W91" i="1"/>
  <c r="X111" i="1"/>
  <c r="W117" i="1"/>
  <c r="W120" i="1"/>
  <c r="W123" i="1"/>
  <c r="X126" i="1"/>
  <c r="W149" i="1"/>
  <c r="W152" i="1"/>
  <c r="W155" i="1"/>
  <c r="X158" i="1"/>
  <c r="W170" i="1"/>
  <c r="W173" i="1"/>
  <c r="W186" i="1"/>
  <c r="W189" i="1"/>
  <c r="W202" i="1"/>
  <c r="W205" i="1"/>
  <c r="W208" i="1"/>
  <c r="W215" i="1"/>
  <c r="X232" i="1"/>
  <c r="W242" i="1"/>
  <c r="X245" i="1"/>
  <c r="X264" i="1"/>
  <c r="X271" i="1"/>
  <c r="W279" i="1"/>
  <c r="W283" i="1"/>
  <c r="X298" i="1"/>
  <c r="X309" i="1"/>
  <c r="X328" i="1"/>
  <c r="W343" i="1"/>
  <c r="W347" i="1"/>
  <c r="W354" i="1"/>
  <c r="X362" i="1"/>
  <c r="W376" i="1"/>
  <c r="X385" i="1"/>
  <c r="W415" i="1"/>
  <c r="X420" i="1"/>
  <c r="W434" i="1"/>
  <c r="W450" i="1"/>
  <c r="W458" i="1"/>
  <c r="X467" i="1"/>
  <c r="W475" i="1"/>
  <c r="X487" i="1"/>
  <c r="X496" i="1"/>
  <c r="X500" i="1"/>
  <c r="X530" i="1"/>
  <c r="W538" i="1"/>
  <c r="W543" i="1"/>
  <c r="W557" i="1"/>
  <c r="W592" i="1"/>
  <c r="W627" i="1"/>
  <c r="W650" i="1"/>
  <c r="W747" i="1"/>
  <c r="W805" i="1"/>
  <c r="W814" i="1"/>
  <c r="W96" i="1"/>
  <c r="X166" i="1"/>
  <c r="X66" i="1"/>
  <c r="X137" i="1"/>
  <c r="X179" i="1"/>
  <c r="X192" i="1"/>
  <c r="W248" i="1"/>
  <c r="W11" i="1"/>
  <c r="W19" i="1"/>
  <c r="W27" i="1"/>
  <c r="W35" i="1"/>
  <c r="W43" i="1"/>
  <c r="W51" i="1"/>
  <c r="W59" i="1"/>
  <c r="W67" i="1"/>
  <c r="W75" i="1"/>
  <c r="W83" i="1"/>
  <c r="W94" i="1"/>
  <c r="W103" i="1"/>
  <c r="W219" i="1"/>
  <c r="W291" i="1"/>
  <c r="W355" i="1"/>
  <c r="W459" i="1"/>
  <c r="W509" i="1"/>
  <c r="W624" i="1"/>
  <c r="W688" i="1"/>
  <c r="W712" i="1"/>
  <c r="W134" i="1"/>
  <c r="X176" i="1"/>
  <c r="X195" i="1"/>
  <c r="W235" i="1"/>
  <c r="X290" i="1"/>
  <c r="X118" i="1"/>
  <c r="X150" i="1"/>
  <c r="X174" i="1"/>
  <c r="X177" i="1"/>
  <c r="X190" i="1"/>
  <c r="X193" i="1"/>
  <c r="X206" i="1"/>
  <c r="X209" i="1"/>
  <c r="X216" i="1"/>
  <c r="W243" i="1"/>
  <c r="X250" i="1"/>
  <c r="X261" i="1"/>
  <c r="X280" i="1"/>
  <c r="W299" i="1"/>
  <c r="W306" i="1"/>
  <c r="X314" i="1"/>
  <c r="X325" i="1"/>
  <c r="X344" i="1"/>
  <c r="W363" i="1"/>
  <c r="W386" i="1"/>
  <c r="X397" i="1"/>
  <c r="X408" i="1"/>
  <c r="X412" i="1"/>
  <c r="W421" i="1"/>
  <c r="X455" i="1"/>
  <c r="X464" i="1"/>
  <c r="X468" i="1"/>
  <c r="X497" i="1"/>
  <c r="W514" i="1"/>
  <c r="X535" i="1"/>
  <c r="W549" i="1"/>
  <c r="W629" i="1"/>
  <c r="X647" i="1"/>
  <c r="W660" i="1"/>
  <c r="X798" i="1"/>
  <c r="W801" i="1"/>
  <c r="W811" i="1"/>
  <c r="W893" i="1"/>
  <c r="W904" i="1"/>
  <c r="W909" i="1"/>
  <c r="W838" i="1"/>
  <c r="X936" i="1"/>
  <c r="W941" i="1"/>
  <c r="W950" i="1"/>
  <c r="W971" i="1"/>
  <c r="W1030" i="1"/>
  <c r="X368" i="1"/>
  <c r="X400" i="1"/>
  <c r="X432" i="1"/>
  <c r="X578" i="1"/>
  <c r="W636" i="1"/>
  <c r="X739" i="1"/>
  <c r="W757" i="1"/>
  <c r="W938" i="1"/>
  <c r="W947" i="1"/>
  <c r="W1005" i="1"/>
  <c r="W1014" i="1"/>
  <c r="X392" i="1"/>
  <c r="X424" i="1"/>
  <c r="X456" i="1"/>
  <c r="X472" i="1"/>
  <c r="X488" i="1"/>
  <c r="X504" i="1"/>
  <c r="W598" i="1"/>
  <c r="W699" i="1"/>
  <c r="W731" i="1"/>
  <c r="X754" i="1"/>
  <c r="W777" i="1"/>
  <c r="X786" i="1"/>
  <c r="W825" i="1"/>
  <c r="W841" i="1"/>
  <c r="X850" i="1"/>
  <c r="X917" i="1"/>
  <c r="W533" i="1"/>
  <c r="W565" i="1"/>
  <c r="W656" i="1"/>
  <c r="W695" i="1"/>
  <c r="W736" i="1"/>
  <c r="W778" i="1"/>
  <c r="W842" i="1"/>
  <c r="W867" i="1"/>
  <c r="W890" i="1"/>
  <c r="W899" i="1"/>
  <c r="W998" i="1"/>
  <c r="W1011" i="1"/>
  <c r="X384" i="1"/>
  <c r="X416" i="1"/>
  <c r="X448" i="1"/>
  <c r="W466" i="1"/>
  <c r="W482" i="1"/>
  <c r="W498" i="1"/>
  <c r="W522" i="1"/>
  <c r="W554" i="1"/>
  <c r="X603" i="1"/>
  <c r="W607" i="1"/>
  <c r="W618" i="1"/>
  <c r="W630" i="1"/>
  <c r="X653" i="1"/>
  <c r="W669" i="1"/>
  <c r="W674" i="1"/>
  <c r="W713" i="1"/>
  <c r="X745" i="1"/>
  <c r="W750" i="1"/>
  <c r="W782" i="1"/>
  <c r="W846" i="1"/>
  <c r="W872" i="1"/>
  <c r="W966" i="1"/>
  <c r="W974" i="1"/>
  <c r="W995" i="1"/>
  <c r="X507" i="1"/>
  <c r="X515" i="1"/>
  <c r="X523" i="1"/>
  <c r="X531" i="1"/>
  <c r="X539" i="1"/>
  <c r="X547" i="1"/>
  <c r="X611" i="1"/>
  <c r="X643" i="1"/>
  <c r="W672" i="1"/>
  <c r="X719" i="1"/>
  <c r="W760" i="1"/>
  <c r="X859" i="1"/>
  <c r="W870" i="1"/>
  <c r="W664" i="1"/>
  <c r="X685" i="1"/>
  <c r="W725" i="1"/>
  <c r="W877" i="1"/>
  <c r="W963" i="1"/>
  <c r="W1027" i="1"/>
  <c r="W576" i="1"/>
  <c r="W584" i="1"/>
  <c r="W610" i="1"/>
  <c r="W613" i="1"/>
  <c r="W616" i="1"/>
  <c r="W642" i="1"/>
  <c r="W645" i="1"/>
  <c r="W648" i="1"/>
  <c r="W671" i="1"/>
  <c r="W696" i="1"/>
  <c r="W733" i="1"/>
  <c r="W751" i="1"/>
  <c r="W759" i="1"/>
  <c r="W763" i="1"/>
  <c r="W787" i="1"/>
  <c r="W826" i="1"/>
  <c r="W829" i="1"/>
  <c r="W851" i="1"/>
  <c r="W869" i="1"/>
  <c r="W886" i="1"/>
  <c r="X906" i="1"/>
  <c r="W910" i="1"/>
  <c r="W914" i="1"/>
  <c r="W934" i="1"/>
  <c r="W968" i="1"/>
  <c r="W984" i="1"/>
  <c r="W1032" i="1"/>
  <c r="W587" i="1"/>
  <c r="X590" i="1"/>
  <c r="W619" i="1"/>
  <c r="X622" i="1"/>
  <c r="W661" i="1"/>
  <c r="X693" i="1"/>
  <c r="W710" i="1"/>
  <c r="W718" i="1"/>
  <c r="W722" i="1"/>
  <c r="W808" i="1"/>
  <c r="W822" i="1"/>
  <c r="W862" i="1"/>
  <c r="W874" i="1"/>
  <c r="X883" i="1"/>
  <c r="W902" i="1"/>
  <c r="X907" i="1"/>
  <c r="W931" i="1"/>
  <c r="X944" i="1"/>
  <c r="X981" i="1"/>
  <c r="W1008" i="1"/>
  <c r="X923" i="1"/>
  <c r="W926" i="1"/>
  <c r="X987" i="1"/>
  <c r="W990" i="1"/>
  <c r="X766" i="1"/>
  <c r="X790" i="1"/>
  <c r="W793" i="1"/>
  <c r="X854" i="1"/>
  <c r="X891" i="1"/>
  <c r="W894" i="1"/>
  <c r="W958" i="1"/>
  <c r="W1022" i="1"/>
  <c r="W675" i="1"/>
  <c r="W683" i="1"/>
  <c r="W691" i="1"/>
  <c r="W702" i="1"/>
  <c r="X705" i="1"/>
  <c r="W711" i="1"/>
  <c r="W714" i="1"/>
  <c r="W734" i="1"/>
  <c r="X737" i="1"/>
  <c r="W743" i="1"/>
  <c r="W746" i="1"/>
  <c r="W833" i="1"/>
  <c r="W918" i="1"/>
  <c r="W955" i="1"/>
  <c r="W965" i="1"/>
  <c r="W982" i="1"/>
  <c r="W992" i="1"/>
  <c r="W1019" i="1"/>
  <c r="W1029" i="1"/>
  <c r="X726" i="1"/>
  <c r="X758" i="1"/>
  <c r="X806" i="1"/>
  <c r="W809" i="1"/>
  <c r="W830" i="1"/>
  <c r="X875" i="1"/>
  <c r="W878" i="1"/>
  <c r="W915" i="1"/>
  <c r="X939" i="1"/>
  <c r="W942" i="1"/>
  <c r="W979" i="1"/>
  <c r="X1003" i="1"/>
  <c r="W1006" i="1"/>
  <c r="W857" i="1"/>
  <c r="W865" i="1"/>
  <c r="W873" i="1"/>
  <c r="W881" i="1"/>
  <c r="W889" i="1"/>
  <c r="W897" i="1"/>
  <c r="W905" i="1"/>
  <c r="W913" i="1"/>
  <c r="W921" i="1"/>
  <c r="W929" i="1"/>
  <c r="W937" i="1"/>
  <c r="W945" i="1"/>
  <c r="W953" i="1"/>
  <c r="W961" i="1"/>
  <c r="W969" i="1"/>
  <c r="W977" i="1"/>
  <c r="W985" i="1"/>
  <c r="W993" i="1"/>
  <c r="W1001" i="1"/>
  <c r="W1009" i="1"/>
  <c r="W1017" i="1"/>
  <c r="W1025" i="1"/>
  <c r="W1033" i="1"/>
  <c r="Q390" i="7" l="1"/>
  <c r="R503" i="9"/>
  <c r="R226" i="9"/>
  <c r="R210" i="9"/>
  <c r="R533" i="9"/>
  <c r="S533" i="9" s="1"/>
  <c r="V533" i="9" s="1"/>
  <c r="R933" i="9"/>
  <c r="R577" i="9"/>
  <c r="R872" i="9"/>
  <c r="R913" i="9"/>
  <c r="S913" i="9" s="1"/>
  <c r="V913" i="9" s="1"/>
  <c r="R616" i="9"/>
  <c r="R328" i="9"/>
  <c r="R624" i="9"/>
  <c r="R986" i="9"/>
  <c r="S986" i="9" s="1"/>
  <c r="V986" i="9" s="1"/>
  <c r="R783" i="9"/>
  <c r="R897" i="9"/>
  <c r="R643" i="9"/>
  <c r="R379" i="9"/>
  <c r="R207" i="9"/>
  <c r="R843" i="9"/>
  <c r="R352" i="9"/>
  <c r="R32" i="9"/>
  <c r="S32" i="9" s="1"/>
  <c r="V32" i="9" s="1"/>
  <c r="R919" i="9"/>
  <c r="R463" i="9"/>
  <c r="R121" i="9"/>
  <c r="S121" i="9" s="1"/>
  <c r="V121" i="9" s="1"/>
  <c r="R870" i="9"/>
  <c r="S870" i="9" s="1"/>
  <c r="V870" i="9" s="1"/>
  <c r="R611" i="9"/>
  <c r="R808" i="9"/>
  <c r="R735" i="9"/>
  <c r="R816" i="9"/>
  <c r="R930" i="9"/>
  <c r="R659" i="9"/>
  <c r="R778" i="9"/>
  <c r="R706" i="9"/>
  <c r="R786" i="9"/>
  <c r="R854" i="9"/>
  <c r="R376" i="9"/>
  <c r="R924" i="9"/>
  <c r="S924" i="9" s="1"/>
  <c r="V924" i="9" s="1"/>
  <c r="R888" i="9"/>
  <c r="R576" i="9"/>
  <c r="R692" i="9"/>
  <c r="R976" i="9"/>
  <c r="R960" i="9"/>
  <c r="R315" i="9"/>
  <c r="R725" i="9"/>
  <c r="R862" i="9"/>
  <c r="S862" i="9" s="1"/>
  <c r="V862" i="9" s="1"/>
  <c r="R620" i="9"/>
  <c r="R582" i="9"/>
  <c r="R830" i="9"/>
  <c r="R683" i="9"/>
  <c r="X388" i="7"/>
  <c r="S897" i="9"/>
  <c r="V897" i="9" s="1"/>
  <c r="R587" i="9"/>
  <c r="S379" i="9"/>
  <c r="V379" i="9" s="1"/>
  <c r="S582" i="9"/>
  <c r="V582" i="9" s="1"/>
  <c r="R838" i="9"/>
  <c r="R183" i="9"/>
  <c r="S183" i="9" s="1"/>
  <c r="V183" i="9" s="1"/>
  <c r="R920" i="9"/>
  <c r="S920" i="9" s="1"/>
  <c r="V920" i="9" s="1"/>
  <c r="R10" i="9"/>
  <c r="R803" i="9"/>
  <c r="S785" i="9"/>
  <c r="V785" i="9" s="1"/>
  <c r="R408" i="9"/>
  <c r="S408" i="9" s="1"/>
  <c r="V408" i="9" s="1"/>
  <c r="R929" i="9"/>
  <c r="R675" i="9"/>
  <c r="R988" i="9"/>
  <c r="S210" i="9"/>
  <c r="V210" i="9" s="1"/>
  <c r="R1004" i="9"/>
  <c r="R785" i="9"/>
  <c r="R719" i="9"/>
  <c r="S719" i="9" s="1"/>
  <c r="V719" i="9" s="1"/>
  <c r="R272" i="9"/>
  <c r="S272" i="9" s="1"/>
  <c r="V272" i="9" s="1"/>
  <c r="R908" i="9"/>
  <c r="R969" i="9"/>
  <c r="S969" i="9" s="1"/>
  <c r="V969" i="9" s="1"/>
  <c r="S659" i="9"/>
  <c r="V659" i="9" s="1"/>
  <c r="R482" i="9"/>
  <c r="S482" i="9" s="1"/>
  <c r="V482" i="9" s="1"/>
  <c r="R416" i="9"/>
  <c r="S992" i="9"/>
  <c r="V992" i="9" s="1"/>
  <c r="R714" i="9"/>
  <c r="S714" i="9" s="1"/>
  <c r="V714" i="9" s="1"/>
  <c r="S725" i="9"/>
  <c r="V725" i="9" s="1"/>
  <c r="R977" i="9"/>
  <c r="S503" i="9"/>
  <c r="V503" i="9" s="1"/>
  <c r="R37" i="9"/>
  <c r="S929" i="9"/>
  <c r="V929" i="9" s="1"/>
  <c r="S226" i="9"/>
  <c r="V226" i="9" s="1"/>
  <c r="S808" i="9"/>
  <c r="V808" i="9" s="1"/>
  <c r="R551" i="9"/>
  <c r="S930" i="9"/>
  <c r="V930" i="9" s="1"/>
  <c r="R162" i="9"/>
  <c r="S162" i="9" s="1"/>
  <c r="V162" i="9" s="1"/>
  <c r="S830" i="9"/>
  <c r="V830" i="9" s="1"/>
  <c r="S854" i="9"/>
  <c r="V854" i="9" s="1"/>
  <c r="S207" i="9"/>
  <c r="V207" i="9" s="1"/>
  <c r="S675" i="9"/>
  <c r="V675" i="9" s="1"/>
  <c r="S683" i="9"/>
  <c r="V683" i="9" s="1"/>
  <c r="R206" i="9"/>
  <c r="R142" i="9"/>
  <c r="S142" i="9" s="1"/>
  <c r="V142" i="9" s="1"/>
  <c r="R36" i="9"/>
  <c r="S36" i="9" s="1"/>
  <c r="V36" i="9" s="1"/>
  <c r="R95" i="9"/>
  <c r="S95" i="9" s="1"/>
  <c r="V95" i="9" s="1"/>
  <c r="R100" i="9"/>
  <c r="S100" i="9" s="1"/>
  <c r="V100" i="9" s="1"/>
  <c r="R31" i="9"/>
  <c r="R66" i="9"/>
  <c r="R190" i="9"/>
  <c r="S190" i="9" s="1"/>
  <c r="V190" i="9" s="1"/>
  <c r="R105" i="9"/>
  <c r="R150" i="9"/>
  <c r="S150" i="9" s="1"/>
  <c r="V150" i="9" s="1"/>
  <c r="R252" i="9"/>
  <c r="R86" i="9"/>
  <c r="S86" i="9" s="1"/>
  <c r="V86" i="9" s="1"/>
  <c r="R209" i="9"/>
  <c r="R106" i="9"/>
  <c r="S106" i="9" s="1"/>
  <c r="V106" i="9" s="1"/>
  <c r="R129" i="9"/>
  <c r="R76" i="9"/>
  <c r="S76" i="9" s="1"/>
  <c r="V76" i="9" s="1"/>
  <c r="R41" i="9"/>
  <c r="S41" i="9" s="1"/>
  <c r="V41" i="9" s="1"/>
  <c r="R110" i="9"/>
  <c r="R163" i="9"/>
  <c r="S163" i="9" s="1"/>
  <c r="V163" i="9" s="1"/>
  <c r="R330" i="9"/>
  <c r="S330" i="9" s="1"/>
  <c r="V330" i="9" s="1"/>
  <c r="R46" i="9"/>
  <c r="S46" i="9" s="1"/>
  <c r="V46" i="9" s="1"/>
  <c r="R114" i="9"/>
  <c r="R348" i="9"/>
  <c r="R410" i="9"/>
  <c r="S410" i="9" s="1"/>
  <c r="V410" i="9" s="1"/>
  <c r="R62" i="9"/>
  <c r="S62" i="9" s="1"/>
  <c r="V62" i="9" s="1"/>
  <c r="R588" i="9"/>
  <c r="S588" i="9" s="1"/>
  <c r="V588" i="9" s="1"/>
  <c r="R117" i="9"/>
  <c r="S117" i="9" s="1"/>
  <c r="V117" i="9" s="1"/>
  <c r="R375" i="9"/>
  <c r="S375" i="9" s="1"/>
  <c r="V375" i="9" s="1"/>
  <c r="R7" i="9"/>
  <c r="R71" i="9"/>
  <c r="S71" i="9" s="1"/>
  <c r="V71" i="9" s="1"/>
  <c r="R214" i="9"/>
  <c r="R281" i="9"/>
  <c r="S281" i="9" s="1"/>
  <c r="V281" i="9" s="1"/>
  <c r="R345" i="9"/>
  <c r="S345" i="9" s="1"/>
  <c r="V345" i="9" s="1"/>
  <c r="R42" i="9"/>
  <c r="S42" i="9" s="1"/>
  <c r="V42" i="9" s="1"/>
  <c r="R22" i="9"/>
  <c r="R81" i="9"/>
  <c r="S81" i="9" s="1"/>
  <c r="V81" i="9" s="1"/>
  <c r="R227" i="9"/>
  <c r="R282" i="9"/>
  <c r="R198" i="9"/>
  <c r="S198" i="9" s="1"/>
  <c r="V198" i="9" s="1"/>
  <c r="R144" i="9"/>
  <c r="S144" i="9" s="1"/>
  <c r="V144" i="9" s="1"/>
  <c r="R364" i="9"/>
  <c r="S364" i="9" s="1"/>
  <c r="V364" i="9" s="1"/>
  <c r="R145" i="9"/>
  <c r="R82" i="9"/>
  <c r="S82" i="9" s="1"/>
  <c r="V82" i="9" s="1"/>
  <c r="R193" i="9"/>
  <c r="S193" i="9" s="1"/>
  <c r="V193" i="9" s="1"/>
  <c r="R619" i="9"/>
  <c r="R264" i="9"/>
  <c r="R103" i="9"/>
  <c r="R359" i="9"/>
  <c r="S359" i="9" s="1"/>
  <c r="V359" i="9" s="1"/>
  <c r="R464" i="9"/>
  <c r="R615" i="9"/>
  <c r="S615" i="9" s="1"/>
  <c r="V615" i="9" s="1"/>
  <c r="R11" i="9"/>
  <c r="S11" i="9" s="1"/>
  <c r="V11" i="9" s="1"/>
  <c r="R319" i="9"/>
  <c r="S319" i="9" s="1"/>
  <c r="V319" i="9" s="1"/>
  <c r="R440" i="9"/>
  <c r="R500" i="9"/>
  <c r="R430" i="9"/>
  <c r="R353" i="9"/>
  <c r="S353" i="9" s="1"/>
  <c r="V353" i="9" s="1"/>
  <c r="R607" i="9"/>
  <c r="S607" i="9" s="1"/>
  <c r="V607" i="9" s="1"/>
  <c r="R314" i="9"/>
  <c r="R124" i="9"/>
  <c r="S124" i="9" s="1"/>
  <c r="V124" i="9" s="1"/>
  <c r="R302" i="9"/>
  <c r="S302" i="9" s="1"/>
  <c r="V302" i="9" s="1"/>
  <c r="R174" i="9"/>
  <c r="S174" i="9" s="1"/>
  <c r="V174" i="9" s="1"/>
  <c r="R77" i="9"/>
  <c r="R238" i="9"/>
  <c r="S238" i="9" s="1"/>
  <c r="V238" i="9" s="1"/>
  <c r="R374" i="9"/>
  <c r="S374" i="9" s="1"/>
  <c r="V374" i="9" s="1"/>
  <c r="R98" i="9"/>
  <c r="S98" i="9" s="1"/>
  <c r="V98" i="9" s="1"/>
  <c r="R404" i="9"/>
  <c r="R321" i="9"/>
  <c r="S321" i="9" s="1"/>
  <c r="V321" i="9" s="1"/>
  <c r="R307" i="9"/>
  <c r="S307" i="9" s="1"/>
  <c r="V307" i="9" s="1"/>
  <c r="R179" i="9"/>
  <c r="R308" i="9"/>
  <c r="R326" i="9"/>
  <c r="S326" i="9" s="1"/>
  <c r="V326" i="9" s="1"/>
  <c r="R521" i="9"/>
  <c r="S521" i="9" s="1"/>
  <c r="V521" i="9" s="1"/>
  <c r="R101" i="9"/>
  <c r="S101" i="9" s="1"/>
  <c r="V101" i="9" s="1"/>
  <c r="R322" i="9"/>
  <c r="S322" i="9" s="1"/>
  <c r="V322" i="9" s="1"/>
  <c r="R563" i="9"/>
  <c r="S563" i="9" s="1"/>
  <c r="V563" i="9" s="1"/>
  <c r="R697" i="9"/>
  <c r="S697" i="9" s="1"/>
  <c r="V697" i="9" s="1"/>
  <c r="R831" i="9"/>
  <c r="R890" i="9"/>
  <c r="S890" i="9" s="1"/>
  <c r="V890" i="9" s="1"/>
  <c r="R941" i="9"/>
  <c r="S941" i="9" s="1"/>
  <c r="V941" i="9" s="1"/>
  <c r="R618" i="9"/>
  <c r="S618" i="9" s="1"/>
  <c r="V618" i="9" s="1"/>
  <c r="R847" i="9"/>
  <c r="R840" i="9"/>
  <c r="S840" i="9" s="1"/>
  <c r="V840" i="9" s="1"/>
  <c r="R887" i="9"/>
  <c r="S887" i="9" s="1"/>
  <c r="V887" i="9" s="1"/>
  <c r="R967" i="9"/>
  <c r="S967" i="9" s="1"/>
  <c r="V967" i="9" s="1"/>
  <c r="R84" i="9"/>
  <c r="R108" i="9"/>
  <c r="R152" i="9"/>
  <c r="R393" i="9"/>
  <c r="S393" i="9" s="1"/>
  <c r="V393" i="9" s="1"/>
  <c r="R231" i="9"/>
  <c r="S231" i="9" s="1"/>
  <c r="V231" i="9" s="1"/>
  <c r="R277" i="9"/>
  <c r="S277" i="9" s="1"/>
  <c r="V277" i="9" s="1"/>
  <c r="R586" i="9"/>
  <c r="S586" i="9" s="1"/>
  <c r="V586" i="9" s="1"/>
  <c r="R547" i="9"/>
  <c r="S547" i="9" s="1"/>
  <c r="V547" i="9" s="1"/>
  <c r="R604" i="9"/>
  <c r="R568" i="9"/>
  <c r="S568" i="9" s="1"/>
  <c r="V568" i="9" s="1"/>
  <c r="R708" i="9"/>
  <c r="S708" i="9" s="1"/>
  <c r="V708" i="9" s="1"/>
  <c r="R881" i="9"/>
  <c r="S881" i="9" s="1"/>
  <c r="V881" i="9" s="1"/>
  <c r="R893" i="9"/>
  <c r="S893" i="9" s="1"/>
  <c r="V893" i="9" s="1"/>
  <c r="R1014" i="9"/>
  <c r="S1014" i="9" s="1"/>
  <c r="V1014" i="9" s="1"/>
  <c r="R52" i="9"/>
  <c r="S52" i="9" s="1"/>
  <c r="V52" i="9" s="1"/>
  <c r="R696" i="9"/>
  <c r="S696" i="9" s="1"/>
  <c r="V696" i="9" s="1"/>
  <c r="R729" i="9"/>
  <c r="R873" i="9"/>
  <c r="S873" i="9" s="1"/>
  <c r="V873" i="9" s="1"/>
  <c r="R985" i="9"/>
  <c r="S985" i="9" s="1"/>
  <c r="V985" i="9" s="1"/>
  <c r="R300" i="9"/>
  <c r="S300" i="9" s="1"/>
  <c r="V300" i="9" s="1"/>
  <c r="R15" i="9"/>
  <c r="S15" i="9" s="1"/>
  <c r="V15" i="9" s="1"/>
  <c r="R806" i="9"/>
  <c r="S806" i="9" s="1"/>
  <c r="V806" i="9" s="1"/>
  <c r="R773" i="9"/>
  <c r="S773" i="9" s="1"/>
  <c r="V773" i="9" s="1"/>
  <c r="R829" i="9"/>
  <c r="S829" i="9" s="1"/>
  <c r="V829" i="9" s="1"/>
  <c r="R916" i="9"/>
  <c r="R991" i="9"/>
  <c r="S991" i="9" s="1"/>
  <c r="V991" i="9" s="1"/>
  <c r="R35" i="9"/>
  <c r="R111" i="9"/>
  <c r="S111" i="9" s="1"/>
  <c r="V111" i="9" s="1"/>
  <c r="R133" i="9"/>
  <c r="S133" i="9" s="1"/>
  <c r="V133" i="9" s="1"/>
  <c r="R418" i="9"/>
  <c r="S418" i="9" s="1"/>
  <c r="V418" i="9" s="1"/>
  <c r="R406" i="9"/>
  <c r="S406" i="9" s="1"/>
  <c r="V406" i="9" s="1"/>
  <c r="R658" i="9"/>
  <c r="S658" i="9" s="1"/>
  <c r="V658" i="9" s="1"/>
  <c r="R720" i="9"/>
  <c r="R592" i="9"/>
  <c r="S592" i="9" s="1"/>
  <c r="V592" i="9" s="1"/>
  <c r="R748" i="9"/>
  <c r="R837" i="9"/>
  <c r="S837" i="9" s="1"/>
  <c r="V837" i="9" s="1"/>
  <c r="R959" i="9"/>
  <c r="R486" i="9"/>
  <c r="S486" i="9" s="1"/>
  <c r="V486" i="9" s="1"/>
  <c r="R43" i="9"/>
  <c r="S43" i="9" s="1"/>
  <c r="V43" i="9" s="1"/>
  <c r="R61" i="9"/>
  <c r="S61" i="9" s="1"/>
  <c r="V61" i="9" s="1"/>
  <c r="R141" i="9"/>
  <c r="S141" i="9" s="1"/>
  <c r="V141" i="9" s="1"/>
  <c r="R265" i="9"/>
  <c r="S265" i="9" s="1"/>
  <c r="V265" i="9" s="1"/>
  <c r="R350" i="9"/>
  <c r="S350" i="9" s="1"/>
  <c r="V350" i="9" s="1"/>
  <c r="R460" i="9"/>
  <c r="S460" i="9" s="1"/>
  <c r="V460" i="9" s="1"/>
  <c r="R543" i="9"/>
  <c r="S543" i="9" s="1"/>
  <c r="V543" i="9" s="1"/>
  <c r="R645" i="9"/>
  <c r="S645" i="9" s="1"/>
  <c r="V645" i="9" s="1"/>
  <c r="R886" i="9"/>
  <c r="R863" i="9"/>
  <c r="R996" i="9"/>
  <c r="R340" i="9"/>
  <c r="S340" i="9" s="1"/>
  <c r="V340" i="9" s="1"/>
  <c r="R415" i="9"/>
  <c r="R294" i="9"/>
  <c r="S294" i="9" s="1"/>
  <c r="V294" i="9" s="1"/>
  <c r="R496" i="9"/>
  <c r="S496" i="9" s="1"/>
  <c r="V496" i="9" s="1"/>
  <c r="R721" i="9"/>
  <c r="R653" i="9"/>
  <c r="R733" i="9"/>
  <c r="S733" i="9" s="1"/>
  <c r="V733" i="9" s="1"/>
  <c r="R946" i="9"/>
  <c r="R1017" i="9"/>
  <c r="R118" i="9"/>
  <c r="R474" i="9"/>
  <c r="S474" i="9" s="1"/>
  <c r="V474" i="9" s="1"/>
  <c r="R514" i="9"/>
  <c r="S514" i="9" s="1"/>
  <c r="V514" i="9" s="1"/>
  <c r="R14" i="9"/>
  <c r="S14" i="9" s="1"/>
  <c r="V14" i="9" s="1"/>
  <c r="R45" i="9"/>
  <c r="S45" i="9" s="1"/>
  <c r="V45" i="9" s="1"/>
  <c r="R285" i="9"/>
  <c r="S285" i="9" s="1"/>
  <c r="V285" i="9" s="1"/>
  <c r="R684" i="9"/>
  <c r="R327" i="9"/>
  <c r="R194" i="9"/>
  <c r="R575" i="9"/>
  <c r="S575" i="9" s="1"/>
  <c r="V575" i="9" s="1"/>
  <c r="R594" i="9"/>
  <c r="S594" i="9" s="1"/>
  <c r="V594" i="9" s="1"/>
  <c r="R131" i="9"/>
  <c r="R559" i="9"/>
  <c r="R417" i="9"/>
  <c r="R34" i="9"/>
  <c r="R188" i="9"/>
  <c r="R366" i="9"/>
  <c r="R73" i="9"/>
  <c r="S73" i="9" s="1"/>
  <c r="V73" i="9" s="1"/>
  <c r="R271" i="9"/>
  <c r="R435" i="9"/>
  <c r="S435" i="9" s="1"/>
  <c r="V435" i="9" s="1"/>
  <c r="R68" i="9"/>
  <c r="S68" i="9" s="1"/>
  <c r="V68" i="9" s="1"/>
  <c r="R443" i="9"/>
  <c r="S443" i="9" s="1"/>
  <c r="V443" i="9" s="1"/>
  <c r="R456" i="9"/>
  <c r="R403" i="9"/>
  <c r="R385" i="9"/>
  <c r="R390" i="9"/>
  <c r="S390" i="9" s="1"/>
  <c r="V390" i="9" s="1"/>
  <c r="R476" i="9"/>
  <c r="S476" i="9" s="1"/>
  <c r="V476" i="9" s="1"/>
  <c r="R136" i="9"/>
  <c r="S136" i="9" s="1"/>
  <c r="V136" i="9" s="1"/>
  <c r="R412" i="9"/>
  <c r="R386" i="9"/>
  <c r="S386" i="9" s="1"/>
  <c r="V386" i="9" s="1"/>
  <c r="R448" i="9"/>
  <c r="S448" i="9" s="1"/>
  <c r="V448" i="9" s="1"/>
  <c r="R760" i="9"/>
  <c r="R798" i="9"/>
  <c r="S798" i="9" s="1"/>
  <c r="V798" i="9" s="1"/>
  <c r="R825" i="9"/>
  <c r="S825" i="9" s="1"/>
  <c r="V825" i="9" s="1"/>
  <c r="R867" i="9"/>
  <c r="S867" i="9" s="1"/>
  <c r="V867" i="9" s="1"/>
  <c r="R864" i="9"/>
  <c r="S864" i="9" s="1"/>
  <c r="V864" i="9" s="1"/>
  <c r="R1025" i="9"/>
  <c r="S1025" i="9" s="1"/>
  <c r="V1025" i="9" s="1"/>
  <c r="R734" i="9"/>
  <c r="S734" i="9" s="1"/>
  <c r="V734" i="9" s="1"/>
  <c r="R804" i="9"/>
  <c r="S804" i="9" s="1"/>
  <c r="V804" i="9" s="1"/>
  <c r="R805" i="9"/>
  <c r="R1009" i="9"/>
  <c r="S1009" i="9" s="1"/>
  <c r="V1009" i="9" s="1"/>
  <c r="R1031" i="9"/>
  <c r="S1031" i="9" s="1"/>
  <c r="V1031" i="9" s="1"/>
  <c r="R216" i="9"/>
  <c r="S216" i="9" s="1"/>
  <c r="V216" i="9" s="1"/>
  <c r="R140" i="9"/>
  <c r="S140" i="9" s="1"/>
  <c r="V140" i="9" s="1"/>
  <c r="R539" i="9"/>
  <c r="S539" i="9" s="1"/>
  <c r="V539" i="9" s="1"/>
  <c r="R341" i="9"/>
  <c r="S341" i="9" s="1"/>
  <c r="V341" i="9" s="1"/>
  <c r="R291" i="9"/>
  <c r="R492" i="9"/>
  <c r="R791" i="9"/>
  <c r="S791" i="9" s="1"/>
  <c r="V791" i="9" s="1"/>
  <c r="R631" i="9"/>
  <c r="S631" i="9" s="1"/>
  <c r="V631" i="9" s="1"/>
  <c r="R724" i="9"/>
  <c r="S724" i="9" s="1"/>
  <c r="V724" i="9" s="1"/>
  <c r="R865" i="9"/>
  <c r="R896" i="9"/>
  <c r="S896" i="9" s="1"/>
  <c r="V896" i="9" s="1"/>
  <c r="R1003" i="9"/>
  <c r="S1003" i="9" s="1"/>
  <c r="V1003" i="9" s="1"/>
  <c r="R28" i="9"/>
  <c r="R674" i="9"/>
  <c r="S674" i="9" s="1"/>
  <c r="V674" i="9" s="1"/>
  <c r="R732" i="9"/>
  <c r="S732" i="9" s="1"/>
  <c r="V732" i="9" s="1"/>
  <c r="R884" i="9"/>
  <c r="S884" i="9" s="1"/>
  <c r="V884" i="9" s="1"/>
  <c r="R943" i="9"/>
  <c r="R679" i="9"/>
  <c r="S679" i="9" s="1"/>
  <c r="V679" i="9" s="1"/>
  <c r="R654" i="9"/>
  <c r="S654" i="9" s="1"/>
  <c r="V654" i="9" s="1"/>
  <c r="R698" i="9"/>
  <c r="S698" i="9" s="1"/>
  <c r="V698" i="9" s="1"/>
  <c r="R885" i="9"/>
  <c r="S885" i="9" s="1"/>
  <c r="V885" i="9" s="1"/>
  <c r="R956" i="9"/>
  <c r="R980" i="9"/>
  <c r="R87" i="9"/>
  <c r="S87" i="9" s="1"/>
  <c r="V87" i="9" s="1"/>
  <c r="R99" i="9"/>
  <c r="S99" i="9" s="1"/>
  <c r="V99" i="9" s="1"/>
  <c r="R489" i="9"/>
  <c r="S489" i="9" s="1"/>
  <c r="V489" i="9" s="1"/>
  <c r="R197" i="9"/>
  <c r="S197" i="9" s="1"/>
  <c r="V197" i="9" s="1"/>
  <c r="R499" i="9"/>
  <c r="S499" i="9" s="1"/>
  <c r="V499" i="9" s="1"/>
  <c r="R505" i="9"/>
  <c r="R516" i="9"/>
  <c r="R471" i="9"/>
  <c r="R640" i="9"/>
  <c r="S640" i="9" s="1"/>
  <c r="V640" i="9" s="1"/>
  <c r="R787" i="9"/>
  <c r="S787" i="9" s="1"/>
  <c r="V787" i="9" s="1"/>
  <c r="R898" i="9"/>
  <c r="S898" i="9" s="1"/>
  <c r="V898" i="9" s="1"/>
  <c r="R947" i="9"/>
  <c r="S947" i="9" s="1"/>
  <c r="V947" i="9" s="1"/>
  <c r="R112" i="9"/>
  <c r="S112" i="9" s="1"/>
  <c r="V112" i="9" s="1"/>
  <c r="R33" i="9"/>
  <c r="R107" i="9"/>
  <c r="R128" i="9"/>
  <c r="R205" i="9"/>
  <c r="R369" i="9"/>
  <c r="S369" i="9" s="1"/>
  <c r="V369" i="9" s="1"/>
  <c r="R414" i="9"/>
  <c r="S414" i="9" s="1"/>
  <c r="V414" i="9" s="1"/>
  <c r="R524" i="9"/>
  <c r="S524" i="9" s="1"/>
  <c r="V524" i="9" s="1"/>
  <c r="R705" i="9"/>
  <c r="S705" i="9" s="1"/>
  <c r="V705" i="9" s="1"/>
  <c r="R713" i="9"/>
  <c r="S713" i="9" s="1"/>
  <c r="V713" i="9" s="1"/>
  <c r="R796" i="9"/>
  <c r="R937" i="9"/>
  <c r="R391" i="9"/>
  <c r="R246" i="9"/>
  <c r="R428" i="9"/>
  <c r="S428" i="9" s="1"/>
  <c r="V428" i="9" s="1"/>
  <c r="R358" i="9"/>
  <c r="S358" i="9" s="1"/>
  <c r="V358" i="9" s="1"/>
  <c r="R468" i="9"/>
  <c r="S468" i="9" s="1"/>
  <c r="V468" i="9" s="1"/>
  <c r="R715" i="9"/>
  <c r="R718" i="9"/>
  <c r="R814" i="9"/>
  <c r="R874" i="9"/>
  <c r="R979" i="9"/>
  <c r="R90" i="9"/>
  <c r="S90" i="9" s="1"/>
  <c r="V90" i="9" s="1"/>
  <c r="R347" i="9"/>
  <c r="S347" i="9" s="1"/>
  <c r="V347" i="9" s="1"/>
  <c r="R273" i="9"/>
  <c r="S273" i="9" s="1"/>
  <c r="V273" i="9" s="1"/>
  <c r="R109" i="9"/>
  <c r="R349" i="9"/>
  <c r="R591" i="9"/>
  <c r="R67" i="9"/>
  <c r="S67" i="9" s="1"/>
  <c r="V67" i="9" s="1"/>
  <c r="R199" i="9"/>
  <c r="R275" i="9"/>
  <c r="S275" i="9" s="1"/>
  <c r="V275" i="9" s="1"/>
  <c r="R461" i="9"/>
  <c r="S461" i="9" s="1"/>
  <c r="V461" i="9" s="1"/>
  <c r="R153" i="9"/>
  <c r="R542" i="9"/>
  <c r="S542" i="9" s="1"/>
  <c r="V542" i="9" s="1"/>
  <c r="R283" i="9"/>
  <c r="R617" i="9"/>
  <c r="R526" i="9"/>
  <c r="S526" i="9" s="1"/>
  <c r="V526" i="9" s="1"/>
  <c r="R239" i="9"/>
  <c r="S239" i="9" s="1"/>
  <c r="V239" i="9" s="1"/>
  <c r="R433" i="9"/>
  <c r="S433" i="9" s="1"/>
  <c r="V433" i="9" s="1"/>
  <c r="R512" i="9"/>
  <c r="S512" i="9" s="1"/>
  <c r="V512" i="9" s="1"/>
  <c r="R132" i="9"/>
  <c r="S132" i="9" s="1"/>
  <c r="V132" i="9" s="1"/>
  <c r="R244" i="9"/>
  <c r="R585" i="9"/>
  <c r="R94" i="9"/>
  <c r="S94" i="9" s="1"/>
  <c r="V94" i="9" s="1"/>
  <c r="R139" i="9"/>
  <c r="S139" i="9" s="1"/>
  <c r="V139" i="9" s="1"/>
  <c r="R553" i="9"/>
  <c r="S553" i="9" s="1"/>
  <c r="V553" i="9" s="1"/>
  <c r="R151" i="9"/>
  <c r="R494" i="9"/>
  <c r="S494" i="9" s="1"/>
  <c r="V494" i="9" s="1"/>
  <c r="R56" i="9"/>
  <c r="S56" i="9" s="1"/>
  <c r="V56" i="9" s="1"/>
  <c r="R451" i="9"/>
  <c r="R467" i="9"/>
  <c r="R540" i="9"/>
  <c r="R200" i="9"/>
  <c r="S200" i="9" s="1"/>
  <c r="V200" i="9" s="1"/>
  <c r="R156" i="9"/>
  <c r="S156" i="9" s="1"/>
  <c r="V156" i="9" s="1"/>
  <c r="R270" i="9"/>
  <c r="S270" i="9" s="1"/>
  <c r="V270" i="9" s="1"/>
  <c r="R534" i="9"/>
  <c r="R495" i="9"/>
  <c r="S495" i="9" s="1"/>
  <c r="V495" i="9" s="1"/>
  <c r="R676" i="9"/>
  <c r="R772" i="9"/>
  <c r="R839" i="9"/>
  <c r="R879" i="9"/>
  <c r="S879" i="9" s="1"/>
  <c r="V879" i="9" s="1"/>
  <c r="R987" i="9"/>
  <c r="S987" i="9" s="1"/>
  <c r="V987" i="9" s="1"/>
  <c r="R761" i="9"/>
  <c r="S761" i="9" s="1"/>
  <c r="V761" i="9" s="1"/>
  <c r="R669" i="9"/>
  <c r="S669" i="9" s="1"/>
  <c r="V669" i="9" s="1"/>
  <c r="R749" i="9"/>
  <c r="S749" i="9" s="1"/>
  <c r="V749" i="9" s="1"/>
  <c r="R860" i="9"/>
  <c r="R950" i="9"/>
  <c r="S950" i="9" s="1"/>
  <c r="V950" i="9" s="1"/>
  <c r="R1020" i="9"/>
  <c r="S1020" i="9" s="1"/>
  <c r="V1020" i="9" s="1"/>
  <c r="R8" i="9"/>
  <c r="S8" i="9" s="1"/>
  <c r="V8" i="9" s="1"/>
  <c r="R204" i="9"/>
  <c r="R250" i="9"/>
  <c r="S250" i="9" s="1"/>
  <c r="V250" i="9" s="1"/>
  <c r="R405" i="9"/>
  <c r="R355" i="9"/>
  <c r="S355" i="9" s="1"/>
  <c r="V355" i="9" s="1"/>
  <c r="R573" i="9"/>
  <c r="R511" i="9"/>
  <c r="R763" i="9"/>
  <c r="R820" i="9"/>
  <c r="S820" i="9" s="1"/>
  <c r="V820" i="9" s="1"/>
  <c r="R813" i="9"/>
  <c r="R891" i="9"/>
  <c r="S891" i="9" s="1"/>
  <c r="V891" i="9" s="1"/>
  <c r="R975" i="9"/>
  <c r="S975" i="9" s="1"/>
  <c r="V975" i="9" s="1"/>
  <c r="R120" i="9"/>
  <c r="S120" i="9" s="1"/>
  <c r="V120" i="9" s="1"/>
  <c r="R634" i="9"/>
  <c r="S634" i="9" s="1"/>
  <c r="V634" i="9" s="1"/>
  <c r="R833" i="9"/>
  <c r="R918" i="9"/>
  <c r="S918" i="9" s="1"/>
  <c r="V918" i="9" s="1"/>
  <c r="R931" i="9"/>
  <c r="R613" i="9"/>
  <c r="S613" i="9" s="1"/>
  <c r="V613" i="9" s="1"/>
  <c r="R752" i="9"/>
  <c r="S752" i="9" s="1"/>
  <c r="V752" i="9" s="1"/>
  <c r="R842" i="9"/>
  <c r="S842" i="9" s="1"/>
  <c r="V842" i="9" s="1"/>
  <c r="R901" i="9"/>
  <c r="S901" i="9" s="1"/>
  <c r="V901" i="9" s="1"/>
  <c r="R951" i="9"/>
  <c r="R225" i="9"/>
  <c r="S225" i="9" s="1"/>
  <c r="V225" i="9" s="1"/>
  <c r="R12" i="9"/>
  <c r="R169" i="9"/>
  <c r="S169" i="9" s="1"/>
  <c r="V169" i="9" s="1"/>
  <c r="R164" i="9"/>
  <c r="S164" i="9" s="1"/>
  <c r="V164" i="9" s="1"/>
  <c r="R274" i="9"/>
  <c r="S274" i="9" s="1"/>
  <c r="V274" i="9" s="1"/>
  <c r="R301" i="9"/>
  <c r="S301" i="9" s="1"/>
  <c r="V301" i="9" s="1"/>
  <c r="R251" i="9"/>
  <c r="S251" i="9" s="1"/>
  <c r="V251" i="9" s="1"/>
  <c r="R644" i="9"/>
  <c r="R535" i="9"/>
  <c r="S535" i="9" s="1"/>
  <c r="V535" i="9" s="1"/>
  <c r="R836" i="9"/>
  <c r="R869" i="9"/>
  <c r="S869" i="9" s="1"/>
  <c r="V869" i="9" s="1"/>
  <c r="R841" i="9"/>
  <c r="S841" i="9" s="1"/>
  <c r="V841" i="9" s="1"/>
  <c r="R982" i="9"/>
  <c r="S982" i="9" s="1"/>
  <c r="V982" i="9" s="1"/>
  <c r="R295" i="9"/>
  <c r="S295" i="9" s="1"/>
  <c r="V295" i="9" s="1"/>
  <c r="R184" i="9"/>
  <c r="R564" i="9"/>
  <c r="S564" i="9" s="1"/>
  <c r="V564" i="9" s="1"/>
  <c r="R287" i="9"/>
  <c r="R436" i="9"/>
  <c r="S436" i="9" s="1"/>
  <c r="V436" i="9" s="1"/>
  <c r="R518" i="9"/>
  <c r="R681" i="9"/>
  <c r="S681" i="9" s="1"/>
  <c r="V681" i="9" s="1"/>
  <c r="R665" i="9"/>
  <c r="S665" i="9" s="1"/>
  <c r="V665" i="9" s="1"/>
  <c r="R812" i="9"/>
  <c r="R834" i="9"/>
  <c r="R955" i="9"/>
  <c r="R261" i="9"/>
  <c r="R502" i="9"/>
  <c r="S502" i="9" s="1"/>
  <c r="V502" i="9" s="1"/>
  <c r="R292" i="9"/>
  <c r="S292" i="9" s="1"/>
  <c r="V292" i="9" s="1"/>
  <c r="R431" i="9"/>
  <c r="S431" i="9" s="1"/>
  <c r="V431" i="9" s="1"/>
  <c r="R532" i="9"/>
  <c r="S532" i="9" s="1"/>
  <c r="V532" i="9" s="1"/>
  <c r="R606" i="9"/>
  <c r="S606" i="9" s="1"/>
  <c r="V606" i="9" s="1"/>
  <c r="R823" i="9"/>
  <c r="S823" i="9" s="1"/>
  <c r="V823" i="9" s="1"/>
  <c r="R743" i="9"/>
  <c r="R859" i="9"/>
  <c r="R973" i="9"/>
  <c r="S973" i="9" s="1"/>
  <c r="V973" i="9" s="1"/>
  <c r="R178" i="9"/>
  <c r="R25" i="9"/>
  <c r="S25" i="9" s="1"/>
  <c r="V25" i="9" s="1"/>
  <c r="R59" i="9"/>
  <c r="S59" i="9" s="1"/>
  <c r="V59" i="9" s="1"/>
  <c r="R478" i="9"/>
  <c r="R413" i="9"/>
  <c r="S413" i="9" s="1"/>
  <c r="V413" i="9" s="1"/>
  <c r="R79" i="9"/>
  <c r="R80" i="9"/>
  <c r="S80" i="9" s="1"/>
  <c r="V80" i="9" s="1"/>
  <c r="R338" i="9"/>
  <c r="S338" i="9" s="1"/>
  <c r="V338" i="9" s="1"/>
  <c r="R425" i="9"/>
  <c r="S425" i="9" s="1"/>
  <c r="V425" i="9" s="1"/>
  <c r="R525" i="9"/>
  <c r="R222" i="9"/>
  <c r="S222" i="9" s="1"/>
  <c r="V222" i="9" s="1"/>
  <c r="R217" i="9"/>
  <c r="S217" i="9" s="1"/>
  <c r="V217" i="9" s="1"/>
  <c r="R165" i="9"/>
  <c r="S165" i="9" s="1"/>
  <c r="V165" i="9" s="1"/>
  <c r="R473" i="9"/>
  <c r="R372" i="9"/>
  <c r="S372" i="9" s="1"/>
  <c r="V372" i="9" s="1"/>
  <c r="R544" i="9"/>
  <c r="R27" i="9"/>
  <c r="S27" i="9" s="1"/>
  <c r="V27" i="9" s="1"/>
  <c r="R196" i="9"/>
  <c r="R306" i="9"/>
  <c r="S306" i="9" s="1"/>
  <c r="V306" i="9" s="1"/>
  <c r="R268" i="9"/>
  <c r="S268" i="9" s="1"/>
  <c r="V268" i="9" s="1"/>
  <c r="R642" i="9"/>
  <c r="S642" i="9" s="1"/>
  <c r="V642" i="9" s="1"/>
  <c r="R449" i="9"/>
  <c r="R745" i="9"/>
  <c r="R148" i="9"/>
  <c r="S148" i="9" s="1"/>
  <c r="V148" i="9" s="1"/>
  <c r="R269" i="9"/>
  <c r="S269" i="9" s="1"/>
  <c r="V269" i="9" s="1"/>
  <c r="R235" i="9"/>
  <c r="R782" i="9"/>
  <c r="S782" i="9" s="1"/>
  <c r="V782" i="9" s="1"/>
  <c r="R394" i="9"/>
  <c r="R220" i="9"/>
  <c r="S220" i="9" s="1"/>
  <c r="V220" i="9" s="1"/>
  <c r="R334" i="9"/>
  <c r="S334" i="9" s="1"/>
  <c r="V334" i="9" s="1"/>
  <c r="R484" i="9"/>
  <c r="R567" i="9"/>
  <c r="S567" i="9" s="1"/>
  <c r="V567" i="9" s="1"/>
  <c r="R661" i="9"/>
  <c r="S661" i="9" s="1"/>
  <c r="V661" i="9" s="1"/>
  <c r="R741" i="9"/>
  <c r="R832" i="9"/>
  <c r="S832" i="9" s="1"/>
  <c r="V832" i="9" s="1"/>
  <c r="R942" i="9"/>
  <c r="S942" i="9" s="1"/>
  <c r="V942" i="9" s="1"/>
  <c r="R981" i="9"/>
  <c r="S981" i="9" s="1"/>
  <c r="V981" i="9" s="1"/>
  <c r="R572" i="9"/>
  <c r="R744" i="9"/>
  <c r="R828" i="9"/>
  <c r="S828" i="9" s="1"/>
  <c r="V828" i="9" s="1"/>
  <c r="R878" i="9"/>
  <c r="S878" i="9" s="1"/>
  <c r="V878" i="9" s="1"/>
  <c r="R1032" i="9"/>
  <c r="S1032" i="9" s="1"/>
  <c r="V1032" i="9" s="1"/>
  <c r="R230" i="9"/>
  <c r="S230" i="9" s="1"/>
  <c r="V230" i="9" s="1"/>
  <c r="R47" i="9"/>
  <c r="R72" i="9"/>
  <c r="S72" i="9" s="1"/>
  <c r="V72" i="9" s="1"/>
  <c r="R242" i="9"/>
  <c r="R335" i="9"/>
  <c r="R523" i="9"/>
  <c r="S523" i="9" s="1"/>
  <c r="V523" i="9" s="1"/>
  <c r="R419" i="9"/>
  <c r="S419" i="9" s="1"/>
  <c r="V419" i="9" s="1"/>
  <c r="R861" i="9"/>
  <c r="S861" i="9" s="1"/>
  <c r="V861" i="9" s="1"/>
  <c r="R597" i="9"/>
  <c r="R677" i="9"/>
  <c r="S677" i="9" s="1"/>
  <c r="V677" i="9" s="1"/>
  <c r="R757" i="9"/>
  <c r="S757" i="9" s="1"/>
  <c r="V757" i="9" s="1"/>
  <c r="R883" i="9"/>
  <c r="R1001" i="9"/>
  <c r="R964" i="9"/>
  <c r="R455" i="9"/>
  <c r="S455" i="9" s="1"/>
  <c r="V455" i="9" s="1"/>
  <c r="R771" i="9"/>
  <c r="S771" i="9" s="1"/>
  <c r="V771" i="9" s="1"/>
  <c r="R765" i="9"/>
  <c r="S765" i="9" s="1"/>
  <c r="V765" i="9" s="1"/>
  <c r="R917" i="9"/>
  <c r="R962" i="9"/>
  <c r="S962" i="9" s="1"/>
  <c r="V962" i="9" s="1"/>
  <c r="R102" i="9"/>
  <c r="S102" i="9" s="1"/>
  <c r="V102" i="9" s="1"/>
  <c r="R660" i="9"/>
  <c r="S660" i="9" s="1"/>
  <c r="V660" i="9" s="1"/>
  <c r="R707" i="9"/>
  <c r="R777" i="9"/>
  <c r="S777" i="9" s="1"/>
  <c r="V777" i="9" s="1"/>
  <c r="R868" i="9"/>
  <c r="R939" i="9"/>
  <c r="S939" i="9" s="1"/>
  <c r="V939" i="9" s="1"/>
  <c r="R160" i="9"/>
  <c r="R17" i="9"/>
  <c r="R260" i="9"/>
  <c r="R228" i="9"/>
  <c r="R289" i="9"/>
  <c r="R365" i="9"/>
  <c r="R427" i="9"/>
  <c r="S427" i="9" s="1"/>
  <c r="V427" i="9" s="1"/>
  <c r="R477" i="9"/>
  <c r="S477" i="9" s="1"/>
  <c r="V477" i="9" s="1"/>
  <c r="R704" i="9"/>
  <c r="S704" i="9" s="1"/>
  <c r="V704" i="9" s="1"/>
  <c r="R691" i="9"/>
  <c r="R727" i="9"/>
  <c r="S727" i="9" s="1"/>
  <c r="V727" i="9" s="1"/>
  <c r="R902" i="9"/>
  <c r="R963" i="9"/>
  <c r="R224" i="9"/>
  <c r="S224" i="9" s="1"/>
  <c r="V224" i="9" s="1"/>
  <c r="R361" i="9"/>
  <c r="R172" i="9"/>
  <c r="S172" i="9" s="1"/>
  <c r="V172" i="9" s="1"/>
  <c r="R154" i="9"/>
  <c r="R529" i="9"/>
  <c r="S529" i="9" s="1"/>
  <c r="V529" i="9" s="1"/>
  <c r="R323" i="9"/>
  <c r="R485" i="9"/>
  <c r="S485" i="9" s="1"/>
  <c r="V485" i="9" s="1"/>
  <c r="R598" i="9"/>
  <c r="R670" i="9"/>
  <c r="S670" i="9" s="1"/>
  <c r="V670" i="9" s="1"/>
  <c r="R845" i="9"/>
  <c r="S845" i="9" s="1"/>
  <c r="V845" i="9" s="1"/>
  <c r="R998" i="9"/>
  <c r="S998" i="9" s="1"/>
  <c r="V998" i="9" s="1"/>
  <c r="R6" i="9"/>
  <c r="S6" i="9" s="1"/>
  <c r="V6" i="9" s="1"/>
  <c r="R51" i="9"/>
  <c r="S51" i="9" s="1"/>
  <c r="V51" i="9" s="1"/>
  <c r="R5" i="9"/>
  <c r="R513" i="9"/>
  <c r="R370" i="9"/>
  <c r="R531" i="9"/>
  <c r="S531" i="9" s="1"/>
  <c r="V531" i="9" s="1"/>
  <c r="R682" i="9"/>
  <c r="R688" i="9"/>
  <c r="S688" i="9" s="1"/>
  <c r="V688" i="9" s="1"/>
  <c r="R678" i="9"/>
  <c r="S678" i="9" s="1"/>
  <c r="V678" i="9" s="1"/>
  <c r="R799" i="9"/>
  <c r="S799" i="9" s="1"/>
  <c r="V799" i="9" s="1"/>
  <c r="R871" i="9"/>
  <c r="S871" i="9" s="1"/>
  <c r="V871" i="9" s="1"/>
  <c r="R1018" i="9"/>
  <c r="S1018" i="9" s="1"/>
  <c r="V1018" i="9" s="1"/>
  <c r="R38" i="9"/>
  <c r="S38" i="9" s="1"/>
  <c r="V38" i="9" s="1"/>
  <c r="R469" i="9"/>
  <c r="S469" i="9" s="1"/>
  <c r="V469" i="9" s="1"/>
  <c r="R396" i="9"/>
  <c r="R137" i="9"/>
  <c r="S137" i="9" s="1"/>
  <c r="V137" i="9" s="1"/>
  <c r="R276" i="9"/>
  <c r="S276" i="9" s="1"/>
  <c r="V276" i="9" s="1"/>
  <c r="R536" i="9"/>
  <c r="R362" i="9"/>
  <c r="R528" i="9"/>
  <c r="R402" i="9"/>
  <c r="S402" i="9" s="1"/>
  <c r="V402" i="9" s="1"/>
  <c r="R569" i="9"/>
  <c r="S569" i="9" s="1"/>
  <c r="V569" i="9" s="1"/>
  <c r="R758" i="9"/>
  <c r="S758" i="9" s="1"/>
  <c r="V758" i="9" s="1"/>
  <c r="R158" i="9"/>
  <c r="S158" i="9" s="1"/>
  <c r="V158" i="9" s="1"/>
  <c r="R16" i="9"/>
  <c r="S16" i="9" s="1"/>
  <c r="V16" i="9" s="1"/>
  <c r="R229" i="9"/>
  <c r="S229" i="9" s="1"/>
  <c r="V229" i="9" s="1"/>
  <c r="R368" i="9"/>
  <c r="S368" i="9" s="1"/>
  <c r="V368" i="9" s="1"/>
  <c r="R83" i="9"/>
  <c r="R438" i="9"/>
  <c r="R371" i="9"/>
  <c r="S371" i="9" s="1"/>
  <c r="V371" i="9" s="1"/>
  <c r="R91" i="9"/>
  <c r="S91" i="9" s="1"/>
  <c r="V91" i="9" s="1"/>
  <c r="R441" i="9"/>
  <c r="S441" i="9" s="1"/>
  <c r="V441" i="9" s="1"/>
  <c r="R432" i="9"/>
  <c r="S432" i="9" s="1"/>
  <c r="V432" i="9" s="1"/>
  <c r="R21" i="9"/>
  <c r="R189" i="9"/>
  <c r="S189" i="9" s="1"/>
  <c r="V189" i="9" s="1"/>
  <c r="R580" i="9"/>
  <c r="R562" i="9"/>
  <c r="R212" i="9"/>
  <c r="S212" i="9" s="1"/>
  <c r="V212" i="9" s="1"/>
  <c r="R333" i="9"/>
  <c r="S333" i="9" s="1"/>
  <c r="V333" i="9" s="1"/>
  <c r="R507" i="9"/>
  <c r="S507" i="9" s="1"/>
  <c r="V507" i="9" s="1"/>
  <c r="R501" i="9"/>
  <c r="S501" i="9" s="1"/>
  <c r="V501" i="9" s="1"/>
  <c r="R30" i="9"/>
  <c r="R64" i="9"/>
  <c r="S64" i="9" s="1"/>
  <c r="V64" i="9" s="1"/>
  <c r="R170" i="9"/>
  <c r="R398" i="9"/>
  <c r="S398" i="9" s="1"/>
  <c r="V398" i="9" s="1"/>
  <c r="R548" i="9"/>
  <c r="S548" i="9" s="1"/>
  <c r="V548" i="9" s="1"/>
  <c r="R784" i="9"/>
  <c r="S784" i="9" s="1"/>
  <c r="V784" i="9" s="1"/>
  <c r="R731" i="9"/>
  <c r="S731" i="9" s="1"/>
  <c r="V731" i="9" s="1"/>
  <c r="R815" i="9"/>
  <c r="S815" i="9" s="1"/>
  <c r="V815" i="9" s="1"/>
  <c r="R914" i="9"/>
  <c r="S914" i="9" s="1"/>
  <c r="V914" i="9" s="1"/>
  <c r="R993" i="9"/>
  <c r="R1023" i="9"/>
  <c r="R589" i="9"/>
  <c r="R630" i="9"/>
  <c r="S630" i="9" s="1"/>
  <c r="V630" i="9" s="1"/>
  <c r="R695" i="9"/>
  <c r="R846" i="9"/>
  <c r="S846" i="9" s="1"/>
  <c r="V846" i="9" s="1"/>
  <c r="R949" i="9"/>
  <c r="R192" i="9"/>
  <c r="S192" i="9" s="1"/>
  <c r="V192" i="9" s="1"/>
  <c r="R19" i="9"/>
  <c r="S19" i="9" s="1"/>
  <c r="V19" i="9" s="1"/>
  <c r="R78" i="9"/>
  <c r="S78" i="9" s="1"/>
  <c r="V78" i="9" s="1"/>
  <c r="R155" i="9"/>
  <c r="R388" i="9"/>
  <c r="S388" i="9" s="1"/>
  <c r="V388" i="9" s="1"/>
  <c r="R457" i="9"/>
  <c r="S457" i="9" s="1"/>
  <c r="V457" i="9" s="1"/>
  <c r="R701" i="9"/>
  <c r="R520" i="9"/>
  <c r="S520" i="9" s="1"/>
  <c r="V520" i="9" s="1"/>
  <c r="R517" i="9"/>
  <c r="S517" i="9" s="1"/>
  <c r="V517" i="9" s="1"/>
  <c r="R566" i="9"/>
  <c r="S566" i="9" s="1"/>
  <c r="V566" i="9" s="1"/>
  <c r="R769" i="9"/>
  <c r="R852" i="9"/>
  <c r="S852" i="9" s="1"/>
  <c r="V852" i="9" s="1"/>
  <c r="R911" i="9"/>
  <c r="S911" i="9" s="1"/>
  <c r="V911" i="9" s="1"/>
  <c r="R900" i="9"/>
  <c r="S900" i="9" s="1"/>
  <c r="V900" i="9" s="1"/>
  <c r="R1028" i="9"/>
  <c r="S1028" i="9" s="1"/>
  <c r="V1028" i="9" s="1"/>
  <c r="R593" i="9"/>
  <c r="S593" i="9" s="1"/>
  <c r="V593" i="9" s="1"/>
  <c r="R685" i="9"/>
  <c r="S685" i="9" s="1"/>
  <c r="V685" i="9" s="1"/>
  <c r="R853" i="9"/>
  <c r="R925" i="9"/>
  <c r="S925" i="9" s="1"/>
  <c r="V925" i="9" s="1"/>
  <c r="R1022" i="9"/>
  <c r="R9" i="9"/>
  <c r="S9" i="9" s="1"/>
  <c r="V9" i="9" s="1"/>
  <c r="R710" i="9"/>
  <c r="S710" i="9" s="1"/>
  <c r="V710" i="9" s="1"/>
  <c r="R664" i="9"/>
  <c r="S664" i="9" s="1"/>
  <c r="V664" i="9" s="1"/>
  <c r="R818" i="9"/>
  <c r="S818" i="9" s="1"/>
  <c r="V818" i="9" s="1"/>
  <c r="R953" i="9"/>
  <c r="S953" i="9" s="1"/>
  <c r="V953" i="9" s="1"/>
  <c r="R966" i="9"/>
  <c r="R65" i="9"/>
  <c r="S65" i="9" s="1"/>
  <c r="V65" i="9" s="1"/>
  <c r="R57" i="9"/>
  <c r="S57" i="9" s="1"/>
  <c r="V57" i="9" s="1"/>
  <c r="R50" i="9"/>
  <c r="S50" i="9" s="1"/>
  <c r="V50" i="9" s="1"/>
  <c r="R255" i="9"/>
  <c r="R279" i="9"/>
  <c r="S279" i="9" s="1"/>
  <c r="V279" i="9" s="1"/>
  <c r="R383" i="9"/>
  <c r="S383" i="9" s="1"/>
  <c r="V383" i="9" s="1"/>
  <c r="R444" i="9"/>
  <c r="S444" i="9" s="1"/>
  <c r="V444" i="9" s="1"/>
  <c r="R570" i="9"/>
  <c r="R541" i="9"/>
  <c r="R652" i="9"/>
  <c r="S652" i="9" s="1"/>
  <c r="V652" i="9" s="1"/>
  <c r="R807" i="9"/>
  <c r="S807" i="9" s="1"/>
  <c r="V807" i="9" s="1"/>
  <c r="R793" i="9"/>
  <c r="R932" i="9"/>
  <c r="S932" i="9" s="1"/>
  <c r="V932" i="9" s="1"/>
  <c r="R1027" i="9"/>
  <c r="S1027" i="9" s="1"/>
  <c r="V1027" i="9" s="1"/>
  <c r="R54" i="9"/>
  <c r="S54" i="9" s="1"/>
  <c r="V54" i="9" s="1"/>
  <c r="R40" i="9"/>
  <c r="R324" i="9"/>
  <c r="S324" i="9" s="1"/>
  <c r="V324" i="9" s="1"/>
  <c r="R218" i="9"/>
  <c r="S218" i="9" s="1"/>
  <c r="V218" i="9" s="1"/>
  <c r="R309" i="9"/>
  <c r="S309" i="9" s="1"/>
  <c r="V309" i="9" s="1"/>
  <c r="R387" i="9"/>
  <c r="S387" i="9" s="1"/>
  <c r="V387" i="9" s="1"/>
  <c r="R549" i="9"/>
  <c r="S549" i="9" s="1"/>
  <c r="V549" i="9" s="1"/>
  <c r="R686" i="9"/>
  <c r="R728" i="9"/>
  <c r="S728" i="9" s="1"/>
  <c r="V728" i="9" s="1"/>
  <c r="R958" i="9"/>
  <c r="S958" i="9" s="1"/>
  <c r="V958" i="9" s="1"/>
  <c r="R971" i="9"/>
  <c r="R23" i="9"/>
  <c r="S23" i="9" s="1"/>
  <c r="V23" i="9" s="1"/>
  <c r="R69" i="9"/>
  <c r="S69" i="9" s="1"/>
  <c r="V69" i="9" s="1"/>
  <c r="R149" i="9"/>
  <c r="S149" i="9" s="1"/>
  <c r="V149" i="9" s="1"/>
  <c r="R565" i="9"/>
  <c r="S565" i="9" s="1"/>
  <c r="V565" i="9" s="1"/>
  <c r="R481" i="9"/>
  <c r="S481" i="9" s="1"/>
  <c r="V481" i="9" s="1"/>
  <c r="R411" i="9"/>
  <c r="S411" i="9" s="1"/>
  <c r="V411" i="9" s="1"/>
  <c r="R201" i="9"/>
  <c r="R367" i="9"/>
  <c r="R423" i="9"/>
  <c r="R263" i="9"/>
  <c r="S263" i="9" s="1"/>
  <c r="V263" i="9" s="1"/>
  <c r="R537" i="9"/>
  <c r="S537" i="9" s="1"/>
  <c r="V537" i="9" s="1"/>
  <c r="R491" i="9"/>
  <c r="S491" i="9" s="1"/>
  <c r="V491" i="9" s="1"/>
  <c r="R506" i="9"/>
  <c r="S506" i="9" s="1"/>
  <c r="V506" i="9" s="1"/>
  <c r="R313" i="9"/>
  <c r="S313" i="9" s="1"/>
  <c r="V313" i="9" s="1"/>
  <c r="R88" i="9"/>
  <c r="R504" i="9"/>
  <c r="S504" i="9" s="1"/>
  <c r="V504" i="9" s="1"/>
  <c r="R459" i="9"/>
  <c r="R298" i="9"/>
  <c r="S298" i="9" s="1"/>
  <c r="V298" i="9" s="1"/>
  <c r="R168" i="9"/>
  <c r="R127" i="9"/>
  <c r="S127" i="9" s="1"/>
  <c r="V127" i="9" s="1"/>
  <c r="R296" i="9"/>
  <c r="S296" i="9" s="1"/>
  <c r="V296" i="9" s="1"/>
  <c r="R186" i="9"/>
  <c r="S186" i="9" s="1"/>
  <c r="V186" i="9" s="1"/>
  <c r="R125" i="9"/>
  <c r="R552" i="9"/>
  <c r="R135" i="9"/>
  <c r="S135" i="9" s="1"/>
  <c r="V135" i="9" s="1"/>
  <c r="R85" i="9"/>
  <c r="S85" i="9" s="1"/>
  <c r="V85" i="9" s="1"/>
  <c r="R241" i="9"/>
  <c r="S241" i="9" s="1"/>
  <c r="V241" i="9" s="1"/>
  <c r="R325" i="9"/>
  <c r="S325" i="9" s="1"/>
  <c r="V325" i="9" s="1"/>
  <c r="R629" i="9"/>
  <c r="R89" i="9"/>
  <c r="S89" i="9" s="1"/>
  <c r="V89" i="9" s="1"/>
  <c r="R266" i="9"/>
  <c r="S266" i="9" s="1"/>
  <c r="V266" i="9" s="1"/>
  <c r="R397" i="9"/>
  <c r="S397" i="9" s="1"/>
  <c r="V397" i="9" s="1"/>
  <c r="R581" i="9"/>
  <c r="R171" i="9"/>
  <c r="S171" i="9" s="1"/>
  <c r="V171" i="9" s="1"/>
  <c r="R480" i="9"/>
  <c r="S480" i="9" s="1"/>
  <c r="V480" i="9" s="1"/>
  <c r="R795" i="9"/>
  <c r="S795" i="9" s="1"/>
  <c r="V795" i="9" s="1"/>
  <c r="R774" i="9"/>
  <c r="S774" i="9" s="1"/>
  <c r="V774" i="9" s="1"/>
  <c r="R622" i="9"/>
  <c r="S622" i="9" s="1"/>
  <c r="V622" i="9" s="1"/>
  <c r="R730" i="9"/>
  <c r="S730" i="9" s="1"/>
  <c r="V730" i="9" s="1"/>
  <c r="R855" i="9"/>
  <c r="S855" i="9" s="1"/>
  <c r="V855" i="9" s="1"/>
  <c r="R945" i="9"/>
  <c r="R1012" i="9"/>
  <c r="S1012" i="9" s="1"/>
  <c r="V1012" i="9" s="1"/>
  <c r="R628" i="9"/>
  <c r="S628" i="9" s="1"/>
  <c r="V628" i="9" s="1"/>
  <c r="R702" i="9"/>
  <c r="S702" i="9" s="1"/>
  <c r="V702" i="9" s="1"/>
  <c r="R858" i="9"/>
  <c r="S858" i="9" s="1"/>
  <c r="V858" i="9" s="1"/>
  <c r="R894" i="9"/>
  <c r="S894" i="9" s="1"/>
  <c r="V894" i="9" s="1"/>
  <c r="R1033" i="9"/>
  <c r="R58" i="9"/>
  <c r="R26" i="9"/>
  <c r="R126" i="9"/>
  <c r="S126" i="9" s="1"/>
  <c r="V126" i="9" s="1"/>
  <c r="R343" i="9"/>
  <c r="S343" i="9" s="1"/>
  <c r="V343" i="9" s="1"/>
  <c r="R332" i="9"/>
  <c r="R578" i="9"/>
  <c r="R337" i="9"/>
  <c r="S337" i="9" s="1"/>
  <c r="V337" i="9" s="1"/>
  <c r="R318" i="9"/>
  <c r="S318" i="9" s="1"/>
  <c r="V318" i="9" s="1"/>
  <c r="R248" i="9"/>
  <c r="S248" i="9" s="1"/>
  <c r="V248" i="9" s="1"/>
  <c r="R602" i="9"/>
  <c r="R639" i="9"/>
  <c r="S639" i="9" s="1"/>
  <c r="V639" i="9" s="1"/>
  <c r="R638" i="9"/>
  <c r="S638" i="9" s="1"/>
  <c r="V638" i="9" s="1"/>
  <c r="R817" i="9"/>
  <c r="R880" i="9"/>
  <c r="R974" i="9"/>
  <c r="S974" i="9" s="1"/>
  <c r="V974" i="9" s="1"/>
  <c r="R208" i="9"/>
  <c r="R211" i="9"/>
  <c r="R605" i="9"/>
  <c r="S605" i="9" s="1"/>
  <c r="V605" i="9" s="1"/>
  <c r="R794" i="9"/>
  <c r="S794" i="9" s="1"/>
  <c r="V794" i="9" s="1"/>
  <c r="R754" i="9"/>
  <c r="S754" i="9" s="1"/>
  <c r="V754" i="9" s="1"/>
  <c r="R910" i="9"/>
  <c r="S910" i="9" s="1"/>
  <c r="V910" i="9" s="1"/>
  <c r="R1011" i="9"/>
  <c r="S1011" i="9" s="1"/>
  <c r="V1011" i="9" s="1"/>
  <c r="R161" i="9"/>
  <c r="R147" i="9"/>
  <c r="R716" i="9"/>
  <c r="R742" i="9"/>
  <c r="S742" i="9" s="1"/>
  <c r="V742" i="9" s="1"/>
  <c r="R811" i="9"/>
  <c r="R926" i="9"/>
  <c r="S926" i="9" s="1"/>
  <c r="V926" i="9" s="1"/>
  <c r="R1030" i="9"/>
  <c r="S1030" i="9" s="1"/>
  <c r="V1030" i="9" s="1"/>
  <c r="R115" i="9"/>
  <c r="S115" i="9" s="1"/>
  <c r="V115" i="9" s="1"/>
  <c r="R195" i="9"/>
  <c r="S195" i="9" s="1"/>
  <c r="V195" i="9" s="1"/>
  <c r="R203" i="9"/>
  <c r="R422" i="9"/>
  <c r="S422" i="9" s="1"/>
  <c r="V422" i="9" s="1"/>
  <c r="R596" i="9"/>
  <c r="R601" i="9"/>
  <c r="S601" i="9" s="1"/>
  <c r="V601" i="9" s="1"/>
  <c r="R336" i="9"/>
  <c r="S336" i="9" s="1"/>
  <c r="V336" i="9" s="1"/>
  <c r="R621" i="9"/>
  <c r="S621" i="9" s="1"/>
  <c r="V621" i="9" s="1"/>
  <c r="R673" i="9"/>
  <c r="R662" i="9"/>
  <c r="S662" i="9" s="1"/>
  <c r="V662" i="9" s="1"/>
  <c r="R826" i="9"/>
  <c r="S826" i="9" s="1"/>
  <c r="V826" i="9" s="1"/>
  <c r="R936" i="9"/>
  <c r="R1021" i="9"/>
  <c r="R284" i="9"/>
  <c r="S284" i="9" s="1"/>
  <c r="V284" i="9" s="1"/>
  <c r="R104" i="9"/>
  <c r="S104" i="9" s="1"/>
  <c r="V104" i="9" s="1"/>
  <c r="R424" i="9"/>
  <c r="S424" i="9" s="1"/>
  <c r="V424" i="9" s="1"/>
  <c r="R290" i="9"/>
  <c r="S290" i="9" s="1"/>
  <c r="V290" i="9" s="1"/>
  <c r="R373" i="9"/>
  <c r="S373" i="9" s="1"/>
  <c r="V373" i="9" s="1"/>
  <c r="R429" i="9"/>
  <c r="S429" i="9" s="1"/>
  <c r="V429" i="9" s="1"/>
  <c r="R623" i="9"/>
  <c r="S623" i="9" s="1"/>
  <c r="V623" i="9" s="1"/>
  <c r="R776" i="9"/>
  <c r="R768" i="9"/>
  <c r="S768" i="9" s="1"/>
  <c r="V768" i="9" s="1"/>
  <c r="R849" i="9"/>
  <c r="S849" i="9" s="1"/>
  <c r="V849" i="9" s="1"/>
  <c r="R965" i="9"/>
  <c r="S965" i="9" s="1"/>
  <c r="V965" i="9" s="1"/>
  <c r="R185" i="9"/>
  <c r="S185" i="9" s="1"/>
  <c r="V185" i="9" s="1"/>
  <c r="R254" i="9"/>
  <c r="S254" i="9" s="1"/>
  <c r="V254" i="9" s="1"/>
  <c r="R213" i="9"/>
  <c r="S213" i="9" s="1"/>
  <c r="V213" i="9" s="1"/>
  <c r="R317" i="9"/>
  <c r="S317" i="9" s="1"/>
  <c r="V317" i="9" s="1"/>
  <c r="R612" i="9"/>
  <c r="S612" i="9" s="1"/>
  <c r="V612" i="9" s="1"/>
  <c r="R625" i="9"/>
  <c r="S625" i="9" s="1"/>
  <c r="V625" i="9" s="1"/>
  <c r="R788" i="9"/>
  <c r="R753" i="9"/>
  <c r="S753" i="9" s="1"/>
  <c r="V753" i="9" s="1"/>
  <c r="R835" i="9"/>
  <c r="S835" i="9" s="1"/>
  <c r="V835" i="9" s="1"/>
  <c r="R1006" i="9"/>
  <c r="R377" i="9"/>
  <c r="R92" i="9"/>
  <c r="S92" i="9" s="1"/>
  <c r="V92" i="9" s="1"/>
  <c r="R530" i="9"/>
  <c r="S530" i="9" s="1"/>
  <c r="V530" i="9" s="1"/>
  <c r="R407" i="9"/>
  <c r="S407" i="9" s="1"/>
  <c r="V407" i="9" s="1"/>
  <c r="R583" i="9"/>
  <c r="S583" i="9" s="1"/>
  <c r="V583" i="9" s="1"/>
  <c r="R545" i="9"/>
  <c r="S545" i="9" s="1"/>
  <c r="V545" i="9" s="1"/>
  <c r="R177" i="9"/>
  <c r="S177" i="9" s="1"/>
  <c r="V177" i="9" s="1"/>
  <c r="R157" i="9"/>
  <c r="S157" i="9" s="1"/>
  <c r="V157" i="9" s="1"/>
  <c r="R293" i="9"/>
  <c r="S293" i="9" s="1"/>
  <c r="V293" i="9" s="1"/>
  <c r="R454" i="9"/>
  <c r="R176" i="9"/>
  <c r="R236" i="9"/>
  <c r="S236" i="9" s="1"/>
  <c r="V236" i="9" s="1"/>
  <c r="R202" i="9"/>
  <c r="R636" i="9"/>
  <c r="S636" i="9" s="1"/>
  <c r="V636" i="9" s="1"/>
  <c r="R257" i="9"/>
  <c r="S257" i="9" s="1"/>
  <c r="V257" i="9" s="1"/>
  <c r="R223" i="9"/>
  <c r="S223" i="9" s="1"/>
  <c r="V223" i="9" s="1"/>
  <c r="R384" i="9"/>
  <c r="R96" i="9"/>
  <c r="R258" i="9"/>
  <c r="R561" i="9"/>
  <c r="S561" i="9" s="1"/>
  <c r="V561" i="9" s="1"/>
  <c r="R668" i="9"/>
  <c r="S668" i="9" s="1"/>
  <c r="V668" i="9" s="1"/>
  <c r="R74" i="9"/>
  <c r="S74" i="9" s="1"/>
  <c r="V74" i="9" s="1"/>
  <c r="R316" i="9"/>
  <c r="S316" i="9" s="1"/>
  <c r="V316" i="9" s="1"/>
  <c r="R138" i="9"/>
  <c r="S138" i="9" s="1"/>
  <c r="V138" i="9" s="1"/>
  <c r="R389" i="9"/>
  <c r="S389" i="9" s="1"/>
  <c r="V389" i="9" s="1"/>
  <c r="R442" i="9"/>
  <c r="S442" i="9" s="1"/>
  <c r="V442" i="9" s="1"/>
  <c r="R420" i="9"/>
  <c r="R510" i="9"/>
  <c r="R320" i="9"/>
  <c r="S320" i="9" s="1"/>
  <c r="V320" i="9" s="1"/>
  <c r="R633" i="9"/>
  <c r="S633" i="9" s="1"/>
  <c r="V633" i="9" s="1"/>
  <c r="R233" i="9"/>
  <c r="S233" i="9" s="1"/>
  <c r="V233" i="9" s="1"/>
  <c r="R346" i="9"/>
  <c r="S346" i="9" s="1"/>
  <c r="V346" i="9" s="1"/>
  <c r="R351" i="9"/>
  <c r="S351" i="9" s="1"/>
  <c r="V351" i="9" s="1"/>
  <c r="R243" i="9"/>
  <c r="S243" i="9" s="1"/>
  <c r="V243" i="9" s="1"/>
  <c r="R614" i="9"/>
  <c r="R699" i="9"/>
  <c r="S699" i="9" s="1"/>
  <c r="V699" i="9" s="1"/>
  <c r="R687" i="9"/>
  <c r="S687" i="9" s="1"/>
  <c r="V687" i="9" s="1"/>
  <c r="R903" i="9"/>
  <c r="S903" i="9" s="1"/>
  <c r="V903" i="9" s="1"/>
  <c r="R1008" i="9"/>
  <c r="S1008" i="9" s="1"/>
  <c r="V1008" i="9" s="1"/>
  <c r="R329" i="9"/>
  <c r="S329" i="9" s="1"/>
  <c r="V329" i="9" s="1"/>
  <c r="R626" i="9"/>
  <c r="R848" i="9"/>
  <c r="R875" i="9"/>
  <c r="S875" i="9" s="1"/>
  <c r="V875" i="9" s="1"/>
  <c r="R866" i="9"/>
  <c r="S866" i="9" s="1"/>
  <c r="V866" i="9" s="1"/>
  <c r="R995" i="9"/>
  <c r="S995" i="9" s="1"/>
  <c r="V995" i="9" s="1"/>
  <c r="R378" i="9"/>
  <c r="S378" i="9" s="1"/>
  <c r="V378" i="9" s="1"/>
  <c r="R409" i="9"/>
  <c r="S409" i="9" s="1"/>
  <c r="V409" i="9" s="1"/>
  <c r="R29" i="9"/>
  <c r="S29" i="9" s="1"/>
  <c r="V29" i="9" s="1"/>
  <c r="R557" i="9"/>
  <c r="R401" i="9"/>
  <c r="S401" i="9" s="1"/>
  <c r="V401" i="9" s="1"/>
  <c r="R382" i="9"/>
  <c r="S382" i="9" s="1"/>
  <c r="V382" i="9" s="1"/>
  <c r="R312" i="9"/>
  <c r="S312" i="9" s="1"/>
  <c r="V312" i="9" s="1"/>
  <c r="R657" i="9"/>
  <c r="S657" i="9" s="1"/>
  <c r="V657" i="9" s="1"/>
  <c r="R694" i="9"/>
  <c r="S694" i="9" s="1"/>
  <c r="V694" i="9" s="1"/>
  <c r="R726" i="9"/>
  <c r="S726" i="9" s="1"/>
  <c r="V726" i="9" s="1"/>
  <c r="R703" i="9"/>
  <c r="S703" i="9" s="1"/>
  <c r="V703" i="9" s="1"/>
  <c r="R909" i="9"/>
  <c r="S909" i="9" s="1"/>
  <c r="V909" i="9" s="1"/>
  <c r="R935" i="9"/>
  <c r="R574" i="9"/>
  <c r="R646" i="9"/>
  <c r="S646" i="9" s="1"/>
  <c r="V646" i="9" s="1"/>
  <c r="R810" i="9"/>
  <c r="S810" i="9" s="1"/>
  <c r="V810" i="9" s="1"/>
  <c r="R905" i="9"/>
  <c r="S905" i="9" s="1"/>
  <c r="V905" i="9" s="1"/>
  <c r="R1005" i="9"/>
  <c r="R123" i="9"/>
  <c r="S123" i="9" s="1"/>
  <c r="V123" i="9" s="1"/>
  <c r="R637" i="9"/>
  <c r="R740" i="9"/>
  <c r="S740" i="9" s="1"/>
  <c r="V740" i="9" s="1"/>
  <c r="R800" i="9"/>
  <c r="R922" i="9"/>
  <c r="S922" i="9" s="1"/>
  <c r="V922" i="9" s="1"/>
  <c r="R1019" i="9"/>
  <c r="R297" i="9"/>
  <c r="R63" i="9"/>
  <c r="S63" i="9" s="1"/>
  <c r="V63" i="9" s="1"/>
  <c r="R550" i="9"/>
  <c r="S550" i="9" s="1"/>
  <c r="V550" i="9" s="1"/>
  <c r="R445" i="9"/>
  <c r="S445" i="9" s="1"/>
  <c r="V445" i="9" s="1"/>
  <c r="R167" i="9"/>
  <c r="R278" i="9"/>
  <c r="R400" i="9"/>
  <c r="S400" i="9" s="1"/>
  <c r="V400" i="9" s="1"/>
  <c r="R809" i="9"/>
  <c r="S809" i="9" s="1"/>
  <c r="V809" i="9" s="1"/>
  <c r="R737" i="9"/>
  <c r="S737" i="9" s="1"/>
  <c r="V737" i="9" s="1"/>
  <c r="R712" i="9"/>
  <c r="S712" i="9" s="1"/>
  <c r="V712" i="9" s="1"/>
  <c r="R819" i="9"/>
  <c r="R915" i="9"/>
  <c r="R999" i="9"/>
  <c r="R182" i="9"/>
  <c r="R219" i="9"/>
  <c r="R462" i="9"/>
  <c r="S462" i="9" s="1"/>
  <c r="V462" i="9" s="1"/>
  <c r="R399" i="9"/>
  <c r="R446" i="9"/>
  <c r="S446" i="9" s="1"/>
  <c r="V446" i="9" s="1"/>
  <c r="R609" i="9"/>
  <c r="R426" i="9"/>
  <c r="S426" i="9" s="1"/>
  <c r="V426" i="9" s="1"/>
  <c r="R780" i="9"/>
  <c r="R756" i="9"/>
  <c r="R934" i="9"/>
  <c r="S934" i="9" s="1"/>
  <c r="V934" i="9" s="1"/>
  <c r="R1029" i="9"/>
  <c r="S1029" i="9" s="1"/>
  <c r="V1029" i="9" s="1"/>
  <c r="R55" i="9"/>
  <c r="S55" i="9" s="1"/>
  <c r="V55" i="9" s="1"/>
  <c r="R49" i="9"/>
  <c r="R380" i="9"/>
  <c r="S380" i="9" s="1"/>
  <c r="V380" i="9" s="1"/>
  <c r="R180" i="9"/>
  <c r="R303" i="9"/>
  <c r="R381" i="9"/>
  <c r="R288" i="9"/>
  <c r="S288" i="9" s="1"/>
  <c r="V288" i="9" s="1"/>
  <c r="R434" i="9"/>
  <c r="S434" i="9" s="1"/>
  <c r="V434" i="9" s="1"/>
  <c r="R608" i="9"/>
  <c r="S608" i="9" s="1"/>
  <c r="V608" i="9" s="1"/>
  <c r="R822" i="9"/>
  <c r="S822" i="9" s="1"/>
  <c r="V822" i="9" s="1"/>
  <c r="R850" i="9"/>
  <c r="S850" i="9" s="1"/>
  <c r="V850" i="9" s="1"/>
  <c r="R1016" i="9"/>
  <c r="R392" i="9"/>
  <c r="R237" i="9"/>
  <c r="S237" i="9" s="1"/>
  <c r="V237" i="9" s="1"/>
  <c r="R187" i="9"/>
  <c r="S187" i="9" s="1"/>
  <c r="V187" i="9" s="1"/>
  <c r="R256" i="9"/>
  <c r="R20" i="9"/>
  <c r="S20" i="9" s="1"/>
  <c r="V20" i="9" s="1"/>
  <c r="R221" i="9"/>
  <c r="S221" i="9" s="1"/>
  <c r="V221" i="9" s="1"/>
  <c r="R357" i="9"/>
  <c r="S357" i="9" s="1"/>
  <c r="V357" i="9" s="1"/>
  <c r="R610" i="9"/>
  <c r="R356" i="9"/>
  <c r="R215" i="9"/>
  <c r="R508" i="9"/>
  <c r="S508" i="9" s="1"/>
  <c r="V508" i="9" s="1"/>
  <c r="R24" i="9"/>
  <c r="R641" i="9"/>
  <c r="S641" i="9" s="1"/>
  <c r="V641" i="9" s="1"/>
  <c r="R655" i="9"/>
  <c r="S655" i="9" s="1"/>
  <c r="V655" i="9" s="1"/>
  <c r="R488" i="9"/>
  <c r="S488" i="9" s="1"/>
  <c r="V488" i="9" s="1"/>
  <c r="R13" i="9"/>
  <c r="R181" i="9"/>
  <c r="R310" i="9"/>
  <c r="R44" i="9"/>
  <c r="S44" i="9" s="1"/>
  <c r="V44" i="9" s="1"/>
  <c r="R245" i="9"/>
  <c r="S245" i="9" s="1"/>
  <c r="V245" i="9" s="1"/>
  <c r="R247" i="9"/>
  <c r="S247" i="9" s="1"/>
  <c r="V247" i="9" s="1"/>
  <c r="R497" i="9"/>
  <c r="S497" i="9" s="1"/>
  <c r="V497" i="9" s="1"/>
  <c r="R39" i="9"/>
  <c r="S39" i="9" s="1"/>
  <c r="V39" i="9" s="1"/>
  <c r="R750" i="9"/>
  <c r="S750" i="9" s="1"/>
  <c r="V750" i="9" s="1"/>
  <c r="R421" i="9"/>
  <c r="R450" i="9"/>
  <c r="S450" i="9" s="1"/>
  <c r="V450" i="9" s="1"/>
  <c r="R166" i="9"/>
  <c r="S166" i="9" s="1"/>
  <c r="V166" i="9" s="1"/>
  <c r="R465" i="9"/>
  <c r="S465" i="9" s="1"/>
  <c r="V465" i="9" s="1"/>
  <c r="R339" i="9"/>
  <c r="S339" i="9" s="1"/>
  <c r="V339" i="9" s="1"/>
  <c r="R690" i="9"/>
  <c r="S690" i="9" s="1"/>
  <c r="V690" i="9" s="1"/>
  <c r="R766" i="9"/>
  <c r="S766" i="9" s="1"/>
  <c r="V766" i="9" s="1"/>
  <c r="R751" i="9"/>
  <c r="R876" i="9"/>
  <c r="R1024" i="9"/>
  <c r="R877" i="9"/>
  <c r="S877" i="9" s="1"/>
  <c r="V877" i="9" s="1"/>
  <c r="R700" i="9"/>
  <c r="R844" i="9"/>
  <c r="S844" i="9" s="1"/>
  <c r="V844" i="9" s="1"/>
  <c r="R889" i="9"/>
  <c r="R989" i="9"/>
  <c r="S989" i="9" s="1"/>
  <c r="V989" i="9" s="1"/>
  <c r="R75" i="9"/>
  <c r="R93" i="9"/>
  <c r="R173" i="9"/>
  <c r="S173" i="9" s="1"/>
  <c r="V173" i="9" s="1"/>
  <c r="R453" i="9"/>
  <c r="S453" i="9" s="1"/>
  <c r="V453" i="9" s="1"/>
  <c r="R437" i="9"/>
  <c r="R452" i="9"/>
  <c r="R522" i="9"/>
  <c r="S522" i="9" s="1"/>
  <c r="V522" i="9" s="1"/>
  <c r="R649" i="9"/>
  <c r="R648" i="9"/>
  <c r="R802" i="9"/>
  <c r="R895" i="9"/>
  <c r="S895" i="9" s="1"/>
  <c r="V895" i="9" s="1"/>
  <c r="R957" i="9"/>
  <c r="S957" i="9" s="1"/>
  <c r="V957" i="9" s="1"/>
  <c r="R18" i="9"/>
  <c r="S18" i="9" s="1"/>
  <c r="V18" i="9" s="1"/>
  <c r="R97" i="9"/>
  <c r="S97" i="9" s="1"/>
  <c r="V97" i="9" s="1"/>
  <c r="R647" i="9"/>
  <c r="S647" i="9" s="1"/>
  <c r="V647" i="9" s="1"/>
  <c r="R739" i="9"/>
  <c r="S739" i="9" s="1"/>
  <c r="V739" i="9" s="1"/>
  <c r="R792" i="9"/>
  <c r="R990" i="9"/>
  <c r="S990" i="9" s="1"/>
  <c r="V990" i="9" s="1"/>
  <c r="R983" i="9"/>
  <c r="R70" i="9"/>
  <c r="S70" i="9" s="1"/>
  <c r="V70" i="9" s="1"/>
  <c r="R689" i="9"/>
  <c r="S689" i="9" s="1"/>
  <c r="V689" i="9" s="1"/>
  <c r="R709" i="9"/>
  <c r="S709" i="9" s="1"/>
  <c r="V709" i="9" s="1"/>
  <c r="R892" i="9"/>
  <c r="S892" i="9" s="1"/>
  <c r="V892" i="9" s="1"/>
  <c r="R907" i="9"/>
  <c r="S907" i="9" s="1"/>
  <c r="V907" i="9" s="1"/>
  <c r="R1013" i="9"/>
  <c r="R515" i="9"/>
  <c r="R53" i="9"/>
  <c r="S53" i="9" s="1"/>
  <c r="V53" i="9" s="1"/>
  <c r="R666" i="9"/>
  <c r="S666" i="9" s="1"/>
  <c r="V666" i="9" s="1"/>
  <c r="R354" i="9"/>
  <c r="R342" i="9"/>
  <c r="S342" i="9" s="1"/>
  <c r="V342" i="9" s="1"/>
  <c r="R470" i="9"/>
  <c r="S470" i="9" s="1"/>
  <c r="V470" i="9" s="1"/>
  <c r="R546" i="9"/>
  <c r="S546" i="9" s="1"/>
  <c r="V546" i="9" s="1"/>
  <c r="R736" i="9"/>
  <c r="S736" i="9" s="1"/>
  <c r="V736" i="9" s="1"/>
  <c r="R755" i="9"/>
  <c r="S755" i="9" s="1"/>
  <c r="V755" i="9" s="1"/>
  <c r="R906" i="9"/>
  <c r="R940" i="9"/>
  <c r="S940" i="9" s="1"/>
  <c r="V940" i="9" s="1"/>
  <c r="R60" i="9"/>
  <c r="R249" i="9"/>
  <c r="S249" i="9" s="1"/>
  <c r="V249" i="9" s="1"/>
  <c r="R671" i="9"/>
  <c r="S671" i="9" s="1"/>
  <c r="V671" i="9" s="1"/>
  <c r="R475" i="9"/>
  <c r="R599" i="9"/>
  <c r="S599" i="9" s="1"/>
  <c r="V599" i="9" s="1"/>
  <c r="R286" i="9"/>
  <c r="R483" i="9"/>
  <c r="S483" i="9" s="1"/>
  <c r="V483" i="9" s="1"/>
  <c r="R723" i="9"/>
  <c r="S723" i="9" s="1"/>
  <c r="V723" i="9" s="1"/>
  <c r="R650" i="9"/>
  <c r="R801" i="9"/>
  <c r="S801" i="9" s="1"/>
  <c r="V801" i="9" s="1"/>
  <c r="R851" i="9"/>
  <c r="S851" i="9" s="1"/>
  <c r="V851" i="9" s="1"/>
  <c r="R1007" i="9"/>
  <c r="S1007" i="9" s="1"/>
  <c r="V1007" i="9" s="1"/>
  <c r="R311" i="9"/>
  <c r="R48" i="9"/>
  <c r="S48" i="9" s="1"/>
  <c r="V48" i="9" s="1"/>
  <c r="R234" i="9"/>
  <c r="R305" i="9"/>
  <c r="S305" i="9" s="1"/>
  <c r="V305" i="9" s="1"/>
  <c r="R472" i="9"/>
  <c r="S472" i="9" s="1"/>
  <c r="V472" i="9" s="1"/>
  <c r="R747" i="9"/>
  <c r="S747" i="9" s="1"/>
  <c r="V747" i="9" s="1"/>
  <c r="R663" i="9"/>
  <c r="S663" i="9" s="1"/>
  <c r="V663" i="9" s="1"/>
  <c r="R764" i="9"/>
  <c r="S764" i="9" s="1"/>
  <c r="V764" i="9" s="1"/>
  <c r="R857" i="9"/>
  <c r="R961" i="9"/>
  <c r="R134" i="9"/>
  <c r="R938" i="9"/>
  <c r="S938" i="9" s="1"/>
  <c r="V938" i="9" s="1"/>
  <c r="R1015" i="9"/>
  <c r="S1015" i="9" s="1"/>
  <c r="V1015" i="9" s="1"/>
  <c r="R493" i="9"/>
  <c r="S493" i="9" s="1"/>
  <c r="V493" i="9" s="1"/>
  <c r="R555" i="9"/>
  <c r="R651" i="9"/>
  <c r="S651" i="9" s="1"/>
  <c r="V651" i="9" s="1"/>
  <c r="R856" i="9"/>
  <c r="S856" i="9" s="1"/>
  <c r="V856" i="9" s="1"/>
  <c r="S611" i="9"/>
  <c r="V611" i="9" s="1"/>
  <c r="S988" i="9"/>
  <c r="V988" i="9" s="1"/>
  <c r="R972" i="9"/>
  <c r="R116" i="9"/>
  <c r="S116" i="9" s="1"/>
  <c r="V116" i="9" s="1"/>
  <c r="R627" i="9"/>
  <c r="R439" i="9"/>
  <c r="S439" i="9" s="1"/>
  <c r="V439" i="9" s="1"/>
  <c r="R680" i="9"/>
  <c r="S680" i="9" s="1"/>
  <c r="V680" i="9" s="1"/>
  <c r="R360" i="9"/>
  <c r="S360" i="9" s="1"/>
  <c r="V360" i="9" s="1"/>
  <c r="S770" i="9"/>
  <c r="V770" i="9" s="1"/>
  <c r="R490" i="9"/>
  <c r="R1010" i="9"/>
  <c r="S977" i="9"/>
  <c r="V977" i="9" s="1"/>
  <c r="S976" i="9"/>
  <c r="V976" i="9" s="1"/>
  <c r="R797" i="9"/>
  <c r="S797" i="9" s="1"/>
  <c r="V797" i="9" s="1"/>
  <c r="S979" i="9"/>
  <c r="V979" i="9" s="1"/>
  <c r="S796" i="9"/>
  <c r="V796" i="9" s="1"/>
  <c r="S367" i="9"/>
  <c r="V367" i="9" s="1"/>
  <c r="S484" i="9"/>
  <c r="V484" i="9" s="1"/>
  <c r="S396" i="9"/>
  <c r="V396" i="9" s="1"/>
  <c r="S964" i="9"/>
  <c r="V964" i="9" s="1"/>
  <c r="S707" i="9"/>
  <c r="V707" i="9" s="1"/>
  <c r="S614" i="9"/>
  <c r="V614" i="9" s="1"/>
  <c r="S1021" i="9"/>
  <c r="V1021" i="9" s="1"/>
  <c r="S949" i="9"/>
  <c r="V949" i="9" s="1"/>
  <c r="S999" i="9"/>
  <c r="V999" i="9" s="1"/>
  <c r="S889" i="9"/>
  <c r="V889" i="9" s="1"/>
  <c r="S792" i="9"/>
  <c r="V792" i="9" s="1"/>
  <c r="S676" i="9"/>
  <c r="V676" i="9" s="1"/>
  <c r="S467" i="9"/>
  <c r="V467" i="9" s="1"/>
  <c r="S993" i="9"/>
  <c r="V993" i="9" s="1"/>
  <c r="S853" i="9"/>
  <c r="V853" i="9" s="1"/>
  <c r="S258" i="9"/>
  <c r="V258" i="9" s="1"/>
  <c r="S246" i="9"/>
  <c r="V246" i="9" s="1"/>
  <c r="S980" i="9"/>
  <c r="V980" i="9" s="1"/>
  <c r="S511" i="9"/>
  <c r="V511" i="9" s="1"/>
  <c r="S417" i="9"/>
  <c r="V417" i="9" s="1"/>
  <c r="S515" i="9"/>
  <c r="V515" i="9" s="1"/>
  <c r="S936" i="9"/>
  <c r="V936" i="9" s="1"/>
  <c r="S800" i="9"/>
  <c r="V800" i="9" s="1"/>
  <c r="S756" i="9"/>
  <c r="V756" i="9" s="1"/>
  <c r="S648" i="9"/>
  <c r="V648" i="9" s="1"/>
  <c r="S30" i="9"/>
  <c r="V30" i="9" s="1"/>
  <c r="S154" i="9"/>
  <c r="V154" i="9" s="1"/>
  <c r="S235" i="9"/>
  <c r="V235" i="9" s="1"/>
  <c r="S585" i="9"/>
  <c r="V585" i="9" s="1"/>
  <c r="S182" i="9"/>
  <c r="V182" i="9" s="1"/>
  <c r="S179" i="9"/>
  <c r="V179" i="9" s="1"/>
  <c r="S28" i="9"/>
  <c r="V28" i="9" s="1"/>
  <c r="S361" i="9"/>
  <c r="V361" i="9" s="1"/>
  <c r="S35" i="9"/>
  <c r="V35" i="9" s="1"/>
  <c r="S188" i="9"/>
  <c r="V188" i="9" s="1"/>
  <c r="S84" i="9"/>
  <c r="V84" i="9" s="1"/>
  <c r="S405" i="9"/>
  <c r="V405" i="9" s="1"/>
  <c r="S7" i="9"/>
  <c r="V7" i="9" s="1"/>
  <c r="S26" i="9"/>
  <c r="V26" i="9" s="1"/>
  <c r="S206" i="9"/>
  <c r="V206" i="9" s="1"/>
  <c r="S128" i="9"/>
  <c r="V128" i="9" s="1"/>
  <c r="S180" i="9"/>
  <c r="V180" i="9" s="1"/>
  <c r="S381" i="9"/>
  <c r="V381" i="9" s="1"/>
  <c r="S449" i="9"/>
  <c r="V449" i="9" s="1"/>
  <c r="S473" i="9"/>
  <c r="V473" i="9" s="1"/>
  <c r="S573" i="9"/>
  <c r="V573" i="9" s="1"/>
  <c r="S721" i="9"/>
  <c r="V721" i="9" s="1"/>
  <c r="S650" i="9"/>
  <c r="V650" i="9" s="1"/>
  <c r="S863" i="9"/>
  <c r="V863" i="9" s="1"/>
  <c r="S883" i="9"/>
  <c r="V883" i="9" s="1"/>
  <c r="S945" i="9"/>
  <c r="V945" i="9" s="1"/>
  <c r="R280" i="9"/>
  <c r="S280" i="9" s="1"/>
  <c r="V280" i="9" s="1"/>
  <c r="S960" i="9"/>
  <c r="V960" i="9" s="1"/>
  <c r="R538" i="9"/>
  <c r="R259" i="9"/>
  <c r="S170" i="9"/>
  <c r="V170" i="9" s="1"/>
  <c r="S735" i="9"/>
  <c r="V735" i="9" s="1"/>
  <c r="R821" i="9"/>
  <c r="S821" i="9" s="1"/>
  <c r="V821" i="9" s="1"/>
  <c r="S706" i="9"/>
  <c r="V706" i="9" s="1"/>
  <c r="S838" i="9"/>
  <c r="V838" i="9" s="1"/>
  <c r="S803" i="9"/>
  <c r="V803" i="9" s="1"/>
  <c r="S384" i="9"/>
  <c r="V384" i="9" s="1"/>
  <c r="R558" i="9"/>
  <c r="S558" i="9" s="1"/>
  <c r="V558" i="9" s="1"/>
  <c r="S96" i="9"/>
  <c r="V96" i="9" s="1"/>
  <c r="R262" i="9"/>
  <c r="S262" i="9" s="1"/>
  <c r="V262" i="9" s="1"/>
  <c r="S283" i="9"/>
  <c r="V283" i="9" s="1"/>
  <c r="R556" i="9"/>
  <c r="S556" i="9" s="1"/>
  <c r="V556" i="9" s="1"/>
  <c r="R790" i="9"/>
  <c r="S790" i="9" s="1"/>
  <c r="V790" i="9" s="1"/>
  <c r="S352" i="9"/>
  <c r="V352" i="9" s="1"/>
  <c r="R767" i="9"/>
  <c r="S767" i="9" s="1"/>
  <c r="V767" i="9" s="1"/>
  <c r="S416" i="9"/>
  <c r="V416" i="9" s="1"/>
  <c r="S1010" i="9"/>
  <c r="V1010" i="9" s="1"/>
  <c r="S786" i="9"/>
  <c r="V786" i="9" s="1"/>
  <c r="R363" i="9"/>
  <c r="S363" i="9" s="1"/>
  <c r="V363" i="9" s="1"/>
  <c r="R912" i="9"/>
  <c r="S912" i="9" s="1"/>
  <c r="V912" i="9" s="1"/>
  <c r="S778" i="9"/>
  <c r="V778" i="9" s="1"/>
  <c r="R395" i="9"/>
  <c r="R775" i="9"/>
  <c r="S775" i="9" s="1"/>
  <c r="V775" i="9" s="1"/>
  <c r="R693" i="9"/>
  <c r="S693" i="9" s="1"/>
  <c r="V693" i="9" s="1"/>
  <c r="R113" i="9"/>
  <c r="S113" i="9" s="1"/>
  <c r="V113" i="9" s="1"/>
  <c r="S872" i="9"/>
  <c r="V872" i="9" s="1"/>
  <c r="S392" i="9"/>
  <c r="V392" i="9" s="1"/>
  <c r="R560" i="9"/>
  <c r="S560" i="9" s="1"/>
  <c r="V560" i="9" s="1"/>
  <c r="R994" i="9"/>
  <c r="R899" i="9"/>
  <c r="S899" i="9" s="1"/>
  <c r="V899" i="9" s="1"/>
  <c r="S624" i="9"/>
  <c r="V624" i="9" s="1"/>
  <c r="R595" i="9"/>
  <c r="R509" i="9"/>
  <c r="S509" i="9" s="1"/>
  <c r="V509" i="9" s="1"/>
  <c r="S966" i="9"/>
  <c r="V966" i="9" s="1"/>
  <c r="S459" i="9"/>
  <c r="V459" i="9" s="1"/>
  <c r="S528" i="9"/>
  <c r="V528" i="9" s="1"/>
  <c r="S868" i="9"/>
  <c r="V868" i="9" s="1"/>
  <c r="S780" i="9"/>
  <c r="V780" i="9" s="1"/>
  <c r="S961" i="9"/>
  <c r="V961" i="9" s="1"/>
  <c r="S805" i="9"/>
  <c r="V805" i="9" s="1"/>
  <c r="S763" i="9"/>
  <c r="V763" i="9" s="1"/>
  <c r="S525" i="9"/>
  <c r="V525" i="9" s="1"/>
  <c r="S865" i="9"/>
  <c r="V865" i="9" s="1"/>
  <c r="S580" i="9"/>
  <c r="V580" i="9" s="1"/>
  <c r="S421" i="9"/>
  <c r="V421" i="9" s="1"/>
  <c r="S176" i="9"/>
  <c r="V176" i="9" s="1"/>
  <c r="S906" i="9"/>
  <c r="V906" i="9" s="1"/>
  <c r="S437" i="9"/>
  <c r="V437" i="9" s="1"/>
  <c r="S581" i="9"/>
  <c r="V581" i="9" s="1"/>
  <c r="S202" i="9"/>
  <c r="V202" i="9" s="1"/>
  <c r="S242" i="9"/>
  <c r="V242" i="9" s="1"/>
  <c r="S205" i="9"/>
  <c r="V205" i="9" s="1"/>
  <c r="S760" i="9"/>
  <c r="V760" i="9" s="1"/>
  <c r="S626" i="9"/>
  <c r="V626" i="9" s="1"/>
  <c r="S744" i="9"/>
  <c r="V744" i="9" s="1"/>
  <c r="S859" i="9"/>
  <c r="V859" i="9" s="1"/>
  <c r="S574" i="9"/>
  <c r="V574" i="9" s="1"/>
  <c r="S464" i="9"/>
  <c r="V464" i="9" s="1"/>
  <c r="S475" i="9"/>
  <c r="V475" i="9" s="1"/>
  <c r="S323" i="9"/>
  <c r="V323" i="9" s="1"/>
  <c r="S152" i="9"/>
  <c r="V152" i="9" s="1"/>
  <c r="S286" i="9"/>
  <c r="V286" i="9" s="1"/>
  <c r="S452" i="9"/>
  <c r="V452" i="9" s="1"/>
  <c r="S168" i="9"/>
  <c r="V168" i="9" s="1"/>
  <c r="S181" i="9"/>
  <c r="V181" i="9" s="1"/>
  <c r="S211" i="9"/>
  <c r="V211" i="9" s="1"/>
  <c r="S255" i="9"/>
  <c r="V255" i="9" s="1"/>
  <c r="S167" i="9"/>
  <c r="V167" i="9" s="1"/>
  <c r="S297" i="9"/>
  <c r="V297" i="9" s="1"/>
  <c r="S40" i="9"/>
  <c r="V40" i="9" s="1"/>
  <c r="S278" i="9"/>
  <c r="V278" i="9" s="1"/>
  <c r="S49" i="9"/>
  <c r="V49" i="9" s="1"/>
  <c r="S289" i="9"/>
  <c r="V289" i="9" s="1"/>
  <c r="S219" i="9"/>
  <c r="V219" i="9" s="1"/>
  <c r="S155" i="9"/>
  <c r="V155" i="9" s="1"/>
  <c r="S66" i="9"/>
  <c r="V66" i="9" s="1"/>
  <c r="S228" i="9"/>
  <c r="V228" i="9" s="1"/>
  <c r="S145" i="9"/>
  <c r="V145" i="9" s="1"/>
  <c r="S196" i="9"/>
  <c r="V196" i="9" s="1"/>
  <c r="S311" i="9"/>
  <c r="V311" i="9" s="1"/>
  <c r="S362" i="9"/>
  <c r="V362" i="9" s="1"/>
  <c r="S356" i="9"/>
  <c r="V356" i="9" s="1"/>
  <c r="S451" i="9"/>
  <c r="V451" i="9" s="1"/>
  <c r="S510" i="9"/>
  <c r="V510" i="9" s="1"/>
  <c r="S591" i="9"/>
  <c r="V591" i="9" s="1"/>
  <c r="S653" i="9"/>
  <c r="V653" i="9" s="1"/>
  <c r="S772" i="9"/>
  <c r="V772" i="9" s="1"/>
  <c r="S951" i="9"/>
  <c r="V951" i="9" s="1"/>
  <c r="R191" i="9"/>
  <c r="S692" i="9"/>
  <c r="V692" i="9" s="1"/>
  <c r="R928" i="9"/>
  <c r="S928" i="9" s="1"/>
  <c r="V928" i="9" s="1"/>
  <c r="R1002" i="9"/>
  <c r="R159" i="9"/>
  <c r="S159" i="9" s="1"/>
  <c r="V159" i="9" s="1"/>
  <c r="R722" i="9"/>
  <c r="S722" i="9" s="1"/>
  <c r="V722" i="9" s="1"/>
  <c r="S643" i="9"/>
  <c r="V643" i="9" s="1"/>
  <c r="R717" i="9"/>
  <c r="S717" i="9" s="1"/>
  <c r="V717" i="9" s="1"/>
  <c r="R779" i="9"/>
  <c r="S779" i="9" s="1"/>
  <c r="V779" i="9" s="1"/>
  <c r="R122" i="9"/>
  <c r="S122" i="9" s="1"/>
  <c r="V122" i="9" s="1"/>
  <c r="S538" i="9"/>
  <c r="V538" i="9" s="1"/>
  <c r="R130" i="9"/>
  <c r="S130" i="9" s="1"/>
  <c r="V130" i="9" s="1"/>
  <c r="S972" i="9"/>
  <c r="V972" i="9" s="1"/>
  <c r="S125" i="9"/>
  <c r="V125" i="9" s="1"/>
  <c r="R143" i="9"/>
  <c r="S143" i="9" s="1"/>
  <c r="V143" i="9" s="1"/>
  <c r="R759" i="9"/>
  <c r="S759" i="9" s="1"/>
  <c r="V759" i="9" s="1"/>
  <c r="S490" i="9"/>
  <c r="V490" i="9" s="1"/>
  <c r="S994" i="9"/>
  <c r="V994" i="9" s="1"/>
  <c r="S627" i="9"/>
  <c r="V627" i="9" s="1"/>
  <c r="R1026" i="9"/>
  <c r="R882" i="9"/>
  <c r="S882" i="9" s="1"/>
  <c r="V882" i="9" s="1"/>
  <c r="R146" i="9"/>
  <c r="S146" i="9" s="1"/>
  <c r="V146" i="9" s="1"/>
  <c r="R590" i="9"/>
  <c r="S590" i="9" s="1"/>
  <c r="V590" i="9" s="1"/>
  <c r="R738" i="9"/>
  <c r="S738" i="9" s="1"/>
  <c r="V738" i="9" s="1"/>
  <c r="S259" i="9"/>
  <c r="V259" i="9" s="1"/>
  <c r="S194" i="9"/>
  <c r="V194" i="9" s="1"/>
  <c r="S587" i="9"/>
  <c r="V587" i="9" s="1"/>
  <c r="S466" i="9"/>
  <c r="V466" i="9" s="1"/>
  <c r="R519" i="9"/>
  <c r="S519" i="9" s="1"/>
  <c r="V519" i="9" s="1"/>
  <c r="R232" i="9"/>
  <c r="S232" i="9" s="1"/>
  <c r="V232" i="9" s="1"/>
  <c r="S908" i="9"/>
  <c r="V908" i="9" s="1"/>
  <c r="S576" i="9"/>
  <c r="V576" i="9" s="1"/>
  <c r="R944" i="9"/>
  <c r="S944" i="9" s="1"/>
  <c r="V944" i="9" s="1"/>
  <c r="S616" i="9"/>
  <c r="V616" i="9" s="1"/>
  <c r="S1033" i="9"/>
  <c r="V1033" i="9" s="1"/>
  <c r="S880" i="9"/>
  <c r="V880" i="9" s="1"/>
  <c r="S839" i="9"/>
  <c r="V839" i="9" s="1"/>
  <c r="S695" i="9"/>
  <c r="V695" i="9" s="1"/>
  <c r="S857" i="9"/>
  <c r="V857" i="9" s="1"/>
  <c r="S716" i="9"/>
  <c r="V716" i="9" s="1"/>
  <c r="S598" i="9"/>
  <c r="V598" i="9" s="1"/>
  <c r="S412" i="9"/>
  <c r="V412" i="9" s="1"/>
  <c r="S609" i="9"/>
  <c r="V609" i="9" s="1"/>
  <c r="S559" i="9"/>
  <c r="V559" i="9" s="1"/>
  <c r="S557" i="9"/>
  <c r="V557" i="9" s="1"/>
  <c r="S403" i="9"/>
  <c r="V403" i="9" s="1"/>
  <c r="S1001" i="9"/>
  <c r="V1001" i="9" s="1"/>
  <c r="S946" i="9"/>
  <c r="V946" i="9" s="1"/>
  <c r="S1016" i="9"/>
  <c r="V1016" i="9" s="1"/>
  <c r="S917" i="9"/>
  <c r="V917" i="9" s="1"/>
  <c r="S811" i="9"/>
  <c r="V811" i="9" s="1"/>
  <c r="S776" i="9"/>
  <c r="V776" i="9" s="1"/>
  <c r="S983" i="9"/>
  <c r="V983" i="9" s="1"/>
  <c r="S886" i="9"/>
  <c r="V886" i="9" s="1"/>
  <c r="S700" i="9"/>
  <c r="V700" i="9" s="1"/>
  <c r="S260" i="9"/>
  <c r="V260" i="9" s="1"/>
  <c r="S876" i="9"/>
  <c r="V876" i="9" s="1"/>
  <c r="S916" i="9"/>
  <c r="V916" i="9" s="1"/>
  <c r="S802" i="9"/>
  <c r="V802" i="9" s="1"/>
  <c r="S287" i="9"/>
  <c r="V287" i="9" s="1"/>
  <c r="S354" i="9"/>
  <c r="V354" i="9" s="1"/>
  <c r="S22" i="9"/>
  <c r="V22" i="9" s="1"/>
  <c r="S134" i="9"/>
  <c r="V134" i="9" s="1"/>
  <c r="S93" i="9"/>
  <c r="V93" i="9" s="1"/>
  <c r="S107" i="9"/>
  <c r="V107" i="9" s="1"/>
  <c r="S377" i="9"/>
  <c r="V377" i="9" s="1"/>
  <c r="S103" i="9"/>
  <c r="V103" i="9" s="1"/>
  <c r="S366" i="9"/>
  <c r="V366" i="9" s="1"/>
  <c r="S34" i="9"/>
  <c r="V34" i="9" s="1"/>
  <c r="S184" i="9"/>
  <c r="V184" i="9" s="1"/>
  <c r="S58" i="9"/>
  <c r="V58" i="9" s="1"/>
  <c r="S327" i="9"/>
  <c r="V327" i="9" s="1"/>
  <c r="S108" i="9"/>
  <c r="V108" i="9" s="1"/>
  <c r="S105" i="9"/>
  <c r="V105" i="9" s="1"/>
  <c r="S227" i="9"/>
  <c r="V227" i="9" s="1"/>
  <c r="S209" i="9"/>
  <c r="V209" i="9" s="1"/>
  <c r="S234" i="9"/>
  <c r="V234" i="9" s="1"/>
  <c r="S314" i="9"/>
  <c r="V314" i="9" s="1"/>
  <c r="S391" i="9"/>
  <c r="V391" i="9" s="1"/>
  <c r="S540" i="9"/>
  <c r="V540" i="9" s="1"/>
  <c r="S597" i="9"/>
  <c r="V597" i="9" s="1"/>
  <c r="S534" i="9"/>
  <c r="V534" i="9" s="1"/>
  <c r="S748" i="9"/>
  <c r="V748" i="9" s="1"/>
  <c r="S644" i="9"/>
  <c r="V644" i="9" s="1"/>
  <c r="S833" i="9"/>
  <c r="V833" i="9" s="1"/>
  <c r="S691" i="9"/>
  <c r="V691" i="9" s="1"/>
  <c r="S788" i="9"/>
  <c r="V788" i="9" s="1"/>
  <c r="S847" i="9"/>
  <c r="V847" i="9" s="1"/>
  <c r="S848" i="9"/>
  <c r="V848" i="9" s="1"/>
  <c r="S931" i="9"/>
  <c r="V931" i="9" s="1"/>
  <c r="S783" i="9"/>
  <c r="V783" i="9" s="1"/>
  <c r="S619" i="9"/>
  <c r="V619" i="9" s="1"/>
  <c r="R824" i="9"/>
  <c r="S824" i="9" s="1"/>
  <c r="V824" i="9" s="1"/>
  <c r="R954" i="9"/>
  <c r="S954" i="9" s="1"/>
  <c r="V954" i="9" s="1"/>
  <c r="R1000" i="9"/>
  <c r="S1000" i="9" s="1"/>
  <c r="V1000" i="9" s="1"/>
  <c r="S5" i="9"/>
  <c r="V5" i="9" s="1"/>
  <c r="R479" i="9"/>
  <c r="S479" i="9" s="1"/>
  <c r="V479" i="9" s="1"/>
  <c r="R656" i="9"/>
  <c r="S656" i="9" s="1"/>
  <c r="V656" i="9" s="1"/>
  <c r="R267" i="9"/>
  <c r="R584" i="9"/>
  <c r="R762" i="9"/>
  <c r="S762" i="9" s="1"/>
  <c r="V762" i="9" s="1"/>
  <c r="S620" i="9"/>
  <c r="V620" i="9" s="1"/>
  <c r="R672" i="9"/>
  <c r="S672" i="9" s="1"/>
  <c r="V672" i="9" s="1"/>
  <c r="R968" i="9"/>
  <c r="S10" i="9"/>
  <c r="V10" i="9" s="1"/>
  <c r="S264" i="9"/>
  <c r="V264" i="9" s="1"/>
  <c r="R667" i="9"/>
  <c r="S667" i="9" s="1"/>
  <c r="V667" i="9" s="1"/>
  <c r="S376" i="9"/>
  <c r="V376" i="9" s="1"/>
  <c r="S88" i="9"/>
  <c r="V88" i="9" s="1"/>
  <c r="R927" i="9"/>
  <c r="S927" i="9" s="1"/>
  <c r="V927" i="9" s="1"/>
  <c r="R299" i="9"/>
  <c r="S299" i="9" s="1"/>
  <c r="V299" i="9" s="1"/>
  <c r="S595" i="9"/>
  <c r="V595" i="9" s="1"/>
  <c r="S463" i="9"/>
  <c r="V463" i="9" s="1"/>
  <c r="S1004" i="9"/>
  <c r="V1004" i="9" s="1"/>
  <c r="R175" i="9"/>
  <c r="S175" i="9" s="1"/>
  <c r="V175" i="9" s="1"/>
  <c r="R579" i="9"/>
  <c r="S579" i="9" s="1"/>
  <c r="V579" i="9" s="1"/>
  <c r="R304" i="9"/>
  <c r="R119" i="9"/>
  <c r="S119" i="9" s="1"/>
  <c r="V119" i="9" s="1"/>
  <c r="S267" i="9"/>
  <c r="V267" i="9" s="1"/>
  <c r="R527" i="9"/>
  <c r="S527" i="9" s="1"/>
  <c r="V527" i="9" s="1"/>
  <c r="R253" i="9"/>
  <c r="S253" i="9" s="1"/>
  <c r="V253" i="9" s="1"/>
  <c r="R632" i="9"/>
  <c r="S632" i="9" s="1"/>
  <c r="V632" i="9" s="1"/>
  <c r="R978" i="9"/>
  <c r="S978" i="9" s="1"/>
  <c r="V978" i="9" s="1"/>
  <c r="R781" i="9"/>
  <c r="S781" i="9" s="1"/>
  <c r="V781" i="9" s="1"/>
  <c r="S315" i="9"/>
  <c r="V315" i="9" s="1"/>
  <c r="S955" i="9"/>
  <c r="V955" i="9" s="1"/>
  <c r="S684" i="9"/>
  <c r="V684" i="9" s="1"/>
  <c r="S589" i="9"/>
  <c r="V589" i="9" s="1"/>
  <c r="S1006" i="9"/>
  <c r="V1006" i="9" s="1"/>
  <c r="S743" i="9"/>
  <c r="V743" i="9" s="1"/>
  <c r="S310" i="9"/>
  <c r="V310" i="9" s="1"/>
  <c r="S160" i="9"/>
  <c r="V160" i="9" s="1"/>
  <c r="S1023" i="9"/>
  <c r="V1023" i="9" s="1"/>
  <c r="S956" i="9"/>
  <c r="V956" i="9" s="1"/>
  <c r="S308" i="9"/>
  <c r="V308" i="9" s="1"/>
  <c r="S536" i="9"/>
  <c r="V536" i="9" s="1"/>
  <c r="S915" i="9"/>
  <c r="V915" i="9" s="1"/>
  <c r="S1022" i="9"/>
  <c r="V1022" i="9" s="1"/>
  <c r="S902" i="9"/>
  <c r="V902" i="9" s="1"/>
  <c r="S836" i="9"/>
  <c r="V836" i="9" s="1"/>
  <c r="S813" i="9"/>
  <c r="V813" i="9" s="1"/>
  <c r="S399" i="9"/>
  <c r="V399" i="9" s="1"/>
  <c r="S673" i="9"/>
  <c r="V673" i="9" s="1"/>
  <c r="S562" i="9"/>
  <c r="V562" i="9" s="1"/>
  <c r="S701" i="9"/>
  <c r="V701" i="9" s="1"/>
  <c r="S456" i="9"/>
  <c r="V456" i="9" s="1"/>
  <c r="S385" i="9"/>
  <c r="V385" i="9" s="1"/>
  <c r="S572" i="9"/>
  <c r="V572" i="9" s="1"/>
  <c r="S454" i="9"/>
  <c r="V454" i="9" s="1"/>
  <c r="S370" i="9"/>
  <c r="V370" i="9" s="1"/>
  <c r="S199" i="9"/>
  <c r="V199" i="9" s="1"/>
  <c r="S817" i="9"/>
  <c r="V817" i="9" s="1"/>
  <c r="S686" i="9"/>
  <c r="V686" i="9" s="1"/>
  <c r="S814" i="9"/>
  <c r="V814" i="9" s="1"/>
  <c r="S244" i="9"/>
  <c r="V244" i="9" s="1"/>
  <c r="S215" i="9"/>
  <c r="V215" i="9" s="1"/>
  <c r="S348" i="9"/>
  <c r="V348" i="9" s="1"/>
  <c r="S118" i="9"/>
  <c r="V118" i="9" s="1"/>
  <c r="S83" i="9"/>
  <c r="V83" i="9" s="1"/>
  <c r="S17" i="9"/>
  <c r="V17" i="9" s="1"/>
  <c r="S151" i="9"/>
  <c r="V151" i="9" s="1"/>
  <c r="S201" i="9"/>
  <c r="V201" i="9" s="1"/>
  <c r="S365" i="9"/>
  <c r="V365" i="9" s="1"/>
  <c r="S423" i="9"/>
  <c r="V423" i="9" s="1"/>
  <c r="S12" i="9"/>
  <c r="V12" i="9" s="1"/>
  <c r="S552" i="9"/>
  <c r="V552" i="9" s="1"/>
  <c r="S203" i="9"/>
  <c r="V203" i="9" s="1"/>
  <c r="S256" i="9"/>
  <c r="V256" i="9" s="1"/>
  <c r="S33" i="9"/>
  <c r="V33" i="9" s="1"/>
  <c r="S153" i="9"/>
  <c r="V153" i="9" s="1"/>
  <c r="S208" i="9"/>
  <c r="V208" i="9" s="1"/>
  <c r="S31" i="9"/>
  <c r="V31" i="9" s="1"/>
  <c r="S110" i="9"/>
  <c r="V110" i="9" s="1"/>
  <c r="S21" i="9"/>
  <c r="V21" i="9" s="1"/>
  <c r="S271" i="9"/>
  <c r="V271" i="9" s="1"/>
  <c r="S282" i="9"/>
  <c r="V282" i="9" s="1"/>
  <c r="S349" i="9"/>
  <c r="V349" i="9" s="1"/>
  <c r="S438" i="9"/>
  <c r="V438" i="9" s="1"/>
  <c r="S420" i="9"/>
  <c r="V420" i="9" s="1"/>
  <c r="S394" i="9"/>
  <c r="V394" i="9" s="1"/>
  <c r="S500" i="9"/>
  <c r="V500" i="9" s="1"/>
  <c r="S610" i="9"/>
  <c r="V610" i="9" s="1"/>
  <c r="S505" i="9"/>
  <c r="V505" i="9" s="1"/>
  <c r="S682" i="9"/>
  <c r="V682" i="9" s="1"/>
  <c r="S602" i="9"/>
  <c r="V602" i="9" s="1"/>
  <c r="S715" i="9"/>
  <c r="V715" i="9" s="1"/>
  <c r="S937" i="9"/>
  <c r="V937" i="9" s="1"/>
  <c r="S831" i="9"/>
  <c r="V831" i="9" s="1"/>
  <c r="S1019" i="9"/>
  <c r="V1019" i="9" s="1"/>
  <c r="S888" i="9"/>
  <c r="V888" i="9" s="1"/>
  <c r="S816" i="9"/>
  <c r="V816" i="9" s="1"/>
  <c r="R789" i="9"/>
  <c r="R904" i="9"/>
  <c r="S904" i="9" s="1"/>
  <c r="V904" i="9" s="1"/>
  <c r="R635" i="9"/>
  <c r="S635" i="9" s="1"/>
  <c r="V635" i="9" s="1"/>
  <c r="S13" i="9"/>
  <c r="V13" i="9" s="1"/>
  <c r="S191" i="9"/>
  <c r="V191" i="9" s="1"/>
  <c r="R603" i="9"/>
  <c r="S603" i="9" s="1"/>
  <c r="V603" i="9" s="1"/>
  <c r="S1026" i="9"/>
  <c r="V1026" i="9" s="1"/>
  <c r="R344" i="9"/>
  <c r="S344" i="9" s="1"/>
  <c r="V344" i="9" s="1"/>
  <c r="R711" i="9"/>
  <c r="S711" i="9" s="1"/>
  <c r="V711" i="9" s="1"/>
  <c r="S328" i="9"/>
  <c r="V328" i="9" s="1"/>
  <c r="S261" i="9"/>
  <c r="V261" i="9" s="1"/>
  <c r="R447" i="9"/>
  <c r="S447" i="9" s="1"/>
  <c r="V447" i="9" s="1"/>
  <c r="S395" i="9"/>
  <c r="V395" i="9" s="1"/>
  <c r="R923" i="9"/>
  <c r="S923" i="9" s="1"/>
  <c r="V923" i="9" s="1"/>
  <c r="R984" i="9"/>
  <c r="S984" i="9" s="1"/>
  <c r="V984" i="9" s="1"/>
  <c r="R970" i="9"/>
  <c r="S970" i="9" s="1"/>
  <c r="V970" i="9" s="1"/>
  <c r="S304" i="9"/>
  <c r="V304" i="9" s="1"/>
  <c r="S919" i="9"/>
  <c r="V919" i="9" s="1"/>
  <c r="R827" i="9"/>
  <c r="S827" i="9" s="1"/>
  <c r="V827" i="9" s="1"/>
  <c r="R331" i="9"/>
  <c r="S331" i="9" s="1"/>
  <c r="V331" i="9" s="1"/>
  <c r="S843" i="9"/>
  <c r="V843" i="9" s="1"/>
  <c r="R498" i="9"/>
  <c r="S498" i="9" s="1"/>
  <c r="V498" i="9" s="1"/>
  <c r="R997" i="9"/>
  <c r="S997" i="9" s="1"/>
  <c r="V997" i="9" s="1"/>
  <c r="R600" i="9"/>
  <c r="S600" i="9" s="1"/>
  <c r="V600" i="9" s="1"/>
  <c r="R921" i="9"/>
  <c r="S921" i="9" s="1"/>
  <c r="V921" i="9" s="1"/>
  <c r="S1002" i="9"/>
  <c r="V1002" i="9" s="1"/>
  <c r="R952" i="9"/>
  <c r="S952" i="9" s="1"/>
  <c r="V952" i="9" s="1"/>
  <c r="S77" i="9"/>
  <c r="V77" i="9" s="1"/>
  <c r="S551" i="9"/>
  <c r="V551" i="9" s="1"/>
  <c r="R554" i="9"/>
  <c r="S554" i="9" s="1"/>
  <c r="V554" i="9" s="1"/>
  <c r="S178" i="9"/>
  <c r="V178" i="9" s="1"/>
  <c r="R571" i="9"/>
  <c r="S571" i="9" s="1"/>
  <c r="V571" i="9" s="1"/>
  <c r="R487" i="9"/>
  <c r="S487" i="9" s="1"/>
  <c r="V487" i="9" s="1"/>
  <c r="S37" i="9"/>
  <c r="V37" i="9" s="1"/>
  <c r="R240" i="9"/>
  <c r="S240" i="9" s="1"/>
  <c r="V240" i="9" s="1"/>
  <c r="R948" i="9"/>
  <c r="S948" i="9" s="1"/>
  <c r="V948" i="9" s="1"/>
  <c r="S584" i="9"/>
  <c r="V584" i="9" s="1"/>
  <c r="S789" i="9"/>
  <c r="V789" i="9" s="1"/>
  <c r="R458" i="9"/>
  <c r="S458" i="9" s="1"/>
  <c r="V458" i="9" s="1"/>
  <c r="S963" i="9"/>
  <c r="V963" i="9" s="1"/>
  <c r="S720" i="9"/>
  <c r="V720" i="9" s="1"/>
  <c r="S649" i="9"/>
  <c r="V649" i="9" s="1"/>
  <c r="S793" i="9"/>
  <c r="V793" i="9" s="1"/>
  <c r="S637" i="9"/>
  <c r="V637" i="9" s="1"/>
  <c r="S492" i="9"/>
  <c r="V492" i="9" s="1"/>
  <c r="S109" i="9"/>
  <c r="V109" i="9" s="1"/>
  <c r="S959" i="9"/>
  <c r="V959" i="9" s="1"/>
  <c r="S935" i="9"/>
  <c r="V935" i="9" s="1"/>
  <c r="S812" i="9"/>
  <c r="V812" i="9" s="1"/>
  <c r="S751" i="9"/>
  <c r="V751" i="9" s="1"/>
  <c r="S415" i="9"/>
  <c r="V415" i="9" s="1"/>
  <c r="S996" i="9"/>
  <c r="V996" i="9" s="1"/>
  <c r="S741" i="9"/>
  <c r="V741" i="9" s="1"/>
  <c r="S604" i="9"/>
  <c r="V604" i="9" s="1"/>
  <c r="S518" i="9"/>
  <c r="V518" i="9" s="1"/>
  <c r="S971" i="9"/>
  <c r="V971" i="9" s="1"/>
  <c r="S335" i="9"/>
  <c r="V335" i="9" s="1"/>
  <c r="S478" i="9"/>
  <c r="V478" i="9" s="1"/>
  <c r="S1013" i="9"/>
  <c r="V1013" i="9" s="1"/>
  <c r="S617" i="9"/>
  <c r="V617" i="9" s="1"/>
  <c r="S291" i="9"/>
  <c r="V291" i="9" s="1"/>
  <c r="S1017" i="9"/>
  <c r="V1017" i="9" s="1"/>
  <c r="S819" i="9"/>
  <c r="V819" i="9" s="1"/>
  <c r="S570" i="9"/>
  <c r="V570" i="9" s="1"/>
  <c r="S1024" i="9"/>
  <c r="V1024" i="9" s="1"/>
  <c r="S860" i="9"/>
  <c r="V860" i="9" s="1"/>
  <c r="S874" i="9"/>
  <c r="V874" i="9" s="1"/>
  <c r="S471" i="9"/>
  <c r="V471" i="9" s="1"/>
  <c r="S541" i="9"/>
  <c r="V541" i="9" s="1"/>
  <c r="S252" i="9"/>
  <c r="V252" i="9" s="1"/>
  <c r="S47" i="9"/>
  <c r="V47" i="9" s="1"/>
  <c r="S204" i="9"/>
  <c r="V204" i="9" s="1"/>
  <c r="S24" i="9"/>
  <c r="V24" i="9" s="1"/>
  <c r="S131" i="9"/>
  <c r="V131" i="9" s="1"/>
  <c r="S60" i="9"/>
  <c r="V60" i="9" s="1"/>
  <c r="S332" i="9"/>
  <c r="V332" i="9" s="1"/>
  <c r="S147" i="9"/>
  <c r="V147" i="9" s="1"/>
  <c r="S544" i="9"/>
  <c r="V544" i="9" s="1"/>
  <c r="S303" i="9"/>
  <c r="V303" i="9" s="1"/>
  <c r="S214" i="9"/>
  <c r="V214" i="9" s="1"/>
  <c r="S440" i="9"/>
  <c r="V440" i="9" s="1"/>
  <c r="S114" i="9"/>
  <c r="V114" i="9" s="1"/>
  <c r="S75" i="9"/>
  <c r="V75" i="9" s="1"/>
  <c r="S79" i="9"/>
  <c r="V79" i="9" s="1"/>
  <c r="S161" i="9"/>
  <c r="V161" i="9" s="1"/>
  <c r="S129" i="9"/>
  <c r="V129" i="9" s="1"/>
  <c r="S516" i="9"/>
  <c r="V516" i="9" s="1"/>
  <c r="S430" i="9"/>
  <c r="V430" i="9" s="1"/>
  <c r="S404" i="9"/>
  <c r="V404" i="9" s="1"/>
  <c r="S578" i="9"/>
  <c r="V578" i="9" s="1"/>
  <c r="S555" i="9"/>
  <c r="V555" i="9" s="1"/>
  <c r="S513" i="9"/>
  <c r="V513" i="9" s="1"/>
  <c r="S596" i="9"/>
  <c r="V596" i="9" s="1"/>
  <c r="S745" i="9"/>
  <c r="V745" i="9" s="1"/>
  <c r="S629" i="9"/>
  <c r="V629" i="9" s="1"/>
  <c r="S718" i="9"/>
  <c r="V718" i="9" s="1"/>
  <c r="S769" i="9"/>
  <c r="V769" i="9" s="1"/>
  <c r="S729" i="9"/>
  <c r="V729" i="9" s="1"/>
  <c r="S834" i="9"/>
  <c r="V834" i="9" s="1"/>
  <c r="S943" i="9"/>
  <c r="V943" i="9" s="1"/>
  <c r="S1005" i="9"/>
  <c r="V1005" i="9" s="1"/>
  <c r="S933" i="9"/>
  <c r="V933" i="9" s="1"/>
  <c r="S577" i="9"/>
  <c r="V577" i="9" s="1"/>
  <c r="S968" i="9"/>
  <c r="V968" i="9" s="1"/>
  <c r="R746" i="9"/>
  <c r="S746" i="9" s="1"/>
  <c r="V746" i="9" s="1"/>
  <c r="X626" i="8"/>
  <c r="Q66" i="8"/>
  <c r="Q39" i="8"/>
  <c r="Q314" i="8"/>
  <c r="Q267" i="8"/>
  <c r="Q413" i="8"/>
  <c r="Q179" i="8"/>
  <c r="Q135" i="8"/>
  <c r="Q157" i="8"/>
  <c r="Q147" i="8"/>
  <c r="Q131" i="8"/>
  <c r="Q617" i="8"/>
  <c r="Q138" i="8"/>
  <c r="Q562" i="8"/>
  <c r="Q29" i="8"/>
  <c r="Q35" i="8"/>
  <c r="Q481" i="8"/>
  <c r="Q560" i="8"/>
  <c r="Q376" i="8"/>
  <c r="Q306" i="8"/>
  <c r="Q610" i="8"/>
  <c r="Q98" i="8"/>
  <c r="Q602" i="8"/>
  <c r="Q613" i="8"/>
  <c r="Q607" i="8"/>
  <c r="Q213" i="8"/>
  <c r="Q262" i="8"/>
  <c r="Q130" i="8"/>
  <c r="Q114" i="8"/>
  <c r="Q167" i="8"/>
  <c r="Q93" i="8"/>
  <c r="Q497" i="8"/>
  <c r="Q203" i="8"/>
  <c r="Q109" i="8"/>
  <c r="Q550" i="8"/>
  <c r="Q478" i="8"/>
  <c r="P1" i="8"/>
  <c r="R1" i="8" s="1"/>
  <c r="R230" i="8" s="1"/>
  <c r="Q619" i="8"/>
  <c r="Q624" i="8"/>
  <c r="Q597" i="8"/>
  <c r="Q558" i="8"/>
  <c r="Q577" i="8"/>
  <c r="Q499" i="8"/>
  <c r="Q516" i="8"/>
  <c r="Q519" i="8"/>
  <c r="Q507" i="8"/>
  <c r="Q502" i="8"/>
  <c r="Q552" i="8"/>
  <c r="Q491" i="8"/>
  <c r="Q524" i="8"/>
  <c r="Q343" i="8"/>
  <c r="Q279" i="8"/>
  <c r="Q410" i="8"/>
  <c r="Q319" i="8"/>
  <c r="Q303" i="8"/>
  <c r="Q274" i="8"/>
  <c r="Q268" i="8"/>
  <c r="Q485" i="8"/>
  <c r="Q467" i="8"/>
  <c r="Q396" i="8"/>
  <c r="Q390" i="8"/>
  <c r="Q324" i="8"/>
  <c r="Q297" i="8"/>
  <c r="Q480" i="8"/>
  <c r="Q477" i="8"/>
  <c r="Q461" i="8"/>
  <c r="Q381" i="8"/>
  <c r="Q365" i="8"/>
  <c r="Q357" i="8"/>
  <c r="Q354" i="8"/>
  <c r="Q486" i="8"/>
  <c r="Q434" i="8"/>
  <c r="Q330" i="8"/>
  <c r="Q263" i="8"/>
  <c r="Q231" i="8"/>
  <c r="Q292" i="8"/>
  <c r="Q260" i="8"/>
  <c r="Q255" i="8"/>
  <c r="Q337" i="8"/>
  <c r="Q228" i="8"/>
  <c r="Q408" i="8"/>
  <c r="Q398" i="8"/>
  <c r="Q200" i="8"/>
  <c r="Q217" i="8"/>
  <c r="Q206" i="8"/>
  <c r="Q164" i="8"/>
  <c r="Q36" i="8"/>
  <c r="Q332" i="8"/>
  <c r="Q225" i="8"/>
  <c r="Q84" i="8"/>
  <c r="Q132" i="8"/>
  <c r="Q220" i="8"/>
  <c r="Q180" i="8"/>
  <c r="Q54" i="8"/>
  <c r="Q52" i="8"/>
  <c r="Q359" i="8"/>
  <c r="Q212" i="8"/>
  <c r="Q100" i="8"/>
  <c r="Q338" i="8"/>
  <c r="Q278" i="8"/>
  <c r="Q223" i="8"/>
  <c r="Q196" i="8"/>
  <c r="Q148" i="8"/>
  <c r="Q20" i="8"/>
  <c r="Q294" i="8"/>
  <c r="Q19" i="8"/>
  <c r="Q198" i="8"/>
  <c r="Q103" i="8"/>
  <c r="Q68" i="8"/>
  <c r="Q9" i="8"/>
  <c r="Q387" i="8"/>
  <c r="Q151" i="8"/>
  <c r="Q199" i="8"/>
  <c r="Q116" i="8"/>
  <c r="Q70" i="8"/>
  <c r="Q17" i="8"/>
  <c r="Q23" i="8"/>
  <c r="Q13" i="8"/>
  <c r="Q76" i="8"/>
  <c r="Q11" i="8"/>
  <c r="Q37" i="8"/>
  <c r="Q89" i="8"/>
  <c r="Q58" i="8"/>
  <c r="Q139" i="8"/>
  <c r="Q88" i="8"/>
  <c r="Q80" i="8"/>
  <c r="Q120" i="8"/>
  <c r="Q134" i="8"/>
  <c r="Q47" i="8"/>
  <c r="Q118" i="8"/>
  <c r="Q169" i="8"/>
  <c r="Q160" i="8"/>
  <c r="Q227" i="8"/>
  <c r="Q45" i="8"/>
  <c r="Q159" i="8"/>
  <c r="Q25" i="8"/>
  <c r="Q216" i="8"/>
  <c r="Q63" i="8"/>
  <c r="Q236" i="8"/>
  <c r="Q256" i="8"/>
  <c r="Q320" i="8"/>
  <c r="Q110" i="8"/>
  <c r="Q284" i="8"/>
  <c r="Q364" i="8"/>
  <c r="Q386" i="8"/>
  <c r="Q202" i="8"/>
  <c r="Q379" i="8"/>
  <c r="Q205" i="8"/>
  <c r="Q342" i="8"/>
  <c r="Q299" i="8"/>
  <c r="Q345" i="8"/>
  <c r="Q442" i="8"/>
  <c r="Q258" i="8"/>
  <c r="Q347" i="8"/>
  <c r="Q452" i="8"/>
  <c r="Q388" i="8"/>
  <c r="Q421" i="8"/>
  <c r="Q435" i="8"/>
  <c r="Q498" i="8"/>
  <c r="Q378" i="8"/>
  <c r="Q472" i="8"/>
  <c r="Q503" i="8"/>
  <c r="Q440" i="8"/>
  <c r="Q436" i="8"/>
  <c r="Q510" i="8"/>
  <c r="Q553" i="8"/>
  <c r="Q529" i="8"/>
  <c r="Q511" i="8"/>
  <c r="Q555" i="8"/>
  <c r="Q565" i="8"/>
  <c r="Q585" i="8"/>
  <c r="Q611" i="8"/>
  <c r="Q591" i="8"/>
  <c r="Q531" i="8"/>
  <c r="Q566" i="8"/>
  <c r="Q603" i="8"/>
  <c r="Q561" i="8"/>
  <c r="Q546" i="8"/>
  <c r="Q598" i="8"/>
  <c r="Q586" i="8"/>
  <c r="Q184" i="8"/>
  <c r="Q270" i="8"/>
  <c r="Q145" i="8"/>
  <c r="Q136" i="8"/>
  <c r="Q32" i="8"/>
  <c r="Q60" i="8"/>
  <c r="Q173" i="8"/>
  <c r="Q42" i="8"/>
  <c r="Q75" i="8"/>
  <c r="Q126" i="8"/>
  <c r="Q232" i="8"/>
  <c r="Q77" i="8"/>
  <c r="Q105" i="8"/>
  <c r="Q57" i="8"/>
  <c r="Q185" i="8"/>
  <c r="Q265" i="8"/>
  <c r="Q431" i="8"/>
  <c r="Q383" i="8"/>
  <c r="Q344" i="8"/>
  <c r="Q366" i="8"/>
  <c r="Q233" i="8"/>
  <c r="Q458" i="8"/>
  <c r="Q350" i="8"/>
  <c r="Q393" i="8"/>
  <c r="Q283" i="8"/>
  <c r="Q439" i="8"/>
  <c r="Q375" i="8"/>
  <c r="Q466" i="8"/>
  <c r="Q549" i="8"/>
  <c r="Q420" i="8"/>
  <c r="Q441" i="8"/>
  <c r="Q556" i="8"/>
  <c r="Q514" i="8"/>
  <c r="Q573" i="8"/>
  <c r="Q554" i="8"/>
  <c r="Q518" i="8"/>
  <c r="Q559" i="8"/>
  <c r="Q494" i="8"/>
  <c r="Q580" i="8"/>
  <c r="Q616" i="8"/>
  <c r="Q612" i="8"/>
  <c r="Q574" i="8"/>
  <c r="Q166" i="8"/>
  <c r="Q24" i="8"/>
  <c r="Q281" i="8"/>
  <c r="Q189" i="8"/>
  <c r="Q87" i="8"/>
  <c r="Q291" i="8"/>
  <c r="Q94" i="8"/>
  <c r="Q188" i="8"/>
  <c r="Q310" i="8"/>
  <c r="Q182" i="8"/>
  <c r="Q315" i="8"/>
  <c r="Q30" i="8"/>
  <c r="Q107" i="8"/>
  <c r="Q158" i="8"/>
  <c r="Q65" i="8"/>
  <c r="Q243" i="8"/>
  <c r="Q280" i="8"/>
  <c r="Q403" i="8"/>
  <c r="Q346" i="8"/>
  <c r="Q300" i="8"/>
  <c r="Q394" i="8"/>
  <c r="Q447" i="8"/>
  <c r="Q409" i="8"/>
  <c r="Q285" i="8"/>
  <c r="Q327" i="8"/>
  <c r="Q349" i="8"/>
  <c r="Q395" i="8"/>
  <c r="Q244" i="8"/>
  <c r="Q362" i="8"/>
  <c r="Q318" i="8"/>
  <c r="Q490" i="8"/>
  <c r="Q506" i="8"/>
  <c r="Q450" i="8"/>
  <c r="Q475" i="8"/>
  <c r="Q444" i="8"/>
  <c r="Q515" i="8"/>
  <c r="Q493" i="8"/>
  <c r="Q557" i="8"/>
  <c r="Q582" i="8"/>
  <c r="Q606" i="8"/>
  <c r="Q608" i="8"/>
  <c r="Q69" i="8"/>
  <c r="Q22" i="8"/>
  <c r="Q18" i="8"/>
  <c r="Q7" i="8"/>
  <c r="Q175" i="8"/>
  <c r="Q79" i="8"/>
  <c r="Q112" i="8"/>
  <c r="Q257" i="8"/>
  <c r="Q193" i="8"/>
  <c r="Q312" i="8"/>
  <c r="Q143" i="8"/>
  <c r="Q221" i="8"/>
  <c r="Q266" i="8"/>
  <c r="Q137" i="8"/>
  <c r="Q197" i="8"/>
  <c r="Q237" i="8"/>
  <c r="Q341" i="8"/>
  <c r="Q264" i="8"/>
  <c r="Q253" i="8"/>
  <c r="Q287" i="8"/>
  <c r="Q380" i="8"/>
  <c r="Q384" i="8"/>
  <c r="Q449" i="8"/>
  <c r="Q317" i="8"/>
  <c r="Q340" i="8"/>
  <c r="Q374" i="8"/>
  <c r="Q412" i="8"/>
  <c r="Q277" i="8"/>
  <c r="Q427" i="8"/>
  <c r="Q259" i="8"/>
  <c r="Q405" i="8"/>
  <c r="Q501" i="8"/>
  <c r="Q247" i="8"/>
  <c r="Q373" i="8"/>
  <c r="Q471" i="8"/>
  <c r="Q469" i="8"/>
  <c r="Q579" i="8"/>
  <c r="Q473" i="8"/>
  <c r="Q432" i="8"/>
  <c r="Q513" i="8"/>
  <c r="Q595" i="8"/>
  <c r="Q533" i="8"/>
  <c r="Q8" i="8"/>
  <c r="Q149" i="8"/>
  <c r="Q133" i="8"/>
  <c r="Q6" i="8"/>
  <c r="Q31" i="8"/>
  <c r="Q62" i="8"/>
  <c r="Q41" i="8"/>
  <c r="Q108" i="8"/>
  <c r="Q192" i="8"/>
  <c r="Q73" i="8"/>
  <c r="Q140" i="8"/>
  <c r="Q191" i="8"/>
  <c r="Q229" i="8"/>
  <c r="Q33" i="8"/>
  <c r="Q172" i="8"/>
  <c r="Q487" i="8"/>
  <c r="Q95" i="8"/>
  <c r="Q246" i="8"/>
  <c r="Q389" i="8"/>
  <c r="Q190" i="8"/>
  <c r="Q305" i="8"/>
  <c r="Q424" i="8"/>
  <c r="Q351" i="8"/>
  <c r="Q399" i="8"/>
  <c r="Q492" i="8"/>
  <c r="Q500" i="8"/>
  <c r="Q523" i="8"/>
  <c r="Q456" i="8"/>
  <c r="Q592" i="8"/>
  <c r="Q621" i="8"/>
  <c r="Q593" i="8"/>
  <c r="Q91" i="8"/>
  <c r="Q38" i="8"/>
  <c r="Q85" i="8"/>
  <c r="Q97" i="8"/>
  <c r="Q127" i="8"/>
  <c r="Q90" i="8"/>
  <c r="Q129" i="8"/>
  <c r="Q81" i="8"/>
  <c r="Q10" i="8"/>
  <c r="Q241" i="8"/>
  <c r="Q489" i="8"/>
  <c r="Q113" i="8"/>
  <c r="Q48" i="8"/>
  <c r="Q428" i="8"/>
  <c r="Q397" i="8"/>
  <c r="Q392" i="8"/>
  <c r="Q295" i="8"/>
  <c r="Q323" i="8"/>
  <c r="Q419" i="8"/>
  <c r="Q443" i="8"/>
  <c r="Q453" i="8"/>
  <c r="Q536" i="8"/>
  <c r="Q495" i="8"/>
  <c r="Q571" i="8"/>
  <c r="Q526" i="8"/>
  <c r="Q584" i="8"/>
  <c r="Q150" i="8"/>
  <c r="Q61" i="8"/>
  <c r="Q104" i="8"/>
  <c r="Q121" i="8"/>
  <c r="Q153" i="8"/>
  <c r="Q251" i="8"/>
  <c r="Q119" i="8"/>
  <c r="Q234" i="8"/>
  <c r="Q322" i="8"/>
  <c r="Q423" i="8"/>
  <c r="Q272" i="8"/>
  <c r="Q468" i="8"/>
  <c r="Q289" i="8"/>
  <c r="Q370" i="8"/>
  <c r="Q459" i="8"/>
  <c r="Q271" i="8"/>
  <c r="Q402" i="8"/>
  <c r="Q302" i="8"/>
  <c r="Q316" i="8"/>
  <c r="Q416" i="8"/>
  <c r="Q525" i="8"/>
  <c r="Q547" i="8"/>
  <c r="Q528" i="8"/>
  <c r="Q568" i="8"/>
  <c r="Q544" i="8"/>
  <c r="Q538" i="8"/>
  <c r="Q625" i="8"/>
  <c r="Q141" i="8"/>
  <c r="Q56" i="8"/>
  <c r="Q28" i="8"/>
  <c r="Q49" i="8"/>
  <c r="Q46" i="8"/>
  <c r="Q235" i="8"/>
  <c r="Q111" i="8"/>
  <c r="Q170" i="8"/>
  <c r="Q122" i="8"/>
  <c r="Q155" i="8"/>
  <c r="Q96" i="8"/>
  <c r="Q254" i="8"/>
  <c r="Q361" i="8"/>
  <c r="Q382" i="8"/>
  <c r="Q414" i="8"/>
  <c r="Q407" i="8"/>
  <c r="Q329" i="8"/>
  <c r="Q334" i="8"/>
  <c r="Q508" i="8"/>
  <c r="Q570" i="8"/>
  <c r="Q505" i="8"/>
  <c r="Q520" i="8"/>
  <c r="Q496" i="8"/>
  <c r="Q521" i="8"/>
  <c r="Q587" i="8"/>
  <c r="Q567" i="8"/>
  <c r="Q594" i="8"/>
  <c r="Q5" i="8"/>
  <c r="Q186" i="8"/>
  <c r="Q273" i="8"/>
  <c r="Q53" i="8"/>
  <c r="Q64" i="8"/>
  <c r="Q125" i="8"/>
  <c r="Q201" i="8"/>
  <c r="Q238" i="8"/>
  <c r="Q358" i="8"/>
  <c r="Q367" i="8"/>
  <c r="Q249" i="8"/>
  <c r="Q369" i="8"/>
  <c r="Q321" i="8"/>
  <c r="Q411" i="8"/>
  <c r="Q385" i="8"/>
  <c r="Q240" i="8"/>
  <c r="Q470" i="8"/>
  <c r="Q545" i="8"/>
  <c r="Q512" i="8"/>
  <c r="Q581" i="8"/>
  <c r="Q563" i="8"/>
  <c r="Q614" i="8"/>
  <c r="Q620" i="8"/>
  <c r="Q622" i="8"/>
  <c r="Q21" i="8"/>
  <c r="Q14" i="8"/>
  <c r="Q40" i="8"/>
  <c r="Q128" i="8"/>
  <c r="Q215" i="8"/>
  <c r="Q86" i="8"/>
  <c r="Q429" i="8"/>
  <c r="Q174" i="8"/>
  <c r="Q78" i="8"/>
  <c r="Q161" i="8"/>
  <c r="Q44" i="8"/>
  <c r="Q124" i="8"/>
  <c r="Q176" i="8"/>
  <c r="Q296" i="8"/>
  <c r="Q377" i="8"/>
  <c r="Q214" i="8"/>
  <c r="Q288" i="8"/>
  <c r="Q276" i="8"/>
  <c r="Q356" i="8"/>
  <c r="Q286" i="8"/>
  <c r="Q438" i="8"/>
  <c r="Q454" i="8"/>
  <c r="Q355" i="8"/>
  <c r="Q488" i="8"/>
  <c r="Q252" i="8"/>
  <c r="Q504" i="8"/>
  <c r="Q576" i="8"/>
  <c r="Q578" i="8"/>
  <c r="Q569" i="8"/>
  <c r="Q575" i="8"/>
  <c r="Q601" i="8"/>
  <c r="Q72" i="8"/>
  <c r="Q142" i="8"/>
  <c r="Q152" i="8"/>
  <c r="Q102" i="8"/>
  <c r="Q181" i="8"/>
  <c r="Q222" i="8"/>
  <c r="Q308" i="8"/>
  <c r="Q27" i="8"/>
  <c r="Q144" i="8"/>
  <c r="Q209" i="8"/>
  <c r="Q71" i="8"/>
  <c r="Q261" i="8"/>
  <c r="Q479" i="8"/>
  <c r="Q224" i="8"/>
  <c r="Q401" i="8"/>
  <c r="Q313" i="8"/>
  <c r="Q328" i="8"/>
  <c r="Q304" i="8"/>
  <c r="Q418" i="8"/>
  <c r="Q476" i="8"/>
  <c r="Q590" i="8"/>
  <c r="Q583" i="8"/>
  <c r="Q605" i="8"/>
  <c r="Q165" i="8"/>
  <c r="Q101" i="8"/>
  <c r="Q15" i="8"/>
  <c r="Q156" i="8"/>
  <c r="Q117" i="8"/>
  <c r="Q177" i="8"/>
  <c r="Q335" i="8"/>
  <c r="Q123" i="8"/>
  <c r="Q92" i="8"/>
  <c r="Q348" i="8"/>
  <c r="Q415" i="8"/>
  <c r="Q372" i="8"/>
  <c r="Q353" i="8"/>
  <c r="Q474" i="8"/>
  <c r="Q482" i="8"/>
  <c r="Q248" i="8"/>
  <c r="Q483" i="8"/>
  <c r="Q311" i="8"/>
  <c r="Q422" i="8"/>
  <c r="Q465" i="8"/>
  <c r="Q539" i="8"/>
  <c r="Q464" i="8"/>
  <c r="Q534" i="8"/>
  <c r="Q618" i="8"/>
  <c r="Q541" i="8"/>
  <c r="Q532" i="8"/>
  <c r="Q537" i="8"/>
  <c r="Q599" i="8"/>
  <c r="Q183" i="8"/>
  <c r="Q564" i="8"/>
  <c r="Q426" i="8"/>
  <c r="Q99" i="8"/>
  <c r="Q55" i="8"/>
  <c r="Q83" i="8"/>
  <c r="Q540" i="8"/>
  <c r="Q210" i="8"/>
  <c r="Q207" i="8"/>
  <c r="Q527" i="8"/>
  <c r="Q462" i="8"/>
  <c r="Q615" i="8"/>
  <c r="Q218" i="8"/>
  <c r="Q115" i="8"/>
  <c r="Q600" i="8"/>
  <c r="Q589" i="8"/>
  <c r="Q596" i="8"/>
  <c r="Q484" i="8"/>
  <c r="Q588" i="8"/>
  <c r="Q325" i="8"/>
  <c r="Q437" i="8"/>
  <c r="Q433" i="8"/>
  <c r="Q352" i="8"/>
  <c r="Q51" i="8"/>
  <c r="Q430" i="8"/>
  <c r="Q391" i="8"/>
  <c r="Q339" i="8"/>
  <c r="Q331" i="8"/>
  <c r="Q417" i="8"/>
  <c r="Q368" i="8"/>
  <c r="Q363" i="8"/>
  <c r="Q290" i="8"/>
  <c r="Q162" i="8"/>
  <c r="Q34" i="8"/>
  <c r="Q43" i="8"/>
  <c r="Q517" i="8"/>
  <c r="Q194" i="8"/>
  <c r="Q171" i="8"/>
  <c r="Q16" i="8"/>
  <c r="Q298" i="8"/>
  <c r="Q163" i="8"/>
  <c r="Q154" i="8"/>
  <c r="Q168" i="8"/>
  <c r="Q106" i="8"/>
  <c r="Q293" i="8"/>
  <c r="Q59" i="8"/>
  <c r="Q146" i="8"/>
  <c r="Q535" i="8"/>
  <c r="Q226" i="8"/>
  <c r="Q275" i="8"/>
  <c r="Q360" i="8"/>
  <c r="Q204" i="8"/>
  <c r="Q371" i="8"/>
  <c r="Q250" i="8"/>
  <c r="Q245" i="8"/>
  <c r="Q425" i="8"/>
  <c r="Q195" i="8"/>
  <c r="Q74" i="8"/>
  <c r="Q67" i="8"/>
  <c r="Q455" i="8"/>
  <c r="Q239" i="8"/>
  <c r="Q446" i="8"/>
  <c r="Q451" i="8"/>
  <c r="Q404" i="8"/>
  <c r="Q208" i="8"/>
  <c r="Q309" i="8"/>
  <c r="Q604" i="8"/>
  <c r="Q269" i="8"/>
  <c r="Q242" i="8"/>
  <c r="Q178" i="8"/>
  <c r="Q50" i="8"/>
  <c r="Q609" i="8"/>
  <c r="Q522" i="8"/>
  <c r="Q448" i="8"/>
  <c r="Q530" i="8"/>
  <c r="Q463" i="8"/>
  <c r="Q509" i="8"/>
  <c r="Q26" i="8"/>
  <c r="Q445" i="8"/>
  <c r="Q82" i="8"/>
  <c r="Q457" i="8"/>
  <c r="Q623" i="8"/>
  <c r="Q282" i="8"/>
  <c r="Q333" i="8"/>
  <c r="Q336" i="8"/>
  <c r="Q301" i="8"/>
  <c r="Q12" i="8"/>
  <c r="Q406" i="8"/>
  <c r="Q400" i="8"/>
  <c r="Q219" i="8"/>
  <c r="Q542" i="8"/>
  <c r="Q211" i="8"/>
  <c r="Q551" i="8"/>
  <c r="Q543" i="8"/>
  <c r="Q548" i="8"/>
  <c r="Q326" i="8"/>
  <c r="Q187" i="8"/>
  <c r="Q307" i="8"/>
  <c r="Q230" i="8"/>
  <c r="Q460" i="8"/>
  <c r="Q370" i="7"/>
  <c r="Q70" i="7"/>
  <c r="Q224" i="7"/>
  <c r="Q5" i="7"/>
  <c r="Q244" i="7"/>
  <c r="Q120" i="7"/>
  <c r="Q278" i="7"/>
  <c r="Q276" i="7"/>
  <c r="Q324" i="7"/>
  <c r="Q6" i="7"/>
  <c r="Q61" i="7"/>
  <c r="Q299" i="7"/>
  <c r="Q275" i="7"/>
  <c r="Q306" i="7"/>
  <c r="Q147" i="7"/>
  <c r="Q97" i="7"/>
  <c r="Q259" i="7"/>
  <c r="Q297" i="7"/>
  <c r="Q106" i="7"/>
  <c r="Q363" i="7"/>
  <c r="Q285" i="7"/>
  <c r="Q85" i="7"/>
  <c r="Q195" i="7"/>
  <c r="Q114" i="7"/>
  <c r="Q355" i="7"/>
  <c r="Q333" i="7"/>
  <c r="Q236" i="7"/>
  <c r="Q191" i="7"/>
  <c r="Q319" i="7"/>
  <c r="Q315" i="7"/>
  <c r="Q177" i="7"/>
  <c r="Q213" i="7"/>
  <c r="Q321" i="7"/>
  <c r="Q207" i="7"/>
  <c r="Q204" i="7"/>
  <c r="Q331" i="7"/>
  <c r="Q298" i="7"/>
  <c r="Q40" i="7"/>
  <c r="Q13" i="7"/>
  <c r="Q72" i="7"/>
  <c r="Q56" i="7"/>
  <c r="Q117" i="7"/>
  <c r="Q231" i="7"/>
  <c r="Q137" i="7"/>
  <c r="Q153" i="7"/>
  <c r="Q65" i="7"/>
  <c r="Q68" i="7"/>
  <c r="Q25" i="7"/>
  <c r="Q307" i="7"/>
  <c r="Q253" i="7"/>
  <c r="Q248" i="7"/>
  <c r="Q372" i="7"/>
  <c r="Q379" i="7"/>
  <c r="Q336" i="7"/>
  <c r="Q119" i="7"/>
  <c r="Q271" i="7"/>
  <c r="Q196" i="7"/>
  <c r="Q193" i="7"/>
  <c r="Q135" i="7"/>
  <c r="Q286" i="7"/>
  <c r="Q78" i="7"/>
  <c r="Q277" i="7"/>
  <c r="Q27" i="7"/>
  <c r="Q34" i="7"/>
  <c r="Q79" i="7"/>
  <c r="Q30" i="7"/>
  <c r="Q129" i="7"/>
  <c r="Q132" i="7"/>
  <c r="Q309" i="7"/>
  <c r="Q257" i="7"/>
  <c r="Q125" i="7"/>
  <c r="Q241" i="7"/>
  <c r="Q358" i="7"/>
  <c r="Q373" i="7"/>
  <c r="Q383" i="7"/>
  <c r="Q326" i="7"/>
  <c r="Q26" i="7"/>
  <c r="Q181" i="7"/>
  <c r="Q31" i="7"/>
  <c r="Q83" i="7"/>
  <c r="Q140" i="7"/>
  <c r="Q200" i="7"/>
  <c r="Q288" i="7"/>
  <c r="Q104" i="7"/>
  <c r="Q281" i="7"/>
  <c r="Q279" i="7"/>
  <c r="Q36" i="7"/>
  <c r="Q45" i="7"/>
  <c r="Q102" i="7"/>
  <c r="Q188" i="7"/>
  <c r="Q47" i="7"/>
  <c r="Q89" i="7"/>
  <c r="Q198" i="7"/>
  <c r="Q39" i="7"/>
  <c r="Q247" i="7"/>
  <c r="Q384" i="7"/>
  <c r="Q385" i="7"/>
  <c r="Q349" i="7"/>
  <c r="Q20" i="7"/>
  <c r="Q162" i="7"/>
  <c r="Q145" i="7"/>
  <c r="Q295" i="7"/>
  <c r="Q92" i="7"/>
  <c r="Q261" i="7"/>
  <c r="Q48" i="7"/>
  <c r="Q54" i="7"/>
  <c r="Q93" i="7"/>
  <c r="Q194" i="7"/>
  <c r="Q179" i="7"/>
  <c r="Q134" i="7"/>
  <c r="Q139" i="7"/>
  <c r="Q87" i="7"/>
  <c r="Q173" i="7"/>
  <c r="Q142" i="7"/>
  <c r="Q64" i="7"/>
  <c r="Q33" i="7"/>
  <c r="Q255" i="7"/>
  <c r="Q96" i="7"/>
  <c r="Q151" i="7"/>
  <c r="Q121" i="7"/>
  <c r="Q150" i="7"/>
  <c r="Q127" i="7"/>
  <c r="Q202" i="7"/>
  <c r="Q50" i="7"/>
  <c r="Q206" i="7"/>
  <c r="Q67" i="7"/>
  <c r="Q304" i="7"/>
  <c r="Q111" i="7"/>
  <c r="Q289" i="7"/>
  <c r="Q190" i="7"/>
  <c r="Q328" i="7"/>
  <c r="Q209" i="7"/>
  <c r="Q342" i="7"/>
  <c r="Q99" i="7"/>
  <c r="Q171" i="7"/>
  <c r="Q44" i="7"/>
  <c r="Q167" i="7"/>
  <c r="Q159" i="7"/>
  <c r="Q123" i="7"/>
  <c r="Q197" i="7"/>
  <c r="Q214" i="7"/>
  <c r="Q168" i="7"/>
  <c r="Q28" i="7"/>
  <c r="Q52" i="7"/>
  <c r="Q210" i="7"/>
  <c r="Q101" i="7"/>
  <c r="Q118" i="7"/>
  <c r="Q143" i="7"/>
  <c r="Q199" i="7"/>
  <c r="Q311" i="7"/>
  <c r="Q377" i="7"/>
  <c r="Q262" i="7"/>
  <c r="Q211" i="7"/>
  <c r="Q346" i="7"/>
  <c r="Q124" i="7"/>
  <c r="Q109" i="7"/>
  <c r="Q187" i="7"/>
  <c r="Q110" i="7"/>
  <c r="Q227" i="7"/>
  <c r="Q84" i="7"/>
  <c r="Q218" i="7"/>
  <c r="Q174" i="7"/>
  <c r="Q86" i="7"/>
  <c r="Q15" i="7"/>
  <c r="Q55" i="7"/>
  <c r="Q158" i="7"/>
  <c r="Q131" i="7"/>
  <c r="Q350" i="7"/>
  <c r="Q144" i="7"/>
  <c r="Q201" i="7"/>
  <c r="Q22" i="7"/>
  <c r="Q21" i="7"/>
  <c r="Q95" i="7"/>
  <c r="Q226" i="7"/>
  <c r="Q267" i="7"/>
  <c r="Q357" i="7"/>
  <c r="Q169" i="7"/>
  <c r="Q366" i="7"/>
  <c r="Q263" i="7"/>
  <c r="Q251" i="7"/>
  <c r="Q365" i="7"/>
  <c r="Q219" i="7"/>
  <c r="Q353" i="7"/>
  <c r="Q126" i="7"/>
  <c r="Q49" i="7"/>
  <c r="Q115" i="7"/>
  <c r="Q165" i="7"/>
  <c r="Q232" i="7"/>
  <c r="Q221" i="7"/>
  <c r="Q157" i="7"/>
  <c r="Q222" i="7"/>
  <c r="Q91" i="7"/>
  <c r="Q341" i="7"/>
  <c r="Q182" i="7"/>
  <c r="Q166" i="7"/>
  <c r="Q235" i="7"/>
  <c r="Q62" i="7"/>
  <c r="Q229" i="7"/>
  <c r="Q112" i="7"/>
  <c r="Q17" i="7"/>
  <c r="Q11" i="7"/>
  <c r="Q71" i="7"/>
  <c r="Q203" i="7"/>
  <c r="Q362" i="7"/>
  <c r="Q323" i="7"/>
  <c r="Q325" i="7"/>
  <c r="Q368" i="7"/>
  <c r="Q230" i="7"/>
  <c r="Q69" i="7"/>
  <c r="Q330" i="7"/>
  <c r="Q180" i="7"/>
  <c r="Q170" i="7"/>
  <c r="Q354" i="7"/>
  <c r="Q382" i="7"/>
  <c r="Q243" i="7"/>
  <c r="Q272" i="7"/>
  <c r="Q359" i="7"/>
  <c r="Q130" i="7"/>
  <c r="Q58" i="7"/>
  <c r="Q100" i="7"/>
  <c r="Q360" i="7"/>
  <c r="Q250" i="7"/>
  <c r="Q133" i="7"/>
  <c r="Q256" i="7"/>
  <c r="Q57" i="7"/>
  <c r="Q116" i="7"/>
  <c r="Q94" i="7"/>
  <c r="Q136" i="7"/>
  <c r="Q178" i="7"/>
  <c r="Q348" i="7"/>
  <c r="Q18" i="7"/>
  <c r="Q63" i="7"/>
  <c r="Q38" i="7"/>
  <c r="Q8" i="7"/>
  <c r="Q364" i="7"/>
  <c r="Q208" i="7"/>
  <c r="Q280" i="7"/>
  <c r="Q105" i="7"/>
  <c r="Q302" i="7"/>
  <c r="Q24" i="7"/>
  <c r="Q374" i="7"/>
  <c r="Q258" i="7"/>
  <c r="Q376" i="7"/>
  <c r="Q294" i="7"/>
  <c r="Q90" i="7"/>
  <c r="Q163" i="7"/>
  <c r="Q75" i="7"/>
  <c r="Q35" i="7"/>
  <c r="Q296" i="7"/>
  <c r="Q9" i="7"/>
  <c r="Q293" i="7"/>
  <c r="Q283" i="7"/>
  <c r="Q42" i="7"/>
  <c r="Q160" i="7"/>
  <c r="Q252" i="7"/>
  <c r="Q164" i="7"/>
  <c r="Q88" i="7"/>
  <c r="Q313" i="7"/>
  <c r="Q186" i="7"/>
  <c r="Q352" i="7"/>
  <c r="Q146" i="7"/>
  <c r="Q138" i="7"/>
  <c r="Q380" i="7"/>
  <c r="Q347" i="7"/>
  <c r="Q225" i="7"/>
  <c r="Q107" i="7"/>
  <c r="Q310" i="7"/>
  <c r="Q149" i="7"/>
  <c r="Q237" i="7"/>
  <c r="Q14" i="7"/>
  <c r="Q175" i="7"/>
  <c r="Q273" i="7"/>
  <c r="Q356" i="7"/>
  <c r="Q53" i="7"/>
  <c r="Q320" i="7"/>
  <c r="Q314" i="7"/>
  <c r="Q249" i="7"/>
  <c r="Q172" i="7"/>
  <c r="Q361" i="7"/>
  <c r="Q242" i="7"/>
  <c r="Q60" i="7"/>
  <c r="Q264" i="7"/>
  <c r="Q66" i="7"/>
  <c r="Q340" i="7"/>
  <c r="Q386" i="7"/>
  <c r="Q375" i="7"/>
  <c r="Q192" i="7"/>
  <c r="Q141" i="7"/>
  <c r="Q156" i="7"/>
  <c r="Q59" i="7"/>
  <c r="Q29" i="7"/>
  <c r="Q351" i="7"/>
  <c r="Q239" i="7"/>
  <c r="Q41" i="7"/>
  <c r="Q176" i="7"/>
  <c r="Q16" i="7"/>
  <c r="Q378" i="7"/>
  <c r="Q223" i="7"/>
  <c r="Q284" i="7"/>
  <c r="Q77" i="7"/>
  <c r="Q205" i="7"/>
  <c r="Q308" i="7"/>
  <c r="Q300" i="7"/>
  <c r="Q269" i="7"/>
  <c r="Q338" i="7"/>
  <c r="Q266" i="7"/>
  <c r="Q274" i="7"/>
  <c r="Q292" i="7"/>
  <c r="Q343" i="7"/>
  <c r="Q371" i="7"/>
  <c r="Q233" i="7"/>
  <c r="Q369" i="7"/>
  <c r="Q322" i="7"/>
  <c r="Q381" i="7"/>
  <c r="Q76" i="7"/>
  <c r="Q37" i="7"/>
  <c r="Q10" i="7"/>
  <c r="Q108" i="7"/>
  <c r="Q312" i="7"/>
  <c r="Q81" i="7"/>
  <c r="Q268" i="7"/>
  <c r="Q12" i="7"/>
  <c r="Q154" i="7"/>
  <c r="Q43" i="7"/>
  <c r="Q305" i="7"/>
  <c r="Q318" i="7"/>
  <c r="Q339" i="7"/>
  <c r="Q260" i="7"/>
  <c r="Q254" i="7"/>
  <c r="Q317" i="7"/>
  <c r="Q332" i="7"/>
  <c r="Q334" i="7"/>
  <c r="Q51" i="7"/>
  <c r="Q329" i="7"/>
  <c r="Q74" i="7"/>
  <c r="Q282" i="7"/>
  <c r="Q217" i="7"/>
  <c r="Q387" i="7"/>
  <c r="Q7" i="7"/>
  <c r="Q220" i="7"/>
  <c r="Q212" i="7"/>
  <c r="Q128" i="7"/>
  <c r="Q216" i="7"/>
  <c r="Q32" i="7"/>
  <c r="Q303" i="7"/>
  <c r="Q337" i="7"/>
  <c r="Q345" i="7"/>
  <c r="Q316" i="7"/>
  <c r="Q234" i="7"/>
  <c r="Q46" i="7"/>
  <c r="Q80" i="7"/>
  <c r="Q103" i="7"/>
  <c r="Q290" i="7"/>
  <c r="Q19" i="7"/>
  <c r="Q161" i="7"/>
  <c r="Q238" i="7"/>
  <c r="Q82" i="7"/>
  <c r="Q148" i="7"/>
  <c r="Q245" i="7"/>
  <c r="Q344" i="7"/>
  <c r="Q270" i="7"/>
  <c r="Q185" i="7"/>
  <c r="Q23" i="7"/>
  <c r="Q183" i="7"/>
  <c r="Q246" i="7"/>
  <c r="Q215" i="7"/>
  <c r="Q287" i="7"/>
  <c r="Q301" i="7"/>
  <c r="Q184" i="7"/>
  <c r="Q335" i="7"/>
  <c r="Q291" i="7"/>
  <c r="Q240" i="7"/>
  <c r="Q155" i="7"/>
  <c r="Q228" i="7"/>
  <c r="Q367" i="7"/>
  <c r="Q265" i="7"/>
  <c r="Q113" i="7"/>
  <c r="Q122" i="7"/>
  <c r="Q98" i="7"/>
  <c r="Q152" i="7"/>
  <c r="Q327" i="7"/>
  <c r="Q189" i="7"/>
  <c r="Q73" i="7"/>
  <c r="P1" i="7"/>
  <c r="R1" i="7" s="1"/>
  <c r="X721" i="1"/>
  <c r="X769" i="1"/>
  <c r="X341" i="1"/>
  <c r="X282" i="1"/>
  <c r="X439" i="1"/>
  <c r="X395" i="1"/>
  <c r="X378" i="1"/>
  <c r="X313" i="1"/>
  <c r="X901" i="1"/>
  <c r="X971" i="1"/>
  <c r="X348" i="1"/>
  <c r="X93" i="1"/>
  <c r="X760" i="1"/>
  <c r="X162" i="1"/>
  <c r="X1033" i="1"/>
  <c r="X683" i="1"/>
  <c r="X1023" i="1"/>
  <c r="X964" i="1"/>
  <c r="X642" i="1"/>
  <c r="X286" i="1"/>
  <c r="X877" i="1"/>
  <c r="X618" i="1"/>
  <c r="X130" i="1"/>
  <c r="X542" i="1"/>
  <c r="X317" i="1"/>
  <c r="X580" i="1"/>
  <c r="X391" i="1"/>
  <c r="X407" i="1"/>
  <c r="X249" i="1"/>
  <c r="X654" i="1"/>
  <c r="X284" i="1"/>
  <c r="X630" i="1"/>
  <c r="X509" i="1"/>
  <c r="X983" i="1"/>
  <c r="X1012" i="1"/>
  <c r="X844" i="1"/>
  <c r="X471" i="1"/>
  <c r="X268" i="1"/>
  <c r="X212" i="1"/>
  <c r="X127" i="1"/>
  <c r="X743" i="1"/>
  <c r="X125" i="1"/>
  <c r="X722" i="1"/>
  <c r="X275" i="1"/>
  <c r="X986" i="1"/>
  <c r="X918" i="1"/>
  <c r="X675" i="1"/>
  <c r="X695" i="1"/>
  <c r="X849" i="1"/>
  <c r="X491" i="1"/>
  <c r="X45" i="1"/>
  <c r="X34" i="1"/>
  <c r="X419" i="1"/>
  <c r="X543" i="1"/>
  <c r="X218" i="1"/>
  <c r="X1000" i="1"/>
  <c r="X888" i="1"/>
  <c r="X1015" i="1"/>
  <c r="X848" i="1"/>
  <c r="X431" i="1"/>
  <c r="X367" i="1"/>
  <c r="X451" i="1"/>
  <c r="X534" i="1"/>
  <c r="X318" i="1"/>
  <c r="X270" i="1"/>
  <c r="X287" i="1"/>
  <c r="X292" i="1"/>
  <c r="X634" i="1"/>
  <c r="X183" i="1"/>
  <c r="X836" i="1"/>
  <c r="X602" i="1"/>
  <c r="X593" i="1"/>
  <c r="X171" i="1"/>
  <c r="X738" i="1"/>
  <c r="X15" i="1"/>
  <c r="X900" i="1"/>
  <c r="X752" i="1"/>
  <c r="X213" i="1"/>
  <c r="X855" i="1"/>
  <c r="X583" i="1"/>
  <c r="X423" i="1"/>
  <c r="X582" i="1"/>
  <c r="X410" i="1"/>
  <c r="X879" i="1"/>
  <c r="X686" i="1"/>
  <c r="X484" i="1"/>
  <c r="X296" i="1"/>
  <c r="X868" i="1"/>
  <c r="X789" i="1"/>
  <c r="X394" i="1"/>
  <c r="X662" i="1"/>
  <c r="X310" i="1"/>
  <c r="X1020" i="1"/>
  <c r="X403" i="1"/>
  <c r="X25" i="1"/>
  <c r="X124" i="1"/>
  <c r="X841" i="1"/>
  <c r="X878" i="1"/>
  <c r="X538" i="1"/>
  <c r="X450" i="1"/>
  <c r="X498" i="1"/>
  <c r="X938" i="1"/>
  <c r="X688" i="1"/>
  <c r="X393" i="1"/>
  <c r="X948" i="1"/>
  <c r="X756" i="1"/>
  <c r="X572" i="1"/>
  <c r="X667" i="1"/>
  <c r="X915" i="1"/>
  <c r="X984" i="1"/>
  <c r="X995" i="1"/>
  <c r="X49" i="1"/>
  <c r="X974" i="1"/>
  <c r="X650" i="1"/>
  <c r="X852" i="1"/>
  <c r="X853" i="1"/>
  <c r="X135" i="1"/>
  <c r="X358" i="1"/>
  <c r="X230" i="1"/>
  <c r="X892" i="1"/>
  <c r="X788" i="1"/>
  <c r="X625" i="1"/>
  <c r="X1006" i="1"/>
  <c r="X746" i="1"/>
  <c r="X826" i="1"/>
  <c r="X291" i="1"/>
  <c r="X985" i="1"/>
  <c r="X702" i="1"/>
  <c r="X731" i="1"/>
  <c r="X1004" i="1"/>
  <c r="X784" i="1"/>
  <c r="X304" i="1"/>
  <c r="X973" i="1"/>
  <c r="X465" i="1"/>
  <c r="X727" i="1"/>
  <c r="X519" i="1"/>
  <c r="X469" i="1"/>
  <c r="X729" i="1"/>
  <c r="X606" i="1"/>
  <c r="X278" i="1"/>
  <c r="X780" i="1"/>
  <c r="X404" i="1"/>
  <c r="X723" i="1"/>
  <c r="X387" i="1"/>
  <c r="X265" i="1"/>
  <c r="X73" i="1"/>
  <c r="X371" i="1"/>
  <c r="X698" i="1"/>
  <c r="X1017" i="1"/>
  <c r="X734" i="1"/>
  <c r="X910" i="1"/>
  <c r="X584" i="1"/>
  <c r="X699" i="1"/>
  <c r="X134" i="1"/>
  <c r="X627" i="1"/>
  <c r="X143" i="1"/>
  <c r="X259" i="1"/>
  <c r="X865" i="1"/>
  <c r="X833" i="1"/>
  <c r="X931" i="1"/>
  <c r="X522" i="1"/>
  <c r="X904" i="1"/>
  <c r="X1025" i="1"/>
  <c r="X961" i="1"/>
  <c r="X897" i="1"/>
  <c r="X787" i="1"/>
  <c r="X696" i="1"/>
  <c r="X587" i="1"/>
  <c r="X691" i="1"/>
  <c r="X607" i="1"/>
  <c r="X867" i="1"/>
  <c r="X656" i="1"/>
  <c r="X869" i="1"/>
  <c r="X363" i="1"/>
  <c r="X103" i="1"/>
  <c r="X35" i="1"/>
  <c r="X354" i="1"/>
  <c r="X279" i="1"/>
  <c r="X205" i="1"/>
  <c r="X152" i="1"/>
  <c r="X88" i="1"/>
  <c r="X48" i="1"/>
  <c r="X8" i="1"/>
  <c r="X762" i="1"/>
  <c r="X556" i="1"/>
  <c r="X632" i="1"/>
  <c r="X211" i="1"/>
  <c r="X511" i="1"/>
  <c r="X402" i="1"/>
  <c r="X266" i="1"/>
  <c r="X151" i="1"/>
  <c r="X87" i="1"/>
  <c r="X541" i="1"/>
  <c r="X742" i="1"/>
  <c r="X307" i="1"/>
  <c r="X53" i="1"/>
  <c r="X191" i="1"/>
  <c r="X215" i="1"/>
  <c r="X170" i="1"/>
  <c r="X82" i="1"/>
  <c r="X991" i="1"/>
  <c r="X911" i="1"/>
  <c r="X495" i="1"/>
  <c r="X463" i="1"/>
  <c r="X761" i="1"/>
  <c r="X670" i="1"/>
  <c r="X182" i="1"/>
  <c r="X411" i="1"/>
  <c r="X203" i="1"/>
  <c r="X427" i="1"/>
  <c r="X1022" i="1"/>
  <c r="X966" i="1"/>
  <c r="X94" i="1"/>
  <c r="X612" i="1"/>
  <c r="X1009" i="1"/>
  <c r="X945" i="1"/>
  <c r="X714" i="1"/>
  <c r="X1019" i="1"/>
  <c r="X874" i="1"/>
  <c r="X1032" i="1"/>
  <c r="X763" i="1"/>
  <c r="X648" i="1"/>
  <c r="X674" i="1"/>
  <c r="X576" i="1"/>
  <c r="X565" i="1"/>
  <c r="X825" i="1"/>
  <c r="X757" i="1"/>
  <c r="X1030" i="1"/>
  <c r="X909" i="1"/>
  <c r="X811" i="1"/>
  <c r="X629" i="1"/>
  <c r="X243" i="1"/>
  <c r="X459" i="1"/>
  <c r="X83" i="1"/>
  <c r="X19" i="1"/>
  <c r="X96" i="1"/>
  <c r="X434" i="1"/>
  <c r="X343" i="1"/>
  <c r="X189" i="1"/>
  <c r="X80" i="1"/>
  <c r="X32" i="1"/>
  <c r="X692" i="1"/>
  <c r="X490" i="1"/>
  <c r="X274" i="1"/>
  <c r="X774" i="1"/>
  <c r="X581" i="1"/>
  <c r="X506" i="1"/>
  <c r="X255" i="1"/>
  <c r="X142" i="1"/>
  <c r="X680" i="1"/>
  <c r="X114" i="1"/>
  <c r="X50" i="1"/>
  <c r="X67" i="1"/>
  <c r="X55" i="1"/>
  <c r="X1031" i="1"/>
  <c r="X996" i="1"/>
  <c r="X956" i="1"/>
  <c r="X552" i="1"/>
  <c r="X272" i="1"/>
  <c r="X437" i="1"/>
  <c r="X220" i="1"/>
  <c r="X831" i="1"/>
  <c r="X373" i="1"/>
  <c r="X369" i="1"/>
  <c r="X350" i="1"/>
  <c r="X302" i="1"/>
  <c r="X262" i="1"/>
  <c r="X1021" i="1"/>
  <c r="X781" i="1"/>
  <c r="X229" i="1"/>
  <c r="X433" i="1"/>
  <c r="X820" i="1"/>
  <c r="X444" i="1"/>
  <c r="X827" i="1"/>
  <c r="X334" i="1"/>
  <c r="X41" i="1"/>
  <c r="X845" i="1"/>
  <c r="X409" i="1"/>
  <c r="X188" i="1"/>
  <c r="X793" i="1"/>
  <c r="X347" i="1"/>
  <c r="X149" i="1"/>
  <c r="X58" i="1"/>
  <c r="X1001" i="1"/>
  <c r="X937" i="1"/>
  <c r="X873" i="1"/>
  <c r="X992" i="1"/>
  <c r="X881" i="1"/>
  <c r="X711" i="1"/>
  <c r="X862" i="1"/>
  <c r="X1008" i="1"/>
  <c r="X886" i="1"/>
  <c r="X759" i="1"/>
  <c r="X645" i="1"/>
  <c r="X725" i="1"/>
  <c r="X846" i="1"/>
  <c r="X554" i="1"/>
  <c r="X1011" i="1"/>
  <c r="X778" i="1"/>
  <c r="X533" i="1"/>
  <c r="X598" i="1"/>
  <c r="X1014" i="1"/>
  <c r="X1029" i="1"/>
  <c r="X549" i="1"/>
  <c r="X421" i="1"/>
  <c r="X11" i="1"/>
  <c r="X814" i="1"/>
  <c r="X186" i="1"/>
  <c r="X123" i="1"/>
  <c r="X817" i="1"/>
  <c r="X604" i="1"/>
  <c r="X338" i="1"/>
  <c r="X267" i="1"/>
  <c r="X330" i="1"/>
  <c r="X234" i="1"/>
  <c r="X122" i="1"/>
  <c r="X63" i="1"/>
  <c r="X251" i="1"/>
  <c r="X589" i="1"/>
  <c r="X207" i="1"/>
  <c r="X242" i="1"/>
  <c r="X18" i="1"/>
  <c r="X928" i="1"/>
  <c r="X927" i="1"/>
  <c r="X980" i="1"/>
  <c r="X832" i="1"/>
  <c r="X704" i="1"/>
  <c r="X269" i="1"/>
  <c r="X594" i="1"/>
  <c r="X337" i="1"/>
  <c r="X121" i="1"/>
  <c r="X574" i="1"/>
  <c r="X222" i="1"/>
  <c r="X597" i="1"/>
  <c r="X753" i="1"/>
  <c r="X548" i="1"/>
  <c r="X659" i="1"/>
  <c r="X970" i="1"/>
  <c r="X834" i="1"/>
  <c r="X89" i="1"/>
  <c r="X273" i="1"/>
  <c r="X483" i="1"/>
  <c r="X697" i="1"/>
  <c r="X256" i="1"/>
  <c r="X710" i="1"/>
  <c r="X842" i="1"/>
  <c r="X27" i="1"/>
  <c r="X202" i="1"/>
  <c r="X40" i="1"/>
  <c r="X383" i="1"/>
  <c r="X315" i="1"/>
  <c r="X47" i="1"/>
  <c r="X79" i="1"/>
  <c r="X173" i="1"/>
  <c r="X768" i="1"/>
  <c r="X77" i="1"/>
  <c r="X31" i="1"/>
  <c r="X24" i="1"/>
  <c r="X932" i="1"/>
  <c r="X860" i="1"/>
  <c r="X544" i="1"/>
  <c r="X336" i="1"/>
  <c r="X160" i="1"/>
  <c r="X356" i="1"/>
  <c r="X528" i="1"/>
  <c r="X239" i="1"/>
  <c r="X342" i="1"/>
  <c r="X294" i="1"/>
  <c r="X254" i="1"/>
  <c r="X157" i="1"/>
  <c r="X401" i="1"/>
  <c r="X812" i="1"/>
  <c r="X732" i="1"/>
  <c r="X436" i="1"/>
  <c r="X326" i="1"/>
  <c r="X138" i="1"/>
  <c r="X441" i="1"/>
  <c r="X106" i="1"/>
  <c r="X953" i="1"/>
  <c r="X671" i="1"/>
  <c r="X517" i="1"/>
  <c r="X993" i="1"/>
  <c r="X661" i="1"/>
  <c r="X751" i="1"/>
  <c r="X672" i="1"/>
  <c r="X998" i="1"/>
  <c r="X1005" i="1"/>
  <c r="X636" i="1"/>
  <c r="X306" i="1"/>
  <c r="X712" i="1"/>
  <c r="X355" i="1"/>
  <c r="X557" i="1"/>
  <c r="X99" i="1"/>
  <c r="X474" i="1"/>
  <c r="X248" i="1"/>
  <c r="X131" i="1"/>
  <c r="X559" i="1"/>
  <c r="X453" i="1"/>
  <c r="X119" i="1"/>
  <c r="X639" i="1"/>
  <c r="X227" i="1"/>
  <c r="X447" i="1"/>
  <c r="X921" i="1"/>
  <c r="X809" i="1"/>
  <c r="X979" i="1"/>
  <c r="X830" i="1"/>
  <c r="X894" i="1"/>
  <c r="X990" i="1"/>
  <c r="X851" i="1"/>
  <c r="X733" i="1"/>
  <c r="X616" i="1"/>
  <c r="X963" i="1"/>
  <c r="X664" i="1"/>
  <c r="X750" i="1"/>
  <c r="X899" i="1"/>
  <c r="X482" i="1"/>
  <c r="X777" i="1"/>
  <c r="X929" i="1"/>
  <c r="X950" i="1"/>
  <c r="X838" i="1"/>
  <c r="X299" i="1"/>
  <c r="X59" i="1"/>
  <c r="X805" i="1"/>
  <c r="X475" i="1"/>
  <c r="X117" i="1"/>
  <c r="X64" i="1"/>
  <c r="X592" i="1"/>
  <c r="X389" i="1"/>
  <c r="X595" i="1"/>
  <c r="X331" i="1"/>
  <c r="X765" i="1"/>
  <c r="X546" i="1"/>
  <c r="X440" i="1"/>
  <c r="X323" i="1"/>
  <c r="X635" i="1"/>
  <c r="X880" i="1"/>
  <c r="X575" i="1"/>
  <c r="X771" i="1"/>
  <c r="X26" i="1"/>
  <c r="X327" i="1"/>
  <c r="X72" i="1"/>
  <c r="X975" i="1"/>
  <c r="X972" i="1"/>
  <c r="X640" i="1"/>
  <c r="X365" i="1"/>
  <c r="X615" i="1"/>
  <c r="X351" i="1"/>
  <c r="X837" i="1"/>
  <c r="X526" i="1"/>
  <c r="X246" i="1"/>
  <c r="X214" i="1"/>
  <c r="X501" i="1"/>
  <c r="X715" i="1"/>
  <c r="X651" i="1"/>
  <c r="X898" i="1"/>
  <c r="X818" i="1"/>
  <c r="X361" i="1"/>
  <c r="X335" i="1"/>
  <c r="X982" i="1"/>
  <c r="X958" i="1"/>
  <c r="X1027" i="1"/>
  <c r="X782" i="1"/>
  <c r="X977" i="1"/>
  <c r="X913" i="1"/>
  <c r="X965" i="1"/>
  <c r="X808" i="1"/>
  <c r="X619" i="1"/>
  <c r="X968" i="1"/>
  <c r="X829" i="1"/>
  <c r="X613" i="1"/>
  <c r="X914" i="1"/>
  <c r="X870" i="1"/>
  <c r="X890" i="1"/>
  <c r="X941" i="1"/>
  <c r="X514" i="1"/>
  <c r="X235" i="1"/>
  <c r="X51" i="1"/>
  <c r="X376" i="1"/>
  <c r="X16" i="1"/>
  <c r="X339" i="1"/>
  <c r="X677" i="1"/>
  <c r="X399" i="1"/>
  <c r="X224" i="1"/>
  <c r="X102" i="1"/>
  <c r="X319" i="1"/>
  <c r="X175" i="1"/>
  <c r="X110" i="1"/>
  <c r="X570" i="1"/>
  <c r="X10" i="1"/>
  <c r="X231" i="1"/>
  <c r="X120" i="1"/>
  <c r="X71" i="1"/>
  <c r="X37" i="1"/>
  <c r="X536" i="1"/>
  <c r="X320" i="1"/>
  <c r="X679" i="1"/>
  <c r="X558" i="1"/>
  <c r="X377" i="1"/>
  <c r="X505" i="1"/>
  <c r="X876" i="1"/>
  <c r="X796" i="1"/>
  <c r="X764" i="1"/>
  <c r="X428" i="1"/>
  <c r="X666" i="1"/>
  <c r="X98" i="1"/>
  <c r="X33" i="1"/>
  <c r="X372" i="1"/>
  <c r="X156" i="1"/>
  <c r="X81" i="1"/>
  <c r="X889" i="1"/>
  <c r="X728" i="1"/>
  <c r="X942" i="1"/>
  <c r="X822" i="1"/>
  <c r="X736" i="1"/>
  <c r="X801" i="1"/>
  <c r="X415" i="1"/>
  <c r="X969" i="1"/>
  <c r="X905" i="1"/>
  <c r="X955" i="1"/>
  <c r="X857" i="1"/>
  <c r="X926" i="1"/>
  <c r="X902" i="1"/>
  <c r="X934" i="1"/>
  <c r="X718" i="1"/>
  <c r="X610" i="1"/>
  <c r="X713" i="1"/>
  <c r="X466" i="1"/>
  <c r="X872" i="1"/>
  <c r="X669" i="1"/>
  <c r="X947" i="1"/>
  <c r="X893" i="1"/>
  <c r="X660" i="1"/>
  <c r="X386" i="1"/>
  <c r="X624" i="1"/>
  <c r="X219" i="1"/>
  <c r="X43" i="1"/>
  <c r="X747" i="1"/>
  <c r="X458" i="1"/>
  <c r="X283" i="1"/>
  <c r="X208" i="1"/>
  <c r="X155" i="1"/>
  <c r="X91" i="1"/>
  <c r="X56" i="1"/>
  <c r="X785" i="1"/>
  <c r="X573" i="1"/>
  <c r="X663" i="1"/>
  <c r="X586" i="1"/>
  <c r="X388" i="1"/>
  <c r="X74" i="1"/>
  <c r="X525" i="1"/>
  <c r="X418" i="1"/>
  <c r="X154" i="1"/>
  <c r="X90" i="1"/>
  <c r="X621" i="1"/>
  <c r="X802" i="1"/>
  <c r="X42" i="1"/>
  <c r="X221" i="1"/>
  <c r="X75" i="1"/>
  <c r="X146" i="1"/>
  <c r="X1024" i="1"/>
  <c r="X960" i="1"/>
  <c r="X999" i="1"/>
  <c r="X895" i="1"/>
  <c r="X908" i="1"/>
  <c r="X800" i="1"/>
  <c r="X485" i="1"/>
  <c r="X333" i="1"/>
  <c r="X65" i="1"/>
  <c r="X199" i="1"/>
  <c r="X540" i="1"/>
  <c r="X163" i="1"/>
  <c r="X510" i="1"/>
  <c r="X238" i="1"/>
  <c r="X198" i="1"/>
  <c r="X797" i="1"/>
  <c r="X477" i="1"/>
  <c r="X316" i="1"/>
  <c r="X457" i="1"/>
  <c r="X508" i="1"/>
  <c r="X795" i="1"/>
  <c r="X770" i="1"/>
  <c r="X329" i="1"/>
  <c r="X277" i="1"/>
  <c r="X129" i="1"/>
  <c r="X804" i="1"/>
  <c r="X17" i="1"/>
  <c r="X167" i="1"/>
  <c r="Q388" i="7" l="1"/>
  <c r="Q626" i="8"/>
  <c r="R99" i="8"/>
  <c r="S99" i="8" s="1"/>
  <c r="U99" i="8" s="1"/>
  <c r="R596" i="8"/>
  <c r="S596" i="8" s="1"/>
  <c r="U596" i="8" s="1"/>
  <c r="R371" i="8"/>
  <c r="R178" i="8"/>
  <c r="S178" i="8" s="1"/>
  <c r="U178" i="8" s="1"/>
  <c r="R448" i="8"/>
  <c r="S448" i="8" s="1"/>
  <c r="U448" i="8" s="1"/>
  <c r="R82" i="8"/>
  <c r="S82" i="8" s="1"/>
  <c r="U82" i="8" s="1"/>
  <c r="R183" i="8"/>
  <c r="S183" i="8" s="1"/>
  <c r="U183" i="8" s="1"/>
  <c r="R457" i="8"/>
  <c r="S457" i="8" s="1"/>
  <c r="U457" i="8" s="1"/>
  <c r="R400" i="8"/>
  <c r="R615" i="8"/>
  <c r="S615" i="8" s="1"/>
  <c r="U615" i="8" s="1"/>
  <c r="R282" i="8"/>
  <c r="S282" i="8" s="1"/>
  <c r="U282" i="8" s="1"/>
  <c r="R210" i="8"/>
  <c r="S210" i="8" s="1"/>
  <c r="U210" i="8" s="1"/>
  <c r="R339" i="8"/>
  <c r="S339" i="8" s="1"/>
  <c r="U339" i="8" s="1"/>
  <c r="R211" i="8"/>
  <c r="S211" i="8" s="1"/>
  <c r="U211" i="8" s="1"/>
  <c r="R336" i="8"/>
  <c r="S336" i="8" s="1"/>
  <c r="U336" i="8" s="1"/>
  <c r="R564" i="8"/>
  <c r="S564" i="8" s="1"/>
  <c r="U564" i="8" s="1"/>
  <c r="R360" i="8"/>
  <c r="S360" i="8" s="1"/>
  <c r="U360" i="8" s="1"/>
  <c r="R543" i="8"/>
  <c r="S543" i="8" s="1"/>
  <c r="U543" i="8" s="1"/>
  <c r="R207" i="8"/>
  <c r="S207" i="8" s="1"/>
  <c r="U207" i="8" s="1"/>
  <c r="R325" i="8"/>
  <c r="S325" i="8" s="1"/>
  <c r="U325" i="8" s="1"/>
  <c r="R604" i="8"/>
  <c r="S604" i="8" s="1"/>
  <c r="U604" i="8" s="1"/>
  <c r="R114" i="8"/>
  <c r="S114" i="8" s="1"/>
  <c r="U114" i="8" s="1"/>
  <c r="R460" i="8"/>
  <c r="R376" i="8"/>
  <c r="S376" i="8" s="1"/>
  <c r="U376" i="8" s="1"/>
  <c r="R433" i="8"/>
  <c r="S433" i="8" s="1"/>
  <c r="U433" i="8" s="1"/>
  <c r="R242" i="8"/>
  <c r="S242" i="8" s="1"/>
  <c r="U242" i="8" s="1"/>
  <c r="R522" i="8"/>
  <c r="S522" i="8" s="1"/>
  <c r="U522" i="8" s="1"/>
  <c r="R426" i="8"/>
  <c r="S426" i="8" s="1"/>
  <c r="U426" i="8" s="1"/>
  <c r="R535" i="8"/>
  <c r="S535" i="8" s="1"/>
  <c r="U535" i="8" s="1"/>
  <c r="R484" i="8"/>
  <c r="S484" i="8" s="1"/>
  <c r="U484" i="8" s="1"/>
  <c r="R609" i="8"/>
  <c r="S609" i="8" s="1"/>
  <c r="U609" i="8" s="1"/>
  <c r="R445" i="8"/>
  <c r="S445" i="8" s="1"/>
  <c r="U445" i="8" s="1"/>
  <c r="R109" i="8"/>
  <c r="R226" i="8"/>
  <c r="S226" i="8" s="1"/>
  <c r="U226" i="8" s="1"/>
  <c r="R135" i="8"/>
  <c r="S135" i="8" s="1"/>
  <c r="U135" i="8" s="1"/>
  <c r="R478" i="8"/>
  <c r="R589" i="8"/>
  <c r="S589" i="8" s="1"/>
  <c r="U589" i="8" s="1"/>
  <c r="R368" i="8"/>
  <c r="S368" i="8" s="1"/>
  <c r="U368" i="8" s="1"/>
  <c r="R245" i="8"/>
  <c r="S245" i="8" s="1"/>
  <c r="U245" i="8" s="1"/>
  <c r="R497" i="8"/>
  <c r="S497" i="8" s="1"/>
  <c r="U497" i="8" s="1"/>
  <c r="R290" i="8"/>
  <c r="S290" i="8" s="1"/>
  <c r="U290" i="8" s="1"/>
  <c r="R451" i="8"/>
  <c r="S451" i="8" s="1"/>
  <c r="U451" i="8" s="1"/>
  <c r="R131" i="8"/>
  <c r="S131" i="8" s="1"/>
  <c r="U131" i="8" s="1"/>
  <c r="R530" i="8"/>
  <c r="S530" i="8" s="1"/>
  <c r="U530" i="8" s="1"/>
  <c r="R26" i="8"/>
  <c r="S26" i="8" s="1"/>
  <c r="U26" i="8" s="1"/>
  <c r="R623" i="8"/>
  <c r="S623" i="8" s="1"/>
  <c r="U623" i="8" s="1"/>
  <c r="R352" i="8"/>
  <c r="S352" i="8" s="1"/>
  <c r="U352" i="8" s="1"/>
  <c r="R551" i="8"/>
  <c r="S551" i="8" s="1"/>
  <c r="U551" i="8" s="1"/>
  <c r="R455" i="8"/>
  <c r="S455" i="8" s="1"/>
  <c r="U455" i="8" s="1"/>
  <c r="R446" i="8"/>
  <c r="S446" i="8" s="1"/>
  <c r="U446" i="8" s="1"/>
  <c r="R607" i="8"/>
  <c r="S607" i="8" s="1"/>
  <c r="U607" i="8" s="1"/>
  <c r="R194" i="8"/>
  <c r="S194" i="8" s="1"/>
  <c r="U194" i="8" s="1"/>
  <c r="R602" i="8"/>
  <c r="S602" i="8" s="1"/>
  <c r="U602" i="8" s="1"/>
  <c r="R43" i="8"/>
  <c r="S43" i="8" s="1"/>
  <c r="U43" i="8" s="1"/>
  <c r="R572" i="8"/>
  <c r="S572" i="8" s="1"/>
  <c r="U572" i="8" s="1"/>
  <c r="R55" i="8"/>
  <c r="R301" i="8"/>
  <c r="S301" i="8" s="1"/>
  <c r="U301" i="8" s="1"/>
  <c r="R250" i="8"/>
  <c r="S250" i="8" s="1"/>
  <c r="U250" i="8" s="1"/>
  <c r="R74" i="8"/>
  <c r="S74" i="8" s="1"/>
  <c r="U74" i="8" s="1"/>
  <c r="R309" i="8"/>
  <c r="S309" i="8" s="1"/>
  <c r="U309" i="8" s="1"/>
  <c r="R50" i="8"/>
  <c r="S50" i="8" s="1"/>
  <c r="U50" i="8" s="1"/>
  <c r="R195" i="8"/>
  <c r="S195" i="8" s="1"/>
  <c r="U195" i="8" s="1"/>
  <c r="R298" i="8"/>
  <c r="S298" i="8" s="1"/>
  <c r="U298" i="8" s="1"/>
  <c r="R83" i="8"/>
  <c r="S83" i="8" s="1"/>
  <c r="U83" i="8" s="1"/>
  <c r="R562" i="8"/>
  <c r="S562" i="8" s="1"/>
  <c r="U562" i="8" s="1"/>
  <c r="R462" i="8"/>
  <c r="S462" i="8" s="1"/>
  <c r="U462" i="8" s="1"/>
  <c r="R218" i="8"/>
  <c r="S218" i="8" s="1"/>
  <c r="U218" i="8" s="1"/>
  <c r="R588" i="8"/>
  <c r="S588" i="8" s="1"/>
  <c r="U588" i="8" s="1"/>
  <c r="R331" i="8"/>
  <c r="S331" i="8" s="1"/>
  <c r="U331" i="8" s="1"/>
  <c r="R146" i="8"/>
  <c r="S146" i="8" s="1"/>
  <c r="U146" i="8" s="1"/>
  <c r="R550" i="8"/>
  <c r="S550" i="8" s="1"/>
  <c r="U550" i="8" s="1"/>
  <c r="R542" i="8"/>
  <c r="S542" i="8" s="1"/>
  <c r="U542" i="8" s="1"/>
  <c r="R275" i="8"/>
  <c r="S275" i="8" s="1"/>
  <c r="U275" i="8" s="1"/>
  <c r="R326" i="8"/>
  <c r="S326" i="8" s="1"/>
  <c r="U326" i="8" s="1"/>
  <c r="R267" i="8"/>
  <c r="S267" i="8" s="1"/>
  <c r="U267" i="8" s="1"/>
  <c r="R463" i="8"/>
  <c r="S463" i="8" s="1"/>
  <c r="U463" i="8" s="1"/>
  <c r="R548" i="8"/>
  <c r="S548" i="8" s="1"/>
  <c r="U548" i="8" s="1"/>
  <c r="R98" i="8"/>
  <c r="S98" i="8" s="1"/>
  <c r="U98" i="8" s="1"/>
  <c r="R12" i="8"/>
  <c r="S12" i="8" s="1"/>
  <c r="U12" i="8" s="1"/>
  <c r="R115" i="8"/>
  <c r="S115" i="8" s="1"/>
  <c r="U115" i="8" s="1"/>
  <c r="R333" i="8"/>
  <c r="S333" i="8" s="1"/>
  <c r="U333" i="8" s="1"/>
  <c r="R527" i="8"/>
  <c r="S527" i="8" s="1"/>
  <c r="U527" i="8" s="1"/>
  <c r="R600" i="8"/>
  <c r="S600" i="8" s="1"/>
  <c r="U600" i="8" s="1"/>
  <c r="R417" i="8"/>
  <c r="S417" i="8" s="1"/>
  <c r="U417" i="8" s="1"/>
  <c r="R204" i="8"/>
  <c r="S204" i="8" s="1"/>
  <c r="U204" i="8" s="1"/>
  <c r="R509" i="8"/>
  <c r="S509" i="8" s="1"/>
  <c r="U509" i="8" s="1"/>
  <c r="R306" i="8"/>
  <c r="S306" i="8" s="1"/>
  <c r="U306" i="8" s="1"/>
  <c r="R262" i="8"/>
  <c r="S262" i="8" s="1"/>
  <c r="U262" i="8" s="1"/>
  <c r="R106" i="8"/>
  <c r="S106" i="8" s="1"/>
  <c r="U106" i="8" s="1"/>
  <c r="R171" i="8"/>
  <c r="S171" i="8" s="1"/>
  <c r="U171" i="8" s="1"/>
  <c r="R307" i="8"/>
  <c r="S307" i="8" s="1"/>
  <c r="U307" i="8" s="1"/>
  <c r="R16" i="8"/>
  <c r="S16" i="8" s="1"/>
  <c r="U16" i="8" s="1"/>
  <c r="R560" i="8"/>
  <c r="S560" i="8" s="1"/>
  <c r="U560" i="8" s="1"/>
  <c r="R363" i="8"/>
  <c r="S363" i="8" s="1"/>
  <c r="U363" i="8" s="1"/>
  <c r="R540" i="8"/>
  <c r="S540" i="8" s="1"/>
  <c r="U540" i="8" s="1"/>
  <c r="R239" i="8"/>
  <c r="S239" i="8" s="1"/>
  <c r="U239" i="8" s="1"/>
  <c r="R179" i="8"/>
  <c r="S179" i="8" s="1"/>
  <c r="U179" i="8" s="1"/>
  <c r="R9" i="8"/>
  <c r="S9" i="8" s="1"/>
  <c r="U9" i="8" s="1"/>
  <c r="R130" i="8"/>
  <c r="S130" i="8" s="1"/>
  <c r="U130" i="8" s="1"/>
  <c r="R391" i="8"/>
  <c r="S391" i="8" s="1"/>
  <c r="U391" i="8" s="1"/>
  <c r="R314" i="8"/>
  <c r="S314" i="8" s="1"/>
  <c r="U314" i="8" s="1"/>
  <c r="R67" i="8"/>
  <c r="S67" i="8" s="1"/>
  <c r="U67" i="8" s="1"/>
  <c r="R66" i="8"/>
  <c r="S66" i="8" s="1"/>
  <c r="U66" i="8" s="1"/>
  <c r="R271" i="8"/>
  <c r="S271" i="8" s="1"/>
  <c r="U271" i="8" s="1"/>
  <c r="R161" i="8"/>
  <c r="S161" i="8" s="1"/>
  <c r="U161" i="8" s="1"/>
  <c r="R453" i="8"/>
  <c r="S453" i="8" s="1"/>
  <c r="U453" i="8" s="1"/>
  <c r="R286" i="8"/>
  <c r="S286" i="8" s="1"/>
  <c r="U286" i="8" s="1"/>
  <c r="R507" i="8"/>
  <c r="S507" i="8" s="1"/>
  <c r="U507" i="8" s="1"/>
  <c r="R260" i="8"/>
  <c r="S260" i="8" s="1"/>
  <c r="U260" i="8" s="1"/>
  <c r="R313" i="8"/>
  <c r="S313" i="8" s="1"/>
  <c r="U313" i="8" s="1"/>
  <c r="R291" i="8"/>
  <c r="S291" i="8" s="1"/>
  <c r="U291" i="8" s="1"/>
  <c r="R274" i="8"/>
  <c r="S274" i="8" s="1"/>
  <c r="U274" i="8" s="1"/>
  <c r="R270" i="8"/>
  <c r="S270" i="8" s="1"/>
  <c r="U270" i="8" s="1"/>
  <c r="R29" i="8"/>
  <c r="S29" i="8" s="1"/>
  <c r="U29" i="8" s="1"/>
  <c r="R418" i="8"/>
  <c r="S418" i="8" s="1"/>
  <c r="U418" i="8" s="1"/>
  <c r="R209" i="8"/>
  <c r="S209" i="8" s="1"/>
  <c r="U209" i="8" s="1"/>
  <c r="R340" i="8"/>
  <c r="S340" i="8" s="1"/>
  <c r="U340" i="8" s="1"/>
  <c r="R402" i="8"/>
  <c r="S402" i="8" s="1"/>
  <c r="U402" i="8" s="1"/>
  <c r="R193" i="8"/>
  <c r="S193" i="8" s="1"/>
  <c r="U193" i="8" s="1"/>
  <c r="R154" i="8"/>
  <c r="S154" i="8" s="1"/>
  <c r="U154" i="8" s="1"/>
  <c r="R297" i="8"/>
  <c r="S297" i="8" s="1"/>
  <c r="U297" i="8" s="1"/>
  <c r="R330" i="8"/>
  <c r="S330" i="8" s="1"/>
  <c r="U330" i="8" s="1"/>
  <c r="R20" i="8"/>
  <c r="S20" i="8" s="1"/>
  <c r="U20" i="8" s="1"/>
  <c r="R108" i="8"/>
  <c r="S108" i="8" s="1"/>
  <c r="U108" i="8" s="1"/>
  <c r="R159" i="8"/>
  <c r="S159" i="8" s="1"/>
  <c r="U159" i="8" s="1"/>
  <c r="R401" i="8"/>
  <c r="S401" i="8" s="1"/>
  <c r="U401" i="8" s="1"/>
  <c r="R450" i="8"/>
  <c r="S450" i="8" s="1"/>
  <c r="U450" i="8" s="1"/>
  <c r="R558" i="8"/>
  <c r="S558" i="8" s="1"/>
  <c r="U558" i="8" s="1"/>
  <c r="R5" i="8"/>
  <c r="R27" i="8"/>
  <c r="S27" i="8" s="1"/>
  <c r="U27" i="8" s="1"/>
  <c r="R134" i="8"/>
  <c r="S134" i="8" s="1"/>
  <c r="U134" i="8" s="1"/>
  <c r="R23" i="8"/>
  <c r="S23" i="8" s="1"/>
  <c r="U23" i="8" s="1"/>
  <c r="R408" i="8"/>
  <c r="S408" i="8" s="1"/>
  <c r="U408" i="8" s="1"/>
  <c r="R464" i="8"/>
  <c r="S464" i="8" s="1"/>
  <c r="U464" i="8" s="1"/>
  <c r="R199" i="8"/>
  <c r="S199" i="8" s="1"/>
  <c r="U199" i="8" s="1"/>
  <c r="R69" i="8"/>
  <c r="S69" i="8" s="1"/>
  <c r="U69" i="8" s="1"/>
  <c r="R175" i="8"/>
  <c r="S175" i="8" s="1"/>
  <c r="U175" i="8" s="1"/>
  <c r="R186" i="8"/>
  <c r="S186" i="8" s="1"/>
  <c r="U186" i="8" s="1"/>
  <c r="R281" i="8"/>
  <c r="S281" i="8" s="1"/>
  <c r="U281" i="8" s="1"/>
  <c r="R605" i="8"/>
  <c r="S605" i="8" s="1"/>
  <c r="U605" i="8" s="1"/>
  <c r="R608" i="8"/>
  <c r="S608" i="8" s="1"/>
  <c r="U608" i="8" s="1"/>
  <c r="R553" i="8"/>
  <c r="S553" i="8" s="1"/>
  <c r="U553" i="8" s="1"/>
  <c r="R89" i="8"/>
  <c r="S89" i="8" s="1"/>
  <c r="U89" i="8" s="1"/>
  <c r="R259" i="8"/>
  <c r="S259" i="8" s="1"/>
  <c r="U259" i="8" s="1"/>
  <c r="R101" i="8"/>
  <c r="S101" i="8" s="1"/>
  <c r="U101" i="8" s="1"/>
  <c r="R381" i="8"/>
  <c r="S381" i="8" s="1"/>
  <c r="U381" i="8" s="1"/>
  <c r="R14" i="8"/>
  <c r="S14" i="8" s="1"/>
  <c r="U14" i="8" s="1"/>
  <c r="R45" i="8"/>
  <c r="S45" i="8" s="1"/>
  <c r="U45" i="8" s="1"/>
  <c r="R191" i="8"/>
  <c r="S191" i="8" s="1"/>
  <c r="U191" i="8" s="1"/>
  <c r="R359" i="8"/>
  <c r="S359" i="8" s="1"/>
  <c r="U359" i="8" s="1"/>
  <c r="R468" i="8"/>
  <c r="S468" i="8" s="1"/>
  <c r="U468" i="8" s="1"/>
  <c r="R569" i="8"/>
  <c r="S569" i="8" s="1"/>
  <c r="U569" i="8" s="1"/>
  <c r="R132" i="8"/>
  <c r="S132" i="8" s="1"/>
  <c r="U132" i="8" s="1"/>
  <c r="R64" i="8"/>
  <c r="S64" i="8" s="1"/>
  <c r="U64" i="8" s="1"/>
  <c r="R185" i="8"/>
  <c r="S185" i="8" s="1"/>
  <c r="U185" i="8" s="1"/>
  <c r="R190" i="8"/>
  <c r="S190" i="8" s="1"/>
  <c r="U190" i="8" s="1"/>
  <c r="R334" i="8"/>
  <c r="S334" i="8" s="1"/>
  <c r="U334" i="8" s="1"/>
  <c r="R353" i="8"/>
  <c r="S353" i="8" s="1"/>
  <c r="U353" i="8" s="1"/>
  <c r="R272" i="8"/>
  <c r="S272" i="8" s="1"/>
  <c r="U272" i="8" s="1"/>
  <c r="R501" i="8"/>
  <c r="S501" i="8" s="1"/>
  <c r="U501" i="8" s="1"/>
  <c r="R492" i="8"/>
  <c r="S492" i="8" s="1"/>
  <c r="U492" i="8" s="1"/>
  <c r="R503" i="8"/>
  <c r="S503" i="8" s="1"/>
  <c r="U503" i="8" s="1"/>
  <c r="R581" i="8"/>
  <c r="S581" i="8" s="1"/>
  <c r="U581" i="8" s="1"/>
  <c r="R96" i="8"/>
  <c r="S96" i="8" s="1"/>
  <c r="U96" i="8" s="1"/>
  <c r="R77" i="8"/>
  <c r="S77" i="8" s="1"/>
  <c r="U77" i="8" s="1"/>
  <c r="R399" i="8"/>
  <c r="S399" i="8" s="1"/>
  <c r="U399" i="8" s="1"/>
  <c r="R48" i="8"/>
  <c r="S48" i="8" s="1"/>
  <c r="U48" i="8" s="1"/>
  <c r="R163" i="8"/>
  <c r="S163" i="8" s="1"/>
  <c r="U163" i="8" s="1"/>
  <c r="R21" i="8"/>
  <c r="S21" i="8" s="1"/>
  <c r="U21" i="8" s="1"/>
  <c r="R407" i="8"/>
  <c r="S407" i="8" s="1"/>
  <c r="U407" i="8" s="1"/>
  <c r="R388" i="8"/>
  <c r="S388" i="8" s="1"/>
  <c r="U388" i="8" s="1"/>
  <c r="R152" i="8"/>
  <c r="S152" i="8" s="1"/>
  <c r="U152" i="8" s="1"/>
  <c r="R206" i="8"/>
  <c r="S206" i="8" s="1"/>
  <c r="U206" i="8" s="1"/>
  <c r="R93" i="8"/>
  <c r="S93" i="8" s="1"/>
  <c r="U93" i="8" s="1"/>
  <c r="R358" i="8"/>
  <c r="S358" i="8" s="1"/>
  <c r="U358" i="8" s="1"/>
  <c r="R84" i="8"/>
  <c r="S84" i="8" s="1"/>
  <c r="U84" i="8" s="1"/>
  <c r="R220" i="8"/>
  <c r="S220" i="8" s="1"/>
  <c r="U220" i="8" s="1"/>
  <c r="R422" i="8"/>
  <c r="S422" i="8" s="1"/>
  <c r="U422" i="8" s="1"/>
  <c r="R441" i="8"/>
  <c r="S441" i="8" s="1"/>
  <c r="U441" i="8" s="1"/>
  <c r="R18" i="8"/>
  <c r="S18" i="8" s="1"/>
  <c r="U18" i="8" s="1"/>
  <c r="R151" i="8"/>
  <c r="S151" i="8" s="1"/>
  <c r="U151" i="8" s="1"/>
  <c r="R532" i="8"/>
  <c r="S532" i="8" s="1"/>
  <c r="U532" i="8" s="1"/>
  <c r="R160" i="8"/>
  <c r="S160" i="8" s="1"/>
  <c r="U160" i="8" s="1"/>
  <c r="R155" i="8"/>
  <c r="S155" i="8" s="1"/>
  <c r="U155" i="8" s="1"/>
  <c r="R278" i="8"/>
  <c r="S278" i="8" s="1"/>
  <c r="U278" i="8" s="1"/>
  <c r="R487" i="8"/>
  <c r="S487" i="8" s="1"/>
  <c r="U487" i="8" s="1"/>
  <c r="R521" i="8"/>
  <c r="S521" i="8" s="1"/>
  <c r="U521" i="8" s="1"/>
  <c r="R184" i="8"/>
  <c r="S184" i="8" s="1"/>
  <c r="U184" i="8" s="1"/>
  <c r="R75" i="8"/>
  <c r="S75" i="8" s="1"/>
  <c r="U75" i="8" s="1"/>
  <c r="R227" i="8"/>
  <c r="S227" i="8" s="1"/>
  <c r="U227" i="8" s="1"/>
  <c r="R95" i="8"/>
  <c r="S95" i="8" s="1"/>
  <c r="U95" i="8" s="1"/>
  <c r="R516" i="8"/>
  <c r="S516" i="8" s="1"/>
  <c r="U516" i="8" s="1"/>
  <c r="R429" i="8"/>
  <c r="S429" i="8" s="1"/>
  <c r="U429" i="8" s="1"/>
  <c r="R141" i="8"/>
  <c r="S141" i="8" s="1"/>
  <c r="U141" i="8" s="1"/>
  <c r="R520" i="8"/>
  <c r="S520" i="8" s="1"/>
  <c r="U520" i="8" s="1"/>
  <c r="R370" i="8"/>
  <c r="S370" i="8" s="1"/>
  <c r="U370" i="8" s="1"/>
  <c r="R373" i="8"/>
  <c r="S373" i="8" s="1"/>
  <c r="U373" i="8" s="1"/>
  <c r="R280" i="8"/>
  <c r="S280" i="8" s="1"/>
  <c r="U280" i="8" s="1"/>
  <c r="R412" i="8"/>
  <c r="S412" i="8" s="1"/>
  <c r="U412" i="8" s="1"/>
  <c r="R510" i="8"/>
  <c r="S510" i="8" s="1"/>
  <c r="U510" i="8" s="1"/>
  <c r="R594" i="8"/>
  <c r="S594" i="8" s="1"/>
  <c r="U594" i="8" s="1"/>
  <c r="R124" i="8"/>
  <c r="S124" i="8" s="1"/>
  <c r="U124" i="8" s="1"/>
  <c r="R46" i="8"/>
  <c r="S46" i="8" s="1"/>
  <c r="U46" i="8" s="1"/>
  <c r="R165" i="8"/>
  <c r="S165" i="8" s="1"/>
  <c r="U165" i="8" s="1"/>
  <c r="R344" i="8"/>
  <c r="S344" i="8" s="1"/>
  <c r="U344" i="8" s="1"/>
  <c r="R256" i="8"/>
  <c r="S256" i="8" s="1"/>
  <c r="U256" i="8" s="1"/>
  <c r="R449" i="8"/>
  <c r="S449" i="8" s="1"/>
  <c r="U449" i="8" s="1"/>
  <c r="R590" i="8"/>
  <c r="S590" i="8" s="1"/>
  <c r="U590" i="8" s="1"/>
  <c r="R44" i="8"/>
  <c r="S44" i="8" s="1"/>
  <c r="U44" i="8" s="1"/>
  <c r="R173" i="8"/>
  <c r="S173" i="8" s="1"/>
  <c r="U173" i="8" s="1"/>
  <c r="R294" i="8"/>
  <c r="S294" i="8" s="1"/>
  <c r="U294" i="8" s="1"/>
  <c r="R471" i="8"/>
  <c r="S471" i="8" s="1"/>
  <c r="U471" i="8" s="1"/>
  <c r="R495" i="8"/>
  <c r="S495" i="8" s="1"/>
  <c r="U495" i="8" s="1"/>
  <c r="R575" i="8"/>
  <c r="S575" i="8" s="1"/>
  <c r="U575" i="8" s="1"/>
  <c r="R196" i="8"/>
  <c r="S196" i="8" s="1"/>
  <c r="U196" i="8" s="1"/>
  <c r="R357" i="8"/>
  <c r="S357" i="8" s="1"/>
  <c r="U357" i="8" s="1"/>
  <c r="R7" i="8"/>
  <c r="S7" i="8" s="1"/>
  <c r="U7" i="8" s="1"/>
  <c r="R427" i="8"/>
  <c r="S427" i="8" s="1"/>
  <c r="U427" i="8" s="1"/>
  <c r="R394" i="8"/>
  <c r="S394" i="8" s="1"/>
  <c r="U394" i="8" s="1"/>
  <c r="R465" i="8"/>
  <c r="S465" i="8" s="1"/>
  <c r="U465" i="8" s="1"/>
  <c r="R583" i="8"/>
  <c r="S583" i="8" s="1"/>
  <c r="U583" i="8" s="1"/>
  <c r="R406" i="8"/>
  <c r="S406" i="8" s="1"/>
  <c r="U406" i="8" s="1"/>
  <c r="R213" i="8"/>
  <c r="S213" i="8" s="1"/>
  <c r="U213" i="8" s="1"/>
  <c r="R19" i="8"/>
  <c r="S19" i="8" s="1"/>
  <c r="U19" i="8" s="1"/>
  <c r="R404" i="8"/>
  <c r="S404" i="8" s="1"/>
  <c r="U404" i="8" s="1"/>
  <c r="R100" i="8"/>
  <c r="S100" i="8" s="1"/>
  <c r="U100" i="8" s="1"/>
  <c r="R68" i="8"/>
  <c r="S68" i="8" s="1"/>
  <c r="U68" i="8" s="1"/>
  <c r="R430" i="8"/>
  <c r="S430" i="8" s="1"/>
  <c r="U430" i="8" s="1"/>
  <c r="R147" i="8"/>
  <c r="S147" i="8" s="1"/>
  <c r="U147" i="8" s="1"/>
  <c r="R86" i="8"/>
  <c r="S86" i="8" s="1"/>
  <c r="U86" i="8" s="1"/>
  <c r="R214" i="8"/>
  <c r="S214" i="8" s="1"/>
  <c r="U214" i="8" s="1"/>
  <c r="R355" i="8"/>
  <c r="S355" i="8" s="1"/>
  <c r="U355" i="8" s="1"/>
  <c r="R489" i="8"/>
  <c r="S489" i="8" s="1"/>
  <c r="U489" i="8" s="1"/>
  <c r="R180" i="8"/>
  <c r="S180" i="8" s="1"/>
  <c r="U180" i="8" s="1"/>
  <c r="R30" i="8"/>
  <c r="S30" i="8" s="1"/>
  <c r="U30" i="8" s="1"/>
  <c r="R157" i="8"/>
  <c r="S157" i="8" s="1"/>
  <c r="U157" i="8" s="1"/>
  <c r="R350" i="8"/>
  <c r="S350" i="8" s="1"/>
  <c r="U350" i="8" s="1"/>
  <c r="R576" i="8"/>
  <c r="S576" i="8" s="1"/>
  <c r="U576" i="8" s="1"/>
  <c r="R393" i="8"/>
  <c r="S393" i="8" s="1"/>
  <c r="U393" i="8" s="1"/>
  <c r="R102" i="8"/>
  <c r="S102" i="8" s="1"/>
  <c r="U102" i="8" s="1"/>
  <c r="R295" i="8"/>
  <c r="S295" i="8" s="1"/>
  <c r="U295" i="8" s="1"/>
  <c r="R59" i="8"/>
  <c r="S59" i="8" s="1"/>
  <c r="U59" i="8" s="1"/>
  <c r="R249" i="8"/>
  <c r="S249" i="8" s="1"/>
  <c r="U249" i="8" s="1"/>
  <c r="R556" i="8"/>
  <c r="S556" i="8" s="1"/>
  <c r="U556" i="8" s="1"/>
  <c r="R107" i="8"/>
  <c r="S107" i="8" s="1"/>
  <c r="U107" i="8" s="1"/>
  <c r="R255" i="8"/>
  <c r="S255" i="8" s="1"/>
  <c r="U255" i="8" s="1"/>
  <c r="R361" i="8"/>
  <c r="S361" i="8" s="1"/>
  <c r="U361" i="8" s="1"/>
  <c r="R304" i="8"/>
  <c r="S304" i="8" s="1"/>
  <c r="U304" i="8" s="1"/>
  <c r="R493" i="8"/>
  <c r="S493" i="8" s="1"/>
  <c r="U493" i="8" s="1"/>
  <c r="R56" i="8"/>
  <c r="S56" i="8" s="1"/>
  <c r="U56" i="8" s="1"/>
  <c r="R128" i="8"/>
  <c r="S128" i="8" s="1"/>
  <c r="U128" i="8" s="1"/>
  <c r="R156" i="8"/>
  <c r="S156" i="8" s="1"/>
  <c r="U156" i="8" s="1"/>
  <c r="R390" i="8"/>
  <c r="S390" i="8" s="1"/>
  <c r="U390" i="8" s="1"/>
  <c r="R279" i="8"/>
  <c r="S279" i="8" s="1"/>
  <c r="U279" i="8" s="1"/>
  <c r="R312" i="8"/>
  <c r="S312" i="8" s="1"/>
  <c r="U312" i="8" s="1"/>
  <c r="R142" i="8"/>
  <c r="S142" i="8" s="1"/>
  <c r="U142" i="8" s="1"/>
  <c r="R90" i="8"/>
  <c r="S90" i="8" s="1"/>
  <c r="U90" i="8" s="1"/>
  <c r="R228" i="8"/>
  <c r="S228" i="8" s="1"/>
  <c r="U228" i="8" s="1"/>
  <c r="R506" i="8"/>
  <c r="S506" i="8" s="1"/>
  <c r="U506" i="8" s="1"/>
  <c r="R79" i="8"/>
  <c r="S79" i="8" s="1"/>
  <c r="U79" i="8" s="1"/>
  <c r="R386" i="8"/>
  <c r="S386" i="8" s="1"/>
  <c r="U386" i="8" s="1"/>
  <c r="R482" i="8"/>
  <c r="S482" i="8" s="1"/>
  <c r="U482" i="8" s="1"/>
  <c r="R555" i="8"/>
  <c r="S555" i="8" s="1"/>
  <c r="U555" i="8" s="1"/>
  <c r="R563" i="8"/>
  <c r="S563" i="8" s="1"/>
  <c r="U563" i="8" s="1"/>
  <c r="R505" i="8"/>
  <c r="S505" i="8" s="1"/>
  <c r="U505" i="8" s="1"/>
  <c r="R174" i="8"/>
  <c r="S174" i="8" s="1"/>
  <c r="U174" i="8" s="1"/>
  <c r="R303" i="8"/>
  <c r="S303" i="8" s="1"/>
  <c r="U303" i="8" s="1"/>
  <c r="R257" i="8"/>
  <c r="S257" i="8" s="1"/>
  <c r="U257" i="8" s="1"/>
  <c r="R382" i="8"/>
  <c r="S382" i="8" s="1"/>
  <c r="U382" i="8" s="1"/>
  <c r="R474" i="8"/>
  <c r="S474" i="8" s="1"/>
  <c r="U474" i="8" s="1"/>
  <c r="R571" i="8"/>
  <c r="S571" i="8" s="1"/>
  <c r="U571" i="8" s="1"/>
  <c r="R137" i="8"/>
  <c r="S137" i="8" s="1"/>
  <c r="U137" i="8" s="1"/>
  <c r="R118" i="8"/>
  <c r="S118" i="8" s="1"/>
  <c r="U118" i="8" s="1"/>
  <c r="R42" i="8"/>
  <c r="S42" i="8" s="1"/>
  <c r="U42" i="8" s="1"/>
  <c r="R247" i="8"/>
  <c r="S247" i="8" s="1"/>
  <c r="U247" i="8" s="1"/>
  <c r="R264" i="8"/>
  <c r="S264" i="8" s="1"/>
  <c r="U264" i="8" s="1"/>
  <c r="R479" i="8"/>
  <c r="S479" i="8" s="1"/>
  <c r="U479" i="8" s="1"/>
  <c r="R454" i="8"/>
  <c r="S454" i="8" s="1"/>
  <c r="U454" i="8" s="1"/>
  <c r="R310" i="8"/>
  <c r="S310" i="8" s="1"/>
  <c r="U310" i="8" s="1"/>
  <c r="R208" i="8"/>
  <c r="S208" i="8" s="1"/>
  <c r="U208" i="8" s="1"/>
  <c r="R65" i="8"/>
  <c r="S65" i="8" s="1"/>
  <c r="U65" i="8" s="1"/>
  <c r="R293" i="8"/>
  <c r="S293" i="8" s="1"/>
  <c r="U293" i="8" s="1"/>
  <c r="R104" i="8"/>
  <c r="S104" i="8" s="1"/>
  <c r="U104" i="8" s="1"/>
  <c r="R168" i="8"/>
  <c r="S168" i="8" s="1"/>
  <c r="U168" i="8" s="1"/>
  <c r="R41" i="8"/>
  <c r="S41" i="8" s="1"/>
  <c r="U41" i="8" s="1"/>
  <c r="R392" i="8"/>
  <c r="S392" i="8" s="1"/>
  <c r="U392" i="8" s="1"/>
  <c r="R410" i="8"/>
  <c r="S410" i="8" s="1"/>
  <c r="U410" i="8" s="1"/>
  <c r="R81" i="8"/>
  <c r="S81" i="8" s="1"/>
  <c r="U81" i="8" s="1"/>
  <c r="R283" i="8"/>
  <c r="S283" i="8" s="1"/>
  <c r="U283" i="8" s="1"/>
  <c r="R308" i="8"/>
  <c r="S308" i="8" s="1"/>
  <c r="U308" i="8" s="1"/>
  <c r="R47" i="8"/>
  <c r="S47" i="8" s="1"/>
  <c r="U47" i="8" s="1"/>
  <c r="R277" i="8"/>
  <c r="S277" i="8" s="1"/>
  <c r="U277" i="8" s="1"/>
  <c r="R97" i="8"/>
  <c r="S97" i="8" s="1"/>
  <c r="U97" i="8" s="1"/>
  <c r="R164" i="8"/>
  <c r="S164" i="8" s="1"/>
  <c r="U164" i="8" s="1"/>
  <c r="R480" i="8"/>
  <c r="S480" i="8" s="1"/>
  <c r="U480" i="8" s="1"/>
  <c r="R347" i="8"/>
  <c r="S347" i="8" s="1"/>
  <c r="U347" i="8" s="1"/>
  <c r="R496" i="8"/>
  <c r="S496" i="8" s="1"/>
  <c r="U496" i="8" s="1"/>
  <c r="R40" i="8"/>
  <c r="S40" i="8" s="1"/>
  <c r="U40" i="8" s="1"/>
  <c r="R188" i="8"/>
  <c r="S188" i="8" s="1"/>
  <c r="U188" i="8" s="1"/>
  <c r="R351" i="8"/>
  <c r="S351" i="8" s="1"/>
  <c r="U351" i="8" s="1"/>
  <c r="R415" i="8"/>
  <c r="S415" i="8" s="1"/>
  <c r="U415" i="8" s="1"/>
  <c r="R541" i="8"/>
  <c r="S541" i="8" s="1"/>
  <c r="U541" i="8" s="1"/>
  <c r="R52" i="8"/>
  <c r="S52" i="8" s="1"/>
  <c r="U52" i="8" s="1"/>
  <c r="R316" i="8"/>
  <c r="S316" i="8" s="1"/>
  <c r="U316" i="8" s="1"/>
  <c r="R431" i="8"/>
  <c r="S431" i="8" s="1"/>
  <c r="U431" i="8" s="1"/>
  <c r="R603" i="8"/>
  <c r="S603" i="8" s="1"/>
  <c r="U603" i="8" s="1"/>
  <c r="R145" i="8"/>
  <c r="S145" i="8" s="1"/>
  <c r="U145" i="8" s="1"/>
  <c r="R129" i="8"/>
  <c r="S129" i="8" s="1"/>
  <c r="U129" i="8" s="1"/>
  <c r="R25" i="8"/>
  <c r="S25" i="8" s="1"/>
  <c r="U25" i="8" s="1"/>
  <c r="R189" i="8"/>
  <c r="S189" i="8" s="1"/>
  <c r="U189" i="8" s="1"/>
  <c r="R222" i="8"/>
  <c r="S222" i="8" s="1"/>
  <c r="U222" i="8" s="1"/>
  <c r="R488" i="8"/>
  <c r="S488" i="8" s="1"/>
  <c r="U488" i="8" s="1"/>
  <c r="R486" i="8"/>
  <c r="S486" i="8" s="1"/>
  <c r="U486" i="8" s="1"/>
  <c r="R387" i="8"/>
  <c r="S387" i="8" s="1"/>
  <c r="U387" i="8" s="1"/>
  <c r="R133" i="8"/>
  <c r="S133" i="8" s="1"/>
  <c r="U133" i="8" s="1"/>
  <c r="R225" i="8"/>
  <c r="S225" i="8" s="1"/>
  <c r="U225" i="8" s="1"/>
  <c r="R526" i="8"/>
  <c r="S526" i="8" s="1"/>
  <c r="U526" i="8" s="1"/>
  <c r="R144" i="8"/>
  <c r="S144" i="8" s="1"/>
  <c r="U144" i="8" s="1"/>
  <c r="R123" i="8"/>
  <c r="S123" i="8" s="1"/>
  <c r="U123" i="8" s="1"/>
  <c r="R414" i="8"/>
  <c r="S414" i="8" s="1"/>
  <c r="U414" i="8" s="1"/>
  <c r="R31" i="8"/>
  <c r="S31" i="8" s="1"/>
  <c r="U31" i="8" s="1"/>
  <c r="R58" i="8"/>
  <c r="S58" i="8" s="1"/>
  <c r="U58" i="8" s="1"/>
  <c r="R385" i="8"/>
  <c r="S385" i="8" s="1"/>
  <c r="U385" i="8" s="1"/>
  <c r="R369" i="8"/>
  <c r="S369" i="8" s="1"/>
  <c r="U369" i="8" s="1"/>
  <c r="R434" i="8"/>
  <c r="S434" i="8" s="1"/>
  <c r="U434" i="8" s="1"/>
  <c r="R473" i="8"/>
  <c r="S473" i="8" s="1"/>
  <c r="U473" i="8" s="1"/>
  <c r="R508" i="8"/>
  <c r="S508" i="8" s="1"/>
  <c r="U508" i="8" s="1"/>
  <c r="R582" i="8"/>
  <c r="S582" i="8" s="1"/>
  <c r="U582" i="8" s="1"/>
  <c r="R499" i="8"/>
  <c r="S499" i="8" s="1"/>
  <c r="U499" i="8" s="1"/>
  <c r="R116" i="8"/>
  <c r="S116" i="8" s="1"/>
  <c r="U116" i="8" s="1"/>
  <c r="R235" i="8"/>
  <c r="S235" i="8" s="1"/>
  <c r="U235" i="8" s="1"/>
  <c r="R504" i="8"/>
  <c r="S504" i="8" s="1"/>
  <c r="U504" i="8" s="1"/>
  <c r="R375" i="8"/>
  <c r="S375" i="8" s="1"/>
  <c r="U375" i="8" s="1"/>
  <c r="R467" i="8"/>
  <c r="S467" i="8" s="1"/>
  <c r="U467" i="8" s="1"/>
  <c r="R578" i="8"/>
  <c r="S578" i="8" s="1"/>
  <c r="U578" i="8" s="1"/>
  <c r="R60" i="8"/>
  <c r="S60" i="8" s="1"/>
  <c r="U60" i="8" s="1"/>
  <c r="R472" i="8"/>
  <c r="S472" i="8" s="1"/>
  <c r="U472" i="8" s="1"/>
  <c r="R523" i="8"/>
  <c r="S523" i="8" s="1"/>
  <c r="U523" i="8" s="1"/>
  <c r="R148" i="8"/>
  <c r="S148" i="8" s="1"/>
  <c r="U148" i="8" s="1"/>
  <c r="R36" i="8"/>
  <c r="S36" i="8" s="1"/>
  <c r="U36" i="8" s="1"/>
  <c r="R284" i="8"/>
  <c r="S284" i="8" s="1"/>
  <c r="U284" i="8" s="1"/>
  <c r="R438" i="8"/>
  <c r="S438" i="8" s="1"/>
  <c r="U438" i="8" s="1"/>
  <c r="R113" i="8"/>
  <c r="S113" i="8" s="1"/>
  <c r="U113" i="8" s="1"/>
  <c r="R395" i="8"/>
  <c r="S395" i="8" s="1"/>
  <c r="U395" i="8" s="1"/>
  <c r="R258" i="8"/>
  <c r="S258" i="8" s="1"/>
  <c r="U258" i="8" s="1"/>
  <c r="R273" i="8"/>
  <c r="S273" i="8" s="1"/>
  <c r="U273" i="8" s="1"/>
  <c r="R292" i="8"/>
  <c r="S292" i="8" s="1"/>
  <c r="U292" i="8" s="1"/>
  <c r="R591" i="8"/>
  <c r="S591" i="8" s="1"/>
  <c r="U591" i="8" s="1"/>
  <c r="R6" i="8"/>
  <c r="S6" i="8" s="1"/>
  <c r="U6" i="8" s="1"/>
  <c r="R37" i="8"/>
  <c r="S37" i="8" s="1"/>
  <c r="U37" i="8" s="1"/>
  <c r="R421" i="8"/>
  <c r="S421" i="8" s="1"/>
  <c r="U421" i="8" s="1"/>
  <c r="R539" i="8"/>
  <c r="S539" i="8" s="1"/>
  <c r="U539" i="8" s="1"/>
  <c r="R403" i="8"/>
  <c r="S403" i="8" s="1"/>
  <c r="U403" i="8" s="1"/>
  <c r="R182" i="8"/>
  <c r="S182" i="8" s="1"/>
  <c r="U182" i="8" s="1"/>
  <c r="R127" i="8"/>
  <c r="S127" i="8" s="1"/>
  <c r="U127" i="8" s="1"/>
  <c r="R606" i="8"/>
  <c r="S606" i="8" s="1"/>
  <c r="U606" i="8" s="1"/>
  <c r="R117" i="8"/>
  <c r="S117" i="8" s="1"/>
  <c r="U117" i="8" s="1"/>
  <c r="R276" i="8"/>
  <c r="S276" i="8" s="1"/>
  <c r="U276" i="8" s="1"/>
  <c r="R253" i="8"/>
  <c r="S253" i="8" s="1"/>
  <c r="U253" i="8" s="1"/>
  <c r="R215" i="8"/>
  <c r="S215" i="8" s="1"/>
  <c r="U215" i="8" s="1"/>
  <c r="R537" i="8"/>
  <c r="S537" i="8" s="1"/>
  <c r="U537" i="8" s="1"/>
  <c r="R203" i="8"/>
  <c r="S203" i="8" s="1"/>
  <c r="U203" i="8" s="1"/>
  <c r="R216" i="8"/>
  <c r="S216" i="8" s="1"/>
  <c r="U216" i="8" s="1"/>
  <c r="R187" i="8"/>
  <c r="S187" i="8" s="1"/>
  <c r="U187" i="8" s="1"/>
  <c r="R105" i="8"/>
  <c r="S105" i="8" s="1"/>
  <c r="U105" i="8" s="1"/>
  <c r="R288" i="8"/>
  <c r="S288" i="8" s="1"/>
  <c r="U288" i="8" s="1"/>
  <c r="R515" i="8"/>
  <c r="S515" i="8" s="1"/>
  <c r="U515" i="8" s="1"/>
  <c r="R153" i="8"/>
  <c r="S153" i="8" s="1"/>
  <c r="U153" i="8" s="1"/>
  <c r="R296" i="8"/>
  <c r="S296" i="8" s="1"/>
  <c r="U296" i="8" s="1"/>
  <c r="R321" i="8"/>
  <c r="S321" i="8" s="1"/>
  <c r="U321" i="8" s="1"/>
  <c r="R192" i="8"/>
  <c r="S192" i="8" s="1"/>
  <c r="U192" i="8" s="1"/>
  <c r="R568" i="8"/>
  <c r="S568" i="8" s="1"/>
  <c r="U568" i="8" s="1"/>
  <c r="R122" i="8"/>
  <c r="S122" i="8" s="1"/>
  <c r="U122" i="8" s="1"/>
  <c r="R466" i="8"/>
  <c r="S466" i="8" s="1"/>
  <c r="U466" i="8" s="1"/>
  <c r="R470" i="8"/>
  <c r="S470" i="8" s="1"/>
  <c r="U470" i="8" s="1"/>
  <c r="R625" i="8"/>
  <c r="S625" i="8" s="1"/>
  <c r="U625" i="8" s="1"/>
  <c r="R621" i="8"/>
  <c r="S621" i="8" s="1"/>
  <c r="U621" i="8" s="1"/>
  <c r="R238" i="8"/>
  <c r="S238" i="8" s="1"/>
  <c r="U238" i="8" s="1"/>
  <c r="R231" i="8"/>
  <c r="S231" i="8" s="1"/>
  <c r="U231" i="8" s="1"/>
  <c r="R529" i="8"/>
  <c r="S529" i="8" s="1"/>
  <c r="U529" i="8" s="1"/>
  <c r="R343" i="8"/>
  <c r="S343" i="8" s="1"/>
  <c r="U343" i="8" s="1"/>
  <c r="R436" i="8"/>
  <c r="S436" i="8" s="1"/>
  <c r="U436" i="8" s="1"/>
  <c r="R439" i="8"/>
  <c r="S439" i="8" s="1"/>
  <c r="U439" i="8" s="1"/>
  <c r="R587" i="8"/>
  <c r="S587" i="8" s="1"/>
  <c r="U587" i="8" s="1"/>
  <c r="R232" i="8"/>
  <c r="S232" i="8" s="1"/>
  <c r="U232" i="8" s="1"/>
  <c r="R181" i="8"/>
  <c r="S181" i="8" s="1"/>
  <c r="U181" i="8" s="1"/>
  <c r="R383" i="8"/>
  <c r="S383" i="8" s="1"/>
  <c r="U383" i="8" s="1"/>
  <c r="R317" i="8"/>
  <c r="S317" i="8" s="1"/>
  <c r="U317" i="8" s="1"/>
  <c r="R512" i="8"/>
  <c r="S512" i="8" s="1"/>
  <c r="U512" i="8" s="1"/>
  <c r="R500" i="8"/>
  <c r="S500" i="8" s="1"/>
  <c r="U500" i="8" s="1"/>
  <c r="R592" i="8"/>
  <c r="S592" i="8" s="1"/>
  <c r="U592" i="8" s="1"/>
  <c r="R241" i="8"/>
  <c r="S241" i="8" s="1"/>
  <c r="U241" i="8" s="1"/>
  <c r="R384" i="8"/>
  <c r="S384" i="8" s="1"/>
  <c r="U384" i="8" s="1"/>
  <c r="R158" i="8"/>
  <c r="S158" i="8" s="1"/>
  <c r="U158" i="8" s="1"/>
  <c r="R315" i="8"/>
  <c r="S315" i="8" s="1"/>
  <c r="U315" i="8" s="1"/>
  <c r="R33" i="8"/>
  <c r="S33" i="8" s="1"/>
  <c r="U33" i="8" s="1"/>
  <c r="R420" i="8"/>
  <c r="S420" i="8" s="1"/>
  <c r="U420" i="8" s="1"/>
  <c r="R35" i="8"/>
  <c r="S35" i="8" s="1"/>
  <c r="U35" i="8" s="1"/>
  <c r="R356" i="8"/>
  <c r="S356" i="8" s="1"/>
  <c r="U356" i="8" s="1"/>
  <c r="R579" i="8"/>
  <c r="S579" i="8" s="1"/>
  <c r="U579" i="8" s="1"/>
  <c r="R61" i="8"/>
  <c r="S61" i="8" s="1"/>
  <c r="U61" i="8" s="1"/>
  <c r="R611" i="8"/>
  <c r="S611" i="8" s="1"/>
  <c r="U611" i="8" s="1"/>
  <c r="R342" i="8"/>
  <c r="S342" i="8" s="1"/>
  <c r="U342" i="8" s="1"/>
  <c r="R170" i="8"/>
  <c r="S170" i="8" s="1"/>
  <c r="U170" i="8" s="1"/>
  <c r="R444" i="8"/>
  <c r="S444" i="8" s="1"/>
  <c r="U444" i="8" s="1"/>
  <c r="R324" i="8"/>
  <c r="S324" i="8" s="1"/>
  <c r="U324" i="8" s="1"/>
  <c r="R413" i="8"/>
  <c r="S413" i="8" s="1"/>
  <c r="U413" i="8" s="1"/>
  <c r="R11" i="8"/>
  <c r="S11" i="8" s="1"/>
  <c r="U11" i="8" s="1"/>
  <c r="R111" i="8"/>
  <c r="S111" i="8" s="1"/>
  <c r="U111" i="8" s="1"/>
  <c r="R514" i="8"/>
  <c r="S514" i="8" s="1"/>
  <c r="U514" i="8" s="1"/>
  <c r="R49" i="8"/>
  <c r="S49" i="8" s="1"/>
  <c r="U49" i="8" s="1"/>
  <c r="R483" i="8"/>
  <c r="S483" i="8" s="1"/>
  <c r="U483" i="8" s="1"/>
  <c r="R311" i="8"/>
  <c r="S311" i="8" s="1"/>
  <c r="U311" i="8" s="1"/>
  <c r="R51" i="8"/>
  <c r="S51" i="8" s="1"/>
  <c r="U51" i="8" s="1"/>
  <c r="R140" i="8"/>
  <c r="S140" i="8" s="1"/>
  <c r="U140" i="8" s="1"/>
  <c r="R366" i="8"/>
  <c r="S366" i="8" s="1"/>
  <c r="U366" i="8" s="1"/>
  <c r="R337" i="8"/>
  <c r="S337" i="8" s="1"/>
  <c r="U337" i="8" s="1"/>
  <c r="R374" i="8"/>
  <c r="S374" i="8" s="1"/>
  <c r="U374" i="8" s="1"/>
  <c r="R73" i="8"/>
  <c r="S73" i="8" s="1"/>
  <c r="U73" i="8" s="1"/>
  <c r="R416" i="8"/>
  <c r="S416" i="8" s="1"/>
  <c r="U416" i="8" s="1"/>
  <c r="R452" i="8"/>
  <c r="S452" i="8" s="1"/>
  <c r="U452" i="8" s="1"/>
  <c r="R72" i="8"/>
  <c r="S72" i="8" s="1"/>
  <c r="U72" i="8" s="1"/>
  <c r="R70" i="8"/>
  <c r="S70" i="8" s="1"/>
  <c r="U70" i="8" s="1"/>
  <c r="R28" i="8"/>
  <c r="S28" i="8" s="1"/>
  <c r="U28" i="8" s="1"/>
  <c r="R15" i="8"/>
  <c r="S15" i="8" s="1"/>
  <c r="U15" i="8" s="1"/>
  <c r="R409" i="8"/>
  <c r="S409" i="8" s="1"/>
  <c r="U409" i="8" s="1"/>
  <c r="R552" i="8"/>
  <c r="S552" i="8" s="1"/>
  <c r="U552" i="8" s="1"/>
  <c r="R519" i="8"/>
  <c r="S519" i="8" s="1"/>
  <c r="U519" i="8" s="1"/>
  <c r="R354" i="8"/>
  <c r="S354" i="8" s="1"/>
  <c r="U354" i="8" s="1"/>
  <c r="R442" i="8"/>
  <c r="S442" i="8" s="1"/>
  <c r="U442" i="8" s="1"/>
  <c r="R528" i="8"/>
  <c r="S528" i="8" s="1"/>
  <c r="U528" i="8" s="1"/>
  <c r="R91" i="8"/>
  <c r="S91" i="8" s="1"/>
  <c r="U91" i="8" s="1"/>
  <c r="R323" i="8"/>
  <c r="S323" i="8" s="1"/>
  <c r="U323" i="8" s="1"/>
  <c r="R348" i="8"/>
  <c r="S348" i="8" s="1"/>
  <c r="U348" i="8" s="1"/>
  <c r="R456" i="8"/>
  <c r="S456" i="8" s="1"/>
  <c r="U456" i="8" s="1"/>
  <c r="R435" i="8"/>
  <c r="S435" i="8" s="1"/>
  <c r="U435" i="8" s="1"/>
  <c r="R318" i="8"/>
  <c r="S318" i="8" s="1"/>
  <c r="U318" i="8" s="1"/>
  <c r="R254" i="8"/>
  <c r="S254" i="8" s="1"/>
  <c r="U254" i="8" s="1"/>
  <c r="R379" i="8"/>
  <c r="S379" i="8" s="1"/>
  <c r="U379" i="8" s="1"/>
  <c r="R476" i="8"/>
  <c r="S476" i="8" s="1"/>
  <c r="U476" i="8" s="1"/>
  <c r="R32" i="8"/>
  <c r="S32" i="8" s="1"/>
  <c r="U32" i="8" s="1"/>
  <c r="R22" i="8"/>
  <c r="S22" i="8" s="1"/>
  <c r="U22" i="8" s="1"/>
  <c r="R212" i="8"/>
  <c r="S212" i="8" s="1"/>
  <c r="U212" i="8" s="1"/>
  <c r="R252" i="8"/>
  <c r="S252" i="8" s="1"/>
  <c r="U252" i="8" s="1"/>
  <c r="R38" i="8"/>
  <c r="S38" i="8" s="1"/>
  <c r="U38" i="8" s="1"/>
  <c r="R285" i="8"/>
  <c r="S285" i="8" s="1"/>
  <c r="U285" i="8" s="1"/>
  <c r="R221" i="8"/>
  <c r="S221" i="8" s="1"/>
  <c r="U221" i="8" s="1"/>
  <c r="R80" i="8"/>
  <c r="S80" i="8" s="1"/>
  <c r="U80" i="8" s="1"/>
  <c r="R229" i="8"/>
  <c r="S229" i="8" s="1"/>
  <c r="U229" i="8" s="1"/>
  <c r="R302" i="8"/>
  <c r="S302" i="8" s="1"/>
  <c r="U302" i="8" s="1"/>
  <c r="R198" i="8"/>
  <c r="S198" i="8" s="1"/>
  <c r="U198" i="8" s="1"/>
  <c r="R365" i="8"/>
  <c r="S365" i="8" s="1"/>
  <c r="U365" i="8" s="1"/>
  <c r="R248" i="8"/>
  <c r="S248" i="8" s="1"/>
  <c r="U248" i="8" s="1"/>
  <c r="R76" i="8"/>
  <c r="S76" i="8" s="1"/>
  <c r="U76" i="8" s="1"/>
  <c r="R377" i="8"/>
  <c r="S377" i="8" s="1"/>
  <c r="U377" i="8" s="1"/>
  <c r="R469" i="8"/>
  <c r="S469" i="8" s="1"/>
  <c r="U469" i="8" s="1"/>
  <c r="R143" i="8"/>
  <c r="S143" i="8" s="1"/>
  <c r="U143" i="8" s="1"/>
  <c r="R261" i="8"/>
  <c r="S261" i="8" s="1"/>
  <c r="U261" i="8" s="1"/>
  <c r="R525" i="8"/>
  <c r="S525" i="8" s="1"/>
  <c r="U525" i="8" s="1"/>
  <c r="R584" i="8"/>
  <c r="S584" i="8" s="1"/>
  <c r="U584" i="8" s="1"/>
  <c r="R119" i="8"/>
  <c r="S119" i="8" s="1"/>
  <c r="U119" i="8" s="1"/>
  <c r="R320" i="8"/>
  <c r="S320" i="8" s="1"/>
  <c r="U320" i="8" s="1"/>
  <c r="R554" i="8"/>
  <c r="S554" i="8" s="1"/>
  <c r="U554" i="8" s="1"/>
  <c r="R172" i="8"/>
  <c r="S172" i="8" s="1"/>
  <c r="U172" i="8" s="1"/>
  <c r="R346" i="8"/>
  <c r="S346" i="8" s="1"/>
  <c r="U346" i="8" s="1"/>
  <c r="R378" i="8"/>
  <c r="S378" i="8" s="1"/>
  <c r="U378" i="8" s="1"/>
  <c r="R544" i="8"/>
  <c r="S544" i="8" s="1"/>
  <c r="U544" i="8" s="1"/>
  <c r="R546" i="8"/>
  <c r="S546" i="8" s="1"/>
  <c r="U546" i="8" s="1"/>
  <c r="R177" i="8"/>
  <c r="S177" i="8" s="1"/>
  <c r="U177" i="8" s="1"/>
  <c r="R62" i="8"/>
  <c r="S62" i="8" s="1"/>
  <c r="U62" i="8" s="1"/>
  <c r="R71" i="8"/>
  <c r="S71" i="8" s="1"/>
  <c r="U71" i="8" s="1"/>
  <c r="R263" i="8"/>
  <c r="S263" i="8" s="1"/>
  <c r="U263" i="8" s="1"/>
  <c r="R458" i="8"/>
  <c r="S458" i="8" s="1"/>
  <c r="U458" i="8" s="1"/>
  <c r="R580" i="8"/>
  <c r="S580" i="8" s="1"/>
  <c r="U580" i="8" s="1"/>
  <c r="R39" i="8"/>
  <c r="S39" i="8" s="1"/>
  <c r="U39" i="8" s="1"/>
  <c r="R150" i="8"/>
  <c r="S150" i="8" s="1"/>
  <c r="U150" i="8" s="1"/>
  <c r="R266" i="8"/>
  <c r="S266" i="8" s="1"/>
  <c r="U266" i="8" s="1"/>
  <c r="R265" i="8"/>
  <c r="S265" i="8" s="1"/>
  <c r="U265" i="8" s="1"/>
  <c r="R94" i="8"/>
  <c r="S94" i="8" s="1"/>
  <c r="U94" i="8" s="1"/>
  <c r="R411" i="8"/>
  <c r="S411" i="8" s="1"/>
  <c r="U411" i="8" s="1"/>
  <c r="R166" i="8"/>
  <c r="S166" i="8" s="1"/>
  <c r="U166" i="8" s="1"/>
  <c r="R396" i="8"/>
  <c r="S396" i="8" s="1"/>
  <c r="U396" i="8" s="1"/>
  <c r="R322" i="8"/>
  <c r="S322" i="8" s="1"/>
  <c r="U322" i="8" s="1"/>
  <c r="R120" i="8"/>
  <c r="S120" i="8" s="1"/>
  <c r="U120" i="8" s="1"/>
  <c r="R251" i="8"/>
  <c r="S251" i="8" s="1"/>
  <c r="U251" i="8" s="1"/>
  <c r="R428" i="8"/>
  <c r="S428" i="8" s="1"/>
  <c r="U428" i="8" s="1"/>
  <c r="R136" i="8"/>
  <c r="S136" i="8" s="1"/>
  <c r="U136" i="8" s="1"/>
  <c r="R534" i="8"/>
  <c r="S534" i="8" s="1"/>
  <c r="U534" i="8" s="1"/>
  <c r="R622" i="8"/>
  <c r="S622" i="8" s="1"/>
  <c r="U622" i="8" s="1"/>
  <c r="R268" i="8"/>
  <c r="S268" i="8" s="1"/>
  <c r="U268" i="8" s="1"/>
  <c r="R380" i="8"/>
  <c r="S380" i="8" s="1"/>
  <c r="U380" i="8" s="1"/>
  <c r="R341" i="8"/>
  <c r="S341" i="8" s="1"/>
  <c r="U341" i="8" s="1"/>
  <c r="R169" i="8"/>
  <c r="S169" i="8" s="1"/>
  <c r="U169" i="8" s="1"/>
  <c r="R103" i="8"/>
  <c r="S103" i="8" s="1"/>
  <c r="U103" i="8" s="1"/>
  <c r="R223" i="8"/>
  <c r="S223" i="8" s="1"/>
  <c r="U223" i="8" s="1"/>
  <c r="R490" i="8"/>
  <c r="S490" i="8" s="1"/>
  <c r="U490" i="8" s="1"/>
  <c r="R513" i="8"/>
  <c r="S513" i="8" s="1"/>
  <c r="U513" i="8" s="1"/>
  <c r="R601" i="8"/>
  <c r="S601" i="8" s="1"/>
  <c r="U601" i="8" s="1"/>
  <c r="R586" i="8"/>
  <c r="S586" i="8" s="1"/>
  <c r="U586" i="8" s="1"/>
  <c r="R559" i="8"/>
  <c r="S559" i="8" s="1"/>
  <c r="U559" i="8" s="1"/>
  <c r="R110" i="8"/>
  <c r="S110" i="8" s="1"/>
  <c r="U110" i="8" s="1"/>
  <c r="R332" i="8"/>
  <c r="S332" i="8" s="1"/>
  <c r="U332" i="8" s="1"/>
  <c r="R432" i="8"/>
  <c r="S432" i="8" s="1"/>
  <c r="U432" i="8" s="1"/>
  <c r="R595" i="8"/>
  <c r="S595" i="8" s="1"/>
  <c r="U595" i="8" s="1"/>
  <c r="R246" i="8"/>
  <c r="S246" i="8" s="1"/>
  <c r="U246" i="8" s="1"/>
  <c r="R423" i="8"/>
  <c r="S423" i="8" s="1"/>
  <c r="U423" i="8" s="1"/>
  <c r="R397" i="8"/>
  <c r="S397" i="8" s="1"/>
  <c r="U397" i="8" s="1"/>
  <c r="R536" i="8"/>
  <c r="S536" i="8" s="1"/>
  <c r="U536" i="8" s="1"/>
  <c r="R57" i="8"/>
  <c r="S57" i="8" s="1"/>
  <c r="U57" i="8" s="1"/>
  <c r="R126" i="8"/>
  <c r="S126" i="8" s="1"/>
  <c r="U126" i="8" s="1"/>
  <c r="R200" i="8"/>
  <c r="S200" i="8" s="1"/>
  <c r="U200" i="8" s="1"/>
  <c r="R364" i="8"/>
  <c r="S364" i="8" s="1"/>
  <c r="U364" i="8" s="1"/>
  <c r="R234" i="8"/>
  <c r="S234" i="8" s="1"/>
  <c r="U234" i="8" s="1"/>
  <c r="R491" i="8"/>
  <c r="S491" i="8" s="1"/>
  <c r="U491" i="8" s="1"/>
  <c r="R573" i="8"/>
  <c r="S573" i="8" s="1"/>
  <c r="U573" i="8" s="1"/>
  <c r="R620" i="8"/>
  <c r="S620" i="8" s="1"/>
  <c r="U620" i="8" s="1"/>
  <c r="R237" i="8"/>
  <c r="S237" i="8" s="1"/>
  <c r="U237" i="8" s="1"/>
  <c r="R244" i="8"/>
  <c r="S244" i="8" s="1"/>
  <c r="U244" i="8" s="1"/>
  <c r="R13" i="8"/>
  <c r="S13" i="8" s="1"/>
  <c r="U13" i="8" s="1"/>
  <c r="R485" i="8"/>
  <c r="S485" i="8" s="1"/>
  <c r="U485" i="8" s="1"/>
  <c r="R461" i="8"/>
  <c r="S461" i="8" s="1"/>
  <c r="U461" i="8" s="1"/>
  <c r="R329" i="8"/>
  <c r="S329" i="8" s="1"/>
  <c r="U329" i="8" s="1"/>
  <c r="R577" i="8"/>
  <c r="S577" i="8" s="1"/>
  <c r="U577" i="8" s="1"/>
  <c r="R217" i="8"/>
  <c r="S217" i="8" s="1"/>
  <c r="U217" i="8" s="1"/>
  <c r="R236" i="8"/>
  <c r="S236" i="8" s="1"/>
  <c r="U236" i="8" s="1"/>
  <c r="R125" i="8"/>
  <c r="S125" i="8" s="1"/>
  <c r="U125" i="8" s="1"/>
  <c r="R176" i="8"/>
  <c r="S176" i="8" s="1"/>
  <c r="U176" i="8" s="1"/>
  <c r="R498" i="8"/>
  <c r="S498" i="8" s="1"/>
  <c r="U498" i="8" s="1"/>
  <c r="R240" i="8"/>
  <c r="S240" i="8" s="1"/>
  <c r="U240" i="8" s="1"/>
  <c r="R327" i="8"/>
  <c r="S327" i="8" s="1"/>
  <c r="U327" i="8" s="1"/>
  <c r="R518" i="8"/>
  <c r="S518" i="8" s="1"/>
  <c r="U518" i="8" s="1"/>
  <c r="R287" i="8"/>
  <c r="S287" i="8" s="1"/>
  <c r="U287" i="8" s="1"/>
  <c r="R475" i="8"/>
  <c r="S475" i="8" s="1"/>
  <c r="U475" i="8" s="1"/>
  <c r="R566" i="8"/>
  <c r="S566" i="8" s="1"/>
  <c r="U566" i="8" s="1"/>
  <c r="R599" i="8"/>
  <c r="S599" i="8" s="1"/>
  <c r="U599" i="8" s="1"/>
  <c r="R597" i="8"/>
  <c r="S597" i="8" s="1"/>
  <c r="U597" i="8" s="1"/>
  <c r="R511" i="8"/>
  <c r="S511" i="8" s="1"/>
  <c r="U511" i="8" s="1"/>
  <c r="R300" i="8"/>
  <c r="S300" i="8" s="1"/>
  <c r="U300" i="8" s="1"/>
  <c r="R424" i="8"/>
  <c r="S424" i="8" s="1"/>
  <c r="U424" i="8" s="1"/>
  <c r="R345" i="8"/>
  <c r="S345" i="8" s="1"/>
  <c r="U345" i="8" s="1"/>
  <c r="R561" i="8"/>
  <c r="S561" i="8" s="1"/>
  <c r="U561" i="8" s="1"/>
  <c r="R24" i="8"/>
  <c r="S24" i="8" s="1"/>
  <c r="U24" i="8" s="1"/>
  <c r="R8" i="8"/>
  <c r="S8" i="8" s="1"/>
  <c r="U8" i="8" s="1"/>
  <c r="R305" i="8"/>
  <c r="S305" i="8" s="1"/>
  <c r="U305" i="8" s="1"/>
  <c r="R565" i="8"/>
  <c r="S565" i="8" s="1"/>
  <c r="U565" i="8" s="1"/>
  <c r="R612" i="8"/>
  <c r="S612" i="8" s="1"/>
  <c r="U612" i="8" s="1"/>
  <c r="R139" i="8"/>
  <c r="S139" i="8" s="1"/>
  <c r="U139" i="8" s="1"/>
  <c r="R372" i="8"/>
  <c r="S372" i="8" s="1"/>
  <c r="U372" i="8" s="1"/>
  <c r="R299" i="8"/>
  <c r="S299" i="8" s="1"/>
  <c r="U299" i="8" s="1"/>
  <c r="R549" i="8"/>
  <c r="S549" i="8" s="1"/>
  <c r="U549" i="8" s="1"/>
  <c r="R593" i="8"/>
  <c r="S593" i="8" s="1"/>
  <c r="U593" i="8" s="1"/>
  <c r="R269" i="8"/>
  <c r="S269" i="8" s="1"/>
  <c r="U269" i="8" s="1"/>
  <c r="R201" i="8"/>
  <c r="S201" i="8" s="1"/>
  <c r="U201" i="8" s="1"/>
  <c r="R149" i="8"/>
  <c r="S149" i="8" s="1"/>
  <c r="U149" i="8" s="1"/>
  <c r="R494" i="8"/>
  <c r="S494" i="8" s="1"/>
  <c r="U494" i="8" s="1"/>
  <c r="R85" i="8"/>
  <c r="S85" i="8" s="1"/>
  <c r="U85" i="8" s="1"/>
  <c r="R233" i="8"/>
  <c r="S233" i="8" s="1"/>
  <c r="U233" i="8" s="1"/>
  <c r="R570" i="8"/>
  <c r="S570" i="8" s="1"/>
  <c r="U570" i="8" s="1"/>
  <c r="R17" i="8"/>
  <c r="S17" i="8" s="1"/>
  <c r="U17" i="8" s="1"/>
  <c r="R389" i="8"/>
  <c r="S389" i="8" s="1"/>
  <c r="U389" i="8" s="1"/>
  <c r="R619" i="8"/>
  <c r="S619" i="8" s="1"/>
  <c r="U619" i="8" s="1"/>
  <c r="R87" i="8"/>
  <c r="S87" i="8" s="1"/>
  <c r="U87" i="8" s="1"/>
  <c r="R121" i="8"/>
  <c r="S121" i="8" s="1"/>
  <c r="U121" i="8" s="1"/>
  <c r="R440" i="8"/>
  <c r="S440" i="8" s="1"/>
  <c r="U440" i="8" s="1"/>
  <c r="R197" i="8"/>
  <c r="S197" i="8" s="1"/>
  <c r="U197" i="8" s="1"/>
  <c r="R367" i="8"/>
  <c r="S367" i="8" s="1"/>
  <c r="U367" i="8" s="1"/>
  <c r="R443" i="8"/>
  <c r="S443" i="8" s="1"/>
  <c r="U443" i="8" s="1"/>
  <c r="R538" i="8"/>
  <c r="S538" i="8" s="1"/>
  <c r="U538" i="8" s="1"/>
  <c r="R202" i="8"/>
  <c r="S202" i="8" s="1"/>
  <c r="U202" i="8" s="1"/>
  <c r="R524" i="8"/>
  <c r="S524" i="8" s="1"/>
  <c r="U524" i="8" s="1"/>
  <c r="R585" i="8"/>
  <c r="S585" i="8" s="1"/>
  <c r="U585" i="8" s="1"/>
  <c r="R545" i="8"/>
  <c r="S545" i="8" s="1"/>
  <c r="U545" i="8" s="1"/>
  <c r="R624" i="8"/>
  <c r="S624" i="8" s="1"/>
  <c r="U624" i="8" s="1"/>
  <c r="R335" i="8"/>
  <c r="S335" i="8" s="1"/>
  <c r="U335" i="8" s="1"/>
  <c r="R349" i="8"/>
  <c r="S349" i="8" s="1"/>
  <c r="U349" i="8" s="1"/>
  <c r="R398" i="8"/>
  <c r="S398" i="8" s="1"/>
  <c r="U398" i="8" s="1"/>
  <c r="R531" i="8"/>
  <c r="S531" i="8" s="1"/>
  <c r="U531" i="8" s="1"/>
  <c r="R224" i="8"/>
  <c r="S224" i="8" s="1"/>
  <c r="U224" i="8" s="1"/>
  <c r="R54" i="8"/>
  <c r="S54" i="8" s="1"/>
  <c r="U54" i="8" s="1"/>
  <c r="R63" i="8"/>
  <c r="S63" i="8" s="1"/>
  <c r="U63" i="8" s="1"/>
  <c r="R328" i="8"/>
  <c r="S328" i="8" s="1"/>
  <c r="U328" i="8" s="1"/>
  <c r="R502" i="8"/>
  <c r="S502" i="8" s="1"/>
  <c r="U502" i="8" s="1"/>
  <c r="R557" i="8"/>
  <c r="S557" i="8" s="1"/>
  <c r="U557" i="8" s="1"/>
  <c r="R112" i="8"/>
  <c r="S112" i="8" s="1"/>
  <c r="U112" i="8" s="1"/>
  <c r="R10" i="8"/>
  <c r="S10" i="8" s="1"/>
  <c r="U10" i="8" s="1"/>
  <c r="R53" i="8"/>
  <c r="S53" i="8" s="1"/>
  <c r="U53" i="8" s="1"/>
  <c r="R447" i="8"/>
  <c r="S447" i="8" s="1"/>
  <c r="U447" i="8" s="1"/>
  <c r="R405" i="8"/>
  <c r="S405" i="8" s="1"/>
  <c r="U405" i="8" s="1"/>
  <c r="R547" i="8"/>
  <c r="S547" i="8" s="1"/>
  <c r="U547" i="8" s="1"/>
  <c r="R88" i="8"/>
  <c r="S88" i="8" s="1"/>
  <c r="U88" i="8" s="1"/>
  <c r="R338" i="8"/>
  <c r="S338" i="8" s="1"/>
  <c r="U338" i="8" s="1"/>
  <c r="R477" i="8"/>
  <c r="S477" i="8" s="1"/>
  <c r="U477" i="8" s="1"/>
  <c r="R205" i="8"/>
  <c r="S205" i="8" s="1"/>
  <c r="U205" i="8" s="1"/>
  <c r="R78" i="8"/>
  <c r="S78" i="8" s="1"/>
  <c r="U78" i="8" s="1"/>
  <c r="R419" i="8"/>
  <c r="S419" i="8" s="1"/>
  <c r="U419" i="8" s="1"/>
  <c r="R319" i="8"/>
  <c r="S319" i="8" s="1"/>
  <c r="U319" i="8" s="1"/>
  <c r="R459" i="8"/>
  <c r="S459" i="8" s="1"/>
  <c r="U459" i="8" s="1"/>
  <c r="R574" i="8"/>
  <c r="S574" i="8" s="1"/>
  <c r="U574" i="8" s="1"/>
  <c r="R533" i="8"/>
  <c r="S533" i="8" s="1"/>
  <c r="U533" i="8" s="1"/>
  <c r="R289" i="8"/>
  <c r="S289" i="8" s="1"/>
  <c r="U289" i="8" s="1"/>
  <c r="R567" i="8"/>
  <c r="S567" i="8" s="1"/>
  <c r="U567" i="8" s="1"/>
  <c r="R243" i="8"/>
  <c r="S243" i="8" s="1"/>
  <c r="U243" i="8" s="1"/>
  <c r="R616" i="8"/>
  <c r="S616" i="8" s="1"/>
  <c r="U616" i="8" s="1"/>
  <c r="R618" i="8"/>
  <c r="S618" i="8" s="1"/>
  <c r="U618" i="8" s="1"/>
  <c r="R92" i="8"/>
  <c r="S92" i="8" s="1"/>
  <c r="U92" i="8" s="1"/>
  <c r="R362" i="8"/>
  <c r="S362" i="8" s="1"/>
  <c r="U362" i="8" s="1"/>
  <c r="R598" i="8"/>
  <c r="S598" i="8" s="1"/>
  <c r="U598" i="8" s="1"/>
  <c r="R614" i="8"/>
  <c r="S614" i="8" s="1"/>
  <c r="U614" i="8" s="1"/>
  <c r="R425" i="8"/>
  <c r="S425" i="8" s="1"/>
  <c r="U425" i="8" s="1"/>
  <c r="R610" i="8"/>
  <c r="S610" i="8" s="1"/>
  <c r="U610" i="8" s="1"/>
  <c r="R617" i="8"/>
  <c r="S617" i="8" s="1"/>
  <c r="U617" i="8" s="1"/>
  <c r="R167" i="8"/>
  <c r="S167" i="8" s="1"/>
  <c r="U167" i="8" s="1"/>
  <c r="S460" i="8"/>
  <c r="U460" i="8" s="1"/>
  <c r="R517" i="8"/>
  <c r="S517" i="8" s="1"/>
  <c r="U517" i="8" s="1"/>
  <c r="S55" i="8"/>
  <c r="U55" i="8" s="1"/>
  <c r="R34" i="8"/>
  <c r="S34" i="8" s="1"/>
  <c r="U34" i="8" s="1"/>
  <c r="R481" i="8"/>
  <c r="S481" i="8" s="1"/>
  <c r="U481" i="8" s="1"/>
  <c r="R613" i="8"/>
  <c r="S613" i="8" s="1"/>
  <c r="U613" i="8" s="1"/>
  <c r="R219" i="8"/>
  <c r="S219" i="8" s="1"/>
  <c r="U219" i="8" s="1"/>
  <c r="S230" i="8"/>
  <c r="U230" i="8" s="1"/>
  <c r="S400" i="8"/>
  <c r="U400" i="8" s="1"/>
  <c r="S371" i="8"/>
  <c r="U371" i="8" s="1"/>
  <c r="S478" i="8"/>
  <c r="U478" i="8" s="1"/>
  <c r="S109" i="8"/>
  <c r="U109" i="8" s="1"/>
  <c r="R162" i="8"/>
  <c r="S162" i="8" s="1"/>
  <c r="U162" i="8" s="1"/>
  <c r="R437" i="8"/>
  <c r="S437" i="8" s="1"/>
  <c r="U437" i="8" s="1"/>
  <c r="R138" i="8"/>
  <c r="S138" i="8" s="1"/>
  <c r="U138" i="8" s="1"/>
  <c r="R163" i="7"/>
  <c r="R187" i="7"/>
  <c r="S187" i="7" s="1"/>
  <c r="U187" i="7" s="1"/>
  <c r="R188" i="7"/>
  <c r="S188" i="7" s="1"/>
  <c r="U188" i="7" s="1"/>
  <c r="R111" i="7"/>
  <c r="S111" i="7" s="1"/>
  <c r="U111" i="7" s="1"/>
  <c r="R198" i="7"/>
  <c r="S198" i="7" s="1"/>
  <c r="U198" i="7" s="1"/>
  <c r="R167" i="7"/>
  <c r="S167" i="7" s="1"/>
  <c r="U167" i="7" s="1"/>
  <c r="R56" i="7"/>
  <c r="S56" i="7" s="1"/>
  <c r="U56" i="7" s="1"/>
  <c r="R143" i="7"/>
  <c r="S143" i="7" s="1"/>
  <c r="U143" i="7" s="1"/>
  <c r="R197" i="7"/>
  <c r="S197" i="7" s="1"/>
  <c r="U197" i="7" s="1"/>
  <c r="R174" i="7"/>
  <c r="S174" i="7" s="1"/>
  <c r="U174" i="7" s="1"/>
  <c r="R206" i="7"/>
  <c r="S206" i="7" s="1"/>
  <c r="U206" i="7" s="1"/>
  <c r="R267" i="7"/>
  <c r="S267" i="7" s="1"/>
  <c r="U267" i="7" s="1"/>
  <c r="R323" i="7"/>
  <c r="S323" i="7" s="1"/>
  <c r="U323" i="7" s="1"/>
  <c r="R57" i="7"/>
  <c r="S57" i="7" s="1"/>
  <c r="U57" i="7" s="1"/>
  <c r="R227" i="7"/>
  <c r="S227" i="7" s="1"/>
  <c r="U227" i="7" s="1"/>
  <c r="R208" i="7"/>
  <c r="S208" i="7" s="1"/>
  <c r="U208" i="7" s="1"/>
  <c r="R337" i="7"/>
  <c r="S337" i="7" s="1"/>
  <c r="U337" i="7" s="1"/>
  <c r="R21" i="7"/>
  <c r="S21" i="7" s="1"/>
  <c r="U21" i="7" s="1"/>
  <c r="R278" i="7"/>
  <c r="S278" i="7" s="1"/>
  <c r="U278" i="7" s="1"/>
  <c r="R207" i="7"/>
  <c r="S207" i="7" s="1"/>
  <c r="U207" i="7" s="1"/>
  <c r="R253" i="7"/>
  <c r="S253" i="7" s="1"/>
  <c r="U253" i="7" s="1"/>
  <c r="R344" i="7"/>
  <c r="S344" i="7" s="1"/>
  <c r="U344" i="7" s="1"/>
  <c r="R312" i="7"/>
  <c r="S312" i="7" s="1"/>
  <c r="U312" i="7" s="1"/>
  <c r="R115" i="7"/>
  <c r="S115" i="7" s="1"/>
  <c r="U115" i="7" s="1"/>
  <c r="R251" i="7"/>
  <c r="S251" i="7" s="1"/>
  <c r="U251" i="7" s="1"/>
  <c r="R213" i="7"/>
  <c r="S213" i="7" s="1"/>
  <c r="U213" i="7" s="1"/>
  <c r="R376" i="7"/>
  <c r="S376" i="7" s="1"/>
  <c r="U376" i="7" s="1"/>
  <c r="R104" i="7"/>
  <c r="S104" i="7" s="1"/>
  <c r="U104" i="7" s="1"/>
  <c r="R25" i="7"/>
  <c r="S25" i="7" s="1"/>
  <c r="U25" i="7" s="1"/>
  <c r="R60" i="7"/>
  <c r="S60" i="7" s="1"/>
  <c r="U60" i="7" s="1"/>
  <c r="R27" i="7"/>
  <c r="S27" i="7" s="1"/>
  <c r="U27" i="7" s="1"/>
  <c r="R12" i="7"/>
  <c r="S12" i="7" s="1"/>
  <c r="U12" i="7" s="1"/>
  <c r="R192" i="7"/>
  <c r="S192" i="7" s="1"/>
  <c r="U192" i="7" s="1"/>
  <c r="R145" i="7"/>
  <c r="S145" i="7" s="1"/>
  <c r="U145" i="7" s="1"/>
  <c r="R141" i="7"/>
  <c r="S141" i="7" s="1"/>
  <c r="U141" i="7" s="1"/>
  <c r="R351" i="7"/>
  <c r="S351" i="7" s="1"/>
  <c r="U351" i="7" s="1"/>
  <c r="R341" i="7"/>
  <c r="S341" i="7" s="1"/>
  <c r="U341" i="7" s="1"/>
  <c r="R59" i="7"/>
  <c r="S59" i="7" s="1"/>
  <c r="U59" i="7" s="1"/>
  <c r="R126" i="7"/>
  <c r="S126" i="7" s="1"/>
  <c r="U126" i="7" s="1"/>
  <c r="R178" i="7"/>
  <c r="S178" i="7" s="1"/>
  <c r="U178" i="7" s="1"/>
  <c r="R290" i="7"/>
  <c r="S290" i="7" s="1"/>
  <c r="U290" i="7" s="1"/>
  <c r="R349" i="7"/>
  <c r="S349" i="7" s="1"/>
  <c r="U349" i="7" s="1"/>
  <c r="R168" i="7"/>
  <c r="S168" i="7" s="1"/>
  <c r="U168" i="7" s="1"/>
  <c r="R252" i="7"/>
  <c r="S252" i="7" s="1"/>
  <c r="U252" i="7" s="1"/>
  <c r="R209" i="7"/>
  <c r="S209" i="7" s="1"/>
  <c r="U209" i="7" s="1"/>
  <c r="R285" i="7"/>
  <c r="S285" i="7" s="1"/>
  <c r="U285" i="7" s="1"/>
  <c r="R355" i="7"/>
  <c r="S355" i="7" s="1"/>
  <c r="U355" i="7" s="1"/>
  <c r="R247" i="7"/>
  <c r="S247" i="7" s="1"/>
  <c r="U247" i="7" s="1"/>
  <c r="R180" i="7"/>
  <c r="S180" i="7" s="1"/>
  <c r="U180" i="7" s="1"/>
  <c r="R78" i="7"/>
  <c r="S78" i="7" s="1"/>
  <c r="U78" i="7" s="1"/>
  <c r="R120" i="7"/>
  <c r="S120" i="7" s="1"/>
  <c r="U120" i="7" s="1"/>
  <c r="R6" i="7"/>
  <c r="S6" i="7" s="1"/>
  <c r="U6" i="7" s="1"/>
  <c r="R39" i="7"/>
  <c r="S39" i="7" s="1"/>
  <c r="U39" i="7" s="1"/>
  <c r="R162" i="7"/>
  <c r="S162" i="7" s="1"/>
  <c r="U162" i="7" s="1"/>
  <c r="R68" i="7"/>
  <c r="S68" i="7" s="1"/>
  <c r="U68" i="7" s="1"/>
  <c r="R158" i="7"/>
  <c r="S158" i="7" s="1"/>
  <c r="U158" i="7" s="1"/>
  <c r="R311" i="7"/>
  <c r="S311" i="7" s="1"/>
  <c r="U311" i="7" s="1"/>
  <c r="R279" i="7"/>
  <c r="S279" i="7" s="1"/>
  <c r="U279" i="7" s="1"/>
  <c r="R379" i="7"/>
  <c r="S379" i="7" s="1"/>
  <c r="U379" i="7" s="1"/>
  <c r="R71" i="7"/>
  <c r="S71" i="7" s="1"/>
  <c r="U71" i="7" s="1"/>
  <c r="R250" i="7"/>
  <c r="S250" i="7" s="1"/>
  <c r="U250" i="7" s="1"/>
  <c r="R309" i="7"/>
  <c r="S309" i="7" s="1"/>
  <c r="U309" i="7" s="1"/>
  <c r="R371" i="7"/>
  <c r="S371" i="7" s="1"/>
  <c r="U371" i="7" s="1"/>
  <c r="R256" i="7"/>
  <c r="S256" i="7" s="1"/>
  <c r="U256" i="7" s="1"/>
  <c r="R282" i="7"/>
  <c r="S282" i="7" s="1"/>
  <c r="U282" i="7" s="1"/>
  <c r="R263" i="7"/>
  <c r="S263" i="7" s="1"/>
  <c r="U263" i="7" s="1"/>
  <c r="R283" i="7"/>
  <c r="S283" i="7" s="1"/>
  <c r="U283" i="7" s="1"/>
  <c r="R386" i="7"/>
  <c r="S386" i="7" s="1"/>
  <c r="U386" i="7" s="1"/>
  <c r="R295" i="7"/>
  <c r="S295" i="7" s="1"/>
  <c r="U295" i="7" s="1"/>
  <c r="R288" i="7"/>
  <c r="S288" i="7" s="1"/>
  <c r="U288" i="7" s="1"/>
  <c r="R304" i="7"/>
  <c r="S304" i="7" s="1"/>
  <c r="U304" i="7" s="1"/>
  <c r="R303" i="7"/>
  <c r="S303" i="7" s="1"/>
  <c r="U303" i="7" s="1"/>
  <c r="R242" i="7"/>
  <c r="S242" i="7" s="1"/>
  <c r="U242" i="7" s="1"/>
  <c r="R383" i="7"/>
  <c r="S383" i="7" s="1"/>
  <c r="U383" i="7" s="1"/>
  <c r="R94" i="7"/>
  <c r="S94" i="7" s="1"/>
  <c r="U94" i="7" s="1"/>
  <c r="R177" i="7"/>
  <c r="S177" i="7" s="1"/>
  <c r="U177" i="7" s="1"/>
  <c r="R89" i="7"/>
  <c r="S89" i="7" s="1"/>
  <c r="U89" i="7" s="1"/>
  <c r="R37" i="7"/>
  <c r="S37" i="7" s="1"/>
  <c r="U37" i="7" s="1"/>
  <c r="R272" i="7"/>
  <c r="S272" i="7" s="1"/>
  <c r="U272" i="7" s="1"/>
  <c r="R297" i="7"/>
  <c r="S297" i="7" s="1"/>
  <c r="U297" i="7" s="1"/>
  <c r="R327" i="7"/>
  <c r="S327" i="7" s="1"/>
  <c r="U327" i="7" s="1"/>
  <c r="R50" i="7"/>
  <c r="S50" i="7" s="1"/>
  <c r="U50" i="7" s="1"/>
  <c r="R18" i="7"/>
  <c r="S18" i="7" s="1"/>
  <c r="U18" i="7" s="1"/>
  <c r="R140" i="7"/>
  <c r="S140" i="7" s="1"/>
  <c r="U140" i="7" s="1"/>
  <c r="R118" i="7"/>
  <c r="S118" i="7" s="1"/>
  <c r="U118" i="7" s="1"/>
  <c r="R109" i="7"/>
  <c r="S109" i="7" s="1"/>
  <c r="U109" i="7" s="1"/>
  <c r="R357" i="7"/>
  <c r="S357" i="7" s="1"/>
  <c r="U357" i="7" s="1"/>
  <c r="R81" i="7"/>
  <c r="S81" i="7" s="1"/>
  <c r="U81" i="7" s="1"/>
  <c r="R201" i="7"/>
  <c r="S201" i="7" s="1"/>
  <c r="U201" i="7" s="1"/>
  <c r="R165" i="7"/>
  <c r="S165" i="7" s="1"/>
  <c r="U165" i="7" s="1"/>
  <c r="R69" i="7"/>
  <c r="S69" i="7" s="1"/>
  <c r="U69" i="7" s="1"/>
  <c r="R135" i="7"/>
  <c r="S135" i="7" s="1"/>
  <c r="U135" i="7" s="1"/>
  <c r="R13" i="7"/>
  <c r="S13" i="7" s="1"/>
  <c r="U13" i="7" s="1"/>
  <c r="R64" i="7"/>
  <c r="S64" i="7" s="1"/>
  <c r="U64" i="7" s="1"/>
  <c r="R200" i="7"/>
  <c r="S200" i="7" s="1"/>
  <c r="U200" i="7" s="1"/>
  <c r="R93" i="7"/>
  <c r="S93" i="7" s="1"/>
  <c r="U93" i="7" s="1"/>
  <c r="R99" i="7"/>
  <c r="S99" i="7" s="1"/>
  <c r="U99" i="7" s="1"/>
  <c r="R166" i="7"/>
  <c r="S166" i="7" s="1"/>
  <c r="U166" i="7" s="1"/>
  <c r="R87" i="7"/>
  <c r="S87" i="7" s="1"/>
  <c r="U87" i="7" s="1"/>
  <c r="R259" i="7"/>
  <c r="S259" i="7" s="1"/>
  <c r="U259" i="7" s="1"/>
  <c r="R105" i="7"/>
  <c r="S105" i="7" s="1"/>
  <c r="U105" i="7" s="1"/>
  <c r="R228" i="7"/>
  <c r="S228" i="7" s="1"/>
  <c r="U228" i="7" s="1"/>
  <c r="R214" i="7"/>
  <c r="S214" i="7" s="1"/>
  <c r="U214" i="7" s="1"/>
  <c r="R284" i="7"/>
  <c r="S284" i="7" s="1"/>
  <c r="U284" i="7" s="1"/>
  <c r="R246" i="7"/>
  <c r="S246" i="7" s="1"/>
  <c r="U246" i="7" s="1"/>
  <c r="R306" i="7"/>
  <c r="S306" i="7" s="1"/>
  <c r="U306" i="7" s="1"/>
  <c r="R354" i="7"/>
  <c r="S354" i="7" s="1"/>
  <c r="U354" i="7" s="1"/>
  <c r="R310" i="7"/>
  <c r="S310" i="7" s="1"/>
  <c r="U310" i="7" s="1"/>
  <c r="R72" i="7"/>
  <c r="S72" i="7" s="1"/>
  <c r="U72" i="7" s="1"/>
  <c r="R152" i="7"/>
  <c r="S152" i="7" s="1"/>
  <c r="U152" i="7" s="1"/>
  <c r="R65" i="7"/>
  <c r="S65" i="7" s="1"/>
  <c r="U65" i="7" s="1"/>
  <c r="R7" i="7"/>
  <c r="S7" i="7" s="1"/>
  <c r="U7" i="7" s="1"/>
  <c r="R137" i="7"/>
  <c r="S137" i="7" s="1"/>
  <c r="U137" i="7" s="1"/>
  <c r="R108" i="7"/>
  <c r="S108" i="7" s="1"/>
  <c r="U108" i="7" s="1"/>
  <c r="R239" i="7"/>
  <c r="S239" i="7" s="1"/>
  <c r="U239" i="7" s="1"/>
  <c r="R232" i="7"/>
  <c r="S232" i="7" s="1"/>
  <c r="U232" i="7" s="1"/>
  <c r="R362" i="7"/>
  <c r="S362" i="7" s="1"/>
  <c r="U362" i="7" s="1"/>
  <c r="R164" i="7"/>
  <c r="S164" i="7" s="1"/>
  <c r="U164" i="7" s="1"/>
  <c r="R236" i="7"/>
  <c r="S236" i="7" s="1"/>
  <c r="U236" i="7" s="1"/>
  <c r="R235" i="7"/>
  <c r="S235" i="7" s="1"/>
  <c r="U235" i="7" s="1"/>
  <c r="R370" i="7"/>
  <c r="S370" i="7" s="1"/>
  <c r="U370" i="7" s="1"/>
  <c r="R86" i="7"/>
  <c r="S86" i="7" s="1"/>
  <c r="U86" i="7" s="1"/>
  <c r="R112" i="7"/>
  <c r="S112" i="7" s="1"/>
  <c r="U112" i="7" s="1"/>
  <c r="R107" i="7"/>
  <c r="S107" i="7" s="1"/>
  <c r="U107" i="7" s="1"/>
  <c r="R348" i="7"/>
  <c r="S348" i="7" s="1"/>
  <c r="U348" i="7" s="1"/>
  <c r="R40" i="7"/>
  <c r="S40" i="7" s="1"/>
  <c r="U40" i="7" s="1"/>
  <c r="R101" i="7"/>
  <c r="S101" i="7" s="1"/>
  <c r="U101" i="7" s="1"/>
  <c r="R48" i="7"/>
  <c r="R138" i="7"/>
  <c r="S138" i="7" s="1"/>
  <c r="U138" i="7" s="1"/>
  <c r="R102" i="7"/>
  <c r="S102" i="7" s="1"/>
  <c r="U102" i="7" s="1"/>
  <c r="R67" i="7"/>
  <c r="S67" i="7" s="1"/>
  <c r="U67" i="7" s="1"/>
  <c r="R36" i="7"/>
  <c r="S36" i="7" s="1"/>
  <c r="U36" i="7" s="1"/>
  <c r="R33" i="7"/>
  <c r="S33" i="7" s="1"/>
  <c r="U33" i="7" s="1"/>
  <c r="R132" i="7"/>
  <c r="S132" i="7" s="1"/>
  <c r="U132" i="7" s="1"/>
  <c r="R222" i="7"/>
  <c r="S222" i="7" s="1"/>
  <c r="U222" i="7" s="1"/>
  <c r="R292" i="7"/>
  <c r="S292" i="7" s="1"/>
  <c r="U292" i="7" s="1"/>
  <c r="R367" i="7"/>
  <c r="S367" i="7" s="1"/>
  <c r="U367" i="7" s="1"/>
  <c r="R248" i="7"/>
  <c r="S248" i="7" s="1"/>
  <c r="U248" i="7" s="1"/>
  <c r="R332" i="7"/>
  <c r="S332" i="7" s="1"/>
  <c r="U332" i="7" s="1"/>
  <c r="R364" i="7"/>
  <c r="S364" i="7" s="1"/>
  <c r="U364" i="7" s="1"/>
  <c r="R302" i="7"/>
  <c r="S302" i="7" s="1"/>
  <c r="U302" i="7" s="1"/>
  <c r="R378" i="7"/>
  <c r="S378" i="7" s="1"/>
  <c r="U378" i="7" s="1"/>
  <c r="R255" i="7"/>
  <c r="S255" i="7" s="1"/>
  <c r="U255" i="7" s="1"/>
  <c r="R271" i="7"/>
  <c r="S271" i="7" s="1"/>
  <c r="U271" i="7" s="1"/>
  <c r="R216" i="7"/>
  <c r="S216" i="7" s="1"/>
  <c r="U216" i="7" s="1"/>
  <c r="R322" i="7"/>
  <c r="S322" i="7" s="1"/>
  <c r="U322" i="7" s="1"/>
  <c r="R91" i="7"/>
  <c r="S91" i="7" s="1"/>
  <c r="U91" i="7" s="1"/>
  <c r="R329" i="7"/>
  <c r="S329" i="7" s="1"/>
  <c r="U329" i="7" s="1"/>
  <c r="R257" i="7"/>
  <c r="S257" i="7" s="1"/>
  <c r="U257" i="7" s="1"/>
  <c r="R261" i="7"/>
  <c r="S261" i="7" s="1"/>
  <c r="U261" i="7" s="1"/>
  <c r="R369" i="7"/>
  <c r="S369" i="7" s="1"/>
  <c r="U369" i="7" s="1"/>
  <c r="R49" i="7"/>
  <c r="S49" i="7" s="1"/>
  <c r="U49" i="7" s="1"/>
  <c r="R146" i="7"/>
  <c r="S146" i="7" s="1"/>
  <c r="U146" i="7" s="1"/>
  <c r="R70" i="7"/>
  <c r="S70" i="7" s="1"/>
  <c r="U70" i="7" s="1"/>
  <c r="R28" i="7"/>
  <c r="S28" i="7" s="1"/>
  <c r="U28" i="7" s="1"/>
  <c r="R280" i="7"/>
  <c r="S280" i="7" s="1"/>
  <c r="U280" i="7" s="1"/>
  <c r="R380" i="7"/>
  <c r="S380" i="7" s="1"/>
  <c r="U380" i="7" s="1"/>
  <c r="R124" i="7"/>
  <c r="S124" i="7" s="1"/>
  <c r="U124" i="7" s="1"/>
  <c r="R116" i="7"/>
  <c r="S116" i="7" s="1"/>
  <c r="U116" i="7" s="1"/>
  <c r="R287" i="7"/>
  <c r="S287" i="7" s="1"/>
  <c r="U287" i="7" s="1"/>
  <c r="R305" i="7"/>
  <c r="S305" i="7" s="1"/>
  <c r="U305" i="7" s="1"/>
  <c r="R34" i="7"/>
  <c r="S34" i="7" s="1"/>
  <c r="U34" i="7" s="1"/>
  <c r="R44" i="7"/>
  <c r="S44" i="7" s="1"/>
  <c r="U44" i="7" s="1"/>
  <c r="R262" i="7"/>
  <c r="S262" i="7" s="1"/>
  <c r="U262" i="7" s="1"/>
  <c r="R241" i="7"/>
  <c r="S241" i="7" s="1"/>
  <c r="U241" i="7" s="1"/>
  <c r="R243" i="7"/>
  <c r="S243" i="7" s="1"/>
  <c r="U243" i="7" s="1"/>
  <c r="R387" i="7"/>
  <c r="S387" i="7" s="1"/>
  <c r="U387" i="7" s="1"/>
  <c r="R10" i="7"/>
  <c r="S10" i="7" s="1"/>
  <c r="U10" i="7" s="1"/>
  <c r="R55" i="7"/>
  <c r="S55" i="7" s="1"/>
  <c r="U55" i="7" s="1"/>
  <c r="R26" i="7"/>
  <c r="S26" i="7" s="1"/>
  <c r="U26" i="7" s="1"/>
  <c r="R119" i="7"/>
  <c r="S119" i="7" s="1"/>
  <c r="U119" i="7" s="1"/>
  <c r="R45" i="7"/>
  <c r="S45" i="7" s="1"/>
  <c r="U45" i="7" s="1"/>
  <c r="R343" i="7"/>
  <c r="S343" i="7" s="1"/>
  <c r="U343" i="7" s="1"/>
  <c r="R221" i="7"/>
  <c r="S221" i="7" s="1"/>
  <c r="U221" i="7" s="1"/>
  <c r="R315" i="7"/>
  <c r="S315" i="7" s="1"/>
  <c r="U315" i="7" s="1"/>
  <c r="R205" i="7"/>
  <c r="S205" i="7" s="1"/>
  <c r="U205" i="7" s="1"/>
  <c r="R307" i="7"/>
  <c r="S307" i="7" s="1"/>
  <c r="U307" i="7" s="1"/>
  <c r="R333" i="7"/>
  <c r="S333" i="7" s="1"/>
  <c r="U333" i="7" s="1"/>
  <c r="R231" i="7"/>
  <c r="S231" i="7" s="1"/>
  <c r="U231" i="7" s="1"/>
  <c r="R365" i="7"/>
  <c r="S365" i="7" s="1"/>
  <c r="U365" i="7" s="1"/>
  <c r="R319" i="7"/>
  <c r="S319" i="7" s="1"/>
  <c r="U319" i="7" s="1"/>
  <c r="R268" i="7"/>
  <c r="S268" i="7" s="1"/>
  <c r="U268" i="7" s="1"/>
  <c r="R100" i="7"/>
  <c r="S100" i="7" s="1"/>
  <c r="U100" i="7" s="1"/>
  <c r="R293" i="7"/>
  <c r="S293" i="7" s="1"/>
  <c r="U293" i="7" s="1"/>
  <c r="R352" i="7"/>
  <c r="S352" i="7" s="1"/>
  <c r="U352" i="7" s="1"/>
  <c r="R92" i="7"/>
  <c r="S92" i="7" s="1"/>
  <c r="U92" i="7" s="1"/>
  <c r="R41" i="7"/>
  <c r="S41" i="7" s="1"/>
  <c r="U41" i="7" s="1"/>
  <c r="R97" i="7"/>
  <c r="S97" i="7" s="1"/>
  <c r="U97" i="7" s="1"/>
  <c r="R148" i="7"/>
  <c r="S148" i="7" s="1"/>
  <c r="U148" i="7" s="1"/>
  <c r="R189" i="7"/>
  <c r="S189" i="7" s="1"/>
  <c r="U189" i="7" s="1"/>
  <c r="R32" i="7"/>
  <c r="S32" i="7" s="1"/>
  <c r="U32" i="7" s="1"/>
  <c r="R83" i="7"/>
  <c r="S83" i="7" s="1"/>
  <c r="U83" i="7" s="1"/>
  <c r="R204" i="7"/>
  <c r="S204" i="7" s="1"/>
  <c r="U204" i="7" s="1"/>
  <c r="R377" i="7"/>
  <c r="S377" i="7" s="1"/>
  <c r="U377" i="7" s="1"/>
  <c r="R360" i="7"/>
  <c r="S360" i="7" s="1"/>
  <c r="U360" i="7" s="1"/>
  <c r="R75" i="7"/>
  <c r="S75" i="7" s="1"/>
  <c r="U75" i="7" s="1"/>
  <c r="R218" i="7"/>
  <c r="S218" i="7" s="1"/>
  <c r="U218" i="7" s="1"/>
  <c r="R368" i="7"/>
  <c r="S368" i="7" s="1"/>
  <c r="U368" i="7" s="1"/>
  <c r="R129" i="7"/>
  <c r="S129" i="7" s="1"/>
  <c r="U129" i="7" s="1"/>
  <c r="R313" i="7"/>
  <c r="S313" i="7" s="1"/>
  <c r="U313" i="7" s="1"/>
  <c r="R373" i="7"/>
  <c r="S373" i="7" s="1"/>
  <c r="U373" i="7" s="1"/>
  <c r="R79" i="7"/>
  <c r="S79" i="7" s="1"/>
  <c r="U79" i="7" s="1"/>
  <c r="R139" i="7"/>
  <c r="S139" i="7" s="1"/>
  <c r="U139" i="7" s="1"/>
  <c r="R202" i="7"/>
  <c r="S202" i="7" s="1"/>
  <c r="U202" i="7" s="1"/>
  <c r="R181" i="7"/>
  <c r="S181" i="7" s="1"/>
  <c r="U181" i="7" s="1"/>
  <c r="R194" i="7"/>
  <c r="S194" i="7" s="1"/>
  <c r="U194" i="7" s="1"/>
  <c r="R199" i="7"/>
  <c r="S199" i="7" s="1"/>
  <c r="U199" i="7" s="1"/>
  <c r="R147" i="7"/>
  <c r="S147" i="7" s="1"/>
  <c r="U147" i="7" s="1"/>
  <c r="R328" i="7"/>
  <c r="S328" i="7" s="1"/>
  <c r="U328" i="7" s="1"/>
  <c r="R220" i="7"/>
  <c r="S220" i="7" s="1"/>
  <c r="U220" i="7" s="1"/>
  <c r="R296" i="7"/>
  <c r="S296" i="7" s="1"/>
  <c r="U296" i="7" s="1"/>
  <c r="R230" i="7"/>
  <c r="S230" i="7" s="1"/>
  <c r="U230" i="7" s="1"/>
  <c r="R233" i="7"/>
  <c r="S233" i="7" s="1"/>
  <c r="U233" i="7" s="1"/>
  <c r="R366" i="7"/>
  <c r="S366" i="7" s="1"/>
  <c r="U366" i="7" s="1"/>
  <c r="R237" i="7"/>
  <c r="S237" i="7" s="1"/>
  <c r="U237" i="7" s="1"/>
  <c r="R372" i="7"/>
  <c r="S372" i="7" s="1"/>
  <c r="U372" i="7" s="1"/>
  <c r="R385" i="7"/>
  <c r="S385" i="7" s="1"/>
  <c r="U385" i="7" s="1"/>
  <c r="R375" i="7"/>
  <c r="S375" i="7" s="1"/>
  <c r="U375" i="7" s="1"/>
  <c r="R384" i="7"/>
  <c r="S384" i="7" s="1"/>
  <c r="U384" i="7" s="1"/>
  <c r="R58" i="7"/>
  <c r="S58" i="7" s="1"/>
  <c r="U58" i="7" s="1"/>
  <c r="R22" i="7"/>
  <c r="S22" i="7" s="1"/>
  <c r="U22" i="7" s="1"/>
  <c r="R193" i="7"/>
  <c r="S193" i="7" s="1"/>
  <c r="U193" i="7" s="1"/>
  <c r="R131" i="7"/>
  <c r="S131" i="7" s="1"/>
  <c r="U131" i="7" s="1"/>
  <c r="R134" i="7"/>
  <c r="S134" i="7" s="1"/>
  <c r="U134" i="7" s="1"/>
  <c r="R52" i="7"/>
  <c r="S52" i="7" s="1"/>
  <c r="U52" i="7" s="1"/>
  <c r="R270" i="7"/>
  <c r="S270" i="7" s="1"/>
  <c r="U270" i="7" s="1"/>
  <c r="R210" i="7"/>
  <c r="S210" i="7" s="1"/>
  <c r="U210" i="7" s="1"/>
  <c r="R156" i="7"/>
  <c r="S156" i="7" s="1"/>
  <c r="U156" i="7" s="1"/>
  <c r="R229" i="7"/>
  <c r="S229" i="7" s="1"/>
  <c r="U229" i="7" s="1"/>
  <c r="R289" i="7"/>
  <c r="S289" i="7" s="1"/>
  <c r="U289" i="7" s="1"/>
  <c r="R175" i="7"/>
  <c r="S175" i="7" s="1"/>
  <c r="U175" i="7" s="1"/>
  <c r="R38" i="7"/>
  <c r="S38" i="7" s="1"/>
  <c r="U38" i="7" s="1"/>
  <c r="R159" i="7"/>
  <c r="S159" i="7" s="1"/>
  <c r="U159" i="7" s="1"/>
  <c r="R63" i="7"/>
  <c r="S63" i="7" s="1"/>
  <c r="U63" i="7" s="1"/>
  <c r="R96" i="7"/>
  <c r="S96" i="7" s="1"/>
  <c r="U96" i="7" s="1"/>
  <c r="R127" i="7"/>
  <c r="S127" i="7" s="1"/>
  <c r="U127" i="7" s="1"/>
  <c r="R342" i="7"/>
  <c r="S342" i="7" s="1"/>
  <c r="U342" i="7" s="1"/>
  <c r="R225" i="7"/>
  <c r="S225" i="7" s="1"/>
  <c r="U225" i="7" s="1"/>
  <c r="R299" i="7"/>
  <c r="S299" i="7" s="1"/>
  <c r="U299" i="7" s="1"/>
  <c r="R325" i="7"/>
  <c r="S325" i="7" s="1"/>
  <c r="U325" i="7" s="1"/>
  <c r="R331" i="7"/>
  <c r="S331" i="7" s="1"/>
  <c r="U331" i="7" s="1"/>
  <c r="R142" i="7"/>
  <c r="S142" i="7" s="1"/>
  <c r="U142" i="7" s="1"/>
  <c r="R359" i="7"/>
  <c r="S359" i="7" s="1"/>
  <c r="U359" i="7" s="1"/>
  <c r="R281" i="7"/>
  <c r="S281" i="7" s="1"/>
  <c r="U281" i="7" s="1"/>
  <c r="R219" i="7"/>
  <c r="S219" i="7" s="1"/>
  <c r="U219" i="7" s="1"/>
  <c r="R346" i="7"/>
  <c r="S346" i="7" s="1"/>
  <c r="U346" i="7" s="1"/>
  <c r="R286" i="7"/>
  <c r="S286" i="7" s="1"/>
  <c r="U286" i="7" s="1"/>
  <c r="R224" i="7"/>
  <c r="S224" i="7" s="1"/>
  <c r="U224" i="7" s="1"/>
  <c r="R358" i="7"/>
  <c r="S358" i="7" s="1"/>
  <c r="U358" i="7" s="1"/>
  <c r="R157" i="7"/>
  <c r="S157" i="7" s="1"/>
  <c r="U157" i="7" s="1"/>
  <c r="R29" i="7"/>
  <c r="S29" i="7" s="1"/>
  <c r="U29" i="7" s="1"/>
  <c r="R123" i="7"/>
  <c r="S123" i="7" s="1"/>
  <c r="U123" i="7" s="1"/>
  <c r="R95" i="7"/>
  <c r="S95" i="7" s="1"/>
  <c r="U95" i="7" s="1"/>
  <c r="R62" i="7"/>
  <c r="S62" i="7" s="1"/>
  <c r="U62" i="7" s="1"/>
  <c r="R54" i="7"/>
  <c r="S54" i="7" s="1"/>
  <c r="U54" i="7" s="1"/>
  <c r="R16" i="7"/>
  <c r="S16" i="7" s="1"/>
  <c r="U16" i="7" s="1"/>
  <c r="R223" i="7"/>
  <c r="S223" i="7" s="1"/>
  <c r="U223" i="7" s="1"/>
  <c r="R274" i="7"/>
  <c r="S274" i="7" s="1"/>
  <c r="U274" i="7" s="1"/>
  <c r="R326" i="7"/>
  <c r="S326" i="7" s="1"/>
  <c r="U326" i="7" s="1"/>
  <c r="R15" i="7"/>
  <c r="S15" i="7" s="1"/>
  <c r="U15" i="7" s="1"/>
  <c r="R211" i="7"/>
  <c r="S211" i="7" s="1"/>
  <c r="U211" i="7" s="1"/>
  <c r="R347" i="7"/>
  <c r="S347" i="7" s="1"/>
  <c r="U347" i="7" s="1"/>
  <c r="R212" i="7"/>
  <c r="S212" i="7" s="1"/>
  <c r="U212" i="7" s="1"/>
  <c r="R183" i="7"/>
  <c r="S183" i="7" s="1"/>
  <c r="U183" i="7" s="1"/>
  <c r="R8" i="7"/>
  <c r="S8" i="7" s="1"/>
  <c r="U8" i="7" s="1"/>
  <c r="R240" i="7"/>
  <c r="S240" i="7" s="1"/>
  <c r="U240" i="7" s="1"/>
  <c r="R226" i="7"/>
  <c r="S226" i="7" s="1"/>
  <c r="U226" i="7" s="1"/>
  <c r="R121" i="7"/>
  <c r="S121" i="7" s="1"/>
  <c r="U121" i="7" s="1"/>
  <c r="R5" i="7"/>
  <c r="R31" i="7"/>
  <c r="S31" i="7" s="1"/>
  <c r="U31" i="7" s="1"/>
  <c r="R182" i="7"/>
  <c r="S182" i="7" s="1"/>
  <c r="U182" i="7" s="1"/>
  <c r="R84" i="7"/>
  <c r="S84" i="7" s="1"/>
  <c r="U84" i="7" s="1"/>
  <c r="R361" i="7"/>
  <c r="S361" i="7" s="1"/>
  <c r="U361" i="7" s="1"/>
  <c r="R173" i="7"/>
  <c r="S173" i="7" s="1"/>
  <c r="U173" i="7" s="1"/>
  <c r="R160" i="7"/>
  <c r="S160" i="7" s="1"/>
  <c r="U160" i="7" s="1"/>
  <c r="R24" i="7"/>
  <c r="S24" i="7" s="1"/>
  <c r="U24" i="7" s="1"/>
  <c r="R171" i="7"/>
  <c r="S171" i="7" s="1"/>
  <c r="U171" i="7" s="1"/>
  <c r="R110" i="7"/>
  <c r="S110" i="7" s="1"/>
  <c r="U110" i="7" s="1"/>
  <c r="R381" i="7"/>
  <c r="S381" i="7" s="1"/>
  <c r="U381" i="7" s="1"/>
  <c r="R276" i="7"/>
  <c r="S276" i="7" s="1"/>
  <c r="U276" i="7" s="1"/>
  <c r="R273" i="7"/>
  <c r="S273" i="7" s="1"/>
  <c r="U273" i="7" s="1"/>
  <c r="R17" i="7"/>
  <c r="S17" i="7" s="1"/>
  <c r="U17" i="7" s="1"/>
  <c r="R186" i="7"/>
  <c r="S186" i="7" s="1"/>
  <c r="U186" i="7" s="1"/>
  <c r="R169" i="7"/>
  <c r="S169" i="7" s="1"/>
  <c r="U169" i="7" s="1"/>
  <c r="R191" i="7"/>
  <c r="S191" i="7" s="1"/>
  <c r="U191" i="7" s="1"/>
  <c r="R353" i="7"/>
  <c r="S353" i="7" s="1"/>
  <c r="U353" i="7" s="1"/>
  <c r="R11" i="7"/>
  <c r="S11" i="7" s="1"/>
  <c r="U11" i="7" s="1"/>
  <c r="R350" i="7"/>
  <c r="S350" i="7" s="1"/>
  <c r="U350" i="7" s="1"/>
  <c r="R77" i="7"/>
  <c r="S77" i="7" s="1"/>
  <c r="U77" i="7" s="1"/>
  <c r="R47" i="7"/>
  <c r="S47" i="7" s="1"/>
  <c r="U47" i="7" s="1"/>
  <c r="R61" i="7"/>
  <c r="S61" i="7" s="1"/>
  <c r="U61" i="7" s="1"/>
  <c r="R265" i="7"/>
  <c r="S265" i="7" s="1"/>
  <c r="U265" i="7" s="1"/>
  <c r="R150" i="7"/>
  <c r="S150" i="7" s="1"/>
  <c r="U150" i="7" s="1"/>
  <c r="R238" i="7"/>
  <c r="S238" i="7" s="1"/>
  <c r="U238" i="7" s="1"/>
  <c r="R20" i="7"/>
  <c r="S20" i="7" s="1"/>
  <c r="U20" i="7" s="1"/>
  <c r="R151" i="7"/>
  <c r="S151" i="7" s="1"/>
  <c r="U151" i="7" s="1"/>
  <c r="R155" i="7"/>
  <c r="S155" i="7" s="1"/>
  <c r="U155" i="7" s="1"/>
  <c r="R30" i="7"/>
  <c r="S30" i="7" s="1"/>
  <c r="U30" i="7" s="1"/>
  <c r="R153" i="7"/>
  <c r="S153" i="7" s="1"/>
  <c r="U153" i="7" s="1"/>
  <c r="R275" i="7"/>
  <c r="S275" i="7" s="1"/>
  <c r="U275" i="7" s="1"/>
  <c r="R363" i="7"/>
  <c r="S363" i="7" s="1"/>
  <c r="U363" i="7" s="1"/>
  <c r="R149" i="7"/>
  <c r="S149" i="7" s="1"/>
  <c r="U149" i="7" s="1"/>
  <c r="R336" i="7"/>
  <c r="S336" i="7" s="1"/>
  <c r="U336" i="7" s="1"/>
  <c r="R277" i="7"/>
  <c r="S277" i="7" s="1"/>
  <c r="U277" i="7" s="1"/>
  <c r="R14" i="7"/>
  <c r="S14" i="7" s="1"/>
  <c r="U14" i="7" s="1"/>
  <c r="R330" i="7"/>
  <c r="S330" i="7" s="1"/>
  <c r="U330" i="7" s="1"/>
  <c r="R215" i="7"/>
  <c r="S215" i="7" s="1"/>
  <c r="U215" i="7" s="1"/>
  <c r="R190" i="7"/>
  <c r="S190" i="7" s="1"/>
  <c r="U190" i="7" s="1"/>
  <c r="R144" i="7"/>
  <c r="S144" i="7" s="1"/>
  <c r="U144" i="7" s="1"/>
  <c r="R196" i="7"/>
  <c r="S196" i="7" s="1"/>
  <c r="U196" i="7" s="1"/>
  <c r="R203" i="7"/>
  <c r="S203" i="7" s="1"/>
  <c r="U203" i="7" s="1"/>
  <c r="R170" i="7"/>
  <c r="S170" i="7" s="1"/>
  <c r="U170" i="7" s="1"/>
  <c r="R117" i="7"/>
  <c r="S117" i="7" s="1"/>
  <c r="U117" i="7" s="1"/>
  <c r="R179" i="7"/>
  <c r="S179" i="7" s="1"/>
  <c r="U179" i="7" s="1"/>
  <c r="R125" i="7"/>
  <c r="S125" i="7" s="1"/>
  <c r="U125" i="7" s="1"/>
  <c r="R133" i="7"/>
  <c r="S133" i="7" s="1"/>
  <c r="U133" i="7" s="1"/>
  <c r="R298" i="7"/>
  <c r="S298" i="7" s="1"/>
  <c r="U298" i="7" s="1"/>
  <c r="R136" i="7"/>
  <c r="S136" i="7" s="1"/>
  <c r="U136" i="7" s="1"/>
  <c r="R266" i="7"/>
  <c r="S266" i="7" s="1"/>
  <c r="U266" i="7" s="1"/>
  <c r="R176" i="7"/>
  <c r="S176" i="7" s="1"/>
  <c r="U176" i="7" s="1"/>
  <c r="R73" i="7"/>
  <c r="S73" i="7" s="1"/>
  <c r="U73" i="7" s="1"/>
  <c r="R339" i="7"/>
  <c r="S339" i="7" s="1"/>
  <c r="U339" i="7" s="1"/>
  <c r="R122" i="7"/>
  <c r="S122" i="7" s="1"/>
  <c r="U122" i="7" s="1"/>
  <c r="R9" i="7"/>
  <c r="S9" i="7" s="1"/>
  <c r="U9" i="7" s="1"/>
  <c r="R113" i="7"/>
  <c r="S113" i="7" s="1"/>
  <c r="U113" i="7" s="1"/>
  <c r="R85" i="7"/>
  <c r="S85" i="7" s="1"/>
  <c r="U85" i="7" s="1"/>
  <c r="R234" i="7"/>
  <c r="S234" i="7" s="1"/>
  <c r="U234" i="7" s="1"/>
  <c r="R291" i="7"/>
  <c r="S291" i="7" s="1"/>
  <c r="U291" i="7" s="1"/>
  <c r="R88" i="7"/>
  <c r="S88" i="7" s="1"/>
  <c r="U88" i="7" s="1"/>
  <c r="R244" i="7"/>
  <c r="S244" i="7" s="1"/>
  <c r="U244" i="7" s="1"/>
  <c r="R195" i="7"/>
  <c r="S195" i="7" s="1"/>
  <c r="U195" i="7" s="1"/>
  <c r="R324" i="7"/>
  <c r="S324" i="7" s="1"/>
  <c r="U324" i="7" s="1"/>
  <c r="R184" i="7"/>
  <c r="S184" i="7" s="1"/>
  <c r="U184" i="7" s="1"/>
  <c r="R217" i="7"/>
  <c r="S217" i="7" s="1"/>
  <c r="U217" i="7" s="1"/>
  <c r="R172" i="7"/>
  <c r="S172" i="7" s="1"/>
  <c r="U172" i="7" s="1"/>
  <c r="R321" i="7"/>
  <c r="S321" i="7" s="1"/>
  <c r="U321" i="7" s="1"/>
  <c r="R249" i="7"/>
  <c r="S249" i="7" s="1"/>
  <c r="U249" i="7" s="1"/>
  <c r="R185" i="7"/>
  <c r="S185" i="7" s="1"/>
  <c r="U185" i="7" s="1"/>
  <c r="R334" i="7"/>
  <c r="S334" i="7" s="1"/>
  <c r="U334" i="7" s="1"/>
  <c r="R335" i="7"/>
  <c r="S335" i="7" s="1"/>
  <c r="U335" i="7" s="1"/>
  <c r="R161" i="7"/>
  <c r="S161" i="7" s="1"/>
  <c r="U161" i="7" s="1"/>
  <c r="R318" i="7"/>
  <c r="S318" i="7" s="1"/>
  <c r="U318" i="7" s="1"/>
  <c r="R356" i="7"/>
  <c r="S356" i="7" s="1"/>
  <c r="U356" i="7" s="1"/>
  <c r="R300" i="7"/>
  <c r="S300" i="7" s="1"/>
  <c r="U300" i="7" s="1"/>
  <c r="R66" i="7"/>
  <c r="S66" i="7" s="1"/>
  <c r="U66" i="7" s="1"/>
  <c r="R245" i="7"/>
  <c r="S245" i="7" s="1"/>
  <c r="U245" i="7" s="1"/>
  <c r="R106" i="7"/>
  <c r="S106" i="7" s="1"/>
  <c r="U106" i="7" s="1"/>
  <c r="R19" i="7"/>
  <c r="S19" i="7" s="1"/>
  <c r="U19" i="7" s="1"/>
  <c r="R340" i="7"/>
  <c r="S340" i="7" s="1"/>
  <c r="U340" i="7" s="1"/>
  <c r="R76" i="7"/>
  <c r="S76" i="7" s="1"/>
  <c r="U76" i="7" s="1"/>
  <c r="R269" i="7"/>
  <c r="S269" i="7" s="1"/>
  <c r="U269" i="7" s="1"/>
  <c r="R382" i="7"/>
  <c r="S382" i="7" s="1"/>
  <c r="U382" i="7" s="1"/>
  <c r="R23" i="7"/>
  <c r="S23" i="7" s="1"/>
  <c r="U23" i="7" s="1"/>
  <c r="R53" i="7"/>
  <c r="S53" i="7" s="1"/>
  <c r="U53" i="7" s="1"/>
  <c r="R374" i="7"/>
  <c r="S374" i="7" s="1"/>
  <c r="U374" i="7" s="1"/>
  <c r="R51" i="7"/>
  <c r="S51" i="7" s="1"/>
  <c r="U51" i="7" s="1"/>
  <c r="R114" i="7"/>
  <c r="S114" i="7" s="1"/>
  <c r="U114" i="7" s="1"/>
  <c r="R74" i="7"/>
  <c r="S74" i="7" s="1"/>
  <c r="U74" i="7" s="1"/>
  <c r="R35" i="7"/>
  <c r="S35" i="7" s="1"/>
  <c r="U35" i="7" s="1"/>
  <c r="R42" i="7"/>
  <c r="S42" i="7" s="1"/>
  <c r="U42" i="7" s="1"/>
  <c r="R154" i="7"/>
  <c r="S154" i="7" s="1"/>
  <c r="U154" i="7" s="1"/>
  <c r="R301" i="7"/>
  <c r="S301" i="7" s="1"/>
  <c r="U301" i="7" s="1"/>
  <c r="R264" i="7"/>
  <c r="S264" i="7" s="1"/>
  <c r="U264" i="7" s="1"/>
  <c r="R294" i="7"/>
  <c r="S294" i="7" s="1"/>
  <c r="U294" i="7" s="1"/>
  <c r="R258" i="7"/>
  <c r="S258" i="7" s="1"/>
  <c r="U258" i="7" s="1"/>
  <c r="R43" i="7"/>
  <c r="S43" i="7" s="1"/>
  <c r="U43" i="7" s="1"/>
  <c r="R317" i="7"/>
  <c r="S317" i="7" s="1"/>
  <c r="U317" i="7" s="1"/>
  <c r="R128" i="7"/>
  <c r="S128" i="7" s="1"/>
  <c r="U128" i="7" s="1"/>
  <c r="R254" i="7"/>
  <c r="S254" i="7" s="1"/>
  <c r="U254" i="7" s="1"/>
  <c r="R338" i="7"/>
  <c r="S338" i="7" s="1"/>
  <c r="U338" i="7" s="1"/>
  <c r="R316" i="7"/>
  <c r="S316" i="7" s="1"/>
  <c r="U316" i="7" s="1"/>
  <c r="R314" i="7"/>
  <c r="S314" i="7" s="1"/>
  <c r="U314" i="7" s="1"/>
  <c r="R46" i="7"/>
  <c r="S46" i="7" s="1"/>
  <c r="U46" i="7" s="1"/>
  <c r="R90" i="7"/>
  <c r="S90" i="7" s="1"/>
  <c r="U90" i="7" s="1"/>
  <c r="R82" i="7"/>
  <c r="S82" i="7" s="1"/>
  <c r="U82" i="7" s="1"/>
  <c r="R308" i="7"/>
  <c r="S308" i="7" s="1"/>
  <c r="U308" i="7" s="1"/>
  <c r="R103" i="7"/>
  <c r="S103" i="7" s="1"/>
  <c r="U103" i="7" s="1"/>
  <c r="R345" i="7"/>
  <c r="S345" i="7" s="1"/>
  <c r="U345" i="7" s="1"/>
  <c r="R260" i="7"/>
  <c r="S260" i="7" s="1"/>
  <c r="U260" i="7" s="1"/>
  <c r="R130" i="7"/>
  <c r="S130" i="7" s="1"/>
  <c r="U130" i="7" s="1"/>
  <c r="R320" i="7"/>
  <c r="S320" i="7" s="1"/>
  <c r="U320" i="7" s="1"/>
  <c r="R80" i="7"/>
  <c r="S80" i="7" s="1"/>
  <c r="U80" i="7" s="1"/>
  <c r="R98" i="7"/>
  <c r="S98" i="7" s="1"/>
  <c r="U98" i="7" s="1"/>
  <c r="S48" i="7"/>
  <c r="U48" i="7" s="1"/>
  <c r="S163" i="7"/>
  <c r="U163" i="7" s="1"/>
  <c r="Y379" i="7" l="1"/>
  <c r="AA379" i="7" s="1"/>
  <c r="Y172" i="7"/>
  <c r="AA172" i="7" s="1"/>
  <c r="Y175" i="7"/>
  <c r="AA175" i="7" s="1"/>
  <c r="Y315" i="7"/>
  <c r="AA315" i="7" s="1"/>
  <c r="Y387" i="7"/>
  <c r="AA387" i="7" s="1"/>
  <c r="Y116" i="7"/>
  <c r="AA116" i="7" s="1"/>
  <c r="Y369" i="7"/>
  <c r="AA369" i="7" s="1"/>
  <c r="Y255" i="7"/>
  <c r="AA255" i="7" s="1"/>
  <c r="Y222" i="7"/>
  <c r="AA222" i="7" s="1"/>
  <c r="Y101" i="7"/>
  <c r="AA101" i="7" s="1"/>
  <c r="Y236" i="7"/>
  <c r="AA236" i="7" s="1"/>
  <c r="Y65" i="7"/>
  <c r="AA65" i="7" s="1"/>
  <c r="Y214" i="7"/>
  <c r="AA214" i="7" s="1"/>
  <c r="Y200" i="7"/>
  <c r="AA200" i="7" s="1"/>
  <c r="Y357" i="7"/>
  <c r="AA357" i="7" s="1"/>
  <c r="Y272" i="7"/>
  <c r="AA272" i="7" s="1"/>
  <c r="Y304" i="7"/>
  <c r="AA304" i="7" s="1"/>
  <c r="Y371" i="7"/>
  <c r="AA371" i="7" s="1"/>
  <c r="Y68" i="7"/>
  <c r="AA68" i="7" s="1"/>
  <c r="Y355" i="7"/>
  <c r="AA355" i="7" s="1"/>
  <c r="Y126" i="7"/>
  <c r="AA126" i="7" s="1"/>
  <c r="Y27" i="7"/>
  <c r="AA27" i="7" s="1"/>
  <c r="Y312" i="7"/>
  <c r="AA312" i="7" s="1"/>
  <c r="Y227" i="7"/>
  <c r="AA227" i="7" s="1"/>
  <c r="Y56" i="7"/>
  <c r="AA56" i="7" s="1"/>
  <c r="Y82" i="7"/>
  <c r="AA82" i="7" s="1"/>
  <c r="Y182" i="7"/>
  <c r="AA182" i="7" s="1"/>
  <c r="Y74" i="7"/>
  <c r="AA74" i="7" s="1"/>
  <c r="Y346" i="7"/>
  <c r="AA346" i="7" s="1"/>
  <c r="Y268" i="7"/>
  <c r="AA268" i="7" s="1"/>
  <c r="Y378" i="7"/>
  <c r="AA378" i="7" s="1"/>
  <c r="Y132" i="7"/>
  <c r="AA132" i="7" s="1"/>
  <c r="Y40" i="7"/>
  <c r="AA40" i="7" s="1"/>
  <c r="Y164" i="7"/>
  <c r="AA164" i="7" s="1"/>
  <c r="Y152" i="7"/>
  <c r="AA152" i="7" s="1"/>
  <c r="Y228" i="7"/>
  <c r="AA228" i="7" s="1"/>
  <c r="Y64" i="7"/>
  <c r="AA64" i="7" s="1"/>
  <c r="Y109" i="7"/>
  <c r="AA109" i="7" s="1"/>
  <c r="Y37" i="7"/>
  <c r="AA37" i="7" s="1"/>
  <c r="Y288" i="7"/>
  <c r="AA288" i="7" s="1"/>
  <c r="Y309" i="7"/>
  <c r="AA309" i="7" s="1"/>
  <c r="Y162" i="7"/>
  <c r="AA162" i="7" s="1"/>
  <c r="Y285" i="7"/>
  <c r="AA285" i="7" s="1"/>
  <c r="Y59" i="7"/>
  <c r="AA59" i="7" s="1"/>
  <c r="Y60" i="7"/>
  <c r="AA60" i="7" s="1"/>
  <c r="Y344" i="7"/>
  <c r="AA344" i="7" s="1"/>
  <c r="Y57" i="7"/>
  <c r="AA57" i="7" s="1"/>
  <c r="Y167" i="7"/>
  <c r="AA167" i="7" s="1"/>
  <c r="Y234" i="7"/>
  <c r="AA234" i="7" s="1"/>
  <c r="Y131" i="7"/>
  <c r="AA131" i="7" s="1"/>
  <c r="Y238" i="7"/>
  <c r="AA238" i="7" s="1"/>
  <c r="Y113" i="7"/>
  <c r="AA113" i="7" s="1"/>
  <c r="Y343" i="7"/>
  <c r="AA343" i="7" s="1"/>
  <c r="Y72" i="7"/>
  <c r="AA72" i="7" s="1"/>
  <c r="Y105" i="7"/>
  <c r="AA105" i="7" s="1"/>
  <c r="Y13" i="7"/>
  <c r="AA13" i="7" s="1"/>
  <c r="Y118" i="7"/>
  <c r="AA118" i="7" s="1"/>
  <c r="Y89" i="7"/>
  <c r="AA89" i="7" s="1"/>
  <c r="Y295" i="7"/>
  <c r="AA295" i="7" s="1"/>
  <c r="Y250" i="7"/>
  <c r="AA250" i="7" s="1"/>
  <c r="Y39" i="7"/>
  <c r="AA39" i="7" s="1"/>
  <c r="Y209" i="7"/>
  <c r="AA209" i="7" s="1"/>
  <c r="Y341" i="7"/>
  <c r="AA341" i="7" s="1"/>
  <c r="Y25" i="7"/>
  <c r="AA25" i="7" s="1"/>
  <c r="Y253" i="7"/>
  <c r="AA253" i="7" s="1"/>
  <c r="Y323" i="7"/>
  <c r="AA323" i="7" s="1"/>
  <c r="Y198" i="7"/>
  <c r="AA198" i="7" s="1"/>
  <c r="Y35" i="7"/>
  <c r="AA35" i="7" s="1"/>
  <c r="Y20" i="7"/>
  <c r="AA20" i="7" s="1"/>
  <c r="Y54" i="7"/>
  <c r="AA54" i="7" s="1"/>
  <c r="Y129" i="7"/>
  <c r="AA129" i="7" s="1"/>
  <c r="Y43" i="7"/>
  <c r="AA43" i="7" s="1"/>
  <c r="Y196" i="7"/>
  <c r="AA196" i="7" s="1"/>
  <c r="Y62" i="7"/>
  <c r="AA62" i="7" s="1"/>
  <c r="Y366" i="7"/>
  <c r="AA366" i="7" s="1"/>
  <c r="Y221" i="7"/>
  <c r="AA221" i="7" s="1"/>
  <c r="Y320" i="7"/>
  <c r="AA320" i="7" s="1"/>
  <c r="Y340" i="7"/>
  <c r="AA340" i="7" s="1"/>
  <c r="Y363" i="7"/>
  <c r="AA363" i="7" s="1"/>
  <c r="S5" i="7"/>
  <c r="S388" i="7" s="1"/>
  <c r="R388" i="7"/>
  <c r="Y342" i="7"/>
  <c r="AA342" i="7" s="1"/>
  <c r="Y148" i="7"/>
  <c r="AA148" i="7" s="1"/>
  <c r="Y302" i="7"/>
  <c r="AA302" i="7" s="1"/>
  <c r="Y130" i="7"/>
  <c r="AA130" i="7" s="1"/>
  <c r="Y335" i="7"/>
  <c r="AA335" i="7" s="1"/>
  <c r="Y190" i="7"/>
  <c r="AA190" i="7" s="1"/>
  <c r="Y24" i="7"/>
  <c r="AA24" i="7" s="1"/>
  <c r="Y121" i="7"/>
  <c r="AA121" i="7" s="1"/>
  <c r="Y15" i="7"/>
  <c r="AA15" i="7" s="1"/>
  <c r="Y123" i="7"/>
  <c r="AA123" i="7" s="1"/>
  <c r="Y281" i="7"/>
  <c r="AA281" i="7" s="1"/>
  <c r="Y127" i="7"/>
  <c r="AA127" i="7" s="1"/>
  <c r="Y156" i="7"/>
  <c r="AA156" i="7" s="1"/>
  <c r="Y58" i="7"/>
  <c r="AA58" i="7" s="1"/>
  <c r="Y230" i="7"/>
  <c r="AA230" i="7" s="1"/>
  <c r="Y202" i="7"/>
  <c r="AA202" i="7" s="1"/>
  <c r="Y75" i="7"/>
  <c r="AA75" i="7" s="1"/>
  <c r="Y97" i="7"/>
  <c r="AA97" i="7" s="1"/>
  <c r="Y365" i="7"/>
  <c r="AA365" i="7" s="1"/>
  <c r="Y45" i="7"/>
  <c r="AA45" i="7" s="1"/>
  <c r="Y262" i="7"/>
  <c r="AA262" i="7" s="1"/>
  <c r="Y280" i="7"/>
  <c r="AA280" i="7" s="1"/>
  <c r="Y329" i="7"/>
  <c r="AA329" i="7" s="1"/>
  <c r="Y364" i="7"/>
  <c r="AA364" i="7" s="1"/>
  <c r="Y36" i="7"/>
  <c r="AA36" i="7" s="1"/>
  <c r="Y107" i="7"/>
  <c r="AA107" i="7" s="1"/>
  <c r="Y232" i="7"/>
  <c r="AA232" i="7" s="1"/>
  <c r="Y310" i="7"/>
  <c r="AA310" i="7" s="1"/>
  <c r="Y259" i="7"/>
  <c r="AA259" i="7" s="1"/>
  <c r="Y135" i="7"/>
  <c r="AA135" i="7" s="1"/>
  <c r="Y140" i="7"/>
  <c r="AA140" i="7" s="1"/>
  <c r="Y177" i="7"/>
  <c r="AA177" i="7" s="1"/>
  <c r="Y386" i="7"/>
  <c r="AA386" i="7" s="1"/>
  <c r="Y71" i="7"/>
  <c r="AA71" i="7" s="1"/>
  <c r="Y6" i="7"/>
  <c r="AA6" i="7" s="1"/>
  <c r="Y252" i="7"/>
  <c r="AA252" i="7" s="1"/>
  <c r="Y351" i="7"/>
  <c r="AA351" i="7" s="1"/>
  <c r="Y104" i="7"/>
  <c r="AA104" i="7" s="1"/>
  <c r="Y207" i="7"/>
  <c r="AA207" i="7" s="1"/>
  <c r="Y267" i="7"/>
  <c r="AA267" i="7" s="1"/>
  <c r="Y111" i="7"/>
  <c r="AA111" i="7" s="1"/>
  <c r="Y203" i="7"/>
  <c r="AA203" i="7" s="1"/>
  <c r="Y237" i="7"/>
  <c r="AA237" i="7" s="1"/>
  <c r="Y31" i="7"/>
  <c r="AA31" i="7" s="1"/>
  <c r="Y44" i="7"/>
  <c r="AA44" i="7" s="1"/>
  <c r="Y283" i="7"/>
  <c r="AA283" i="7" s="1"/>
  <c r="Y141" i="7"/>
  <c r="AA141" i="7" s="1"/>
  <c r="Y376" i="7"/>
  <c r="AA376" i="7" s="1"/>
  <c r="Y278" i="7"/>
  <c r="AA278" i="7" s="1"/>
  <c r="Y206" i="7"/>
  <c r="AA206" i="7" s="1"/>
  <c r="Y188" i="7"/>
  <c r="AA188" i="7" s="1"/>
  <c r="Y269" i="7"/>
  <c r="AA269" i="7" s="1"/>
  <c r="Y11" i="7"/>
  <c r="AA11" i="7" s="1"/>
  <c r="Y299" i="7"/>
  <c r="AA299" i="7" s="1"/>
  <c r="Y100" i="7"/>
  <c r="AA100" i="7" s="1"/>
  <c r="Y318" i="7"/>
  <c r="AA318" i="7" s="1"/>
  <c r="Y149" i="7"/>
  <c r="AA149" i="7" s="1"/>
  <c r="Y347" i="7"/>
  <c r="AA347" i="7" s="1"/>
  <c r="Y193" i="7"/>
  <c r="AA193" i="7" s="1"/>
  <c r="Y189" i="7"/>
  <c r="AA189" i="7" s="1"/>
  <c r="Y261" i="7"/>
  <c r="AA261" i="7" s="1"/>
  <c r="Y258" i="7"/>
  <c r="AA258" i="7" s="1"/>
  <c r="Y161" i="7"/>
  <c r="AA161" i="7" s="1"/>
  <c r="Y298" i="7"/>
  <c r="AA298" i="7" s="1"/>
  <c r="Y191" i="7"/>
  <c r="AA191" i="7" s="1"/>
  <c r="Y219" i="7"/>
  <c r="AA219" i="7" s="1"/>
  <c r="Y233" i="7"/>
  <c r="AA233" i="7" s="1"/>
  <c r="Y319" i="7"/>
  <c r="AA319" i="7" s="1"/>
  <c r="Y380" i="7"/>
  <c r="AA380" i="7" s="1"/>
  <c r="Y33" i="7"/>
  <c r="AA33" i="7" s="1"/>
  <c r="Y294" i="7"/>
  <c r="AA294" i="7" s="1"/>
  <c r="Y324" i="7"/>
  <c r="AA324" i="7" s="1"/>
  <c r="Y275" i="7"/>
  <c r="AA275" i="7" s="1"/>
  <c r="Y316" i="7"/>
  <c r="AA316" i="7" s="1"/>
  <c r="Y374" i="7"/>
  <c r="AA374" i="7" s="1"/>
  <c r="Y125" i="7"/>
  <c r="AA125" i="7" s="1"/>
  <c r="Y61" i="7"/>
  <c r="AA61" i="7" s="1"/>
  <c r="Y160" i="7"/>
  <c r="AA160" i="7" s="1"/>
  <c r="Y29" i="7"/>
  <c r="AA29" i="7" s="1"/>
  <c r="Y210" i="7"/>
  <c r="AA210" i="7" s="1"/>
  <c r="Y139" i="7"/>
  <c r="AA139" i="7" s="1"/>
  <c r="Y231" i="7"/>
  <c r="AA231" i="7" s="1"/>
  <c r="Y67" i="7"/>
  <c r="AA67" i="7" s="1"/>
  <c r="Y239" i="7"/>
  <c r="AA239" i="7" s="1"/>
  <c r="Y69" i="7"/>
  <c r="AA69" i="7" s="1"/>
  <c r="Y94" i="7"/>
  <c r="AA94" i="7" s="1"/>
  <c r="Y345" i="7"/>
  <c r="AA345" i="7" s="1"/>
  <c r="Y338" i="7"/>
  <c r="AA338" i="7" s="1"/>
  <c r="Y301" i="7"/>
  <c r="AA301" i="7" s="1"/>
  <c r="Y53" i="7"/>
  <c r="AA53" i="7" s="1"/>
  <c r="Y245" i="7"/>
  <c r="AA245" i="7" s="1"/>
  <c r="Y185" i="7"/>
  <c r="AA185" i="7" s="1"/>
  <c r="Y244" i="7"/>
  <c r="AA244" i="7" s="1"/>
  <c r="Y339" i="7"/>
  <c r="AA339" i="7" s="1"/>
  <c r="Y179" i="7"/>
  <c r="AA179" i="7" s="1"/>
  <c r="Y330" i="7"/>
  <c r="AA330" i="7" s="1"/>
  <c r="Y30" i="7"/>
  <c r="AA30" i="7" s="1"/>
  <c r="Y47" i="7"/>
  <c r="AA47" i="7" s="1"/>
  <c r="Y17" i="7"/>
  <c r="AA17" i="7" s="1"/>
  <c r="Y173" i="7"/>
  <c r="AA173" i="7" s="1"/>
  <c r="Y240" i="7"/>
  <c r="AA240" i="7" s="1"/>
  <c r="Y274" i="7"/>
  <c r="AA274" i="7" s="1"/>
  <c r="Y157" i="7"/>
  <c r="AA157" i="7" s="1"/>
  <c r="Y142" i="7"/>
  <c r="AA142" i="7" s="1"/>
  <c r="Y63" i="7"/>
  <c r="AA63" i="7" s="1"/>
  <c r="Y270" i="7"/>
  <c r="AA270" i="7" s="1"/>
  <c r="Y375" i="7"/>
  <c r="AA375" i="7" s="1"/>
  <c r="Y220" i="7"/>
  <c r="AA220" i="7" s="1"/>
  <c r="Y79" i="7"/>
  <c r="AA79" i="7" s="1"/>
  <c r="Y92" i="7"/>
  <c r="AA92" i="7" s="1"/>
  <c r="Y333" i="7"/>
  <c r="AA333" i="7" s="1"/>
  <c r="Y26" i="7"/>
  <c r="AA26" i="7" s="1"/>
  <c r="Y34" i="7"/>
  <c r="AA34" i="7" s="1"/>
  <c r="Y70" i="7"/>
  <c r="AA70" i="7" s="1"/>
  <c r="Y322" i="7"/>
  <c r="AA322" i="7" s="1"/>
  <c r="Y248" i="7"/>
  <c r="AA248" i="7" s="1"/>
  <c r="Y102" i="7"/>
  <c r="AA102" i="7" s="1"/>
  <c r="Y86" i="7"/>
  <c r="AA86" i="7" s="1"/>
  <c r="Y108" i="7"/>
  <c r="AA108" i="7" s="1"/>
  <c r="Y306" i="7"/>
  <c r="AA306" i="7" s="1"/>
  <c r="Y166" i="7"/>
  <c r="AA166" i="7" s="1"/>
  <c r="Y165" i="7"/>
  <c r="AA165" i="7" s="1"/>
  <c r="Y50" i="7"/>
  <c r="AA50" i="7" s="1"/>
  <c r="Y383" i="7"/>
  <c r="AA383" i="7" s="1"/>
  <c r="Y263" i="7"/>
  <c r="AA263" i="7" s="1"/>
  <c r="Y279" i="7"/>
  <c r="AA279" i="7" s="1"/>
  <c r="Y78" i="7"/>
  <c r="AA78" i="7" s="1"/>
  <c r="Y349" i="7"/>
  <c r="AA349" i="7" s="1"/>
  <c r="Y145" i="7"/>
  <c r="AA145" i="7" s="1"/>
  <c r="Y213" i="7"/>
  <c r="AA213" i="7" s="1"/>
  <c r="Y21" i="7"/>
  <c r="AA21" i="7" s="1"/>
  <c r="Y174" i="7"/>
  <c r="AA174" i="7" s="1"/>
  <c r="Y187" i="7"/>
  <c r="AA187" i="7" s="1"/>
  <c r="Y98" i="7"/>
  <c r="AA98" i="7" s="1"/>
  <c r="Y356" i="7"/>
  <c r="AA356" i="7" s="1"/>
  <c r="Y336" i="7"/>
  <c r="AA336" i="7" s="1"/>
  <c r="Y286" i="7"/>
  <c r="AA286" i="7" s="1"/>
  <c r="Y32" i="7"/>
  <c r="AA32" i="7" s="1"/>
  <c r="Y90" i="7"/>
  <c r="AA90" i="7" s="1"/>
  <c r="Y217" i="7"/>
  <c r="AA217" i="7" s="1"/>
  <c r="Y136" i="7"/>
  <c r="AA136" i="7" s="1"/>
  <c r="Y110" i="7"/>
  <c r="AA110" i="7" s="1"/>
  <c r="Y289" i="7"/>
  <c r="AA289" i="7" s="1"/>
  <c r="Y368" i="7"/>
  <c r="AA368" i="7" s="1"/>
  <c r="Y243" i="7"/>
  <c r="AA243" i="7" s="1"/>
  <c r="Y46" i="7"/>
  <c r="AA46" i="7" s="1"/>
  <c r="Y184" i="7"/>
  <c r="AA184" i="7" s="1"/>
  <c r="Y150" i="7"/>
  <c r="AA150" i="7" s="1"/>
  <c r="Y211" i="7"/>
  <c r="AA211" i="7" s="1"/>
  <c r="Y229" i="7"/>
  <c r="AA229" i="7" s="1"/>
  <c r="Y218" i="7"/>
  <c r="AA218" i="7" s="1"/>
  <c r="Y241" i="7"/>
  <c r="AA241" i="7" s="1"/>
  <c r="Y348" i="7"/>
  <c r="AA348" i="7" s="1"/>
  <c r="Y314" i="7"/>
  <c r="AA314" i="7" s="1"/>
  <c r="Y51" i="7"/>
  <c r="AA51" i="7" s="1"/>
  <c r="Y133" i="7"/>
  <c r="AA133" i="7" s="1"/>
  <c r="Y265" i="7"/>
  <c r="AA265" i="7" s="1"/>
  <c r="Y377" i="7"/>
  <c r="AA377" i="7" s="1"/>
  <c r="Y264" i="7"/>
  <c r="AA264" i="7" s="1"/>
  <c r="Y334" i="7"/>
  <c r="AA334" i="7" s="1"/>
  <c r="Y122" i="7"/>
  <c r="AA122" i="7" s="1"/>
  <c r="Y153" i="7"/>
  <c r="AA153" i="7" s="1"/>
  <c r="Y186" i="7"/>
  <c r="AA186" i="7" s="1"/>
  <c r="Y326" i="7"/>
  <c r="AA326" i="7" s="1"/>
  <c r="Y96" i="7"/>
  <c r="AA96" i="7" s="1"/>
  <c r="Y384" i="7"/>
  <c r="AA384" i="7" s="1"/>
  <c r="Y360" i="7"/>
  <c r="AA360" i="7" s="1"/>
  <c r="Y119" i="7"/>
  <c r="AA119" i="7" s="1"/>
  <c r="Y91" i="7"/>
  <c r="AA91" i="7" s="1"/>
  <c r="Y112" i="7"/>
  <c r="AA112" i="7" s="1"/>
  <c r="Y87" i="7"/>
  <c r="AA87" i="7" s="1"/>
  <c r="Y18" i="7"/>
  <c r="AA18" i="7" s="1"/>
  <c r="Y120" i="7"/>
  <c r="AA120" i="7" s="1"/>
  <c r="Y158" i="7"/>
  <c r="AA158" i="7" s="1"/>
  <c r="Y103" i="7"/>
  <c r="AA103" i="7" s="1"/>
  <c r="Y254" i="7"/>
  <c r="AA254" i="7" s="1"/>
  <c r="Y154" i="7"/>
  <c r="AA154" i="7" s="1"/>
  <c r="Y23" i="7"/>
  <c r="AA23" i="7" s="1"/>
  <c r="Y66" i="7"/>
  <c r="AA66" i="7" s="1"/>
  <c r="Y249" i="7"/>
  <c r="AA249" i="7" s="1"/>
  <c r="Y88" i="7"/>
  <c r="AA88" i="7" s="1"/>
  <c r="Y73" i="7"/>
  <c r="AA73" i="7" s="1"/>
  <c r="Y117" i="7"/>
  <c r="AA117" i="7" s="1"/>
  <c r="Y14" i="7"/>
  <c r="AA14" i="7" s="1"/>
  <c r="Y155" i="7"/>
  <c r="AA155" i="7" s="1"/>
  <c r="Y77" i="7"/>
  <c r="AA77" i="7" s="1"/>
  <c r="Y273" i="7"/>
  <c r="AA273" i="7" s="1"/>
  <c r="Y361" i="7"/>
  <c r="AA361" i="7" s="1"/>
  <c r="Y8" i="7"/>
  <c r="AA8" i="7" s="1"/>
  <c r="Y223" i="7"/>
  <c r="AA223" i="7" s="1"/>
  <c r="Y358" i="7"/>
  <c r="AA358" i="7" s="1"/>
  <c r="Y331" i="7"/>
  <c r="AA331" i="7" s="1"/>
  <c r="Y159" i="7"/>
  <c r="AA159" i="7" s="1"/>
  <c r="Y52" i="7"/>
  <c r="AA52" i="7" s="1"/>
  <c r="Y385" i="7"/>
  <c r="AA385" i="7" s="1"/>
  <c r="Y328" i="7"/>
  <c r="AA328" i="7" s="1"/>
  <c r="Y373" i="7"/>
  <c r="AA373" i="7" s="1"/>
  <c r="Y204" i="7"/>
  <c r="AA204" i="7" s="1"/>
  <c r="Y352" i="7"/>
  <c r="AA352" i="7" s="1"/>
  <c r="Y307" i="7"/>
  <c r="AA307" i="7" s="1"/>
  <c r="Y55" i="7"/>
  <c r="AA55" i="7" s="1"/>
  <c r="Y305" i="7"/>
  <c r="AA305" i="7" s="1"/>
  <c r="Y146" i="7"/>
  <c r="AA146" i="7" s="1"/>
  <c r="Y216" i="7"/>
  <c r="AA216" i="7" s="1"/>
  <c r="Y367" i="7"/>
  <c r="AA367" i="7" s="1"/>
  <c r="Y138" i="7"/>
  <c r="AA138" i="7" s="1"/>
  <c r="Y370" i="7"/>
  <c r="AA370" i="7" s="1"/>
  <c r="Y137" i="7"/>
  <c r="AA137" i="7" s="1"/>
  <c r="Y246" i="7"/>
  <c r="AA246" i="7" s="1"/>
  <c r="Y99" i="7"/>
  <c r="AA99" i="7" s="1"/>
  <c r="Y201" i="7"/>
  <c r="AA201" i="7" s="1"/>
  <c r="Y327" i="7"/>
  <c r="AA327" i="7" s="1"/>
  <c r="Y242" i="7"/>
  <c r="AA242" i="7" s="1"/>
  <c r="Y282" i="7"/>
  <c r="AA282" i="7" s="1"/>
  <c r="Y311" i="7"/>
  <c r="AA311" i="7" s="1"/>
  <c r="Y180" i="7"/>
  <c r="AA180" i="7" s="1"/>
  <c r="Y290" i="7"/>
  <c r="AA290" i="7" s="1"/>
  <c r="Y192" i="7"/>
  <c r="AA192" i="7" s="1"/>
  <c r="Y251" i="7"/>
  <c r="AA251" i="7" s="1"/>
  <c r="Y337" i="7"/>
  <c r="AA337" i="7" s="1"/>
  <c r="Y197" i="7"/>
  <c r="AA197" i="7" s="1"/>
  <c r="Y317" i="7"/>
  <c r="AA317" i="7" s="1"/>
  <c r="Y266" i="7"/>
  <c r="AA266" i="7" s="1"/>
  <c r="Y381" i="7"/>
  <c r="AA381" i="7" s="1"/>
  <c r="Y212" i="7"/>
  <c r="AA212" i="7" s="1"/>
  <c r="Y199" i="7"/>
  <c r="AA199" i="7" s="1"/>
  <c r="Y80" i="7"/>
  <c r="AA80" i="7" s="1"/>
  <c r="Y76" i="7"/>
  <c r="AA76" i="7" s="1"/>
  <c r="Y85" i="7"/>
  <c r="AA85" i="7" s="1"/>
  <c r="Y353" i="7"/>
  <c r="AA353" i="7" s="1"/>
  <c r="Y225" i="7"/>
  <c r="AA225" i="7" s="1"/>
  <c r="Y194" i="7"/>
  <c r="AA194" i="7" s="1"/>
  <c r="Y124" i="7"/>
  <c r="AA124" i="7" s="1"/>
  <c r="Y114" i="7"/>
  <c r="AA114" i="7" s="1"/>
  <c r="Y144" i="7"/>
  <c r="AA144" i="7" s="1"/>
  <c r="Y171" i="7"/>
  <c r="AA171" i="7" s="1"/>
  <c r="Y95" i="7"/>
  <c r="AA95" i="7" s="1"/>
  <c r="Y22" i="7"/>
  <c r="AA22" i="7" s="1"/>
  <c r="Y181" i="7"/>
  <c r="AA181" i="7" s="1"/>
  <c r="Y257" i="7"/>
  <c r="AA257" i="7" s="1"/>
  <c r="Y362" i="7"/>
  <c r="AA362" i="7" s="1"/>
  <c r="Y163" i="7"/>
  <c r="AA163" i="7" s="1"/>
  <c r="Y19" i="7"/>
  <c r="AA19" i="7" s="1"/>
  <c r="Y9" i="7"/>
  <c r="AA9" i="7" s="1"/>
  <c r="Y169" i="7"/>
  <c r="AA169" i="7" s="1"/>
  <c r="Y260" i="7"/>
  <c r="AA260" i="7" s="1"/>
  <c r="Y106" i="7"/>
  <c r="AA106" i="7" s="1"/>
  <c r="Y195" i="7"/>
  <c r="AA195" i="7" s="1"/>
  <c r="Y215" i="7"/>
  <c r="AA215" i="7" s="1"/>
  <c r="Y226" i="7"/>
  <c r="AA226" i="7" s="1"/>
  <c r="Y359" i="7"/>
  <c r="AA359" i="7" s="1"/>
  <c r="Y296" i="7"/>
  <c r="AA296" i="7" s="1"/>
  <c r="Y41" i="7"/>
  <c r="AA41" i="7" s="1"/>
  <c r="Y28" i="7"/>
  <c r="AA28" i="7" s="1"/>
  <c r="Y332" i="7"/>
  <c r="AA332" i="7" s="1"/>
  <c r="Y354" i="7"/>
  <c r="AA354" i="7" s="1"/>
  <c r="Y168" i="7"/>
  <c r="AA168" i="7" s="1"/>
  <c r="Y48" i="7"/>
  <c r="AA48" i="7" s="1"/>
  <c r="Y308" i="7"/>
  <c r="AA308" i="7" s="1"/>
  <c r="Y128" i="7"/>
  <c r="AA128" i="7" s="1"/>
  <c r="Y42" i="7"/>
  <c r="AA42" i="7" s="1"/>
  <c r="Y382" i="7"/>
  <c r="AA382" i="7" s="1"/>
  <c r="Y300" i="7"/>
  <c r="AA300" i="7" s="1"/>
  <c r="Y321" i="7"/>
  <c r="AA321" i="7" s="1"/>
  <c r="Y291" i="7"/>
  <c r="AA291" i="7" s="1"/>
  <c r="Y176" i="7"/>
  <c r="AA176" i="7" s="1"/>
  <c r="Y170" i="7"/>
  <c r="AA170" i="7" s="1"/>
  <c r="Y277" i="7"/>
  <c r="AA277" i="7" s="1"/>
  <c r="Y151" i="7"/>
  <c r="AA151" i="7" s="1"/>
  <c r="Y350" i="7"/>
  <c r="AA350" i="7" s="1"/>
  <c r="Y276" i="7"/>
  <c r="AA276" i="7" s="1"/>
  <c r="Y84" i="7"/>
  <c r="AA84" i="7" s="1"/>
  <c r="Y183" i="7"/>
  <c r="AA183" i="7" s="1"/>
  <c r="Y16" i="7"/>
  <c r="AA16" i="7" s="1"/>
  <c r="Y224" i="7"/>
  <c r="AA224" i="7" s="1"/>
  <c r="Y325" i="7"/>
  <c r="AA325" i="7" s="1"/>
  <c r="Y38" i="7"/>
  <c r="AA38" i="7" s="1"/>
  <c r="Y134" i="7"/>
  <c r="AA134" i="7" s="1"/>
  <c r="Y372" i="7"/>
  <c r="AA372" i="7" s="1"/>
  <c r="Y147" i="7"/>
  <c r="AA147" i="7" s="1"/>
  <c r="Y313" i="7"/>
  <c r="AA313" i="7" s="1"/>
  <c r="Y83" i="7"/>
  <c r="AA83" i="7" s="1"/>
  <c r="Y293" i="7"/>
  <c r="AA293" i="7" s="1"/>
  <c r="Y205" i="7"/>
  <c r="AA205" i="7" s="1"/>
  <c r="Y10" i="7"/>
  <c r="AA10" i="7" s="1"/>
  <c r="Y287" i="7"/>
  <c r="AA287" i="7" s="1"/>
  <c r="Y49" i="7"/>
  <c r="AA49" i="7" s="1"/>
  <c r="Y271" i="7"/>
  <c r="AA271" i="7" s="1"/>
  <c r="Y292" i="7"/>
  <c r="AA292" i="7" s="1"/>
  <c r="Y235" i="7"/>
  <c r="AA235" i="7" s="1"/>
  <c r="Y7" i="7"/>
  <c r="AA7" i="7" s="1"/>
  <c r="Y284" i="7"/>
  <c r="AA284" i="7" s="1"/>
  <c r="Y93" i="7"/>
  <c r="AA93" i="7" s="1"/>
  <c r="Y81" i="7"/>
  <c r="AA81" i="7" s="1"/>
  <c r="Y297" i="7"/>
  <c r="AA297" i="7" s="1"/>
  <c r="Y303" i="7"/>
  <c r="AA303" i="7" s="1"/>
  <c r="Y256" i="7"/>
  <c r="AA256" i="7" s="1"/>
  <c r="Y247" i="7"/>
  <c r="AA247" i="7" s="1"/>
  <c r="Y178" i="7"/>
  <c r="AA178" i="7" s="1"/>
  <c r="Y12" i="7"/>
  <c r="AA12" i="7" s="1"/>
  <c r="Y115" i="7"/>
  <c r="AA115" i="7" s="1"/>
  <c r="Y208" i="7"/>
  <c r="AA208" i="7" s="1"/>
  <c r="Y143" i="7"/>
  <c r="AA143" i="7" s="1"/>
  <c r="Y548" i="8"/>
  <c r="AA548" i="8" s="1"/>
  <c r="Y481" i="8"/>
  <c r="AA481" i="8" s="1"/>
  <c r="Y545" i="8"/>
  <c r="AA545" i="8" s="1"/>
  <c r="Y620" i="8"/>
  <c r="AA620" i="8" s="1"/>
  <c r="Y150" i="8"/>
  <c r="AA150" i="8" s="1"/>
  <c r="Y416" i="8"/>
  <c r="AA416" i="8" s="1"/>
  <c r="Y568" i="8"/>
  <c r="AA568" i="8" s="1"/>
  <c r="Y18" i="8"/>
  <c r="AA18" i="8" s="1"/>
  <c r="Y34" i="8"/>
  <c r="AA34" i="8" s="1"/>
  <c r="Y424" i="8"/>
  <c r="AA424" i="8" s="1"/>
  <c r="Y243" i="8"/>
  <c r="AA243" i="8" s="1"/>
  <c r="Y87" i="8"/>
  <c r="AA87" i="8" s="1"/>
  <c r="Y327" i="8"/>
  <c r="AA327" i="8" s="1"/>
  <c r="Y396" i="8"/>
  <c r="AA396" i="8" s="1"/>
  <c r="Y348" i="8"/>
  <c r="AA348" i="8" s="1"/>
  <c r="Y400" i="8"/>
  <c r="AA400" i="8" s="1"/>
  <c r="Y567" i="8"/>
  <c r="AA567" i="8" s="1"/>
  <c r="Y619" i="8"/>
  <c r="AA619" i="8" s="1"/>
  <c r="Y240" i="8"/>
  <c r="AA240" i="8" s="1"/>
  <c r="Y622" i="8"/>
  <c r="AA622" i="8" s="1"/>
  <c r="Y229" i="8"/>
  <c r="AA229" i="8" s="1"/>
  <c r="Y15" i="8"/>
  <c r="AA15" i="8" s="1"/>
  <c r="Y621" i="8"/>
  <c r="AA621" i="8" s="1"/>
  <c r="Y499" i="8"/>
  <c r="AA499" i="8" s="1"/>
  <c r="Y109" i="8"/>
  <c r="AA109" i="8" s="1"/>
  <c r="Y613" i="8"/>
  <c r="AA613" i="8" s="1"/>
  <c r="Y460" i="8"/>
  <c r="AA460" i="8" s="1"/>
  <c r="Y92" i="8"/>
  <c r="AA92" i="8" s="1"/>
  <c r="Y459" i="8"/>
  <c r="AA459" i="8" s="1"/>
  <c r="Y547" i="8"/>
  <c r="AA547" i="8" s="1"/>
  <c r="Y328" i="8"/>
  <c r="AA328" i="8" s="1"/>
  <c r="Y624" i="8"/>
  <c r="AA624" i="8" s="1"/>
  <c r="Y197" i="8"/>
  <c r="AA197" i="8" s="1"/>
  <c r="Y233" i="8"/>
  <c r="AA233" i="8" s="1"/>
  <c r="Y299" i="8"/>
  <c r="AA299" i="8" s="1"/>
  <c r="Y561" i="8"/>
  <c r="AA561" i="8" s="1"/>
  <c r="Y475" i="8"/>
  <c r="AA475" i="8" s="1"/>
  <c r="Y236" i="8"/>
  <c r="AA236" i="8" s="1"/>
  <c r="Y237" i="8"/>
  <c r="AA237" i="8" s="1"/>
  <c r="Y57" i="8"/>
  <c r="AA57" i="8" s="1"/>
  <c r="Y110" i="8"/>
  <c r="AA110" i="8" s="1"/>
  <c r="Y169" i="8"/>
  <c r="AA169" i="8" s="1"/>
  <c r="Y251" i="8"/>
  <c r="AA251" i="8" s="1"/>
  <c r="Y266" i="8"/>
  <c r="AA266" i="8" s="1"/>
  <c r="Y177" i="8"/>
  <c r="AA177" i="8" s="1"/>
  <c r="Y119" i="8"/>
  <c r="AA119" i="8" s="1"/>
  <c r="Y248" i="8"/>
  <c r="AA248" i="8" s="1"/>
  <c r="Y38" i="8"/>
  <c r="AA38" i="8" s="1"/>
  <c r="Y318" i="8"/>
  <c r="AA318" i="8" s="1"/>
  <c r="Y354" i="8"/>
  <c r="AA354" i="8" s="1"/>
  <c r="Y452" i="8"/>
  <c r="AA452" i="8" s="1"/>
  <c r="Y311" i="8"/>
  <c r="AA311" i="8" s="1"/>
  <c r="Y444" i="8"/>
  <c r="AA444" i="8" s="1"/>
  <c r="Y420" i="8"/>
  <c r="AA420" i="8" s="1"/>
  <c r="Y512" i="8"/>
  <c r="AA512" i="8" s="1"/>
  <c r="Y343" i="8"/>
  <c r="AA343" i="8" s="1"/>
  <c r="Y122" i="8"/>
  <c r="AA122" i="8" s="1"/>
  <c r="Y105" i="8"/>
  <c r="AA105" i="8" s="1"/>
  <c r="Y117" i="8"/>
  <c r="AA117" i="8" s="1"/>
  <c r="Y6" i="8"/>
  <c r="AA6" i="8" s="1"/>
  <c r="Y284" i="8"/>
  <c r="AA284" i="8" s="1"/>
  <c r="Y375" i="8"/>
  <c r="AA375" i="8" s="1"/>
  <c r="Y434" i="8"/>
  <c r="AA434" i="8" s="1"/>
  <c r="Y526" i="8"/>
  <c r="AA526" i="8" s="1"/>
  <c r="Y25" i="8"/>
  <c r="AA25" i="8" s="1"/>
  <c r="Y415" i="8"/>
  <c r="AA415" i="8" s="1"/>
  <c r="Y97" i="8"/>
  <c r="AA97" i="8" s="1"/>
  <c r="Y41" i="8"/>
  <c r="AA41" i="8" s="1"/>
  <c r="Y479" i="8"/>
  <c r="AA479" i="8" s="1"/>
  <c r="Y382" i="8"/>
  <c r="AA382" i="8" s="1"/>
  <c r="Y386" i="8"/>
  <c r="AA386" i="8" s="1"/>
  <c r="Y390" i="8"/>
  <c r="AA390" i="8" s="1"/>
  <c r="Y107" i="8"/>
  <c r="AA107" i="8" s="1"/>
  <c r="Y350" i="8"/>
  <c r="AA350" i="8" s="1"/>
  <c r="Y147" i="8"/>
  <c r="AA147" i="8" s="1"/>
  <c r="Y583" i="8"/>
  <c r="AA583" i="8" s="1"/>
  <c r="Y495" i="8"/>
  <c r="AA495" i="8" s="1"/>
  <c r="Y344" i="8"/>
  <c r="AA344" i="8" s="1"/>
  <c r="Y373" i="8"/>
  <c r="AA373" i="8" s="1"/>
  <c r="Y75" i="8"/>
  <c r="AA75" i="8" s="1"/>
  <c r="Y151" i="8"/>
  <c r="AA151" i="8" s="1"/>
  <c r="Y206" i="8"/>
  <c r="AA206" i="8" s="1"/>
  <c r="Y77" i="8"/>
  <c r="AA77" i="8" s="1"/>
  <c r="Y334" i="8"/>
  <c r="AA334" i="8" s="1"/>
  <c r="Y191" i="8"/>
  <c r="AA191" i="8" s="1"/>
  <c r="Y608" i="8"/>
  <c r="AA608" i="8" s="1"/>
  <c r="Y408" i="8"/>
  <c r="AA408" i="8" s="1"/>
  <c r="Y159" i="8"/>
  <c r="AA159" i="8" s="1"/>
  <c r="Y340" i="8"/>
  <c r="AA340" i="8" s="1"/>
  <c r="Y260" i="8"/>
  <c r="AA260" i="8" s="1"/>
  <c r="Y314" i="8"/>
  <c r="AA314" i="8" s="1"/>
  <c r="Y509" i="8"/>
  <c r="AA509" i="8" s="1"/>
  <c r="Y98" i="8"/>
  <c r="AA98" i="8" s="1"/>
  <c r="Y146" i="8"/>
  <c r="AA146" i="8" s="1"/>
  <c r="Y195" i="8"/>
  <c r="AA195" i="8" s="1"/>
  <c r="Y43" i="8"/>
  <c r="AA43" i="8" s="1"/>
  <c r="Y352" i="8"/>
  <c r="AA352" i="8" s="1"/>
  <c r="Y245" i="8"/>
  <c r="AA245" i="8" s="1"/>
  <c r="Y609" i="8"/>
  <c r="AA609" i="8" s="1"/>
  <c r="Y336" i="8"/>
  <c r="AA336" i="8" s="1"/>
  <c r="Y183" i="8"/>
  <c r="AA183" i="8" s="1"/>
  <c r="Y345" i="8"/>
  <c r="AA345" i="8" s="1"/>
  <c r="Y252" i="8"/>
  <c r="AA252" i="8" s="1"/>
  <c r="Y591" i="8"/>
  <c r="AA591" i="8" s="1"/>
  <c r="Y351" i="8"/>
  <c r="AA351" i="8" s="1"/>
  <c r="Y257" i="8"/>
  <c r="AA257" i="8" s="1"/>
  <c r="Y79" i="8"/>
  <c r="AA79" i="8" s="1"/>
  <c r="Y156" i="8"/>
  <c r="AA156" i="8" s="1"/>
  <c r="Y556" i="8"/>
  <c r="AA556" i="8" s="1"/>
  <c r="Y157" i="8"/>
  <c r="AA157" i="8" s="1"/>
  <c r="Y430" i="8"/>
  <c r="AA430" i="8" s="1"/>
  <c r="Y465" i="8"/>
  <c r="AA465" i="8" s="1"/>
  <c r="Y190" i="8"/>
  <c r="AA190" i="8" s="1"/>
  <c r="Y45" i="8"/>
  <c r="AA45" i="8" s="1"/>
  <c r="Y605" i="8"/>
  <c r="AA605" i="8" s="1"/>
  <c r="Y23" i="8"/>
  <c r="AA23" i="8" s="1"/>
  <c r="Y108" i="8"/>
  <c r="AA108" i="8" s="1"/>
  <c r="Y209" i="8"/>
  <c r="AA209" i="8" s="1"/>
  <c r="Y507" i="8"/>
  <c r="AA507" i="8" s="1"/>
  <c r="Y391" i="8"/>
  <c r="AA391" i="8" s="1"/>
  <c r="Y560" i="8"/>
  <c r="AA560" i="8" s="1"/>
  <c r="Y204" i="8"/>
  <c r="AA204" i="8" s="1"/>
  <c r="Y331" i="8"/>
  <c r="AA331" i="8" s="1"/>
  <c r="Y50" i="8"/>
  <c r="AA50" i="8" s="1"/>
  <c r="Y602" i="8"/>
  <c r="AA602" i="8" s="1"/>
  <c r="Y623" i="8"/>
  <c r="AA623" i="8" s="1"/>
  <c r="Y368" i="8"/>
  <c r="AA368" i="8" s="1"/>
  <c r="Y484" i="8"/>
  <c r="AA484" i="8" s="1"/>
  <c r="Y114" i="8"/>
  <c r="AA114" i="8" s="1"/>
  <c r="Y211" i="8"/>
  <c r="AA211" i="8" s="1"/>
  <c r="Y82" i="8"/>
  <c r="AA82" i="8" s="1"/>
  <c r="Y319" i="8"/>
  <c r="AA319" i="8" s="1"/>
  <c r="Y217" i="8"/>
  <c r="AA217" i="8" s="1"/>
  <c r="Y435" i="8"/>
  <c r="AA435" i="8" s="1"/>
  <c r="Y187" i="8"/>
  <c r="AA187" i="8" s="1"/>
  <c r="Y129" i="8"/>
  <c r="AA129" i="8" s="1"/>
  <c r="Y168" i="8"/>
  <c r="AA168" i="8" s="1"/>
  <c r="Y370" i="8"/>
  <c r="AA370" i="8" s="1"/>
  <c r="Y447" i="8"/>
  <c r="AA447" i="8" s="1"/>
  <c r="Y585" i="8"/>
  <c r="AA585" i="8" s="1"/>
  <c r="Y121" i="8"/>
  <c r="AA121" i="8" s="1"/>
  <c r="Y573" i="8"/>
  <c r="AA573" i="8" s="1"/>
  <c r="Y397" i="8"/>
  <c r="AA397" i="8" s="1"/>
  <c r="Y586" i="8"/>
  <c r="AA586" i="8" s="1"/>
  <c r="Y380" i="8"/>
  <c r="AA380" i="8" s="1"/>
  <c r="Y322" i="8"/>
  <c r="AA322" i="8" s="1"/>
  <c r="Y39" i="8"/>
  <c r="AA39" i="8" s="1"/>
  <c r="Y544" i="8"/>
  <c r="AA544" i="8" s="1"/>
  <c r="Y525" i="8"/>
  <c r="AA525" i="8" s="1"/>
  <c r="Y198" i="8"/>
  <c r="AA198" i="8" s="1"/>
  <c r="Y212" i="8"/>
  <c r="AA212" i="8" s="1"/>
  <c r="Y456" i="8"/>
  <c r="AA456" i="8" s="1"/>
  <c r="Y552" i="8"/>
  <c r="AA552" i="8" s="1"/>
  <c r="Y73" i="8"/>
  <c r="AA73" i="8" s="1"/>
  <c r="Y49" i="8"/>
  <c r="AA49" i="8" s="1"/>
  <c r="Y342" i="8"/>
  <c r="AA342" i="8" s="1"/>
  <c r="Y315" i="8"/>
  <c r="AA315" i="8" s="1"/>
  <c r="Y383" i="8"/>
  <c r="AA383" i="8" s="1"/>
  <c r="Y231" i="8"/>
  <c r="AA231" i="8" s="1"/>
  <c r="Y192" i="8"/>
  <c r="AA192" i="8" s="1"/>
  <c r="Y216" i="8"/>
  <c r="AA216" i="8" s="1"/>
  <c r="Y127" i="8"/>
  <c r="AA127" i="8" s="1"/>
  <c r="Y292" i="8"/>
  <c r="AA292" i="8" s="1"/>
  <c r="Y148" i="8"/>
  <c r="AA148" i="8" s="1"/>
  <c r="Y235" i="8"/>
  <c r="AA235" i="8" s="1"/>
  <c r="Y385" i="8"/>
  <c r="AA385" i="8" s="1"/>
  <c r="Y133" i="8"/>
  <c r="AA133" i="8" s="1"/>
  <c r="Y145" i="8"/>
  <c r="AA145" i="8" s="1"/>
  <c r="Y188" i="8"/>
  <c r="AA188" i="8" s="1"/>
  <c r="Y47" i="8"/>
  <c r="AA47" i="8" s="1"/>
  <c r="Y104" i="8"/>
  <c r="AA104" i="8" s="1"/>
  <c r="Y247" i="8"/>
  <c r="AA247" i="8" s="1"/>
  <c r="Y303" i="8"/>
  <c r="AA303" i="8" s="1"/>
  <c r="Y506" i="8"/>
  <c r="AA506" i="8" s="1"/>
  <c r="Y128" i="8"/>
  <c r="AA128" i="8" s="1"/>
  <c r="Y249" i="8"/>
  <c r="AA249" i="8" s="1"/>
  <c r="Y30" i="8"/>
  <c r="AA30" i="8" s="1"/>
  <c r="Y68" i="8"/>
  <c r="AA68" i="8" s="1"/>
  <c r="Y394" i="8"/>
  <c r="AA394" i="8" s="1"/>
  <c r="Y294" i="8"/>
  <c r="AA294" i="8" s="1"/>
  <c r="Y46" i="8"/>
  <c r="AA46" i="8" s="1"/>
  <c r="Y520" i="8"/>
  <c r="AA520" i="8" s="1"/>
  <c r="Y521" i="8"/>
  <c r="AA521" i="8" s="1"/>
  <c r="Y441" i="8"/>
  <c r="AA441" i="8" s="1"/>
  <c r="Y388" i="8"/>
  <c r="AA388" i="8" s="1"/>
  <c r="Y581" i="8"/>
  <c r="AA581" i="8" s="1"/>
  <c r="Y185" i="8"/>
  <c r="AA185" i="8" s="1"/>
  <c r="Y14" i="8"/>
  <c r="AA14" i="8" s="1"/>
  <c r="Y281" i="8"/>
  <c r="AA281" i="8" s="1"/>
  <c r="Y134" i="8"/>
  <c r="AA134" i="8" s="1"/>
  <c r="Y20" i="8"/>
  <c r="AA20" i="8" s="1"/>
  <c r="Y418" i="8"/>
  <c r="AA418" i="8" s="1"/>
  <c r="Y286" i="8"/>
  <c r="AA286" i="8" s="1"/>
  <c r="Y130" i="8"/>
  <c r="AA130" i="8" s="1"/>
  <c r="Y16" i="8"/>
  <c r="AA16" i="8" s="1"/>
  <c r="Y417" i="8"/>
  <c r="AA417" i="8" s="1"/>
  <c r="Y463" i="8"/>
  <c r="AA463" i="8" s="1"/>
  <c r="Y588" i="8"/>
  <c r="AA588" i="8" s="1"/>
  <c r="Y309" i="8"/>
  <c r="AA309" i="8" s="1"/>
  <c r="Y26" i="8"/>
  <c r="AA26" i="8" s="1"/>
  <c r="Y589" i="8"/>
  <c r="AA589" i="8" s="1"/>
  <c r="Y535" i="8"/>
  <c r="AA535" i="8" s="1"/>
  <c r="Y604" i="8"/>
  <c r="AA604" i="8" s="1"/>
  <c r="Y339" i="8"/>
  <c r="AA339" i="8" s="1"/>
  <c r="Y448" i="8"/>
  <c r="AA448" i="8" s="1"/>
  <c r="Y618" i="8"/>
  <c r="AA618" i="8" s="1"/>
  <c r="Y287" i="8"/>
  <c r="AA287" i="8" s="1"/>
  <c r="Y584" i="8"/>
  <c r="AA584" i="8" s="1"/>
  <c r="Y317" i="8"/>
  <c r="AA317" i="8" s="1"/>
  <c r="Y36" i="8"/>
  <c r="AA36" i="8" s="1"/>
  <c r="Y277" i="8"/>
  <c r="AA277" i="8" s="1"/>
  <c r="Y152" i="8"/>
  <c r="AA152" i="8" s="1"/>
  <c r="Y54" i="8"/>
  <c r="AA54" i="8" s="1"/>
  <c r="Y224" i="8"/>
  <c r="AA224" i="8" s="1"/>
  <c r="Y423" i="8"/>
  <c r="AA423" i="8" s="1"/>
  <c r="Y378" i="8"/>
  <c r="AA378" i="8" s="1"/>
  <c r="Y261" i="8"/>
  <c r="AA261" i="8" s="1"/>
  <c r="Y302" i="8"/>
  <c r="AA302" i="8" s="1"/>
  <c r="Y22" i="8"/>
  <c r="AA22" i="8" s="1"/>
  <c r="Y611" i="8"/>
  <c r="AA611" i="8" s="1"/>
  <c r="Y158" i="8"/>
  <c r="AA158" i="8" s="1"/>
  <c r="Y181" i="8"/>
  <c r="AA181" i="8" s="1"/>
  <c r="Y238" i="8"/>
  <c r="AA238" i="8" s="1"/>
  <c r="Y321" i="8"/>
  <c r="AA321" i="8" s="1"/>
  <c r="Y203" i="8"/>
  <c r="AA203" i="8" s="1"/>
  <c r="Y182" i="8"/>
  <c r="AA182" i="8" s="1"/>
  <c r="Y273" i="8"/>
  <c r="AA273" i="8" s="1"/>
  <c r="Y523" i="8"/>
  <c r="AA523" i="8" s="1"/>
  <c r="Y116" i="8"/>
  <c r="AA116" i="8" s="1"/>
  <c r="Y58" i="8"/>
  <c r="AA58" i="8" s="1"/>
  <c r="Y387" i="8"/>
  <c r="AA387" i="8" s="1"/>
  <c r="Y603" i="8"/>
  <c r="AA603" i="8" s="1"/>
  <c r="Y40" i="8"/>
  <c r="AA40" i="8" s="1"/>
  <c r="Y308" i="8"/>
  <c r="AA308" i="8" s="1"/>
  <c r="Y293" i="8"/>
  <c r="AA293" i="8" s="1"/>
  <c r="Y42" i="8"/>
  <c r="AA42" i="8" s="1"/>
  <c r="Y174" i="8"/>
  <c r="AA174" i="8" s="1"/>
  <c r="Y228" i="8"/>
  <c r="AA228" i="8" s="1"/>
  <c r="Y56" i="8"/>
  <c r="AA56" i="8" s="1"/>
  <c r="Y59" i="8"/>
  <c r="AA59" i="8" s="1"/>
  <c r="Y180" i="8"/>
  <c r="AA180" i="8" s="1"/>
  <c r="Y100" i="8"/>
  <c r="AA100" i="8" s="1"/>
  <c r="Y427" i="8"/>
  <c r="AA427" i="8" s="1"/>
  <c r="Y173" i="8"/>
  <c r="AA173" i="8" s="1"/>
  <c r="Y124" i="8"/>
  <c r="AA124" i="8" s="1"/>
  <c r="Y141" i="8"/>
  <c r="AA141" i="8" s="1"/>
  <c r="Y487" i="8"/>
  <c r="AA487" i="8" s="1"/>
  <c r="Y422" i="8"/>
  <c r="AA422" i="8" s="1"/>
  <c r="Y407" i="8"/>
  <c r="AA407" i="8" s="1"/>
  <c r="Y503" i="8"/>
  <c r="AA503" i="8" s="1"/>
  <c r="Y64" i="8"/>
  <c r="AA64" i="8" s="1"/>
  <c r="Y381" i="8"/>
  <c r="AA381" i="8" s="1"/>
  <c r="Y186" i="8"/>
  <c r="AA186" i="8" s="1"/>
  <c r="Y27" i="8"/>
  <c r="AA27" i="8" s="1"/>
  <c r="Y330" i="8"/>
  <c r="AA330" i="8" s="1"/>
  <c r="Y29" i="8"/>
  <c r="AA29" i="8" s="1"/>
  <c r="Y453" i="8"/>
  <c r="AA453" i="8" s="1"/>
  <c r="Y9" i="8"/>
  <c r="AA9" i="8" s="1"/>
  <c r="Y307" i="8"/>
  <c r="AA307" i="8" s="1"/>
  <c r="Y600" i="8"/>
  <c r="AA600" i="8" s="1"/>
  <c r="Y267" i="8"/>
  <c r="AA267" i="8" s="1"/>
  <c r="Y218" i="8"/>
  <c r="AA218" i="8" s="1"/>
  <c r="Y74" i="8"/>
  <c r="AA74" i="8" s="1"/>
  <c r="Y596" i="8"/>
  <c r="AA596" i="8" s="1"/>
  <c r="Y530" i="8"/>
  <c r="AA530" i="8" s="1"/>
  <c r="Y426" i="8"/>
  <c r="AA426" i="8" s="1"/>
  <c r="Y325" i="8"/>
  <c r="AA325" i="8" s="1"/>
  <c r="Y210" i="8"/>
  <c r="AA210" i="8" s="1"/>
  <c r="Y178" i="8"/>
  <c r="AA178" i="8" s="1"/>
  <c r="Y478" i="8"/>
  <c r="AA478" i="8" s="1"/>
  <c r="Y341" i="8"/>
  <c r="AA341" i="8" s="1"/>
  <c r="Y170" i="8"/>
  <c r="AA170" i="8" s="1"/>
  <c r="Y369" i="8"/>
  <c r="AA369" i="8" s="1"/>
  <c r="Y264" i="8"/>
  <c r="AA264" i="8" s="1"/>
  <c r="Y96" i="8"/>
  <c r="AA96" i="8" s="1"/>
  <c r="Y494" i="8"/>
  <c r="AA494" i="8" s="1"/>
  <c r="Y461" i="8"/>
  <c r="AA461" i="8" s="1"/>
  <c r="Y111" i="8"/>
  <c r="AA111" i="8" s="1"/>
  <c r="Y296" i="8"/>
  <c r="AA296" i="8" s="1"/>
  <c r="Y537" i="8"/>
  <c r="AA537" i="8" s="1"/>
  <c r="Y403" i="8"/>
  <c r="AA403" i="8" s="1"/>
  <c r="Y258" i="8"/>
  <c r="AA258" i="8" s="1"/>
  <c r="Y472" i="8"/>
  <c r="AA472" i="8" s="1"/>
  <c r="Y486" i="8"/>
  <c r="AA486" i="8" s="1"/>
  <c r="Y283" i="8"/>
  <c r="AA283" i="8" s="1"/>
  <c r="Y65" i="8"/>
  <c r="AA65" i="8" s="1"/>
  <c r="Y118" i="8"/>
  <c r="AA118" i="8" s="1"/>
  <c r="Y505" i="8"/>
  <c r="AA505" i="8" s="1"/>
  <c r="Y90" i="8"/>
  <c r="AA90" i="8" s="1"/>
  <c r="Y493" i="8"/>
  <c r="AA493" i="8" s="1"/>
  <c r="Y295" i="8"/>
  <c r="AA295" i="8" s="1"/>
  <c r="Y489" i="8"/>
  <c r="AA489" i="8" s="1"/>
  <c r="Y404" i="8"/>
  <c r="AA404" i="8" s="1"/>
  <c r="Y7" i="8"/>
  <c r="AA7" i="8" s="1"/>
  <c r="Y44" i="8"/>
  <c r="AA44" i="8" s="1"/>
  <c r="Y594" i="8"/>
  <c r="AA594" i="8" s="1"/>
  <c r="Y429" i="8"/>
  <c r="AA429" i="8" s="1"/>
  <c r="Y278" i="8"/>
  <c r="AA278" i="8" s="1"/>
  <c r="Y220" i="8"/>
  <c r="AA220" i="8" s="1"/>
  <c r="Y21" i="8"/>
  <c r="AA21" i="8" s="1"/>
  <c r="Y492" i="8"/>
  <c r="AA492" i="8" s="1"/>
  <c r="Y132" i="8"/>
  <c r="AA132" i="8" s="1"/>
  <c r="Y101" i="8"/>
  <c r="AA101" i="8" s="1"/>
  <c r="Y175" i="8"/>
  <c r="AA175" i="8" s="1"/>
  <c r="S5" i="8"/>
  <c r="R626" i="8"/>
  <c r="Y297" i="8"/>
  <c r="AA297" i="8" s="1"/>
  <c r="Y270" i="8"/>
  <c r="AA270" i="8" s="1"/>
  <c r="Y161" i="8"/>
  <c r="AA161" i="8" s="1"/>
  <c r="Y179" i="8"/>
  <c r="AA179" i="8" s="1"/>
  <c r="Y171" i="8"/>
  <c r="AA171" i="8" s="1"/>
  <c r="Y527" i="8"/>
  <c r="AA527" i="8" s="1"/>
  <c r="Y326" i="8"/>
  <c r="AA326" i="8" s="1"/>
  <c r="Y462" i="8"/>
  <c r="AA462" i="8" s="1"/>
  <c r="Y250" i="8"/>
  <c r="AA250" i="8" s="1"/>
  <c r="Y607" i="8"/>
  <c r="AA607" i="8" s="1"/>
  <c r="Y131" i="8"/>
  <c r="AA131" i="8" s="1"/>
  <c r="Y135" i="8"/>
  <c r="AA135" i="8" s="1"/>
  <c r="Y522" i="8"/>
  <c r="AA522" i="8" s="1"/>
  <c r="Y207" i="8"/>
  <c r="AA207" i="8" s="1"/>
  <c r="Y282" i="8"/>
  <c r="AA282" i="8" s="1"/>
  <c r="Y167" i="8"/>
  <c r="AA167" i="8" s="1"/>
  <c r="Y372" i="8"/>
  <c r="AA372" i="8" s="1"/>
  <c r="Y120" i="8"/>
  <c r="AA120" i="8" s="1"/>
  <c r="Y483" i="8"/>
  <c r="AA483" i="8" s="1"/>
  <c r="Y606" i="8"/>
  <c r="AA606" i="8" s="1"/>
  <c r="Y184" i="8"/>
  <c r="AA184" i="8" s="1"/>
  <c r="Y616" i="8"/>
  <c r="AA616" i="8" s="1"/>
  <c r="Y518" i="8"/>
  <c r="AA518" i="8" s="1"/>
  <c r="Y610" i="8"/>
  <c r="AA610" i="8" s="1"/>
  <c r="Y524" i="8"/>
  <c r="AA524" i="8" s="1"/>
  <c r="Y329" i="8"/>
  <c r="AA329" i="8" s="1"/>
  <c r="Y268" i="8"/>
  <c r="AA268" i="8" s="1"/>
  <c r="Y514" i="8"/>
  <c r="AA514" i="8" s="1"/>
  <c r="Y194" i="8"/>
  <c r="AA194" i="8" s="1"/>
  <c r="Y10" i="8"/>
  <c r="AA10" i="8" s="1"/>
  <c r="Y201" i="8"/>
  <c r="AA201" i="8" s="1"/>
  <c r="Y234" i="8"/>
  <c r="AA234" i="8" s="1"/>
  <c r="Y458" i="8"/>
  <c r="AA458" i="8" s="1"/>
  <c r="Y323" i="8"/>
  <c r="AA323" i="8" s="1"/>
  <c r="Y384" i="8"/>
  <c r="AA384" i="8" s="1"/>
  <c r="Y31" i="8"/>
  <c r="AA31" i="8" s="1"/>
  <c r="Y138" i="8"/>
  <c r="AA138" i="8" s="1"/>
  <c r="Y543" i="8"/>
  <c r="AA543" i="8" s="1"/>
  <c r="Y106" i="8"/>
  <c r="AA106" i="8" s="1"/>
  <c r="Y614" i="8"/>
  <c r="AA614" i="8" s="1"/>
  <c r="Y289" i="8"/>
  <c r="AA289" i="8" s="1"/>
  <c r="Y477" i="8"/>
  <c r="AA477" i="8" s="1"/>
  <c r="Y112" i="8"/>
  <c r="AA112" i="8" s="1"/>
  <c r="Y398" i="8"/>
  <c r="AA398" i="8" s="1"/>
  <c r="Y538" i="8"/>
  <c r="AA538" i="8" s="1"/>
  <c r="Y389" i="8"/>
  <c r="AA389" i="8" s="1"/>
  <c r="Y269" i="8"/>
  <c r="AA269" i="8" s="1"/>
  <c r="Y305" i="8"/>
  <c r="AA305" i="8" s="1"/>
  <c r="Y597" i="8"/>
  <c r="AA597" i="8" s="1"/>
  <c r="Y498" i="8"/>
  <c r="AA498" i="8" s="1"/>
  <c r="Y485" i="8"/>
  <c r="AA485" i="8" s="1"/>
  <c r="Y364" i="8"/>
  <c r="AA364" i="8" s="1"/>
  <c r="Y595" i="8"/>
  <c r="AA595" i="8" s="1"/>
  <c r="Y490" i="8"/>
  <c r="AA490" i="8" s="1"/>
  <c r="Y534" i="8"/>
  <c r="AA534" i="8" s="1"/>
  <c r="Y411" i="8"/>
  <c r="AA411" i="8" s="1"/>
  <c r="Y263" i="8"/>
  <c r="AA263" i="8" s="1"/>
  <c r="Y172" i="8"/>
  <c r="AA172" i="8" s="1"/>
  <c r="Y469" i="8"/>
  <c r="AA469" i="8" s="1"/>
  <c r="Y80" i="8"/>
  <c r="AA80" i="8" s="1"/>
  <c r="Y476" i="8"/>
  <c r="AA476" i="8" s="1"/>
  <c r="Y91" i="8"/>
  <c r="AA91" i="8" s="1"/>
  <c r="Y28" i="8"/>
  <c r="AA28" i="8" s="1"/>
  <c r="Y366" i="8"/>
  <c r="AA366" i="8" s="1"/>
  <c r="Y11" i="8"/>
  <c r="AA11" i="8" s="1"/>
  <c r="Y579" i="8"/>
  <c r="AA579" i="8" s="1"/>
  <c r="Y241" i="8"/>
  <c r="AA241" i="8" s="1"/>
  <c r="Y587" i="8"/>
  <c r="AA587" i="8" s="1"/>
  <c r="Y625" i="8"/>
  <c r="AA625" i="8" s="1"/>
  <c r="Y153" i="8"/>
  <c r="AA153" i="8" s="1"/>
  <c r="Y215" i="8"/>
  <c r="AA215" i="8" s="1"/>
  <c r="Y539" i="8"/>
  <c r="AA539" i="8" s="1"/>
  <c r="Y395" i="8"/>
  <c r="AA395" i="8" s="1"/>
  <c r="Y60" i="8"/>
  <c r="AA60" i="8" s="1"/>
  <c r="Y582" i="8"/>
  <c r="AA582" i="8" s="1"/>
  <c r="Y414" i="8"/>
  <c r="AA414" i="8" s="1"/>
  <c r="Y488" i="8"/>
  <c r="AA488" i="8" s="1"/>
  <c r="Y316" i="8"/>
  <c r="AA316" i="8" s="1"/>
  <c r="Y347" i="8"/>
  <c r="AA347" i="8" s="1"/>
  <c r="Y81" i="8"/>
  <c r="AA81" i="8" s="1"/>
  <c r="Y208" i="8"/>
  <c r="AA208" i="8" s="1"/>
  <c r="Y137" i="8"/>
  <c r="AA137" i="8" s="1"/>
  <c r="Y563" i="8"/>
  <c r="AA563" i="8" s="1"/>
  <c r="Y142" i="8"/>
  <c r="AA142" i="8" s="1"/>
  <c r="Y304" i="8"/>
  <c r="AA304" i="8" s="1"/>
  <c r="Y102" i="8"/>
  <c r="AA102" i="8" s="1"/>
  <c r="Y355" i="8"/>
  <c r="AA355" i="8" s="1"/>
  <c r="Y19" i="8"/>
  <c r="AA19" i="8" s="1"/>
  <c r="Y357" i="8"/>
  <c r="AA357" i="8" s="1"/>
  <c r="Y590" i="8"/>
  <c r="AA590" i="8" s="1"/>
  <c r="Y510" i="8"/>
  <c r="AA510" i="8" s="1"/>
  <c r="Y516" i="8"/>
  <c r="AA516" i="8" s="1"/>
  <c r="Y155" i="8"/>
  <c r="AA155" i="8" s="1"/>
  <c r="Y84" i="8"/>
  <c r="AA84" i="8" s="1"/>
  <c r="Y163" i="8"/>
  <c r="AA163" i="8" s="1"/>
  <c r="Y501" i="8"/>
  <c r="AA501" i="8" s="1"/>
  <c r="Y569" i="8"/>
  <c r="AA569" i="8" s="1"/>
  <c r="Y259" i="8"/>
  <c r="AA259" i="8" s="1"/>
  <c r="Y69" i="8"/>
  <c r="AA69" i="8" s="1"/>
  <c r="Y558" i="8"/>
  <c r="AA558" i="8" s="1"/>
  <c r="Y154" i="8"/>
  <c r="AA154" i="8" s="1"/>
  <c r="Y274" i="8"/>
  <c r="AA274" i="8" s="1"/>
  <c r="Y271" i="8"/>
  <c r="AA271" i="8" s="1"/>
  <c r="Y239" i="8"/>
  <c r="AA239" i="8" s="1"/>
  <c r="Y333" i="8"/>
  <c r="AA333" i="8" s="1"/>
  <c r="Y275" i="8"/>
  <c r="AA275" i="8" s="1"/>
  <c r="Y562" i="8"/>
  <c r="AA562" i="8" s="1"/>
  <c r="Y301" i="8"/>
  <c r="AA301" i="8" s="1"/>
  <c r="Y446" i="8"/>
  <c r="AA446" i="8" s="1"/>
  <c r="Y451" i="8"/>
  <c r="AA451" i="8" s="1"/>
  <c r="Y226" i="8"/>
  <c r="AA226" i="8" s="1"/>
  <c r="Y242" i="8"/>
  <c r="AA242" i="8" s="1"/>
  <c r="Y615" i="8"/>
  <c r="AA615" i="8" s="1"/>
  <c r="Y405" i="8"/>
  <c r="AA405" i="8" s="1"/>
  <c r="Y85" i="8"/>
  <c r="AA85" i="8" s="1"/>
  <c r="Y536" i="8"/>
  <c r="AA536" i="8" s="1"/>
  <c r="Y546" i="8"/>
  <c r="AA546" i="8" s="1"/>
  <c r="Y519" i="8"/>
  <c r="AA519" i="8" s="1"/>
  <c r="Y529" i="8"/>
  <c r="AA529" i="8" s="1"/>
  <c r="Y225" i="8"/>
  <c r="AA225" i="8" s="1"/>
  <c r="Y471" i="8"/>
  <c r="AA471" i="8" s="1"/>
  <c r="Y99" i="8"/>
  <c r="AA99" i="8" s="1"/>
  <c r="Y419" i="8"/>
  <c r="AA419" i="8" s="1"/>
  <c r="Y139" i="8"/>
  <c r="AA139" i="8" s="1"/>
  <c r="Y55" i="8"/>
  <c r="AA55" i="8" s="1"/>
  <c r="Y53" i="8"/>
  <c r="AA53" i="8" s="1"/>
  <c r="Y612" i="8"/>
  <c r="AA612" i="8" s="1"/>
  <c r="Y491" i="8"/>
  <c r="AA491" i="8" s="1"/>
  <c r="Y580" i="8"/>
  <c r="AA580" i="8" s="1"/>
  <c r="Y409" i="8"/>
  <c r="AA409" i="8" s="1"/>
  <c r="Y205" i="8"/>
  <c r="AA205" i="8" s="1"/>
  <c r="Y202" i="8"/>
  <c r="AA202" i="8" s="1"/>
  <c r="Y565" i="8"/>
  <c r="AA565" i="8" s="1"/>
  <c r="Y246" i="8"/>
  <c r="AA246" i="8" s="1"/>
  <c r="Y166" i="8"/>
  <c r="AA166" i="8" s="1"/>
  <c r="Y143" i="8"/>
  <c r="AA143" i="8" s="1"/>
  <c r="Y337" i="8"/>
  <c r="AA337" i="8" s="1"/>
  <c r="Y232" i="8"/>
  <c r="AA232" i="8" s="1"/>
  <c r="Y431" i="8"/>
  <c r="AA431" i="8" s="1"/>
  <c r="Y437" i="8"/>
  <c r="AA437" i="8" s="1"/>
  <c r="Y230" i="8"/>
  <c r="AA230" i="8" s="1"/>
  <c r="Y517" i="8"/>
  <c r="AA517" i="8" s="1"/>
  <c r="Y598" i="8"/>
  <c r="AA598" i="8" s="1"/>
  <c r="Y533" i="8"/>
  <c r="AA533" i="8" s="1"/>
  <c r="Y338" i="8"/>
  <c r="AA338" i="8" s="1"/>
  <c r="Y557" i="8"/>
  <c r="AA557" i="8" s="1"/>
  <c r="Y349" i="8"/>
  <c r="AA349" i="8" s="1"/>
  <c r="Y443" i="8"/>
  <c r="AA443" i="8" s="1"/>
  <c r="Y17" i="8"/>
  <c r="AA17" i="8" s="1"/>
  <c r="Y593" i="8"/>
  <c r="AA593" i="8" s="1"/>
  <c r="Y8" i="8"/>
  <c r="AA8" i="8" s="1"/>
  <c r="Y599" i="8"/>
  <c r="AA599" i="8" s="1"/>
  <c r="Y176" i="8"/>
  <c r="AA176" i="8" s="1"/>
  <c r="Y13" i="8"/>
  <c r="AA13" i="8" s="1"/>
  <c r="Y200" i="8"/>
  <c r="AA200" i="8" s="1"/>
  <c r="Y432" i="8"/>
  <c r="AA432" i="8" s="1"/>
  <c r="Y223" i="8"/>
  <c r="AA223" i="8" s="1"/>
  <c r="Y136" i="8"/>
  <c r="AA136" i="8" s="1"/>
  <c r="Y94" i="8"/>
  <c r="AA94" i="8" s="1"/>
  <c r="Y71" i="8"/>
  <c r="AA71" i="8" s="1"/>
  <c r="Y554" i="8"/>
  <c r="AA554" i="8" s="1"/>
  <c r="Y377" i="8"/>
  <c r="AA377" i="8" s="1"/>
  <c r="Y221" i="8"/>
  <c r="AA221" i="8" s="1"/>
  <c r="Y379" i="8"/>
  <c r="AA379" i="8" s="1"/>
  <c r="Y528" i="8"/>
  <c r="AA528" i="8" s="1"/>
  <c r="Y70" i="8"/>
  <c r="AA70" i="8" s="1"/>
  <c r="Y140" i="8"/>
  <c r="AA140" i="8" s="1"/>
  <c r="Y413" i="8"/>
  <c r="AA413" i="8" s="1"/>
  <c r="Y356" i="8"/>
  <c r="AA356" i="8" s="1"/>
  <c r="Y592" i="8"/>
  <c r="AA592" i="8" s="1"/>
  <c r="Y439" i="8"/>
  <c r="AA439" i="8" s="1"/>
  <c r="Y470" i="8"/>
  <c r="AA470" i="8" s="1"/>
  <c r="Y515" i="8"/>
  <c r="AA515" i="8" s="1"/>
  <c r="Y253" i="8"/>
  <c r="AA253" i="8" s="1"/>
  <c r="Y421" i="8"/>
  <c r="AA421" i="8" s="1"/>
  <c r="Y113" i="8"/>
  <c r="AA113" i="8" s="1"/>
  <c r="Y578" i="8"/>
  <c r="AA578" i="8" s="1"/>
  <c r="Y508" i="8"/>
  <c r="AA508" i="8" s="1"/>
  <c r="Y123" i="8"/>
  <c r="AA123" i="8" s="1"/>
  <c r="Y222" i="8"/>
  <c r="AA222" i="8" s="1"/>
  <c r="Y52" i="8"/>
  <c r="AA52" i="8" s="1"/>
  <c r="Y480" i="8"/>
  <c r="AA480" i="8" s="1"/>
  <c r="Y410" i="8"/>
  <c r="AA410" i="8" s="1"/>
  <c r="Y310" i="8"/>
  <c r="AA310" i="8" s="1"/>
  <c r="Y571" i="8"/>
  <c r="AA571" i="8" s="1"/>
  <c r="Y555" i="8"/>
  <c r="AA555" i="8" s="1"/>
  <c r="Y312" i="8"/>
  <c r="AA312" i="8" s="1"/>
  <c r="Y361" i="8"/>
  <c r="AA361" i="8" s="1"/>
  <c r="Y393" i="8"/>
  <c r="AA393" i="8" s="1"/>
  <c r="Y214" i="8"/>
  <c r="AA214" i="8" s="1"/>
  <c r="Y213" i="8"/>
  <c r="AA213" i="8" s="1"/>
  <c r="Y196" i="8"/>
  <c r="AA196" i="8" s="1"/>
  <c r="Y449" i="8"/>
  <c r="AA449" i="8" s="1"/>
  <c r="Y412" i="8"/>
  <c r="AA412" i="8" s="1"/>
  <c r="Y95" i="8"/>
  <c r="AA95" i="8" s="1"/>
  <c r="Y160" i="8"/>
  <c r="AA160" i="8" s="1"/>
  <c r="Y358" i="8"/>
  <c r="AA358" i="8" s="1"/>
  <c r="Y48" i="8"/>
  <c r="AA48" i="8" s="1"/>
  <c r="Y272" i="8"/>
  <c r="AA272" i="8" s="1"/>
  <c r="Y468" i="8"/>
  <c r="AA468" i="8" s="1"/>
  <c r="Y89" i="8"/>
  <c r="AA89" i="8" s="1"/>
  <c r="Y199" i="8"/>
  <c r="AA199" i="8" s="1"/>
  <c r="Y450" i="8"/>
  <c r="AA450" i="8" s="1"/>
  <c r="Y193" i="8"/>
  <c r="AA193" i="8" s="1"/>
  <c r="Y291" i="8"/>
  <c r="AA291" i="8" s="1"/>
  <c r="Y66" i="8"/>
  <c r="AA66" i="8" s="1"/>
  <c r="Y540" i="8"/>
  <c r="AA540" i="8" s="1"/>
  <c r="Y262" i="8"/>
  <c r="AA262" i="8" s="1"/>
  <c r="Y115" i="8"/>
  <c r="AA115" i="8" s="1"/>
  <c r="Y542" i="8"/>
  <c r="AA542" i="8" s="1"/>
  <c r="Y83" i="8"/>
  <c r="AA83" i="8" s="1"/>
  <c r="Y455" i="8"/>
  <c r="AA455" i="8" s="1"/>
  <c r="Y290" i="8"/>
  <c r="AA290" i="8" s="1"/>
  <c r="Y433" i="8"/>
  <c r="AA433" i="8" s="1"/>
  <c r="Y360" i="8"/>
  <c r="AA360" i="8" s="1"/>
  <c r="Y63" i="8"/>
  <c r="AA63" i="8" s="1"/>
  <c r="Y440" i="8"/>
  <c r="AA440" i="8" s="1"/>
  <c r="Y559" i="8"/>
  <c r="AA559" i="8" s="1"/>
  <c r="Y365" i="8"/>
  <c r="AA365" i="8" s="1"/>
  <c r="Y33" i="8"/>
  <c r="AA33" i="8" s="1"/>
  <c r="Y504" i="8"/>
  <c r="AA504" i="8" s="1"/>
  <c r="Y165" i="8"/>
  <c r="AA165" i="8" s="1"/>
  <c r="Y617" i="8"/>
  <c r="AA617" i="8" s="1"/>
  <c r="Y577" i="8"/>
  <c r="AA577" i="8" s="1"/>
  <c r="Y371" i="8"/>
  <c r="AA371" i="8" s="1"/>
  <c r="Y78" i="8"/>
  <c r="AA78" i="8" s="1"/>
  <c r="Y149" i="8"/>
  <c r="AA149" i="8" s="1"/>
  <c r="Y300" i="8"/>
  <c r="AA300" i="8" s="1"/>
  <c r="Y601" i="8"/>
  <c r="AA601" i="8" s="1"/>
  <c r="Y374" i="8"/>
  <c r="AA374" i="8" s="1"/>
  <c r="Y425" i="8"/>
  <c r="AA425" i="8" s="1"/>
  <c r="Y531" i="8"/>
  <c r="AA531" i="8" s="1"/>
  <c r="Y511" i="8"/>
  <c r="AA511" i="8" s="1"/>
  <c r="Y513" i="8"/>
  <c r="AA513" i="8" s="1"/>
  <c r="Y346" i="8"/>
  <c r="AA346" i="8" s="1"/>
  <c r="Y32" i="8"/>
  <c r="AA32" i="8" s="1"/>
  <c r="Y61" i="8"/>
  <c r="AA61" i="8" s="1"/>
  <c r="Y496" i="8"/>
  <c r="AA496" i="8" s="1"/>
  <c r="Y162" i="8"/>
  <c r="AA162" i="8" s="1"/>
  <c r="Y219" i="8"/>
  <c r="AA219" i="8" s="1"/>
  <c r="Y362" i="8"/>
  <c r="AA362" i="8" s="1"/>
  <c r="Y574" i="8"/>
  <c r="AA574" i="8" s="1"/>
  <c r="Y88" i="8"/>
  <c r="AA88" i="8" s="1"/>
  <c r="Y502" i="8"/>
  <c r="AA502" i="8" s="1"/>
  <c r="Y335" i="8"/>
  <c r="AA335" i="8" s="1"/>
  <c r="Y367" i="8"/>
  <c r="AA367" i="8" s="1"/>
  <c r="Y570" i="8"/>
  <c r="AA570" i="8" s="1"/>
  <c r="Y549" i="8"/>
  <c r="AA549" i="8" s="1"/>
  <c r="Y24" i="8"/>
  <c r="AA24" i="8" s="1"/>
  <c r="Y566" i="8"/>
  <c r="AA566" i="8" s="1"/>
  <c r="Y125" i="8"/>
  <c r="AA125" i="8" s="1"/>
  <c r="Y244" i="8"/>
  <c r="AA244" i="8" s="1"/>
  <c r="Y126" i="8"/>
  <c r="AA126" i="8" s="1"/>
  <c r="Y332" i="8"/>
  <c r="AA332" i="8" s="1"/>
  <c r="Y103" i="8"/>
  <c r="AA103" i="8" s="1"/>
  <c r="Y428" i="8"/>
  <c r="AA428" i="8" s="1"/>
  <c r="Y265" i="8"/>
  <c r="AA265" i="8" s="1"/>
  <c r="Y62" i="8"/>
  <c r="AA62" i="8" s="1"/>
  <c r="Y320" i="8"/>
  <c r="AA320" i="8" s="1"/>
  <c r="Y76" i="8"/>
  <c r="AA76" i="8" s="1"/>
  <c r="Y285" i="8"/>
  <c r="AA285" i="8" s="1"/>
  <c r="Y254" i="8"/>
  <c r="AA254" i="8" s="1"/>
  <c r="Y442" i="8"/>
  <c r="AA442" i="8" s="1"/>
  <c r="Y72" i="8"/>
  <c r="AA72" i="8" s="1"/>
  <c r="Y51" i="8"/>
  <c r="AA51" i="8" s="1"/>
  <c r="Y324" i="8"/>
  <c r="AA324" i="8" s="1"/>
  <c r="Y35" i="8"/>
  <c r="AA35" i="8" s="1"/>
  <c r="Y500" i="8"/>
  <c r="AA500" i="8" s="1"/>
  <c r="Y436" i="8"/>
  <c r="AA436" i="8" s="1"/>
  <c r="Y466" i="8"/>
  <c r="AA466" i="8" s="1"/>
  <c r="Y288" i="8"/>
  <c r="AA288" i="8" s="1"/>
  <c r="Y276" i="8"/>
  <c r="AA276" i="8" s="1"/>
  <c r="Y37" i="8"/>
  <c r="AA37" i="8" s="1"/>
  <c r="Y438" i="8"/>
  <c r="AA438" i="8" s="1"/>
  <c r="Y467" i="8"/>
  <c r="AA467" i="8" s="1"/>
  <c r="Y473" i="8"/>
  <c r="AA473" i="8" s="1"/>
  <c r="Y144" i="8"/>
  <c r="AA144" i="8" s="1"/>
  <c r="Y189" i="8"/>
  <c r="AA189" i="8" s="1"/>
  <c r="Y541" i="8"/>
  <c r="AA541" i="8" s="1"/>
  <c r="Y164" i="8"/>
  <c r="AA164" i="8" s="1"/>
  <c r="Y392" i="8"/>
  <c r="AA392" i="8" s="1"/>
  <c r="Y454" i="8"/>
  <c r="AA454" i="8" s="1"/>
  <c r="Y474" i="8"/>
  <c r="AA474" i="8" s="1"/>
  <c r="Y482" i="8"/>
  <c r="AA482" i="8" s="1"/>
  <c r="Y279" i="8"/>
  <c r="AA279" i="8" s="1"/>
  <c r="Y255" i="8"/>
  <c r="AA255" i="8" s="1"/>
  <c r="Y576" i="8"/>
  <c r="AA576" i="8" s="1"/>
  <c r="Y86" i="8"/>
  <c r="AA86" i="8" s="1"/>
  <c r="Y406" i="8"/>
  <c r="AA406" i="8" s="1"/>
  <c r="Y575" i="8"/>
  <c r="AA575" i="8" s="1"/>
  <c r="Y256" i="8"/>
  <c r="AA256" i="8" s="1"/>
  <c r="Y280" i="8"/>
  <c r="AA280" i="8" s="1"/>
  <c r="Y227" i="8"/>
  <c r="AA227" i="8" s="1"/>
  <c r="Y532" i="8"/>
  <c r="AA532" i="8" s="1"/>
  <c r="Y93" i="8"/>
  <c r="AA93" i="8" s="1"/>
  <c r="Y399" i="8"/>
  <c r="AA399" i="8" s="1"/>
  <c r="Y353" i="8"/>
  <c r="AA353" i="8" s="1"/>
  <c r="Y359" i="8"/>
  <c r="AA359" i="8" s="1"/>
  <c r="Y553" i="8"/>
  <c r="AA553" i="8" s="1"/>
  <c r="Y464" i="8"/>
  <c r="AA464" i="8" s="1"/>
  <c r="Y401" i="8"/>
  <c r="AA401" i="8" s="1"/>
  <c r="Y402" i="8"/>
  <c r="AA402" i="8" s="1"/>
  <c r="Y313" i="8"/>
  <c r="AA313" i="8" s="1"/>
  <c r="Y67" i="8"/>
  <c r="AA67" i="8" s="1"/>
  <c r="Y363" i="8"/>
  <c r="AA363" i="8" s="1"/>
  <c r="Y306" i="8"/>
  <c r="AA306" i="8" s="1"/>
  <c r="Y12" i="8"/>
  <c r="AA12" i="8" s="1"/>
  <c r="Y550" i="8"/>
  <c r="AA550" i="8" s="1"/>
  <c r="Y298" i="8"/>
  <c r="AA298" i="8" s="1"/>
  <c r="Y572" i="8"/>
  <c r="AA572" i="8" s="1"/>
  <c r="Y551" i="8"/>
  <c r="AA551" i="8" s="1"/>
  <c r="Y497" i="8"/>
  <c r="AA497" i="8" s="1"/>
  <c r="Y445" i="8"/>
  <c r="AA445" i="8" s="1"/>
  <c r="Y376" i="8"/>
  <c r="AA376" i="8" s="1"/>
  <c r="Y564" i="8"/>
  <c r="AA564" i="8" s="1"/>
  <c r="Y457" i="8"/>
  <c r="AA457" i="8" s="1"/>
  <c r="U5" i="7" l="1"/>
  <c r="U5" i="8"/>
  <c r="S626" i="8"/>
  <c r="U388" i="7" l="1"/>
  <c r="Y5" i="7"/>
  <c r="Y388" i="7" s="1"/>
  <c r="Y5" i="8"/>
  <c r="Y626" i="8" s="1"/>
  <c r="U626" i="8"/>
  <c r="AA5" i="7" l="1"/>
  <c r="AA388" i="7" s="1"/>
  <c r="AA5" i="8"/>
  <c r="AA626" i="8" s="1"/>
</calcChain>
</file>

<file path=xl/sharedStrings.xml><?xml version="1.0" encoding="utf-8"?>
<sst xmlns="http://schemas.openxmlformats.org/spreadsheetml/2006/main" count="38583" uniqueCount="2486">
  <si>
    <t>CLA_TRAB</t>
  </si>
  <si>
    <t>NOMBRE</t>
  </si>
  <si>
    <t>NOM_PUESTO</t>
  </si>
  <si>
    <t>NOM_DEPTO</t>
  </si>
  <si>
    <t>NOM_CLASIFICACION</t>
  </si>
  <si>
    <t>FECHA_ING_GRUPO</t>
  </si>
  <si>
    <t>ACOSTA HERNANDEZ RIGOBERTO</t>
  </si>
  <si>
    <t>INSTRUMENTISTA EQUIPO ACARREO</t>
  </si>
  <si>
    <t>BENEPAZ</t>
  </si>
  <si>
    <t>01/03/2021</t>
  </si>
  <si>
    <t>BOCANEGRA OLVERA FERNANDO</t>
  </si>
  <si>
    <t>JEFE DE TURNO ACARREO</t>
  </si>
  <si>
    <t>01/04/2013</t>
  </si>
  <si>
    <t>CHAVEZ MORENO ERNESTO</t>
  </si>
  <si>
    <t>SUPERINTENDENTE ACARREO</t>
  </si>
  <si>
    <t>01/01/2000</t>
  </si>
  <si>
    <t>MARTINEZ GALLEGOS JESUS MATEO</t>
  </si>
  <si>
    <t>JEFE MANTTO  DIESEL</t>
  </si>
  <si>
    <t>02/01/2017</t>
  </si>
  <si>
    <t>MEDRANO QUIROZ JOSE RITO</t>
  </si>
  <si>
    <t>01/08/2019</t>
  </si>
  <si>
    <t>MERLA JIMENEZ MIGUEL ANGEL</t>
  </si>
  <si>
    <t>SORIA HERNANDEZ FRANCISCO GEOVANI</t>
  </si>
  <si>
    <t>SUPERVISOR DE ACARREO</t>
  </si>
  <si>
    <t>01/07/2018</t>
  </si>
  <si>
    <t>VARELA CARRIZALES BALDEMAR</t>
  </si>
  <si>
    <t>VAZQUEZ LOPEZ FLAVIO</t>
  </si>
  <si>
    <t>TORRES MENDOZA JONATHAN JAVIER</t>
  </si>
  <si>
    <t>27/06/2022</t>
  </si>
  <si>
    <t>PEÑA ALVARADO JUAN CARLOS</t>
  </si>
  <si>
    <t>SUPERVISOR MANTTO DIESEL</t>
  </si>
  <si>
    <t>18/07/2022</t>
  </si>
  <si>
    <t>TORRES AVILA KARLOS XAVIER</t>
  </si>
  <si>
    <t>PROGRAMADOR MANTTO DIESEL</t>
  </si>
  <si>
    <t>08/08/2022</t>
  </si>
  <si>
    <t>RAMOS TORREBLANCA GABRIEL ELI</t>
  </si>
  <si>
    <t>23/10/2023</t>
  </si>
  <si>
    <t>ACOSTA COMPEAN MIGUEL ANGEL</t>
  </si>
  <si>
    <t>OPERADOR CAMION DE CARGA</t>
  </si>
  <si>
    <t>ACARREO EXTERIOR DOLORES</t>
  </si>
  <si>
    <t>SINDICALIZADO</t>
  </si>
  <si>
    <t>01/01/2020</t>
  </si>
  <si>
    <t>AGUIRRE SANCHEZ MILTON FABIAN</t>
  </si>
  <si>
    <t>ACARREO INTERIOR COBRIZA TUMBE</t>
  </si>
  <si>
    <t>AMAYA ALONSO MAURICIO</t>
  </si>
  <si>
    <t>ACARREO INT. DOLORES TUMBE</t>
  </si>
  <si>
    <t>AVILA HERNANDEZ GUSTAVO AARON</t>
  </si>
  <si>
    <t>19/04/2021</t>
  </si>
  <si>
    <t>CONDE ALONSO JUAN ROBERTO</t>
  </si>
  <si>
    <t>29/09/2020</t>
  </si>
  <si>
    <t>CONTRERAS GARCIA GUSTAVO ADOLFO</t>
  </si>
  <si>
    <t>CORONADO SALAZAR EDGAR EDUARDO</t>
  </si>
  <si>
    <t>14/09/2020</t>
  </si>
  <si>
    <t>CORONADO MENDOZA ANTONIO DE JESUS</t>
  </si>
  <si>
    <t>06/07/2020</t>
  </si>
  <si>
    <t>CORONADO FLORES REY DAVID</t>
  </si>
  <si>
    <t>ACARREO EXTERIOR COBRIZA</t>
  </si>
  <si>
    <t>CRUZ VELAZQUEZ JUAN BLAS</t>
  </si>
  <si>
    <t>CRUZ CERVANTES PEDRO DAMIAN</t>
  </si>
  <si>
    <t>ENRIQUEZ CHAVEZ JORGE ALEJANDRO</t>
  </si>
  <si>
    <t>22/02/2021</t>
  </si>
  <si>
    <t>ESPARZA REYES LUIS ANGEL</t>
  </si>
  <si>
    <t>ESTRADA CONTRERAS JOSE MODESTO</t>
  </si>
  <si>
    <t>GALLEGOS GARCIA FELIPE</t>
  </si>
  <si>
    <t>ACARREO DESARROLLO DOL/COB</t>
  </si>
  <si>
    <t>25/05/2020</t>
  </si>
  <si>
    <t>GALLEGOS TORRES JOSE ALFREDO</t>
  </si>
  <si>
    <t>GALVAN MENDOZA RAMON</t>
  </si>
  <si>
    <t>GALVAN DE LA ROSA RAUL</t>
  </si>
  <si>
    <t>GALVAN DE LA ROSA JOSE IVAN</t>
  </si>
  <si>
    <t>GARAY VARGAS FRANCISCO JAVIER</t>
  </si>
  <si>
    <t>GARAY VARGAS JESUS</t>
  </si>
  <si>
    <t>GARCIA FLORES LUIS</t>
  </si>
  <si>
    <t>GARCIA RODRIGUEZ LEOPOLDO</t>
  </si>
  <si>
    <t>GARCIA PARTIDA DAGOBERTO</t>
  </si>
  <si>
    <t>GARCIA CORONADO JUAN CARLOS</t>
  </si>
  <si>
    <t>GOMEZ GARCIA MOISES</t>
  </si>
  <si>
    <t>GOMEZ GARCIA ABRAHAM</t>
  </si>
  <si>
    <t>GRIMALDO GARCIA JOSE ALFREDO</t>
  </si>
  <si>
    <t>HERNANDEZ FONSECA ARMANDO</t>
  </si>
  <si>
    <t>28/09/2020</t>
  </si>
  <si>
    <t>HERNANDEZ CASTILLO SERGIO DAVID</t>
  </si>
  <si>
    <t>HERNANDEZ DIAZ JOEL ANACLETO</t>
  </si>
  <si>
    <t>HERRERA GARCIA CARLOS EDUARDO</t>
  </si>
  <si>
    <t>JIMENEZ GARCIA JOSE ANTONIO</t>
  </si>
  <si>
    <t>LARA ROSALES JOSE FRANCISCO</t>
  </si>
  <si>
    <t>11/11/2022</t>
  </si>
  <si>
    <t>LIMON GARCIA JUAN JOSE</t>
  </si>
  <si>
    <t>LOERA OBREGON JOSE MAURICIO</t>
  </si>
  <si>
    <t>LOPEZ SANCHEZ GUSTAVO ADOLFO</t>
  </si>
  <si>
    <t>MARTINEZ MOLINA MARTIN</t>
  </si>
  <si>
    <t>08/02/2021</t>
  </si>
  <si>
    <t>MARTINEZ GALVAN JUAN GERARDO</t>
  </si>
  <si>
    <t>04/01/2020</t>
  </si>
  <si>
    <t>MARTINEZ MARTINEZ ORLANDO</t>
  </si>
  <si>
    <t>MENDOZA MENDOZA JAIME HUMBERTO</t>
  </si>
  <si>
    <t>MOLINA LOPEZ GREGORIO ENRIQUE</t>
  </si>
  <si>
    <t>MORENO MEDRANO JOSE FABIAN</t>
  </si>
  <si>
    <t>MORENO HERRERA CARLOS ALBERTO</t>
  </si>
  <si>
    <t>11/01/2021</t>
  </si>
  <si>
    <t>OBREGON EGUIA OMAR</t>
  </si>
  <si>
    <t>27/07/2020</t>
  </si>
  <si>
    <t>OROZCO MORENO OMAR</t>
  </si>
  <si>
    <t>PADILLA GOMEZ HIPOLITO</t>
  </si>
  <si>
    <t>ROMO TREJO LUIS ALFREDO</t>
  </si>
  <si>
    <t>11/10/2021</t>
  </si>
  <si>
    <t>PALAFOX PEÑA JOSE RAUL</t>
  </si>
  <si>
    <t>RAMIREZ ROQUE ANTONIO</t>
  </si>
  <si>
    <t>12/04/2021</t>
  </si>
  <si>
    <t>RAMIREZ RESENDIZ DANIEL CONSTANTINO</t>
  </si>
  <si>
    <t>19/09/2022</t>
  </si>
  <si>
    <t>RODRIGUEZ MARTINEZ JOSE ALEJANDRO</t>
  </si>
  <si>
    <t>03/08/2020</t>
  </si>
  <si>
    <t>RODRIGUEZ JASSO ESTEBAN</t>
  </si>
  <si>
    <t>RODRIGUEZ GARCIA JOSE GUADALUPE</t>
  </si>
  <si>
    <t>RODRIGUEZ JASSO MIGUEL ANGEL</t>
  </si>
  <si>
    <t>RODRIGUEZ REYNA ISRAEL</t>
  </si>
  <si>
    <t>RODRIGUEZ JASSO JOSE LUIS</t>
  </si>
  <si>
    <t>RODRIGUEZ MENDOZA JORGE ERNESTO</t>
  </si>
  <si>
    <t>RODRIGUEZ SOSA LAZARO GUADALUPE</t>
  </si>
  <si>
    <t>ROMO RODRIGUEZ JOSE ANTONIO</t>
  </si>
  <si>
    <t>SAENZ MEDRANO CESAR</t>
  </si>
  <si>
    <t>03/05/2021</t>
  </si>
  <si>
    <t>SALINAS ORTEGA FIDEL</t>
  </si>
  <si>
    <t>SANCHEZ GARZA RUBEN ALEJANDRO</t>
  </si>
  <si>
    <t>31/08/2020</t>
  </si>
  <si>
    <t>SANDOVAL RUIZ JOSE ALEJANDRO</t>
  </si>
  <si>
    <t>SANTOY ORTEGA LUIS MARTIN</t>
  </si>
  <si>
    <t>05/04/2021</t>
  </si>
  <si>
    <t>SIFUENTES CORONADO RAFAEL</t>
  </si>
  <si>
    <t>SIFUENTES RODRIGUEZ HUGO DAMIAN</t>
  </si>
  <si>
    <t>SIFUENTES PEREZ JOSE HUMBERTO</t>
  </si>
  <si>
    <t>25/01/2021</t>
  </si>
  <si>
    <t>SIFUENTES ORTIZ MIGUEL</t>
  </si>
  <si>
    <t>SMITH VELAZQUEZ ROBERTO CARLOS</t>
  </si>
  <si>
    <t>TORRES ORTEGA JAVIER</t>
  </si>
  <si>
    <t>TOVAR HERNANDEZ CARLOS EDUARDO</t>
  </si>
  <si>
    <t>TRISTAN ZARZOSA JUAN JOSE</t>
  </si>
  <si>
    <t>VAZQUEZ HERNANDEZ LUIS FERNANDO</t>
  </si>
  <si>
    <t>04/01/2021</t>
  </si>
  <si>
    <t>VILLANUEVA GARCIA MARTIN</t>
  </si>
  <si>
    <t>25/01/2022</t>
  </si>
  <si>
    <t>FAZ PEREZ LUIS ROBERTO</t>
  </si>
  <si>
    <t>AUXILIAR GENERAL</t>
  </si>
  <si>
    <t>MANTTO. MEC. ACARREO EXT. COBR</t>
  </si>
  <si>
    <t>28/02/2022</t>
  </si>
  <si>
    <t>DOMINGUEZ MORALES VICTOR ROLANDO</t>
  </si>
  <si>
    <t>04/04/2022</t>
  </si>
  <si>
    <t>EGUIA CARRIZALES JOSE FERMIN</t>
  </si>
  <si>
    <t>OBREGON GRIMALDO JUAN ANTONIO</t>
  </si>
  <si>
    <t>16/05/2022</t>
  </si>
  <si>
    <t>RODRIGUEZ CARRIZALES JOSE GUADALUPE</t>
  </si>
  <si>
    <t>23/05/2022</t>
  </si>
  <si>
    <t>MORENO BUSTAMANTE JUAN FRANCISCO</t>
  </si>
  <si>
    <t>EGUIA CORONADO JONATHAN FRANCISCO</t>
  </si>
  <si>
    <t>22/08/2022</t>
  </si>
  <si>
    <t>MENDOZA MENDOZA ADAN GERARDO</t>
  </si>
  <si>
    <t>05/09/2022</t>
  </si>
  <si>
    <t>MEDINA ESCAMILLA JESUS ISRAEL</t>
  </si>
  <si>
    <t>14/11/2022</t>
  </si>
  <si>
    <t>DE LEON PUENTE JOSE MANUEL</t>
  </si>
  <si>
    <t>12/12/2022</t>
  </si>
  <si>
    <t>PEREZ LARA FRANCISCO RAUDEL</t>
  </si>
  <si>
    <t>13/02/2023</t>
  </si>
  <si>
    <t>MENDOZA MENDOZA JUAN EDUARDO</t>
  </si>
  <si>
    <t>POLINA CARDONA JOSE ADRIAN GUADALUPE</t>
  </si>
  <si>
    <t>20/02/2023</t>
  </si>
  <si>
    <t>MENDOZA MARTINEZ JESUS</t>
  </si>
  <si>
    <t>06/03/2023</t>
  </si>
  <si>
    <t>MANZANARES  RODRIGUEZ JUAN PAULO</t>
  </si>
  <si>
    <t>21/03/2023</t>
  </si>
  <si>
    <t>SORIA  ROMO JUAN</t>
  </si>
  <si>
    <t>24/04/2023</t>
  </si>
  <si>
    <t>AVALOS  GARCIA CRISTO JESUS</t>
  </si>
  <si>
    <t>15/05/2023</t>
  </si>
  <si>
    <t>NOLAZCO RAMIREZ GERARDO FLORENTINO</t>
  </si>
  <si>
    <t>22/05/2023</t>
  </si>
  <si>
    <t>ESTRADA SALINAS RIGOBERTO</t>
  </si>
  <si>
    <t>19/06/2023</t>
  </si>
  <si>
    <t>TOVAR MARTINEZ FRANCISCO</t>
  </si>
  <si>
    <t>03/07/2023</t>
  </si>
  <si>
    <t>SANCHEZ ESPAÑA FRANCISCO ISIDRO</t>
  </si>
  <si>
    <t>RODRIGUEZ ESPINOSA RAY KARIM</t>
  </si>
  <si>
    <t>SANDOVAL RODRIGUEZ JUAN FRANCISCO</t>
  </si>
  <si>
    <t>25/09/2023</t>
  </si>
  <si>
    <t>HERNANDEZ CARDONA MARCO ANTONIO ELOY</t>
  </si>
  <si>
    <t>MARTINEZ PARRA MANUEL ISRAEL</t>
  </si>
  <si>
    <t>27/11/2023</t>
  </si>
  <si>
    <t>ALEMAN JASSO HECTOR JOSUE</t>
  </si>
  <si>
    <t>AUXILIAR DE MECANICO DIESEL</t>
  </si>
  <si>
    <t>MANTTO MEC. ACAR INT. DOLORES</t>
  </si>
  <si>
    <t>AMADOR NIETO FRANCISCO JAVIER</t>
  </si>
  <si>
    <t>BORJAS VILLELA AGUSTIN</t>
  </si>
  <si>
    <t>MANTTO. MEC. ACARREO EXT. DOLO</t>
  </si>
  <si>
    <t>CAZARES VIERA RUDY</t>
  </si>
  <si>
    <t>MANTTO MEC. ACAR INT COBRIZA T</t>
  </si>
  <si>
    <t>30/03/2020</t>
  </si>
  <si>
    <t>COLUNGA SOTO ALBERTO</t>
  </si>
  <si>
    <t>VULCANIZADOR</t>
  </si>
  <si>
    <t>COLUNGA CERDA EDUARDO DANIEL</t>
  </si>
  <si>
    <t>CORONADO ALVARADO GUSTAVO ANGEL</t>
  </si>
  <si>
    <t>ESPINOSA SANDOVAL VICTOR ALEJANDRO</t>
  </si>
  <si>
    <t>ESTRADA MORENO JOSE ALFREDO</t>
  </si>
  <si>
    <t>15/02/2021</t>
  </si>
  <si>
    <t>GONZALEZ RODRIGUEZ RAFAEL</t>
  </si>
  <si>
    <t>MECANICO DIESEL</t>
  </si>
  <si>
    <t>GUADIANA ORTEGA MARIO ALBERTO</t>
  </si>
  <si>
    <t>JASSO TOVAR FRANCISCO MARTIN</t>
  </si>
  <si>
    <t>JIMENEZ CORONEL RICARDO</t>
  </si>
  <si>
    <t>LOPEZ MARTINEZ LUIS FELIPE</t>
  </si>
  <si>
    <t>01/10/2020</t>
  </si>
  <si>
    <t>MARTINEZ RODRIGUEZ FRANCISCO YONALI</t>
  </si>
  <si>
    <t>PRCOMMS</t>
  </si>
  <si>
    <t>MARTINEZ ORTEGA JUAN GABRIEL</t>
  </si>
  <si>
    <t>MATA RODRIGUEZ ROBERTO</t>
  </si>
  <si>
    <t>MENDEZ PUENTE PHILIPPE</t>
  </si>
  <si>
    <t>02/11/2020</t>
  </si>
  <si>
    <t>MONSIVAIS MENDOZA JUAN FRANCISCO</t>
  </si>
  <si>
    <t>09/03/2020</t>
  </si>
  <si>
    <t>MONTELONGO GONZALEZ JOSE ALEJANDRO</t>
  </si>
  <si>
    <t>MORENO ZAMORA FRANCISCO MIGUEL</t>
  </si>
  <si>
    <t>MUÑOZ CORONADO FIDENCIO GUADALUPE</t>
  </si>
  <si>
    <t>REYNA PEÑA CRISTIAN JESUS</t>
  </si>
  <si>
    <t>05/10/2020</t>
  </si>
  <si>
    <t>RODRIGUEZ HERNANDEZ RAYMUNDO MIGUEL</t>
  </si>
  <si>
    <t>RUIZ AGUILAR JUAN RUMUALDO</t>
  </si>
  <si>
    <t>SANCHEZ FAZ ALEJANDRO YAHIR</t>
  </si>
  <si>
    <t>SIAS MARTINEZ CRISPIN</t>
  </si>
  <si>
    <t>LAVADOR EQUIPO DE TRANSPORTE</t>
  </si>
  <si>
    <t>SIFUENTES COLUNGA JOSE LUIS</t>
  </si>
  <si>
    <t>SOLDADOR</t>
  </si>
  <si>
    <t>VAZQUEZ MORALES DANIEL ALEJANDRO</t>
  </si>
  <si>
    <t>VELAZQUEZ GARCIA JUAN MANUEL</t>
  </si>
  <si>
    <t>VELAZQUEZ VELAZQUEZ JOSE GUADALUPE</t>
  </si>
  <si>
    <t>CONTRERAS LOPEZ PEDRO EDMUNDO</t>
  </si>
  <si>
    <t>21/06/2021</t>
  </si>
  <si>
    <t>CORONADO URBINA JULIO</t>
  </si>
  <si>
    <t>MATAMOROS VAZQUEZ VICTOR MANUEL</t>
  </si>
  <si>
    <t>MOTA CONTRERAS FRANCISCO DE JESUS</t>
  </si>
  <si>
    <t>SANCHEZ NAVARRO ALAN FRANCISCO</t>
  </si>
  <si>
    <t>GUERRERO GALLO RUBEN DARIO</t>
  </si>
  <si>
    <t>OPERADOR MAQUINA PESADA</t>
  </si>
  <si>
    <t>MANTENIMIENTO DE CAMINOS</t>
  </si>
  <si>
    <t>HERNANDEZ MARTINEZ MIGUEL</t>
  </si>
  <si>
    <t>MARTINEZ MARTINEZ APARICIO</t>
  </si>
  <si>
    <t>MARTINEZ MARTINEZ MARIO ALBERTO</t>
  </si>
  <si>
    <t>SIAS MARTINEZ GILBERTO</t>
  </si>
  <si>
    <t>BOCANEGRA RODRIGUEZ ERNESTO</t>
  </si>
  <si>
    <t>23/08/2021</t>
  </si>
  <si>
    <t>RODRIGUEZ ALVARADO DANIEL ISAI</t>
  </si>
  <si>
    <t>LOERA LARA LUIS ANTONIO</t>
  </si>
  <si>
    <t>05/12/2022</t>
  </si>
  <si>
    <t>LUCIO HINOJOSA JOSE ALFREDO</t>
  </si>
  <si>
    <t>AUXILIAR DE SOLDADOR</t>
  </si>
  <si>
    <t>16/01/2023</t>
  </si>
  <si>
    <t>JIMENEZ HERNANDEZ FRANCISCO JAVIER</t>
  </si>
  <si>
    <t>25/01/2023</t>
  </si>
  <si>
    <t>OVALLE LOERA ALBERTO</t>
  </si>
  <si>
    <t>07/02/2023</t>
  </si>
  <si>
    <t>MUÑOZ GARCIA LEONARDO FEDERICO</t>
  </si>
  <si>
    <t>CONTRERAS AVILA FRANCISCO JONATHAN</t>
  </si>
  <si>
    <t>CONTRERAS AVILA MARTIN ALEJANDRO</t>
  </si>
  <si>
    <t>QUIÑONES GARCIA EDGAR JOVANY</t>
  </si>
  <si>
    <t>PUENTE GARAY HECTOR IVAN</t>
  </si>
  <si>
    <t>MARTINEZ  VALERO  JUAN MARCELO</t>
  </si>
  <si>
    <t>03/04/2023</t>
  </si>
  <si>
    <t>MUÑOZ  GARCIA  LUIS FRANCISCO</t>
  </si>
  <si>
    <t>AZPILCUETA RODRIGUEZ BRAULIO JESUS</t>
  </si>
  <si>
    <t>05/06/2023</t>
  </si>
  <si>
    <t>CASARES PEREZ JONATHAN ISRAEL</t>
  </si>
  <si>
    <t>CORONADO GONZALEZ JOSE ALFREDO</t>
  </si>
  <si>
    <t>DE LA CRUZ ORTEGA MIGUEL</t>
  </si>
  <si>
    <t>DE LA ROSA CONTRERAS ERICK ROLANDO</t>
  </si>
  <si>
    <t>09/10/2023</t>
  </si>
  <si>
    <t>ACOSTA ORTIZ MIGUEL ANGEL</t>
  </si>
  <si>
    <t>CHOFER SERVICIOS</t>
  </si>
  <si>
    <t>NEMISA</t>
  </si>
  <si>
    <t>OPERACIÓN MINA DOLORES</t>
  </si>
  <si>
    <t>02/01/2020</t>
  </si>
  <si>
    <t>ALVARADO CASTRO JUAN RAMIRO</t>
  </si>
  <si>
    <t>PARRILLERO</t>
  </si>
  <si>
    <t>BARRON CERDA FRANCISCO JAVIER</t>
  </si>
  <si>
    <t>CARGADOR BARRENOS</t>
  </si>
  <si>
    <t>BAUTISTA MATA JOSE ISRAEL</t>
  </si>
  <si>
    <t>AYUD. OPERADOR JUMBO</t>
  </si>
  <si>
    <t>CASTILLO CRUZ ELADIO</t>
  </si>
  <si>
    <t>SUPERVISOR DE MINA</t>
  </si>
  <si>
    <t>CERDA COLUNGA LUIS ALBERTO</t>
  </si>
  <si>
    <t>COLUNGA ZAMORA FELIPE</t>
  </si>
  <si>
    <t>AYUD. OPERADOR DE JUMBO A</t>
  </si>
  <si>
    <t>CONDE AREVALO MIGUEL DARIO</t>
  </si>
  <si>
    <t>CORONADO ORTEGA JOSE</t>
  </si>
  <si>
    <t>OPERADOR DE SCOOP TRAM</t>
  </si>
  <si>
    <t>CORONADO LANDEROS JUAN ANTONIO</t>
  </si>
  <si>
    <t>AYUD. CARGADOR DE BARRENOS A</t>
  </si>
  <si>
    <t>CORONADO PUENTE PABLO</t>
  </si>
  <si>
    <t>OPERADOR JUMBO</t>
  </si>
  <si>
    <t>CORONADO ALMANZA JOSE ANTONIO</t>
  </si>
  <si>
    <t>AYUD. CARGADOR BARRENOS</t>
  </si>
  <si>
    <t>15/06/2020</t>
  </si>
  <si>
    <t>CORTEZ PEREZ RODOLFO FERNANDO</t>
  </si>
  <si>
    <t>SUPERVISOR CARGADOR DE BARRENOS</t>
  </si>
  <si>
    <t>SOTO FLORES FRANCISCO</t>
  </si>
  <si>
    <t>CHOFER ALMACEN</t>
  </si>
  <si>
    <t>ALMACEN EXPLOSIVOS</t>
  </si>
  <si>
    <t>06/01/2014</t>
  </si>
  <si>
    <t>DE LA ROSA MEDRANO JOSE GUADALUPE</t>
  </si>
  <si>
    <t>CONCRETERA</t>
  </si>
  <si>
    <t>ESCAMILLA HERNANDEZ ADRIAN</t>
  </si>
  <si>
    <t>OPERADOR JUMBO LANZ</t>
  </si>
  <si>
    <t>OPERACIÓN RAMPA SAN IGNACIO</t>
  </si>
  <si>
    <t>ESTRADA AMAYA ALFREDO</t>
  </si>
  <si>
    <t>TUBERO Y SERVICIOS</t>
  </si>
  <si>
    <t>ESTRADA RODRIGUEZ JOSE VICTOR</t>
  </si>
  <si>
    <t>ESTRADA AMAYA GERMAN</t>
  </si>
  <si>
    <t>GALLEGOS GARCIA SAUL</t>
  </si>
  <si>
    <t>PERFORISTA</t>
  </si>
  <si>
    <t>GALLEGOS GARCIA VALENTIN</t>
  </si>
  <si>
    <t>OPERADOR DE ANCLADORA LANZ</t>
  </si>
  <si>
    <t>GARCIA MAGAÑA ALFREDO MARTIN</t>
  </si>
  <si>
    <t>GARCIA PUGA JOSE LUIS</t>
  </si>
  <si>
    <t>GOMEZ RODRIGUEZ AURELIANO</t>
  </si>
  <si>
    <t>GOMEZ GARCIA AURELIO</t>
  </si>
  <si>
    <t>GOMEZ RODRIGUEZ BERNARDINO</t>
  </si>
  <si>
    <t>GONZALEZ AMAYA JUAN MANOLO</t>
  </si>
  <si>
    <t>GONZALEZ AMAYA JAIRO</t>
  </si>
  <si>
    <t>HERNANDEZ QUIROZ ISAI</t>
  </si>
  <si>
    <t>SUPERVISOR DE VENTILACION</t>
  </si>
  <si>
    <t>HERNANDEZ SALAZAR JOSE MARCOS</t>
  </si>
  <si>
    <t>JEFE DE MINA</t>
  </si>
  <si>
    <t>LARA ROSALES ALEJANDRO</t>
  </si>
  <si>
    <t>LEIJA HERNANDEZ RICARDO</t>
  </si>
  <si>
    <t>LEOS RODRIGUEZ DAVID</t>
  </si>
  <si>
    <t>LOPEZ RODRIGUEZ JOSE JUAN</t>
  </si>
  <si>
    <t>LOPEZ GONZALEZ HOMAR ALEJANDRO</t>
  </si>
  <si>
    <t>LOPEZ SANCHEZ ANTONIO</t>
  </si>
  <si>
    <t>AYUDANTE GENERAL LANZ</t>
  </si>
  <si>
    <t>MARTINEZ ROSALES ESTEBAN</t>
  </si>
  <si>
    <t>MARTINEZ PEREZ EFREN</t>
  </si>
  <si>
    <t>OPERADOR  RAPTOR</t>
  </si>
  <si>
    <t>MARTINEZ GALICIA MIGUEL ANGEL</t>
  </si>
  <si>
    <t>OPERADOR RETROEXCAVADORA</t>
  </si>
  <si>
    <t>MARTINEZ GOMEZ JOSE ROSARIO</t>
  </si>
  <si>
    <t>MARTINEZ ALVARADO PRIMO</t>
  </si>
  <si>
    <t>MARTINEZ ROSALES JUVENAL</t>
  </si>
  <si>
    <t>MARTINEZ PUENTE CARLOS ENRIQUE</t>
  </si>
  <si>
    <t>MARTINEZ GAMEZ JESUS IVAN</t>
  </si>
  <si>
    <t>15/04/2020</t>
  </si>
  <si>
    <t>MATA ESQUEDA ARMANDO</t>
  </si>
  <si>
    <t>MEDRANO SOTO JUAN</t>
  </si>
  <si>
    <t>MEDRANO SOTO JOSE FERNANDO</t>
  </si>
  <si>
    <t>MEDRANO SILVA ENRIQUE</t>
  </si>
  <si>
    <t>AUXILIAR DE VENTILACION</t>
  </si>
  <si>
    <t>01/08/2021</t>
  </si>
  <si>
    <t>MEDRANO SOTO ABEL</t>
  </si>
  <si>
    <t>MEDRANO SOTO HILARIO</t>
  </si>
  <si>
    <t>MEDRANO ROBERTO CARLOS</t>
  </si>
  <si>
    <t>MEDRANO ACEVEDO JOSE SAUL</t>
  </si>
  <si>
    <t>MENDOZA LEIJA SAUL</t>
  </si>
  <si>
    <t>MIRELES JOSE MANUEL</t>
  </si>
  <si>
    <t>CHOFER SERVICIOS LANZ</t>
  </si>
  <si>
    <t>MOLINA GONZALEZ DIEGO FRANCISCO</t>
  </si>
  <si>
    <t>01/02/2021</t>
  </si>
  <si>
    <t>MORALES JORGE ARMANDO</t>
  </si>
  <si>
    <t>MORALES LARA DAVID HUMBERTO</t>
  </si>
  <si>
    <t>MORENO CASTILLO CARLOS FRANCISCO</t>
  </si>
  <si>
    <t>NAVARRO PEREZ SERGIO</t>
  </si>
  <si>
    <t>OPERADOR DE LANZADORA</t>
  </si>
  <si>
    <t>OLVERA TORRES VICTOR MANUEL</t>
  </si>
  <si>
    <t>OLVERA FLORES LEOCADIO</t>
  </si>
  <si>
    <t>SUPERVISOR GENERAL</t>
  </si>
  <si>
    <t>ORTEGA MARTINEZ GILBERTO ANTONIO</t>
  </si>
  <si>
    <t>ORTEGA ZAVALA MARIO FERNANDO</t>
  </si>
  <si>
    <t>ORTIZ CUELLO JESUS</t>
  </si>
  <si>
    <t>ORTIZ MATA LEONARDO</t>
  </si>
  <si>
    <t>OVALLE GALICIA LUIS</t>
  </si>
  <si>
    <t>SUPERVISOR DE ACERO MINERO</t>
  </si>
  <si>
    <t>PALOMINO SILVA HECTOR</t>
  </si>
  <si>
    <t>MECAN. MAQUINAS PERFORAD.</t>
  </si>
  <si>
    <t>PEÑAFLOR HERNANDEZ JOSE ANTONIO</t>
  </si>
  <si>
    <t>PEREZ ORTEGA SATURNINO</t>
  </si>
  <si>
    <t>PEREZ ORTEGA HUGO DANIEL</t>
  </si>
  <si>
    <t>LAMPISTERO</t>
  </si>
  <si>
    <t>PUENTE VAZQUEZ ALAN DENNIS</t>
  </si>
  <si>
    <t>PUENTE ROBLES MARCO ANTONIO</t>
  </si>
  <si>
    <t>OPERADOR PIPA</t>
  </si>
  <si>
    <t>PUENTE ROBLES DAVID</t>
  </si>
  <si>
    <t>PUENTE DE LEON SILVERIO</t>
  </si>
  <si>
    <t>06/06/2022</t>
  </si>
  <si>
    <t>PUENTE DE LEON ANDRES</t>
  </si>
  <si>
    <t>RAMIREZ COLUNGA JOSE JESUS</t>
  </si>
  <si>
    <t>PALERO</t>
  </si>
  <si>
    <t>RAMIREZ GARCIA RAFAEL</t>
  </si>
  <si>
    <t>TOLVERO</t>
  </si>
  <si>
    <t>RAMIREZ RESENDIZ RICARDO</t>
  </si>
  <si>
    <t>REINA NAVARRO PABLO</t>
  </si>
  <si>
    <t>RETA SANCHEZ FRANCISCO JAVIER</t>
  </si>
  <si>
    <t>REYNA SALDAÑA MARCO ANTONIO</t>
  </si>
  <si>
    <t>REYNA RAMIREZ JOSE ANTONIO</t>
  </si>
  <si>
    <t>RIVERA TOVAR FRANCISCO JAVIER</t>
  </si>
  <si>
    <t>ROBLES MARTINEZ VICTORIANO</t>
  </si>
  <si>
    <t>RODRIGUEZ CORDOVA BLAS</t>
  </si>
  <si>
    <t>RODRIGUEZ RIVERA JOSE SANTOS</t>
  </si>
  <si>
    <t>RODRIGUEZ SOTO JUAN JOSE</t>
  </si>
  <si>
    <t>RODRIGUEZ TOVAR MIGUEL ANGEL</t>
  </si>
  <si>
    <t>RODRIGUEZ HERNANDEZ OSCAR FRANCISCO</t>
  </si>
  <si>
    <t>RODRIGUEZ CARRANCO TIRSO</t>
  </si>
  <si>
    <t>RODRIGUEZ FLORES MANUEL</t>
  </si>
  <si>
    <t>AYUDANTE RAPTOR A</t>
  </si>
  <si>
    <t>ROMO SIFUENTES JOSE CRUZ</t>
  </si>
  <si>
    <t>ROMO PEREZ CLEMENTE</t>
  </si>
  <si>
    <t>AYUDANTE RAPTOR</t>
  </si>
  <si>
    <t>ROMO SIFUENTES LEOBARDO</t>
  </si>
  <si>
    <t>ROSALES VAZQUEZ FERNANDO</t>
  </si>
  <si>
    <t>SAUCEDA VAZQUEZ OSCAR VALENTIN</t>
  </si>
  <si>
    <t>SAUCEDA OLVERA JUAN JOSE</t>
  </si>
  <si>
    <t>SAUCEDA RAMOS JOSE VALENTIN</t>
  </si>
  <si>
    <t>02/01/2021</t>
  </si>
  <si>
    <t>SIAS MARTINEZ ALFREDO RICARDO</t>
  </si>
  <si>
    <t>01/06/2020</t>
  </si>
  <si>
    <t>SIFUENTES FLORES JOSE JUAN</t>
  </si>
  <si>
    <t>SIFUENTES ROBLES LUIS ALBERTO</t>
  </si>
  <si>
    <t>OPERADOR LANZADORA DE CONCRETO</t>
  </si>
  <si>
    <t>SILVA LOPEZ FELIPE</t>
  </si>
  <si>
    <t>SILVA MARTINEZ EFRAIN</t>
  </si>
  <si>
    <t>SILVA CARRERA JOSE FEDERICO</t>
  </si>
  <si>
    <t>SILVA LOPEZ JOSE DANIEL</t>
  </si>
  <si>
    <t>SILVA CARRERA MILTON FRANCISCO</t>
  </si>
  <si>
    <t>SORIA MARTINEZ JOSE LUIS</t>
  </si>
  <si>
    <t>SOTO SOTO JUAN</t>
  </si>
  <si>
    <t>SOTO DIAZ JOSE GUADALUPE</t>
  </si>
  <si>
    <t>SOTO DIAZ SANTIAGO</t>
  </si>
  <si>
    <t>SOTO RODRIGUEZ NICOLAS</t>
  </si>
  <si>
    <t>SOTO COLUNGA ALFREDO</t>
  </si>
  <si>
    <t>TAPIA MORALES JOSE</t>
  </si>
  <si>
    <t>TORRES RUIZ ISRAEL</t>
  </si>
  <si>
    <t>TORRES PALOMO MARIO VALENTIN</t>
  </si>
  <si>
    <t>TORRES CHARQUEÑO ROMAN</t>
  </si>
  <si>
    <t>TORRES ORTEGA ANTONIO</t>
  </si>
  <si>
    <t>TORRES NAVA DAVID EMMANUEL</t>
  </si>
  <si>
    <t>AUXILIAR SEGURIDAD E HIGIENE</t>
  </si>
  <si>
    <t>SEGURIDAD E HIGIENE</t>
  </si>
  <si>
    <t>VAZQUEZ RAMIREZ JUAN MANUEL</t>
  </si>
  <si>
    <t>VAZQUEZ PABLO</t>
  </si>
  <si>
    <t>VAZQUEZ RIVERA JOSE PAZ</t>
  </si>
  <si>
    <t>VAZQUEZ MUÑIZ PABLO ADOLFO</t>
  </si>
  <si>
    <t>VEGA ESTRADA JOSE JESUS</t>
  </si>
  <si>
    <t>ZAVALA GALLEGOS ERIK CONSTANCIO</t>
  </si>
  <si>
    <t>15/11/2020</t>
  </si>
  <si>
    <t>ZUÑIGA PEREZ SANDRA</t>
  </si>
  <si>
    <t>ASISTENTE ADMINISTRATIVO</t>
  </si>
  <si>
    <t>MORALES RAMOS JORGE ANTONIO</t>
  </si>
  <si>
    <t>03/01/2022</t>
  </si>
  <si>
    <t>PORTES CASTAÑON JUAN RICARDO</t>
  </si>
  <si>
    <t>02/08/2021</t>
  </si>
  <si>
    <t>MARTINEZ JIMENEZ SEBASTIAN ADOLFO</t>
  </si>
  <si>
    <t>ESTRADA VELAZQUEZ FERNANDO EMILIO</t>
  </si>
  <si>
    <t>MORENO CASTILLO JUAN FRANCISCO</t>
  </si>
  <si>
    <t>PALACIOS GAMEZ JOSE IVAN</t>
  </si>
  <si>
    <t>01/02/2022</t>
  </si>
  <si>
    <t>VAZQUEZ HERNANDEZ RICARDO</t>
  </si>
  <si>
    <t>01/10/2022</t>
  </si>
  <si>
    <t>ESQUEDA ROSALES GUSTAVO</t>
  </si>
  <si>
    <t>GARCIA MEDINA ALFREDO FRANCISCO</t>
  </si>
  <si>
    <t>ROBLES MARTINEZ JUAN ANTONIO</t>
  </si>
  <si>
    <t>01/11/2022</t>
  </si>
  <si>
    <t>MENDEZ AVILA GABRIEL ANTONIO</t>
  </si>
  <si>
    <t>30/01/2023</t>
  </si>
  <si>
    <t>HERNANDEZ HERNANDEZ JOSE MANUEL</t>
  </si>
  <si>
    <t>AYUDANTE GENERAL</t>
  </si>
  <si>
    <t>SALAZAR RODRIGUEZ DANIEL SALVADOR</t>
  </si>
  <si>
    <t>CORONADO MEDRANO  LUIS MIGUEL</t>
  </si>
  <si>
    <t>VARGAS LOPEZ JORGE LEONARDO</t>
  </si>
  <si>
    <t>31/07/2023</t>
  </si>
  <si>
    <t>JUAREZ HERNANDEZ EBER JAHAZIEL</t>
  </si>
  <si>
    <t>ORTIZ GARCIA DIEGO MANUEL</t>
  </si>
  <si>
    <t>28/08/2023</t>
  </si>
  <si>
    <t>MARTINEZ MANZANARES ISAIAS</t>
  </si>
  <si>
    <t>MEDRANO SILVA CIRILO</t>
  </si>
  <si>
    <t>GARCIA SALAZAR MIGUEL ANGEL</t>
  </si>
  <si>
    <t>AUX. ELECTRICISTA</t>
  </si>
  <si>
    <t>MANTENIMIENTO ELECTRICO MINA D</t>
  </si>
  <si>
    <t>GALLEGOS LOPEZ BLAS FRANCISCO</t>
  </si>
  <si>
    <t>ELECTRICISTA</t>
  </si>
  <si>
    <t>HUERTA ORTEGA ISRAEL DE JESUS</t>
  </si>
  <si>
    <t>LOPEZ RAMIREZ JUAN CARLOS</t>
  </si>
  <si>
    <t>ORTIZ MONTELONGO LUIS FERNANDO</t>
  </si>
  <si>
    <t>ROSALES MEDINA JORGE EDUARDO</t>
  </si>
  <si>
    <t>SUPERVISOR DE MANTENIMIENTO ELECTRICO</t>
  </si>
  <si>
    <t>02/01/2009</t>
  </si>
  <si>
    <t>SALINAS OBREGON GERMAN</t>
  </si>
  <si>
    <t>BLANCO RAMIREZ JOSE MARIO</t>
  </si>
  <si>
    <t>MANTENIMIENTO ELECTRICO MINA C</t>
  </si>
  <si>
    <t>ESCAMILLA GONZALEZ MIGUEL ANGEL</t>
  </si>
  <si>
    <t>MARTINEZ PUENTE RAUL</t>
  </si>
  <si>
    <t>SIFUENTES COLUNGA CESAR IVAN</t>
  </si>
  <si>
    <t>SIFUENTES COLUNGA ARMANDO</t>
  </si>
  <si>
    <t>TOVAR ROMERO GABRIEL ALEJANDRO</t>
  </si>
  <si>
    <t>RUIZ ESPINOZA RODRIGO</t>
  </si>
  <si>
    <t>AUXILIAR DE ING. INDUSTRIAL</t>
  </si>
  <si>
    <t>INGENIERIA INDUSTRIAL</t>
  </si>
  <si>
    <t>17/10/2022</t>
  </si>
  <si>
    <t>ACEVEDO RAMIREZ ESTEBAN</t>
  </si>
  <si>
    <t>OPERARIO DE BARRENACION</t>
  </si>
  <si>
    <t>OPERACIÓN MINA COBRIZA</t>
  </si>
  <si>
    <t>BANDA LOPEZ JESUS MANUEL</t>
  </si>
  <si>
    <t>SUPERINTENDENTE DE MINA B</t>
  </si>
  <si>
    <t>BANDA MAZORRA JOSE ASUNCION</t>
  </si>
  <si>
    <t>CARRANZA PEREZ JOSE REFUGIO</t>
  </si>
  <si>
    <t>CARRANZA MARTINEZ ISIDRO</t>
  </si>
  <si>
    <t>SUPERVISOR DE MINA C</t>
  </si>
  <si>
    <t>CASTILLO BARBOZA JOSUE ISAEL</t>
  </si>
  <si>
    <t>OPERADOR DE BARRENACION</t>
  </si>
  <si>
    <t>CASTILLO MARTINEZ BERNARDO</t>
  </si>
  <si>
    <t>CASTILLO GARCIA ELISEO</t>
  </si>
  <si>
    <t>CAZAREZ CEDILLO RODOLFO</t>
  </si>
  <si>
    <t>CERDA RAMOS J. ANGEL</t>
  </si>
  <si>
    <t>SUPERVISOR DE MINA A</t>
  </si>
  <si>
    <t>CERDA RODRIGUEZ AURELIO</t>
  </si>
  <si>
    <t>CORONADO NORIEGA MARIO HUMBERTO</t>
  </si>
  <si>
    <t>CORONADO TORRES ALEJANDRO</t>
  </si>
  <si>
    <t>CORONADO VAZQUEZ ULISES OLEGARIO</t>
  </si>
  <si>
    <t>CRUZ LOERA JOSE ESTEBAN</t>
  </si>
  <si>
    <t>CRUZ CASTILLO FRANCISCO GERARDO</t>
  </si>
  <si>
    <t>CRUZ LOERA JUAN JOSE</t>
  </si>
  <si>
    <t>CRUZ VELAZQUEZ JOSE MARTIN</t>
  </si>
  <si>
    <t>CURA TORRES GERONIMO</t>
  </si>
  <si>
    <t>DE LEON GARCIA JUAN MARTIN</t>
  </si>
  <si>
    <t>DEL VALLE MAZORRA JULIO CESAR</t>
  </si>
  <si>
    <t>MECAN. MAQUINAS PERFORAD</t>
  </si>
  <si>
    <t>ESCAMILLA HERNANDEZ LUIS FERNANDO</t>
  </si>
  <si>
    <t>ESCAMILLA MARTINEZ EDUARDO ALEJANDRO</t>
  </si>
  <si>
    <t>ESCAMILLA MORALES GIOVANNI DAVID</t>
  </si>
  <si>
    <t>SUPERVISOR SEGURIDAD E HIGIENE</t>
  </si>
  <si>
    <t>ESPARZA ARTEAGA J. GUADALUPE</t>
  </si>
  <si>
    <t>ESPINOSA RODRIGUEZ PEDRO</t>
  </si>
  <si>
    <t>ESPINOSA GAMEZ JOSE ALFREDO</t>
  </si>
  <si>
    <t>ESPINOZA GAMEZ SANTOS</t>
  </si>
  <si>
    <t>ESTRADA SORIA CANDELARIO</t>
  </si>
  <si>
    <t>ESTRADA ORTIZ EDUARDO ANTONIO</t>
  </si>
  <si>
    <t>FLORES SIFUENTES JOSE MANUEL</t>
  </si>
  <si>
    <t>GALICIA PEREZ JUAN JOSE</t>
  </si>
  <si>
    <t>OPERADOR DE MAQUINARIA</t>
  </si>
  <si>
    <t>GALICIA PEREZ RICARDO DAVID</t>
  </si>
  <si>
    <t>GARCIA PEÑA JULIO CESAR</t>
  </si>
  <si>
    <t>GARCIA MARTINEZ JUAN</t>
  </si>
  <si>
    <t>GARCIA ORTEGA CESAR ERIK</t>
  </si>
  <si>
    <t>15/05/2020</t>
  </si>
  <si>
    <t>GOMEZ SOLIS JUAN DE DIOS FRANCISCO</t>
  </si>
  <si>
    <t>GUADIANA BAUTISTA MARIO</t>
  </si>
  <si>
    <t>HERNANDEZ ESCAMILLA LUIS MANUEL</t>
  </si>
  <si>
    <t>HERNANDEZ RODRIGUEZ JOSE ANDRES</t>
  </si>
  <si>
    <t>HERNANDEZ RODRIGUEZ  MANUEL</t>
  </si>
  <si>
    <t>HERNANDEZ ZAPATA LUIS ANTONIO</t>
  </si>
  <si>
    <t>15/09/2020</t>
  </si>
  <si>
    <t>JIMENEZ COLUNGA HILARIO</t>
  </si>
  <si>
    <t>JIMENEZ SOTO J. JESUS</t>
  </si>
  <si>
    <t>JIMENEZ COLUNGA ANTONIO</t>
  </si>
  <si>
    <t>LIMON MEDRANO JUAN BRIGIDO</t>
  </si>
  <si>
    <t>LOERA CRUZ JERONIMO</t>
  </si>
  <si>
    <t>LOERA OBREGON JOSE SANTOS</t>
  </si>
  <si>
    <t>LOPEZ RODRIGUEZ JAVIER</t>
  </si>
  <si>
    <t>LOPEZ ESPIRICUETA PAULINO</t>
  </si>
  <si>
    <t>LOPEZ RODRIGUEZ ALVARO</t>
  </si>
  <si>
    <t>LOPEZ SILVA JULIO CESAR</t>
  </si>
  <si>
    <t>LUCIO SEGUNDO JUAN RAFAEL</t>
  </si>
  <si>
    <t>LUNA GOMEZ JOSE JESUS</t>
  </si>
  <si>
    <t>MARTINEZ CORONADO RAMIRO ANTONIO</t>
  </si>
  <si>
    <t>MARTINEZ TORRES JESUS FERNANDO</t>
  </si>
  <si>
    <t>MEDELLIN CAMARILLO SERVANDO</t>
  </si>
  <si>
    <t>MEDRANO SOTO DAVID</t>
  </si>
  <si>
    <t>MEDRANO SOTO PEDRO</t>
  </si>
  <si>
    <t>MEDRANO ROSALES JACOBO</t>
  </si>
  <si>
    <t>OPERADOR DE LANZADORA DE CONCRETO</t>
  </si>
  <si>
    <t>MEDRANO SOTO JORGE</t>
  </si>
  <si>
    <t>MENDEZ FRIAS LUIS ALBERTO</t>
  </si>
  <si>
    <t>MENDO SAUCEDA JOSE JUAN</t>
  </si>
  <si>
    <t>01/04/2022</t>
  </si>
  <si>
    <t>MORALES ACEVEDO JOSE</t>
  </si>
  <si>
    <t>MORENO MEDRANO JUAN RODRIGO</t>
  </si>
  <si>
    <t>OBREGON FELIPE</t>
  </si>
  <si>
    <t>OVALLE LUCIO PATRICIO</t>
  </si>
  <si>
    <t>PALACIOS FLORES FRANCISCO FEDERICO</t>
  </si>
  <si>
    <t>PEREZ ALVARADO OSVALDO</t>
  </si>
  <si>
    <t>PONCE TORRES LEONARDO</t>
  </si>
  <si>
    <t>PUENTE CONTRERAS LUIS EDUARDO</t>
  </si>
  <si>
    <t>PUENTE PUENTE GABRIEL</t>
  </si>
  <si>
    <t>PUENTE DE LEON LUIS EDUARDO</t>
  </si>
  <si>
    <t>PUGA RODRIGUEZ FRANCISCO RICARDO</t>
  </si>
  <si>
    <t>QUIÑONES GARCIA JOSE JUAN</t>
  </si>
  <si>
    <t>RAMIREZ JUAN DE DIOS</t>
  </si>
  <si>
    <t>RAMIREZ GARCIA MARCO ANTONIO</t>
  </si>
  <si>
    <t>RETA SANCHEZ CARLOS EDUARDO</t>
  </si>
  <si>
    <t>REYNA REYNA CRISTIAN BERNARDO</t>
  </si>
  <si>
    <t>ROBLES GALLEGOS LUIS ROBERTO</t>
  </si>
  <si>
    <t>RODRIGUEZ ESTRADA JOEL</t>
  </si>
  <si>
    <t>RODRIGUEZ EDGAR CRISTOBAL</t>
  </si>
  <si>
    <t>RODRIGUEZ CORDOVA ANACLETO</t>
  </si>
  <si>
    <t>RODRIGUEZ ARRIAGA DANIEL</t>
  </si>
  <si>
    <t>RODRIGUEZ MORENO ANASTASIO</t>
  </si>
  <si>
    <t>ROSALES VAZQUEZ VALENTE</t>
  </si>
  <si>
    <t>ROSALES SIFUENTES JOSE ANGEL</t>
  </si>
  <si>
    <t>ROSALES VAZQUEZ PERFECTO</t>
  </si>
  <si>
    <t>ROSAS MARTINEZ MIGUEL ANGEL</t>
  </si>
  <si>
    <t>RUIZ SALINAS JOEL</t>
  </si>
  <si>
    <t>SALDAÑA NAVARRO JUAN FRANCISCO</t>
  </si>
  <si>
    <t>SIFUENTES ROSALES JOSE GUADALUPE</t>
  </si>
  <si>
    <t>SIFUENTES FLORES CARLOS</t>
  </si>
  <si>
    <t>SIFUENTES ROSALES ROBERTO CARLOS</t>
  </si>
  <si>
    <t>SIFUENTES SOTO BONIFACIO</t>
  </si>
  <si>
    <t>SILVA TRISTAN FEDERICO</t>
  </si>
  <si>
    <t>SILVA TRISTAN JONATAN IGNACIO</t>
  </si>
  <si>
    <t>SILVA ESCAMILLA OSWALDO</t>
  </si>
  <si>
    <t>SOTO REYES FRANCISCO MIGUEL</t>
  </si>
  <si>
    <t>SOTO MEDRANO ROBERTO</t>
  </si>
  <si>
    <t>SOTO MEDRANO FERMIN</t>
  </si>
  <si>
    <t>SOTO PUENTE MIGUEL ALEJANDRO</t>
  </si>
  <si>
    <t>SOTO PEREZ FELIPE DE JESUS</t>
  </si>
  <si>
    <t>SOTO SOTO JOSE GENARO</t>
  </si>
  <si>
    <t>SOTO GOMEZ FRANCISCO JAVIER</t>
  </si>
  <si>
    <t>TORRES BERINO OSCAR SAMUEL</t>
  </si>
  <si>
    <t>TORRES ORTEGA JHONY</t>
  </si>
  <si>
    <t>VARGAS SANCHEZ JUAN FRANCISCO</t>
  </si>
  <si>
    <t>VAZQUEZ MUÑIZ EDWIN RODRIGO</t>
  </si>
  <si>
    <t>VAZQUEZ LOPEZ JOSE CRUZ</t>
  </si>
  <si>
    <t>VAZQUEZ MUÑIZ CRISTIAN OSIEL</t>
  </si>
  <si>
    <t>VAZQUEZ RIVERA ARTURO</t>
  </si>
  <si>
    <t>18/04/2022</t>
  </si>
  <si>
    <t>VAZQUEZ ROSALES RITO</t>
  </si>
  <si>
    <t>VAZQUEZ RIVERA VICENTE</t>
  </si>
  <si>
    <t>VEGA ESTRADA FRANCISCO DE JESUS</t>
  </si>
  <si>
    <t>VELAZQUEZ RAMOS JUAN REFUGIO</t>
  </si>
  <si>
    <t>VELAZQUEZ MARTINEZ MIGUEL ANGEL</t>
  </si>
  <si>
    <t>VELAZQUEZ ALVARADO MIGUEL ANGEL</t>
  </si>
  <si>
    <t>VELAZQUEZ ESCAMILLA EMMANUEL</t>
  </si>
  <si>
    <t>VELAZQUEZ PEDRAZA HECTOR ULISES</t>
  </si>
  <si>
    <t>VILLEGAS CERDA MIGUEL ANGEL</t>
  </si>
  <si>
    <t>ZAMORA VILLALPANDO DIONISIO</t>
  </si>
  <si>
    <t>ZAMORA LOPEZ CRESENCIO JUAN DE DIOS</t>
  </si>
  <si>
    <t>ZAVALA RAMIREZ FRANCISCO ADOLFO ASTROLABIO</t>
  </si>
  <si>
    <t>GALICIA GARCIA PEDRO RICARDO</t>
  </si>
  <si>
    <t>ZAPATA CARRANZA JOSE ALFREDO</t>
  </si>
  <si>
    <t>HERNANDEZ SANCHEZ MARCO HUMBERTO</t>
  </si>
  <si>
    <t>SANCHEZ SOTO CRISTINO</t>
  </si>
  <si>
    <t>MAGAÑA LOPEZ JOSE ANGEL</t>
  </si>
  <si>
    <t>MONTELONGO ROSALES LUIS ALBERTO</t>
  </si>
  <si>
    <t>CERNA ORTEGA JUAN MANUEL</t>
  </si>
  <si>
    <t>15/08/2022</t>
  </si>
  <si>
    <t>RETA SANCHEZ JORGE ANTONIO</t>
  </si>
  <si>
    <t>RODRIGUEZ AGUILAR OMAR ALEXANDER</t>
  </si>
  <si>
    <t>GARAY PUENTE JOSE REFUJIO</t>
  </si>
  <si>
    <t>CURA GALLEGOS MARIANO ISMAEL</t>
  </si>
  <si>
    <t>BARBOSA BUENDIA JULIAN GERARDO</t>
  </si>
  <si>
    <t>SUPERINTENDENTE DE GEOLOGIA</t>
  </si>
  <si>
    <t>GEOLOGIA</t>
  </si>
  <si>
    <t>01/06/2005</t>
  </si>
  <si>
    <t>BARBOSA PADILLA DULCE MARIA</t>
  </si>
  <si>
    <t>ADMINISTRADORA DE GEOLOGIA</t>
  </si>
  <si>
    <t>05/01/2015</t>
  </si>
  <si>
    <t>BUSTOS GAMEZ MARTIN FERNANDO</t>
  </si>
  <si>
    <t>JEFE DE GEOTECNIA</t>
  </si>
  <si>
    <t>01/10/2013</t>
  </si>
  <si>
    <t>CELEDON VILLANUEVA JUAN FRANCISCO</t>
  </si>
  <si>
    <t>SUPERVISOR DE INFORMACION GEOLOGIA</t>
  </si>
  <si>
    <t>COVARRUBIAS MASCORRO AMAURY ANTONIO</t>
  </si>
  <si>
    <t>INGENIERO GEOLOGO</t>
  </si>
  <si>
    <t>01/04/2020</t>
  </si>
  <si>
    <t>ESQUEDA GARCIA FRANCISCO EVERARDO</t>
  </si>
  <si>
    <t>AUXILIAR DE MUESTRERO</t>
  </si>
  <si>
    <t>MUESTREO GEOLOGIA</t>
  </si>
  <si>
    <t>GAMEZ AGUILAR GIDALTHI ISAI</t>
  </si>
  <si>
    <t>GEOLOGO ASISTENTE</t>
  </si>
  <si>
    <t>GARCIA ROMERO JOSE FRANCISCO</t>
  </si>
  <si>
    <t>TECNICO GENERAL EN GEOLOGIA</t>
  </si>
  <si>
    <t>GONZALEZ OCHOA JOSE MANUEL</t>
  </si>
  <si>
    <t>GERENTE EXPLORACION Y GEOLOGIA</t>
  </si>
  <si>
    <t>01/03/1997</t>
  </si>
  <si>
    <t>HERNANDEZ GARCIA EDUARDO</t>
  </si>
  <si>
    <t>ANALISTA EN GEOTECNIA</t>
  </si>
  <si>
    <t>05/08/2019</t>
  </si>
  <si>
    <t>MENDOZA ESPINOSA MAXIMILIANO</t>
  </si>
  <si>
    <t>01/04/2018</t>
  </si>
  <si>
    <t>JIMENEZ TELLO ALEXIS URIEL</t>
  </si>
  <si>
    <t>GEOLOGO ASISTENTE B</t>
  </si>
  <si>
    <t>RANGEL CORTEZ VICTOR</t>
  </si>
  <si>
    <t>ASISTENTE DE GEOLOGIA</t>
  </si>
  <si>
    <t>02/01/2013</t>
  </si>
  <si>
    <t>RODARTE PEÑALVER JAVIER</t>
  </si>
  <si>
    <t>JEFE GEOLOGIA Y EXPLORACION</t>
  </si>
  <si>
    <t>04/01/2016</t>
  </si>
  <si>
    <t>TOVAR MATA JAIME FRANCISCO</t>
  </si>
  <si>
    <t>ADMINISTRADOR SISTEMAS DE GEOLOGIA</t>
  </si>
  <si>
    <t>01/04/2006</t>
  </si>
  <si>
    <t>TREJO MARTINEZ MILTON URIEL</t>
  </si>
  <si>
    <t>FAZ PEREZ JUAN CARLOS</t>
  </si>
  <si>
    <t>MAGAÑA ALMANZA JAVIER EDUARDO</t>
  </si>
  <si>
    <t>ANALISTA DE ING. INDUSTRIAL</t>
  </si>
  <si>
    <t>MARTINEZ SEGOVIA ALFREDO GEOVANNI</t>
  </si>
  <si>
    <t>02/01/2018</t>
  </si>
  <si>
    <t>ORTEGA AVILA AMPARO BERENICE</t>
  </si>
  <si>
    <t>05/08/2013</t>
  </si>
  <si>
    <t>ROCHA MEDRANO ALEXIS ISIDRO</t>
  </si>
  <si>
    <t>20/03/2018</t>
  </si>
  <si>
    <t>RODRIGUEZ RUIZ JUAN FRANCISCO</t>
  </si>
  <si>
    <t>02/04/2018</t>
  </si>
  <si>
    <t>RODRIGUEZ MEDRANO JOSE FRANCISCO</t>
  </si>
  <si>
    <t>JEFE ING. INDUSTRIAL</t>
  </si>
  <si>
    <t>ESPINOZA MEDINA ERICK IVAN</t>
  </si>
  <si>
    <t>JEFE DE CAPACITACION</t>
  </si>
  <si>
    <t>CAPACITACION</t>
  </si>
  <si>
    <t>ESTRADA GARCIA CLAUDIA</t>
  </si>
  <si>
    <t>PAREDES SERRANO ALEJANDRO</t>
  </si>
  <si>
    <t>01/08/2017</t>
  </si>
  <si>
    <t>ROBLEDO SALAZAR NOE JAVIER</t>
  </si>
  <si>
    <t>GERENTE OPERACION MINA</t>
  </si>
  <si>
    <t>02/01/1998</t>
  </si>
  <si>
    <t>RODRIGUEZ LOPEZ LUIS ADRIAN</t>
  </si>
  <si>
    <t>SUPERINTENDENTE DE SEGURIDAD E HIGIENE</t>
  </si>
  <si>
    <t>TENORIO BADILLO JOSE DIEGO</t>
  </si>
  <si>
    <t>02/01/2012</t>
  </si>
  <si>
    <t>TREJO SEGURA DARIO GUADALUPE</t>
  </si>
  <si>
    <t>ESTRADA MEDRANO DAVID</t>
  </si>
  <si>
    <t>SUPERINTENDENTE DE MINA A</t>
  </si>
  <si>
    <t>RUIZ CASTILLO CHRISTIAN EDUARDO</t>
  </si>
  <si>
    <t>SUPERVISOR GENERAL MINA B</t>
  </si>
  <si>
    <t>ZAPATA LICEA JOSE MANUEL</t>
  </si>
  <si>
    <t>01/08/2011</t>
  </si>
  <si>
    <t>AVILA GALICIA PEDRO</t>
  </si>
  <si>
    <t>INGENIERO DE PLANEACION</t>
  </si>
  <si>
    <t>PLANEACION</t>
  </si>
  <si>
    <t>16/08/2011</t>
  </si>
  <si>
    <t>GARCIA MORALES DIANA NALLELY</t>
  </si>
  <si>
    <t>LAZCANO RAMIREZ JESUS</t>
  </si>
  <si>
    <t>LUNA ALANIS ORLANDO ARGENIS</t>
  </si>
  <si>
    <t>JEFE DE PLANEACION</t>
  </si>
  <si>
    <t>01/10/2005</t>
  </si>
  <si>
    <t>MORALES DIAZ FATIMA YISEL</t>
  </si>
  <si>
    <t>PEREZ DIAZ DENISSE PAOLA</t>
  </si>
  <si>
    <t>CUECUECHA CASTILLO GERARDO</t>
  </si>
  <si>
    <t>02/01/2019</t>
  </si>
  <si>
    <t>HERNANDEZ SANCHEZ FRANCISCO ISAEL</t>
  </si>
  <si>
    <t>ORTEGA PUENTE HECTOR DAMIAN</t>
  </si>
  <si>
    <t>JEFE FORTIF Y NVOS. PROYECTOS</t>
  </si>
  <si>
    <t>01/04/2009</t>
  </si>
  <si>
    <t>TORRES HERNANDEZ JESUS VLADIMIR</t>
  </si>
  <si>
    <t>02/08/2022</t>
  </si>
  <si>
    <t>SANCHEZ OJEDA JESUS</t>
  </si>
  <si>
    <t>JEFE DE PROYECTO</t>
  </si>
  <si>
    <t>OVALLE LUCIO CELIA</t>
  </si>
  <si>
    <t>RAZO MENDOZA JOSE FRANCISCO</t>
  </si>
  <si>
    <t>JEFE SEGURIDAD E HIGIENE</t>
  </si>
  <si>
    <t>GARCIA PUENTE KARLA FABIOLA</t>
  </si>
  <si>
    <t>TOPOGRAFO PRACTICO</t>
  </si>
  <si>
    <t>TOPOGRAFIA</t>
  </si>
  <si>
    <t>LOERA OBREGON PEDRO</t>
  </si>
  <si>
    <t>04/08/1997</t>
  </si>
  <si>
    <t>LUNA ALANIS JUAN MANUEL</t>
  </si>
  <si>
    <t>MERCADO ROSALES GONZALO ENRIQUE</t>
  </si>
  <si>
    <t>RODRIGUEZ MORALES JOSE ELIZANDRO</t>
  </si>
  <si>
    <t>01/08/2014</t>
  </si>
  <si>
    <t>RODRIGUEZ MENDOZA JUAN CARLOS</t>
  </si>
  <si>
    <t>ASISTENTE DE TOPOGRAFIA</t>
  </si>
  <si>
    <t>06/08/2018</t>
  </si>
  <si>
    <t>ROMO GARCIA JOSE</t>
  </si>
  <si>
    <t>JEFE DE TOPOGRAFIA</t>
  </si>
  <si>
    <t>TELLO ALVIZO JORGE ELIAS</t>
  </si>
  <si>
    <t>AUXILIAR DE TOPOGRAFIA</t>
  </si>
  <si>
    <t>01/11/2020</t>
  </si>
  <si>
    <t>GUTIERREZ CARRIZALES JOSE CARLOS</t>
  </si>
  <si>
    <t>JEFE DE VENTILACION</t>
  </si>
  <si>
    <t>VENTILACION</t>
  </si>
  <si>
    <t>REYES ALVAREZ CESAR GERARDO</t>
  </si>
  <si>
    <t>01/04/2010</t>
  </si>
  <si>
    <t>AGUILAR GONZALEZ JORGE LUIS</t>
  </si>
  <si>
    <t>CAMARILLO DE LA ROSA JORGE ANTONIO</t>
  </si>
  <si>
    <t>VIGILANTE Y/O VELADOR</t>
  </si>
  <si>
    <t>SBWADLEY</t>
  </si>
  <si>
    <t>VIGILANCIA</t>
  </si>
  <si>
    <t>CRUZ ALVARADO EDGAR OSVALDO</t>
  </si>
  <si>
    <t>ESCAMILLA MARTINEZ JUAN GABRIEL</t>
  </si>
  <si>
    <t>01/07/2009</t>
  </si>
  <si>
    <t>GALLEGOS GARCIA MAURO</t>
  </si>
  <si>
    <t>GALLEGOS GOMEZ MARIO FRANCISCO</t>
  </si>
  <si>
    <t>SERNA CRUZ MIGUEL</t>
  </si>
  <si>
    <t>TORRES LARA JOSE DE JESUS</t>
  </si>
  <si>
    <t>VARGAS SANCHEZ JOSE EMILIANO</t>
  </si>
  <si>
    <t>OROZCO LOPEZ IVAN GUADALUPE</t>
  </si>
  <si>
    <t>SUPERVISOR CONCRETERA</t>
  </si>
  <si>
    <t>RODRIGUEZ ALVAREZ JOSE DE JESUS</t>
  </si>
  <si>
    <t>JEFE PLANTA CONCRETERA</t>
  </si>
  <si>
    <t>VAZQUEZ TORRES JONATHAN CRUZ</t>
  </si>
  <si>
    <t>HUERTA RANGEL JOSE MARIA</t>
  </si>
  <si>
    <t>DESPACHADOR EXPLOSIVOS</t>
  </si>
  <si>
    <t>MORALES LEIJA RIGOBERTO</t>
  </si>
  <si>
    <t>16/01/2018</t>
  </si>
  <si>
    <t>ROBLES GALLEGOS EDUARDO SEVERINO</t>
  </si>
  <si>
    <t>ROMO MAGAÑA CASSANDRA</t>
  </si>
  <si>
    <t>09/08/2021</t>
  </si>
  <si>
    <t>MARTINEZ MANZANARES CRISTIAN VALENTIN</t>
  </si>
  <si>
    <t>22/01/2022</t>
  </si>
  <si>
    <t>SOTO VAZQUEZ JUAN CARLOS</t>
  </si>
  <si>
    <t>TREJO MARTINEZ JIMENA DETZAMIN</t>
  </si>
  <si>
    <t>21/02/2022</t>
  </si>
  <si>
    <t>GAYTAN GARCIA ABRIL</t>
  </si>
  <si>
    <t>AVILA BARRIOS ANA LAURA</t>
  </si>
  <si>
    <t>ZAMORA GARCIA GUILLERMO</t>
  </si>
  <si>
    <t>08/03/2022</t>
  </si>
  <si>
    <t>AMAYA TREVIÑO LUCIANO DANIEL</t>
  </si>
  <si>
    <t>25/04/2022</t>
  </si>
  <si>
    <t>DELGADO SANCHEZ CARLOS ADRIAN</t>
  </si>
  <si>
    <t>GONZALEZ VELAZQUEZ JOSE EZEQUIEL</t>
  </si>
  <si>
    <t>MARTINEZ NAVA ALEXANDER GILBERTO</t>
  </si>
  <si>
    <t>03/10/2022</t>
  </si>
  <si>
    <t>LAZCANO GOMEZ ALDO</t>
  </si>
  <si>
    <t>CERDA NERI JUAN RICARDO</t>
  </si>
  <si>
    <t>LIMON MANZANARES WILLIAMS</t>
  </si>
  <si>
    <t>OPERADOR DE TROMPO</t>
  </si>
  <si>
    <t>GARCIA JORGE</t>
  </si>
  <si>
    <t>CORONADO CARRIZALES ROBERTO</t>
  </si>
  <si>
    <t>AGUAYO CHAVEZ NORBERTO</t>
  </si>
  <si>
    <t>COVARRUBIAS CASTILLO RODOLFO</t>
  </si>
  <si>
    <t>OPERADOR DE CABLEADORA</t>
  </si>
  <si>
    <t>12/08/2019</t>
  </si>
  <si>
    <t>DE LA ROSA MEDRANO PEDRO ANTONIO</t>
  </si>
  <si>
    <t>DE LA ROSA MEDRANO ROLANDO</t>
  </si>
  <si>
    <t>LOPEZ COLUNGA JOSE GREGORIO</t>
  </si>
  <si>
    <t>MEDRANO SOTO JOSE SANTOS</t>
  </si>
  <si>
    <t>26/08/2019</t>
  </si>
  <si>
    <t>MORALES LOPEZ LEODEGARIO</t>
  </si>
  <si>
    <t>OBREGON POSADAS EDUARDO</t>
  </si>
  <si>
    <t>PUENTE CARRANZA JOSE CRISTOBAL</t>
  </si>
  <si>
    <t>SIAS GARAY JUAN DIEGO</t>
  </si>
  <si>
    <t>SOTO SOTO ANTONIO DE JESUS</t>
  </si>
  <si>
    <t>26/09/2022</t>
  </si>
  <si>
    <t>CORONADO CASTILLO BLAS FERNANDO</t>
  </si>
  <si>
    <t>15/08/2020</t>
  </si>
  <si>
    <t>CRUZ ALONSO CARLOS DE JESUS</t>
  </si>
  <si>
    <t>DOSIFICADOR DE CONCRETO</t>
  </si>
  <si>
    <t>HERNANDEZ SAN LUIS JOSE ANTONIO</t>
  </si>
  <si>
    <t>LOERA MORALES JOSE</t>
  </si>
  <si>
    <t>MARTINEZ ORTEGA JESUS ADRIAN</t>
  </si>
  <si>
    <t>MENDEZ HERNANDEZ ULISES</t>
  </si>
  <si>
    <t>MENDOZA FLORES ARMANDO NEFTALI</t>
  </si>
  <si>
    <t>OBREGON EGUIA SERGIO MISAEL</t>
  </si>
  <si>
    <t>CARDONA CUELLAR JOSE IVAN</t>
  </si>
  <si>
    <t>COLUNGA SOTO PAULIN</t>
  </si>
  <si>
    <t>MUESTRERO</t>
  </si>
  <si>
    <t>ESPINOZA CASTILLO GENARO</t>
  </si>
  <si>
    <t>FLORES ROBLES JUAN FRANCISCO</t>
  </si>
  <si>
    <t>HERNANDEZ RODRIGUEZ HERNAN</t>
  </si>
  <si>
    <t>LEIVA ESPINOZA ALAN NORBERTO</t>
  </si>
  <si>
    <t>LOPEZ ESPERICUETA FRANCISCO JAVIER</t>
  </si>
  <si>
    <t>LOPEZ RAMIREZ LUIS ANGEL DE JESUS</t>
  </si>
  <si>
    <t>LOPEZ CERDA RAMIRO</t>
  </si>
  <si>
    <t>LOPEZ RODRIGUEZ JOSE RICARDO</t>
  </si>
  <si>
    <t>MARTINEZ SILVA MIGUEL ANGEL</t>
  </si>
  <si>
    <t>PUENTE AGUILERA JUAN ANGEL</t>
  </si>
  <si>
    <t>PUENTE CONTRERAS HUGO ENRIQUE</t>
  </si>
  <si>
    <t>CASTILLO FACUNDO JUAN GUADALUPE</t>
  </si>
  <si>
    <t>CASTILLO MOLINA CHIRSTIAN ALEXIZ</t>
  </si>
  <si>
    <t>LOPEZ RODRIGUEZ MIGUEL ANGEL</t>
  </si>
  <si>
    <t>LOPEZ RODRIGUEZ ISABEL</t>
  </si>
  <si>
    <t>TOVAR HERNANDEZ JESUS FRANCISCO</t>
  </si>
  <si>
    <t>AGUILAR SERENO BRAYAN</t>
  </si>
  <si>
    <t>DIAZ NIETO RAUL</t>
  </si>
  <si>
    <t>AUXILIAR DE GEOLOGIA</t>
  </si>
  <si>
    <t>GOMEZ CASTILLO ANGEL GUSTAVO</t>
  </si>
  <si>
    <t>ESTRADA ZAPATA OSVALDO</t>
  </si>
  <si>
    <t>TORRES ARZOLA SILVESTRE</t>
  </si>
  <si>
    <t>LIMON OLVERA EDWIN URIEL</t>
  </si>
  <si>
    <t>01/03/2022</t>
  </si>
  <si>
    <t>MARTINEZ LUCIO CLAUDIO</t>
  </si>
  <si>
    <t>22/03/2022</t>
  </si>
  <si>
    <t>LOPEZ GONZALEZ REYNALDO</t>
  </si>
  <si>
    <t>ROBLES OLVERA EDGAR ISRAEL</t>
  </si>
  <si>
    <t>ULLOA ROMO JOSE MAURO</t>
  </si>
  <si>
    <t>12/09/2022</t>
  </si>
  <si>
    <t>RIVERA CASTRO JUAN PABLO</t>
  </si>
  <si>
    <t>07/11/2022</t>
  </si>
  <si>
    <t>MATA VAZQUEZ JOSE ADOLFO</t>
  </si>
  <si>
    <t>31/10/2022</t>
  </si>
  <si>
    <t>CASTILLO VALDEZ LUIS ALFREDO</t>
  </si>
  <si>
    <t>22/11/2022</t>
  </si>
  <si>
    <t>MARTINEZ ARELLANO JOSE ADRIAN</t>
  </si>
  <si>
    <t>RODRIGUEZ GAYTAN KARLA GUADALUPE</t>
  </si>
  <si>
    <t>02/01/2023</t>
  </si>
  <si>
    <t>TRISTAN REYNA GILBERTO REFUGIO</t>
  </si>
  <si>
    <t>SIFUENTES GUZMAN LEONARDO RAFAEL</t>
  </si>
  <si>
    <t>SANCHEZ MORENO CESAR ULISES</t>
  </si>
  <si>
    <t>PUENTE COMPEAN JORGE</t>
  </si>
  <si>
    <t>MARTINEZ VARGAS FELIPE DE JESUS</t>
  </si>
  <si>
    <t>PUGA RODRIGUEZ LEONARDO</t>
  </si>
  <si>
    <t>27/03/2023</t>
  </si>
  <si>
    <t>JASSO  HERNANDEZ  JULIO EDUARDO</t>
  </si>
  <si>
    <t>BELTRAN  CRUZ ADRIAN</t>
  </si>
  <si>
    <t>MARTINEZ MARTINEZ ANA CECILIA</t>
  </si>
  <si>
    <t>MACIAS MARQUEZ CARLOS HUMBERTO</t>
  </si>
  <si>
    <t>GONZALEZ MEDINA DANIEL ALEJANDRO</t>
  </si>
  <si>
    <t>CISNEROS LIMON DUILIO</t>
  </si>
  <si>
    <t>MEDINA CASTILLO JOSUE MIGUEL</t>
  </si>
  <si>
    <t>HERNANDEZ HERNANDEZ FRANCISCO RODRIGO</t>
  </si>
  <si>
    <t>BORJAS FIDENCIO</t>
  </si>
  <si>
    <t>RODRIGUEZ LEIVA IVAN</t>
  </si>
  <si>
    <t>RODRIGUEZ LOPEZ RENE</t>
  </si>
  <si>
    <t>MEDELLIN SERENO ESMERALDA</t>
  </si>
  <si>
    <t>21/08/2023</t>
  </si>
  <si>
    <t>AGUILAR ROMO RAFAEL</t>
  </si>
  <si>
    <t>JEFE DE TRITURACION</t>
  </si>
  <si>
    <t>SUPERVISOR PLANTA</t>
  </si>
  <si>
    <t>BARRON MEDINA CARLOTA YAZMIN</t>
  </si>
  <si>
    <t>ANALISTA OPERACION METALURGICA</t>
  </si>
  <si>
    <t>CASTILLO VALDEPEÑA EDGAR</t>
  </si>
  <si>
    <t>JEFE MOLIENDA Y FLOTACION</t>
  </si>
  <si>
    <t>01/04/2001</t>
  </si>
  <si>
    <t>CHIW CORONADO ABRAHAM FRANCISCO</t>
  </si>
  <si>
    <t>INSTRUMENTISTA</t>
  </si>
  <si>
    <t>CRUZ MENDOZA LUIS BERNARDO</t>
  </si>
  <si>
    <t>JEFE LABORATORIO METALURGICO</t>
  </si>
  <si>
    <t>FLORES PEÑA JOSE OCTAVIO</t>
  </si>
  <si>
    <t>01/10/1996</t>
  </si>
  <si>
    <t>LEIVA LOPEZ JACOBO</t>
  </si>
  <si>
    <t>SUPERVISOR MANTTO MECANICO A</t>
  </si>
  <si>
    <t>21/01/1993</t>
  </si>
  <si>
    <t>MAGAÑA MARTINEZ JAVIER EDUARDO</t>
  </si>
  <si>
    <t>JEFE OPERACION METALURGICA</t>
  </si>
  <si>
    <t>01/01/1997</t>
  </si>
  <si>
    <t>MALDONADO MARTINEZ RAUL FRANCISCO</t>
  </si>
  <si>
    <t>01/01/2007</t>
  </si>
  <si>
    <t>MEDELLIN MEDELLIN DIANA FABIOLA</t>
  </si>
  <si>
    <t>AUDITOR AMBIENTAL</t>
  </si>
  <si>
    <t>MEDINA CASTILLEJA JUAN FRANCISCO</t>
  </si>
  <si>
    <t>GERENTE PLANTA DE BENEFICIO</t>
  </si>
  <si>
    <t>01/01/1993</t>
  </si>
  <si>
    <t>PUGA ZAMORA MARTIN</t>
  </si>
  <si>
    <t>SUPERVISOR PRESA DE JALES</t>
  </si>
  <si>
    <t>RODRIGUEZ PEREZ JACOBO</t>
  </si>
  <si>
    <t>PROGRAMADOR DE MANTENIMIENTO</t>
  </si>
  <si>
    <t>01/01/2016</t>
  </si>
  <si>
    <t>ROMO ROJAS ESTEBAN</t>
  </si>
  <si>
    <t>SIFUENTES SANDOVAL LUIS MARIO</t>
  </si>
  <si>
    <t>SUPERVISOR SH</t>
  </si>
  <si>
    <t>TORRES GAMEZ ADRIANA DE LA PAZ</t>
  </si>
  <si>
    <t>ANALISTA DE MANTENIMIENTO</t>
  </si>
  <si>
    <t>VILLA MARTINEZ JUAN</t>
  </si>
  <si>
    <t>01/05/2012</t>
  </si>
  <si>
    <t>TORRES OLVERA ANGELA ROCIO</t>
  </si>
  <si>
    <t>SUPERVISOR DE MOLIENDA Y FLOTACIÓN</t>
  </si>
  <si>
    <t>HERNANDEZ RAMIREZ JULIO CESAR</t>
  </si>
  <si>
    <t>EGUIA MEDELLIN ALAN GUSTAVO</t>
  </si>
  <si>
    <t>ALMANZA RODRIGUEZ RAFAEL</t>
  </si>
  <si>
    <t>OPERACIÓN</t>
  </si>
  <si>
    <t>BANDA TRISTAN JONATHAN OBED</t>
  </si>
  <si>
    <t>OPERADOR PALA MECANICA</t>
  </si>
  <si>
    <t>BAROCIO VILLANUEVA ADELAIDO</t>
  </si>
  <si>
    <t>JEFE MANTTO MECANICO</t>
  </si>
  <si>
    <t>01/07/1997</t>
  </si>
  <si>
    <t>BAROCIO HERNANDEZ FRANCISCO ADELAIDO</t>
  </si>
  <si>
    <t>LUBRICADOR</t>
  </si>
  <si>
    <t>BAROCIO HERNANDEZ JOSUE</t>
  </si>
  <si>
    <t>AUXILIAR DE MECANICO</t>
  </si>
  <si>
    <t>BARRON HERNANDEZ JORGE ANTONIO</t>
  </si>
  <si>
    <t>CASTILLO RODRIGUEZ JULIO CESAR</t>
  </si>
  <si>
    <t>OPERADOR DE MOLINO</t>
  </si>
  <si>
    <t>CERDA JASSO FRANCISCO ALEJANDRO</t>
  </si>
  <si>
    <t>AUXILIAR DE MOLIENDA</t>
  </si>
  <si>
    <t>CISNEROS MORALES DAMIAN</t>
  </si>
  <si>
    <t>01/08/2003</t>
  </si>
  <si>
    <t>CISNEROS LIMON DAMIAN ADOLFO</t>
  </si>
  <si>
    <t>CRUZ ESPINOZA JOSE FRANCISCO ANGEL</t>
  </si>
  <si>
    <t>ESCAMILLA SANCHEZ CARLOS ENRIQUE</t>
  </si>
  <si>
    <t>ESPINOZA SANCHEZ ARMANDO</t>
  </si>
  <si>
    <t>OPERADOR DE TRITURACION</t>
  </si>
  <si>
    <t>ESPINOZA SANCHEZ MARTIN</t>
  </si>
  <si>
    <t>AUXILIAR DE FLOTACION</t>
  </si>
  <si>
    <t>FLORES ROBLES EFRAIN</t>
  </si>
  <si>
    <t>AUXILIAR LABORATORIO METALURGICO</t>
  </si>
  <si>
    <t>GALLEGOS MARTINEZ JUAN CARLOS</t>
  </si>
  <si>
    <t>GASPAR HERNANDEZ JOSE FRANCISCO</t>
  </si>
  <si>
    <t>01/04/2002</t>
  </si>
  <si>
    <t>GUEL ZAPATA JOSE LUIS</t>
  </si>
  <si>
    <t>01/10/2004</t>
  </si>
  <si>
    <t>GUEL ZAPATA JOSE ANTONIO</t>
  </si>
  <si>
    <t>SUPERVISOR MANTTO MECANICO B</t>
  </si>
  <si>
    <t>01/03/2003</t>
  </si>
  <si>
    <t>GUERRERO GONZALEZ JOSE EDUARDO</t>
  </si>
  <si>
    <t>AUXILIAR DE TRITURACION</t>
  </si>
  <si>
    <t>HERNANDEZ ESPINOSA MIGUEL ANGEL</t>
  </si>
  <si>
    <t>HERNANDEZ ALVARADO MIGUEL ANGEL</t>
  </si>
  <si>
    <t>COORDINADOR DE LIMPIEZA</t>
  </si>
  <si>
    <t>IBARRA AVILA FRANCISCO</t>
  </si>
  <si>
    <t>OPERADOR DE FLOTACION</t>
  </si>
  <si>
    <t>LEIVA ESPINOZA JUAN CARLOS</t>
  </si>
  <si>
    <t>LIMON RODRIGUEZ JOSE ROBERTO</t>
  </si>
  <si>
    <t>01/01/2001</t>
  </si>
  <si>
    <t>LOERA OBREGON JOSE ALFREDO</t>
  </si>
  <si>
    <t>OPERADOR DE FILTRO</t>
  </si>
  <si>
    <t>LOERA OBREGON JUAN</t>
  </si>
  <si>
    <t>LOERA OBREGON JOSE ADAN</t>
  </si>
  <si>
    <t>LOPEZ ESPINOZA JUAN ROBERTO</t>
  </si>
  <si>
    <t>LUGO ESPERICUETA JOSE DE JESUS</t>
  </si>
  <si>
    <t>AUXILIAR DE FILTRO</t>
  </si>
  <si>
    <t>LUGO QUIÑONES SIXTO</t>
  </si>
  <si>
    <t>MARTINEZ SAUCEDA JOSE EDUARDO</t>
  </si>
  <si>
    <t>AYUDANTE  PRESA DE JALES</t>
  </si>
  <si>
    <t>01/05/2021</t>
  </si>
  <si>
    <t>MARTINEZ GARCIA VICTOR</t>
  </si>
  <si>
    <t>MARTINEZ ROSALES LIBORIO</t>
  </si>
  <si>
    <t>MOLINA LOPEZ JOSE FRANCISCO ALBERTICO</t>
  </si>
  <si>
    <t>MORENO DE LA ROSA JOSE ANGEL</t>
  </si>
  <si>
    <t>MUÑOZ CISNEROS JULIAN ANTONIO</t>
  </si>
  <si>
    <t>ORTEGA RETA DAVID ALEJANDRO</t>
  </si>
  <si>
    <t>ORTIZ GONZALEZ JOSE ANGEL</t>
  </si>
  <si>
    <t>ORTIZ MATA JOSE VICTOR</t>
  </si>
  <si>
    <t>QUIÑONES MORALES LUIS FERNANDO</t>
  </si>
  <si>
    <t>QUIÑONES FACUNDO DAVID ALEJANDRO</t>
  </si>
  <si>
    <t>REYNA ACEVEDO JUAN CARLOS</t>
  </si>
  <si>
    <t>RODRIGUEZ MARTINEZ MARTIN</t>
  </si>
  <si>
    <t>MECANICO</t>
  </si>
  <si>
    <t>RODRIGUEZ RIVERA FRANCISCO</t>
  </si>
  <si>
    <t>RODRIGUEZ MEDRANO JOSE ELIZARDO</t>
  </si>
  <si>
    <t>ROSALES ACEVEDO ARTURO</t>
  </si>
  <si>
    <t>RUIZ RODRIGUEZ JUAN EDUARDO</t>
  </si>
  <si>
    <t>SAUCEDA VAZQUEZ ANASTACIO</t>
  </si>
  <si>
    <t>SAUCEDA VAZQUEZ JULIO</t>
  </si>
  <si>
    <t>SOLIS CASTILLO OSCAR RENE GUADALUPE</t>
  </si>
  <si>
    <t>TORRES ORTEGA GUSTAVO</t>
  </si>
  <si>
    <t>TORRES ORTEGA RODRIGO DE GUZMAN</t>
  </si>
  <si>
    <t>TORRES ORTEGA LUCINO</t>
  </si>
  <si>
    <t>VILLA MARTINEZ FRANCISCO</t>
  </si>
  <si>
    <t>JARAMILLO HINOJOSA RAMIRO</t>
  </si>
  <si>
    <t>NAVARRO ROMO JOSE ANGEL</t>
  </si>
  <si>
    <t>GUERRERO GONZALEZ DIEGO ALEJANDRO</t>
  </si>
  <si>
    <t>QUIÑONES MORALES JOSE FRANCISCO</t>
  </si>
  <si>
    <t>10/01/2022</t>
  </si>
  <si>
    <t>GONZALEZ ESPINOSA ALEXIS ORLANDO</t>
  </si>
  <si>
    <t>OROZCO SANCHEZ JOSE FRANCISCO</t>
  </si>
  <si>
    <t>GONZALEZ ALEJO JOSE ALEXIS</t>
  </si>
  <si>
    <t>11/04/2022</t>
  </si>
  <si>
    <t>LUGO ESPERICUETA JOSE GABRIEL</t>
  </si>
  <si>
    <t>PUENTE REYNA FERNANDO</t>
  </si>
  <si>
    <t>ALVAREZ TREJO RAUL ANTONIO</t>
  </si>
  <si>
    <t>04/07/2022</t>
  </si>
  <si>
    <t>ALVARADO TORRES ALAN ARTURO</t>
  </si>
  <si>
    <t>RODRIGUEZ TORRES CRISTOFER FRANCISCO</t>
  </si>
  <si>
    <t>MORENO COLUNGA ALAN AXEL</t>
  </si>
  <si>
    <t>PIÑA ORTEGA LUIS ANGEL</t>
  </si>
  <si>
    <t>CARDONA CUELLAR OSCAR EDUARDO</t>
  </si>
  <si>
    <t>FLORES ROSALES ALEJANDRO</t>
  </si>
  <si>
    <t>SEGURA  OBREGON FRANCISCO ANTONIO</t>
  </si>
  <si>
    <t>10/04/2023</t>
  </si>
  <si>
    <t>COSTILLA RODRIGUEZ LUIS ANGEL</t>
  </si>
  <si>
    <t>REYNA RESENDEZ RICARDO</t>
  </si>
  <si>
    <t>RAMIREZ ROSALES ALEJANDRO</t>
  </si>
  <si>
    <t>GARCIA AMADOR BRAYAN ALEJANDRO</t>
  </si>
  <si>
    <t>ALVARADO TORRES YACIM ANTONIO</t>
  </si>
  <si>
    <t>RAMIREZ PEREZ FRANCISCO</t>
  </si>
  <si>
    <t>ESCAMILLA SOTO EMILIO</t>
  </si>
  <si>
    <t>SUPERVISOR DE BOMBEO</t>
  </si>
  <si>
    <t>EL PILAR BOMBEO</t>
  </si>
  <si>
    <t>01/08/2020</t>
  </si>
  <si>
    <t>ALVAREZ CARRERA JOSE RAFAEL</t>
  </si>
  <si>
    <t>ESCAMILLA SOTO AMADOR</t>
  </si>
  <si>
    <t>SOLDADOR EQUIPO MINERO</t>
  </si>
  <si>
    <t>MANTTO TALLER CENTRAL</t>
  </si>
  <si>
    <t>AMAYA ALONSO CHRISTIAN GREGORIO</t>
  </si>
  <si>
    <t>11/09/2023</t>
  </si>
  <si>
    <t>ORTEGA MEDRANO DOROTEO</t>
  </si>
  <si>
    <t>RODRIGUEZ SAUCEDA JUAN MANUEL</t>
  </si>
  <si>
    <t>OPERADOR DE GRUA</t>
  </si>
  <si>
    <t>MANTTO TALLER ELECTRICO</t>
  </si>
  <si>
    <t>MONTAÑEZ RODRIGUEZ GUILLERMO FERNANDO</t>
  </si>
  <si>
    <t>MANTTO. TIRO EL PILAR</t>
  </si>
  <si>
    <t>LARA QUIÑONEZ JOSE PIO</t>
  </si>
  <si>
    <t>OPERADOR GENERAL</t>
  </si>
  <si>
    <t>CORONADO OLIVA FRANCISCO JAVIER</t>
  </si>
  <si>
    <t>MECANICO EQUIPO MINERO</t>
  </si>
  <si>
    <t>CARRANZA VAZQUEZ HERIBERTO FRANCISCO</t>
  </si>
  <si>
    <t>AUX. MECANICO  EQUIPO MINERO</t>
  </si>
  <si>
    <t>CERDA SANCHEZ JUAN RAMON</t>
  </si>
  <si>
    <t>SUPERVISOR MANTTO MECANICO</t>
  </si>
  <si>
    <t>01/09/2020</t>
  </si>
  <si>
    <t>PADRON GONZALEZ GIOVANNI</t>
  </si>
  <si>
    <t>01/11/2021</t>
  </si>
  <si>
    <t>SIAS GARAY SANTIAGO</t>
  </si>
  <si>
    <t>01/08/2022</t>
  </si>
  <si>
    <t>MEDRANO  ESTRADA OLIVER JESUS</t>
  </si>
  <si>
    <t>GARCIA  TORRES  JESUS RAMSES</t>
  </si>
  <si>
    <t>17/04/2023</t>
  </si>
  <si>
    <t>ZAPATA NUÑEZ MANUEL</t>
  </si>
  <si>
    <t>22/11/2021</t>
  </si>
  <si>
    <t>VELAZQUEZ MARTINEZ JOSE MAGDALENO</t>
  </si>
  <si>
    <t>MORALES OBREGON JOSE ARTURO</t>
  </si>
  <si>
    <t>OPERADOR DE MALACATE</t>
  </si>
  <si>
    <t>RODRIGUEZ FLORES FERNANDO MARIANO</t>
  </si>
  <si>
    <t>SUPERVISOR MANTTO. ELECTRICO</t>
  </si>
  <si>
    <t>HERNANDEZ GONZALEZ JUAN ANTONIO</t>
  </si>
  <si>
    <t>SOLIS ALMAGUER JOSE ENRIQUE</t>
  </si>
  <si>
    <t>AUX. ELECTRICISTA OPERACIÓN MINA</t>
  </si>
  <si>
    <t>CEDILLO ALFARO CHRISTIAN RICARDO</t>
  </si>
  <si>
    <t>LARA ROSALES FIDEL</t>
  </si>
  <si>
    <t>ROMO ROMO HOMERO</t>
  </si>
  <si>
    <t>AMAYA GUADIANA JOSE JORGE</t>
  </si>
  <si>
    <t>CORONADO FLORES HECTOR</t>
  </si>
  <si>
    <t>SUPERVISOR MANTTO EQUIPO MINERO</t>
  </si>
  <si>
    <t>GUZMAN SANCHEZ EDUARDO REYDEZEL</t>
  </si>
  <si>
    <t>GARCIA PEÑA MANUEL ALBERTO</t>
  </si>
  <si>
    <t>HERNANDEZ ZAVALA HECTOR ARMANDO</t>
  </si>
  <si>
    <t>REYES ESQUEDA ALEJANDRO</t>
  </si>
  <si>
    <t>CORONADO ROSALES RUBEN</t>
  </si>
  <si>
    <t>OLVERA GARCIA JOSE MANUEL</t>
  </si>
  <si>
    <t>ROSALES MEDINA FRANCISCO JAVIER</t>
  </si>
  <si>
    <t>MATA MEDRANO JESUS DANIEL</t>
  </si>
  <si>
    <t>MARTINEZ VARGAS JOSE ROSALIO</t>
  </si>
  <si>
    <t>CASTILLO LEIJA VICTOR MANUEL</t>
  </si>
  <si>
    <t>GAYTAN MORENO ABIMALEC</t>
  </si>
  <si>
    <t>MARTINEZ LOPEZ ANTONIO FRANCISCO</t>
  </si>
  <si>
    <t>OBREGON CORONADO MARCO ANTONIO</t>
  </si>
  <si>
    <t>SOTO TORRES MARTIN</t>
  </si>
  <si>
    <t>SIFUENTES SANCHEZ ROLANDO</t>
  </si>
  <si>
    <t>BARRAGAN RAMIREZ RUBEN DE JESUS</t>
  </si>
  <si>
    <t>DEL VALLE REYES ADRIAN</t>
  </si>
  <si>
    <t>MECATRONICO EQUIPO MINERO</t>
  </si>
  <si>
    <t>TORRES HERNANDEZ YADIRA DE LA PAZ</t>
  </si>
  <si>
    <t>FAZ TORRES JOSE SOCORRO</t>
  </si>
  <si>
    <t>MARTINEZ GARCIA ALAN</t>
  </si>
  <si>
    <t>DEL VALLE MAZORRA JUAN</t>
  </si>
  <si>
    <t>MENDOZA MUÑOZ RODOLFO</t>
  </si>
  <si>
    <t>CORONADO MORALES ANTONIO DE JESUS</t>
  </si>
  <si>
    <t>BULNES TORRES HERIBERTO</t>
  </si>
  <si>
    <t>TOVAR MARTINEZ IRWIN ISMAEL</t>
  </si>
  <si>
    <t>TORRES DE LEON LUIS BERNARDO</t>
  </si>
  <si>
    <t>REYES ESCAMILLA RICARDO</t>
  </si>
  <si>
    <t>MORENO BOCANEGRA JOSE DE JESUS</t>
  </si>
  <si>
    <t>ALVARADO ESTRADA OMAR</t>
  </si>
  <si>
    <t>02/02/2021</t>
  </si>
  <si>
    <t>MARTINEZ BORJAS JUAN FRANCISCO</t>
  </si>
  <si>
    <t>VAZQUEZ ROSALES REYNALDO</t>
  </si>
  <si>
    <t>AUX. ELECTRICISTA EQUIPO MINERO</t>
  </si>
  <si>
    <t>26/04/2021</t>
  </si>
  <si>
    <t>TELLO DEGOLLADO DAVID FERNANDO</t>
  </si>
  <si>
    <t>14/06/2021</t>
  </si>
  <si>
    <t>CORONADO AREVALO MARIO ALBERTO</t>
  </si>
  <si>
    <t>AUXILIAR DE SOLDADOR EQUIPO MINERO</t>
  </si>
  <si>
    <t>ROBLES GALLEGOS JULIO CESAR</t>
  </si>
  <si>
    <t>LOPEZ MERLA EDGAR EMMANUEL</t>
  </si>
  <si>
    <t>DIAZ HERNANDEZ JOSE ALFREDO</t>
  </si>
  <si>
    <t>EGUIA JASSO NICOLAS</t>
  </si>
  <si>
    <t>ESCAMILLA GONZALEZ FRANCISCO</t>
  </si>
  <si>
    <t>HERNANDEZ ROBLES MARTIN ULISES</t>
  </si>
  <si>
    <t>REYES ALVAREZ BLAS ARIEL</t>
  </si>
  <si>
    <t>MARTINEZ SANCHEZ JUAN CRISOSTOMO</t>
  </si>
  <si>
    <t>OBREGON SORIA JUAN MANUEL</t>
  </si>
  <si>
    <t>PUENTE MORENO GERMAN</t>
  </si>
  <si>
    <t>EGUIA RAMIREZ VICTOR ALFONSO</t>
  </si>
  <si>
    <t>GARCIA CAMPOS LUIS ALBERTO</t>
  </si>
  <si>
    <t>VEGA ESTRADA DOMINGO</t>
  </si>
  <si>
    <t>VILLEGAS CERDA LUIS GERARDO</t>
  </si>
  <si>
    <t>AGUILAR CORONADO JORGE LUIS</t>
  </si>
  <si>
    <t>GALVAN CERDA JUAN MANUEL</t>
  </si>
  <si>
    <t>GARCIA RODRIGUEZ JUAN MANUEL</t>
  </si>
  <si>
    <t>MORALES MUÑIZ DIEGO EDUARDO</t>
  </si>
  <si>
    <t>AGUILAR JOSE DE JESUS</t>
  </si>
  <si>
    <t>PUENTE ROBLES LUIS GERARDO</t>
  </si>
  <si>
    <t>LOERA MORALES FELIX ADRIAN</t>
  </si>
  <si>
    <t>MEDELLIN PUENTE FEDERICO</t>
  </si>
  <si>
    <t>GONZALEZ GARCIA MIGUEL ANGEL</t>
  </si>
  <si>
    <t>LUNA ALANIS ASIS GIBRAN ORION</t>
  </si>
  <si>
    <t>LOERA MORALES RODOLFO</t>
  </si>
  <si>
    <t>SALAZAR TORRES HECTOR ARMANDO</t>
  </si>
  <si>
    <t>CERNA GARCIA HECTOR MANUEL</t>
  </si>
  <si>
    <t>CAZARES MORENO JOSE ALEJANDRO</t>
  </si>
  <si>
    <t>PUENTE RODRIGUEZ GILBERTO DE JESUS</t>
  </si>
  <si>
    <t>MENDOZA ESPARZA LUIS ROGELIO</t>
  </si>
  <si>
    <t>ORTEGA PUENTE JOSE LUIS</t>
  </si>
  <si>
    <t>MORENO QUIROZ JUAN MANUEL</t>
  </si>
  <si>
    <t>ROBLES OLVERA OSVALDO ARTURO</t>
  </si>
  <si>
    <t>RODRIGUEZ GALVAN ADAN</t>
  </si>
  <si>
    <t>DE LA CRUZ ESCAMILLA MARCO ANTONIO</t>
  </si>
  <si>
    <t>CORONADO FLORES MIGUEL ANGEL</t>
  </si>
  <si>
    <t>JASSO GARCIA JUAN ALEJANDRO</t>
  </si>
  <si>
    <t>ASISTTE SUPERVISOR EQUIPO MINERO</t>
  </si>
  <si>
    <t>LIMON GARCIA JOSE ROBERTO</t>
  </si>
  <si>
    <t>ROMO DE LEON ERICK FERNANDO</t>
  </si>
  <si>
    <t>MONSIVAIS GONZALEZ ALFREDO</t>
  </si>
  <si>
    <t>URESTI ESPINOSA PEDRO LUIS</t>
  </si>
  <si>
    <t>CISNEROS MEDRANO JOSE ILDIBERTO</t>
  </si>
  <si>
    <t>LARA QUIÑONES SILVERIO</t>
  </si>
  <si>
    <t>TORRES CHARQUEÑO JOSE ALFREDO</t>
  </si>
  <si>
    <t>CABRERA CRUZ MIGUEL ANGEL</t>
  </si>
  <si>
    <t>01/02/2018</t>
  </si>
  <si>
    <t>CASTILLO BARBOSA ERICK SAMUEL</t>
  </si>
  <si>
    <t>CUELLAR CANDELARIA CARLOS</t>
  </si>
  <si>
    <t>JEFE DE MANTTO EQUIPO MINERO</t>
  </si>
  <si>
    <t>01/04/2005</t>
  </si>
  <si>
    <t>GUERRERO DE LA TORRE ROSARIO DE LA ASUNCION</t>
  </si>
  <si>
    <t>01/09/2010</t>
  </si>
  <si>
    <t>LOPEZ ESTRADA JUAN ANTONIO</t>
  </si>
  <si>
    <t>MARTINEZ SEGOVIA EDSON OSIEL</t>
  </si>
  <si>
    <t>MEJIA CRUZ ABRAHAM</t>
  </si>
  <si>
    <t>SOLIS ALMAGUER PEDRO EDUARDO</t>
  </si>
  <si>
    <t>VERA VAZQUEZ FERNANDO</t>
  </si>
  <si>
    <t>10/08/1998</t>
  </si>
  <si>
    <t>RUIZ REYES BRAULIO</t>
  </si>
  <si>
    <t>ZALETA BARRIOS JORGE LEONARDO</t>
  </si>
  <si>
    <t>ESCAMILLA OROZCO CHRISTOPHER IVAN</t>
  </si>
  <si>
    <t>FLORES ROSALES JUAN ANDRES</t>
  </si>
  <si>
    <t>RODRIGUEZ TRISTAN RICARDO</t>
  </si>
  <si>
    <t>JEFE DEPTO. ELECTRICO</t>
  </si>
  <si>
    <t>06/08/2012</t>
  </si>
  <si>
    <t>MENDOZA GAMEZ HOMERO YAREL</t>
  </si>
  <si>
    <t>01/10/2018</t>
  </si>
  <si>
    <t>HERNANDEZ MARTINEZ JOSE MANUEL</t>
  </si>
  <si>
    <t>PROGRAMADOR DE TECNOLOGÍA INFORMÁTICA</t>
  </si>
  <si>
    <t>TECNOLOGIA INFORMATICA</t>
  </si>
  <si>
    <t>01/08/2018</t>
  </si>
  <si>
    <t>RODRIGUEZ GARCIA JUAN VALENTIN</t>
  </si>
  <si>
    <t>SUPERVISOR DE EXPLOSIVOS</t>
  </si>
  <si>
    <t>01/04/2011</t>
  </si>
  <si>
    <t>ESTRADA ZECAIDA GUILLERMO</t>
  </si>
  <si>
    <t>INSTRUCTOR CAPACITACION</t>
  </si>
  <si>
    <t>01/02/2019</t>
  </si>
  <si>
    <t>SALINAS SIFUENTES ERNESTO</t>
  </si>
  <si>
    <t>SUPERINTENDENTE DE COMPRAS</t>
  </si>
  <si>
    <t>COMPRAS</t>
  </si>
  <si>
    <t>CORTES CORONADO JOSE LUIS</t>
  </si>
  <si>
    <t>ASISTENTE DE COMPRAS</t>
  </si>
  <si>
    <t>01/07/2005</t>
  </si>
  <si>
    <t>GARCIA LOPEZ MIGUEL EDUARDO</t>
  </si>
  <si>
    <t>ASISTENTE CONTABLE</t>
  </si>
  <si>
    <t>16/05/2001</t>
  </si>
  <si>
    <t>HERNANDEZ ROBLES MARIA JOSE</t>
  </si>
  <si>
    <t>MARTINEZ CORONADO RUBEN</t>
  </si>
  <si>
    <t>CONTADOR DE INGRESOS</t>
  </si>
  <si>
    <t>05/10/1992</t>
  </si>
  <si>
    <t>MARTINEZ PUENTE SEBASTIAN</t>
  </si>
  <si>
    <t>JEFE DE NOMINA</t>
  </si>
  <si>
    <t>RECURSOS HUMANOS</t>
  </si>
  <si>
    <t>MARTINEZ VARGAS ADAN</t>
  </si>
  <si>
    <t>JEFE TECNOLOGÍA INFORMÁTICA</t>
  </si>
  <si>
    <t>01/11/1999</t>
  </si>
  <si>
    <t>MONTOYA VILLANUEVA STEFANIA NEFTALI</t>
  </si>
  <si>
    <t>ANALISTA DE TECNOLOGÍA INFORMÁTICA</t>
  </si>
  <si>
    <t>MORENO MARTINEZ GERARDO</t>
  </si>
  <si>
    <t>ANALISTA CUENTAS POR PAGAR</t>
  </si>
  <si>
    <t>PECINA LOPEZ LUIS EMMANUEL</t>
  </si>
  <si>
    <t>QUIÑONES GARCIA ELIO EFREN</t>
  </si>
  <si>
    <t>ASISTENTE DE TECNOLOGÍA INFORMÁTICA</t>
  </si>
  <si>
    <t>01/05/2006</t>
  </si>
  <si>
    <t>ROBLES TRISTAN JOSE DEL PILAR</t>
  </si>
  <si>
    <t>JEFE CONTROL DE ESTADÍSTICA</t>
  </si>
  <si>
    <t>CONTROL ESTADISTICA</t>
  </si>
  <si>
    <t>01/04/2016</t>
  </si>
  <si>
    <t>ROMO MAGAÑA VERONICA</t>
  </si>
  <si>
    <t>ASISTENTE CONTROL ESTADISTICA</t>
  </si>
  <si>
    <t>03/01/2011</t>
  </si>
  <si>
    <t>SANDOVAL VAZQUEZ MACARIA</t>
  </si>
  <si>
    <t>JEFA DE TESORERIA</t>
  </si>
  <si>
    <t>FINANZAS</t>
  </si>
  <si>
    <t>28/07/1987</t>
  </si>
  <si>
    <t>RAMIREZ PEÑA FRANCISCO DAVID</t>
  </si>
  <si>
    <t>CASTILLO LOPEZ MIGUEL ANGEL</t>
  </si>
  <si>
    <t>INGENIERO EN REDES Y COMUNICACIONES</t>
  </si>
  <si>
    <t>01/08/2016</t>
  </si>
  <si>
    <t>PEREZ GARCIA JOSE RAMON ULISES</t>
  </si>
  <si>
    <t>LOERA SALINAS ARIANNA</t>
  </si>
  <si>
    <t>ENCARGADA ARCHIVO INSTITUCIONAL</t>
  </si>
  <si>
    <t>TORRES SALINAS HORTIDALIA</t>
  </si>
  <si>
    <t>ANALISTA CONTROL ESTADISTICA</t>
  </si>
  <si>
    <t>LOPEZ CARMONA JOSE DE JESUS</t>
  </si>
  <si>
    <t>MARTINEZ GAMEZ RUBEN ALAN</t>
  </si>
  <si>
    <t>GONZALEZ MEDINA DANIELA ALEJANDRA</t>
  </si>
  <si>
    <t>AUXILIAR RECURSOS HUMANOS</t>
  </si>
  <si>
    <t>REYES MARTINEZ CESAR OMAR</t>
  </si>
  <si>
    <t>16/07/2021</t>
  </si>
  <si>
    <t>SANDOVAL BERRONES AILEEN</t>
  </si>
  <si>
    <t>CONTADORA</t>
  </si>
  <si>
    <t>18/01/2022</t>
  </si>
  <si>
    <t>MORALES CARRANZA EDUARDO ALEJANDRO</t>
  </si>
  <si>
    <t>CONTADOR</t>
  </si>
  <si>
    <t>07/03/2022</t>
  </si>
  <si>
    <t>OROZCO RANGEL DIANA VERONICA</t>
  </si>
  <si>
    <t>CADENA REYES ARELY</t>
  </si>
  <si>
    <t>JEFA DE RECLUTAMIENTO</t>
  </si>
  <si>
    <t>16/10/2022</t>
  </si>
  <si>
    <t>HERNANDEZ ALVARADO SOCORRO DEL CARMEN</t>
  </si>
  <si>
    <t>01/06/2023</t>
  </si>
  <si>
    <t>MORENO GARCIA VERONICA MARLEANE</t>
  </si>
  <si>
    <t>ROCHA HERNANDEZ ALEJANDRA</t>
  </si>
  <si>
    <t>MARTINEZ CASTILLO MAURICIO</t>
  </si>
  <si>
    <t>FLORES CRUZ REINA SOFIA</t>
  </si>
  <si>
    <t>AUXILIAR INSTRUCTOR DE CAPACITACIÓN</t>
  </si>
  <si>
    <t>GALVAN MENDOZA MARIA INES ANTONIA</t>
  </si>
  <si>
    <t>HERNANDEZ RODRIGUEZ DANIELA GUADALUPE</t>
  </si>
  <si>
    <t>GALVAN RETA ENOE</t>
  </si>
  <si>
    <t>AUXILIAR LABORATORIO QUIMICO</t>
  </si>
  <si>
    <t>LABORATORIO QUIMICO</t>
  </si>
  <si>
    <t>MAZORRA LOPEZ FRANCISCO DANIEL</t>
  </si>
  <si>
    <t>ORTIZ CORONADO PEDRO ARMANDO</t>
  </si>
  <si>
    <t>ROBLES PUENTE JOSE ZEFERINO</t>
  </si>
  <si>
    <t>RUIZ VELAZQUEZ JOSE EDUARDO</t>
  </si>
  <si>
    <t>TORRES SALAS MARIA DE JESUS</t>
  </si>
  <si>
    <t>ANALISTA LABORATORIO QUIMICO</t>
  </si>
  <si>
    <t>PEÑA TORRES PATRICIA WENDOLYN</t>
  </si>
  <si>
    <t>28/06/2021</t>
  </si>
  <si>
    <t>EGUIA GALLEGOS EDWIN ALEJANDRO</t>
  </si>
  <si>
    <t>ANALISTA LABORATORIO AMBIENTAL</t>
  </si>
  <si>
    <t>LABORATORIO AMBIENTAL</t>
  </si>
  <si>
    <t>31/07/2017</t>
  </si>
  <si>
    <t>PIÑA GARCIA PIEDAD SETH</t>
  </si>
  <si>
    <t>SILVA AGUILAR FRANCISCA ERENDIRA</t>
  </si>
  <si>
    <t>JEFA LABORATORIO AMBIENTAL</t>
  </si>
  <si>
    <t>ARMIJO BELMARES CRISTIAN EFREN</t>
  </si>
  <si>
    <t>ANALISTA CLINICO</t>
  </si>
  <si>
    <t>24/08/2020</t>
  </si>
  <si>
    <t>QUEZADA HINOJOSA FABIOLA</t>
  </si>
  <si>
    <t>ENFERMERA</t>
  </si>
  <si>
    <t>CAMPOS MARTINEZ FRANCISCO DE JESUS</t>
  </si>
  <si>
    <t>RUIZ AGUILAR LUISA ENEDINA</t>
  </si>
  <si>
    <t>CASTILLO ORTIZ NORA ALICIA</t>
  </si>
  <si>
    <t>SERVICIO MEDICO</t>
  </si>
  <si>
    <t>LEON VERASTEGUI ANGEL GILBERTO</t>
  </si>
  <si>
    <t>JEFE SERVICIO MEDICO</t>
  </si>
  <si>
    <t>REYNA OVALLE KAREN ALHELI</t>
  </si>
  <si>
    <t>TORRES GUEVARA ILSE DANIELA</t>
  </si>
  <si>
    <t>LLANAS  RODRIGUEZ GISELLE VIRIDIANA</t>
  </si>
  <si>
    <t>PUENTE NIÑO IRASEMA</t>
  </si>
  <si>
    <t>JEFE DE SERVICIO MEDICO B</t>
  </si>
  <si>
    <t>BRINN KARSTEN</t>
  </si>
  <si>
    <t>COORD. ECOLOGIA Y MEDIO AMBIENTE</t>
  </si>
  <si>
    <t>ESTRADA SORIA JOSE LUCIO</t>
  </si>
  <si>
    <t>ASISTTE MANTTO ELECTRICO</t>
  </si>
  <si>
    <t>HERNANDEZ ROBLES HERNAN RICARDO</t>
  </si>
  <si>
    <t>SUPERVISOR MANTTO ELECTRICO</t>
  </si>
  <si>
    <t>CERDA RODRIGUEZ JOSE FLAVIO</t>
  </si>
  <si>
    <t>AUXILIAR ADMINISTRATIVO</t>
  </si>
  <si>
    <t>WADLEY</t>
  </si>
  <si>
    <t>IBARRA MATA JOSE SANTOS</t>
  </si>
  <si>
    <t>ROCHA ROCHA TOMAS YOVANI</t>
  </si>
  <si>
    <t>RODRIGUEZ PUENTE FRANCISCO</t>
  </si>
  <si>
    <t>OLVERA CAZARES DANIELA GUADALUPE</t>
  </si>
  <si>
    <t>DIAZ HERNANDEZ JOSE REFUGIO</t>
  </si>
  <si>
    <t>ADMINISTRADOR DE INVENTARIOS</t>
  </si>
  <si>
    <t>08/08/1994</t>
  </si>
  <si>
    <t>EGUIA RAMIREZ MARCO ANTONIO</t>
  </si>
  <si>
    <t>SUPERVISOR DE ALMACEN ALTERNO</t>
  </si>
  <si>
    <t>ESCAMILLA ROBLES ISIDRO</t>
  </si>
  <si>
    <t>AUXILIAR DE ALMACEN ALTERNO</t>
  </si>
  <si>
    <t>MAGAÑA MARTINEZ EDGAR ASSAEL</t>
  </si>
  <si>
    <t>OLIVA REYES LINO</t>
  </si>
  <si>
    <t>ORTEGA SIFUENTES ROSARIO SALVADOR</t>
  </si>
  <si>
    <t>01/06/2019</t>
  </si>
  <si>
    <t>PATLAN HERNANDEZ ARTURO</t>
  </si>
  <si>
    <t>PUENTE MARTINEZ EDUARDO DANIEL</t>
  </si>
  <si>
    <t>AUXILIAR DE ALMACEN GENERAL</t>
  </si>
  <si>
    <t>QUIÑONES COMPEAN JOSE LUIS</t>
  </si>
  <si>
    <t>QUIÑONES MARTINEZ JOSE MARCELINO</t>
  </si>
  <si>
    <t>SALINAS SIFUENTES JOSUE ALEJANDRO</t>
  </si>
  <si>
    <t>16/08/2022</t>
  </si>
  <si>
    <t>SEGOVIA CONTRERAS CARLOS</t>
  </si>
  <si>
    <t>VILLAGOMEZ ALAN JASSEN</t>
  </si>
  <si>
    <t>VILLARREAL RUIZ GUILLERMO</t>
  </si>
  <si>
    <t>CHOFER DE ALMACEN</t>
  </si>
  <si>
    <t>01/01/2008</t>
  </si>
  <si>
    <t>BELTRAN MAZORRA LUIS ALBERTO</t>
  </si>
  <si>
    <t>ALMACEN VARIOS</t>
  </si>
  <si>
    <t>BELTRAN MAZORRA RENE GERARDO</t>
  </si>
  <si>
    <t>SUPERVISOR B ALMACEN ALTERNO</t>
  </si>
  <si>
    <t>BELTRAN GARCIA FRANCISCO EDUARDO</t>
  </si>
  <si>
    <t>MAGAÑA SILVA ALEJANDRO NEFTALI</t>
  </si>
  <si>
    <t>AUXILIAR DE ALMACEN ALTERNO AV</t>
  </si>
  <si>
    <t>MAGAÑA SANDOVAL CESAR ALEJANDRO</t>
  </si>
  <si>
    <t>MORA PACHECO HECTOR</t>
  </si>
  <si>
    <t>JEFE DE ALMACEN ALTERNO AV</t>
  </si>
  <si>
    <t>ROSALES MEDINA PATRICIA</t>
  </si>
  <si>
    <t>AUXILIAR GENERAL B</t>
  </si>
  <si>
    <t>SALAZAR QUINTANILLA LILIANA MARLEN</t>
  </si>
  <si>
    <t>COORDINADORA DE ALMACEN GENERAL</t>
  </si>
  <si>
    <t>01/10/2019</t>
  </si>
  <si>
    <t>SIFUENTES ORTIZ JUAN GUSTAVO</t>
  </si>
  <si>
    <t>FLORES OLVERA CARLOS ALBERTO</t>
  </si>
  <si>
    <t>CALDERON RODRIGUEZ JOSE ANGEL</t>
  </si>
  <si>
    <t>JEFE DE ALMACEN GENERAL B</t>
  </si>
  <si>
    <t>FECHA FINAL</t>
  </si>
  <si>
    <t>CUOTA DIARIA</t>
  </si>
  <si>
    <t>ESTATUS</t>
  </si>
  <si>
    <t>ACTIVO</t>
  </si>
  <si>
    <t>EMPRESA</t>
  </si>
  <si>
    <t>RAMIREZ PEREZ JUAN CARLOS</t>
  </si>
  <si>
    <t>RODRIGUEZ  JASSO CONSTANCIO</t>
  </si>
  <si>
    <t>LOERA BORJAS JUAN DIEGO</t>
  </si>
  <si>
    <t>SOTO TORRES CESAR OSWALDO</t>
  </si>
  <si>
    <t>CRUZ CASTILLO JOSE MIGUEL</t>
  </si>
  <si>
    <t>MENDOZA PEREZ HUGO CESAR</t>
  </si>
  <si>
    <t>CORDOVA GAYTAN LUIS EDUARDO</t>
  </si>
  <si>
    <t>SERNA GAMEZ JOSE DE JESUS</t>
  </si>
  <si>
    <t>RODRIGUEZ RAMIREZ JOSE ALEJANDRO</t>
  </si>
  <si>
    <t>SUAREZ ROJAS SERGIO IVAN</t>
  </si>
  <si>
    <t>TORRES COSTILLA GERARDO NEFTALI</t>
  </si>
  <si>
    <t>CORONADO CARRIZALES SAMUEL</t>
  </si>
  <si>
    <t>VAZQUEZ IBARRA RUBEN</t>
  </si>
  <si>
    <t>ACOSTA EHIMAR JOSE</t>
  </si>
  <si>
    <t>YBARRA GALLEGOS JUAN RAUL</t>
  </si>
  <si>
    <t>MORALES DE LEON RAMIRO</t>
  </si>
  <si>
    <t>HERNANDEZ TORRES HOMERO</t>
  </si>
  <si>
    <t>RODRIGUEZ RANGEL JUAN ANTONIO</t>
  </si>
  <si>
    <t>DE LEON VAZQUEZ CRISTIAN</t>
  </si>
  <si>
    <t>BARBOSA MENDOZA SAUL</t>
  </si>
  <si>
    <t>TORRES SALINAS ANTONIO</t>
  </si>
  <si>
    <t>ACOSTA ARZOLA EFRAIN</t>
  </si>
  <si>
    <t>MARTINEZ RANGEL FRANCISCO</t>
  </si>
  <si>
    <t>RODRIGUEZ JIMENEZ FERMAN</t>
  </si>
  <si>
    <t>TORRES MIRELES CARLOS FRANCISCO</t>
  </si>
  <si>
    <t>TORRES NAVA CRISTOPHER FABRIZIO</t>
  </si>
  <si>
    <t>TORRES GARCIA EVANDER ALEXANDER</t>
  </si>
  <si>
    <t>MENDOZA PEREZ ALEJANDRO</t>
  </si>
  <si>
    <t>ROSALES RAMIREZ FELIX ALBERTO</t>
  </si>
  <si>
    <t>GALLEGOS CONTRERAS LUIS GERARDO</t>
  </si>
  <si>
    <t>QUIROZ CASTILLO JULIO</t>
  </si>
  <si>
    <t>SANDOVAL RUIZ EDUARDO</t>
  </si>
  <si>
    <t>RODRIGUEZ LOPEZ PEDRO</t>
  </si>
  <si>
    <t>MENDOZA LEIJA ROSENDO</t>
  </si>
  <si>
    <t>RAMIREZ MARTINEZ LUIS JOAQUIN</t>
  </si>
  <si>
    <t>VELAZQUEZ VARGAS LARRY JOSUE</t>
  </si>
  <si>
    <t>RANGEL MARTINEZ EDWIN ALEXIS</t>
  </si>
  <si>
    <t>OLVERA LOPEZ OSCAR</t>
  </si>
  <si>
    <t>HERNANDEZ CASTILLO ISRAEL DE JESUS</t>
  </si>
  <si>
    <t>JIMENEZ VILLEGAS JESUS</t>
  </si>
  <si>
    <t>PEREZ OROZCO KARLA CECILIA</t>
  </si>
  <si>
    <t>VEGA MARTINEZ ADRIAN HORACIO</t>
  </si>
  <si>
    <t>VILLARREAL MEDINA JESUS ARTURO</t>
  </si>
  <si>
    <t>CRUZ GALVAN JUSTO</t>
  </si>
  <si>
    <t>RODRIGUEZ PIÑA SERGIO JOVANI</t>
  </si>
  <si>
    <t>CARDONA LOPEZ JESUS EDUARDO</t>
  </si>
  <si>
    <t>SOTO MEDRANO FELIPE DE JESUS</t>
  </si>
  <si>
    <t>GALVAN SOTO JESUS EMMANUEL</t>
  </si>
  <si>
    <t>MARTINEZ LARA FRANCISCO DANIEL</t>
  </si>
  <si>
    <t>EGUIA ONTIVEROS VICTOR MANUEL</t>
  </si>
  <si>
    <t>GARCIA SOTO BRAYAN EITHEL</t>
  </si>
  <si>
    <t>SOTO SILVA ARTURO</t>
  </si>
  <si>
    <t>RAMIREZ LOPEZ LUIS DAVID</t>
  </si>
  <si>
    <t>LOPEZ BARRON FRANCO NOEL</t>
  </si>
  <si>
    <t>ROBLEDO MIGUEL ANGEL</t>
  </si>
  <si>
    <t>RIVERA MOLINA GUILLERMO ALEJANDRO</t>
  </si>
  <si>
    <t>YAÑEZ CAMARILLO JOSE MAGDALENO</t>
  </si>
  <si>
    <t>RODRIGUEZ TRISTAN LUIS RICARDO</t>
  </si>
  <si>
    <t>SAUCEDO EGUIA FAVELA MABEL</t>
  </si>
  <si>
    <t>MAZORRA REYES FRANCISCO WILFRIDO</t>
  </si>
  <si>
    <t>SARIÑANA GALINDO KEVIN</t>
  </si>
  <si>
    <t>GARCIA CRUZ OSCAR URIEL</t>
  </si>
  <si>
    <t>CASTILLO PALOMO RUBEN</t>
  </si>
  <si>
    <t>MEZA DELGADO JENNIFER GUADALUPE</t>
  </si>
  <si>
    <t>HERNANDEZ GOMEZ SAMANTHA YAZMIN</t>
  </si>
  <si>
    <t>SANCHEZ QUIROZ DIANA</t>
  </si>
  <si>
    <t>HERNANDEZ  CASTILLO  CLAUDIA GUADALUPE</t>
  </si>
  <si>
    <t>MONSIVAIS REYNA JOSE URIEL</t>
  </si>
  <si>
    <t>CORONADO CONTRERAS JUAN PABLO</t>
  </si>
  <si>
    <t>JIMENEZ PEÑA LUIS ENRIQUE</t>
  </si>
  <si>
    <t>SANCHEZ ESCAMILLA LUIS ARMANDO</t>
  </si>
  <si>
    <t>IBARRA GARZA JUAN MANUEL</t>
  </si>
  <si>
    <t>MORENO MERCADO MARIA DE LA PAZ</t>
  </si>
  <si>
    <t>AVILA LOPEZ JESUS MANUEL</t>
  </si>
  <si>
    <t>MEDINA MORALES JOSE REYES</t>
  </si>
  <si>
    <t>ORTEGA ESTRADA YOSTIN DEL ANGEL</t>
  </si>
  <si>
    <t>OROZCO VARGAS MIGUEL ANGEL</t>
  </si>
  <si>
    <t>MEDRANO VAZQUEZ FERNANDO</t>
  </si>
  <si>
    <t>GARCIA OBREGON RAUDEL</t>
  </si>
  <si>
    <t>MORENO PEREZ ALAN DANIEL</t>
  </si>
  <si>
    <t>MORALES SAUCEDA JOSE AGUSTIN</t>
  </si>
  <si>
    <t>MORENO VILLEGAS JESUS</t>
  </si>
  <si>
    <t>VENAVIDES GUERRA OSVALDO ARTURO</t>
  </si>
  <si>
    <t>ROMO RETA CRUZ ERNESTO</t>
  </si>
  <si>
    <t>OROZCO RANGEL SAUL EDGARDO</t>
  </si>
  <si>
    <t>MENDOZA ROMERO NELSON YONATHAN</t>
  </si>
  <si>
    <t>SALAZAR PEREZ CRISTIAN MARTIN</t>
  </si>
  <si>
    <t>MORENO PEREZ JOSE YAHIR</t>
  </si>
  <si>
    <t>MARTINEZ MARTINEZ LUIS DANIEL ANTHONY</t>
  </si>
  <si>
    <t>LOPEZ MARTINEZ MIGUEL ANGEL</t>
  </si>
  <si>
    <t>FRAUSTO ALVAREZ ROGELIO</t>
  </si>
  <si>
    <t>TORRES BRIONES DIEGO FRANCISCO</t>
  </si>
  <si>
    <t>CRUZ JASSO JOSE CARLOS</t>
  </si>
  <si>
    <t>RIVERA GARCIA KEVIN ENRIQUE</t>
  </si>
  <si>
    <t>REYES ESPINOZA LUIS ENRIQUE</t>
  </si>
  <si>
    <t>SALAZAR TORRES AYRTON HERIBERTO</t>
  </si>
  <si>
    <t>MIRELES RAMIREZ JULIO CESAR</t>
  </si>
  <si>
    <t>SAUCEDA HERNANDEZ KARLA YASMIN</t>
  </si>
  <si>
    <t>JUAREZ MORALES LUCERO DE JESUS</t>
  </si>
  <si>
    <t>MOLINA ARMIJO DIANA PAOLA</t>
  </si>
  <si>
    <t>MEDRANO MEDRANO HECTOR ANTONIO</t>
  </si>
  <si>
    <t>BAJA</t>
  </si>
  <si>
    <t>SUPERVISOR SEGURIDAD E HIGIENE B</t>
  </si>
  <si>
    <t>SUPERVISOR SEGURIDAD E HIGIENE A</t>
  </si>
  <si>
    <t>REPRESENTANTE SINDICAL</t>
  </si>
  <si>
    <t>JEFE DE PRODUCCION</t>
  </si>
  <si>
    <t>OPERADOR DE ADEMES</t>
  </si>
  <si>
    <t>ASISTENTE DE DIRECCION</t>
  </si>
  <si>
    <t>ACARREO Y SERVICIOS SUPERVISION</t>
  </si>
  <si>
    <t>ACARREO INTERIOR COBRIZA</t>
  </si>
  <si>
    <t>ACARREO INTERIOR DOLORES</t>
  </si>
  <si>
    <t>CHOFERES RAMPA SAN IGNACIO 2</t>
  </si>
  <si>
    <t>CHOFERES RAMPA SAN IGNACIO 1</t>
  </si>
  <si>
    <t>FORTIFICACION Y CONCRETERA</t>
  </si>
  <si>
    <t>MANTTO. MEC. ACAR INT COBRIZA</t>
  </si>
  <si>
    <t>MANTTO. MEC. ACARREO EXT. DOLORES</t>
  </si>
  <si>
    <t>PLANTA BENEFICIO OPERACIÓN</t>
  </si>
  <si>
    <t>SUPERVISION MINA DOLORES</t>
  </si>
  <si>
    <t>SINDICATO</t>
  </si>
  <si>
    <t>FORTIFICACION Y CONCRETERA SUPERVISION</t>
  </si>
  <si>
    <t>SUPERVISION MANTENIMIENTO ELECTRICO MINA D</t>
  </si>
  <si>
    <t>SUPERVISION MANTENIMIENTO ELECTRICO MINA C</t>
  </si>
  <si>
    <t>SUPERVISION MINA COBRIZA</t>
  </si>
  <si>
    <t>GEOLOGIA Y EXPLORACION SUPERVISION</t>
  </si>
  <si>
    <t>GEOLOGIA Y EXPLORACION</t>
  </si>
  <si>
    <t>INGENIERIA INDUSTRIAL SUPERVISION</t>
  </si>
  <si>
    <t>SEGURIDAD E HIGIENE SUPERVISION</t>
  </si>
  <si>
    <t>PLANEACION SUPERVISION</t>
  </si>
  <si>
    <t>OPERACIÓN RAMPA SAN IGNACIO SUPERVISION</t>
  </si>
  <si>
    <t>TOPOGRAFIA SUPERVISION</t>
  </si>
  <si>
    <t>PLANTA BENEFICIO SUPERVISION</t>
  </si>
  <si>
    <t>EL PILAR BOMBEO SUPERVISION</t>
  </si>
  <si>
    <t>MANTTO TALLER CENTRAL SUPERVISION</t>
  </si>
  <si>
    <t>MANTTO TALLER ELECTRICO SUPERVISION</t>
  </si>
  <si>
    <t>ESTADISTICA</t>
  </si>
  <si>
    <t>ARCHIVO</t>
  </si>
  <si>
    <t>LABORATORIO BIOTECNOLOGICO</t>
  </si>
  <si>
    <t>MEDIO AMBIENTE</t>
  </si>
  <si>
    <t>TALLER ELECTRICO G</t>
  </si>
  <si>
    <t>ALMACEN CENTRAL</t>
  </si>
  <si>
    <t>ALMACEN ALTERNO</t>
  </si>
  <si>
    <t>ALMACEN ALTERNO PLANTA</t>
  </si>
  <si>
    <t>NO SINDICALIZADO</t>
  </si>
  <si>
    <t>DIAS ACTIVOS</t>
  </si>
  <si>
    <t>FALTAS</t>
  </si>
  <si>
    <t>INCAPACIDADES</t>
  </si>
  <si>
    <t>SUELDOS DEVENGADOS</t>
  </si>
  <si>
    <t>DIAS TRABAJADOS</t>
  </si>
  <si>
    <t>PTU A REPARTIR:</t>
  </si>
  <si>
    <t>TOPE PTU:</t>
  </si>
  <si>
    <t>Total general</t>
  </si>
  <si>
    <t>A</t>
  </si>
  <si>
    <t>01/04/2024</t>
  </si>
  <si>
    <t>27/08/2018</t>
  </si>
  <si>
    <t>01/10/2024</t>
  </si>
  <si>
    <t>19/08/2024</t>
  </si>
  <si>
    <t>01/07/2024</t>
  </si>
  <si>
    <t>26/02/2024</t>
  </si>
  <si>
    <t>04/11/2024</t>
  </si>
  <si>
    <t>06/05/2024</t>
  </si>
  <si>
    <t>03/06/2024</t>
  </si>
  <si>
    <t>GARCIA TORRES JESUS RAMSES</t>
  </si>
  <si>
    <t>25/11/2024</t>
  </si>
  <si>
    <t>17/09/2024</t>
  </si>
  <si>
    <t>04/03/2024</t>
  </si>
  <si>
    <t>SEGURA OBREGON FRANCISCO ANTONIO</t>
  </si>
  <si>
    <t>05/08/2024</t>
  </si>
  <si>
    <t>20/05/2024</t>
  </si>
  <si>
    <t>11/03/2024</t>
  </si>
  <si>
    <t>JASSO HERNANDEZ JULIO EDUARDO</t>
  </si>
  <si>
    <t>14/10/2024</t>
  </si>
  <si>
    <t>24/06/2019</t>
  </si>
  <si>
    <t>18/03/2018</t>
  </si>
  <si>
    <t>26/08/2024</t>
  </si>
  <si>
    <t>29/01/2024</t>
  </si>
  <si>
    <t>HERNANDEZ RODRIGUEZ MANUEL</t>
  </si>
  <si>
    <t>17/06/2024</t>
  </si>
  <si>
    <t>CORONADO MEDRANO LUIS MIGUEL</t>
  </si>
  <si>
    <t>MUÑOZ GARCIA LUIS FRANCISCO</t>
  </si>
  <si>
    <t>MARTINEZ VALERO JUAN MARCELO</t>
  </si>
  <si>
    <t>AVALOS GARCIA CRISTO JESUS</t>
  </si>
  <si>
    <t>MANZANARES RODRIGUEZ JUAN PAULO</t>
  </si>
  <si>
    <t>RODRIGUEZ JASSO CONSTANCIO</t>
  </si>
  <si>
    <t>PROMEDIO</t>
  </si>
  <si>
    <t>DIAS</t>
  </si>
  <si>
    <t>TOTAL GRAL</t>
  </si>
  <si>
    <t xml:space="preserve">INCAPACIDAD ENF GNRAL         </t>
  </si>
  <si>
    <t xml:space="preserve">PERMISO SIN GOCE              </t>
  </si>
  <si>
    <t xml:space="preserve">SANCION                       </t>
  </si>
  <si>
    <t xml:space="preserve">FALTAS                        </t>
  </si>
  <si>
    <t xml:space="preserve">GRATIFICACION ESPECIAL R.     </t>
  </si>
  <si>
    <t>COMPENSACIÓN POR PRODUCTIVIDAD</t>
  </si>
  <si>
    <t xml:space="preserve">BONO FIJO                     </t>
  </si>
  <si>
    <t xml:space="preserve">BONO VARIABLE                 </t>
  </si>
  <si>
    <t xml:space="preserve">PRIMA DOMINICAL               </t>
  </si>
  <si>
    <t xml:space="preserve">DESCANSO TRABAJADO            </t>
  </si>
  <si>
    <t xml:space="preserve">DIA FESTIVO TRABAJADO         </t>
  </si>
  <si>
    <t xml:space="preserve">PREMIO ASISTENCIA             </t>
  </si>
  <si>
    <t xml:space="preserve">PREMIO DE PUNTUALIDAD         </t>
  </si>
  <si>
    <t xml:space="preserve">VACACIONES                    </t>
  </si>
  <si>
    <t xml:space="preserve">VALES DE DESPENSA             </t>
  </si>
  <si>
    <t xml:space="preserve">SUELDO                        </t>
  </si>
  <si>
    <t>NOM_UBICACION</t>
  </si>
  <si>
    <t>INCP.  ENF GRAL</t>
  </si>
  <si>
    <t>INGRESO</t>
  </si>
  <si>
    <t>CATEGORIA</t>
  </si>
  <si>
    <t>PUESTO</t>
  </si>
  <si>
    <t>STATUS</t>
  </si>
  <si>
    <t xml:space="preserve">Clave </t>
  </si>
  <si>
    <t>SALARIO</t>
  </si>
  <si>
    <t>SAL. PROMEDIO JUL-NOV. 2024</t>
  </si>
  <si>
    <t xml:space="preserve">Captura                                                                                             </t>
  </si>
  <si>
    <t>NEGOCIACIÓN MINERA SANTA MARÍA</t>
  </si>
  <si>
    <t>PERMISO SIN GOCE</t>
  </si>
  <si>
    <t>SANCIÓN</t>
  </si>
  <si>
    <t>OBREGON  FELIPE</t>
  </si>
  <si>
    <t>BENEFICIADORA LA PAZ SA DE CV</t>
  </si>
  <si>
    <t>SANSION POR ALCOHOLEMIA</t>
  </si>
  <si>
    <t>MEDRANO  ROBERTO CARLOS</t>
  </si>
  <si>
    <t>BORJAS  FIDENCIO</t>
  </si>
  <si>
    <t>SB WADLEY, SA DE CV</t>
  </si>
  <si>
    <t>FALTA INJUSTIFICADA</t>
  </si>
  <si>
    <t>RAMIREZ  JUAN DE DIOS</t>
  </si>
  <si>
    <t>MIRELES  JOSE MANUEL</t>
  </si>
  <si>
    <t>RODRIGUEZ  EDGAR CRISTOBAL</t>
  </si>
  <si>
    <t>SORIA ROMO JUAN</t>
  </si>
  <si>
    <t>PR COMMS. SA DE CV</t>
  </si>
  <si>
    <t>VAZQUEZ  PABLO</t>
  </si>
  <si>
    <t>MEDRANO ESTRADA OLIVER JESUS</t>
  </si>
  <si>
    <t>GARCIA  JORGE</t>
  </si>
  <si>
    <t>Id incidencia T&amp;A</t>
  </si>
  <si>
    <t>Origen</t>
  </si>
  <si>
    <t xml:space="preserve">Descripción </t>
  </si>
  <si>
    <t xml:space="preserve">Registro patronal </t>
  </si>
  <si>
    <t xml:space="preserve">Causa de la falta </t>
  </si>
  <si>
    <t xml:space="preserve">Fecha final </t>
  </si>
  <si>
    <t xml:space="preserve">Horas de falta </t>
  </si>
  <si>
    <t xml:space="preserve">Días de falta </t>
  </si>
  <si>
    <t xml:space="preserve">Fecha real </t>
  </si>
  <si>
    <t xml:space="preserve">Fecha en que aplica </t>
  </si>
  <si>
    <t xml:space="preserve">Colaborador </t>
  </si>
  <si>
    <t>CLA_EMPRESA</t>
  </si>
  <si>
    <t xml:space="preserve">Suma de Días de falta </t>
  </si>
  <si>
    <t>EG</t>
  </si>
  <si>
    <t xml:space="preserve">SB WADLEY, SA DE CV           </t>
  </si>
  <si>
    <t>UU224606</t>
  </si>
  <si>
    <t>Si</t>
  </si>
  <si>
    <t>Incapacidad por enfermedad</t>
  </si>
  <si>
    <t>INCAPACIDAD ENFERMEDAD GENERAL</t>
  </si>
  <si>
    <t>EG (COVID)</t>
  </si>
  <si>
    <t>UU221820</t>
  </si>
  <si>
    <t xml:space="preserve">BENEFICIADORA LA PAZ SA DE CV </t>
  </si>
  <si>
    <t>UU225645</t>
  </si>
  <si>
    <t>UU225925</t>
  </si>
  <si>
    <t>SQ434644</t>
  </si>
  <si>
    <t>No</t>
  </si>
  <si>
    <t>UU222879</t>
  </si>
  <si>
    <t>UU215811</t>
  </si>
  <si>
    <t>MATERNIDAD</t>
  </si>
  <si>
    <t>MR457696</t>
  </si>
  <si>
    <t>Maternidad</t>
  </si>
  <si>
    <t>INCAPACIDAD MATERNIDAD</t>
  </si>
  <si>
    <t>UU220857</t>
  </si>
  <si>
    <t>UU221439</t>
  </si>
  <si>
    <t>UU221686</t>
  </si>
  <si>
    <t>Incapacidad temporal</t>
  </si>
  <si>
    <t>Accidente de trayecto</t>
  </si>
  <si>
    <t>ACCIDENTE DE TRAYECTO</t>
  </si>
  <si>
    <t>UU224601</t>
  </si>
  <si>
    <t>UU225189</t>
  </si>
  <si>
    <t>Incapacidad por riesgo de trabajo</t>
  </si>
  <si>
    <t>INCAPACIDAD RIESGO EN TRAYECTO</t>
  </si>
  <si>
    <t>UU224300</t>
  </si>
  <si>
    <t>UU223986</t>
  </si>
  <si>
    <t>UU220840</t>
  </si>
  <si>
    <t>UU220929</t>
  </si>
  <si>
    <t xml:space="preserve">CRISTOR, SA DE CV             </t>
  </si>
  <si>
    <t>MJ278484</t>
  </si>
  <si>
    <t>UU218628</t>
  </si>
  <si>
    <t>MR464153</t>
  </si>
  <si>
    <t>Accidente de trabajo</t>
  </si>
  <si>
    <t>ACCIDENTE DE TRABAJO</t>
  </si>
  <si>
    <t>MR457772</t>
  </si>
  <si>
    <t>INCAPACIDAD RIEGO DE TRABAJO</t>
  </si>
  <si>
    <t>UU217044</t>
  </si>
  <si>
    <t>UU217441</t>
  </si>
  <si>
    <t>UU216470</t>
  </si>
  <si>
    <t>UU216525</t>
  </si>
  <si>
    <t>MS488521</t>
  </si>
  <si>
    <t>MR492172</t>
  </si>
  <si>
    <t>SQ420611</t>
  </si>
  <si>
    <t>SQ422072</t>
  </si>
  <si>
    <t>UU220809</t>
  </si>
  <si>
    <t>UU223664</t>
  </si>
  <si>
    <t>MJ278476</t>
  </si>
  <si>
    <t>MR464895</t>
  </si>
  <si>
    <t>MR457512</t>
  </si>
  <si>
    <t>UU217016</t>
  </si>
  <si>
    <t>UU217111</t>
  </si>
  <si>
    <t>UU214914</t>
  </si>
  <si>
    <t>UG542534</t>
  </si>
  <si>
    <t>UU217492</t>
  </si>
  <si>
    <t>UU214884</t>
  </si>
  <si>
    <t>UU215326</t>
  </si>
  <si>
    <t>UU214761</t>
  </si>
  <si>
    <t>UU223978</t>
  </si>
  <si>
    <t>UU224278</t>
  </si>
  <si>
    <t>UU215076</t>
  </si>
  <si>
    <t>UU217713</t>
  </si>
  <si>
    <t>UU222589</t>
  </si>
  <si>
    <t>UU218518</t>
  </si>
  <si>
    <t>UU218434</t>
  </si>
  <si>
    <t>UU218086</t>
  </si>
  <si>
    <t>UU218135</t>
  </si>
  <si>
    <t>MR464597</t>
  </si>
  <si>
    <t>MR464696</t>
  </si>
  <si>
    <t>MR464567</t>
  </si>
  <si>
    <t>UU217430</t>
  </si>
  <si>
    <t>UU214177</t>
  </si>
  <si>
    <t>UU225583</t>
  </si>
  <si>
    <t>UU226045</t>
  </si>
  <si>
    <t>UU224817</t>
  </si>
  <si>
    <t>UU225346</t>
  </si>
  <si>
    <t>UU224887</t>
  </si>
  <si>
    <t>UU224139</t>
  </si>
  <si>
    <t>MR464766</t>
  </si>
  <si>
    <t>UU222245</t>
  </si>
  <si>
    <t>UU214641</t>
  </si>
  <si>
    <t>UU214786</t>
  </si>
  <si>
    <t>UU215010</t>
  </si>
  <si>
    <t xml:space="preserve">COBREX, SA DE CV              </t>
  </si>
  <si>
    <t>MJ288707</t>
  </si>
  <si>
    <t>UU214625</t>
  </si>
  <si>
    <t>UU213860</t>
  </si>
  <si>
    <t>SQ427536</t>
  </si>
  <si>
    <t>SQ429196</t>
  </si>
  <si>
    <t>SQ425934</t>
  </si>
  <si>
    <t>SQ423898</t>
  </si>
  <si>
    <t>SQ424657</t>
  </si>
  <si>
    <t>MR457899</t>
  </si>
  <si>
    <t>MR464170</t>
  </si>
  <si>
    <t>SQ422239</t>
  </si>
  <si>
    <t>UU215512</t>
  </si>
  <si>
    <t>SQ413510</t>
  </si>
  <si>
    <t>SQ414698</t>
  </si>
  <si>
    <t>MJ278553</t>
  </si>
  <si>
    <t>SQ002910</t>
  </si>
  <si>
    <t>SQ003572</t>
  </si>
  <si>
    <t>SQ430460</t>
  </si>
  <si>
    <t>MR464860</t>
  </si>
  <si>
    <t>MR464894</t>
  </si>
  <si>
    <t>MR464996</t>
  </si>
  <si>
    <t>UU225448</t>
  </si>
  <si>
    <t>UU225935</t>
  </si>
  <si>
    <t>UU224935</t>
  </si>
  <si>
    <t>UU224658</t>
  </si>
  <si>
    <t>UU224036</t>
  </si>
  <si>
    <t>UU223609</t>
  </si>
  <si>
    <t>UU216987</t>
  </si>
  <si>
    <t>UU219354</t>
  </si>
  <si>
    <t>UU219409</t>
  </si>
  <si>
    <t>UU219646</t>
  </si>
  <si>
    <t>UU219419</t>
  </si>
  <si>
    <t>UU219585</t>
  </si>
  <si>
    <t>UU218385</t>
  </si>
  <si>
    <t>UU221324</t>
  </si>
  <si>
    <t>UU216542</t>
  </si>
  <si>
    <t>UG543151</t>
  </si>
  <si>
    <t>UG543251</t>
  </si>
  <si>
    <t>UU216502</t>
  </si>
  <si>
    <t>UU216937</t>
  </si>
  <si>
    <t>UU217081</t>
  </si>
  <si>
    <t>UU217323</t>
  </si>
  <si>
    <t>UU217559</t>
  </si>
  <si>
    <t>UU220200</t>
  </si>
  <si>
    <t>UU220359</t>
  </si>
  <si>
    <t>UU220113</t>
  </si>
  <si>
    <t>UU217772</t>
  </si>
  <si>
    <t>UU218008</t>
  </si>
  <si>
    <t>UU217855</t>
  </si>
  <si>
    <t>UU218310</t>
  </si>
  <si>
    <t>UU218371</t>
  </si>
  <si>
    <t>UU217635</t>
  </si>
  <si>
    <t>UU218634</t>
  </si>
  <si>
    <t>UU217486</t>
  </si>
  <si>
    <t>UU217329</t>
  </si>
  <si>
    <t>UU217787</t>
  </si>
  <si>
    <t>UU217086</t>
  </si>
  <si>
    <t>UU220009</t>
  </si>
  <si>
    <t>UU218034</t>
  </si>
  <si>
    <t>UU218050</t>
  </si>
  <si>
    <t>UU218297</t>
  </si>
  <si>
    <t>UU217865</t>
  </si>
  <si>
    <t>UU217963</t>
  </si>
  <si>
    <t>UU217811</t>
  </si>
  <si>
    <t>MR464848</t>
  </si>
  <si>
    <t>UU226190</t>
  </si>
  <si>
    <t>UU224677</t>
  </si>
  <si>
    <t>UU225223</t>
  </si>
  <si>
    <t>UU224672</t>
  </si>
  <si>
    <t>UU221381</t>
  </si>
  <si>
    <t>UU221946</t>
  </si>
  <si>
    <t>UU222379</t>
  </si>
  <si>
    <t>UU221149</t>
  </si>
  <si>
    <t>UU220978</t>
  </si>
  <si>
    <t>UU224225</t>
  </si>
  <si>
    <t>UU224340</t>
  </si>
  <si>
    <t>UU215765</t>
  </si>
  <si>
    <t>MR457695</t>
  </si>
  <si>
    <t>MR457752</t>
  </si>
  <si>
    <t>UU213628</t>
  </si>
  <si>
    <t>UU213992</t>
  </si>
  <si>
    <t>UU213377</t>
  </si>
  <si>
    <t>UU214214</t>
  </si>
  <si>
    <t>UU215306</t>
  </si>
  <si>
    <t>UU214607</t>
  </si>
  <si>
    <t>MR457499</t>
  </si>
  <si>
    <t>MJ278653</t>
  </si>
  <si>
    <t>UU214166</t>
  </si>
  <si>
    <t>MJ278387</t>
  </si>
  <si>
    <t>UU226123</t>
  </si>
  <si>
    <t>UU226267</t>
  </si>
  <si>
    <t>UU225419</t>
  </si>
  <si>
    <t>UU223899</t>
  </si>
  <si>
    <t>UU224054</t>
  </si>
  <si>
    <t>UU223739</t>
  </si>
  <si>
    <t>UU224365</t>
  </si>
  <si>
    <t>UU224900</t>
  </si>
  <si>
    <t>UU224682</t>
  </si>
  <si>
    <t>UU224839</t>
  </si>
  <si>
    <t>UU216381</t>
  </si>
  <si>
    <t>MJ283298</t>
  </si>
  <si>
    <t>MJ283959</t>
  </si>
  <si>
    <t>MS496138</t>
  </si>
  <si>
    <t>UU218986</t>
  </si>
  <si>
    <t>SQ422867</t>
  </si>
  <si>
    <t>SQ424515</t>
  </si>
  <si>
    <t>SQ003132</t>
  </si>
  <si>
    <t>MR457904</t>
  </si>
  <si>
    <t>UU215779</t>
  </si>
  <si>
    <t>UU215794</t>
  </si>
  <si>
    <t>UU215793</t>
  </si>
  <si>
    <t>MR457664</t>
  </si>
  <si>
    <t>MR464472</t>
  </si>
  <si>
    <t>SQ428532</t>
  </si>
  <si>
    <t>SQ430230</t>
  </si>
  <si>
    <t>SQ431781</t>
  </si>
  <si>
    <t>MR464097</t>
  </si>
  <si>
    <t>UU217891</t>
  </si>
  <si>
    <t>UU218125</t>
  </si>
  <si>
    <t>UU218312</t>
  </si>
  <si>
    <t>UU218556</t>
  </si>
  <si>
    <t>UU219337</t>
  </si>
  <si>
    <t>UU219833</t>
  </si>
  <si>
    <t>UU219067</t>
  </si>
  <si>
    <t>UU222201</t>
  </si>
  <si>
    <t>UU221705</t>
  </si>
  <si>
    <t>UU221197</t>
  </si>
  <si>
    <t>UU220253</t>
  </si>
  <si>
    <t>UU220700</t>
  </si>
  <si>
    <t>UU221482</t>
  </si>
  <si>
    <t>UU224405</t>
  </si>
  <si>
    <t>SQ006209</t>
  </si>
  <si>
    <t>UU221045</t>
  </si>
  <si>
    <t>UU221536</t>
  </si>
  <si>
    <t>SQ005546</t>
  </si>
  <si>
    <t>SQ427185</t>
  </si>
  <si>
    <t>SQ428791</t>
  </si>
  <si>
    <t>UU218183</t>
  </si>
  <si>
    <t>MS495172</t>
  </si>
  <si>
    <t>UU218286</t>
  </si>
  <si>
    <t>SQ413033</t>
  </si>
  <si>
    <t>SQ414405</t>
  </si>
  <si>
    <t>HERNANDEZ CASTILLO CLAUDIA GUADALUPE</t>
  </si>
  <si>
    <t>UU212865</t>
  </si>
  <si>
    <t>UU219756</t>
  </si>
  <si>
    <t>MR464708</t>
  </si>
  <si>
    <t>UU216184</t>
  </si>
  <si>
    <t>UU215947</t>
  </si>
  <si>
    <t>UU220787</t>
  </si>
  <si>
    <t>UU217252</t>
  </si>
  <si>
    <t>UU215318</t>
  </si>
  <si>
    <t>UU215573</t>
  </si>
  <si>
    <t>UU217714</t>
  </si>
  <si>
    <t>UU217880</t>
  </si>
  <si>
    <t>UU216926</t>
  </si>
  <si>
    <t>UU214591</t>
  </si>
  <si>
    <t>UU220764</t>
  </si>
  <si>
    <t>UU213772</t>
  </si>
  <si>
    <t>UU218272</t>
  </si>
  <si>
    <t>UU222177</t>
  </si>
  <si>
    <t>UU221291</t>
  </si>
  <si>
    <t>AT (MODIF POR EG POR CORRECCION)</t>
  </si>
  <si>
    <t>UU214664</t>
  </si>
  <si>
    <t>UU215075</t>
  </si>
  <si>
    <t>SQ001230</t>
  </si>
  <si>
    <t>UU213420</t>
  </si>
  <si>
    <t>UU215325</t>
  </si>
  <si>
    <t>SQ003139</t>
  </si>
  <si>
    <t>SQ003882</t>
  </si>
  <si>
    <t>UU215706</t>
  </si>
  <si>
    <t>UU215487</t>
  </si>
  <si>
    <t>SQ004606</t>
  </si>
  <si>
    <t>SQ422136</t>
  </si>
  <si>
    <t>SQ423750</t>
  </si>
  <si>
    <t>SQ425356</t>
  </si>
  <si>
    <t>SQ426942</t>
  </si>
  <si>
    <t>UU222766</t>
  </si>
  <si>
    <t>UU222913</t>
  </si>
  <si>
    <t>SQ417022</t>
  </si>
  <si>
    <t>UU216424</t>
  </si>
  <si>
    <t>SQ418743</t>
  </si>
  <si>
    <t>UU215178</t>
  </si>
  <si>
    <t>ACCIDENTE DE TRABAJO (MODIF)</t>
  </si>
  <si>
    <t>SQ001235</t>
  </si>
  <si>
    <t>UU213674</t>
  </si>
  <si>
    <t>UG542943</t>
  </si>
  <si>
    <t>UG542968</t>
  </si>
  <si>
    <t>UU221205</t>
  </si>
  <si>
    <t>UU221251</t>
  </si>
  <si>
    <t>UU213865</t>
  </si>
  <si>
    <t>UU213901</t>
  </si>
  <si>
    <t>UU214272</t>
  </si>
  <si>
    <t>UU214565</t>
  </si>
  <si>
    <t>MR457560</t>
  </si>
  <si>
    <t>UU214790</t>
  </si>
  <si>
    <t>SK621768</t>
  </si>
  <si>
    <t>SK623092</t>
  </si>
  <si>
    <t>SK620075</t>
  </si>
  <si>
    <t>SK620893</t>
  </si>
  <si>
    <t>SK618716</t>
  </si>
  <si>
    <t>UI554255</t>
  </si>
  <si>
    <t>SQ413610</t>
  </si>
  <si>
    <t>SQ412044</t>
  </si>
  <si>
    <t>ML069040</t>
  </si>
  <si>
    <t>MO615181</t>
  </si>
  <si>
    <t>SK626140</t>
  </si>
  <si>
    <t>MO621370</t>
  </si>
  <si>
    <t>UU224011</t>
  </si>
  <si>
    <t>UU204011</t>
  </si>
  <si>
    <t>UU224166</t>
  </si>
  <si>
    <t>UU221447</t>
  </si>
  <si>
    <t>UU225238</t>
  </si>
  <si>
    <t>MT563510</t>
  </si>
  <si>
    <t>AJ000004</t>
  </si>
  <si>
    <t>MR464983</t>
  </si>
  <si>
    <t>UU219081</t>
  </si>
  <si>
    <t>UU218809</t>
  </si>
  <si>
    <t>UU220648</t>
  </si>
  <si>
    <t>UG543332</t>
  </si>
  <si>
    <t>MR457418</t>
  </si>
  <si>
    <t>UU224676</t>
  </si>
  <si>
    <t>UU224816</t>
  </si>
  <si>
    <t>MJ278295</t>
  </si>
  <si>
    <t>UU214970</t>
  </si>
  <si>
    <t>UU215140</t>
  </si>
  <si>
    <t>UU225697</t>
  </si>
  <si>
    <t>UU225895</t>
  </si>
  <si>
    <t>UU220931</t>
  </si>
  <si>
    <t>UU221477</t>
  </si>
  <si>
    <t>UU224993</t>
  </si>
  <si>
    <t>UU225486</t>
  </si>
  <si>
    <t>UU216567</t>
  </si>
  <si>
    <t>UU222401</t>
  </si>
  <si>
    <t>UU222593</t>
  </si>
  <si>
    <t>UU218926</t>
  </si>
  <si>
    <t>SQ009878</t>
  </si>
  <si>
    <t>SQ010548</t>
  </si>
  <si>
    <t>MS495810</t>
  </si>
  <si>
    <t>MS500892</t>
  </si>
  <si>
    <t>UU222903</t>
  </si>
  <si>
    <t>UU221506</t>
  </si>
  <si>
    <t>MR464368</t>
  </si>
  <si>
    <t>UU220608</t>
  </si>
  <si>
    <t>UU220080</t>
  </si>
  <si>
    <t>UU216076</t>
  </si>
  <si>
    <t>UU216117</t>
  </si>
  <si>
    <t>UU216010</t>
  </si>
  <si>
    <t>UU214322</t>
  </si>
  <si>
    <t>MR457437</t>
  </si>
  <si>
    <t>UU214705</t>
  </si>
  <si>
    <t>UU214931</t>
  </si>
  <si>
    <t>UU215829</t>
  </si>
  <si>
    <t>UU216355</t>
  </si>
  <si>
    <t>UU215396</t>
  </si>
  <si>
    <t>UU216585</t>
  </si>
  <si>
    <t>UU217087</t>
  </si>
  <si>
    <t>UU217327</t>
  </si>
  <si>
    <t>UU217563</t>
  </si>
  <si>
    <t>UU215225</t>
  </si>
  <si>
    <t>UU215079</t>
  </si>
  <si>
    <t>UU214665</t>
  </si>
  <si>
    <t>UU214847</t>
  </si>
  <si>
    <t>UU214188</t>
  </si>
  <si>
    <t>UU213389</t>
  </si>
  <si>
    <t>UU213786</t>
  </si>
  <si>
    <t>UU212933</t>
  </si>
  <si>
    <t>UU218231</t>
  </si>
  <si>
    <t>UU218409</t>
  </si>
  <si>
    <t>UU218027</t>
  </si>
  <si>
    <t>UU217798</t>
  </si>
  <si>
    <t>UU223242</t>
  </si>
  <si>
    <t>UU223442</t>
  </si>
  <si>
    <t>UU223544</t>
  </si>
  <si>
    <t>UU218024</t>
  </si>
  <si>
    <t>UU225752</t>
  </si>
  <si>
    <t>UU225914</t>
  </si>
  <si>
    <t>UU226066</t>
  </si>
  <si>
    <t>UU225616</t>
  </si>
  <si>
    <t>UU213735</t>
  </si>
  <si>
    <t>UU213866</t>
  </si>
  <si>
    <t>MR464277</t>
  </si>
  <si>
    <t>MR464358</t>
  </si>
  <si>
    <t>MR464243</t>
  </si>
  <si>
    <t>MR464154</t>
  </si>
  <si>
    <t>MR464203</t>
  </si>
  <si>
    <t>MR464068</t>
  </si>
  <si>
    <t>MR464101</t>
  </si>
  <si>
    <t>UU214835</t>
  </si>
  <si>
    <t>MR457508</t>
  </si>
  <si>
    <t>MJ278730</t>
  </si>
  <si>
    <t>MJ278595</t>
  </si>
  <si>
    <t>UU215920</t>
  </si>
  <si>
    <t>UU216390</t>
  </si>
  <si>
    <t>UU218459</t>
  </si>
  <si>
    <t>UU225148</t>
  </si>
  <si>
    <t>UU219002</t>
  </si>
  <si>
    <t>UU220871</t>
  </si>
  <si>
    <t>UU222902</t>
  </si>
  <si>
    <t>UU223356</t>
  </si>
  <si>
    <t>UU223891</t>
  </si>
  <si>
    <t>MR464816</t>
  </si>
  <si>
    <t>UU222738</t>
  </si>
  <si>
    <t>UU222252</t>
  </si>
  <si>
    <t>UU222385</t>
  </si>
  <si>
    <t>UU222163</t>
  </si>
  <si>
    <t>UG542721</t>
  </si>
  <si>
    <t>UG542480</t>
  </si>
  <si>
    <t>UG542509</t>
  </si>
  <si>
    <t>MJ278668</t>
  </si>
  <si>
    <t>MR457592</t>
  </si>
  <si>
    <t>UU215192</t>
  </si>
  <si>
    <t>UU214509</t>
  </si>
  <si>
    <t>UU214656</t>
  </si>
  <si>
    <t>UU214780</t>
  </si>
  <si>
    <t>UU216808</t>
  </si>
  <si>
    <t>UU217300</t>
  </si>
  <si>
    <t>MR457798</t>
  </si>
  <si>
    <t>UU215869</t>
  </si>
  <si>
    <t>UU215418</t>
  </si>
  <si>
    <t>UU214094</t>
  </si>
  <si>
    <t>UU214571</t>
  </si>
  <si>
    <t>UU213769</t>
  </si>
  <si>
    <t>UU213364</t>
  </si>
  <si>
    <t>MR457593</t>
  </si>
  <si>
    <t>UU217764</t>
  </si>
  <si>
    <t>UU218217</t>
  </si>
  <si>
    <t>UU217988</t>
  </si>
  <si>
    <t>UU215374</t>
  </si>
  <si>
    <t>UU215555</t>
  </si>
  <si>
    <t>ACCIDENTE DE TRAYECTO (Se calificará)</t>
  </si>
  <si>
    <t>UG542645</t>
  </si>
  <si>
    <t>MR464772</t>
  </si>
  <si>
    <t>MR464518</t>
  </si>
  <si>
    <t>UU216945</t>
  </si>
  <si>
    <t>UU213841</t>
  </si>
  <si>
    <t xml:space="preserve">ACCIDENTE DE TRABAJO </t>
  </si>
  <si>
    <t>UU213925</t>
  </si>
  <si>
    <t>UU220622</t>
  </si>
  <si>
    <t>UU223388</t>
  </si>
  <si>
    <t>UU223473</t>
  </si>
  <si>
    <t>UU215896</t>
  </si>
  <si>
    <t>MR464838</t>
  </si>
  <si>
    <t>UU226089</t>
  </si>
  <si>
    <t>MR464811</t>
  </si>
  <si>
    <t>MR464661</t>
  </si>
  <si>
    <t>UU217493</t>
  </si>
  <si>
    <t>UU218600</t>
  </si>
  <si>
    <t>UU218656</t>
  </si>
  <si>
    <t>UU213895</t>
  </si>
  <si>
    <t>MR464492</t>
  </si>
  <si>
    <t>MR457850</t>
  </si>
  <si>
    <t>UU217055</t>
  </si>
  <si>
    <t>UU215849</t>
  </si>
  <si>
    <t>UU215903</t>
  </si>
  <si>
    <t>UU216372</t>
  </si>
  <si>
    <t>UU223875</t>
  </si>
  <si>
    <t>UU224892</t>
  </si>
  <si>
    <t>UU225058</t>
  </si>
  <si>
    <t>MR464671</t>
  </si>
  <si>
    <t>UU217997</t>
  </si>
  <si>
    <t>UU218204</t>
  </si>
  <si>
    <t>UU217976</t>
  </si>
  <si>
    <t>UU216145</t>
  </si>
  <si>
    <t>UU216206</t>
  </si>
  <si>
    <t>UU216701</t>
  </si>
  <si>
    <t>UU216947</t>
  </si>
  <si>
    <t>UU216456</t>
  </si>
  <si>
    <t>UU217398</t>
  </si>
  <si>
    <t>UU218532</t>
  </si>
  <si>
    <t>UU219020</t>
  </si>
  <si>
    <t>UU219480</t>
  </si>
  <si>
    <t>UU220005</t>
  </si>
  <si>
    <t>UU217846</t>
  </si>
  <si>
    <t>UU218259</t>
  </si>
  <si>
    <t>UU220863</t>
  </si>
  <si>
    <t>UU221097</t>
  </si>
  <si>
    <t>UU220183</t>
  </si>
  <si>
    <t>UU220372</t>
  </si>
  <si>
    <t>UU225465</t>
  </si>
  <si>
    <t>UU225710</t>
  </si>
  <si>
    <t>UU225226</t>
  </si>
  <si>
    <t>UU225955</t>
  </si>
  <si>
    <t>UU220729</t>
  </si>
  <si>
    <t>UU220900</t>
  </si>
  <si>
    <t>UU217831</t>
  </si>
  <si>
    <t>UU215421</t>
  </si>
  <si>
    <t>UU215493</t>
  </si>
  <si>
    <t>UU215115</t>
  </si>
  <si>
    <t>UU215149</t>
  </si>
  <si>
    <t>UU215197</t>
  </si>
  <si>
    <t>UU226108</t>
  </si>
  <si>
    <t>UU216342</t>
  </si>
  <si>
    <t>UU216523</t>
  </si>
  <si>
    <t>UU216822</t>
  </si>
  <si>
    <t>UU217102</t>
  </si>
  <si>
    <t>UU215870</t>
  </si>
  <si>
    <t>UU216099</t>
  </si>
  <si>
    <t>UU215751</t>
  </si>
  <si>
    <t>MR457647</t>
  </si>
  <si>
    <t>UU215142</t>
  </si>
  <si>
    <t>UU215933</t>
  </si>
  <si>
    <t>UU215330</t>
  </si>
  <si>
    <t>UU214677</t>
  </si>
  <si>
    <t>UU214906</t>
  </si>
  <si>
    <t>SQ001286</t>
  </si>
  <si>
    <t>SQ000446</t>
  </si>
  <si>
    <t>UU213745</t>
  </si>
  <si>
    <t>UU214031</t>
  </si>
  <si>
    <t>UU214980</t>
  </si>
  <si>
    <t>SQ416713</t>
  </si>
  <si>
    <t>SQ418253</t>
  </si>
  <si>
    <t>UU214539</t>
  </si>
  <si>
    <t>UU213322</t>
  </si>
  <si>
    <t>SQ000928</t>
  </si>
  <si>
    <t>UU214359</t>
  </si>
  <si>
    <t>SQ008197</t>
  </si>
  <si>
    <t>SQ008921</t>
  </si>
  <si>
    <t>SQ009593</t>
  </si>
  <si>
    <t>SQ433139</t>
  </si>
  <si>
    <t>MJ278742</t>
  </si>
  <si>
    <t>MR457435</t>
  </si>
  <si>
    <t>SQ000695</t>
  </si>
  <si>
    <t>MJ278489</t>
  </si>
  <si>
    <t>MR457639</t>
  </si>
  <si>
    <t>SQ416913</t>
  </si>
  <si>
    <t>MT457601</t>
  </si>
  <si>
    <t>SQ003584</t>
  </si>
  <si>
    <t>SQ004266</t>
  </si>
  <si>
    <t>MR457803</t>
  </si>
  <si>
    <t xml:space="preserve">XXXXX2  </t>
  </si>
  <si>
    <t>SQ007416</t>
  </si>
  <si>
    <t>MR464392</t>
  </si>
  <si>
    <t>MR464478</t>
  </si>
  <si>
    <t>MR464363</t>
  </si>
  <si>
    <t>MR464286</t>
  </si>
  <si>
    <t>MR464250</t>
  </si>
  <si>
    <t>MR464213</t>
  </si>
  <si>
    <t>MR464159</t>
  </si>
  <si>
    <t>UU218307</t>
  </si>
  <si>
    <t>UU218406</t>
  </si>
  <si>
    <t>MR464960</t>
  </si>
  <si>
    <t>UU225601</t>
  </si>
  <si>
    <t>UU218750</t>
  </si>
  <si>
    <t>UU216181</t>
  </si>
  <si>
    <t>UU216258</t>
  </si>
  <si>
    <t>UU214788</t>
  </si>
  <si>
    <t>MR457500</t>
  </si>
  <si>
    <t>UU214351</t>
  </si>
  <si>
    <t>UU213763</t>
  </si>
  <si>
    <t>UU213942</t>
  </si>
  <si>
    <t>MR457707</t>
  </si>
  <si>
    <t>MR457863</t>
  </si>
  <si>
    <t>UU217656</t>
  </si>
  <si>
    <t>UU218538</t>
  </si>
  <si>
    <t>UU219051</t>
  </si>
  <si>
    <t>UU219524</t>
  </si>
  <si>
    <t>UU220010</t>
  </si>
  <si>
    <t>UU217843</t>
  </si>
  <si>
    <t>UU218055</t>
  </si>
  <si>
    <t>SQ006366</t>
  </si>
  <si>
    <t>SQ007182</t>
  </si>
  <si>
    <t>UU222310</t>
  </si>
  <si>
    <t>UU222736</t>
  </si>
  <si>
    <t>UU223100</t>
  </si>
  <si>
    <t>UU226078</t>
  </si>
  <si>
    <t>UU226437</t>
  </si>
  <si>
    <t>UU225852</t>
  </si>
  <si>
    <t>UU224535</t>
  </si>
  <si>
    <t>UN385894</t>
  </si>
  <si>
    <t>UU224013</t>
  </si>
  <si>
    <t>UU224313</t>
  </si>
  <si>
    <t>UU223894</t>
  </si>
  <si>
    <t>UU223404</t>
  </si>
  <si>
    <t>UU222301</t>
  </si>
  <si>
    <t>UU216528</t>
  </si>
  <si>
    <t>UU214295</t>
  </si>
  <si>
    <t>UU214416</t>
  </si>
  <si>
    <t>UU216734</t>
  </si>
  <si>
    <t>MR464584</t>
  </si>
  <si>
    <t>SQ430320</t>
  </si>
  <si>
    <t>UU222121</t>
  </si>
  <si>
    <t>UU221101</t>
  </si>
  <si>
    <t>UU221606</t>
  </si>
  <si>
    <t>UU220813</t>
  </si>
  <si>
    <t>MR434310</t>
  </si>
  <si>
    <t>UU218097</t>
  </si>
  <si>
    <t>UU218574</t>
  </si>
  <si>
    <t>UU217655</t>
  </si>
  <si>
    <t>MR464021</t>
  </si>
  <si>
    <t>MR464310</t>
  </si>
  <si>
    <t>MR457862</t>
  </si>
  <si>
    <t>MR457705</t>
  </si>
  <si>
    <t>MR457781</t>
  </si>
  <si>
    <t>MR457785</t>
  </si>
  <si>
    <t>MR464181</t>
  </si>
  <si>
    <t>MR464202</t>
  </si>
  <si>
    <t>MR464118</t>
  </si>
  <si>
    <t>MR464119</t>
  </si>
  <si>
    <t>MR464155</t>
  </si>
  <si>
    <t>UU217906</t>
  </si>
  <si>
    <t>UU217991</t>
  </si>
  <si>
    <t>UU218433</t>
  </si>
  <si>
    <t>UU217537</t>
  </si>
  <si>
    <t>UU218940</t>
  </si>
  <si>
    <t>SQ423268</t>
  </si>
  <si>
    <t>SQ424830</t>
  </si>
  <si>
    <t>UU216092</t>
  </si>
  <si>
    <t>UU216507</t>
  </si>
  <si>
    <t>UU217034</t>
  </si>
  <si>
    <t>UU215650</t>
  </si>
  <si>
    <t>MR457612</t>
  </si>
  <si>
    <t>UU214773</t>
  </si>
  <si>
    <t>UU214352</t>
  </si>
  <si>
    <t>UU214282</t>
  </si>
  <si>
    <t>MR464987</t>
  </si>
  <si>
    <t>UU225796</t>
  </si>
  <si>
    <t>SE CAMBIO DE EG A RT</t>
  </si>
  <si>
    <t>UU225376</t>
  </si>
  <si>
    <t>UU225502</t>
  </si>
  <si>
    <t>UU225618</t>
  </si>
  <si>
    <t>UU213913</t>
  </si>
  <si>
    <t>UU222348</t>
  </si>
  <si>
    <t>UU221760</t>
  </si>
  <si>
    <t>UU225301</t>
  </si>
  <si>
    <t>UU222953</t>
  </si>
  <si>
    <t>UU223168</t>
  </si>
  <si>
    <t>UU222783</t>
  </si>
  <si>
    <t>UU218624</t>
  </si>
  <si>
    <t>UU222552</t>
  </si>
  <si>
    <t>UU221334</t>
  </si>
  <si>
    <t>UU221437</t>
  </si>
  <si>
    <t>UU221694</t>
  </si>
  <si>
    <t xml:space="preserve">PR COMMS. SA DE CV            </t>
  </si>
  <si>
    <t>SQ414057</t>
  </si>
  <si>
    <t>MR457446</t>
  </si>
  <si>
    <t>SQ412700</t>
  </si>
  <si>
    <t>MR457581</t>
  </si>
  <si>
    <t>MR457609</t>
  </si>
  <si>
    <t>MR457644</t>
  </si>
  <si>
    <t>MR457698</t>
  </si>
  <si>
    <t>MR464885</t>
  </si>
  <si>
    <t>SQ433501</t>
  </si>
  <si>
    <t>UU225205</t>
  </si>
  <si>
    <t>SQ429054</t>
  </si>
  <si>
    <t>SQ223176</t>
  </si>
  <si>
    <t>UU221752</t>
  </si>
  <si>
    <t>UU220006</t>
  </si>
  <si>
    <t>UU220134</t>
  </si>
  <si>
    <t>UU217567</t>
  </si>
  <si>
    <t>UU217777</t>
  </si>
  <si>
    <t>UU215846</t>
  </si>
  <si>
    <t>UU215944</t>
  </si>
  <si>
    <t>UU215674</t>
  </si>
  <si>
    <t>UU215584</t>
  </si>
  <si>
    <t>MR457725</t>
  </si>
  <si>
    <t>UU215185</t>
  </si>
  <si>
    <t>UU222644</t>
  </si>
  <si>
    <t>UU222690</t>
  </si>
  <si>
    <t>UU219308</t>
  </si>
  <si>
    <t>UU219372</t>
  </si>
  <si>
    <t>UU217938</t>
  </si>
  <si>
    <t>UU213408</t>
  </si>
  <si>
    <t>UU213804</t>
  </si>
  <si>
    <t>UU214160</t>
  </si>
  <si>
    <t>UU214603</t>
  </si>
  <si>
    <t>UU215526</t>
  </si>
  <si>
    <t>UU217657</t>
  </si>
  <si>
    <t>UU218109</t>
  </si>
  <si>
    <t>UU218590</t>
  </si>
  <si>
    <t>UU219095</t>
  </si>
  <si>
    <t>UU219309</t>
  </si>
  <si>
    <t>UU217186</t>
  </si>
  <si>
    <t>MR457736</t>
  </si>
  <si>
    <t>MR457456</t>
  </si>
  <si>
    <t>MR457520</t>
  </si>
  <si>
    <t>MJ278737</t>
  </si>
  <si>
    <t>MJ278705</t>
  </si>
  <si>
    <t>MR457728</t>
  </si>
  <si>
    <t>MR457878</t>
  </si>
  <si>
    <t>MR464700</t>
  </si>
  <si>
    <t>MR464305</t>
  </si>
  <si>
    <t>MR464040</t>
  </si>
  <si>
    <t>UU218505</t>
  </si>
  <si>
    <t>UU218076</t>
  </si>
  <si>
    <t>UU223783</t>
  </si>
  <si>
    <t>UU223888</t>
  </si>
  <si>
    <t>UU224005</t>
  </si>
  <si>
    <t>UU224303</t>
  </si>
  <si>
    <t>UU224607</t>
  </si>
  <si>
    <t>UU224735</t>
  </si>
  <si>
    <t>UU217512</t>
  </si>
  <si>
    <t>UU217513</t>
  </si>
  <si>
    <t>UU217462</t>
  </si>
  <si>
    <t>UU217379</t>
  </si>
  <si>
    <t>UU217277</t>
  </si>
  <si>
    <t>UU217124</t>
  </si>
  <si>
    <t>UU213850</t>
  </si>
  <si>
    <t>UU215705</t>
  </si>
  <si>
    <t>UU224793</t>
  </si>
  <si>
    <t>SQ009861</t>
  </si>
  <si>
    <t>UU224546</t>
  </si>
  <si>
    <t>UU226039</t>
  </si>
  <si>
    <t>UU226383</t>
  </si>
  <si>
    <t>UU226486</t>
  </si>
  <si>
    <t>UU215259</t>
  </si>
  <si>
    <t>UU215459</t>
  </si>
  <si>
    <t>UU215753</t>
  </si>
  <si>
    <t>UU215980</t>
  </si>
  <si>
    <t>UU216204</t>
  </si>
  <si>
    <t>UU222925</t>
  </si>
  <si>
    <t>UU226059</t>
  </si>
  <si>
    <t>UU224212</t>
  </si>
  <si>
    <t>UU222441</t>
  </si>
  <si>
    <t>UU216114</t>
  </si>
  <si>
    <t>UU216178</t>
  </si>
  <si>
    <t>UU216318</t>
  </si>
  <si>
    <t>UU216806</t>
  </si>
  <si>
    <t>UU219005</t>
  </si>
  <si>
    <t>MR464376</t>
  </si>
  <si>
    <t>UU220846</t>
  </si>
  <si>
    <t>UU220794</t>
  </si>
  <si>
    <t>UU220924</t>
  </si>
  <si>
    <t>UU222159</t>
  </si>
  <si>
    <t>UU217948</t>
  </si>
  <si>
    <t>UU218182</t>
  </si>
  <si>
    <t>UU221422</t>
  </si>
  <si>
    <t>UU216859</t>
  </si>
  <si>
    <t>MR457945</t>
  </si>
  <si>
    <t>UU215207</t>
  </si>
  <si>
    <t>UU215381</t>
  </si>
  <si>
    <t>UU214972</t>
  </si>
  <si>
    <t>UU214915</t>
  </si>
  <si>
    <t>UU222257</t>
  </si>
  <si>
    <t>UU222314</t>
  </si>
  <si>
    <t>AT</t>
  </si>
  <si>
    <t>UU220944</t>
  </si>
  <si>
    <t>UU217836</t>
  </si>
  <si>
    <t>UU215134</t>
  </si>
  <si>
    <t>UU216849</t>
  </si>
  <si>
    <t>UU217006</t>
  </si>
  <si>
    <t>UU216737</t>
  </si>
  <si>
    <t>UU221398</t>
  </si>
  <si>
    <t>MR464510</t>
  </si>
  <si>
    <t>UU222715</t>
  </si>
  <si>
    <t>UU222924</t>
  </si>
  <si>
    <t>UU222207</t>
  </si>
  <si>
    <t>UU221715</t>
  </si>
  <si>
    <t>UU224200</t>
  </si>
  <si>
    <t>UU224818</t>
  </si>
  <si>
    <t>UU225343</t>
  </si>
  <si>
    <t>UU225823</t>
  </si>
  <si>
    <t>UU223640</t>
  </si>
  <si>
    <t>UU223925</t>
  </si>
  <si>
    <t>UU223374</t>
  </si>
  <si>
    <t>UU223204</t>
  </si>
  <si>
    <t>UU223490</t>
  </si>
  <si>
    <t>UU221772</t>
  </si>
  <si>
    <t>UU220172</t>
  </si>
  <si>
    <t>UU219954</t>
  </si>
  <si>
    <t>UU219264</t>
  </si>
  <si>
    <t>UU219352</t>
  </si>
  <si>
    <t>UU219804</t>
  </si>
  <si>
    <t>UU219655</t>
  </si>
  <si>
    <t>UU220834</t>
  </si>
  <si>
    <t>UU223447</t>
  </si>
  <si>
    <t>UU223649</t>
  </si>
  <si>
    <t>UU225518</t>
  </si>
  <si>
    <t>UU225757</t>
  </si>
  <si>
    <t>UU222421</t>
  </si>
  <si>
    <t>UU216023</t>
  </si>
  <si>
    <t>MR464839</t>
  </si>
  <si>
    <t>UU226173</t>
  </si>
  <si>
    <t>UU224388</t>
  </si>
  <si>
    <t>UU224975</t>
  </si>
  <si>
    <t>MR464676</t>
  </si>
  <si>
    <t>MR464573</t>
  </si>
  <si>
    <t>MR464346</t>
  </si>
  <si>
    <t>MR464502</t>
  </si>
  <si>
    <t>UU221955</t>
  </si>
  <si>
    <t>UU217396</t>
  </si>
  <si>
    <t>UU215031</t>
  </si>
  <si>
    <t>UU222150</t>
  </si>
  <si>
    <t>MR464620</t>
  </si>
  <si>
    <t>UU223079</t>
  </si>
  <si>
    <t>UU223889</t>
  </si>
  <si>
    <t>UU226073</t>
  </si>
  <si>
    <t>SQ010781</t>
  </si>
  <si>
    <t>UU225612</t>
  </si>
  <si>
    <t>UU224514</t>
  </si>
  <si>
    <t>UU224536</t>
  </si>
  <si>
    <t>UU225151</t>
  </si>
  <si>
    <t>SQ431034</t>
  </si>
  <si>
    <t>SQ432389</t>
  </si>
  <si>
    <t>SQ428014</t>
  </si>
  <si>
    <t>SQ429675</t>
  </si>
  <si>
    <t>UU218514</t>
  </si>
  <si>
    <t>SQ005196</t>
  </si>
  <si>
    <t>SQ005889</t>
  </si>
  <si>
    <t>SQ006020</t>
  </si>
  <si>
    <t>UU221625</t>
  </si>
  <si>
    <t>UU222134</t>
  </si>
  <si>
    <t>UU222545</t>
  </si>
  <si>
    <t>UU224522</t>
  </si>
  <si>
    <t>UU224706</t>
  </si>
  <si>
    <t>UU224821</t>
  </si>
  <si>
    <t>UU225256</t>
  </si>
  <si>
    <t>UU225330</t>
  </si>
  <si>
    <t>UU219917</t>
  </si>
  <si>
    <t>UU216150</t>
  </si>
  <si>
    <t>UU216284</t>
  </si>
  <si>
    <t>UU216533</t>
  </si>
  <si>
    <t>UU216603</t>
  </si>
  <si>
    <t>UU221313</t>
  </si>
  <si>
    <t>UU226090</t>
  </si>
  <si>
    <t>UU218261</t>
  </si>
  <si>
    <t>UU221451</t>
  </si>
  <si>
    <t>UU214289</t>
  </si>
  <si>
    <t>UU214498</t>
  </si>
  <si>
    <t>UU214720</t>
  </si>
  <si>
    <t>UU221755</t>
  </si>
  <si>
    <t>UU221896</t>
  </si>
  <si>
    <t>UU225830</t>
  </si>
  <si>
    <t>UU226057</t>
  </si>
  <si>
    <t>UU215042</t>
  </si>
  <si>
    <t>UU215447</t>
  </si>
  <si>
    <t>UU215238</t>
  </si>
  <si>
    <t>UU214758</t>
  </si>
  <si>
    <t>UU214326</t>
  </si>
  <si>
    <t>UU215931</t>
  </si>
  <si>
    <t>UU216348</t>
  </si>
  <si>
    <t>UU215761</t>
  </si>
  <si>
    <t>UU216663</t>
  </si>
  <si>
    <t>UU221303</t>
  </si>
  <si>
    <t>UU223217</t>
  </si>
  <si>
    <t>UU223427</t>
  </si>
  <si>
    <t>MS503166</t>
  </si>
  <si>
    <t>UU216890</t>
  </si>
  <si>
    <t xml:space="preserve">Secuela o consecuencia </t>
  </si>
  <si>
    <t xml:space="preserve">Tipo de riesgo </t>
  </si>
  <si>
    <t xml:space="preserve">Folio anterior </t>
  </si>
  <si>
    <t xml:space="preserve">Folio </t>
  </si>
  <si>
    <t xml:space="preserve">Es incapacidadinicial </t>
  </si>
  <si>
    <t xml:space="preserve">Porcentaje </t>
  </si>
  <si>
    <t>Tipo de falta</t>
  </si>
  <si>
    <t>Causa</t>
  </si>
  <si>
    <t xml:space="preserve">Días de incapacidad </t>
  </si>
  <si>
    <t xml:space="preserve">Fecha enque aplica </t>
  </si>
  <si>
    <t xml:space="preserve">Nombre del colaborador </t>
  </si>
  <si>
    <t xml:space="preserve">Suma de Días de incapacidad </t>
  </si>
  <si>
    <t>PTU POR DIAS</t>
  </si>
  <si>
    <t>PTU POR SALARIO</t>
  </si>
  <si>
    <t>SALARIO PARA PTU</t>
  </si>
  <si>
    <t>TOTAL SALARIOS</t>
  </si>
  <si>
    <t>TOTAL DIAS</t>
  </si>
  <si>
    <t>Factor dias</t>
  </si>
  <si>
    <t>PTU DIAS</t>
  </si>
  <si>
    <t>PTU SALARIOS</t>
  </si>
  <si>
    <t>Factor salarios</t>
  </si>
  <si>
    <t>TOTAL PTU</t>
  </si>
  <si>
    <t>TOPE IIMPORTE</t>
  </si>
  <si>
    <t>GRATIFICACION</t>
  </si>
  <si>
    <t>PTU TOPADO</t>
  </si>
  <si>
    <t>PTU SIN TOPE</t>
  </si>
  <si>
    <t>PTU POR PAGAR</t>
  </si>
  <si>
    <t>DIAS GRATIFICACION</t>
  </si>
  <si>
    <t>IMPORTE GRATIFICACION</t>
  </si>
  <si>
    <t>PTU + GRAT</t>
  </si>
  <si>
    <t>GRATIFICACION POR PAGAR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</si>
</sst>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dd/mm/yyyy;@"/>
    <numFmt numFmtId="165" formatCode="#,##0.00_ ;[Red]\-#,##0.00\ "/>
    <numFmt numFmtId="166" formatCode="_-* #,##0_-;\-* #,##0_-;_-* &quot;-&quot;??_-;_-@_-"/>
    <numFmt numFmtId="167" formatCode="#,##0_ ;[Red]\-#,##0\ "/>
    <numFmt numFmtId="168" formatCode="#,##0.00000_ ;[Red]\-#,##0.00000\ "/>
  </numFmts>
  <fonts count="17" x14ac:knownFonts="1"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entury Gothic"/>
      <family val="2"/>
    </font>
    <font>
      <sz val="11"/>
      <color rgb="FFFF0000"/>
      <name val="Calibri"/>
      <family val="2"/>
      <scheme val="minor"/>
    </font>
    <font>
      <sz val="9"/>
      <color rgb="FFFF0000"/>
      <name val="Century Gothic"/>
      <family val="2"/>
    </font>
    <font>
      <sz val="9"/>
      <color theme="1"/>
      <name val="Century Gothic"/>
      <family val="2"/>
    </font>
    <font>
      <sz val="9"/>
      <color theme="0"/>
      <name val="Century Gothic"/>
      <family val="2"/>
    </font>
    <font>
      <b/>
      <sz val="9"/>
      <color theme="0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rgb="FFC00000"/>
      <name val="Century Gothic"/>
      <family val="2"/>
    </font>
    <font>
      <b/>
      <sz val="9"/>
      <name val="Century Gothic"/>
      <family val="1"/>
    </font>
  </fonts>
  <fills count="1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rgb="FFC00000"/>
        <bgColor theme="4" tint="0.79998168889431442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9" fillId="0" borderId="0"/>
    <xf numFmtId="0" fontId="1" fillId="0" borderId="0"/>
  </cellStyleXfs>
  <cellXfs count="81">
    <xf numFmtId="0" fontId="0" fillId="0" borderId="0" xfId="0"/>
    <xf numFmtId="0" fontId="3" fillId="0" borderId="0" xfId="0" applyFont="1"/>
    <xf numFmtId="14" fontId="3" fillId="0" borderId="0" xfId="0" applyNumberFormat="1" applyFont="1"/>
    <xf numFmtId="0" fontId="3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164" fontId="0" fillId="0" borderId="0" xfId="0" applyNumberFormat="1"/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65" fontId="3" fillId="0" borderId="0" xfId="2" applyNumberFormat="1" applyFont="1" applyFill="1" applyBorder="1" applyAlignment="1">
      <alignment horizontal="right"/>
    </xf>
    <xf numFmtId="0" fontId="8" fillId="3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166" fontId="3" fillId="0" borderId="0" xfId="1" applyNumberFormat="1" applyFont="1" applyFill="1" applyBorder="1" applyAlignment="1">
      <alignment horizontal="right"/>
    </xf>
    <xf numFmtId="166" fontId="3" fillId="0" borderId="0" xfId="0" applyNumberFormat="1" applyFont="1" applyAlignment="1">
      <alignment horizontal="right"/>
    </xf>
    <xf numFmtId="0" fontId="9" fillId="0" borderId="0" xfId="3"/>
    <xf numFmtId="165" fontId="9" fillId="0" borderId="0" xfId="3" applyNumberFormat="1"/>
    <xf numFmtId="2" fontId="9" fillId="0" borderId="0" xfId="3" applyNumberFormat="1"/>
    <xf numFmtId="0" fontId="10" fillId="0" borderId="0" xfId="3" applyFont="1" applyAlignment="1">
      <alignment horizontal="right"/>
    </xf>
    <xf numFmtId="0" fontId="10" fillId="0" borderId="0" xfId="3" applyFont="1"/>
    <xf numFmtId="0" fontId="10" fillId="0" borderId="2" xfId="3" applyFont="1" applyBorder="1"/>
    <xf numFmtId="165" fontId="9" fillId="6" borderId="0" xfId="3" applyNumberFormat="1" applyFill="1"/>
    <xf numFmtId="2" fontId="9" fillId="6" borderId="0" xfId="3" applyNumberFormat="1" applyFill="1"/>
    <xf numFmtId="0" fontId="9" fillId="6" borderId="0" xfId="3" applyFill="1"/>
    <xf numFmtId="0" fontId="10" fillId="6" borderId="0" xfId="3" applyFont="1" applyFill="1" applyAlignment="1">
      <alignment horizontal="right"/>
    </xf>
    <xf numFmtId="0" fontId="10" fillId="6" borderId="0" xfId="3" applyFont="1" applyFill="1"/>
    <xf numFmtId="0" fontId="10" fillId="6" borderId="2" xfId="3" applyFont="1" applyFill="1" applyBorder="1"/>
    <xf numFmtId="2" fontId="9" fillId="7" borderId="0" xfId="3" applyNumberFormat="1" applyFill="1"/>
    <xf numFmtId="0" fontId="11" fillId="0" borderId="0" xfId="3" applyFont="1"/>
    <xf numFmtId="165" fontId="11" fillId="0" borderId="0" xfId="3" applyNumberFormat="1" applyFont="1"/>
    <xf numFmtId="2" fontId="11" fillId="0" borderId="0" xfId="3" applyNumberFormat="1" applyFont="1"/>
    <xf numFmtId="0" fontId="12" fillId="0" borderId="0" xfId="3" applyFont="1" applyAlignment="1">
      <alignment horizontal="right"/>
    </xf>
    <xf numFmtId="0" fontId="12" fillId="0" borderId="0" xfId="3" applyFont="1"/>
    <xf numFmtId="0" fontId="12" fillId="0" borderId="2" xfId="3" applyFont="1" applyBorder="1"/>
    <xf numFmtId="0" fontId="9" fillId="0" borderId="0" xfId="3" applyAlignment="1">
      <alignment horizontal="left"/>
    </xf>
    <xf numFmtId="0" fontId="10" fillId="8" borderId="0" xfId="3" applyFont="1" applyFill="1" applyAlignment="1">
      <alignment horizontal="center"/>
    </xf>
    <xf numFmtId="0" fontId="10" fillId="9" borderId="0" xfId="3" applyFont="1" applyFill="1" applyAlignment="1">
      <alignment horizontal="center"/>
    </xf>
    <xf numFmtId="0" fontId="10" fillId="10" borderId="2" xfId="3" applyFont="1" applyFill="1" applyBorder="1" applyAlignment="1">
      <alignment horizontal="left"/>
    </xf>
    <xf numFmtId="0" fontId="10" fillId="5" borderId="2" xfId="3" applyFont="1" applyFill="1" applyBorder="1" applyAlignment="1">
      <alignment horizontal="left"/>
    </xf>
    <xf numFmtId="0" fontId="13" fillId="11" borderId="2" xfId="3" applyFont="1" applyFill="1" applyBorder="1" applyAlignment="1">
      <alignment horizontal="left"/>
    </xf>
    <xf numFmtId="0" fontId="10" fillId="10" borderId="0" xfId="3" applyFont="1" applyFill="1" applyAlignment="1">
      <alignment horizontal="left"/>
    </xf>
    <xf numFmtId="0" fontId="10" fillId="5" borderId="0" xfId="3" applyFont="1" applyFill="1" applyAlignment="1">
      <alignment horizontal="left"/>
    </xf>
    <xf numFmtId="0" fontId="13" fillId="11" borderId="0" xfId="3" applyFont="1" applyFill="1" applyAlignment="1">
      <alignment horizontal="left"/>
    </xf>
    <xf numFmtId="0" fontId="10" fillId="0" borderId="0" xfId="3" applyFont="1" applyAlignment="1">
      <alignment horizontal="center"/>
    </xf>
    <xf numFmtId="14" fontId="10" fillId="0" borderId="0" xfId="3" applyNumberFormat="1" applyFont="1" applyAlignment="1">
      <alignment horizontal="center"/>
    </xf>
    <xf numFmtId="165" fontId="4" fillId="0" borderId="0" xfId="0" applyNumberFormat="1" applyFont="1"/>
    <xf numFmtId="0" fontId="8" fillId="12" borderId="1" xfId="0" applyFont="1" applyFill="1" applyBorder="1" applyAlignment="1">
      <alignment horizontal="center" vertical="center" wrapText="1"/>
    </xf>
    <xf numFmtId="0" fontId="1" fillId="0" borderId="0" xfId="4"/>
    <xf numFmtId="14" fontId="1" fillId="0" borderId="0" xfId="4" applyNumberFormat="1"/>
    <xf numFmtId="20" fontId="1" fillId="0" borderId="0" xfId="4" applyNumberFormat="1"/>
    <xf numFmtId="0" fontId="0" fillId="0" borderId="0" xfId="0" pivotButton="1"/>
    <xf numFmtId="165" fontId="3" fillId="0" borderId="0" xfId="0" applyNumberFormat="1" applyFont="1" applyAlignment="1">
      <alignment horizontal="right"/>
    </xf>
    <xf numFmtId="165" fontId="3" fillId="0" borderId="4" xfId="2" applyNumberFormat="1" applyFont="1" applyBorder="1" applyAlignment="1">
      <alignment horizontal="right"/>
    </xf>
    <xf numFmtId="165" fontId="3" fillId="0" borderId="4" xfId="0" applyNumberFormat="1" applyFont="1" applyBorder="1" applyAlignment="1">
      <alignment horizontal="right"/>
    </xf>
    <xf numFmtId="0" fontId="3" fillId="14" borderId="3" xfId="0" applyFont="1" applyFill="1" applyBorder="1" applyAlignment="1">
      <alignment horizontal="right"/>
    </xf>
    <xf numFmtId="0" fontId="8" fillId="15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167" fontId="3" fillId="0" borderId="0" xfId="1" applyNumberFormat="1" applyFont="1" applyFill="1" applyBorder="1" applyAlignment="1">
      <alignment horizontal="right"/>
    </xf>
    <xf numFmtId="165" fontId="3" fillId="0" borderId="0" xfId="1" applyNumberFormat="1" applyFont="1" applyFill="1" applyBorder="1" applyAlignment="1">
      <alignment horizontal="right"/>
    </xf>
    <xf numFmtId="0" fontId="8" fillId="4" borderId="1" xfId="0" applyFont="1" applyFill="1" applyBorder="1" applyAlignment="1">
      <alignment horizontal="center" vertical="center" wrapText="1"/>
    </xf>
    <xf numFmtId="0" fontId="0" fillId="17" borderId="0" xfId="0" applyFill="1"/>
    <xf numFmtId="164" fontId="14" fillId="17" borderId="0" xfId="0" applyNumberFormat="1" applyFont="1" applyFill="1"/>
    <xf numFmtId="14" fontId="3" fillId="17" borderId="0" xfId="0" applyNumberFormat="1" applyFont="1" applyFill="1"/>
    <xf numFmtId="0" fontId="3" fillId="17" borderId="0" xfId="0" applyFont="1" applyFill="1" applyAlignment="1">
      <alignment horizontal="right"/>
    </xf>
    <xf numFmtId="165" fontId="3" fillId="17" borderId="0" xfId="0" applyNumberFormat="1" applyFont="1" applyFill="1" applyAlignment="1">
      <alignment horizontal="right"/>
    </xf>
    <xf numFmtId="166" fontId="3" fillId="17" borderId="0" xfId="1" applyNumberFormat="1" applyFont="1" applyFill="1" applyBorder="1" applyAlignment="1">
      <alignment horizontal="right"/>
    </xf>
    <xf numFmtId="165" fontId="3" fillId="17" borderId="0" xfId="1" applyNumberFormat="1" applyFont="1" applyFill="1" applyBorder="1" applyAlignment="1">
      <alignment horizontal="right"/>
    </xf>
    <xf numFmtId="166" fontId="3" fillId="17" borderId="0" xfId="0" applyNumberFormat="1" applyFont="1" applyFill="1" applyAlignment="1">
      <alignment horizontal="right"/>
    </xf>
    <xf numFmtId="0" fontId="3" fillId="17" borderId="0" xfId="0" applyFont="1" applyFill="1"/>
    <xf numFmtId="168" fontId="3" fillId="0" borderId="4" xfId="2" applyNumberFormat="1" applyFont="1" applyBorder="1" applyAlignment="1">
      <alignment horizontal="right"/>
    </xf>
    <xf numFmtId="168" fontId="3" fillId="0" borderId="4" xfId="0" applyNumberFormat="1" applyFont="1" applyBorder="1" applyAlignment="1">
      <alignment horizontal="right"/>
    </xf>
    <xf numFmtId="165" fontId="15" fillId="17" borderId="0" xfId="0" applyNumberFormat="1" applyFont="1" applyFill="1" applyAlignment="1">
      <alignment horizontal="right"/>
    </xf>
    <xf numFmtId="167" fontId="3" fillId="0" borderId="0" xfId="0" applyNumberFormat="1" applyFont="1" applyAlignment="1">
      <alignment horizontal="right"/>
    </xf>
    <xf numFmtId="165" fontId="16" fillId="13" borderId="0" xfId="0" applyNumberFormat="1" applyFont="1" applyFill="1" applyAlignment="1">
      <alignment horizontal="right"/>
    </xf>
    <xf numFmtId="165" fontId="3" fillId="0" borderId="0" xfId="0" applyNumberFormat="1" applyFont="1"/>
    <xf numFmtId="0" fontId="3" fillId="18" borderId="0" xfId="0" applyFont="1" applyFill="1" applyAlignment="1">
      <alignment horizontal="center"/>
    </xf>
    <xf numFmtId="165" fontId="16" fillId="14" borderId="0" xfId="0" applyNumberFormat="1" applyFont="1" applyFill="1" applyAlignment="1">
      <alignment horizontal="right"/>
    </xf>
    <xf numFmtId="166" fontId="3" fillId="0" borderId="0" xfId="1" applyNumberFormat="1" applyFont="1" applyFill="1" applyBorder="1" applyAlignment="1">
      <alignment horizontal="center"/>
    </xf>
    <xf numFmtId="164" fontId="14" fillId="0" borderId="0" xfId="0" applyNumberFormat="1" applyFont="1"/>
    <xf numFmtId="165" fontId="15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</cellXfs>
  <cellStyles count="5">
    <cellStyle name="Millares" xfId="1" builtinId="3"/>
    <cellStyle name="Moneda" xfId="2" builtinId="4"/>
    <cellStyle name="Normal" xfId="0" builtinId="0"/>
    <cellStyle name="Normal 2" xfId="3" xr:uid="{4A769299-9F16-1A44-AC37-ECDDF1CEC972}"/>
    <cellStyle name="Normal 3" xfId="4" xr:uid="{935E1B62-B695-4043-914B-BE6778CD43C0}"/>
  </cellStyles>
  <dxfs count="1">
    <dxf>
      <font>
        <color rgb="FF9C0006"/>
      </font>
      <fill>
        <patternFill>
          <bgColor rgb="FFFFC7CE"/>
        </patternFill>
      </fill>
    </dxf>
  </dxfs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pedroarmendarizrojas/Downloads/Copia%20de%20GRATIFICACION%20SEMESTRAL%20JUL-NOV%202024%20FORTIA.xlsx" TargetMode="External"/><Relationship Id="rId1" Type="http://schemas.openxmlformats.org/officeDocument/2006/relationships/externalLinkPath" Target="https://d.docs.live.net/Users/pedroarmendarizrojas/Downloads/Copia%20de%20GRATIFICACION%20SEMESTRAL%20JUL-NOV%202024%20FORT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IGINAL"/>
      <sheetName val="GRAT SEM JUL-NOV 24"/>
      <sheetName val="Hoja9"/>
      <sheetName val="TABLA"/>
      <sheetName val="ACUMULADO"/>
      <sheetName val="Hoja2"/>
      <sheetName val="FALTAS"/>
      <sheetName val="INCAPACIDAD GRAL"/>
    </sheetNames>
    <sheetDataSet>
      <sheetData sheetId="0" refreshError="1"/>
      <sheetData sheetId="1" refreshError="1"/>
      <sheetData sheetId="2">
        <row r="2">
          <cell r="B2" t="str">
            <v>CLA_TRAB</v>
          </cell>
          <cell r="C2" t="str">
            <v>NOM_PUESTO</v>
          </cell>
          <cell r="D2" t="str">
            <v>NOM_CLASIFICACION</v>
          </cell>
        </row>
        <row r="3">
          <cell r="B3">
            <v>1</v>
          </cell>
          <cell r="C3" t="str">
            <v>JEFE RECURSOS HUMANOS</v>
          </cell>
          <cell r="D3" t="str">
            <v>EMPLEADO</v>
          </cell>
        </row>
        <row r="4">
          <cell r="B4">
            <v>1001</v>
          </cell>
          <cell r="C4" t="str">
            <v>INSTRUMENTISTA EQUIPO ACARREO</v>
          </cell>
          <cell r="D4" t="str">
            <v>EMPLEADO</v>
          </cell>
        </row>
        <row r="5">
          <cell r="B5">
            <v>1002</v>
          </cell>
          <cell r="C5" t="str">
            <v>JEFE DE TURNO ACARREO</v>
          </cell>
          <cell r="D5" t="str">
            <v>EMPLEADO</v>
          </cell>
        </row>
        <row r="6">
          <cell r="B6">
            <v>1003</v>
          </cell>
          <cell r="C6" t="str">
            <v>SUPERVISOR DE ACARREO</v>
          </cell>
          <cell r="D6" t="str">
            <v>EMPLEADO</v>
          </cell>
        </row>
        <row r="7">
          <cell r="B7">
            <v>1004</v>
          </cell>
          <cell r="C7" t="str">
            <v>SUPERINTENDENTE ACARREO</v>
          </cell>
          <cell r="D7" t="str">
            <v>EMPLEADO</v>
          </cell>
        </row>
        <row r="8">
          <cell r="B8">
            <v>1005</v>
          </cell>
          <cell r="C8" t="str">
            <v>SUPERVISOR MANTTO DIESEL</v>
          </cell>
          <cell r="D8" t="str">
            <v>EMPLEADO</v>
          </cell>
        </row>
        <row r="9">
          <cell r="B9">
            <v>1006</v>
          </cell>
          <cell r="C9" t="str">
            <v>SUPERVISOR DE ACARREO</v>
          </cell>
          <cell r="D9" t="str">
            <v>EMPLEADO</v>
          </cell>
        </row>
        <row r="10">
          <cell r="B10">
            <v>1007</v>
          </cell>
          <cell r="C10" t="str">
            <v>SUPERVISOR MANTTO DIESEL</v>
          </cell>
          <cell r="D10" t="str">
            <v>EMPLEADO</v>
          </cell>
        </row>
        <row r="11">
          <cell r="B11">
            <v>1008</v>
          </cell>
          <cell r="C11" t="str">
            <v>SUPERVISOR DE ACARREO</v>
          </cell>
          <cell r="D11" t="str">
            <v>EMPLEADO</v>
          </cell>
        </row>
        <row r="12">
          <cell r="B12">
            <v>1009</v>
          </cell>
          <cell r="C12" t="str">
            <v>JEFE DE TURNO ACARREO</v>
          </cell>
          <cell r="D12" t="str">
            <v>EMPLEADO</v>
          </cell>
        </row>
        <row r="13">
          <cell r="B13">
            <v>1010</v>
          </cell>
          <cell r="C13" t="str">
            <v>JEFE MANTTO  DIESEL</v>
          </cell>
          <cell r="D13" t="str">
            <v>EMPLEADO</v>
          </cell>
        </row>
        <row r="14">
          <cell r="B14">
            <v>1011</v>
          </cell>
          <cell r="C14" t="str">
            <v>JEFE DE TURNO ACARREO</v>
          </cell>
          <cell r="D14" t="str">
            <v>EMPLEADO</v>
          </cell>
        </row>
        <row r="15">
          <cell r="B15">
            <v>1012</v>
          </cell>
          <cell r="C15" t="str">
            <v>JEFE DE TURNO ACARREO</v>
          </cell>
          <cell r="D15" t="str">
            <v>EMPLEADO</v>
          </cell>
        </row>
        <row r="16">
          <cell r="B16">
            <v>1013</v>
          </cell>
          <cell r="C16" t="str">
            <v>JEFE MANTTO  DIESEL</v>
          </cell>
          <cell r="D16" t="str">
            <v>EMPLEADO</v>
          </cell>
        </row>
        <row r="17">
          <cell r="B17">
            <v>1014</v>
          </cell>
          <cell r="C17" t="str">
            <v>SUPERVISOR DE ACARREO</v>
          </cell>
          <cell r="D17" t="str">
            <v>EMPLEADO</v>
          </cell>
        </row>
        <row r="18">
          <cell r="B18">
            <v>1015</v>
          </cell>
          <cell r="C18" t="str">
            <v>SUPERINTENDENTE ACARREO</v>
          </cell>
          <cell r="D18" t="str">
            <v>EMPLEADO</v>
          </cell>
        </row>
        <row r="19">
          <cell r="B19">
            <v>1016</v>
          </cell>
          <cell r="C19" t="str">
            <v>SUPERVISOR DE ACARREO</v>
          </cell>
          <cell r="D19" t="str">
            <v>EMPLEADO</v>
          </cell>
        </row>
        <row r="20">
          <cell r="B20">
            <v>1017</v>
          </cell>
          <cell r="C20" t="str">
            <v>SUPERVISOR DE ACARREO</v>
          </cell>
          <cell r="D20" t="str">
            <v>EMPLEADO</v>
          </cell>
        </row>
        <row r="21">
          <cell r="B21">
            <v>1018</v>
          </cell>
          <cell r="C21" t="str">
            <v>SUPERVISOR MANTTO DIESEL</v>
          </cell>
          <cell r="D21" t="str">
            <v>EMPLEADO</v>
          </cell>
        </row>
        <row r="22">
          <cell r="B22">
            <v>1019</v>
          </cell>
          <cell r="C22" t="str">
            <v>PROGRAMADOR MANTTO DIESEL</v>
          </cell>
          <cell r="D22" t="str">
            <v>EMPLEADO</v>
          </cell>
        </row>
        <row r="23">
          <cell r="B23">
            <v>1020</v>
          </cell>
          <cell r="C23" t="str">
            <v>SUPERVISOR DE ACARREO</v>
          </cell>
          <cell r="D23" t="str">
            <v>EMPLEADO</v>
          </cell>
        </row>
        <row r="24">
          <cell r="B24">
            <v>1101</v>
          </cell>
          <cell r="C24" t="str">
            <v>OPERADOR CAMION DE CARGA</v>
          </cell>
          <cell r="D24" t="str">
            <v>SINDICALIZADO</v>
          </cell>
        </row>
        <row r="25">
          <cell r="B25">
            <v>1102</v>
          </cell>
          <cell r="C25" t="str">
            <v>OPERADOR CAMION DE CARGA</v>
          </cell>
          <cell r="D25" t="str">
            <v>SINDICALIZADO</v>
          </cell>
        </row>
        <row r="26">
          <cell r="B26">
            <v>1103</v>
          </cell>
          <cell r="C26" t="str">
            <v>OPERADOR CAMION DE CARGA</v>
          </cell>
          <cell r="D26" t="str">
            <v>SINDICALIZADO</v>
          </cell>
        </row>
        <row r="27">
          <cell r="B27">
            <v>1104</v>
          </cell>
          <cell r="C27" t="str">
            <v>OPERADOR CAMION DE CARGA</v>
          </cell>
          <cell r="D27" t="str">
            <v>SINDICALIZADO</v>
          </cell>
        </row>
        <row r="28">
          <cell r="B28">
            <v>1105</v>
          </cell>
          <cell r="C28" t="str">
            <v>OPERADOR CAMION DE CARGA</v>
          </cell>
          <cell r="D28" t="str">
            <v>SINDICALIZADO</v>
          </cell>
        </row>
        <row r="29">
          <cell r="B29">
            <v>1106</v>
          </cell>
          <cell r="C29" t="str">
            <v>OPERADOR CAMION DE CARGA</v>
          </cell>
          <cell r="D29" t="str">
            <v>SINDICALIZADO</v>
          </cell>
        </row>
        <row r="30">
          <cell r="B30">
            <v>1107</v>
          </cell>
          <cell r="C30" t="str">
            <v>OPERADOR CAMION DE CARGA</v>
          </cell>
          <cell r="D30" t="str">
            <v>SINDICALIZADO</v>
          </cell>
        </row>
        <row r="31">
          <cell r="B31">
            <v>1108</v>
          </cell>
          <cell r="C31" t="str">
            <v>OPERADOR CAMION DE CARGA</v>
          </cell>
          <cell r="D31" t="str">
            <v>SINDICALIZADO</v>
          </cell>
        </row>
        <row r="32">
          <cell r="B32">
            <v>1109</v>
          </cell>
          <cell r="C32" t="str">
            <v>OPERADOR CAMION DE CARGA</v>
          </cell>
          <cell r="D32" t="str">
            <v>SINDICALIZADO</v>
          </cell>
        </row>
        <row r="33">
          <cell r="B33">
            <v>1110</v>
          </cell>
          <cell r="C33" t="str">
            <v>OPERADOR CAMION DE CARGA</v>
          </cell>
          <cell r="D33" t="str">
            <v>SINDICALIZADO</v>
          </cell>
        </row>
        <row r="34">
          <cell r="B34">
            <v>1111</v>
          </cell>
          <cell r="C34" t="str">
            <v>OPERADOR CAMION DE CARGA</v>
          </cell>
          <cell r="D34" t="str">
            <v>SINDICALIZADO</v>
          </cell>
        </row>
        <row r="35">
          <cell r="B35">
            <v>1112</v>
          </cell>
          <cell r="C35" t="str">
            <v>OPERADOR CAMION DE CARGA</v>
          </cell>
          <cell r="D35" t="str">
            <v>EMPLEADO</v>
          </cell>
        </row>
        <row r="36">
          <cell r="B36">
            <v>1113</v>
          </cell>
          <cell r="C36" t="str">
            <v>OPERADOR CAMION DE CARGA</v>
          </cell>
          <cell r="D36" t="str">
            <v>SINDICALIZADO</v>
          </cell>
        </row>
        <row r="37">
          <cell r="B37">
            <v>1114</v>
          </cell>
          <cell r="C37" t="str">
            <v>GEOLOGO ASISTENTE</v>
          </cell>
          <cell r="D37" t="str">
            <v>EMPLEADO</v>
          </cell>
        </row>
        <row r="38">
          <cell r="B38">
            <v>1115</v>
          </cell>
          <cell r="C38" t="str">
            <v>OPERADOR CAMION DE CARGA</v>
          </cell>
          <cell r="D38" t="str">
            <v>SINDICALIZADO</v>
          </cell>
        </row>
        <row r="39">
          <cell r="B39">
            <v>1116</v>
          </cell>
          <cell r="C39" t="str">
            <v>OPERADOR CAMION DE CARGA</v>
          </cell>
          <cell r="D39" t="str">
            <v>SINDICALIZADO</v>
          </cell>
        </row>
        <row r="40">
          <cell r="B40">
            <v>1117</v>
          </cell>
          <cell r="C40" t="str">
            <v>OPERADOR CAMION DE CARGA</v>
          </cell>
          <cell r="D40" t="str">
            <v>SINDICALIZADO</v>
          </cell>
        </row>
        <row r="41">
          <cell r="B41">
            <v>1118</v>
          </cell>
          <cell r="C41" t="str">
            <v>OPERADOR CAMION DE CARGA</v>
          </cell>
          <cell r="D41" t="str">
            <v>SINDICALIZADO</v>
          </cell>
        </row>
        <row r="42">
          <cell r="B42">
            <v>1119</v>
          </cell>
          <cell r="C42" t="str">
            <v>GEOLOGO ASISTENTE</v>
          </cell>
          <cell r="D42" t="str">
            <v>EMPLEADO</v>
          </cell>
        </row>
        <row r="43">
          <cell r="B43">
            <v>1120</v>
          </cell>
          <cell r="C43" t="str">
            <v>OPERADOR CAMION DE CARGA</v>
          </cell>
          <cell r="D43" t="str">
            <v>SINDICALIZADO</v>
          </cell>
        </row>
        <row r="44">
          <cell r="B44">
            <v>1121</v>
          </cell>
          <cell r="C44" t="str">
            <v>OPERADOR CAMION DE CARGA</v>
          </cell>
          <cell r="D44" t="str">
            <v>SINDICALIZADO</v>
          </cell>
        </row>
        <row r="45">
          <cell r="B45">
            <v>1122</v>
          </cell>
          <cell r="C45" t="str">
            <v>OPERADOR CAMION DE CARGA</v>
          </cell>
          <cell r="D45" t="str">
            <v>SINDICALIZADO</v>
          </cell>
        </row>
        <row r="46">
          <cell r="B46">
            <v>1123</v>
          </cell>
          <cell r="C46" t="str">
            <v>OPERADOR CAMION DE CARGA</v>
          </cell>
          <cell r="D46" t="str">
            <v>EMPLEADO</v>
          </cell>
        </row>
        <row r="47">
          <cell r="B47">
            <v>1124</v>
          </cell>
          <cell r="C47" t="str">
            <v>OPERADOR CAMION DE CARGA</v>
          </cell>
          <cell r="D47" t="str">
            <v>SINDICALIZADO</v>
          </cell>
        </row>
        <row r="48">
          <cell r="B48">
            <v>1125</v>
          </cell>
          <cell r="C48" t="str">
            <v>OPERADOR CAMION DE CARGA</v>
          </cell>
          <cell r="D48" t="str">
            <v>SINDICALIZADO</v>
          </cell>
        </row>
        <row r="49">
          <cell r="B49">
            <v>1126</v>
          </cell>
          <cell r="C49" t="str">
            <v>OPERADOR CAMION DE CARGA</v>
          </cell>
          <cell r="D49" t="str">
            <v>SINDICALIZADO</v>
          </cell>
        </row>
        <row r="50">
          <cell r="B50">
            <v>1127</v>
          </cell>
          <cell r="C50" t="str">
            <v>OPERADOR CAMION DE CARGA</v>
          </cell>
          <cell r="D50" t="str">
            <v>SINDICALIZADO</v>
          </cell>
        </row>
        <row r="51">
          <cell r="B51">
            <v>1128</v>
          </cell>
          <cell r="C51" t="str">
            <v>OPERADOR CAMION DE CARGA</v>
          </cell>
          <cell r="D51" t="str">
            <v>SINDICALIZADO</v>
          </cell>
        </row>
        <row r="52">
          <cell r="B52">
            <v>1129</v>
          </cell>
          <cell r="C52" t="str">
            <v>OPERADOR CAMION DE CARGA</v>
          </cell>
          <cell r="D52" t="str">
            <v>SINDICALIZADO</v>
          </cell>
        </row>
        <row r="53">
          <cell r="B53">
            <v>1130</v>
          </cell>
          <cell r="C53" t="str">
            <v>OPERADOR CAMION DE CARGA</v>
          </cell>
          <cell r="D53" t="str">
            <v>SINDICALIZADO</v>
          </cell>
        </row>
        <row r="54">
          <cell r="B54">
            <v>1131</v>
          </cell>
          <cell r="C54" t="str">
            <v>OPERADOR CAMION DE CARGA</v>
          </cell>
          <cell r="D54" t="str">
            <v>EMPLEADO</v>
          </cell>
        </row>
        <row r="55">
          <cell r="B55">
            <v>1132</v>
          </cell>
          <cell r="C55" t="str">
            <v>OPERADOR CAMION DE CARGA</v>
          </cell>
          <cell r="D55" t="str">
            <v>SINDICALIZADO</v>
          </cell>
        </row>
        <row r="56">
          <cell r="B56">
            <v>1133</v>
          </cell>
          <cell r="C56" t="str">
            <v>OPERADOR CAMION DE CARGA</v>
          </cell>
          <cell r="D56" t="str">
            <v>SINDICALIZADO</v>
          </cell>
        </row>
        <row r="57">
          <cell r="B57">
            <v>1134</v>
          </cell>
          <cell r="C57" t="str">
            <v>OPERADOR CAMION DE CARGA</v>
          </cell>
          <cell r="D57" t="str">
            <v>SINDICALIZADO</v>
          </cell>
        </row>
        <row r="58">
          <cell r="B58">
            <v>1135</v>
          </cell>
          <cell r="C58" t="str">
            <v>OPERADOR CAMION DE CARGA</v>
          </cell>
          <cell r="D58" t="str">
            <v>SINDICALIZADO</v>
          </cell>
        </row>
        <row r="59">
          <cell r="B59">
            <v>1136</v>
          </cell>
          <cell r="C59" t="str">
            <v>OPERADOR CAMION DE CARGA</v>
          </cell>
          <cell r="D59" t="str">
            <v>SINDICALIZADO</v>
          </cell>
        </row>
        <row r="60">
          <cell r="B60">
            <v>1137</v>
          </cell>
          <cell r="C60" t="str">
            <v>OPERADOR CAMION DE CARGA</v>
          </cell>
          <cell r="D60" t="str">
            <v>SINDICALIZADO</v>
          </cell>
        </row>
        <row r="61">
          <cell r="B61">
            <v>1138</v>
          </cell>
          <cell r="C61" t="str">
            <v>OPERADOR CAMION DE CARGA</v>
          </cell>
          <cell r="D61" t="str">
            <v>SINDICALIZADO</v>
          </cell>
        </row>
        <row r="62">
          <cell r="B62">
            <v>1139</v>
          </cell>
          <cell r="C62" t="str">
            <v>OPERADOR CAMION DE CARGA</v>
          </cell>
          <cell r="D62" t="str">
            <v>SINDICALIZADO</v>
          </cell>
        </row>
        <row r="63">
          <cell r="B63">
            <v>1140</v>
          </cell>
          <cell r="C63" t="str">
            <v>OPERADOR CAMION DE CARGA</v>
          </cell>
          <cell r="D63" t="str">
            <v>SINDICALIZADO</v>
          </cell>
        </row>
        <row r="64">
          <cell r="B64">
            <v>1141</v>
          </cell>
          <cell r="C64" t="str">
            <v>OPERADOR CAMION DE CARGA</v>
          </cell>
          <cell r="D64" t="str">
            <v>EMPLEADO</v>
          </cell>
        </row>
        <row r="65">
          <cell r="B65">
            <v>1142</v>
          </cell>
          <cell r="C65" t="str">
            <v>OPERADOR CAMION DE CARGA</v>
          </cell>
          <cell r="D65" t="str">
            <v>SINDICALIZADO</v>
          </cell>
        </row>
        <row r="66">
          <cell r="B66">
            <v>1143</v>
          </cell>
          <cell r="C66" t="str">
            <v>OPERADOR CAMION DE CARGA</v>
          </cell>
          <cell r="D66" t="str">
            <v>SINDICALIZADO</v>
          </cell>
        </row>
        <row r="67">
          <cell r="B67">
            <v>1144</v>
          </cell>
          <cell r="C67" t="str">
            <v>OPERADOR CAMION DE CARGA</v>
          </cell>
          <cell r="D67" t="str">
            <v>SINDICALIZADO</v>
          </cell>
        </row>
        <row r="68">
          <cell r="B68">
            <v>1145</v>
          </cell>
          <cell r="C68" t="str">
            <v>OPERADOR CAMION DE CARGA</v>
          </cell>
          <cell r="D68" t="str">
            <v>SINDICALIZADO</v>
          </cell>
        </row>
        <row r="69">
          <cell r="B69">
            <v>1146</v>
          </cell>
          <cell r="C69" t="str">
            <v>OPERADOR CAMION DE CARGA</v>
          </cell>
          <cell r="D69" t="str">
            <v>SINDICALIZADO</v>
          </cell>
        </row>
        <row r="70">
          <cell r="B70">
            <v>1148</v>
          </cell>
          <cell r="C70" t="str">
            <v>OPERADOR CAMION DE CARGA</v>
          </cell>
          <cell r="D70" t="str">
            <v>SINDICALIZADO</v>
          </cell>
        </row>
        <row r="71">
          <cell r="B71">
            <v>1149</v>
          </cell>
          <cell r="C71" t="str">
            <v>OPERADOR CAMION DE CARGA</v>
          </cell>
          <cell r="D71" t="str">
            <v>EMPLEADO</v>
          </cell>
        </row>
        <row r="72">
          <cell r="B72">
            <v>1150</v>
          </cell>
          <cell r="C72" t="str">
            <v>OPERADOR CAMION DE CARGA</v>
          </cell>
          <cell r="D72" t="str">
            <v>SINDICALIZADO</v>
          </cell>
        </row>
        <row r="73">
          <cell r="B73">
            <v>1151</v>
          </cell>
          <cell r="C73" t="str">
            <v>OPERADOR CAMION DE CARGA</v>
          </cell>
          <cell r="D73" t="str">
            <v>SINDICALIZADO</v>
          </cell>
        </row>
        <row r="74">
          <cell r="B74">
            <v>1152</v>
          </cell>
          <cell r="C74" t="str">
            <v>GEOLOGO ASISTENTE</v>
          </cell>
          <cell r="D74" t="str">
            <v>EMPLEADO</v>
          </cell>
        </row>
        <row r="75">
          <cell r="B75">
            <v>1153</v>
          </cell>
          <cell r="C75" t="str">
            <v>OPERADOR CAMION DE CARGA</v>
          </cell>
          <cell r="D75" t="str">
            <v>SINDICALIZADO</v>
          </cell>
        </row>
        <row r="76">
          <cell r="B76">
            <v>1154</v>
          </cell>
          <cell r="C76" t="str">
            <v>OPERADOR CAMION DE CARGA</v>
          </cell>
          <cell r="D76" t="str">
            <v>SINDICALIZADO</v>
          </cell>
        </row>
        <row r="77">
          <cell r="B77">
            <v>1155</v>
          </cell>
          <cell r="C77" t="str">
            <v>OPERADOR CAMION DE CARGA</v>
          </cell>
          <cell r="D77" t="str">
            <v>SINDICALIZADO</v>
          </cell>
        </row>
        <row r="78">
          <cell r="B78">
            <v>1156</v>
          </cell>
          <cell r="C78" t="str">
            <v>OPERADOR CAMION DE CARGA</v>
          </cell>
          <cell r="D78" t="str">
            <v>EMPLEADO</v>
          </cell>
        </row>
        <row r="79">
          <cell r="B79">
            <v>1158</v>
          </cell>
          <cell r="C79" t="str">
            <v>OPERADOR CAMION DE CARGA</v>
          </cell>
          <cell r="D79" t="str">
            <v>SINDICALIZADO</v>
          </cell>
        </row>
        <row r="80">
          <cell r="B80">
            <v>1159</v>
          </cell>
          <cell r="C80" t="str">
            <v>OPERADOR CAMION DE CARGA</v>
          </cell>
          <cell r="D80" t="str">
            <v>EMPLEADO</v>
          </cell>
        </row>
        <row r="81">
          <cell r="B81">
            <v>1160</v>
          </cell>
          <cell r="C81" t="str">
            <v>OPERADOR CAMION DE CARGA</v>
          </cell>
          <cell r="D81" t="str">
            <v>SINDICALIZADO</v>
          </cell>
        </row>
        <row r="82">
          <cell r="B82">
            <v>1161</v>
          </cell>
          <cell r="C82" t="str">
            <v>OPERADOR CAMION DE CARGA</v>
          </cell>
          <cell r="D82" t="str">
            <v>SINDICALIZADO</v>
          </cell>
        </row>
        <row r="83">
          <cell r="B83">
            <v>1162</v>
          </cell>
          <cell r="C83" t="str">
            <v>OPERADOR CAMION DE CARGA</v>
          </cell>
          <cell r="D83" t="str">
            <v>SINDICALIZADO</v>
          </cell>
        </row>
        <row r="84">
          <cell r="B84">
            <v>1163</v>
          </cell>
          <cell r="C84" t="str">
            <v>OPERADOR CAMION DE CARGA</v>
          </cell>
          <cell r="D84" t="str">
            <v>SINDICALIZADO</v>
          </cell>
        </row>
        <row r="85">
          <cell r="B85">
            <v>1164</v>
          </cell>
          <cell r="C85" t="str">
            <v>OPERADOR CAMION DE CARGA</v>
          </cell>
          <cell r="D85" t="str">
            <v>SINDICALIZADO</v>
          </cell>
        </row>
        <row r="86">
          <cell r="B86">
            <v>1165</v>
          </cell>
          <cell r="C86" t="str">
            <v>OPERADOR CAMION DE CARGA</v>
          </cell>
          <cell r="D86" t="str">
            <v>SINDICALIZADO</v>
          </cell>
        </row>
        <row r="87">
          <cell r="B87">
            <v>1167</v>
          </cell>
          <cell r="C87" t="str">
            <v>OPERADOR CAMION DE CARGA</v>
          </cell>
          <cell r="D87" t="str">
            <v>SINDICALIZADO</v>
          </cell>
        </row>
        <row r="88">
          <cell r="B88">
            <v>1168</v>
          </cell>
          <cell r="C88" t="str">
            <v>OPERADOR CAMION DE CARGA</v>
          </cell>
          <cell r="D88" t="str">
            <v>SINDICALIZADO</v>
          </cell>
        </row>
        <row r="89">
          <cell r="B89">
            <v>1169</v>
          </cell>
          <cell r="C89" t="str">
            <v>OPERADOR CAMION DE CARGA</v>
          </cell>
          <cell r="D89" t="str">
            <v>SINDICALIZADO</v>
          </cell>
        </row>
        <row r="90">
          <cell r="B90">
            <v>1170</v>
          </cell>
          <cell r="C90" t="str">
            <v>OPERADOR CAMION DE CARGA</v>
          </cell>
          <cell r="D90" t="str">
            <v>SINDICALIZADO</v>
          </cell>
        </row>
        <row r="91">
          <cell r="B91">
            <v>1171</v>
          </cell>
          <cell r="C91" t="str">
            <v>OPERADOR CAMION DE CARGA</v>
          </cell>
          <cell r="D91" t="str">
            <v>SINDICALIZADO</v>
          </cell>
        </row>
        <row r="92">
          <cell r="B92">
            <v>1172</v>
          </cell>
          <cell r="C92" t="str">
            <v>OPERADOR DE TROMPO</v>
          </cell>
          <cell r="D92" t="str">
            <v>SINDICALIZADO</v>
          </cell>
        </row>
        <row r="93">
          <cell r="B93">
            <v>1173</v>
          </cell>
          <cell r="C93" t="str">
            <v>OPERADOR CAMION DE CARGA</v>
          </cell>
          <cell r="D93" t="str">
            <v>SINDICALIZADO</v>
          </cell>
        </row>
        <row r="94">
          <cell r="B94">
            <v>1174</v>
          </cell>
          <cell r="C94" t="str">
            <v>OPERADOR CAMION DE CARGA</v>
          </cell>
          <cell r="D94" t="str">
            <v>SINDICALIZADO</v>
          </cell>
        </row>
        <row r="95">
          <cell r="B95">
            <v>1175</v>
          </cell>
          <cell r="C95" t="str">
            <v>OPERADOR CAMION DE CARGA</v>
          </cell>
          <cell r="D95" t="str">
            <v>SINDICALIZADO</v>
          </cell>
        </row>
        <row r="96">
          <cell r="B96">
            <v>1176</v>
          </cell>
          <cell r="C96" t="str">
            <v>OPERADOR CAMION DE CARGA</v>
          </cell>
          <cell r="D96" t="str">
            <v>EMPLEADO</v>
          </cell>
        </row>
        <row r="97">
          <cell r="B97">
            <v>1177</v>
          </cell>
          <cell r="C97" t="str">
            <v>OPERADOR CAMION DE CARGA</v>
          </cell>
          <cell r="D97" t="str">
            <v>SINDICALIZADO</v>
          </cell>
        </row>
        <row r="98">
          <cell r="B98">
            <v>1178</v>
          </cell>
          <cell r="C98" t="str">
            <v>OPERADOR CAMION DE CARGA</v>
          </cell>
          <cell r="D98" t="str">
            <v>SINDICALIZADO</v>
          </cell>
        </row>
        <row r="99">
          <cell r="B99">
            <v>1179</v>
          </cell>
          <cell r="C99" t="str">
            <v>OPERADOR CAMION DE CARGA</v>
          </cell>
          <cell r="D99" t="str">
            <v>SINDICALIZADO</v>
          </cell>
        </row>
        <row r="100">
          <cell r="B100">
            <v>1180</v>
          </cell>
          <cell r="C100" t="str">
            <v>OPERADOR CAMION DE CARGA</v>
          </cell>
          <cell r="D100" t="str">
            <v>SINDICALIZADO</v>
          </cell>
        </row>
        <row r="101">
          <cell r="B101">
            <v>1181</v>
          </cell>
          <cell r="C101" t="str">
            <v>OPERADOR CAMION DE CARGA</v>
          </cell>
          <cell r="D101" t="str">
            <v>SINDICALIZADO</v>
          </cell>
        </row>
        <row r="102">
          <cell r="B102">
            <v>1182</v>
          </cell>
          <cell r="C102" t="str">
            <v>OPERADOR CAMION DE CARGA</v>
          </cell>
          <cell r="D102" t="str">
            <v>SINDICALIZADO</v>
          </cell>
        </row>
        <row r="103">
          <cell r="B103">
            <v>1183</v>
          </cell>
          <cell r="C103" t="str">
            <v>OPERADOR CAMION DE CARGA</v>
          </cell>
          <cell r="D103" t="str">
            <v>SINDICALIZADO</v>
          </cell>
        </row>
        <row r="104">
          <cell r="B104">
            <v>1184</v>
          </cell>
          <cell r="C104" t="str">
            <v>OPERADOR CAMION DE CARGA</v>
          </cell>
          <cell r="D104" t="str">
            <v>SINDICALIZADO</v>
          </cell>
        </row>
        <row r="105">
          <cell r="B105">
            <v>1185</v>
          </cell>
          <cell r="C105" t="str">
            <v>OPERADOR CAMION DE CARGA</v>
          </cell>
          <cell r="D105" t="str">
            <v>SINDICALIZADO</v>
          </cell>
        </row>
        <row r="106">
          <cell r="B106">
            <v>1186</v>
          </cell>
          <cell r="C106" t="str">
            <v>OPERADOR CAMION DE CARGA</v>
          </cell>
          <cell r="D106" t="str">
            <v>SINDICALIZADO</v>
          </cell>
        </row>
        <row r="107">
          <cell r="B107">
            <v>1187</v>
          </cell>
          <cell r="C107" t="str">
            <v>OPERADOR CAMION DE CARGA</v>
          </cell>
          <cell r="D107" t="str">
            <v>SINDICALIZADO</v>
          </cell>
        </row>
        <row r="108">
          <cell r="B108">
            <v>1188</v>
          </cell>
          <cell r="C108" t="str">
            <v>OPERADOR CAMION DE CARGA</v>
          </cell>
          <cell r="D108" t="str">
            <v>SINDICALIZADO</v>
          </cell>
        </row>
        <row r="109">
          <cell r="B109">
            <v>1189</v>
          </cell>
          <cell r="C109" t="str">
            <v>OPERADOR CAMION DE CARGA</v>
          </cell>
          <cell r="D109" t="str">
            <v>SINDICALIZADO</v>
          </cell>
        </row>
        <row r="110">
          <cell r="B110">
            <v>1190</v>
          </cell>
          <cell r="C110" t="str">
            <v>OPERADOR CAMION DE CARGA</v>
          </cell>
          <cell r="D110" t="str">
            <v>SINDICALIZADO</v>
          </cell>
        </row>
        <row r="111">
          <cell r="B111">
            <v>1191</v>
          </cell>
          <cell r="C111" t="str">
            <v>OPERADOR CAMION DE CARGA</v>
          </cell>
          <cell r="D111" t="str">
            <v>SINDICALIZADO</v>
          </cell>
        </row>
        <row r="112">
          <cell r="B112">
            <v>1192</v>
          </cell>
          <cell r="C112" t="str">
            <v>OPERADOR CAMION DE CARGA</v>
          </cell>
          <cell r="D112" t="str">
            <v>EMPLEADO</v>
          </cell>
        </row>
        <row r="113">
          <cell r="B113">
            <v>1193</v>
          </cell>
          <cell r="C113" t="str">
            <v>OPERADOR CAMION DE CARGA</v>
          </cell>
          <cell r="D113" t="str">
            <v>SINDICALIZADO</v>
          </cell>
        </row>
        <row r="114">
          <cell r="B114">
            <v>1195</v>
          </cell>
          <cell r="C114" t="str">
            <v>AUXILIAR GENERAL</v>
          </cell>
          <cell r="D114" t="str">
            <v>SINDICALIZADO</v>
          </cell>
        </row>
        <row r="115">
          <cell r="B115">
            <v>1196</v>
          </cell>
          <cell r="C115" t="str">
            <v>OPERADOR CAMION DE CARGA</v>
          </cell>
          <cell r="D115" t="str">
            <v>SINDICALIZADO</v>
          </cell>
        </row>
        <row r="116">
          <cell r="B116">
            <v>1197</v>
          </cell>
          <cell r="C116" t="str">
            <v>OPERADOR CAMION DE CARGA</v>
          </cell>
          <cell r="D116" t="str">
            <v>SINDICALIZADO</v>
          </cell>
        </row>
        <row r="117">
          <cell r="B117">
            <v>1198</v>
          </cell>
          <cell r="C117" t="str">
            <v>OPERADOR CAMION DE CARGA</v>
          </cell>
          <cell r="D117" t="str">
            <v>EMPLEADO</v>
          </cell>
        </row>
        <row r="118">
          <cell r="B118">
            <v>1199</v>
          </cell>
          <cell r="C118" t="str">
            <v>OPERADOR CAMION DE CARGA</v>
          </cell>
          <cell r="D118" t="str">
            <v>SINDICALIZADO</v>
          </cell>
        </row>
        <row r="119">
          <cell r="B119">
            <v>1200</v>
          </cell>
          <cell r="C119" t="str">
            <v>OPERADOR CAMION DE CARGA</v>
          </cell>
          <cell r="D119" t="str">
            <v>SINDICALIZADO</v>
          </cell>
        </row>
        <row r="120">
          <cell r="B120">
            <v>1201</v>
          </cell>
          <cell r="C120" t="str">
            <v>OPERADOR CAMION DE CARGA</v>
          </cell>
          <cell r="D120" t="str">
            <v>SINDICALIZADO</v>
          </cell>
        </row>
        <row r="121">
          <cell r="B121">
            <v>1202</v>
          </cell>
          <cell r="C121" t="str">
            <v>OPERADOR CAMION DE CARGA</v>
          </cell>
          <cell r="D121" t="str">
            <v>SINDICALIZADO</v>
          </cell>
        </row>
        <row r="122">
          <cell r="B122">
            <v>1203</v>
          </cell>
          <cell r="C122" t="str">
            <v>OPERADOR CAMION DE CARGA</v>
          </cell>
          <cell r="D122" t="str">
            <v>SINDICALIZADO</v>
          </cell>
        </row>
        <row r="123">
          <cell r="B123">
            <v>1204</v>
          </cell>
          <cell r="C123" t="str">
            <v>OPERADOR CAMION DE CARGA</v>
          </cell>
          <cell r="D123" t="str">
            <v>SINDICALIZADO</v>
          </cell>
        </row>
        <row r="124">
          <cell r="B124">
            <v>1205</v>
          </cell>
          <cell r="C124" t="str">
            <v>OPERADOR CAMION DE CARGA</v>
          </cell>
          <cell r="D124" t="str">
            <v>SINDICALIZADO</v>
          </cell>
        </row>
        <row r="125">
          <cell r="B125">
            <v>1206</v>
          </cell>
          <cell r="C125" t="str">
            <v>OPERADOR CAMION DE CARGA</v>
          </cell>
          <cell r="D125" t="str">
            <v>SINDICALIZADO</v>
          </cell>
        </row>
        <row r="126">
          <cell r="B126">
            <v>1207</v>
          </cell>
          <cell r="C126" t="str">
            <v>OPERADOR CAMION DE CARGA</v>
          </cell>
          <cell r="D126" t="str">
            <v>SINDICALIZADO</v>
          </cell>
        </row>
        <row r="127">
          <cell r="B127">
            <v>1208</v>
          </cell>
          <cell r="C127" t="str">
            <v>OPERADOR CAMION DE CARGA</v>
          </cell>
          <cell r="D127" t="str">
            <v>SINDICALIZADO</v>
          </cell>
        </row>
        <row r="128">
          <cell r="B128">
            <v>1209</v>
          </cell>
          <cell r="C128" t="str">
            <v>OPERADOR CAMION DE CARGA</v>
          </cell>
          <cell r="D128" t="str">
            <v>SINDICALIZADO</v>
          </cell>
        </row>
        <row r="129">
          <cell r="B129">
            <v>1210</v>
          </cell>
          <cell r="C129" t="str">
            <v>OPERADOR CAMION DE CARGA</v>
          </cell>
          <cell r="D129" t="str">
            <v>SINDICALIZADO</v>
          </cell>
        </row>
        <row r="130">
          <cell r="B130">
            <v>1211</v>
          </cell>
          <cell r="C130" t="str">
            <v>OPERADOR CAMION DE CARGA</v>
          </cell>
          <cell r="D130" t="str">
            <v>SINDICALIZADO</v>
          </cell>
        </row>
        <row r="131">
          <cell r="B131">
            <v>1212</v>
          </cell>
          <cell r="C131" t="str">
            <v>OPERADOR CAMION DE CARGA</v>
          </cell>
          <cell r="D131" t="str">
            <v>SINDICALIZADO</v>
          </cell>
        </row>
        <row r="132">
          <cell r="B132">
            <v>1213</v>
          </cell>
          <cell r="C132" t="str">
            <v>OPERADOR CAMION DE CARGA</v>
          </cell>
          <cell r="D132" t="str">
            <v>SINDICALIZADO</v>
          </cell>
        </row>
        <row r="133">
          <cell r="B133">
            <v>1214</v>
          </cell>
          <cell r="C133" t="str">
            <v>OPERADOR CAMION DE CARGA</v>
          </cell>
          <cell r="D133" t="str">
            <v>SINDICALIZADO</v>
          </cell>
        </row>
        <row r="134">
          <cell r="B134">
            <v>1215</v>
          </cell>
          <cell r="C134" t="str">
            <v>OPERADOR CAMION DE CARGA</v>
          </cell>
          <cell r="D134" t="str">
            <v>SINDICALIZADO</v>
          </cell>
        </row>
        <row r="135">
          <cell r="B135">
            <v>1216</v>
          </cell>
          <cell r="C135" t="str">
            <v>OPERADOR CAMION DE CARGA</v>
          </cell>
          <cell r="D135" t="str">
            <v>SINDICALIZADO</v>
          </cell>
        </row>
        <row r="136">
          <cell r="B136">
            <v>1217</v>
          </cell>
          <cell r="C136" t="str">
            <v>OPERADOR CAMION DE CARGA</v>
          </cell>
          <cell r="D136" t="str">
            <v>SINDICALIZADO</v>
          </cell>
        </row>
        <row r="137">
          <cell r="B137">
            <v>1218</v>
          </cell>
          <cell r="C137" t="str">
            <v>OPERADOR CAMION DE CARGA</v>
          </cell>
          <cell r="D137" t="str">
            <v>SINDICALIZADO</v>
          </cell>
        </row>
        <row r="138">
          <cell r="B138">
            <v>1219</v>
          </cell>
          <cell r="C138" t="str">
            <v>OPERADOR CAMION DE CARGA</v>
          </cell>
          <cell r="D138" t="str">
            <v>SINDICALIZADO</v>
          </cell>
        </row>
        <row r="139">
          <cell r="B139">
            <v>1220</v>
          </cell>
          <cell r="C139" t="str">
            <v>OPERADOR CAMION DE CARGA</v>
          </cell>
          <cell r="D139" t="str">
            <v>SINDICALIZADO</v>
          </cell>
        </row>
        <row r="140">
          <cell r="B140">
            <v>1221</v>
          </cell>
          <cell r="C140" t="str">
            <v>OPERADOR CAMION DE CARGA</v>
          </cell>
          <cell r="D140" t="str">
            <v>SINDICALIZADO</v>
          </cell>
        </row>
        <row r="141">
          <cell r="B141">
            <v>1222</v>
          </cell>
          <cell r="C141" t="str">
            <v>OPERADOR CAMION DE CARGA</v>
          </cell>
          <cell r="D141" t="str">
            <v>SINDICALIZADO</v>
          </cell>
        </row>
        <row r="142">
          <cell r="B142">
            <v>1223</v>
          </cell>
          <cell r="C142" t="str">
            <v>OPERADOR CAMION DE CARGA</v>
          </cell>
          <cell r="D142" t="str">
            <v>SINDICALIZADO</v>
          </cell>
        </row>
        <row r="143">
          <cell r="B143">
            <v>1224</v>
          </cell>
          <cell r="C143" t="str">
            <v>OPERADOR CAMION DE CARGA</v>
          </cell>
          <cell r="D143" t="str">
            <v>SINDICALIZADO</v>
          </cell>
        </row>
        <row r="144">
          <cell r="B144">
            <v>1225</v>
          </cell>
          <cell r="C144" t="str">
            <v>OPERADOR CAMION DE CARGA</v>
          </cell>
          <cell r="D144" t="str">
            <v>SINDICALIZADO</v>
          </cell>
        </row>
        <row r="145">
          <cell r="B145">
            <v>1226</v>
          </cell>
          <cell r="C145" t="str">
            <v>OPERADOR CAMION DE CARGA</v>
          </cell>
          <cell r="D145" t="str">
            <v>SINDICALIZADO</v>
          </cell>
        </row>
        <row r="146">
          <cell r="B146">
            <v>1227</v>
          </cell>
          <cell r="C146" t="str">
            <v>OPERADOR CAMION DE CARGA</v>
          </cell>
          <cell r="D146" t="str">
            <v>SINDICALIZADO</v>
          </cell>
        </row>
        <row r="147">
          <cell r="B147">
            <v>1228</v>
          </cell>
          <cell r="C147" t="str">
            <v>OPERADOR CAMION DE CARGA</v>
          </cell>
          <cell r="D147" t="str">
            <v>SINDICALIZADO</v>
          </cell>
        </row>
        <row r="148">
          <cell r="B148">
            <v>1229</v>
          </cell>
          <cell r="C148" t="str">
            <v>OPERADOR CAMION DE CARGA</v>
          </cell>
          <cell r="D148" t="str">
            <v>SINDICALIZADO</v>
          </cell>
        </row>
        <row r="149">
          <cell r="B149">
            <v>1230</v>
          </cell>
          <cell r="C149" t="str">
            <v>OPERADOR CAMION DE CARGA</v>
          </cell>
          <cell r="D149" t="str">
            <v>SINDICALIZADO</v>
          </cell>
        </row>
        <row r="150">
          <cell r="B150">
            <v>1231</v>
          </cell>
          <cell r="C150" t="str">
            <v>OPERADOR CAMION DE CARGA</v>
          </cell>
          <cell r="D150" t="str">
            <v>SINDICALIZADO</v>
          </cell>
        </row>
        <row r="151">
          <cell r="B151">
            <v>1232</v>
          </cell>
          <cell r="C151" t="str">
            <v>OPERADOR CAMION DE CARGA</v>
          </cell>
          <cell r="D151" t="str">
            <v>SINDICALIZADO</v>
          </cell>
        </row>
        <row r="152">
          <cell r="B152">
            <v>1233</v>
          </cell>
          <cell r="C152" t="str">
            <v>OPERADOR CAMION DE CARGA</v>
          </cell>
          <cell r="D152" t="str">
            <v>SINDICALIZADO</v>
          </cell>
        </row>
        <row r="153">
          <cell r="B153">
            <v>1234</v>
          </cell>
          <cell r="C153" t="str">
            <v>OPERADOR CAMION DE CARGA</v>
          </cell>
          <cell r="D153" t="str">
            <v>SINDICALIZADO</v>
          </cell>
        </row>
        <row r="154">
          <cell r="B154">
            <v>1235</v>
          </cell>
          <cell r="C154" t="str">
            <v>OPERADOR CAMION DE CARGA</v>
          </cell>
          <cell r="D154" t="str">
            <v>SINDICALIZADO</v>
          </cell>
        </row>
        <row r="155">
          <cell r="B155">
            <v>1236</v>
          </cell>
          <cell r="C155" t="str">
            <v>OPERADOR CAMION DE CARGA</v>
          </cell>
          <cell r="D155" t="str">
            <v>SINDICALIZADO</v>
          </cell>
        </row>
        <row r="156">
          <cell r="B156">
            <v>1301</v>
          </cell>
          <cell r="C156" t="str">
            <v>AUXILIAR DE MECANICO DIESEL</v>
          </cell>
          <cell r="D156" t="str">
            <v>SINDICALIZADO</v>
          </cell>
        </row>
        <row r="157">
          <cell r="B157">
            <v>1302</v>
          </cell>
          <cell r="C157" t="str">
            <v>AUXILIAR DE MECANICO DIESEL</v>
          </cell>
          <cell r="D157" t="str">
            <v>SINDICALIZADO</v>
          </cell>
        </row>
        <row r="158">
          <cell r="B158">
            <v>1303</v>
          </cell>
          <cell r="C158" t="str">
            <v>SUPERVISOR MANTTO DIESEL</v>
          </cell>
          <cell r="D158" t="str">
            <v>EMPLEADO</v>
          </cell>
        </row>
        <row r="159">
          <cell r="B159">
            <v>1304</v>
          </cell>
          <cell r="C159" t="str">
            <v>AUXILIAR DE MECANICO DIESEL</v>
          </cell>
          <cell r="D159" t="str">
            <v>SINDICALIZADO</v>
          </cell>
        </row>
        <row r="160">
          <cell r="B160">
            <v>1305</v>
          </cell>
          <cell r="C160" t="str">
            <v>VULCANIZADOR</v>
          </cell>
          <cell r="D160" t="str">
            <v>SINDICALIZADO</v>
          </cell>
        </row>
        <row r="161">
          <cell r="B161">
            <v>1306</v>
          </cell>
          <cell r="C161" t="str">
            <v>AUXILIAR GENERAL</v>
          </cell>
          <cell r="D161" t="str">
            <v>SINDICALIZADO</v>
          </cell>
        </row>
        <row r="162">
          <cell r="B162">
            <v>1307</v>
          </cell>
          <cell r="C162" t="str">
            <v>AUXILIAR DE MECANICO DIESEL</v>
          </cell>
          <cell r="D162" t="str">
            <v>EMPLEADO</v>
          </cell>
        </row>
        <row r="163">
          <cell r="B163">
            <v>1308</v>
          </cell>
          <cell r="C163" t="str">
            <v>AUXILIAR DE MECANICO DIESEL</v>
          </cell>
          <cell r="D163" t="str">
            <v>SINDICALIZADO</v>
          </cell>
        </row>
        <row r="164">
          <cell r="B164">
            <v>1309</v>
          </cell>
          <cell r="C164" t="str">
            <v>AUXILIAR DE MECANICO DIESEL</v>
          </cell>
          <cell r="D164" t="str">
            <v>SINDICALIZADO</v>
          </cell>
        </row>
        <row r="165">
          <cell r="B165">
            <v>1310</v>
          </cell>
          <cell r="C165" t="str">
            <v>AUXILIAR DE MECANICO DIESEL</v>
          </cell>
          <cell r="D165" t="str">
            <v>SINDICALIZADO</v>
          </cell>
        </row>
        <row r="166">
          <cell r="B166">
            <v>1312</v>
          </cell>
          <cell r="C166" t="str">
            <v>GEOLOGO ASISTENTE</v>
          </cell>
          <cell r="D166" t="str">
            <v>EMPLEADO</v>
          </cell>
        </row>
        <row r="167">
          <cell r="B167">
            <v>1313</v>
          </cell>
          <cell r="C167" t="str">
            <v>AUXILIAR GENERAL</v>
          </cell>
          <cell r="D167" t="str">
            <v>EMPLEADO</v>
          </cell>
        </row>
        <row r="168">
          <cell r="B168">
            <v>1314</v>
          </cell>
          <cell r="C168" t="str">
            <v>MECANICO DIESEL</v>
          </cell>
          <cell r="D168" t="str">
            <v>SINDICALIZADO</v>
          </cell>
        </row>
        <row r="169">
          <cell r="B169">
            <v>1315</v>
          </cell>
          <cell r="C169" t="str">
            <v>AUXILIAR DE MECANICO DIESEL</v>
          </cell>
          <cell r="D169" t="str">
            <v>SINDICALIZADO</v>
          </cell>
        </row>
        <row r="170">
          <cell r="B170">
            <v>1316</v>
          </cell>
          <cell r="C170" t="str">
            <v>VULCANIZADOR</v>
          </cell>
          <cell r="D170" t="str">
            <v>SINDICALIZADO</v>
          </cell>
        </row>
        <row r="171">
          <cell r="B171">
            <v>1317</v>
          </cell>
          <cell r="C171" t="str">
            <v>SUPERVISOR MANTTO DIESEL</v>
          </cell>
          <cell r="D171" t="str">
            <v>EMPLEADO</v>
          </cell>
        </row>
        <row r="172">
          <cell r="B172">
            <v>1318</v>
          </cell>
          <cell r="C172" t="str">
            <v>AUXILIAR GENERAL</v>
          </cell>
          <cell r="D172" t="str">
            <v>SINDICALIZADO</v>
          </cell>
        </row>
        <row r="173">
          <cell r="B173">
            <v>1319</v>
          </cell>
          <cell r="C173" t="str">
            <v>AUXILIAR DE SOLDADOR</v>
          </cell>
          <cell r="D173" t="str">
            <v>EMPLEADO</v>
          </cell>
        </row>
        <row r="174">
          <cell r="B174">
            <v>1320</v>
          </cell>
          <cell r="C174" t="str">
            <v>AUXILIAR DE MECANICO DIESEL</v>
          </cell>
          <cell r="D174" t="str">
            <v>SINDICALIZADO</v>
          </cell>
        </row>
        <row r="175">
          <cell r="B175">
            <v>1321</v>
          </cell>
          <cell r="C175" t="str">
            <v>VULCANIZADOR</v>
          </cell>
          <cell r="D175" t="str">
            <v>SINDICALIZADO</v>
          </cell>
        </row>
        <row r="176">
          <cell r="B176">
            <v>1322</v>
          </cell>
          <cell r="C176" t="str">
            <v>AUXILIAR DE MECANICO DIESEL</v>
          </cell>
          <cell r="D176" t="str">
            <v>SINDICALIZADO</v>
          </cell>
        </row>
        <row r="177">
          <cell r="B177">
            <v>1323</v>
          </cell>
          <cell r="C177" t="str">
            <v>SUPERVISOR MANTTO DIESEL</v>
          </cell>
          <cell r="D177" t="str">
            <v>EMPLEADO</v>
          </cell>
        </row>
        <row r="178">
          <cell r="B178">
            <v>1324</v>
          </cell>
          <cell r="C178" t="str">
            <v>AUXILIAR DE MECANICO DIESEL</v>
          </cell>
          <cell r="D178" t="str">
            <v>SINDICALIZADO</v>
          </cell>
        </row>
        <row r="179">
          <cell r="B179">
            <v>1325</v>
          </cell>
          <cell r="C179" t="str">
            <v>AUXILIAR DE MECANICO DIESEL</v>
          </cell>
          <cell r="D179" t="str">
            <v>EMPLEADO</v>
          </cell>
        </row>
        <row r="180">
          <cell r="B180">
            <v>1326</v>
          </cell>
          <cell r="C180" t="str">
            <v>VULCANIZADOR</v>
          </cell>
          <cell r="D180" t="str">
            <v>SINDICALIZADO</v>
          </cell>
        </row>
        <row r="181">
          <cell r="B181">
            <v>1327</v>
          </cell>
          <cell r="C181" t="str">
            <v>AUXILIAR DE MECANICO DIESEL</v>
          </cell>
          <cell r="D181" t="str">
            <v>SINDICALIZADO</v>
          </cell>
        </row>
        <row r="182">
          <cell r="B182">
            <v>1328</v>
          </cell>
          <cell r="C182" t="str">
            <v>AUXILIAR GENERAL</v>
          </cell>
          <cell r="D182" t="str">
            <v>SINDICALIZADO</v>
          </cell>
        </row>
        <row r="183">
          <cell r="B183">
            <v>1329</v>
          </cell>
          <cell r="C183" t="str">
            <v>AUXILIAR DE MECANICO DIESEL</v>
          </cell>
          <cell r="D183" t="str">
            <v>EMPLEADO</v>
          </cell>
        </row>
        <row r="184">
          <cell r="B184">
            <v>1330</v>
          </cell>
          <cell r="C184" t="str">
            <v>AUXILIAR DE MECANICO DIESEL</v>
          </cell>
          <cell r="D184" t="str">
            <v>EMPLEADO</v>
          </cell>
        </row>
        <row r="185">
          <cell r="B185">
            <v>1331</v>
          </cell>
          <cell r="C185" t="str">
            <v>AUXILIAR DE MECANICO DIESEL</v>
          </cell>
          <cell r="D185" t="str">
            <v>SINDICALIZADO</v>
          </cell>
        </row>
        <row r="186">
          <cell r="B186">
            <v>1332</v>
          </cell>
          <cell r="C186" t="str">
            <v>MECANICO DIESEL</v>
          </cell>
          <cell r="D186" t="str">
            <v>SINDICALIZADO</v>
          </cell>
        </row>
        <row r="187">
          <cell r="B187">
            <v>1333</v>
          </cell>
          <cell r="C187" t="str">
            <v>AUXILIAR DE MECANICO DIESEL</v>
          </cell>
          <cell r="D187" t="str">
            <v>SINDICALIZADO</v>
          </cell>
        </row>
        <row r="188">
          <cell r="B188">
            <v>1334</v>
          </cell>
          <cell r="C188" t="str">
            <v>AUXILIAR DE MECANICO DIESEL</v>
          </cell>
          <cell r="D188" t="str">
            <v>SINDICALIZADO</v>
          </cell>
        </row>
        <row r="189">
          <cell r="B189">
            <v>1335</v>
          </cell>
          <cell r="C189" t="str">
            <v>LAVADOR EQUIPO DE TRANSPORTE</v>
          </cell>
          <cell r="D189" t="str">
            <v>SINDICALIZADO</v>
          </cell>
        </row>
        <row r="190">
          <cell r="B190">
            <v>1336</v>
          </cell>
          <cell r="C190" t="str">
            <v>SOLDADOR</v>
          </cell>
          <cell r="D190" t="str">
            <v>SINDICALIZADO</v>
          </cell>
        </row>
        <row r="191">
          <cell r="B191">
            <v>1337</v>
          </cell>
          <cell r="C191" t="str">
            <v>GEOLOGO ASISTENTE</v>
          </cell>
          <cell r="D191" t="str">
            <v>EMPLEADO</v>
          </cell>
        </row>
        <row r="192">
          <cell r="B192">
            <v>1338</v>
          </cell>
          <cell r="C192" t="str">
            <v>AUXILIAR DE MECANICO DIESEL</v>
          </cell>
          <cell r="D192" t="str">
            <v>SINDICALIZADO</v>
          </cell>
        </row>
        <row r="193">
          <cell r="B193">
            <v>1339</v>
          </cell>
          <cell r="C193" t="str">
            <v>MECANICO DIESEL</v>
          </cell>
          <cell r="D193" t="str">
            <v>SINDICALIZADO</v>
          </cell>
        </row>
        <row r="194">
          <cell r="B194">
            <v>1340</v>
          </cell>
          <cell r="C194" t="str">
            <v>MECANICO DIESEL</v>
          </cell>
          <cell r="D194" t="str">
            <v>SINDICALIZADO</v>
          </cell>
        </row>
        <row r="195">
          <cell r="B195">
            <v>1341</v>
          </cell>
          <cell r="C195" t="str">
            <v>OPERADOR CAMION DE CARGA</v>
          </cell>
          <cell r="D195" t="str">
            <v>SINDICALIZADO</v>
          </cell>
        </row>
        <row r="196">
          <cell r="B196">
            <v>1342</v>
          </cell>
          <cell r="C196" t="str">
            <v>OPERADOR CAMION DE CARGA</v>
          </cell>
          <cell r="D196" t="str">
            <v>SINDICALIZADO</v>
          </cell>
        </row>
        <row r="197">
          <cell r="B197">
            <v>1343</v>
          </cell>
          <cell r="C197" t="str">
            <v>OPERADOR CAMION DE CARGA</v>
          </cell>
          <cell r="D197" t="str">
            <v>SINDICALIZADO</v>
          </cell>
        </row>
        <row r="198">
          <cell r="B198">
            <v>1344</v>
          </cell>
          <cell r="C198" t="str">
            <v>OPERADOR CAMION DE CARGA</v>
          </cell>
          <cell r="D198" t="str">
            <v>EMPLEADO</v>
          </cell>
        </row>
        <row r="199">
          <cell r="B199">
            <v>1345</v>
          </cell>
          <cell r="C199" t="str">
            <v>AUXILIAR DE MECANICO DIESEL</v>
          </cell>
          <cell r="D199" t="str">
            <v>SINDICALIZADO</v>
          </cell>
        </row>
        <row r="200">
          <cell r="B200">
            <v>1357</v>
          </cell>
          <cell r="C200" t="str">
            <v>AUXILIAR DE MECANICO DIESEL</v>
          </cell>
          <cell r="D200" t="str">
            <v>SINDICALIZADO</v>
          </cell>
        </row>
        <row r="201">
          <cell r="B201">
            <v>1359</v>
          </cell>
          <cell r="C201" t="str">
            <v>AUXILIAR DE SOLDADOR</v>
          </cell>
          <cell r="D201" t="str">
            <v>EMPLEADO</v>
          </cell>
        </row>
        <row r="202">
          <cell r="B202">
            <v>1400</v>
          </cell>
          <cell r="C202" t="str">
            <v>OPERADOR MAQUINA PESADA</v>
          </cell>
          <cell r="D202" t="str">
            <v>SINDICALIZADO</v>
          </cell>
        </row>
        <row r="203">
          <cell r="B203">
            <v>1401</v>
          </cell>
          <cell r="C203" t="str">
            <v>OPERADOR MAQUINA PESADA</v>
          </cell>
          <cell r="D203" t="str">
            <v>SINDICALIZADO</v>
          </cell>
        </row>
        <row r="204">
          <cell r="B204">
            <v>1402</v>
          </cell>
          <cell r="C204" t="str">
            <v>OPERADOR MAQUINA PESADA</v>
          </cell>
          <cell r="D204" t="str">
            <v>SINDICALIZADO</v>
          </cell>
        </row>
        <row r="205">
          <cell r="B205">
            <v>1403</v>
          </cell>
          <cell r="C205" t="str">
            <v>OPERADOR MAQUINA PESADA</v>
          </cell>
          <cell r="D205" t="str">
            <v>SINDICALIZADO</v>
          </cell>
        </row>
        <row r="206">
          <cell r="B206">
            <v>1404</v>
          </cell>
          <cell r="C206" t="str">
            <v>OPERADOR MAQUINA PESADA</v>
          </cell>
          <cell r="D206" t="str">
            <v>SINDICALIZADO</v>
          </cell>
        </row>
        <row r="207">
          <cell r="B207">
            <v>1405</v>
          </cell>
          <cell r="C207" t="str">
            <v>OPERADOR MAQUINA PESADA</v>
          </cell>
          <cell r="D207" t="str">
            <v>SINDICALIZADO</v>
          </cell>
        </row>
        <row r="208">
          <cell r="B208">
            <v>1406</v>
          </cell>
          <cell r="C208" t="str">
            <v>AUXILIAR DE MECANICO DIESEL</v>
          </cell>
          <cell r="D208" t="str">
            <v>SINDICALIZADO</v>
          </cell>
        </row>
        <row r="209">
          <cell r="B209">
            <v>1407</v>
          </cell>
          <cell r="C209" t="str">
            <v>GEOLOGO ASISTENTE</v>
          </cell>
          <cell r="D209" t="str">
            <v>EMPLEADO</v>
          </cell>
        </row>
        <row r="210">
          <cell r="B210">
            <v>1408</v>
          </cell>
          <cell r="C210" t="str">
            <v>GEOLOGO ASISTENTE</v>
          </cell>
          <cell r="D210" t="str">
            <v>EMPLEADO</v>
          </cell>
        </row>
        <row r="211">
          <cell r="B211">
            <v>1409</v>
          </cell>
          <cell r="C211" t="str">
            <v>GEOLOGO ASISTENTE</v>
          </cell>
          <cell r="D211" t="str">
            <v>EMPLEADO</v>
          </cell>
        </row>
        <row r="212">
          <cell r="B212">
            <v>1410</v>
          </cell>
          <cell r="C212" t="str">
            <v>AUXILIAR DE MECANICO DIESEL</v>
          </cell>
          <cell r="D212" t="str">
            <v>SINDICALIZADO</v>
          </cell>
        </row>
        <row r="213">
          <cell r="B213">
            <v>1411</v>
          </cell>
          <cell r="C213" t="str">
            <v>AUXILIAR DE MECANICO DIESEL</v>
          </cell>
          <cell r="D213" t="str">
            <v>SINDICALIZADO</v>
          </cell>
        </row>
        <row r="214">
          <cell r="B214">
            <v>1412</v>
          </cell>
          <cell r="C214" t="str">
            <v>AUXILIAR DE SOLDADOR</v>
          </cell>
          <cell r="D214" t="str">
            <v>SINDICALIZADO</v>
          </cell>
        </row>
        <row r="215">
          <cell r="B215">
            <v>1413</v>
          </cell>
          <cell r="C215" t="str">
            <v>LAVADOR EQUIPO DE TRANSPORTE</v>
          </cell>
          <cell r="D215" t="str">
            <v>SINDICALIZADO</v>
          </cell>
        </row>
        <row r="216">
          <cell r="B216">
            <v>1414</v>
          </cell>
          <cell r="C216" t="str">
            <v>LAVADOR EQUIPO DE TRANSPORTE</v>
          </cell>
          <cell r="D216" t="str">
            <v>SINDICALIZADO</v>
          </cell>
        </row>
        <row r="217">
          <cell r="B217">
            <v>1415</v>
          </cell>
          <cell r="C217" t="str">
            <v>AUXILIAR DE MECANICO DIESEL</v>
          </cell>
          <cell r="D217" t="str">
            <v>SINDICALIZADO</v>
          </cell>
        </row>
        <row r="218">
          <cell r="B218">
            <v>1416</v>
          </cell>
          <cell r="C218" t="str">
            <v>AUXILIAR DE SOLDADOR</v>
          </cell>
          <cell r="D218" t="str">
            <v>SINDICALIZADO</v>
          </cell>
        </row>
        <row r="219">
          <cell r="B219">
            <v>1417</v>
          </cell>
          <cell r="C219" t="str">
            <v>AUXILIAR DE MECANICO DIESEL</v>
          </cell>
          <cell r="D219" t="str">
            <v>SINDICALIZADO</v>
          </cell>
        </row>
        <row r="220">
          <cell r="B220">
            <v>1418</v>
          </cell>
          <cell r="C220" t="str">
            <v>AUXILIAR DE MECANICO DIESEL</v>
          </cell>
          <cell r="D220" t="str">
            <v>SINDICALIZADO</v>
          </cell>
        </row>
        <row r="221">
          <cell r="B221">
            <v>1419</v>
          </cell>
          <cell r="C221" t="str">
            <v>AUXILIAR DE MECANICO DIESEL</v>
          </cell>
          <cell r="D221" t="str">
            <v>SINDICALIZADO</v>
          </cell>
        </row>
        <row r="222">
          <cell r="B222">
            <v>1420</v>
          </cell>
          <cell r="C222" t="str">
            <v>MECANICO DIESEL</v>
          </cell>
          <cell r="D222" t="str">
            <v>SINDICALIZADO</v>
          </cell>
        </row>
        <row r="223">
          <cell r="B223">
            <v>1421</v>
          </cell>
          <cell r="C223" t="str">
            <v>AUXILIAR GENERAL</v>
          </cell>
          <cell r="D223" t="str">
            <v>SINDICALIZADO</v>
          </cell>
        </row>
        <row r="224">
          <cell r="B224">
            <v>1422</v>
          </cell>
          <cell r="C224" t="str">
            <v>AUXILIAR DE MECANICO DIESEL</v>
          </cell>
          <cell r="D224" t="str">
            <v>SINDICALIZADO</v>
          </cell>
        </row>
        <row r="225">
          <cell r="B225">
            <v>1423</v>
          </cell>
          <cell r="C225" t="str">
            <v>AUXILIAR DE SOLDADOR</v>
          </cell>
          <cell r="D225" t="str">
            <v>SINDICALIZADO</v>
          </cell>
        </row>
        <row r="226">
          <cell r="B226">
            <v>1424</v>
          </cell>
          <cell r="C226" t="str">
            <v>AUXILIAR DE MECANICO DIESEL</v>
          </cell>
          <cell r="D226" t="str">
            <v>SINDICALIZADO</v>
          </cell>
        </row>
        <row r="227">
          <cell r="B227">
            <v>1425</v>
          </cell>
          <cell r="C227" t="str">
            <v>AUXILIAR GENERAL</v>
          </cell>
          <cell r="D227" t="str">
            <v>SINDICALIZADO</v>
          </cell>
        </row>
        <row r="228">
          <cell r="B228">
            <v>1426</v>
          </cell>
          <cell r="C228" t="str">
            <v>AUXILIAR GENERAL</v>
          </cell>
          <cell r="D228" t="str">
            <v>SINDICALIZADO</v>
          </cell>
        </row>
        <row r="229">
          <cell r="B229">
            <v>1427</v>
          </cell>
          <cell r="C229" t="str">
            <v>AUXILIAR DE MECANICO DIESEL</v>
          </cell>
          <cell r="D229" t="str">
            <v>SINDICALIZADO</v>
          </cell>
        </row>
        <row r="230">
          <cell r="B230">
            <v>1428</v>
          </cell>
          <cell r="C230" t="str">
            <v>AUXILIAR DE MECANICO DIESEL</v>
          </cell>
          <cell r="D230" t="str">
            <v>SINDICALIZADO</v>
          </cell>
        </row>
        <row r="231">
          <cell r="B231">
            <v>1429</v>
          </cell>
          <cell r="C231" t="str">
            <v>AUXILIAR GENERAL</v>
          </cell>
          <cell r="D231" t="str">
            <v>SINDICALIZADO</v>
          </cell>
        </row>
        <row r="232">
          <cell r="B232">
            <v>1430</v>
          </cell>
          <cell r="C232" t="str">
            <v>MECANICO DIESEL</v>
          </cell>
          <cell r="D232" t="str">
            <v>SINDICALIZADO</v>
          </cell>
        </row>
        <row r="233">
          <cell r="B233">
            <v>1431</v>
          </cell>
          <cell r="C233" t="str">
            <v>AUXILIAR DE MECANICO DIESEL</v>
          </cell>
          <cell r="D233" t="str">
            <v>SINDICALIZADO</v>
          </cell>
        </row>
        <row r="234">
          <cell r="B234">
            <v>1432</v>
          </cell>
          <cell r="C234" t="str">
            <v>AUXILIAR DE MECANICO DIESEL</v>
          </cell>
          <cell r="D234" t="str">
            <v>SINDICALIZADO</v>
          </cell>
        </row>
        <row r="235">
          <cell r="B235">
            <v>1433</v>
          </cell>
          <cell r="C235" t="str">
            <v>AUXILIAR DE MECANICO DIESEL</v>
          </cell>
          <cell r="D235" t="str">
            <v>SINDICALIZADO</v>
          </cell>
        </row>
        <row r="236">
          <cell r="B236">
            <v>1434</v>
          </cell>
          <cell r="C236" t="str">
            <v>AUXILIAR DE MECANICO DIESEL</v>
          </cell>
          <cell r="D236" t="str">
            <v>SINDICALIZADO</v>
          </cell>
        </row>
        <row r="237">
          <cell r="B237">
            <v>1435</v>
          </cell>
          <cell r="C237" t="str">
            <v>AUXILIAR DE MECANICO DIESEL</v>
          </cell>
          <cell r="D237" t="str">
            <v>SINDICALIZADO</v>
          </cell>
        </row>
        <row r="238">
          <cell r="B238">
            <v>1436</v>
          </cell>
          <cell r="C238" t="str">
            <v>AUXILIAR DE MECANICO DIESEL</v>
          </cell>
          <cell r="D238" t="str">
            <v>SINDICALIZADO</v>
          </cell>
        </row>
        <row r="239">
          <cell r="B239">
            <v>1437</v>
          </cell>
          <cell r="C239" t="str">
            <v>AUXILIAR DE MECANICO DIESEL</v>
          </cell>
          <cell r="D239" t="str">
            <v>SINDICALIZADO</v>
          </cell>
        </row>
        <row r="240">
          <cell r="B240">
            <v>1438</v>
          </cell>
          <cell r="C240" t="str">
            <v>AUXILIAR GENERAL</v>
          </cell>
          <cell r="D240" t="str">
            <v>SINDICALIZADO</v>
          </cell>
        </row>
        <row r="241">
          <cell r="B241">
            <v>1439</v>
          </cell>
          <cell r="C241" t="str">
            <v>OPERADOR MAQUINA PESADA</v>
          </cell>
          <cell r="D241" t="str">
            <v>SINDICALIZADO</v>
          </cell>
        </row>
        <row r="242">
          <cell r="B242">
            <v>1440</v>
          </cell>
          <cell r="C242" t="str">
            <v>AUXILIAR DE MECANICO DIESEL</v>
          </cell>
          <cell r="D242" t="str">
            <v>SINDICALIZADO</v>
          </cell>
        </row>
        <row r="243">
          <cell r="B243">
            <v>1441</v>
          </cell>
          <cell r="C243" t="str">
            <v>AUXILIAR DE MECANICO DIESEL</v>
          </cell>
          <cell r="D243" t="str">
            <v>SINDICALIZADO</v>
          </cell>
        </row>
        <row r="244">
          <cell r="B244">
            <v>2001</v>
          </cell>
          <cell r="C244" t="str">
            <v>CHOFER SERVICIOS</v>
          </cell>
          <cell r="D244" t="str">
            <v>SINDICALIZADO</v>
          </cell>
        </row>
        <row r="245">
          <cell r="B245">
            <v>2002</v>
          </cell>
          <cell r="C245" t="str">
            <v>PARRILLERO</v>
          </cell>
          <cell r="D245" t="str">
            <v>SINDICALIZADO</v>
          </cell>
        </row>
        <row r="246">
          <cell r="B246">
            <v>2003</v>
          </cell>
          <cell r="C246" t="str">
            <v>LAMPISTERO</v>
          </cell>
          <cell r="D246" t="str">
            <v>EMPLEADO</v>
          </cell>
        </row>
        <row r="247">
          <cell r="B247">
            <v>2004</v>
          </cell>
          <cell r="C247" t="str">
            <v>CARGADOR BARRENOS</v>
          </cell>
          <cell r="D247" t="str">
            <v>SINDICALIZADO</v>
          </cell>
        </row>
        <row r="248">
          <cell r="B248">
            <v>2006</v>
          </cell>
          <cell r="C248" t="str">
            <v>AYUD. OPERADOR JUMBO</v>
          </cell>
          <cell r="D248" t="str">
            <v>SINDICALIZADO</v>
          </cell>
        </row>
        <row r="249">
          <cell r="B249">
            <v>2007</v>
          </cell>
          <cell r="C249" t="str">
            <v>SUPERVISOR DE MINA</v>
          </cell>
          <cell r="D249" t="str">
            <v>EMPLEADO</v>
          </cell>
        </row>
        <row r="250">
          <cell r="B250">
            <v>2009</v>
          </cell>
          <cell r="C250" t="str">
            <v>CARGADOR BARRENOS</v>
          </cell>
          <cell r="D250" t="str">
            <v>SINDICALIZADO</v>
          </cell>
        </row>
        <row r="251">
          <cell r="B251">
            <v>2010</v>
          </cell>
          <cell r="C251" t="str">
            <v>AYUD. OPERADOR DE JUMBO A</v>
          </cell>
          <cell r="D251" t="str">
            <v>SINDICALIZADO</v>
          </cell>
        </row>
        <row r="252">
          <cell r="B252">
            <v>2011</v>
          </cell>
          <cell r="C252" t="str">
            <v>SUPERVISOR DE MINA</v>
          </cell>
          <cell r="D252" t="str">
            <v>EMPLEADO</v>
          </cell>
        </row>
        <row r="253">
          <cell r="B253">
            <v>2012</v>
          </cell>
          <cell r="C253" t="str">
            <v>OPERADOR DE SCOOP TRAM</v>
          </cell>
          <cell r="D253" t="str">
            <v>SINDICALIZADO</v>
          </cell>
        </row>
        <row r="254">
          <cell r="B254">
            <v>2013</v>
          </cell>
          <cell r="C254" t="str">
            <v>AYUD. CARGADOR DE BARRENOS A</v>
          </cell>
          <cell r="D254" t="str">
            <v>SINDICALIZADO</v>
          </cell>
        </row>
        <row r="255">
          <cell r="B255">
            <v>2014</v>
          </cell>
          <cell r="C255" t="str">
            <v>OPERADOR JUMBO</v>
          </cell>
          <cell r="D255" t="str">
            <v>SINDICALIZADO</v>
          </cell>
        </row>
        <row r="256">
          <cell r="B256">
            <v>2016</v>
          </cell>
          <cell r="C256" t="str">
            <v>AYUD. CARGADOR BARRENOS</v>
          </cell>
          <cell r="D256" t="str">
            <v>SINDICALIZADO</v>
          </cell>
        </row>
        <row r="257">
          <cell r="B257">
            <v>2017</v>
          </cell>
          <cell r="C257" t="str">
            <v>SUPERVISOR CARGADOR DE BARRENOS</v>
          </cell>
          <cell r="D257" t="str">
            <v>EMPLEADO</v>
          </cell>
        </row>
        <row r="258">
          <cell r="B258">
            <v>2018</v>
          </cell>
          <cell r="C258" t="str">
            <v>CHOFER ALMACEN</v>
          </cell>
          <cell r="D258" t="str">
            <v>SINDICALIZADO</v>
          </cell>
        </row>
        <row r="259">
          <cell r="B259">
            <v>2019</v>
          </cell>
          <cell r="C259" t="str">
            <v>CARGADOR BARRENOS</v>
          </cell>
          <cell r="D259" t="str">
            <v>EMPLEADO</v>
          </cell>
        </row>
        <row r="260">
          <cell r="B260">
            <v>2020</v>
          </cell>
          <cell r="C260" t="str">
            <v>OPERADOR LANZADORA DE CONCRETO</v>
          </cell>
          <cell r="D260" t="str">
            <v>SINDICALIZADO</v>
          </cell>
        </row>
        <row r="261">
          <cell r="B261">
            <v>2021</v>
          </cell>
          <cell r="C261" t="str">
            <v>GERENTE EXPLORACION Y GEOLOGIA</v>
          </cell>
          <cell r="D261" t="str">
            <v>EMPLEADO</v>
          </cell>
        </row>
        <row r="262">
          <cell r="B262">
            <v>2022</v>
          </cell>
          <cell r="C262" t="str">
            <v>OPERADOR JUMBO LANZ</v>
          </cell>
          <cell r="D262" t="str">
            <v>SINDICALIZADO</v>
          </cell>
        </row>
        <row r="263">
          <cell r="B263">
            <v>2023</v>
          </cell>
          <cell r="C263" t="str">
            <v>GERENTE EXPLORACION Y GEOLOGIA</v>
          </cell>
          <cell r="D263" t="str">
            <v>EMPLEADO</v>
          </cell>
        </row>
        <row r="264">
          <cell r="B264">
            <v>2024</v>
          </cell>
          <cell r="C264" t="str">
            <v>TUBERO Y SERVICIOS</v>
          </cell>
          <cell r="D264" t="str">
            <v>SINDICALIZADO</v>
          </cell>
        </row>
        <row r="265">
          <cell r="B265">
            <v>2025</v>
          </cell>
          <cell r="C265" t="str">
            <v>AYUD. CARGADOR DE BARRENOS A</v>
          </cell>
          <cell r="D265" t="str">
            <v>SINDICALIZADO</v>
          </cell>
        </row>
        <row r="266">
          <cell r="B266">
            <v>2026</v>
          </cell>
          <cell r="C266" t="str">
            <v>CARGADOR BARRENOS</v>
          </cell>
          <cell r="D266" t="str">
            <v>SINDICALIZADO</v>
          </cell>
        </row>
        <row r="267">
          <cell r="B267">
            <v>2028</v>
          </cell>
          <cell r="C267" t="str">
            <v>PERFORISTA</v>
          </cell>
          <cell r="D267" t="str">
            <v>SINDICALIZADO</v>
          </cell>
        </row>
        <row r="268">
          <cell r="B268">
            <v>2029</v>
          </cell>
          <cell r="C268" t="str">
            <v>OPERADOR DE CABLEADORA</v>
          </cell>
          <cell r="D268" t="str">
            <v>SINDICALIZADO</v>
          </cell>
        </row>
        <row r="269">
          <cell r="B269">
            <v>2031</v>
          </cell>
          <cell r="C269" t="str">
            <v>PERFORISTA</v>
          </cell>
          <cell r="D269" t="str">
            <v>SINDICALIZADO</v>
          </cell>
        </row>
        <row r="270">
          <cell r="B270">
            <v>2032</v>
          </cell>
          <cell r="C270" t="str">
            <v>PERFORISTA</v>
          </cell>
          <cell r="D270" t="str">
            <v>SINDICALIZADO</v>
          </cell>
        </row>
        <row r="271">
          <cell r="B271">
            <v>2033</v>
          </cell>
          <cell r="C271" t="str">
            <v>OPERADOR DE SCOOP TRAM</v>
          </cell>
          <cell r="D271" t="str">
            <v>SINDICALIZADO</v>
          </cell>
        </row>
        <row r="272">
          <cell r="B272">
            <v>2034</v>
          </cell>
          <cell r="C272" t="str">
            <v>AYUD. OPERADOR DE JUMBO A</v>
          </cell>
          <cell r="D272" t="str">
            <v>SINDICALIZADO</v>
          </cell>
        </row>
        <row r="273">
          <cell r="B273">
            <v>2035</v>
          </cell>
          <cell r="C273" t="str">
            <v>CHOFER SERVICIOS</v>
          </cell>
          <cell r="D273" t="str">
            <v>SINDICALIZADO</v>
          </cell>
        </row>
        <row r="274">
          <cell r="B274">
            <v>2036</v>
          </cell>
          <cell r="C274" t="str">
            <v>PERFORISTA</v>
          </cell>
          <cell r="D274" t="str">
            <v>SINDICALIZADO</v>
          </cell>
        </row>
        <row r="275">
          <cell r="B275">
            <v>2037</v>
          </cell>
          <cell r="C275" t="str">
            <v>TUBERO Y SERVICIOS</v>
          </cell>
          <cell r="D275" t="str">
            <v>SINDICALIZADO</v>
          </cell>
        </row>
        <row r="276">
          <cell r="B276">
            <v>2038</v>
          </cell>
          <cell r="C276" t="str">
            <v>OPERADOR JUMBO</v>
          </cell>
          <cell r="D276" t="str">
            <v>SINDICALIZADO</v>
          </cell>
        </row>
        <row r="277">
          <cell r="B277">
            <v>2039</v>
          </cell>
          <cell r="C277" t="str">
            <v>SUPERVISOR DE VENTILACION</v>
          </cell>
          <cell r="D277" t="str">
            <v>EMPLEADO</v>
          </cell>
        </row>
        <row r="278">
          <cell r="B278">
            <v>2040</v>
          </cell>
          <cell r="C278" t="str">
            <v>JEFE DE MINA</v>
          </cell>
          <cell r="D278" t="str">
            <v>EMPLEADO</v>
          </cell>
        </row>
        <row r="279">
          <cell r="B279">
            <v>2041</v>
          </cell>
          <cell r="C279" t="str">
            <v>CARGADOR BARRENOS</v>
          </cell>
          <cell r="D279" t="str">
            <v>SINDICALIZADO</v>
          </cell>
        </row>
        <row r="280">
          <cell r="B280">
            <v>2042</v>
          </cell>
          <cell r="C280" t="str">
            <v>AYUD. OPERADOR DE JUMBO A</v>
          </cell>
          <cell r="D280" t="str">
            <v>SINDICALIZADO</v>
          </cell>
        </row>
        <row r="281">
          <cell r="B281">
            <v>2043</v>
          </cell>
          <cell r="C281" t="str">
            <v>OPERADOR JUMBO</v>
          </cell>
          <cell r="D281" t="str">
            <v>SINDICALIZADO</v>
          </cell>
        </row>
        <row r="282">
          <cell r="B282">
            <v>2044</v>
          </cell>
          <cell r="C282" t="str">
            <v>OPERADOR DE SCOOP TRAM</v>
          </cell>
          <cell r="D282" t="str">
            <v>SINDICALIZADO</v>
          </cell>
        </row>
        <row r="283">
          <cell r="B283">
            <v>2045</v>
          </cell>
          <cell r="C283" t="str">
            <v>CARGADOR BARRENOS</v>
          </cell>
          <cell r="D283" t="str">
            <v>SINDICALIZADO</v>
          </cell>
        </row>
        <row r="284">
          <cell r="B284">
            <v>2046</v>
          </cell>
          <cell r="C284" t="str">
            <v>OPERADOR DE SCOOP TRAM</v>
          </cell>
          <cell r="D284" t="str">
            <v>EMPLEADO</v>
          </cell>
        </row>
        <row r="285">
          <cell r="B285">
            <v>2047</v>
          </cell>
          <cell r="C285" t="str">
            <v>AYUDANTE GENERAL LANZ</v>
          </cell>
          <cell r="D285" t="str">
            <v>SINDICALIZADO</v>
          </cell>
        </row>
        <row r="286">
          <cell r="B286">
            <v>2048</v>
          </cell>
          <cell r="C286" t="str">
            <v>SUPERVISOR DE MINA</v>
          </cell>
          <cell r="D286" t="str">
            <v>EMPLEADO</v>
          </cell>
        </row>
        <row r="287">
          <cell r="B287">
            <v>2049</v>
          </cell>
          <cell r="C287" t="str">
            <v>OPERADOR  RAPTOR</v>
          </cell>
          <cell r="D287" t="str">
            <v>SINDICALIZADO</v>
          </cell>
        </row>
        <row r="288">
          <cell r="B288">
            <v>2050</v>
          </cell>
          <cell r="C288" t="str">
            <v>AYUD. OPERADOR JUMBO</v>
          </cell>
          <cell r="D288" t="str">
            <v>EMPLEADO</v>
          </cell>
        </row>
        <row r="289">
          <cell r="B289">
            <v>2051</v>
          </cell>
          <cell r="C289" t="str">
            <v>OPERADOR RETROEXCAVADORA</v>
          </cell>
          <cell r="D289" t="str">
            <v>SINDICALIZADO</v>
          </cell>
        </row>
        <row r="290">
          <cell r="B290">
            <v>2052</v>
          </cell>
          <cell r="C290" t="str">
            <v>OPERADOR  RAPTOR</v>
          </cell>
          <cell r="D290" t="str">
            <v>SINDICALIZADO</v>
          </cell>
        </row>
        <row r="291">
          <cell r="B291">
            <v>2053</v>
          </cell>
          <cell r="C291" t="str">
            <v>OPERADOR DE SCOOP TRAM</v>
          </cell>
          <cell r="D291" t="str">
            <v>SINDICALIZADO</v>
          </cell>
        </row>
        <row r="292">
          <cell r="B292">
            <v>2054</v>
          </cell>
          <cell r="C292" t="str">
            <v>PERFORISTA</v>
          </cell>
          <cell r="D292" t="str">
            <v>SINDICALIZADO</v>
          </cell>
        </row>
        <row r="293">
          <cell r="B293">
            <v>2055</v>
          </cell>
          <cell r="C293" t="str">
            <v>CARGADOR BARRENOS</v>
          </cell>
          <cell r="D293" t="str">
            <v>SINDICALIZADO</v>
          </cell>
        </row>
        <row r="294">
          <cell r="B294">
            <v>2056</v>
          </cell>
          <cell r="C294" t="str">
            <v>AYUD. OPERADOR JUMBO</v>
          </cell>
          <cell r="D294" t="str">
            <v>SINDICALIZADO</v>
          </cell>
        </row>
        <row r="295">
          <cell r="B295">
            <v>2057</v>
          </cell>
          <cell r="C295" t="str">
            <v>OPERADOR DE SCOOP TRAM</v>
          </cell>
          <cell r="D295" t="str">
            <v>SINDICALIZADO</v>
          </cell>
        </row>
        <row r="296">
          <cell r="B296">
            <v>2058</v>
          </cell>
          <cell r="C296" t="str">
            <v>OPERADOR JUMBO</v>
          </cell>
          <cell r="D296" t="str">
            <v>SINDICALIZADO</v>
          </cell>
        </row>
        <row r="297">
          <cell r="B297">
            <v>2059</v>
          </cell>
          <cell r="C297" t="str">
            <v>SUPERVISOR DE MINA</v>
          </cell>
          <cell r="D297" t="str">
            <v>EMPLEADO</v>
          </cell>
        </row>
        <row r="298">
          <cell r="B298">
            <v>2060</v>
          </cell>
          <cell r="C298" t="str">
            <v>OPERADOR JUMBO</v>
          </cell>
          <cell r="D298" t="str">
            <v>SINDICALIZADO</v>
          </cell>
        </row>
        <row r="299">
          <cell r="B299">
            <v>2061</v>
          </cell>
          <cell r="C299" t="str">
            <v>AUXILIAR DE VENTILACION</v>
          </cell>
          <cell r="D299" t="str">
            <v>SINDICALIZADO</v>
          </cell>
        </row>
        <row r="300">
          <cell r="B300">
            <v>2062</v>
          </cell>
          <cell r="C300" t="str">
            <v>OPERADOR  RAPTOR</v>
          </cell>
          <cell r="D300" t="str">
            <v>SINDICALIZADO</v>
          </cell>
        </row>
        <row r="301">
          <cell r="B301">
            <v>2063</v>
          </cell>
          <cell r="C301" t="str">
            <v>PERFORISTA</v>
          </cell>
          <cell r="D301" t="str">
            <v>SINDICALIZADO</v>
          </cell>
        </row>
        <row r="302">
          <cell r="B302">
            <v>2064</v>
          </cell>
          <cell r="C302" t="str">
            <v>PARRILLERO</v>
          </cell>
          <cell r="D302" t="str">
            <v>SINDICALIZADO</v>
          </cell>
        </row>
        <row r="303">
          <cell r="B303">
            <v>2065</v>
          </cell>
          <cell r="C303" t="str">
            <v>OPERADOR JUMBO LANZ</v>
          </cell>
          <cell r="D303" t="str">
            <v>SINDICALIZADO</v>
          </cell>
        </row>
        <row r="304">
          <cell r="B304">
            <v>2066</v>
          </cell>
          <cell r="C304" t="str">
            <v>OPERADOR JUMBO</v>
          </cell>
          <cell r="D304" t="str">
            <v>SINDICALIZADO</v>
          </cell>
        </row>
        <row r="305">
          <cell r="B305">
            <v>2067</v>
          </cell>
          <cell r="C305" t="str">
            <v>CHOFER SERVICIOS LANZ</v>
          </cell>
          <cell r="D305" t="str">
            <v>SINDICALIZADO</v>
          </cell>
        </row>
        <row r="306">
          <cell r="B306">
            <v>2068</v>
          </cell>
          <cell r="C306" t="str">
            <v>SUPERVISOR DE MINA</v>
          </cell>
          <cell r="D306" t="str">
            <v>EMPLEADO</v>
          </cell>
        </row>
        <row r="307">
          <cell r="B307">
            <v>2069</v>
          </cell>
          <cell r="C307" t="str">
            <v>AYUDANTE RAPTOR</v>
          </cell>
          <cell r="D307" t="str">
            <v>EMPLEADO</v>
          </cell>
        </row>
        <row r="308">
          <cell r="B308">
            <v>2070</v>
          </cell>
          <cell r="C308" t="str">
            <v>OPERADOR JUMBO</v>
          </cell>
          <cell r="D308" t="str">
            <v>SINDICALIZADO</v>
          </cell>
        </row>
        <row r="309">
          <cell r="B309">
            <v>2072</v>
          </cell>
          <cell r="C309" t="str">
            <v>AYUDANTE GENERAL LANZ</v>
          </cell>
          <cell r="D309" t="str">
            <v>SINDICALIZADO</v>
          </cell>
        </row>
        <row r="310">
          <cell r="B310">
            <v>2073</v>
          </cell>
          <cell r="C310" t="str">
            <v>AUXILIAR DE VENTILACION</v>
          </cell>
          <cell r="D310" t="str">
            <v>SINDICALIZADO</v>
          </cell>
        </row>
        <row r="311">
          <cell r="B311">
            <v>2074</v>
          </cell>
          <cell r="C311" t="str">
            <v>AYUD. OPERADOR JUMBO</v>
          </cell>
          <cell r="D311" t="str">
            <v>SINDICALIZADO</v>
          </cell>
        </row>
        <row r="312">
          <cell r="B312">
            <v>2075</v>
          </cell>
          <cell r="C312" t="str">
            <v>OPERADOR DE LANZADORA</v>
          </cell>
          <cell r="D312" t="str">
            <v>SINDICALIZADO</v>
          </cell>
        </row>
        <row r="313">
          <cell r="B313">
            <v>2076</v>
          </cell>
          <cell r="C313" t="str">
            <v>OPERADOR  RAPTOR</v>
          </cell>
          <cell r="D313" t="str">
            <v>SINDICALIZADO</v>
          </cell>
        </row>
        <row r="314">
          <cell r="B314">
            <v>2077</v>
          </cell>
          <cell r="C314" t="str">
            <v>SUPERVISOR GENERAL</v>
          </cell>
          <cell r="D314" t="str">
            <v>EMPLEADO</v>
          </cell>
        </row>
        <row r="315">
          <cell r="B315">
            <v>2078</v>
          </cell>
          <cell r="C315" t="str">
            <v>AYUDANTE GENERAL</v>
          </cell>
          <cell r="D315" t="str">
            <v>EMPLEADO</v>
          </cell>
        </row>
        <row r="316">
          <cell r="B316">
            <v>2079</v>
          </cell>
          <cell r="C316" t="str">
            <v>GERENTE EXPLORACION Y GEOLOGIA</v>
          </cell>
          <cell r="D316" t="str">
            <v>EMPLEADO</v>
          </cell>
        </row>
        <row r="317">
          <cell r="B317">
            <v>2080</v>
          </cell>
          <cell r="C317" t="str">
            <v>OPERADOR  RAPTOR</v>
          </cell>
          <cell r="D317" t="str">
            <v>SINDICALIZADO</v>
          </cell>
        </row>
        <row r="318">
          <cell r="B318">
            <v>2081</v>
          </cell>
          <cell r="C318" t="str">
            <v>OPERADOR JUMBO</v>
          </cell>
          <cell r="D318" t="str">
            <v>SINDICALIZADO</v>
          </cell>
        </row>
        <row r="319">
          <cell r="B319">
            <v>2082</v>
          </cell>
          <cell r="C319" t="str">
            <v>CARGADOR BARRENOS</v>
          </cell>
          <cell r="D319" t="str">
            <v>SINDICALIZADO</v>
          </cell>
        </row>
        <row r="320">
          <cell r="B320">
            <v>2083</v>
          </cell>
          <cell r="C320" t="str">
            <v>OPERADOR DE SCOOP TRAM</v>
          </cell>
          <cell r="D320" t="str">
            <v>SINDICALIZADO</v>
          </cell>
        </row>
        <row r="321">
          <cell r="B321">
            <v>2084</v>
          </cell>
          <cell r="C321" t="str">
            <v>SUPERVISOR DE ACERO MINERO</v>
          </cell>
          <cell r="D321" t="str">
            <v>EMPLEADO</v>
          </cell>
        </row>
        <row r="322">
          <cell r="B322">
            <v>2085</v>
          </cell>
          <cell r="C322" t="str">
            <v>MECAN. MAQUINAS PERFORAD.</v>
          </cell>
          <cell r="D322" t="str">
            <v>SINDICALIZADO</v>
          </cell>
        </row>
        <row r="323">
          <cell r="B323">
            <v>2086</v>
          </cell>
          <cell r="C323" t="str">
            <v>CARGADOR BARRENOS</v>
          </cell>
          <cell r="D323" t="str">
            <v>SINDICALIZADO</v>
          </cell>
        </row>
        <row r="324">
          <cell r="B324">
            <v>2087</v>
          </cell>
          <cell r="C324" t="str">
            <v>PARRILLERO</v>
          </cell>
          <cell r="D324" t="str">
            <v>SINDICALIZADO</v>
          </cell>
        </row>
        <row r="325">
          <cell r="B325">
            <v>2088</v>
          </cell>
          <cell r="C325" t="str">
            <v>LAMPISTERO</v>
          </cell>
          <cell r="D325" t="str">
            <v>SINDICALIZADO</v>
          </cell>
        </row>
        <row r="326">
          <cell r="B326">
            <v>2089</v>
          </cell>
          <cell r="C326" t="str">
            <v>OPERADOR JUMBO</v>
          </cell>
          <cell r="D326" t="str">
            <v>SINDICALIZADO</v>
          </cell>
        </row>
        <row r="327">
          <cell r="B327">
            <v>2090</v>
          </cell>
          <cell r="C327" t="str">
            <v>OPERADOR PIPA</v>
          </cell>
          <cell r="D327" t="str">
            <v>SINDICALIZADO</v>
          </cell>
        </row>
        <row r="328">
          <cell r="B328">
            <v>2091</v>
          </cell>
          <cell r="C328" t="str">
            <v>AYUD. OPERADOR JUMBO</v>
          </cell>
          <cell r="D328" t="str">
            <v>SINDICALIZADO</v>
          </cell>
        </row>
        <row r="329">
          <cell r="B329">
            <v>2092</v>
          </cell>
          <cell r="C329" t="str">
            <v>PARRILLERO</v>
          </cell>
          <cell r="D329" t="str">
            <v>SINDICALIZADO</v>
          </cell>
        </row>
        <row r="330">
          <cell r="B330">
            <v>2093</v>
          </cell>
          <cell r="C330" t="str">
            <v>CARGADOR BARRENOS</v>
          </cell>
          <cell r="D330" t="str">
            <v>SINDICALIZADO</v>
          </cell>
        </row>
        <row r="331">
          <cell r="B331">
            <v>2094</v>
          </cell>
          <cell r="C331" t="str">
            <v>AYUD. CARGADOR BARRENOS</v>
          </cell>
          <cell r="D331" t="str">
            <v>SINDICALIZADO</v>
          </cell>
        </row>
        <row r="332">
          <cell r="B332">
            <v>2095</v>
          </cell>
          <cell r="C332" t="str">
            <v>GERENTE EXPLORACION Y GEOLOGIA</v>
          </cell>
          <cell r="D332" t="str">
            <v>EMPLEADO</v>
          </cell>
        </row>
        <row r="333">
          <cell r="B333">
            <v>2096</v>
          </cell>
          <cell r="C333" t="str">
            <v>PALERO</v>
          </cell>
          <cell r="D333" t="str">
            <v>SINDICALIZADO</v>
          </cell>
        </row>
        <row r="334">
          <cell r="B334">
            <v>2097</v>
          </cell>
          <cell r="C334" t="str">
            <v>TOLVERO</v>
          </cell>
          <cell r="D334" t="str">
            <v>SINDICALIZADO</v>
          </cell>
        </row>
        <row r="335">
          <cell r="B335">
            <v>2098</v>
          </cell>
          <cell r="C335" t="str">
            <v>OPERADOR DE SCOOP TRAM</v>
          </cell>
          <cell r="D335" t="str">
            <v>SINDICALIZADO</v>
          </cell>
        </row>
        <row r="336">
          <cell r="B336">
            <v>2099</v>
          </cell>
          <cell r="C336" t="str">
            <v>CHOFER SERVICIOS</v>
          </cell>
          <cell r="D336" t="str">
            <v>SINDICALIZADO</v>
          </cell>
        </row>
        <row r="337">
          <cell r="B337">
            <v>2100</v>
          </cell>
          <cell r="C337" t="str">
            <v>OPERADOR DE SCOOP TRAM</v>
          </cell>
          <cell r="D337" t="str">
            <v>SINDICALIZADO</v>
          </cell>
        </row>
        <row r="338">
          <cell r="B338">
            <v>2101</v>
          </cell>
          <cell r="C338" t="str">
            <v>TUBERO Y SERVICIOS</v>
          </cell>
          <cell r="D338" t="str">
            <v>SINDICALIZADO</v>
          </cell>
        </row>
        <row r="339">
          <cell r="B339">
            <v>2102</v>
          </cell>
          <cell r="C339" t="str">
            <v>SUPERVISOR DE MINA</v>
          </cell>
          <cell r="D339" t="str">
            <v>EMPLEADO</v>
          </cell>
        </row>
        <row r="340">
          <cell r="B340">
            <v>2103</v>
          </cell>
          <cell r="C340" t="str">
            <v>AYUDANTE GENERAL LANZ</v>
          </cell>
          <cell r="D340" t="str">
            <v>SINDICALIZADO</v>
          </cell>
        </row>
        <row r="341">
          <cell r="B341">
            <v>2104</v>
          </cell>
          <cell r="C341" t="str">
            <v>LAMPISTERO</v>
          </cell>
          <cell r="D341" t="str">
            <v>SINDICALIZADO</v>
          </cell>
        </row>
        <row r="342">
          <cell r="B342">
            <v>2105</v>
          </cell>
          <cell r="C342" t="str">
            <v>OPERADOR DE SCOOP TRAM</v>
          </cell>
          <cell r="D342" t="str">
            <v>EMPLEADO</v>
          </cell>
        </row>
        <row r="343">
          <cell r="B343">
            <v>2106</v>
          </cell>
          <cell r="C343" t="str">
            <v>PERFORISTA</v>
          </cell>
          <cell r="D343" t="str">
            <v>SINDICALIZADO</v>
          </cell>
        </row>
        <row r="344">
          <cell r="B344">
            <v>2107</v>
          </cell>
          <cell r="C344" t="str">
            <v>OPERADOR JUMBO</v>
          </cell>
          <cell r="D344" t="str">
            <v>SINDICALIZADO</v>
          </cell>
        </row>
        <row r="345">
          <cell r="B345">
            <v>2108</v>
          </cell>
          <cell r="C345" t="str">
            <v>TOLVERO</v>
          </cell>
          <cell r="D345" t="str">
            <v>SINDICALIZADO</v>
          </cell>
        </row>
        <row r="346">
          <cell r="B346">
            <v>2109</v>
          </cell>
          <cell r="C346" t="str">
            <v>OPERADOR JUMBO</v>
          </cell>
          <cell r="D346" t="str">
            <v>SINDICALIZADO</v>
          </cell>
        </row>
        <row r="347">
          <cell r="B347">
            <v>2110</v>
          </cell>
          <cell r="C347" t="str">
            <v>CHOFER SERVICIOS LANZ</v>
          </cell>
          <cell r="D347" t="str">
            <v>SINDICALIZADO</v>
          </cell>
        </row>
        <row r="348">
          <cell r="B348">
            <v>2111</v>
          </cell>
          <cell r="C348" t="str">
            <v>PERFORISTA</v>
          </cell>
          <cell r="D348" t="str">
            <v>SINDICALIZADO</v>
          </cell>
        </row>
        <row r="349">
          <cell r="B349">
            <v>2112</v>
          </cell>
          <cell r="C349" t="str">
            <v>AYUDANTE RAPTOR A</v>
          </cell>
          <cell r="D349" t="str">
            <v>SINDICALIZADO</v>
          </cell>
        </row>
        <row r="350">
          <cell r="B350">
            <v>2113</v>
          </cell>
          <cell r="C350" t="str">
            <v>AYUDANTE RAPTOR</v>
          </cell>
          <cell r="D350" t="str">
            <v>SINDICALIZADO</v>
          </cell>
        </row>
        <row r="351">
          <cell r="B351">
            <v>2114</v>
          </cell>
          <cell r="C351" t="str">
            <v>AYUD. CARGADOR DE BARRENOS A</v>
          </cell>
          <cell r="D351" t="str">
            <v>SINDICALIZADO</v>
          </cell>
        </row>
        <row r="352">
          <cell r="B352">
            <v>2115</v>
          </cell>
          <cell r="C352" t="str">
            <v>AYUDANTE RAPTOR</v>
          </cell>
          <cell r="D352" t="str">
            <v>SINDICALIZADO</v>
          </cell>
        </row>
        <row r="353">
          <cell r="B353">
            <v>2116</v>
          </cell>
          <cell r="C353" t="str">
            <v>CARGADOR BARRENOS</v>
          </cell>
          <cell r="D353" t="str">
            <v>SINDICALIZADO</v>
          </cell>
        </row>
        <row r="354">
          <cell r="B354">
            <v>2117</v>
          </cell>
          <cell r="C354" t="str">
            <v>OPERADOR DE SCOOP TRAM</v>
          </cell>
          <cell r="D354" t="str">
            <v>EMPLEADO</v>
          </cell>
        </row>
        <row r="355">
          <cell r="B355">
            <v>2118</v>
          </cell>
          <cell r="C355" t="str">
            <v>PERFORISTA</v>
          </cell>
          <cell r="D355" t="str">
            <v>SINDICALIZADO</v>
          </cell>
        </row>
        <row r="356">
          <cell r="B356">
            <v>2119</v>
          </cell>
          <cell r="C356" t="str">
            <v>CHOFER SERVICIOS</v>
          </cell>
          <cell r="D356" t="str">
            <v>SINDICALIZADO</v>
          </cell>
        </row>
        <row r="357">
          <cell r="B357">
            <v>2120</v>
          </cell>
          <cell r="C357" t="str">
            <v>OPERADOR JUMBO</v>
          </cell>
          <cell r="D357" t="str">
            <v>SINDICALIZADO</v>
          </cell>
        </row>
        <row r="358">
          <cell r="B358">
            <v>2121</v>
          </cell>
          <cell r="C358" t="str">
            <v>SUPERVISOR DE ACERO MINERO</v>
          </cell>
          <cell r="D358" t="str">
            <v>EMPLEADO</v>
          </cell>
        </row>
        <row r="359">
          <cell r="B359">
            <v>2122</v>
          </cell>
          <cell r="C359" t="str">
            <v>SUPERVISOR DE ACERO MINERO</v>
          </cell>
          <cell r="D359" t="str">
            <v>EMPLEADO</v>
          </cell>
        </row>
        <row r="360">
          <cell r="B360">
            <v>2124</v>
          </cell>
          <cell r="C360" t="str">
            <v>AYUD. OPERADOR JUMBO</v>
          </cell>
          <cell r="D360" t="str">
            <v>SINDICALIZADO</v>
          </cell>
        </row>
        <row r="361">
          <cell r="B361">
            <v>2125</v>
          </cell>
          <cell r="C361" t="str">
            <v>AYUD. OPERADOR JUMBO</v>
          </cell>
          <cell r="D361" t="str">
            <v>SINDICALIZADO</v>
          </cell>
        </row>
        <row r="362">
          <cell r="B362">
            <v>2127</v>
          </cell>
          <cell r="C362" t="str">
            <v>OPERADOR LANZADORA DE CONCRETO</v>
          </cell>
          <cell r="D362" t="str">
            <v>SINDICALIZADO</v>
          </cell>
        </row>
        <row r="363">
          <cell r="B363">
            <v>2128</v>
          </cell>
          <cell r="C363" t="str">
            <v>AYUD. OPERADOR DE JUMBO A</v>
          </cell>
          <cell r="D363" t="str">
            <v>SINDICALIZADO</v>
          </cell>
        </row>
        <row r="364">
          <cell r="B364">
            <v>2129</v>
          </cell>
          <cell r="C364" t="str">
            <v>OPERADOR JUMBO</v>
          </cell>
          <cell r="D364" t="str">
            <v>SINDICALIZADO</v>
          </cell>
        </row>
        <row r="365">
          <cell r="B365">
            <v>2130</v>
          </cell>
          <cell r="C365" t="str">
            <v>SUPERVISOR DE MINA</v>
          </cell>
          <cell r="D365" t="str">
            <v>EMPLEADO</v>
          </cell>
        </row>
        <row r="366">
          <cell r="B366">
            <v>2131</v>
          </cell>
          <cell r="C366" t="str">
            <v>PERFORISTA</v>
          </cell>
          <cell r="D366" t="str">
            <v>SINDICALIZADO</v>
          </cell>
        </row>
        <row r="367">
          <cell r="B367">
            <v>2132</v>
          </cell>
          <cell r="C367" t="str">
            <v>AYUD. CARGADOR DE BARRENOS A</v>
          </cell>
          <cell r="D367" t="str">
            <v>SINDICALIZADO</v>
          </cell>
        </row>
        <row r="368">
          <cell r="B368">
            <v>2133</v>
          </cell>
          <cell r="C368" t="str">
            <v>OPERADOR JUMBO</v>
          </cell>
          <cell r="D368" t="str">
            <v>SINDICALIZADO</v>
          </cell>
        </row>
        <row r="369">
          <cell r="B369">
            <v>2134</v>
          </cell>
          <cell r="C369" t="str">
            <v>OPERADOR  RAPTOR</v>
          </cell>
          <cell r="D369" t="str">
            <v>SINDICALIZADO</v>
          </cell>
        </row>
        <row r="370">
          <cell r="B370">
            <v>2135</v>
          </cell>
          <cell r="C370" t="str">
            <v>PERFORISTA</v>
          </cell>
          <cell r="D370" t="str">
            <v>SINDICALIZADO</v>
          </cell>
        </row>
        <row r="371">
          <cell r="B371">
            <v>2136</v>
          </cell>
          <cell r="C371" t="str">
            <v>AYUD. OPERADOR DE JUMBO A</v>
          </cell>
          <cell r="D371" t="str">
            <v>SINDICALIZADO</v>
          </cell>
        </row>
        <row r="372">
          <cell r="B372">
            <v>2137</v>
          </cell>
          <cell r="C372" t="str">
            <v>PERFORISTA</v>
          </cell>
          <cell r="D372" t="str">
            <v>SINDICALIZADO</v>
          </cell>
        </row>
        <row r="373">
          <cell r="B373">
            <v>2138</v>
          </cell>
          <cell r="C373" t="str">
            <v>PARRILLERO</v>
          </cell>
          <cell r="D373" t="str">
            <v>SINDICALIZADO</v>
          </cell>
        </row>
        <row r="374">
          <cell r="B374">
            <v>2139</v>
          </cell>
          <cell r="C374" t="str">
            <v>OPERADOR DE SCOOP TRAM</v>
          </cell>
          <cell r="D374" t="str">
            <v>SINDICALIZADO</v>
          </cell>
        </row>
        <row r="375">
          <cell r="B375">
            <v>2140</v>
          </cell>
          <cell r="C375" t="str">
            <v>ASISTENTE ADMINISTRATIVO</v>
          </cell>
          <cell r="D375" t="str">
            <v>EMPLEADO</v>
          </cell>
        </row>
        <row r="376">
          <cell r="B376">
            <v>2141</v>
          </cell>
          <cell r="C376" t="str">
            <v>OPERADOR DE SCOOP TRAM</v>
          </cell>
          <cell r="D376" t="str">
            <v>SINDICALIZADO</v>
          </cell>
        </row>
        <row r="377">
          <cell r="B377">
            <v>2142</v>
          </cell>
          <cell r="C377" t="str">
            <v>OPERADOR RETROEXCAVADORA</v>
          </cell>
          <cell r="D377" t="str">
            <v>SINDICALIZADO</v>
          </cell>
        </row>
        <row r="378">
          <cell r="B378">
            <v>2143</v>
          </cell>
          <cell r="C378" t="str">
            <v>AYUD. OPERADOR DE JUMBO A</v>
          </cell>
          <cell r="D378" t="str">
            <v>SINDICALIZADO</v>
          </cell>
        </row>
        <row r="379">
          <cell r="B379">
            <v>2144</v>
          </cell>
          <cell r="C379" t="str">
            <v>PARRILLERO</v>
          </cell>
          <cell r="D379" t="str">
            <v>SINDICALIZADO</v>
          </cell>
        </row>
        <row r="380">
          <cell r="B380">
            <v>2145</v>
          </cell>
          <cell r="C380" t="str">
            <v>AUXILIAR SEGURIDAD E HIGIENE</v>
          </cell>
          <cell r="D380" t="str">
            <v>EMPLEADO</v>
          </cell>
        </row>
        <row r="381">
          <cell r="B381">
            <v>2146</v>
          </cell>
          <cell r="C381" t="str">
            <v>OPERADOR JUMBO</v>
          </cell>
          <cell r="D381" t="str">
            <v>SINDICALIZADO</v>
          </cell>
        </row>
        <row r="382">
          <cell r="B382">
            <v>2147</v>
          </cell>
          <cell r="C382" t="str">
            <v>SUPERVISOR DE MINA</v>
          </cell>
          <cell r="D382" t="str">
            <v>EMPLEADO</v>
          </cell>
        </row>
        <row r="383">
          <cell r="B383">
            <v>2148</v>
          </cell>
          <cell r="C383" t="str">
            <v>OPERADOR RETROEXCAVADORA</v>
          </cell>
          <cell r="D383" t="str">
            <v>SINDICALIZADO</v>
          </cell>
        </row>
        <row r="384">
          <cell r="B384">
            <v>2149</v>
          </cell>
          <cell r="C384" t="str">
            <v>CARGADOR BARRENOS</v>
          </cell>
          <cell r="D384" t="str">
            <v>SINDICALIZADO</v>
          </cell>
        </row>
        <row r="385">
          <cell r="B385">
            <v>2150</v>
          </cell>
          <cell r="C385" t="str">
            <v>OPERADOR DE SCOOP TRAM</v>
          </cell>
          <cell r="D385" t="str">
            <v>SINDICALIZADO</v>
          </cell>
        </row>
        <row r="386">
          <cell r="B386">
            <v>2151</v>
          </cell>
          <cell r="C386" t="str">
            <v>OPERADOR DE ANCLADORA LANZ</v>
          </cell>
          <cell r="D386" t="str">
            <v>EMPLEADO</v>
          </cell>
        </row>
        <row r="387">
          <cell r="B387">
            <v>2152</v>
          </cell>
          <cell r="C387" t="str">
            <v>OPERADOR PIPA</v>
          </cell>
          <cell r="D387" t="str">
            <v>SINDICALIZADO</v>
          </cell>
        </row>
        <row r="388">
          <cell r="B388">
            <v>2153</v>
          </cell>
          <cell r="C388" t="str">
            <v>ASISTENTE ADMINISTRATIVO</v>
          </cell>
          <cell r="D388" t="str">
            <v>EMPLEADO</v>
          </cell>
        </row>
        <row r="389">
          <cell r="B389">
            <v>2154</v>
          </cell>
          <cell r="C389" t="str">
            <v>OPERADOR DE SCOOP TRAM</v>
          </cell>
          <cell r="D389" t="str">
            <v>SINDICALIZADO</v>
          </cell>
        </row>
        <row r="390">
          <cell r="B390">
            <v>2155</v>
          </cell>
          <cell r="C390" t="str">
            <v>GERENTE EXPLORACION Y GEOLOGIA</v>
          </cell>
          <cell r="D390" t="str">
            <v>EMPLEADO</v>
          </cell>
        </row>
        <row r="391">
          <cell r="B391">
            <v>2156</v>
          </cell>
          <cell r="C391" t="str">
            <v>OPERADOR JUMBO</v>
          </cell>
          <cell r="D391" t="str">
            <v>SINDICALIZADO</v>
          </cell>
        </row>
        <row r="392">
          <cell r="B392">
            <v>2157</v>
          </cell>
          <cell r="C392" t="str">
            <v>CARGADOR BARRENOS</v>
          </cell>
          <cell r="D392" t="str">
            <v>SINDICALIZADO</v>
          </cell>
        </row>
        <row r="393">
          <cell r="B393">
            <v>2158</v>
          </cell>
          <cell r="C393" t="str">
            <v>GERENTE EXPLORACION Y GEOLOGIA</v>
          </cell>
          <cell r="D393" t="str">
            <v>EMPLEADO</v>
          </cell>
        </row>
        <row r="394">
          <cell r="B394">
            <v>2159</v>
          </cell>
          <cell r="C394" t="str">
            <v>AYUD. OPERADOR JUMBO</v>
          </cell>
          <cell r="D394" t="str">
            <v>SINDICALIZADO</v>
          </cell>
        </row>
        <row r="395">
          <cell r="B395">
            <v>2161</v>
          </cell>
          <cell r="C395" t="str">
            <v>OPERADOR DE SCOOP TRAM</v>
          </cell>
          <cell r="D395" t="str">
            <v>SINDICALIZADO</v>
          </cell>
        </row>
        <row r="396">
          <cell r="B396">
            <v>2162</v>
          </cell>
          <cell r="C396" t="str">
            <v>AYUD. OPERADOR JUMBO</v>
          </cell>
          <cell r="D396" t="str">
            <v>SINDICALIZADO</v>
          </cell>
        </row>
        <row r="397">
          <cell r="B397">
            <v>2163</v>
          </cell>
          <cell r="C397" t="str">
            <v>AYUDANTE RAPTOR</v>
          </cell>
          <cell r="D397" t="str">
            <v>SINDICALIZADO</v>
          </cell>
        </row>
        <row r="398">
          <cell r="B398">
            <v>2164</v>
          </cell>
          <cell r="C398" t="str">
            <v>AYUD. CARGADOR BARRENOS</v>
          </cell>
          <cell r="D398" t="str">
            <v>SINDICALIZADO</v>
          </cell>
        </row>
        <row r="399">
          <cell r="B399">
            <v>2165</v>
          </cell>
          <cell r="C399" t="str">
            <v>AYUD. CARGADOR BARRENOS</v>
          </cell>
          <cell r="D399" t="str">
            <v>SINDICALIZADO</v>
          </cell>
        </row>
        <row r="400">
          <cell r="B400">
            <v>2166</v>
          </cell>
          <cell r="C400" t="str">
            <v>AYUDANTE RAPTOR A</v>
          </cell>
          <cell r="D400" t="str">
            <v>SINDICALIZADO</v>
          </cell>
        </row>
        <row r="401">
          <cell r="B401">
            <v>2167</v>
          </cell>
          <cell r="C401" t="str">
            <v>OPERADOR DE SCOOP TRAM</v>
          </cell>
          <cell r="D401" t="str">
            <v>SINDICALIZADO</v>
          </cell>
        </row>
        <row r="402">
          <cell r="B402">
            <v>2168</v>
          </cell>
          <cell r="C402" t="str">
            <v>AUXILIAR DE VENTILACION</v>
          </cell>
          <cell r="D402" t="str">
            <v>SINDICALIZADO</v>
          </cell>
        </row>
        <row r="403">
          <cell r="B403">
            <v>2169</v>
          </cell>
          <cell r="C403" t="str">
            <v>AYUDANTE GENERAL</v>
          </cell>
          <cell r="D403" t="str">
            <v>SINDICALIZADO</v>
          </cell>
        </row>
        <row r="404">
          <cell r="B404">
            <v>2170</v>
          </cell>
          <cell r="C404" t="str">
            <v>AYUDANTE RAPTOR</v>
          </cell>
          <cell r="D404" t="str">
            <v>SINDICALIZADO</v>
          </cell>
        </row>
        <row r="405">
          <cell r="B405">
            <v>2171</v>
          </cell>
          <cell r="C405" t="str">
            <v>OPERADOR DE SCOOP TRAM</v>
          </cell>
          <cell r="D405" t="str">
            <v>SINDICALIZADO</v>
          </cell>
        </row>
        <row r="406">
          <cell r="B406">
            <v>2172</v>
          </cell>
          <cell r="C406" t="str">
            <v>AYUD. CARGADOR BARRENOS</v>
          </cell>
          <cell r="D406" t="str">
            <v>SINDICALIZADO</v>
          </cell>
        </row>
        <row r="407">
          <cell r="B407">
            <v>2173</v>
          </cell>
          <cell r="C407" t="str">
            <v>AYUD. OPERADOR JUMBO</v>
          </cell>
          <cell r="D407" t="str">
            <v>SINDICALIZADO</v>
          </cell>
        </row>
        <row r="408">
          <cell r="B408">
            <v>2174</v>
          </cell>
          <cell r="C408" t="str">
            <v>AYUD. CARGADOR BARRENOS</v>
          </cell>
          <cell r="D408" t="str">
            <v>SINDICALIZADO</v>
          </cell>
        </row>
        <row r="409">
          <cell r="B409">
            <v>2175</v>
          </cell>
          <cell r="C409" t="str">
            <v>AUXILIAR DE VENTILACION</v>
          </cell>
          <cell r="D409" t="str">
            <v>SINDICALIZADO</v>
          </cell>
        </row>
        <row r="410">
          <cell r="B410">
            <v>2176</v>
          </cell>
          <cell r="C410" t="str">
            <v>AYUDANTE RAPTOR</v>
          </cell>
          <cell r="D410" t="str">
            <v>SINDICALIZADO</v>
          </cell>
        </row>
        <row r="411">
          <cell r="B411">
            <v>2177</v>
          </cell>
          <cell r="C411" t="str">
            <v>AYUDANTE GENERAL</v>
          </cell>
          <cell r="D411" t="str">
            <v>SINDICALIZADO</v>
          </cell>
        </row>
        <row r="412">
          <cell r="B412">
            <v>2178</v>
          </cell>
          <cell r="C412" t="str">
            <v>OPERADOR PIPA</v>
          </cell>
          <cell r="D412" t="str">
            <v>SINDICALIZADO</v>
          </cell>
        </row>
        <row r="413">
          <cell r="B413">
            <v>2179</v>
          </cell>
          <cell r="C413" t="str">
            <v>AYUD. OPERADOR JUMBO</v>
          </cell>
          <cell r="D413" t="str">
            <v>SINDICALIZADO</v>
          </cell>
        </row>
        <row r="414">
          <cell r="B414">
            <v>2180</v>
          </cell>
          <cell r="C414" t="str">
            <v>CHOFER SERVICIOS</v>
          </cell>
          <cell r="D414" t="str">
            <v>SINDICALIZADO</v>
          </cell>
        </row>
        <row r="415">
          <cell r="B415">
            <v>2181</v>
          </cell>
          <cell r="C415" t="str">
            <v>AYUDANTE GENERAL</v>
          </cell>
          <cell r="D415" t="str">
            <v>SINDICALIZADO</v>
          </cell>
        </row>
        <row r="416">
          <cell r="B416">
            <v>2182</v>
          </cell>
          <cell r="C416" t="str">
            <v>AYUDANTE GENERAL</v>
          </cell>
          <cell r="D416" t="str">
            <v>SINDICALIZADO</v>
          </cell>
        </row>
        <row r="417">
          <cell r="B417">
            <v>2183</v>
          </cell>
          <cell r="C417" t="str">
            <v>CHOFER SERVICIOS</v>
          </cell>
          <cell r="D417" t="str">
            <v>SINDICALIZADO</v>
          </cell>
        </row>
        <row r="418">
          <cell r="B418">
            <v>2184</v>
          </cell>
          <cell r="C418" t="str">
            <v>AUXILIAR DE VENTILACION</v>
          </cell>
          <cell r="D418" t="str">
            <v>SINDICALIZADO</v>
          </cell>
        </row>
        <row r="419">
          <cell r="B419">
            <v>2201</v>
          </cell>
          <cell r="C419" t="str">
            <v>AUX. ELECTRICISTA</v>
          </cell>
          <cell r="D419" t="str">
            <v>SINDICALIZADO</v>
          </cell>
        </row>
        <row r="420">
          <cell r="B420">
            <v>2202</v>
          </cell>
          <cell r="C420" t="str">
            <v>ELECTRICISTA</v>
          </cell>
          <cell r="D420" t="str">
            <v>SINDICALIZADO</v>
          </cell>
        </row>
        <row r="421">
          <cell r="B421">
            <v>2203</v>
          </cell>
          <cell r="C421" t="str">
            <v>ELECTRICISTA</v>
          </cell>
          <cell r="D421" t="str">
            <v>SINDICALIZADO</v>
          </cell>
        </row>
        <row r="422">
          <cell r="B422">
            <v>2204</v>
          </cell>
          <cell r="C422" t="str">
            <v>AUX. ELECTRICISTA</v>
          </cell>
          <cell r="D422" t="str">
            <v>SINDICALIZADO</v>
          </cell>
        </row>
        <row r="423">
          <cell r="B423">
            <v>2205</v>
          </cell>
          <cell r="C423" t="str">
            <v>AUX. ELECTRICISTA</v>
          </cell>
          <cell r="D423" t="str">
            <v>SINDICALIZADO</v>
          </cell>
        </row>
        <row r="424">
          <cell r="B424">
            <v>2206</v>
          </cell>
          <cell r="C424" t="str">
            <v>SUPERVISOR DE MANTENIMIENTO ELECTRICO</v>
          </cell>
          <cell r="D424" t="str">
            <v>EMPLEADO</v>
          </cell>
        </row>
        <row r="425">
          <cell r="B425">
            <v>2207</v>
          </cell>
          <cell r="C425" t="str">
            <v>AUX. ELECTRICISTA</v>
          </cell>
          <cell r="D425" t="str">
            <v>SINDICALIZADO</v>
          </cell>
        </row>
        <row r="426">
          <cell r="B426">
            <v>2208</v>
          </cell>
          <cell r="C426" t="str">
            <v>ELECTRICISTA</v>
          </cell>
          <cell r="D426" t="str">
            <v>SINDICALIZADO</v>
          </cell>
        </row>
        <row r="427">
          <cell r="B427">
            <v>2209</v>
          </cell>
          <cell r="C427" t="str">
            <v>AUX. ELECTRICISTA</v>
          </cell>
          <cell r="D427" t="str">
            <v>SINDICALIZADO</v>
          </cell>
        </row>
        <row r="428">
          <cell r="B428">
            <v>2211</v>
          </cell>
          <cell r="C428" t="str">
            <v>ELECTRICISTA</v>
          </cell>
          <cell r="D428" t="str">
            <v>SINDICALIZADO</v>
          </cell>
        </row>
        <row r="429">
          <cell r="B429">
            <v>2212</v>
          </cell>
          <cell r="C429" t="str">
            <v>SUPERVISOR DE MANTENIMIENTO ELECTRICO</v>
          </cell>
          <cell r="D429" t="str">
            <v>EMPLEADO</v>
          </cell>
        </row>
        <row r="430">
          <cell r="B430">
            <v>2213</v>
          </cell>
          <cell r="C430" t="str">
            <v>ELECTRICISTA</v>
          </cell>
          <cell r="D430" t="str">
            <v>SINDICALIZADO</v>
          </cell>
        </row>
        <row r="431">
          <cell r="B431">
            <v>2214</v>
          </cell>
          <cell r="C431" t="str">
            <v>AUX. ELECTRICISTA</v>
          </cell>
          <cell r="D431" t="str">
            <v>SINDICALIZADO</v>
          </cell>
        </row>
        <row r="432">
          <cell r="B432">
            <v>2216</v>
          </cell>
          <cell r="C432" t="str">
            <v>ANALISTA DE ING. INDUSTRIAL</v>
          </cell>
          <cell r="D432" t="str">
            <v>EMPLEADO</v>
          </cell>
        </row>
        <row r="433">
          <cell r="B433">
            <v>2217</v>
          </cell>
          <cell r="C433" t="str">
            <v>AUX. ELECTRICISTA OPERACIÓN MINA</v>
          </cell>
          <cell r="D433" t="str">
            <v>SINDICALIZADO</v>
          </cell>
        </row>
        <row r="434">
          <cell r="B434">
            <v>2251</v>
          </cell>
          <cell r="C434" t="str">
            <v>OPERARIO DE BARRENACION</v>
          </cell>
          <cell r="D434" t="str">
            <v>SINDICALIZADO</v>
          </cell>
        </row>
        <row r="435">
          <cell r="B435">
            <v>2252</v>
          </cell>
          <cell r="C435" t="str">
            <v>SUPERINTENDENTE DE MINA B</v>
          </cell>
          <cell r="D435" t="str">
            <v>EMPLEADO</v>
          </cell>
        </row>
        <row r="436">
          <cell r="B436">
            <v>2253</v>
          </cell>
          <cell r="C436" t="str">
            <v>OPERADOR DE SCOOP TRAM</v>
          </cell>
          <cell r="D436" t="str">
            <v>SINDICALIZADO</v>
          </cell>
        </row>
        <row r="437">
          <cell r="B437">
            <v>2254</v>
          </cell>
          <cell r="C437" t="str">
            <v>SUPERVISOR DE VENTILACION</v>
          </cell>
          <cell r="D437" t="str">
            <v>EMPLEADO</v>
          </cell>
        </row>
        <row r="438">
          <cell r="B438">
            <v>2255</v>
          </cell>
          <cell r="C438" t="str">
            <v>CARGADOR BARRENOS</v>
          </cell>
          <cell r="D438" t="str">
            <v>SINDICALIZADO</v>
          </cell>
        </row>
        <row r="439">
          <cell r="B439">
            <v>2256</v>
          </cell>
          <cell r="C439" t="str">
            <v>SUPERVISOR DE MINA C</v>
          </cell>
          <cell r="D439" t="str">
            <v>EMPLEADO</v>
          </cell>
        </row>
        <row r="440">
          <cell r="B440">
            <v>2257</v>
          </cell>
          <cell r="C440" t="str">
            <v>OPERARIO DE BARRENACION</v>
          </cell>
          <cell r="D440" t="str">
            <v>SINDICALIZADO</v>
          </cell>
        </row>
        <row r="441">
          <cell r="B441">
            <v>2258</v>
          </cell>
          <cell r="C441" t="str">
            <v>OPERADOR DE BARRENACION</v>
          </cell>
          <cell r="D441" t="str">
            <v>SINDICALIZADO</v>
          </cell>
        </row>
        <row r="442">
          <cell r="B442">
            <v>2259</v>
          </cell>
          <cell r="C442" t="str">
            <v>OPERADOR DE BARRENACION</v>
          </cell>
          <cell r="D442" t="str">
            <v>SINDICALIZADO</v>
          </cell>
        </row>
        <row r="443">
          <cell r="B443">
            <v>2260</v>
          </cell>
          <cell r="C443" t="str">
            <v>AYUD. CARGADOR BARRENOS</v>
          </cell>
          <cell r="D443" t="str">
            <v>SINDICALIZADO</v>
          </cell>
        </row>
        <row r="444">
          <cell r="B444">
            <v>2261</v>
          </cell>
          <cell r="C444" t="str">
            <v>PERFORISTA</v>
          </cell>
          <cell r="D444" t="str">
            <v>SINDICALIZADO</v>
          </cell>
        </row>
        <row r="445">
          <cell r="B445">
            <v>2262</v>
          </cell>
          <cell r="C445" t="str">
            <v>SUPERVISOR DE MINA A</v>
          </cell>
          <cell r="D445" t="str">
            <v>EMPLEADO</v>
          </cell>
        </row>
        <row r="446">
          <cell r="B446">
            <v>2263</v>
          </cell>
          <cell r="C446" t="str">
            <v>OPERARIO DE BARRENACION</v>
          </cell>
          <cell r="D446" t="str">
            <v>SINDICALIZADO</v>
          </cell>
        </row>
        <row r="447">
          <cell r="B447">
            <v>2264</v>
          </cell>
          <cell r="C447" t="str">
            <v>PERFORISTA</v>
          </cell>
          <cell r="D447" t="str">
            <v>SINDICALIZADO</v>
          </cell>
        </row>
        <row r="448">
          <cell r="B448">
            <v>2265</v>
          </cell>
          <cell r="C448" t="str">
            <v>OPERADOR DE SCOOP TRAM</v>
          </cell>
          <cell r="D448" t="str">
            <v>SINDICALIZADO</v>
          </cell>
        </row>
        <row r="449">
          <cell r="B449">
            <v>2266</v>
          </cell>
          <cell r="C449" t="str">
            <v>OPERADOR DE BARRENACION</v>
          </cell>
          <cell r="D449" t="str">
            <v>SINDICALIZADO</v>
          </cell>
        </row>
        <row r="450">
          <cell r="B450">
            <v>2267</v>
          </cell>
          <cell r="C450" t="str">
            <v>OPERADOR DE BARRENACION</v>
          </cell>
          <cell r="D450" t="str">
            <v>SINDICALIZADO</v>
          </cell>
        </row>
        <row r="451">
          <cell r="B451">
            <v>2268</v>
          </cell>
          <cell r="C451" t="str">
            <v>OPERADOR DE SCOOP TRAM</v>
          </cell>
          <cell r="D451" t="str">
            <v>SINDICALIZADO</v>
          </cell>
        </row>
        <row r="452">
          <cell r="B452">
            <v>2269</v>
          </cell>
          <cell r="C452" t="str">
            <v>CHOFER SERVICIOS</v>
          </cell>
          <cell r="D452" t="str">
            <v>SINDICALIZADO</v>
          </cell>
        </row>
        <row r="453">
          <cell r="B453">
            <v>2270</v>
          </cell>
          <cell r="C453" t="str">
            <v>OPERADOR DE SCOOP TRAM</v>
          </cell>
          <cell r="D453" t="str">
            <v>SINDICALIZADO</v>
          </cell>
        </row>
        <row r="454">
          <cell r="B454">
            <v>2271</v>
          </cell>
          <cell r="C454" t="str">
            <v>CHOFER SERVICIOS</v>
          </cell>
          <cell r="D454" t="str">
            <v>EMPLEADO</v>
          </cell>
        </row>
        <row r="455">
          <cell r="B455">
            <v>2272</v>
          </cell>
          <cell r="C455" t="str">
            <v>PERFORISTA</v>
          </cell>
          <cell r="D455" t="str">
            <v>SINDICALIZADO</v>
          </cell>
        </row>
        <row r="456">
          <cell r="B456">
            <v>2273</v>
          </cell>
          <cell r="C456" t="str">
            <v>SUPERVISOR DE MINA A</v>
          </cell>
          <cell r="D456" t="str">
            <v>EMPLEADO</v>
          </cell>
        </row>
        <row r="457">
          <cell r="B457">
            <v>2274</v>
          </cell>
          <cell r="C457" t="str">
            <v>MECAN. MAQUINAS PERFORAD</v>
          </cell>
          <cell r="D457" t="str">
            <v>SINDICALIZADO</v>
          </cell>
        </row>
        <row r="458">
          <cell r="B458">
            <v>2275</v>
          </cell>
          <cell r="C458" t="str">
            <v>CARGADOR BARRENOS</v>
          </cell>
          <cell r="D458" t="str">
            <v>SINDICALIZADO</v>
          </cell>
        </row>
        <row r="459">
          <cell r="B459">
            <v>2276</v>
          </cell>
          <cell r="C459" t="str">
            <v>OPERARIO DE BARRENACION</v>
          </cell>
          <cell r="D459" t="str">
            <v>SINDICALIZADO</v>
          </cell>
        </row>
        <row r="460">
          <cell r="B460">
            <v>2277</v>
          </cell>
          <cell r="C460" t="str">
            <v>SUPERVISOR SEGURIDAD E HIGIENE B</v>
          </cell>
          <cell r="D460" t="str">
            <v>EMPLEADO</v>
          </cell>
        </row>
        <row r="461">
          <cell r="B461">
            <v>2278</v>
          </cell>
          <cell r="C461" t="str">
            <v>SUPERVISOR DE MINA A</v>
          </cell>
          <cell r="D461" t="str">
            <v>EMPLEADO</v>
          </cell>
        </row>
        <row r="462">
          <cell r="B462">
            <v>2279</v>
          </cell>
          <cell r="C462" t="str">
            <v>PERFORISTA</v>
          </cell>
          <cell r="D462" t="str">
            <v>SINDICALIZADO</v>
          </cell>
        </row>
        <row r="463">
          <cell r="B463">
            <v>2280</v>
          </cell>
          <cell r="C463" t="str">
            <v>TOLVERO</v>
          </cell>
          <cell r="D463" t="str">
            <v>SINDICALIZADO</v>
          </cell>
        </row>
        <row r="464">
          <cell r="B464">
            <v>2281</v>
          </cell>
          <cell r="C464" t="str">
            <v>OPERADOR DE BARRENACION</v>
          </cell>
          <cell r="D464" t="str">
            <v>SINDICALIZADO</v>
          </cell>
        </row>
        <row r="465">
          <cell r="B465">
            <v>2282</v>
          </cell>
          <cell r="C465" t="str">
            <v>OPERARIO DE BARRENACION</v>
          </cell>
          <cell r="D465" t="str">
            <v>SINDICALIZADO</v>
          </cell>
        </row>
        <row r="466">
          <cell r="B466">
            <v>2283</v>
          </cell>
          <cell r="C466" t="str">
            <v>OPERADOR PIPA</v>
          </cell>
          <cell r="D466" t="str">
            <v>SINDICALIZADO</v>
          </cell>
        </row>
        <row r="467">
          <cell r="B467">
            <v>2284</v>
          </cell>
          <cell r="C467" t="str">
            <v>PERFORISTA</v>
          </cell>
          <cell r="D467" t="str">
            <v>SINDICALIZADO</v>
          </cell>
        </row>
        <row r="468">
          <cell r="B468">
            <v>2286</v>
          </cell>
          <cell r="C468" t="str">
            <v>OPERADOR DE MAQUINARIA</v>
          </cell>
          <cell r="D468" t="str">
            <v>SINDICALIZADO</v>
          </cell>
        </row>
        <row r="469">
          <cell r="B469">
            <v>2287</v>
          </cell>
          <cell r="C469" t="str">
            <v>OPERADOR DE BARRENACION</v>
          </cell>
          <cell r="D469" t="str">
            <v>SINDICALIZADO</v>
          </cell>
        </row>
        <row r="470">
          <cell r="B470">
            <v>2289</v>
          </cell>
          <cell r="C470" t="str">
            <v>OPERADOR DE SCOOP TRAM</v>
          </cell>
          <cell r="D470" t="str">
            <v>SINDICALIZADO</v>
          </cell>
        </row>
        <row r="471">
          <cell r="B471">
            <v>2290</v>
          </cell>
          <cell r="C471" t="str">
            <v>OPERADOR DE SCOOP TRAM</v>
          </cell>
          <cell r="D471" t="str">
            <v>SINDICALIZADO</v>
          </cell>
        </row>
        <row r="472">
          <cell r="B472">
            <v>2291</v>
          </cell>
          <cell r="C472" t="str">
            <v>OPERADOR DE SCOOP TRAM</v>
          </cell>
          <cell r="D472" t="str">
            <v>SINDICALIZADO</v>
          </cell>
        </row>
        <row r="473">
          <cell r="B473">
            <v>2293</v>
          </cell>
          <cell r="C473" t="str">
            <v>CARGADOR BARRENOS</v>
          </cell>
          <cell r="D473" t="str">
            <v>SINDICALIZADO</v>
          </cell>
        </row>
        <row r="474">
          <cell r="B474">
            <v>2294</v>
          </cell>
          <cell r="C474" t="str">
            <v>AYUD. CARGADOR BARRENOS</v>
          </cell>
          <cell r="D474" t="str">
            <v>SINDICALIZADO</v>
          </cell>
        </row>
        <row r="475">
          <cell r="B475">
            <v>2295</v>
          </cell>
          <cell r="C475" t="str">
            <v>OPERARIO DE BARRENACION</v>
          </cell>
          <cell r="D475" t="str">
            <v>SINDICALIZADO</v>
          </cell>
        </row>
        <row r="476">
          <cell r="B476">
            <v>2296</v>
          </cell>
          <cell r="C476" t="str">
            <v>PERFORISTA</v>
          </cell>
          <cell r="D476" t="str">
            <v>SINDICALIZADO</v>
          </cell>
        </row>
        <row r="477">
          <cell r="B477">
            <v>2297</v>
          </cell>
          <cell r="C477" t="str">
            <v>CARGADOR BARRENOS</v>
          </cell>
          <cell r="D477" t="str">
            <v>SINDICALIZADO</v>
          </cell>
        </row>
        <row r="478">
          <cell r="B478">
            <v>2298</v>
          </cell>
          <cell r="C478" t="str">
            <v>OPERARIO DE BARRENACION</v>
          </cell>
          <cell r="D478" t="str">
            <v>SINDICALIZADO</v>
          </cell>
        </row>
        <row r="479">
          <cell r="B479">
            <v>2299</v>
          </cell>
          <cell r="C479" t="str">
            <v>PERFORISTA</v>
          </cell>
          <cell r="D479" t="str">
            <v>SINDICALIZADO</v>
          </cell>
        </row>
        <row r="480">
          <cell r="B480">
            <v>2300</v>
          </cell>
          <cell r="C480" t="str">
            <v>PERFORISTA</v>
          </cell>
          <cell r="D480" t="str">
            <v>SINDICALIZADO</v>
          </cell>
        </row>
        <row r="481">
          <cell r="B481">
            <v>2301</v>
          </cell>
          <cell r="C481" t="str">
            <v>PERFORISTA</v>
          </cell>
          <cell r="D481" t="str">
            <v>SINDICALIZADO</v>
          </cell>
        </row>
        <row r="482">
          <cell r="B482">
            <v>2302</v>
          </cell>
          <cell r="C482" t="str">
            <v>PERFORISTA</v>
          </cell>
          <cell r="D482" t="str">
            <v>SINDICALIZADO</v>
          </cell>
        </row>
        <row r="483">
          <cell r="B483">
            <v>2303</v>
          </cell>
          <cell r="C483" t="str">
            <v>OPERADOR DE MAQUINARIA</v>
          </cell>
          <cell r="D483" t="str">
            <v>SINDICALIZADO</v>
          </cell>
        </row>
        <row r="484">
          <cell r="B484">
            <v>2304</v>
          </cell>
          <cell r="C484" t="str">
            <v>PERFORISTA</v>
          </cell>
          <cell r="D484" t="str">
            <v>SINDICALIZADO</v>
          </cell>
        </row>
        <row r="485">
          <cell r="B485">
            <v>2305</v>
          </cell>
          <cell r="C485" t="str">
            <v>PERFORISTA</v>
          </cell>
          <cell r="D485" t="str">
            <v>SINDICALIZADO</v>
          </cell>
        </row>
        <row r="486">
          <cell r="B486">
            <v>2306</v>
          </cell>
          <cell r="C486" t="str">
            <v>OPERADOR DE SCOOP TRAM</v>
          </cell>
          <cell r="D486" t="str">
            <v>SINDICALIZADO</v>
          </cell>
        </row>
        <row r="487">
          <cell r="B487">
            <v>2307</v>
          </cell>
          <cell r="C487" t="str">
            <v>PERFORISTA</v>
          </cell>
          <cell r="D487" t="str">
            <v>SINDICALIZADO</v>
          </cell>
        </row>
        <row r="488">
          <cell r="B488">
            <v>2308</v>
          </cell>
          <cell r="C488" t="str">
            <v>OPERADOR DE BARRENACION</v>
          </cell>
          <cell r="D488" t="str">
            <v>SINDICALIZADO</v>
          </cell>
        </row>
        <row r="489">
          <cell r="B489">
            <v>2309</v>
          </cell>
          <cell r="C489" t="str">
            <v>OPERADOR DE BARRENACION</v>
          </cell>
          <cell r="D489" t="str">
            <v>SINDICALIZADO</v>
          </cell>
        </row>
        <row r="490">
          <cell r="B490">
            <v>2310</v>
          </cell>
          <cell r="C490" t="str">
            <v>OPERADOR DE SCOOP TRAM</v>
          </cell>
          <cell r="D490" t="str">
            <v>SINDICALIZADO</v>
          </cell>
        </row>
        <row r="491">
          <cell r="B491">
            <v>2311</v>
          </cell>
          <cell r="C491" t="str">
            <v>PERFORISTA</v>
          </cell>
          <cell r="D491" t="str">
            <v>SINDICALIZADO</v>
          </cell>
        </row>
        <row r="492">
          <cell r="B492">
            <v>2312</v>
          </cell>
          <cell r="C492" t="str">
            <v>OPERADOR DE BARRENACION</v>
          </cell>
          <cell r="D492" t="str">
            <v>EMPLEADO</v>
          </cell>
        </row>
        <row r="493">
          <cell r="B493">
            <v>2313</v>
          </cell>
          <cell r="C493" t="str">
            <v>OPERARIO DE BARRENACION</v>
          </cell>
          <cell r="D493" t="str">
            <v>SINDICALIZADO</v>
          </cell>
        </row>
        <row r="494">
          <cell r="B494">
            <v>2314</v>
          </cell>
          <cell r="C494" t="str">
            <v>OPERADOR RETROEXCAVADORA</v>
          </cell>
          <cell r="D494" t="str">
            <v>SINDICALIZADO</v>
          </cell>
        </row>
        <row r="495">
          <cell r="B495">
            <v>2315</v>
          </cell>
          <cell r="C495" t="str">
            <v>OPERADOR DE BARRENACION</v>
          </cell>
          <cell r="D495" t="str">
            <v>SINDICALIZADO</v>
          </cell>
        </row>
        <row r="496">
          <cell r="B496">
            <v>2316</v>
          </cell>
          <cell r="C496" t="str">
            <v>OPERADOR DE BARRENACION</v>
          </cell>
          <cell r="D496" t="str">
            <v>SINDICALIZADO</v>
          </cell>
        </row>
        <row r="497">
          <cell r="B497">
            <v>2317</v>
          </cell>
          <cell r="C497" t="str">
            <v>OPERADOR DE BARRENACION</v>
          </cell>
          <cell r="D497" t="str">
            <v>SINDICALIZADO</v>
          </cell>
        </row>
        <row r="498">
          <cell r="B498">
            <v>2318</v>
          </cell>
          <cell r="C498" t="str">
            <v>OPERADOR DE LANZADORA DE CONCRETO</v>
          </cell>
          <cell r="D498" t="str">
            <v>SINDICALIZADO</v>
          </cell>
        </row>
        <row r="499">
          <cell r="B499">
            <v>2319</v>
          </cell>
          <cell r="C499" t="str">
            <v>PERFORISTA</v>
          </cell>
          <cell r="D499" t="str">
            <v>SINDICALIZADO</v>
          </cell>
        </row>
        <row r="500">
          <cell r="B500">
            <v>2320</v>
          </cell>
          <cell r="C500" t="str">
            <v>CHOFER SERVICIOS</v>
          </cell>
          <cell r="D500" t="str">
            <v>SINDICALIZADO</v>
          </cell>
        </row>
        <row r="501">
          <cell r="B501">
            <v>2321</v>
          </cell>
          <cell r="C501" t="str">
            <v>OPERADOR DE SCOOP TRAM</v>
          </cell>
          <cell r="D501" t="str">
            <v>SINDICALIZADO</v>
          </cell>
        </row>
        <row r="502">
          <cell r="B502">
            <v>2323</v>
          </cell>
          <cell r="C502" t="str">
            <v>PERFORISTA</v>
          </cell>
          <cell r="D502" t="str">
            <v>SINDICALIZADO</v>
          </cell>
        </row>
        <row r="503">
          <cell r="B503">
            <v>2324</v>
          </cell>
          <cell r="C503" t="str">
            <v>GERENTE EXPLORACION Y GEOLOGIA</v>
          </cell>
          <cell r="D503" t="str">
            <v>EMPLEADO</v>
          </cell>
        </row>
        <row r="504">
          <cell r="B504">
            <v>2325</v>
          </cell>
          <cell r="C504" t="str">
            <v>OPERADOR DE MAQUINARIA</v>
          </cell>
          <cell r="D504" t="str">
            <v>SINDICALIZADO</v>
          </cell>
        </row>
        <row r="505">
          <cell r="B505">
            <v>2326</v>
          </cell>
          <cell r="C505" t="str">
            <v>OPERADOR DE SCOOP TRAM</v>
          </cell>
          <cell r="D505" t="str">
            <v>EMPLEADO</v>
          </cell>
        </row>
        <row r="506">
          <cell r="B506">
            <v>2327</v>
          </cell>
          <cell r="C506" t="str">
            <v>TOLVERO</v>
          </cell>
          <cell r="D506" t="str">
            <v>SINDICALIZADO</v>
          </cell>
        </row>
        <row r="507">
          <cell r="B507">
            <v>2328</v>
          </cell>
          <cell r="C507" t="str">
            <v>PERFORISTA</v>
          </cell>
          <cell r="D507" t="str">
            <v>EMPLEADO</v>
          </cell>
        </row>
        <row r="508">
          <cell r="B508">
            <v>2329</v>
          </cell>
          <cell r="C508" t="str">
            <v>CHOFER SERVICIOS</v>
          </cell>
          <cell r="D508" t="str">
            <v>SINDICALIZADO</v>
          </cell>
        </row>
        <row r="509">
          <cell r="B509">
            <v>2330</v>
          </cell>
          <cell r="C509" t="str">
            <v>OPERADOR DE MAQUINARIA</v>
          </cell>
          <cell r="D509" t="str">
            <v>SINDICALIZADO</v>
          </cell>
        </row>
        <row r="510">
          <cell r="B510">
            <v>2331</v>
          </cell>
          <cell r="C510" t="str">
            <v>AYUD. CARGADOR BARRENOS</v>
          </cell>
          <cell r="D510" t="str">
            <v>SINDICALIZADO</v>
          </cell>
        </row>
        <row r="511">
          <cell r="B511">
            <v>2332</v>
          </cell>
          <cell r="C511" t="str">
            <v>OPERADOR DE MAQUINARIA</v>
          </cell>
          <cell r="D511" t="str">
            <v>SINDICALIZADO</v>
          </cell>
        </row>
        <row r="512">
          <cell r="B512">
            <v>2333</v>
          </cell>
          <cell r="C512" t="str">
            <v>OPERADOR DE SCOOP TRAM</v>
          </cell>
          <cell r="D512" t="str">
            <v>SINDICALIZADO</v>
          </cell>
        </row>
        <row r="513">
          <cell r="B513">
            <v>2334</v>
          </cell>
          <cell r="C513" t="str">
            <v>OPERADOR DE BARRENACION</v>
          </cell>
          <cell r="D513" t="str">
            <v>SINDICALIZADO</v>
          </cell>
        </row>
        <row r="514">
          <cell r="B514">
            <v>2335</v>
          </cell>
          <cell r="C514" t="str">
            <v>OPERADOR JUMBO</v>
          </cell>
          <cell r="D514" t="str">
            <v>EMPLEADO</v>
          </cell>
        </row>
        <row r="515">
          <cell r="B515">
            <v>2336</v>
          </cell>
          <cell r="C515" t="str">
            <v>OPERADOR DE MAQUINARIA</v>
          </cell>
          <cell r="D515" t="str">
            <v>SINDICALIZADO</v>
          </cell>
        </row>
        <row r="516">
          <cell r="B516">
            <v>2337</v>
          </cell>
          <cell r="C516" t="str">
            <v>PERFORISTA</v>
          </cell>
          <cell r="D516" t="str">
            <v>SINDICALIZADO</v>
          </cell>
        </row>
        <row r="517">
          <cell r="B517">
            <v>2338</v>
          </cell>
          <cell r="C517" t="str">
            <v>OPERADOR DE MAQUINARIA</v>
          </cell>
          <cell r="D517" t="str">
            <v>SINDICALIZADO</v>
          </cell>
        </row>
        <row r="518">
          <cell r="B518">
            <v>2339</v>
          </cell>
          <cell r="C518" t="str">
            <v>CHOFER SERVICIOS</v>
          </cell>
          <cell r="D518" t="str">
            <v>SINDICALIZADO</v>
          </cell>
        </row>
        <row r="519">
          <cell r="B519">
            <v>2340</v>
          </cell>
          <cell r="C519" t="str">
            <v>PERFORISTA</v>
          </cell>
          <cell r="D519" t="str">
            <v>SINDICALIZADO</v>
          </cell>
        </row>
        <row r="520">
          <cell r="B520">
            <v>2341</v>
          </cell>
          <cell r="C520" t="str">
            <v>TOLVERO</v>
          </cell>
          <cell r="D520" t="str">
            <v>SINDICALIZADO</v>
          </cell>
        </row>
        <row r="521">
          <cell r="B521">
            <v>2342</v>
          </cell>
          <cell r="C521" t="str">
            <v>PERFORISTA</v>
          </cell>
          <cell r="D521" t="str">
            <v>SINDICALIZADO</v>
          </cell>
        </row>
        <row r="522">
          <cell r="B522">
            <v>2343</v>
          </cell>
          <cell r="C522" t="str">
            <v>CARGADOR BARRENOS</v>
          </cell>
          <cell r="D522" t="str">
            <v>SINDICALIZADO</v>
          </cell>
        </row>
        <row r="523">
          <cell r="B523">
            <v>2344</v>
          </cell>
          <cell r="C523" t="str">
            <v>OPERARIO DE BARRENACION</v>
          </cell>
          <cell r="D523" t="str">
            <v>SINDICALIZADO</v>
          </cell>
        </row>
        <row r="524">
          <cell r="B524">
            <v>2345</v>
          </cell>
          <cell r="C524" t="str">
            <v>OPERADOR DE BARRENACION</v>
          </cell>
          <cell r="D524" t="str">
            <v>SINDICALIZADO</v>
          </cell>
        </row>
        <row r="525">
          <cell r="B525">
            <v>2346</v>
          </cell>
          <cell r="C525" t="str">
            <v>OPERADOR DE LANZADORA DE CONCRETO</v>
          </cell>
          <cell r="D525" t="str">
            <v>SINDICALIZADO</v>
          </cell>
        </row>
        <row r="526">
          <cell r="B526">
            <v>2347</v>
          </cell>
          <cell r="C526" t="str">
            <v>PERFORISTA</v>
          </cell>
          <cell r="D526" t="str">
            <v>SINDICALIZADO</v>
          </cell>
        </row>
        <row r="527">
          <cell r="B527">
            <v>2348</v>
          </cell>
          <cell r="C527" t="str">
            <v>PERFORISTA</v>
          </cell>
          <cell r="D527" t="str">
            <v>SINDICALIZADO</v>
          </cell>
        </row>
        <row r="528">
          <cell r="B528">
            <v>2349</v>
          </cell>
          <cell r="C528" t="str">
            <v>OPERADOR DE MAQUINARIA</v>
          </cell>
          <cell r="D528" t="str">
            <v>SINDICALIZADO</v>
          </cell>
        </row>
        <row r="529">
          <cell r="B529">
            <v>2350</v>
          </cell>
          <cell r="C529" t="str">
            <v>PERFORISTA</v>
          </cell>
          <cell r="D529" t="str">
            <v>SINDICALIZADO</v>
          </cell>
        </row>
        <row r="530">
          <cell r="B530">
            <v>2351</v>
          </cell>
          <cell r="C530" t="str">
            <v>OPERARIO DE BARRENACION</v>
          </cell>
          <cell r="D530" t="str">
            <v>SINDICALIZADO</v>
          </cell>
        </row>
        <row r="531">
          <cell r="B531">
            <v>2352</v>
          </cell>
          <cell r="C531" t="str">
            <v>CARGADOR BARRENOS</v>
          </cell>
          <cell r="D531" t="str">
            <v>SINDICALIZADO</v>
          </cell>
        </row>
        <row r="532">
          <cell r="B532">
            <v>2353</v>
          </cell>
          <cell r="C532" t="str">
            <v>OPERADOR DE BARRENACION</v>
          </cell>
          <cell r="D532" t="str">
            <v>SINDICALIZADO</v>
          </cell>
        </row>
        <row r="533">
          <cell r="B533">
            <v>2354</v>
          </cell>
          <cell r="C533" t="str">
            <v>SUPERVISOR DE MINA</v>
          </cell>
          <cell r="D533" t="str">
            <v>EMPLEADO</v>
          </cell>
        </row>
        <row r="534">
          <cell r="B534">
            <v>2355</v>
          </cell>
          <cell r="C534" t="str">
            <v>CHOFER SERVICIOS</v>
          </cell>
          <cell r="D534" t="str">
            <v>SINDICALIZADO</v>
          </cell>
        </row>
        <row r="535">
          <cell r="B535">
            <v>2356</v>
          </cell>
          <cell r="C535" t="str">
            <v>CHOFER SERVICIOS</v>
          </cell>
          <cell r="D535" t="str">
            <v>SINDICALIZADO</v>
          </cell>
        </row>
        <row r="536">
          <cell r="B536">
            <v>2357</v>
          </cell>
          <cell r="C536" t="str">
            <v>OPERADOR DE SCOOP TRAM</v>
          </cell>
          <cell r="D536" t="str">
            <v>EMPLEADO</v>
          </cell>
        </row>
        <row r="537">
          <cell r="B537">
            <v>2358</v>
          </cell>
          <cell r="C537" t="str">
            <v>PERFORISTA</v>
          </cell>
          <cell r="D537" t="str">
            <v>SINDICALIZADO</v>
          </cell>
        </row>
        <row r="538">
          <cell r="B538">
            <v>2359</v>
          </cell>
          <cell r="C538" t="str">
            <v>CARGADOR BARRENOS</v>
          </cell>
          <cell r="D538" t="str">
            <v>SINDICALIZADO</v>
          </cell>
        </row>
        <row r="539">
          <cell r="B539">
            <v>2360</v>
          </cell>
          <cell r="C539" t="str">
            <v>PERFORISTA</v>
          </cell>
          <cell r="D539" t="str">
            <v>SINDICALIZADO</v>
          </cell>
        </row>
        <row r="540">
          <cell r="B540">
            <v>2361</v>
          </cell>
          <cell r="C540" t="str">
            <v>PERFORISTA</v>
          </cell>
          <cell r="D540" t="str">
            <v>SINDICALIZADO</v>
          </cell>
        </row>
        <row r="541">
          <cell r="B541">
            <v>2362</v>
          </cell>
          <cell r="C541" t="str">
            <v>OPERARIO DE BARRENACION</v>
          </cell>
          <cell r="D541" t="str">
            <v>SINDICALIZADO</v>
          </cell>
        </row>
        <row r="542">
          <cell r="B542">
            <v>2363</v>
          </cell>
          <cell r="C542" t="str">
            <v>OPERADOR DE BARRENACION</v>
          </cell>
          <cell r="D542" t="str">
            <v>SINDICALIZADO</v>
          </cell>
        </row>
        <row r="543">
          <cell r="B543">
            <v>2364</v>
          </cell>
          <cell r="C543" t="str">
            <v>OPERADOR DE BARRENACION</v>
          </cell>
          <cell r="D543" t="str">
            <v>SINDICALIZADO</v>
          </cell>
        </row>
        <row r="544">
          <cell r="B544">
            <v>2365</v>
          </cell>
          <cell r="C544" t="str">
            <v>CARGADOR BARRENOS</v>
          </cell>
          <cell r="D544" t="str">
            <v>SINDICALIZADO</v>
          </cell>
        </row>
        <row r="545">
          <cell r="B545">
            <v>2366</v>
          </cell>
          <cell r="C545" t="str">
            <v>PERFORISTA</v>
          </cell>
          <cell r="D545" t="str">
            <v>SINDICALIZADO</v>
          </cell>
        </row>
        <row r="546">
          <cell r="B546">
            <v>2367</v>
          </cell>
          <cell r="C546" t="str">
            <v>OPERARIO DE BARRENACION</v>
          </cell>
          <cell r="D546" t="str">
            <v>SINDICALIZADO</v>
          </cell>
        </row>
        <row r="547">
          <cell r="B547">
            <v>2368</v>
          </cell>
          <cell r="C547" t="str">
            <v>OPERADOR DE SCOOP TRAM</v>
          </cell>
          <cell r="D547" t="str">
            <v>SINDICALIZADO</v>
          </cell>
        </row>
        <row r="548">
          <cell r="B548">
            <v>2369</v>
          </cell>
          <cell r="C548" t="str">
            <v>OPERADOR DE SCOOP TRAM</v>
          </cell>
          <cell r="D548" t="str">
            <v>SINDICALIZADO</v>
          </cell>
        </row>
        <row r="549">
          <cell r="B549">
            <v>2370</v>
          </cell>
          <cell r="C549" t="str">
            <v>OPERADOR DE SCOOP TRAM</v>
          </cell>
          <cell r="D549" t="str">
            <v>SINDICALIZADO</v>
          </cell>
        </row>
        <row r="550">
          <cell r="B550">
            <v>2371</v>
          </cell>
          <cell r="C550" t="str">
            <v>PERFORISTA</v>
          </cell>
          <cell r="D550" t="str">
            <v>SINDICALIZADO</v>
          </cell>
        </row>
        <row r="551">
          <cell r="B551">
            <v>2372</v>
          </cell>
          <cell r="C551" t="str">
            <v>OPERADOR DE BARRENACION</v>
          </cell>
          <cell r="D551" t="str">
            <v>SINDICALIZADO</v>
          </cell>
        </row>
        <row r="552">
          <cell r="B552">
            <v>2373</v>
          </cell>
          <cell r="C552" t="str">
            <v>OPERADOR DE LANZADORA DE CONCRETO</v>
          </cell>
          <cell r="D552" t="str">
            <v>SINDICALIZADO</v>
          </cell>
        </row>
        <row r="553">
          <cell r="B553">
            <v>2374</v>
          </cell>
          <cell r="C553" t="str">
            <v>OPERADOR DE BARRENACION</v>
          </cell>
          <cell r="D553" t="str">
            <v>SINDICALIZADO</v>
          </cell>
        </row>
        <row r="554">
          <cell r="B554">
            <v>2375</v>
          </cell>
          <cell r="C554" t="str">
            <v>OPERADOR DE BARRENACION</v>
          </cell>
          <cell r="D554" t="str">
            <v>SINDICALIZADO</v>
          </cell>
        </row>
        <row r="555">
          <cell r="B555">
            <v>2376</v>
          </cell>
          <cell r="C555" t="str">
            <v>PERFORISTA</v>
          </cell>
          <cell r="D555" t="str">
            <v>SINDICALIZADO</v>
          </cell>
        </row>
        <row r="556">
          <cell r="B556">
            <v>2377</v>
          </cell>
          <cell r="C556" t="str">
            <v>OPERADOR DE BARRENACION</v>
          </cell>
          <cell r="D556" t="str">
            <v>SINDICALIZADO</v>
          </cell>
        </row>
        <row r="557">
          <cell r="B557">
            <v>2378</v>
          </cell>
          <cell r="C557" t="str">
            <v>OPERARIO DE BARRENACION</v>
          </cell>
          <cell r="D557" t="str">
            <v>SINDICALIZADO</v>
          </cell>
        </row>
        <row r="558">
          <cell r="B558">
            <v>2379</v>
          </cell>
          <cell r="C558" t="str">
            <v>CARGADOR BARRENOS</v>
          </cell>
          <cell r="D558" t="str">
            <v>SINDICALIZADO</v>
          </cell>
        </row>
        <row r="559">
          <cell r="B559">
            <v>2380</v>
          </cell>
          <cell r="C559" t="str">
            <v>TUBERO Y SERVICIOS</v>
          </cell>
          <cell r="D559" t="str">
            <v>SINDICALIZADO</v>
          </cell>
        </row>
        <row r="560">
          <cell r="B560">
            <v>2381</v>
          </cell>
          <cell r="C560" t="str">
            <v>OPERADOR DE MAQUINARIA</v>
          </cell>
          <cell r="D560" t="str">
            <v>SINDICALIZADO</v>
          </cell>
        </row>
        <row r="561">
          <cell r="B561">
            <v>2382</v>
          </cell>
          <cell r="C561" t="str">
            <v>SUPERVISOR DE MINA</v>
          </cell>
          <cell r="D561" t="str">
            <v>SINDICALIZADO</v>
          </cell>
        </row>
        <row r="562">
          <cell r="B562">
            <v>2383</v>
          </cell>
          <cell r="C562" t="str">
            <v>OPERADOR DE SCOOP TRAM</v>
          </cell>
          <cell r="D562" t="str">
            <v>SINDICALIZADO</v>
          </cell>
        </row>
        <row r="563">
          <cell r="B563">
            <v>2384</v>
          </cell>
          <cell r="C563" t="str">
            <v>CARGADOR BARRENOS</v>
          </cell>
          <cell r="D563" t="str">
            <v>SINDICALIZADO</v>
          </cell>
        </row>
        <row r="564">
          <cell r="B564">
            <v>2385</v>
          </cell>
          <cell r="C564" t="str">
            <v>OPERADOR DE SCOOP TRAM</v>
          </cell>
          <cell r="D564" t="str">
            <v>SINDICALIZADO</v>
          </cell>
        </row>
        <row r="565">
          <cell r="B565">
            <v>2386</v>
          </cell>
          <cell r="C565" t="str">
            <v>TOLVERO</v>
          </cell>
          <cell r="D565" t="str">
            <v>SINDICALIZADO</v>
          </cell>
        </row>
        <row r="566">
          <cell r="B566">
            <v>2387</v>
          </cell>
          <cell r="C566" t="str">
            <v>OPERADOR DE BARRENACION</v>
          </cell>
          <cell r="D566" t="str">
            <v>SINDICALIZADO</v>
          </cell>
        </row>
        <row r="567">
          <cell r="B567">
            <v>2388</v>
          </cell>
          <cell r="C567" t="str">
            <v>PERFORISTA</v>
          </cell>
          <cell r="D567" t="str">
            <v>SINDICALIZADO</v>
          </cell>
        </row>
        <row r="568">
          <cell r="B568">
            <v>2389</v>
          </cell>
          <cell r="C568" t="str">
            <v>OPERADOR DE BARRENACION</v>
          </cell>
          <cell r="D568" t="str">
            <v>SINDICALIZADO</v>
          </cell>
        </row>
        <row r="569">
          <cell r="B569">
            <v>2390</v>
          </cell>
          <cell r="C569" t="str">
            <v>ASISTENTE ADMINISTRATIVO</v>
          </cell>
          <cell r="D569" t="str">
            <v>EMPLEADO</v>
          </cell>
        </row>
        <row r="570">
          <cell r="B570">
            <v>2391</v>
          </cell>
          <cell r="C570" t="str">
            <v>SUPERVISOR DE MINA A</v>
          </cell>
          <cell r="D570" t="str">
            <v>EMPLEADO</v>
          </cell>
        </row>
        <row r="571">
          <cell r="B571">
            <v>2392</v>
          </cell>
          <cell r="C571" t="str">
            <v>SUPERVISOR DE MINA A</v>
          </cell>
          <cell r="D571" t="str">
            <v>EMPLEADO</v>
          </cell>
        </row>
        <row r="572">
          <cell r="B572">
            <v>2393</v>
          </cell>
          <cell r="C572" t="str">
            <v>OPERARIO DE BARRENACION</v>
          </cell>
          <cell r="D572" t="str">
            <v>SINDICALIZADO</v>
          </cell>
        </row>
        <row r="573">
          <cell r="B573">
            <v>2394</v>
          </cell>
          <cell r="C573" t="str">
            <v>OPERARIO DE BARRENACION</v>
          </cell>
          <cell r="D573" t="str">
            <v>SINDICALIZADO</v>
          </cell>
        </row>
        <row r="574">
          <cell r="B574">
            <v>2395</v>
          </cell>
          <cell r="C574" t="str">
            <v>CHOFER SERVICIOS</v>
          </cell>
          <cell r="D574" t="str">
            <v>EMPLEADO</v>
          </cell>
        </row>
        <row r="575">
          <cell r="B575">
            <v>2396</v>
          </cell>
          <cell r="C575" t="str">
            <v>CHOFER SERVICIOS</v>
          </cell>
          <cell r="D575" t="str">
            <v>SINDICALIZADO</v>
          </cell>
        </row>
        <row r="576">
          <cell r="B576">
            <v>2397</v>
          </cell>
          <cell r="C576" t="str">
            <v>OPERARIO DE BARRENACION</v>
          </cell>
          <cell r="D576" t="str">
            <v>SINDICALIZADO</v>
          </cell>
        </row>
        <row r="577">
          <cell r="B577">
            <v>2398</v>
          </cell>
          <cell r="C577" t="str">
            <v>AYUD. CARGADOR BARRENOS</v>
          </cell>
          <cell r="D577" t="str">
            <v>SINDICALIZADO</v>
          </cell>
        </row>
        <row r="578">
          <cell r="B578">
            <v>2399</v>
          </cell>
          <cell r="C578" t="str">
            <v>PERFORISTA</v>
          </cell>
          <cell r="D578" t="str">
            <v>SINDICALIZADO</v>
          </cell>
        </row>
        <row r="579">
          <cell r="B579">
            <v>2400</v>
          </cell>
          <cell r="C579" t="str">
            <v>AUXILIAR DE VENTILACION</v>
          </cell>
          <cell r="D579" t="str">
            <v>SINDICALIZADO</v>
          </cell>
        </row>
        <row r="580">
          <cell r="B580">
            <v>2401</v>
          </cell>
          <cell r="C580" t="str">
            <v>OPERARIO</v>
          </cell>
          <cell r="D580" t="str">
            <v>SINDICALIZADO</v>
          </cell>
        </row>
        <row r="581">
          <cell r="B581">
            <v>2402</v>
          </cell>
          <cell r="C581" t="str">
            <v>OPERADOR DE MAQUINARIA</v>
          </cell>
          <cell r="D581" t="str">
            <v>SINDICALIZADO</v>
          </cell>
        </row>
        <row r="582">
          <cell r="B582">
            <v>2403</v>
          </cell>
          <cell r="C582" t="str">
            <v>AYUDANTE GENERAL</v>
          </cell>
          <cell r="D582" t="str">
            <v>SINDICALIZADO</v>
          </cell>
        </row>
        <row r="583">
          <cell r="B583">
            <v>2404</v>
          </cell>
          <cell r="C583" t="str">
            <v>OPERADOR DE BARRENACION</v>
          </cell>
          <cell r="D583" t="str">
            <v>SINDICALIZADO</v>
          </cell>
        </row>
        <row r="584">
          <cell r="B584">
            <v>2405</v>
          </cell>
          <cell r="C584" t="str">
            <v>AYUDANTE GENERAL</v>
          </cell>
          <cell r="D584" t="str">
            <v>SINDICALIZADO</v>
          </cell>
        </row>
        <row r="585">
          <cell r="B585">
            <v>2406</v>
          </cell>
          <cell r="C585" t="str">
            <v>AYUDANTE GENERAL</v>
          </cell>
          <cell r="D585" t="str">
            <v>SINDICALIZADO</v>
          </cell>
        </row>
        <row r="586">
          <cell r="B586">
            <v>2407</v>
          </cell>
          <cell r="C586" t="str">
            <v>AYUDANTE GENERAL</v>
          </cell>
          <cell r="D586" t="str">
            <v>SINDICALIZADO</v>
          </cell>
        </row>
        <row r="587">
          <cell r="B587">
            <v>2408</v>
          </cell>
          <cell r="C587" t="str">
            <v>AYUDANTE GENERAL</v>
          </cell>
          <cell r="D587" t="str">
            <v>SINDICALIZADO</v>
          </cell>
        </row>
        <row r="588">
          <cell r="B588">
            <v>2409</v>
          </cell>
          <cell r="C588" t="str">
            <v>CHOFER SERVICIOS</v>
          </cell>
          <cell r="D588" t="str">
            <v>SINDICALIZADO</v>
          </cell>
        </row>
        <row r="589">
          <cell r="B589">
            <v>2410</v>
          </cell>
          <cell r="C589" t="str">
            <v>AYUDANTE GENERAL</v>
          </cell>
          <cell r="D589" t="str">
            <v>SINDICALIZADO</v>
          </cell>
        </row>
        <row r="590">
          <cell r="B590">
            <v>2411</v>
          </cell>
          <cell r="C590" t="str">
            <v>AYUDANTE GENERAL</v>
          </cell>
          <cell r="D590" t="str">
            <v>SINDICALIZADO</v>
          </cell>
        </row>
        <row r="591">
          <cell r="B591">
            <v>2412</v>
          </cell>
          <cell r="C591" t="str">
            <v>AYUDANTE GENERAL</v>
          </cell>
          <cell r="D591" t="str">
            <v>SINDICALIZADO</v>
          </cell>
        </row>
        <row r="592">
          <cell r="B592">
            <v>2413</v>
          </cell>
          <cell r="C592" t="str">
            <v>AYUDANTE GENERAL</v>
          </cell>
          <cell r="D592" t="str">
            <v>SINDICALIZADO</v>
          </cell>
        </row>
        <row r="593">
          <cell r="B593">
            <v>2414</v>
          </cell>
          <cell r="C593" t="str">
            <v>AYUDANTE GENERAL</v>
          </cell>
          <cell r="D593" t="str">
            <v>SINDICALIZADO</v>
          </cell>
        </row>
        <row r="594">
          <cell r="B594">
            <v>2415</v>
          </cell>
          <cell r="C594" t="str">
            <v>AYUDANTE GENERAL</v>
          </cell>
          <cell r="D594" t="str">
            <v>SINDICALIZADO</v>
          </cell>
        </row>
        <row r="595">
          <cell r="B595">
            <v>2416</v>
          </cell>
          <cell r="C595" t="str">
            <v>AYUDANTE GENERAL</v>
          </cell>
          <cell r="D595" t="str">
            <v>SINDICALIZADO</v>
          </cell>
        </row>
        <row r="596">
          <cell r="B596">
            <v>2417</v>
          </cell>
          <cell r="C596" t="str">
            <v>AYUDANTE GENERAL</v>
          </cell>
          <cell r="D596" t="str">
            <v>SINDICALIZADO</v>
          </cell>
        </row>
        <row r="597">
          <cell r="B597">
            <v>2418</v>
          </cell>
          <cell r="C597" t="str">
            <v>CHOFER SERVICIOS</v>
          </cell>
          <cell r="D597" t="str">
            <v>SINDICALIZADO</v>
          </cell>
        </row>
        <row r="598">
          <cell r="B598">
            <v>2419</v>
          </cell>
          <cell r="C598" t="str">
            <v>CHOFER SERVICIOS</v>
          </cell>
          <cell r="D598" t="str">
            <v>SINDICALIZADO</v>
          </cell>
        </row>
        <row r="599">
          <cell r="B599">
            <v>2420</v>
          </cell>
          <cell r="C599" t="str">
            <v>AYUDANTE GENERAL</v>
          </cell>
          <cell r="D599" t="str">
            <v>SINDICALIZADO</v>
          </cell>
        </row>
        <row r="600">
          <cell r="B600">
            <v>2501</v>
          </cell>
          <cell r="C600" t="str">
            <v>SUPERINTENDENTE DE GEOLOGIA</v>
          </cell>
          <cell r="D600" t="str">
            <v>EMPLEADO</v>
          </cell>
        </row>
        <row r="601">
          <cell r="B601">
            <v>2502</v>
          </cell>
          <cell r="C601" t="str">
            <v>ADMINISTRADORA DE GEOLOGIA</v>
          </cell>
          <cell r="D601" t="str">
            <v>EMPLEADO</v>
          </cell>
        </row>
        <row r="602">
          <cell r="B602">
            <v>2503</v>
          </cell>
          <cell r="C602" t="str">
            <v>JEFE DE GEOTECNIA</v>
          </cell>
          <cell r="D602" t="str">
            <v>EMPLEADO</v>
          </cell>
        </row>
        <row r="603">
          <cell r="B603">
            <v>2504</v>
          </cell>
          <cell r="C603" t="str">
            <v>SUPERVISOR DE INFORMACION GEOLOGIA</v>
          </cell>
          <cell r="D603" t="str">
            <v>EMPLEADO</v>
          </cell>
        </row>
        <row r="604">
          <cell r="B604">
            <v>2505</v>
          </cell>
          <cell r="C604" t="str">
            <v>INGENIERO GEOLOGO</v>
          </cell>
          <cell r="D604" t="str">
            <v>EMPLEADO</v>
          </cell>
        </row>
        <row r="605">
          <cell r="B605">
            <v>2506</v>
          </cell>
          <cell r="C605" t="str">
            <v>AUXILIAR DE MUESTRERO</v>
          </cell>
          <cell r="D605" t="str">
            <v>SINDICALIZADO</v>
          </cell>
        </row>
        <row r="606">
          <cell r="B606">
            <v>2507</v>
          </cell>
          <cell r="C606" t="str">
            <v>MUESTRERO</v>
          </cell>
          <cell r="D606" t="str">
            <v>EMPLEADO</v>
          </cell>
        </row>
        <row r="607">
          <cell r="B607">
            <v>2508</v>
          </cell>
          <cell r="C607" t="str">
            <v>GEOLOGO ASISTENTE</v>
          </cell>
          <cell r="D607" t="str">
            <v>EMPLEADO</v>
          </cell>
        </row>
        <row r="608">
          <cell r="B608">
            <v>2509</v>
          </cell>
          <cell r="C608" t="str">
            <v>TECNICO GENERAL EN GEOLOGIA</v>
          </cell>
          <cell r="D608" t="str">
            <v>EMPLEADO</v>
          </cell>
        </row>
        <row r="609">
          <cell r="B609">
            <v>2510</v>
          </cell>
          <cell r="C609" t="str">
            <v>GERENTE EXPLORACION Y GEOLOGIA</v>
          </cell>
          <cell r="D609" t="str">
            <v>EMPLEADO</v>
          </cell>
        </row>
        <row r="610">
          <cell r="B610">
            <v>2511</v>
          </cell>
          <cell r="C610" t="str">
            <v>ANALISTA EN GEOTECNIA</v>
          </cell>
          <cell r="D610" t="str">
            <v>EMPLEADO</v>
          </cell>
        </row>
        <row r="611">
          <cell r="B611">
            <v>2512</v>
          </cell>
          <cell r="C611" t="str">
            <v>INGENIERO GEOLOGO</v>
          </cell>
          <cell r="D611" t="str">
            <v>EMPLEADO</v>
          </cell>
        </row>
        <row r="612">
          <cell r="B612">
            <v>2513</v>
          </cell>
          <cell r="C612" t="str">
            <v>GEOLOGO ASISTENTE B</v>
          </cell>
          <cell r="D612" t="str">
            <v>EMPLEADO</v>
          </cell>
        </row>
        <row r="613">
          <cell r="B613">
            <v>2514</v>
          </cell>
          <cell r="C613" t="str">
            <v>ASISTENTE DE GEOLOGIA</v>
          </cell>
          <cell r="D613" t="str">
            <v>EMPLEADO</v>
          </cell>
        </row>
        <row r="614">
          <cell r="B614">
            <v>2515</v>
          </cell>
          <cell r="C614" t="str">
            <v>JEFE GEOLOGIA Y EXPLORACION</v>
          </cell>
          <cell r="D614" t="str">
            <v>EMPLEADO</v>
          </cell>
        </row>
        <row r="615">
          <cell r="B615">
            <v>2516</v>
          </cell>
          <cell r="C615" t="str">
            <v>ANALISTA EN GEOTECNIA</v>
          </cell>
          <cell r="D615" t="str">
            <v>EMPLEADO</v>
          </cell>
        </row>
        <row r="616">
          <cell r="B616">
            <v>2517</v>
          </cell>
          <cell r="C616" t="str">
            <v>JEFE GEOLOGIA Y EXPLORACION</v>
          </cell>
          <cell r="D616" t="str">
            <v>EMPLEADO</v>
          </cell>
        </row>
        <row r="617">
          <cell r="B617">
            <v>2518</v>
          </cell>
          <cell r="C617" t="str">
            <v>ANALISTA EN GEOTECNIA</v>
          </cell>
          <cell r="D617" t="str">
            <v>EMPLEADO</v>
          </cell>
        </row>
        <row r="618">
          <cell r="B618">
            <v>2519</v>
          </cell>
          <cell r="C618" t="str">
            <v>ADMINISTRADOR SISTEMAS DE GEOLOGIA</v>
          </cell>
          <cell r="D618" t="str">
            <v>EMPLEADO</v>
          </cell>
        </row>
        <row r="619">
          <cell r="B619">
            <v>2520</v>
          </cell>
          <cell r="C619" t="str">
            <v>ASISTENTE DE GEOLOGIA</v>
          </cell>
          <cell r="D619" t="str">
            <v>EMPLEADO</v>
          </cell>
        </row>
        <row r="620">
          <cell r="B620">
            <v>2521</v>
          </cell>
          <cell r="C620" t="str">
            <v>AUXILIAR DE ING. INDUSTRIAL</v>
          </cell>
          <cell r="D620" t="str">
            <v>EMPLEADO</v>
          </cell>
        </row>
        <row r="621">
          <cell r="B621">
            <v>2522</v>
          </cell>
          <cell r="C621" t="str">
            <v>SUPERVISOR DE ACARREO</v>
          </cell>
          <cell r="D621" t="str">
            <v>EMPLEADO</v>
          </cell>
        </row>
        <row r="622">
          <cell r="B622">
            <v>2523</v>
          </cell>
          <cell r="C622" t="str">
            <v>ANALISTA DE ING. INDUSTRIAL</v>
          </cell>
          <cell r="D622" t="str">
            <v>EMPLEADO</v>
          </cell>
        </row>
        <row r="623">
          <cell r="B623">
            <v>2524</v>
          </cell>
          <cell r="C623" t="str">
            <v>ANALISTA DE ING. INDUSTRIAL</v>
          </cell>
          <cell r="D623" t="str">
            <v>EMPLEADO</v>
          </cell>
        </row>
        <row r="624">
          <cell r="B624">
            <v>2525</v>
          </cell>
          <cell r="C624" t="str">
            <v>ANALISTA DE ING. INDUSTRIAL</v>
          </cell>
          <cell r="D624" t="str">
            <v>EMPLEADO</v>
          </cell>
        </row>
        <row r="625">
          <cell r="B625">
            <v>2526</v>
          </cell>
          <cell r="C625" t="str">
            <v>ANALISTA DE ING. INDUSTRIAL</v>
          </cell>
          <cell r="D625" t="str">
            <v>EMPLEADO</v>
          </cell>
        </row>
        <row r="626">
          <cell r="B626">
            <v>2527</v>
          </cell>
          <cell r="C626" t="str">
            <v>SUPERVISOR DE ACARREO</v>
          </cell>
          <cell r="D626" t="str">
            <v>EMPLEADO</v>
          </cell>
        </row>
        <row r="627">
          <cell r="B627">
            <v>2528</v>
          </cell>
          <cell r="C627" t="str">
            <v>JEFE ING. INDUSTRIAL</v>
          </cell>
          <cell r="D627" t="str">
            <v>EMPLEADO</v>
          </cell>
        </row>
        <row r="628">
          <cell r="B628">
            <v>2529</v>
          </cell>
          <cell r="C628" t="str">
            <v>SUPERVISOR DE MINA</v>
          </cell>
          <cell r="D628" t="str">
            <v>EMPLEADO</v>
          </cell>
        </row>
        <row r="629">
          <cell r="B629">
            <v>2530</v>
          </cell>
          <cell r="C629" t="str">
            <v>JEFE DE CAPACITACION</v>
          </cell>
          <cell r="D629" t="str">
            <v>EMPLEADO</v>
          </cell>
        </row>
        <row r="630">
          <cell r="B630">
            <v>2531</v>
          </cell>
          <cell r="C630" t="str">
            <v>ASISTENTE ADMINISTRATIVO</v>
          </cell>
          <cell r="D630" t="str">
            <v>EMPLEADO</v>
          </cell>
        </row>
        <row r="631">
          <cell r="B631">
            <v>2532</v>
          </cell>
          <cell r="C631" t="str">
            <v>SUPERVISOR DE MINA</v>
          </cell>
          <cell r="D631" t="str">
            <v>EMPLEADO</v>
          </cell>
        </row>
        <row r="632">
          <cell r="B632">
            <v>2533</v>
          </cell>
          <cell r="C632" t="str">
            <v>GERENTE OPERACION MINA</v>
          </cell>
          <cell r="D632" t="str">
            <v>EMPLEADO</v>
          </cell>
        </row>
        <row r="633">
          <cell r="B633">
            <v>2534</v>
          </cell>
          <cell r="C633" t="str">
            <v>SUPERINTENDENTE DE SEGURIDAD E HIGIENE</v>
          </cell>
          <cell r="D633" t="str">
            <v>EMPLEADO</v>
          </cell>
        </row>
        <row r="634">
          <cell r="B634">
            <v>2535</v>
          </cell>
          <cell r="C634" t="str">
            <v>SUPERINTENDENTE DE MINA B</v>
          </cell>
          <cell r="D634" t="str">
            <v>EMPLEADO</v>
          </cell>
        </row>
        <row r="635">
          <cell r="B635">
            <v>2536</v>
          </cell>
          <cell r="C635" t="str">
            <v>SUPERVISOR DE MINA</v>
          </cell>
          <cell r="D635" t="str">
            <v>EMPLEADO</v>
          </cell>
        </row>
        <row r="636">
          <cell r="B636">
            <v>2537</v>
          </cell>
          <cell r="C636" t="str">
            <v>SUPERINTENDENTE DE MINA A</v>
          </cell>
          <cell r="D636" t="str">
            <v>EMPLEADO</v>
          </cell>
        </row>
        <row r="637">
          <cell r="B637">
            <v>2538</v>
          </cell>
          <cell r="C637" t="str">
            <v>SUPERVISOR GENERAL MINA B</v>
          </cell>
          <cell r="D637" t="str">
            <v>EMPLEADO</v>
          </cell>
        </row>
        <row r="638">
          <cell r="B638">
            <v>2539</v>
          </cell>
          <cell r="C638" t="str">
            <v>SUPERVISOR DE MINA</v>
          </cell>
          <cell r="D638" t="str">
            <v>EMPLEADO</v>
          </cell>
        </row>
        <row r="639">
          <cell r="B639">
            <v>2540</v>
          </cell>
          <cell r="C639" t="str">
            <v>INGENIERO DE PLANEACION</v>
          </cell>
          <cell r="D639" t="str">
            <v>EMPLEADO</v>
          </cell>
        </row>
        <row r="640">
          <cell r="B640">
            <v>2541</v>
          </cell>
          <cell r="C640" t="str">
            <v>SUPERVISOR SEGURIDAD E HIGIENE B</v>
          </cell>
          <cell r="D640" t="str">
            <v>EMPLEADO</v>
          </cell>
        </row>
        <row r="641">
          <cell r="B641">
            <v>2542</v>
          </cell>
          <cell r="C641" t="str">
            <v>INGENIERO DE PLANEACION</v>
          </cell>
          <cell r="D641" t="str">
            <v>EMPLEADO</v>
          </cell>
        </row>
        <row r="642">
          <cell r="B642">
            <v>2543</v>
          </cell>
          <cell r="C642" t="str">
            <v>JEFE DE PLANEACION</v>
          </cell>
          <cell r="D642" t="str">
            <v>EMPLEADO</v>
          </cell>
        </row>
        <row r="643">
          <cell r="B643">
            <v>2544</v>
          </cell>
          <cell r="C643" t="str">
            <v>INGENIERO DE PLANEACION</v>
          </cell>
          <cell r="D643" t="str">
            <v>EMPLEADO</v>
          </cell>
        </row>
        <row r="644">
          <cell r="B644">
            <v>2545</v>
          </cell>
          <cell r="C644" t="str">
            <v>SUPERVISOR DE MINA</v>
          </cell>
          <cell r="D644" t="str">
            <v>EMPLEADO</v>
          </cell>
        </row>
        <row r="645">
          <cell r="B645">
            <v>2546</v>
          </cell>
          <cell r="C645" t="str">
            <v>SUPERVISOR DE MINA</v>
          </cell>
          <cell r="D645" t="str">
            <v>EMPLEADO</v>
          </cell>
        </row>
        <row r="646">
          <cell r="B646">
            <v>2547</v>
          </cell>
          <cell r="C646" t="str">
            <v>SUPERVISOR DE MINA</v>
          </cell>
          <cell r="D646" t="str">
            <v>EMPLEADO</v>
          </cell>
        </row>
        <row r="647">
          <cell r="B647">
            <v>2548</v>
          </cell>
          <cell r="C647" t="str">
            <v>SUPERVISOR DE MINA</v>
          </cell>
          <cell r="D647" t="str">
            <v>EMPLEADO</v>
          </cell>
        </row>
        <row r="648">
          <cell r="B648">
            <v>2549</v>
          </cell>
          <cell r="C648" t="str">
            <v>JEFE FORTIF Y NVOS. PROYECTOS</v>
          </cell>
          <cell r="D648" t="str">
            <v>EMPLEADO</v>
          </cell>
        </row>
        <row r="649">
          <cell r="B649">
            <v>2550</v>
          </cell>
          <cell r="C649" t="str">
            <v>SUPERVISOR DE MINA</v>
          </cell>
          <cell r="D649" t="str">
            <v>EMPLEADO</v>
          </cell>
        </row>
        <row r="650">
          <cell r="B650">
            <v>2551</v>
          </cell>
          <cell r="C650" t="str">
            <v>GERENTE EXPLORACION Y GEOLOGIA</v>
          </cell>
          <cell r="D650" t="str">
            <v>EMPLEADO</v>
          </cell>
        </row>
        <row r="651">
          <cell r="B651">
            <v>2552</v>
          </cell>
          <cell r="C651" t="str">
            <v>SUPERVISOR DE MINA</v>
          </cell>
          <cell r="D651" t="str">
            <v>EMPLEADO</v>
          </cell>
        </row>
        <row r="652">
          <cell r="B652">
            <v>2553</v>
          </cell>
          <cell r="C652" t="str">
            <v>JEFE DE PROYECTO</v>
          </cell>
          <cell r="D652" t="str">
            <v>EMPLEADO</v>
          </cell>
        </row>
        <row r="653">
          <cell r="B653">
            <v>2554</v>
          </cell>
          <cell r="C653" t="str">
            <v>ASISTENTE SEGURIDAD E HIGIENE</v>
          </cell>
          <cell r="D653" t="str">
            <v>EMPLEADO</v>
          </cell>
        </row>
        <row r="654">
          <cell r="B654">
            <v>2556</v>
          </cell>
          <cell r="C654" t="str">
            <v>SUPERVISOR SEGURIDAD E HIGIENE B</v>
          </cell>
          <cell r="D654" t="str">
            <v>EMPLEADO</v>
          </cell>
        </row>
        <row r="655">
          <cell r="B655">
            <v>2557</v>
          </cell>
          <cell r="C655" t="str">
            <v>SUPERVISOR SEGURIDAD E HIGIENE A</v>
          </cell>
          <cell r="D655" t="str">
            <v>EMPLEADO</v>
          </cell>
        </row>
        <row r="656">
          <cell r="B656">
            <v>2558</v>
          </cell>
          <cell r="C656" t="str">
            <v>JEFE SEGURIDAD E HIGIENE</v>
          </cell>
          <cell r="D656" t="str">
            <v>EMPLEADO</v>
          </cell>
        </row>
        <row r="657">
          <cell r="B657">
            <v>2559</v>
          </cell>
          <cell r="C657" t="str">
            <v>SUPERVISOR SEGURIDAD E HIGIENE</v>
          </cell>
          <cell r="D657" t="str">
            <v>EMPLEADO</v>
          </cell>
        </row>
        <row r="658">
          <cell r="B658">
            <v>2560</v>
          </cell>
          <cell r="C658" t="str">
            <v>SUPERVISOR SEGURIDAD E HIGIENE</v>
          </cell>
          <cell r="D658" t="str">
            <v>EMPLEADO</v>
          </cell>
        </row>
        <row r="659">
          <cell r="B659">
            <v>2561</v>
          </cell>
          <cell r="C659" t="str">
            <v>TOPOGRAFO PRACTICO</v>
          </cell>
          <cell r="D659" t="str">
            <v>EMPLEADO</v>
          </cell>
        </row>
        <row r="660">
          <cell r="B660">
            <v>2562</v>
          </cell>
          <cell r="C660" t="str">
            <v>TOPOGRAFO PRACTICO</v>
          </cell>
          <cell r="D660" t="str">
            <v>EMPLEADO</v>
          </cell>
        </row>
        <row r="661">
          <cell r="B661">
            <v>2563</v>
          </cell>
          <cell r="C661" t="str">
            <v>TOPOGRAFO PRACTICO</v>
          </cell>
          <cell r="D661" t="str">
            <v>EMPLEADO</v>
          </cell>
        </row>
        <row r="662">
          <cell r="B662">
            <v>2564</v>
          </cell>
          <cell r="C662" t="str">
            <v>TOPOGRAFO PRACTICO</v>
          </cell>
          <cell r="D662" t="str">
            <v>EMPLEADO</v>
          </cell>
        </row>
        <row r="663">
          <cell r="B663">
            <v>2565</v>
          </cell>
          <cell r="C663" t="str">
            <v>TOPOGRAFO PRACTICO</v>
          </cell>
          <cell r="D663" t="str">
            <v>EMPLEADO</v>
          </cell>
        </row>
        <row r="664">
          <cell r="B664">
            <v>2566</v>
          </cell>
          <cell r="C664" t="str">
            <v>ASISTENTE DE TOPOGRAFIA</v>
          </cell>
          <cell r="D664" t="str">
            <v>EMPLEADO</v>
          </cell>
        </row>
        <row r="665">
          <cell r="B665">
            <v>2567</v>
          </cell>
          <cell r="C665" t="str">
            <v>JEFE DE TOPOGRAFIA</v>
          </cell>
          <cell r="D665" t="str">
            <v>EMPLEADO</v>
          </cell>
        </row>
        <row r="666">
          <cell r="B666">
            <v>2568</v>
          </cell>
          <cell r="C666" t="str">
            <v>AUXILIAR DE TOPOGRAFIA</v>
          </cell>
          <cell r="D666" t="str">
            <v>SINDICALIZADO</v>
          </cell>
        </row>
        <row r="667">
          <cell r="B667">
            <v>2569</v>
          </cell>
          <cell r="C667" t="str">
            <v>JEFE DE VENTILACION</v>
          </cell>
          <cell r="D667" t="str">
            <v>EMPLEADO</v>
          </cell>
        </row>
        <row r="668">
          <cell r="B668">
            <v>2570</v>
          </cell>
          <cell r="C668" t="str">
            <v>JEFE DE VENTILACION</v>
          </cell>
          <cell r="D668" t="str">
            <v>EMPLEADO</v>
          </cell>
        </row>
        <row r="669">
          <cell r="B669">
            <v>2571</v>
          </cell>
          <cell r="C669" t="str">
            <v>AYUDANTE RAPTOR</v>
          </cell>
          <cell r="D669" t="str">
            <v>SINDICALIZADO</v>
          </cell>
        </row>
        <row r="670">
          <cell r="B670">
            <v>2572</v>
          </cell>
          <cell r="C670" t="str">
            <v>CHOFER SERVICIOS</v>
          </cell>
          <cell r="D670" t="str">
            <v>SINDICALIZADO</v>
          </cell>
        </row>
        <row r="671">
          <cell r="B671">
            <v>2573</v>
          </cell>
          <cell r="C671" t="str">
            <v>OPERADOR DE BARRENACION</v>
          </cell>
          <cell r="D671" t="str">
            <v>SINDICALIZADO</v>
          </cell>
        </row>
        <row r="672">
          <cell r="B672">
            <v>2574</v>
          </cell>
          <cell r="C672" t="str">
            <v>VIGILANTE Y/O VELADOR</v>
          </cell>
          <cell r="D672" t="str">
            <v>EMPLEADO</v>
          </cell>
        </row>
        <row r="673">
          <cell r="B673">
            <v>2575</v>
          </cell>
          <cell r="C673" t="str">
            <v>GERENTE EXPLORACION Y GEOLOGIA</v>
          </cell>
          <cell r="D673" t="str">
            <v>EMPLEADO</v>
          </cell>
        </row>
        <row r="674">
          <cell r="B674">
            <v>2576</v>
          </cell>
          <cell r="C674" t="str">
            <v>VIGILANTE Y/O VELADOR</v>
          </cell>
          <cell r="D674" t="str">
            <v>EMPLEADO</v>
          </cell>
        </row>
        <row r="675">
          <cell r="B675">
            <v>2577</v>
          </cell>
          <cell r="C675" t="str">
            <v>OPERARIO DE BARRENACION</v>
          </cell>
          <cell r="D675" t="str">
            <v>SINDICALIZADO</v>
          </cell>
        </row>
        <row r="676">
          <cell r="B676">
            <v>2578</v>
          </cell>
          <cell r="C676" t="str">
            <v>VIGILANTE Y/O VELADOR</v>
          </cell>
          <cell r="D676" t="str">
            <v>EMPLEADO</v>
          </cell>
        </row>
        <row r="677">
          <cell r="B677">
            <v>2579</v>
          </cell>
          <cell r="C677" t="str">
            <v>VIGILANTE Y/O VELADOR</v>
          </cell>
          <cell r="D677" t="str">
            <v>EMPLEADO</v>
          </cell>
        </row>
        <row r="678">
          <cell r="B678">
            <v>2580</v>
          </cell>
          <cell r="C678" t="str">
            <v>VIGILANTE Y/O VELADOR</v>
          </cell>
          <cell r="D678" t="str">
            <v>EMPLEADO</v>
          </cell>
        </row>
        <row r="679">
          <cell r="B679">
            <v>2581</v>
          </cell>
          <cell r="C679" t="str">
            <v>OPERARIO DE BARRENACION</v>
          </cell>
          <cell r="D679" t="str">
            <v>SINDICALIZADO</v>
          </cell>
        </row>
        <row r="680">
          <cell r="B680">
            <v>2582</v>
          </cell>
          <cell r="C680" t="str">
            <v>AUXILIAR DE SOLDADOR</v>
          </cell>
          <cell r="D680" t="str">
            <v>SINDICALIZADO</v>
          </cell>
        </row>
        <row r="681">
          <cell r="B681">
            <v>2583</v>
          </cell>
          <cell r="C681" t="str">
            <v>SUPERVISOR CONCRETERA</v>
          </cell>
          <cell r="D681" t="str">
            <v>EMPLEADO</v>
          </cell>
        </row>
        <row r="682">
          <cell r="B682">
            <v>2584</v>
          </cell>
          <cell r="C682" t="str">
            <v>JEFE PLANTA CONCRETERA</v>
          </cell>
          <cell r="D682" t="str">
            <v>EMPLEADO</v>
          </cell>
        </row>
        <row r="683">
          <cell r="B683">
            <v>2585</v>
          </cell>
          <cell r="C683" t="str">
            <v>SUPERVISOR CONCRETERA</v>
          </cell>
          <cell r="D683" t="str">
            <v>EMPLEADO</v>
          </cell>
        </row>
        <row r="684">
          <cell r="B684">
            <v>2586</v>
          </cell>
          <cell r="C684" t="str">
            <v>DESPACHADOR EXPLOSIVOS</v>
          </cell>
          <cell r="D684" t="str">
            <v>SINDICALIZADO</v>
          </cell>
        </row>
        <row r="685">
          <cell r="B685">
            <v>2587</v>
          </cell>
          <cell r="C685" t="str">
            <v>DESPACHADOR EXPLOSIVOS</v>
          </cell>
          <cell r="D685" t="str">
            <v>SINDICALIZADO</v>
          </cell>
        </row>
        <row r="686">
          <cell r="B686">
            <v>2588</v>
          </cell>
          <cell r="C686" t="str">
            <v>DESPACHADOR EXPLOSIVOS</v>
          </cell>
          <cell r="D686" t="str">
            <v>SINDICALIZADO</v>
          </cell>
        </row>
        <row r="687">
          <cell r="B687">
            <v>2589</v>
          </cell>
          <cell r="C687" t="str">
            <v>INGENIERO DE PLANEACION</v>
          </cell>
          <cell r="D687" t="str">
            <v>EMPLEADO</v>
          </cell>
        </row>
        <row r="688">
          <cell r="B688">
            <v>2590</v>
          </cell>
          <cell r="C688" t="str">
            <v>GERENTE EXPLORACION Y GEOLOGIA</v>
          </cell>
          <cell r="D688" t="str">
            <v>EMPLEADO</v>
          </cell>
        </row>
        <row r="689">
          <cell r="B689">
            <v>2591</v>
          </cell>
          <cell r="C689" t="str">
            <v>VIGILANTE Y/O VELADOR</v>
          </cell>
          <cell r="D689" t="str">
            <v>EMPLEADO</v>
          </cell>
        </row>
        <row r="690">
          <cell r="B690">
            <v>2592</v>
          </cell>
          <cell r="C690" t="str">
            <v>AUXILIAR SEGURIDAD E HIGIENE</v>
          </cell>
          <cell r="D690" t="str">
            <v>EMPLEADO</v>
          </cell>
        </row>
        <row r="691">
          <cell r="B691">
            <v>2593</v>
          </cell>
          <cell r="C691" t="str">
            <v>CHOFER SERVICIOS</v>
          </cell>
          <cell r="D691" t="str">
            <v>SINDICALIZADO</v>
          </cell>
        </row>
        <row r="692">
          <cell r="B692">
            <v>2594</v>
          </cell>
          <cell r="C692" t="str">
            <v>SUPERVISOR DE MINA</v>
          </cell>
          <cell r="D692" t="str">
            <v>EMPLEADO</v>
          </cell>
        </row>
        <row r="693">
          <cell r="B693">
            <v>2595</v>
          </cell>
          <cell r="C693" t="str">
            <v>SUPERVISOR SEGURIDAD E HIGIENE A</v>
          </cell>
          <cell r="D693" t="str">
            <v>EMPLEADO</v>
          </cell>
        </row>
        <row r="694">
          <cell r="B694">
            <v>2596</v>
          </cell>
          <cell r="C694" t="str">
            <v>SUPERVISOR SEGURIDAD E HIGIENE A</v>
          </cell>
          <cell r="D694" t="str">
            <v>EMPLEADO</v>
          </cell>
        </row>
        <row r="695">
          <cell r="B695">
            <v>2597</v>
          </cell>
          <cell r="C695" t="str">
            <v>SUPERVISOR SEGURIDAD E HIGIENE B</v>
          </cell>
          <cell r="D695" t="str">
            <v>EMPLEADO</v>
          </cell>
        </row>
        <row r="696">
          <cell r="B696">
            <v>2598</v>
          </cell>
          <cell r="C696" t="str">
            <v>GEOLOGO ASISTENTE</v>
          </cell>
          <cell r="D696" t="str">
            <v>EMPLEADO</v>
          </cell>
        </row>
        <row r="697">
          <cell r="B697">
            <v>2599</v>
          </cell>
          <cell r="C697" t="str">
            <v>GEOLOGO ASISTENTE</v>
          </cell>
          <cell r="D697" t="str">
            <v>EMPLEADO</v>
          </cell>
        </row>
        <row r="698">
          <cell r="B698">
            <v>2600</v>
          </cell>
          <cell r="C698" t="str">
            <v>SUPERVISOR SEGURIDAD E HIGIENE B</v>
          </cell>
          <cell r="D698" t="str">
            <v>EMPLEADO</v>
          </cell>
        </row>
        <row r="699">
          <cell r="B699">
            <v>2601</v>
          </cell>
          <cell r="C699" t="str">
            <v>VIGILANTE Y/O VELADOR</v>
          </cell>
          <cell r="D699" t="str">
            <v>EMPLEADO</v>
          </cell>
        </row>
        <row r="700">
          <cell r="B700">
            <v>2602</v>
          </cell>
          <cell r="C700" t="str">
            <v>GERENTE EXPLORACION Y GEOLOGIA</v>
          </cell>
          <cell r="D700" t="str">
            <v>EMPLEADO</v>
          </cell>
        </row>
        <row r="701">
          <cell r="B701">
            <v>2603</v>
          </cell>
          <cell r="C701" t="str">
            <v>AUXILIAR DE MUESTRERO</v>
          </cell>
          <cell r="D701" t="str">
            <v>SINDICALIZADO</v>
          </cell>
        </row>
        <row r="702">
          <cell r="B702">
            <v>2604</v>
          </cell>
          <cell r="C702" t="str">
            <v>GERENTE EXPLORACION Y GEOLOGIA</v>
          </cell>
          <cell r="D702" t="str">
            <v>EMPLEADO</v>
          </cell>
        </row>
        <row r="703">
          <cell r="B703">
            <v>2605</v>
          </cell>
          <cell r="C703" t="str">
            <v>SUPERVISOR DE MINA</v>
          </cell>
          <cell r="D703" t="str">
            <v>EMPLEADO</v>
          </cell>
        </row>
        <row r="704">
          <cell r="B704">
            <v>2606</v>
          </cell>
          <cell r="C704" t="str">
            <v>SUPERVISOR DE MINA</v>
          </cell>
          <cell r="D704" t="str">
            <v>EMPLEADO</v>
          </cell>
        </row>
        <row r="705">
          <cell r="B705">
            <v>2607</v>
          </cell>
          <cell r="C705" t="str">
            <v>SUPERVISOR DE MINA</v>
          </cell>
          <cell r="D705" t="str">
            <v>EMPLEADO</v>
          </cell>
        </row>
        <row r="706">
          <cell r="B706">
            <v>2608</v>
          </cell>
          <cell r="C706" t="str">
            <v>VIGILANTE Y/O VELADOR</v>
          </cell>
          <cell r="D706" t="str">
            <v>EMPLEADO</v>
          </cell>
        </row>
        <row r="707">
          <cell r="B707">
            <v>2609</v>
          </cell>
          <cell r="C707" t="str">
            <v>INGENIERO DE PLANEACION</v>
          </cell>
          <cell r="D707" t="str">
            <v>EMPLEADO</v>
          </cell>
        </row>
        <row r="708">
          <cell r="B708">
            <v>2610</v>
          </cell>
          <cell r="C708" t="str">
            <v>ANALISTA EN GEOTECNIA</v>
          </cell>
          <cell r="D708" t="str">
            <v>EMPLEADO</v>
          </cell>
        </row>
        <row r="709">
          <cell r="B709">
            <v>2611</v>
          </cell>
          <cell r="C709" t="str">
            <v>AUXILIAR ADMINISTRATIVO</v>
          </cell>
          <cell r="D709" t="str">
            <v>EMPLEADO</v>
          </cell>
        </row>
        <row r="710">
          <cell r="B710">
            <v>2693</v>
          </cell>
          <cell r="C710" t="str">
            <v>OPERADOR DE TROMPO</v>
          </cell>
          <cell r="D710" t="str">
            <v>SINDICALIZADO</v>
          </cell>
        </row>
        <row r="711">
          <cell r="B711">
            <v>2694</v>
          </cell>
          <cell r="C711" t="str">
            <v>PERFORISTA</v>
          </cell>
          <cell r="D711" t="str">
            <v>SINDICALIZADO</v>
          </cell>
        </row>
        <row r="712">
          <cell r="B712">
            <v>2695</v>
          </cell>
          <cell r="C712" t="str">
            <v>VIGILANTE Y/O VELADOR</v>
          </cell>
          <cell r="D712" t="str">
            <v>EMPLEADO</v>
          </cell>
        </row>
        <row r="713">
          <cell r="B713">
            <v>2696</v>
          </cell>
          <cell r="C713" t="str">
            <v>VIGILANTE Y/O VELADOR</v>
          </cell>
          <cell r="D713" t="str">
            <v>SINDICALIZADO</v>
          </cell>
        </row>
        <row r="714">
          <cell r="B714">
            <v>2697</v>
          </cell>
          <cell r="C714" t="str">
            <v>OPERADOR DE TROMPO</v>
          </cell>
          <cell r="D714" t="str">
            <v>SINDICALIZADO</v>
          </cell>
        </row>
        <row r="715">
          <cell r="B715">
            <v>2701</v>
          </cell>
          <cell r="C715" t="str">
            <v>OPERADOR DE SCOOP TRAM</v>
          </cell>
          <cell r="D715" t="str">
            <v>SINDICALIZADO</v>
          </cell>
        </row>
        <row r="716">
          <cell r="B716">
            <v>2702</v>
          </cell>
          <cell r="C716" t="str">
            <v>OPERADOR DE SCOOP TRAM</v>
          </cell>
          <cell r="D716" t="str">
            <v>SINDICALIZADO</v>
          </cell>
        </row>
        <row r="717">
          <cell r="B717">
            <v>2703</v>
          </cell>
          <cell r="C717" t="str">
            <v>OPERADOR DE SCOOP TRAM</v>
          </cell>
          <cell r="D717" t="str">
            <v>SINDICALIZADO</v>
          </cell>
        </row>
        <row r="718">
          <cell r="B718">
            <v>2704</v>
          </cell>
          <cell r="C718" t="str">
            <v>CARGADOR BARRENOS</v>
          </cell>
          <cell r="D718" t="str">
            <v>SINDICALIZADO</v>
          </cell>
        </row>
        <row r="719">
          <cell r="B719">
            <v>2705</v>
          </cell>
          <cell r="C719" t="str">
            <v>GERENTE EXPLORACION Y GEOLOGIA</v>
          </cell>
          <cell r="D719" t="str">
            <v>EMPLEADO</v>
          </cell>
        </row>
        <row r="720">
          <cell r="B720">
            <v>2706</v>
          </cell>
          <cell r="C720" t="str">
            <v>OPERADOR DE ANCLADORA LANZ</v>
          </cell>
          <cell r="D720" t="str">
            <v>SINDICALIZADO</v>
          </cell>
        </row>
        <row r="721">
          <cell r="B721">
            <v>2707</v>
          </cell>
          <cell r="C721" t="str">
            <v>OPERADOR JUMBO LANZ</v>
          </cell>
          <cell r="D721" t="str">
            <v>SINDICALIZADO</v>
          </cell>
        </row>
        <row r="722">
          <cell r="B722">
            <v>2708</v>
          </cell>
          <cell r="C722" t="str">
            <v>PERFORISTA</v>
          </cell>
          <cell r="D722" t="str">
            <v>SINDICALIZADO</v>
          </cell>
        </row>
        <row r="723">
          <cell r="B723">
            <v>2710</v>
          </cell>
          <cell r="C723" t="str">
            <v>OPERADOR DE LANZADORA</v>
          </cell>
          <cell r="D723" t="str">
            <v>SINDICALIZADO</v>
          </cell>
        </row>
        <row r="724">
          <cell r="B724">
            <v>2712</v>
          </cell>
          <cell r="C724" t="str">
            <v>CARGADOR BARRENOS</v>
          </cell>
          <cell r="D724" t="str">
            <v>SINDICALIZADO</v>
          </cell>
        </row>
        <row r="725">
          <cell r="B725">
            <v>2713</v>
          </cell>
          <cell r="C725" t="str">
            <v>AYUDANTE GENERAL</v>
          </cell>
          <cell r="D725" t="str">
            <v>EMPLEADO</v>
          </cell>
        </row>
        <row r="726">
          <cell r="B726">
            <v>2714</v>
          </cell>
          <cell r="C726" t="str">
            <v>OPERADOR DE TROMPO</v>
          </cell>
          <cell r="D726" t="str">
            <v>SINDICALIZADO</v>
          </cell>
        </row>
        <row r="727">
          <cell r="B727">
            <v>2716</v>
          </cell>
          <cell r="C727" t="str">
            <v>OPERADOR DE SCOOP TRAM</v>
          </cell>
          <cell r="D727" t="str">
            <v>SINDICALIZADO</v>
          </cell>
        </row>
        <row r="728">
          <cell r="B728">
            <v>2717</v>
          </cell>
          <cell r="C728" t="str">
            <v>OPERADOR DE TROMPO</v>
          </cell>
          <cell r="D728" t="str">
            <v>SINDICALIZADO</v>
          </cell>
        </row>
        <row r="729">
          <cell r="B729">
            <v>2718</v>
          </cell>
          <cell r="C729" t="str">
            <v>DOSIFICADOR DE CONCRETO</v>
          </cell>
          <cell r="D729" t="str">
            <v>EMPLEADO</v>
          </cell>
        </row>
        <row r="730">
          <cell r="B730">
            <v>2719</v>
          </cell>
          <cell r="C730" t="str">
            <v>OPERADOR DE TROMPO</v>
          </cell>
          <cell r="D730" t="str">
            <v>SINDICALIZADO</v>
          </cell>
        </row>
        <row r="731">
          <cell r="B731">
            <v>2720</v>
          </cell>
          <cell r="C731" t="str">
            <v>OPERADOR DE TROMPO</v>
          </cell>
          <cell r="D731" t="str">
            <v>SINDICALIZADO</v>
          </cell>
        </row>
        <row r="732">
          <cell r="B732">
            <v>2721</v>
          </cell>
          <cell r="C732" t="str">
            <v>OPERADOR DE TROMPO</v>
          </cell>
          <cell r="D732" t="str">
            <v>SINDICALIZADO</v>
          </cell>
        </row>
        <row r="733">
          <cell r="B733">
            <v>2722</v>
          </cell>
          <cell r="C733" t="str">
            <v>OPERADOR DE TROMPO</v>
          </cell>
          <cell r="D733" t="str">
            <v>SINDICALIZADO</v>
          </cell>
        </row>
        <row r="734">
          <cell r="B734">
            <v>2723</v>
          </cell>
          <cell r="C734" t="str">
            <v>DOSIFICADOR DE CONCRETO</v>
          </cell>
          <cell r="D734" t="str">
            <v>EMPLEADO</v>
          </cell>
        </row>
        <row r="735">
          <cell r="B735">
            <v>2724</v>
          </cell>
          <cell r="C735" t="str">
            <v>OPERADOR DE TROMPO</v>
          </cell>
          <cell r="D735" t="str">
            <v>SINDICALIZADO</v>
          </cell>
        </row>
        <row r="736">
          <cell r="B736">
            <v>2725</v>
          </cell>
          <cell r="C736" t="str">
            <v>OPERADOR DE TROMPO</v>
          </cell>
          <cell r="D736" t="str">
            <v>EMPLEADO</v>
          </cell>
        </row>
        <row r="737">
          <cell r="B737">
            <v>2726</v>
          </cell>
          <cell r="C737" t="str">
            <v>OPERADOR DE TROMPO</v>
          </cell>
          <cell r="D737" t="str">
            <v>EMPLEADO</v>
          </cell>
        </row>
        <row r="738">
          <cell r="B738">
            <v>2727</v>
          </cell>
          <cell r="C738" t="str">
            <v>OPERADOR DE BARRENACION</v>
          </cell>
          <cell r="D738" t="str">
            <v>SINDICALIZADO</v>
          </cell>
        </row>
        <row r="739">
          <cell r="B739">
            <v>2728</v>
          </cell>
          <cell r="C739" t="str">
            <v>MUESTRERO</v>
          </cell>
          <cell r="D739" t="str">
            <v>SINDICALIZADO</v>
          </cell>
        </row>
        <row r="740">
          <cell r="B740">
            <v>2729</v>
          </cell>
          <cell r="C740" t="str">
            <v>MUESTRERO</v>
          </cell>
          <cell r="D740" t="str">
            <v>SINDICALIZADO</v>
          </cell>
        </row>
        <row r="741">
          <cell r="B741">
            <v>2730</v>
          </cell>
          <cell r="C741" t="str">
            <v>MUESTRERO</v>
          </cell>
          <cell r="D741" t="str">
            <v>SINDICALIZADO</v>
          </cell>
        </row>
        <row r="742">
          <cell r="B742">
            <v>2731</v>
          </cell>
          <cell r="C742" t="str">
            <v>TECNICO GENERAL EN GEOLOGIA</v>
          </cell>
          <cell r="D742" t="str">
            <v>EMPLEADO</v>
          </cell>
        </row>
        <row r="743">
          <cell r="B743">
            <v>2732</v>
          </cell>
          <cell r="C743" t="str">
            <v>MUESTRERO</v>
          </cell>
          <cell r="D743" t="str">
            <v>SINDICALIZADO</v>
          </cell>
        </row>
        <row r="744">
          <cell r="B744">
            <v>2733</v>
          </cell>
          <cell r="C744" t="str">
            <v>AUXILIAR DE MUESTRERO</v>
          </cell>
          <cell r="D744" t="str">
            <v>SINDICALIZADO</v>
          </cell>
        </row>
        <row r="745">
          <cell r="B745">
            <v>2734</v>
          </cell>
          <cell r="C745" t="str">
            <v>AUXILIAR DE MUESTRERO</v>
          </cell>
          <cell r="D745" t="str">
            <v>SINDICALIZADO</v>
          </cell>
        </row>
        <row r="746">
          <cell r="B746">
            <v>2735</v>
          </cell>
          <cell r="C746" t="str">
            <v>MUESTRERO</v>
          </cell>
          <cell r="D746" t="str">
            <v>EMPLEADO</v>
          </cell>
        </row>
        <row r="747">
          <cell r="B747">
            <v>2736</v>
          </cell>
          <cell r="C747" t="str">
            <v>AUXILIAR DE MUESTRERO</v>
          </cell>
          <cell r="D747" t="str">
            <v>SINDICALIZADO</v>
          </cell>
        </row>
        <row r="748">
          <cell r="B748">
            <v>2737</v>
          </cell>
          <cell r="C748" t="str">
            <v>MUESTRERO</v>
          </cell>
          <cell r="D748" t="str">
            <v>SINDICALIZADO</v>
          </cell>
        </row>
        <row r="749">
          <cell r="B749">
            <v>2738</v>
          </cell>
          <cell r="C749" t="str">
            <v>AUXILIAR GENERAL</v>
          </cell>
          <cell r="D749" t="str">
            <v>SINDICALIZADO</v>
          </cell>
        </row>
        <row r="750">
          <cell r="B750">
            <v>2740</v>
          </cell>
          <cell r="C750" t="str">
            <v>MUESTRERO</v>
          </cell>
          <cell r="D750" t="str">
            <v>SINDICALIZADO</v>
          </cell>
        </row>
        <row r="751">
          <cell r="B751">
            <v>2741</v>
          </cell>
          <cell r="C751" t="str">
            <v>MUESTRERO</v>
          </cell>
          <cell r="D751" t="str">
            <v>SINDICALIZADO</v>
          </cell>
        </row>
        <row r="752">
          <cell r="B752">
            <v>2744</v>
          </cell>
          <cell r="C752" t="str">
            <v>MUESTRERO</v>
          </cell>
          <cell r="D752" t="str">
            <v>EMPLEADO</v>
          </cell>
        </row>
        <row r="753">
          <cell r="B753">
            <v>2750</v>
          </cell>
          <cell r="C753" t="str">
            <v>GERENTE EXPLORACION Y GEOLOGIA</v>
          </cell>
          <cell r="D753" t="str">
            <v>EMPLEADO</v>
          </cell>
        </row>
        <row r="754">
          <cell r="B754">
            <v>2751</v>
          </cell>
          <cell r="C754" t="str">
            <v>AUXILIAR DE TOPOGRAFIA</v>
          </cell>
          <cell r="D754" t="str">
            <v>SINDICALIZADO</v>
          </cell>
        </row>
        <row r="755">
          <cell r="B755">
            <v>2752</v>
          </cell>
          <cell r="C755" t="str">
            <v>AUXILIAR DE TOPOGRAFIA</v>
          </cell>
          <cell r="D755" t="str">
            <v>SINDICALIZADO</v>
          </cell>
        </row>
        <row r="756">
          <cell r="B756">
            <v>2753</v>
          </cell>
          <cell r="C756" t="str">
            <v>TOPOGRAFO PRACTICO</v>
          </cell>
          <cell r="D756" t="str">
            <v>EMPLEADO</v>
          </cell>
        </row>
        <row r="757">
          <cell r="B757">
            <v>2754</v>
          </cell>
          <cell r="C757" t="str">
            <v>AUXILIAR DE TOPOGRAFIA</v>
          </cell>
          <cell r="D757" t="str">
            <v>SINDICALIZADO</v>
          </cell>
        </row>
        <row r="758">
          <cell r="B758">
            <v>2755</v>
          </cell>
          <cell r="C758" t="str">
            <v>AUXILIAR DE TOPOGRAFIA</v>
          </cell>
          <cell r="D758" t="str">
            <v>SINDICALIZADO</v>
          </cell>
        </row>
        <row r="759">
          <cell r="B759">
            <v>2756</v>
          </cell>
          <cell r="C759" t="str">
            <v>AUXILIAR DE TOPOGRAFIA</v>
          </cell>
          <cell r="D759" t="str">
            <v>SINDICALIZADO</v>
          </cell>
        </row>
        <row r="760">
          <cell r="B760">
            <v>2757</v>
          </cell>
          <cell r="C760" t="str">
            <v>SUPERVISOR DE MINA</v>
          </cell>
          <cell r="D760" t="str">
            <v>EMPLEADO</v>
          </cell>
        </row>
        <row r="761">
          <cell r="B761">
            <v>2758</v>
          </cell>
          <cell r="C761" t="str">
            <v>AUXILIAR DE GEOLOGIA</v>
          </cell>
          <cell r="D761" t="str">
            <v>SINDICALIZADO</v>
          </cell>
        </row>
        <row r="762">
          <cell r="B762">
            <v>2760</v>
          </cell>
          <cell r="C762" t="str">
            <v>AUXILIAR DE MUESTRERO</v>
          </cell>
          <cell r="D762" t="str">
            <v>SINDICALIZADO</v>
          </cell>
        </row>
        <row r="763">
          <cell r="B763">
            <v>2761</v>
          </cell>
          <cell r="C763" t="str">
            <v>OPERADOR LANZADORA DE CONCRETO</v>
          </cell>
          <cell r="D763" t="str">
            <v>SINDICALIZADO</v>
          </cell>
        </row>
        <row r="764">
          <cell r="B764">
            <v>2763</v>
          </cell>
          <cell r="C764" t="str">
            <v>MUESTRERO</v>
          </cell>
          <cell r="D764" t="str">
            <v>SINDICALIZADO</v>
          </cell>
        </row>
        <row r="765">
          <cell r="B765">
            <v>2764</v>
          </cell>
          <cell r="C765" t="str">
            <v>GERENTE EXPLORACION Y GEOLOGIA</v>
          </cell>
          <cell r="D765" t="str">
            <v>EMPLEADO</v>
          </cell>
        </row>
        <row r="766">
          <cell r="B766">
            <v>2766</v>
          </cell>
          <cell r="C766" t="str">
            <v>OPERADOR JUMBO</v>
          </cell>
          <cell r="D766" t="str">
            <v>SINDICALIZADO</v>
          </cell>
        </row>
        <row r="767">
          <cell r="B767">
            <v>2767</v>
          </cell>
          <cell r="C767" t="str">
            <v>OPERADOR DE TROMPO</v>
          </cell>
          <cell r="D767" t="str">
            <v>SINDICALIZADO</v>
          </cell>
        </row>
        <row r="768">
          <cell r="B768">
            <v>2768</v>
          </cell>
          <cell r="C768" t="str">
            <v>AYUDANTE GENERAL</v>
          </cell>
          <cell r="D768" t="str">
            <v>EMPLEADO</v>
          </cell>
        </row>
        <row r="769">
          <cell r="B769">
            <v>2769</v>
          </cell>
          <cell r="C769" t="str">
            <v>OPERADOR DE CABLEADORA</v>
          </cell>
          <cell r="D769" t="str">
            <v>SINDICALIZADO</v>
          </cell>
        </row>
        <row r="770">
          <cell r="B770">
            <v>2770</v>
          </cell>
          <cell r="C770" t="str">
            <v>PERFORISTA</v>
          </cell>
          <cell r="D770" t="str">
            <v>SINDICALIZADO</v>
          </cell>
        </row>
        <row r="771">
          <cell r="B771">
            <v>2771</v>
          </cell>
          <cell r="C771" t="str">
            <v>OPERADOR DE CABLEADORA</v>
          </cell>
          <cell r="D771" t="str">
            <v>SINDICALIZADO</v>
          </cell>
        </row>
        <row r="772">
          <cell r="B772">
            <v>2772</v>
          </cell>
          <cell r="C772" t="str">
            <v>OPERADOR DE TROMPO</v>
          </cell>
          <cell r="D772" t="str">
            <v>EMPLEADO</v>
          </cell>
        </row>
        <row r="773">
          <cell r="B773">
            <v>2773</v>
          </cell>
          <cell r="C773" t="str">
            <v>OPERADOR DE TROMPO</v>
          </cell>
          <cell r="D773" t="str">
            <v>SINDICALIZADO</v>
          </cell>
        </row>
        <row r="774">
          <cell r="B774">
            <v>2774</v>
          </cell>
          <cell r="C774" t="str">
            <v>AUXILIAR DE TOPOGRAFIA</v>
          </cell>
          <cell r="D774" t="str">
            <v>SINDICALIZADO</v>
          </cell>
        </row>
        <row r="775">
          <cell r="B775">
            <v>2775</v>
          </cell>
          <cell r="C775" t="str">
            <v>AYUDANTE GENERAL LANZ</v>
          </cell>
          <cell r="D775" t="str">
            <v>SINDICALIZADO</v>
          </cell>
        </row>
        <row r="776">
          <cell r="B776">
            <v>2776</v>
          </cell>
          <cell r="C776" t="str">
            <v>OPERADOR RETROEXCAVADORA</v>
          </cell>
          <cell r="D776" t="str">
            <v>SINDICALIZADO</v>
          </cell>
        </row>
        <row r="777">
          <cell r="B777">
            <v>2777</v>
          </cell>
          <cell r="C777" t="str">
            <v>GERENTE EXPLORACION Y GEOLOGIA</v>
          </cell>
          <cell r="D777" t="str">
            <v>EMPLEADO</v>
          </cell>
        </row>
        <row r="778">
          <cell r="B778">
            <v>2778</v>
          </cell>
          <cell r="C778" t="str">
            <v>AYUDANTE GENERAL</v>
          </cell>
          <cell r="D778" t="str">
            <v>SINDICALIZADO</v>
          </cell>
        </row>
        <row r="779">
          <cell r="B779">
            <v>2779</v>
          </cell>
          <cell r="C779" t="str">
            <v>SUPERVISOR SEGURIDAD E HIGIENE B</v>
          </cell>
          <cell r="D779" t="str">
            <v>EMPLEADO</v>
          </cell>
        </row>
        <row r="780">
          <cell r="B780">
            <v>2780</v>
          </cell>
          <cell r="C780" t="str">
            <v>CHOFER SERVICIOS</v>
          </cell>
          <cell r="D780" t="str">
            <v>SINDICALIZADO</v>
          </cell>
        </row>
        <row r="781">
          <cell r="B781">
            <v>2781</v>
          </cell>
          <cell r="C781" t="str">
            <v>OPERADOR JUMBO</v>
          </cell>
          <cell r="D781" t="str">
            <v>SINDICALIZADO</v>
          </cell>
        </row>
        <row r="782">
          <cell r="B782">
            <v>2782</v>
          </cell>
          <cell r="C782" t="str">
            <v>SUPERVISOR DE MINA</v>
          </cell>
          <cell r="D782" t="str">
            <v>EMPLEADO</v>
          </cell>
        </row>
        <row r="783">
          <cell r="B783">
            <v>2783</v>
          </cell>
          <cell r="C783" t="str">
            <v>AYUDANTE GENERAL</v>
          </cell>
          <cell r="D783" t="str">
            <v>SINDICALIZADO</v>
          </cell>
        </row>
        <row r="784">
          <cell r="B784">
            <v>2784</v>
          </cell>
          <cell r="C784" t="str">
            <v>AYUD. OPERADOR JUMBO</v>
          </cell>
          <cell r="D784" t="str">
            <v>SINDICALIZADO</v>
          </cell>
        </row>
        <row r="785">
          <cell r="B785">
            <v>2785</v>
          </cell>
          <cell r="C785" t="str">
            <v>OPERADOR DE TROMPO</v>
          </cell>
          <cell r="D785" t="str">
            <v>SINDICALIZADO</v>
          </cell>
        </row>
        <row r="786">
          <cell r="B786">
            <v>2786</v>
          </cell>
          <cell r="C786" t="str">
            <v>AYUDANTE GENERAL</v>
          </cell>
          <cell r="D786" t="str">
            <v>SINDICALIZADO</v>
          </cell>
        </row>
        <row r="787">
          <cell r="B787">
            <v>2787</v>
          </cell>
          <cell r="C787" t="str">
            <v>INGENIERO DE PLANEACION</v>
          </cell>
          <cell r="D787" t="str">
            <v>EMPLEADO</v>
          </cell>
        </row>
        <row r="788">
          <cell r="B788">
            <v>2788</v>
          </cell>
          <cell r="C788" t="str">
            <v>AYUDANTE GENERAL</v>
          </cell>
          <cell r="D788" t="str">
            <v>SINDICALIZADO</v>
          </cell>
        </row>
        <row r="789">
          <cell r="B789">
            <v>2789</v>
          </cell>
          <cell r="C789" t="str">
            <v>AUXILIAR DE MUESTRERO</v>
          </cell>
          <cell r="D789" t="str">
            <v>SINDICALIZADO</v>
          </cell>
        </row>
        <row r="790">
          <cell r="B790">
            <v>2790</v>
          </cell>
          <cell r="C790" t="str">
            <v>CHOFER SERVICIOS</v>
          </cell>
          <cell r="D790" t="str">
            <v>SINDICALIZADO</v>
          </cell>
        </row>
        <row r="791">
          <cell r="B791">
            <v>2791</v>
          </cell>
          <cell r="C791" t="str">
            <v>CHOFER SERVICIOS</v>
          </cell>
          <cell r="D791" t="str">
            <v>SINDICALIZADO</v>
          </cell>
        </row>
        <row r="792">
          <cell r="B792">
            <v>2792</v>
          </cell>
          <cell r="C792" t="str">
            <v>OPERADOR DE CABLEADORA</v>
          </cell>
          <cell r="D792" t="str">
            <v>SINDICALIZADO</v>
          </cell>
        </row>
        <row r="793">
          <cell r="B793">
            <v>2793</v>
          </cell>
          <cell r="C793" t="str">
            <v>OPERADOR DE CABLEADORA</v>
          </cell>
          <cell r="D793" t="str">
            <v>SINDICALIZADO</v>
          </cell>
        </row>
        <row r="794">
          <cell r="B794">
            <v>2794</v>
          </cell>
          <cell r="C794" t="str">
            <v>OPERADOR DE CABLEADORA</v>
          </cell>
          <cell r="D794" t="str">
            <v>SINDICALIZADO</v>
          </cell>
        </row>
        <row r="795">
          <cell r="B795">
            <v>2795</v>
          </cell>
          <cell r="C795" t="str">
            <v>AYUDANTE GENERAL</v>
          </cell>
          <cell r="D795" t="str">
            <v>SINDICALIZADO</v>
          </cell>
        </row>
        <row r="796">
          <cell r="B796">
            <v>2796</v>
          </cell>
          <cell r="C796" t="str">
            <v>AYUDANTE GENERAL</v>
          </cell>
          <cell r="D796" t="str">
            <v>SINDICALIZADO</v>
          </cell>
        </row>
        <row r="797">
          <cell r="B797">
            <v>2797</v>
          </cell>
          <cell r="C797" t="str">
            <v>AYUDANTE GENERAL</v>
          </cell>
          <cell r="D797" t="str">
            <v>SINDICALIZADO</v>
          </cell>
        </row>
        <row r="798">
          <cell r="B798">
            <v>2798</v>
          </cell>
          <cell r="C798" t="str">
            <v>AYUDANTE GENERAL</v>
          </cell>
          <cell r="D798" t="str">
            <v>SINDICALIZADO</v>
          </cell>
        </row>
        <row r="799">
          <cell r="B799">
            <v>2799</v>
          </cell>
          <cell r="C799" t="str">
            <v>AYUDANTE GENERAL</v>
          </cell>
          <cell r="D799" t="str">
            <v>SINDICALIZADO</v>
          </cell>
        </row>
        <row r="800">
          <cell r="B800">
            <v>2800</v>
          </cell>
          <cell r="C800" t="str">
            <v>AUXILIAR DE TOPOGRAFIA</v>
          </cell>
          <cell r="D800" t="str">
            <v>SINDICALIZADO</v>
          </cell>
        </row>
        <row r="801">
          <cell r="B801">
            <v>2801</v>
          </cell>
          <cell r="C801" t="str">
            <v>AYUDANTE GENERAL</v>
          </cell>
          <cell r="D801" t="str">
            <v>SINDICALIZADO</v>
          </cell>
        </row>
        <row r="802">
          <cell r="B802">
            <v>2802</v>
          </cell>
          <cell r="C802" t="str">
            <v>AYUDANTE GENERAL</v>
          </cell>
          <cell r="D802" t="str">
            <v>SINDICALIZADO</v>
          </cell>
        </row>
        <row r="803">
          <cell r="B803">
            <v>2803</v>
          </cell>
          <cell r="C803" t="str">
            <v>AYUDANTE GENERAL</v>
          </cell>
          <cell r="D803" t="str">
            <v>SINDICALIZADO</v>
          </cell>
        </row>
        <row r="804">
          <cell r="B804">
            <v>2804</v>
          </cell>
          <cell r="C804" t="str">
            <v>AYUDANTE GENERAL</v>
          </cell>
          <cell r="D804" t="str">
            <v>SINDICALIZADO</v>
          </cell>
        </row>
        <row r="805">
          <cell r="B805">
            <v>2805</v>
          </cell>
          <cell r="C805" t="str">
            <v>AYUDANTE GENERAL</v>
          </cell>
          <cell r="D805" t="str">
            <v>SINDICALIZADO</v>
          </cell>
        </row>
        <row r="806">
          <cell r="B806">
            <v>2806</v>
          </cell>
          <cell r="C806" t="str">
            <v>AYUDANTE GENERAL</v>
          </cell>
          <cell r="D806" t="str">
            <v>SINDICALIZADO</v>
          </cell>
        </row>
        <row r="807">
          <cell r="B807">
            <v>2807</v>
          </cell>
          <cell r="C807" t="str">
            <v>REPRESENTANTE SINDICAL</v>
          </cell>
          <cell r="D807" t="str">
            <v>SINDICALIZADO</v>
          </cell>
        </row>
        <row r="808">
          <cell r="B808">
            <v>3001</v>
          </cell>
          <cell r="C808" t="str">
            <v>JEFE DE TRITURACION</v>
          </cell>
          <cell r="D808" t="str">
            <v>EMPLEADO</v>
          </cell>
        </row>
        <row r="809">
          <cell r="B809">
            <v>3002</v>
          </cell>
          <cell r="C809" t="str">
            <v>ANALISTA OPERACION METALURGICA</v>
          </cell>
          <cell r="D809" t="str">
            <v>EMPLEADO</v>
          </cell>
        </row>
        <row r="810">
          <cell r="B810">
            <v>3003</v>
          </cell>
          <cell r="C810" t="str">
            <v>JEFE MOLIENDA Y FLOTACION</v>
          </cell>
          <cell r="D810" t="str">
            <v>EMPLEADO</v>
          </cell>
        </row>
        <row r="811">
          <cell r="B811">
            <v>3004</v>
          </cell>
          <cell r="C811" t="str">
            <v>INSTRUMENTISTA</v>
          </cell>
          <cell r="D811" t="str">
            <v>EMPLEADO</v>
          </cell>
        </row>
        <row r="812">
          <cell r="B812">
            <v>3005</v>
          </cell>
          <cell r="C812" t="str">
            <v>JEFE LABORATORIO METALURGICO</v>
          </cell>
          <cell r="D812" t="str">
            <v>EMPLEADO</v>
          </cell>
        </row>
        <row r="813">
          <cell r="B813">
            <v>3006</v>
          </cell>
          <cell r="C813" t="str">
            <v>JEFE DE TRITURACION</v>
          </cell>
          <cell r="D813" t="str">
            <v>EMPLEADO</v>
          </cell>
        </row>
        <row r="814">
          <cell r="B814">
            <v>3007</v>
          </cell>
          <cell r="C814" t="str">
            <v>SUPERVISOR MANTTO MECANICO A</v>
          </cell>
          <cell r="D814" t="str">
            <v>EMPLEADO</v>
          </cell>
        </row>
        <row r="815">
          <cell r="B815">
            <v>3008</v>
          </cell>
          <cell r="C815" t="str">
            <v>JEFE OPERACION METALURGICA</v>
          </cell>
          <cell r="D815" t="str">
            <v>EMPLEADO</v>
          </cell>
        </row>
        <row r="816">
          <cell r="B816">
            <v>3009</v>
          </cell>
          <cell r="C816" t="str">
            <v>JEFE DE PLANEACION</v>
          </cell>
          <cell r="D816" t="str">
            <v>EMPLEADO</v>
          </cell>
        </row>
        <row r="817">
          <cell r="B817">
            <v>3011</v>
          </cell>
          <cell r="C817" t="str">
            <v>AUDITOR AMBIENTAL</v>
          </cell>
          <cell r="D817" t="str">
            <v>EMPLEADO</v>
          </cell>
        </row>
        <row r="818">
          <cell r="B818">
            <v>3012</v>
          </cell>
          <cell r="C818" t="str">
            <v>GERENTE PLANTA DE BENEFICIO</v>
          </cell>
          <cell r="D818" t="str">
            <v>EMPLEADO</v>
          </cell>
        </row>
        <row r="819">
          <cell r="B819">
            <v>3013</v>
          </cell>
          <cell r="C819" t="str">
            <v>JEFE DE PRODUCCION</v>
          </cell>
          <cell r="D819" t="str">
            <v>EMPLEADO</v>
          </cell>
        </row>
        <row r="820">
          <cell r="B820">
            <v>3014</v>
          </cell>
          <cell r="C820" t="str">
            <v>SUPERVISOR PRESA DE JALES</v>
          </cell>
          <cell r="D820" t="str">
            <v>EMPLEADO</v>
          </cell>
        </row>
        <row r="821">
          <cell r="B821">
            <v>3015</v>
          </cell>
          <cell r="C821" t="str">
            <v>PROGRAMADOR DE MANTENIMIENTO</v>
          </cell>
          <cell r="D821" t="str">
            <v>EMPLEADO</v>
          </cell>
        </row>
        <row r="822">
          <cell r="B822">
            <v>3016</v>
          </cell>
          <cell r="C822" t="str">
            <v>JEFE OPERACION METALURGICA</v>
          </cell>
          <cell r="D822" t="str">
            <v>EMPLEADO</v>
          </cell>
        </row>
        <row r="823">
          <cell r="B823">
            <v>3017</v>
          </cell>
          <cell r="C823" t="str">
            <v>INSTRUMENTISTA</v>
          </cell>
          <cell r="D823" t="str">
            <v>EMPLEADO</v>
          </cell>
        </row>
        <row r="824">
          <cell r="B824">
            <v>3018</v>
          </cell>
          <cell r="C824" t="str">
            <v>SUPERVISOR SEGURIDAD E HIGIENE</v>
          </cell>
          <cell r="D824" t="str">
            <v>EMPLEADO</v>
          </cell>
        </row>
        <row r="825">
          <cell r="B825">
            <v>3019</v>
          </cell>
          <cell r="C825" t="str">
            <v>ANALISTA DE MANTENIMIENTO</v>
          </cell>
          <cell r="D825" t="str">
            <v>EMPLEADO</v>
          </cell>
        </row>
        <row r="826">
          <cell r="B826">
            <v>3020</v>
          </cell>
          <cell r="C826" t="str">
            <v>JEFE MOLIENDA Y FLOTACION</v>
          </cell>
          <cell r="D826" t="str">
            <v>EMPLEADO</v>
          </cell>
        </row>
        <row r="827">
          <cell r="B827">
            <v>3021</v>
          </cell>
          <cell r="C827" t="str">
            <v>JEFE DE PRODUCCION</v>
          </cell>
          <cell r="D827" t="str">
            <v>EMPLEADO</v>
          </cell>
        </row>
        <row r="828">
          <cell r="B828">
            <v>3022</v>
          </cell>
          <cell r="C828" t="str">
            <v>SUPERVISOR SEGURIDAD E HIGIENE</v>
          </cell>
          <cell r="D828" t="str">
            <v>EMPLEADO</v>
          </cell>
        </row>
        <row r="829">
          <cell r="B829">
            <v>3023</v>
          </cell>
          <cell r="C829" t="str">
            <v>SUPERVISOR MANTTO EQUIPO MINERO</v>
          </cell>
          <cell r="D829" t="str">
            <v>EMPLEADO</v>
          </cell>
        </row>
        <row r="830">
          <cell r="B830">
            <v>3024</v>
          </cell>
          <cell r="C830" t="str">
            <v>INSTRUMENTISTA</v>
          </cell>
          <cell r="D830" t="str">
            <v>EMPLEADO</v>
          </cell>
        </row>
        <row r="831">
          <cell r="B831">
            <v>3025</v>
          </cell>
          <cell r="C831" t="str">
            <v>SUPERVISOR SEGURIDAD E HIGIENE B</v>
          </cell>
          <cell r="D831" t="str">
            <v>EMPLEADO</v>
          </cell>
        </row>
        <row r="832">
          <cell r="B832">
            <v>3101</v>
          </cell>
          <cell r="C832" t="str">
            <v>SOLDADOR</v>
          </cell>
          <cell r="D832" t="str">
            <v>SINDICALIZADO</v>
          </cell>
        </row>
        <row r="833">
          <cell r="B833">
            <v>3102</v>
          </cell>
          <cell r="C833" t="str">
            <v>OPERADOR PALA MECANICA</v>
          </cell>
          <cell r="D833" t="str">
            <v>SINDICALIZADO</v>
          </cell>
        </row>
        <row r="834">
          <cell r="B834">
            <v>3103</v>
          </cell>
          <cell r="C834" t="str">
            <v>JEFE MANTTO MECANICO</v>
          </cell>
          <cell r="D834" t="str">
            <v>EMPLEADO</v>
          </cell>
        </row>
        <row r="835">
          <cell r="B835">
            <v>3104</v>
          </cell>
          <cell r="C835" t="str">
            <v>LUBRICADOR</v>
          </cell>
          <cell r="D835" t="str">
            <v>SINDICALIZADO</v>
          </cell>
        </row>
        <row r="836">
          <cell r="B836">
            <v>3105</v>
          </cell>
          <cell r="C836" t="str">
            <v>AUXILIAR DE MECANICO</v>
          </cell>
          <cell r="D836" t="str">
            <v>SINDICALIZADO</v>
          </cell>
        </row>
        <row r="837">
          <cell r="B837">
            <v>3106</v>
          </cell>
          <cell r="C837" t="str">
            <v>OPERADOR PALA MECANICA</v>
          </cell>
          <cell r="D837" t="str">
            <v>SINDICALIZADO</v>
          </cell>
        </row>
        <row r="838">
          <cell r="B838">
            <v>3108</v>
          </cell>
          <cell r="C838" t="str">
            <v>AUXILIAR GENERAL</v>
          </cell>
          <cell r="D838" t="str">
            <v>EMPLEADO</v>
          </cell>
        </row>
        <row r="839">
          <cell r="B839">
            <v>3109</v>
          </cell>
          <cell r="C839" t="str">
            <v>OPERADOR DE MOLINO</v>
          </cell>
          <cell r="D839" t="str">
            <v>SINDICALIZADO</v>
          </cell>
        </row>
        <row r="840">
          <cell r="B840">
            <v>3110</v>
          </cell>
          <cell r="C840" t="str">
            <v>AYUDANTE GENERAL</v>
          </cell>
          <cell r="D840" t="str">
            <v>SINDICALIZADO</v>
          </cell>
        </row>
        <row r="841">
          <cell r="B841">
            <v>3111</v>
          </cell>
          <cell r="C841" t="str">
            <v>OPERADOR PALA MECANICA</v>
          </cell>
          <cell r="D841" t="str">
            <v>SINDICALIZADO</v>
          </cell>
        </row>
        <row r="842">
          <cell r="B842">
            <v>3112</v>
          </cell>
          <cell r="C842" t="str">
            <v>SUPERVISOR DE MOLIENDA Y FLOTACIÓN</v>
          </cell>
          <cell r="D842" t="str">
            <v>EMPLEADO</v>
          </cell>
        </row>
        <row r="843">
          <cell r="B843">
            <v>3113</v>
          </cell>
          <cell r="C843" t="str">
            <v>OPERADOR PALA MECANICA</v>
          </cell>
          <cell r="D843" t="str">
            <v>SINDICALIZADO</v>
          </cell>
        </row>
        <row r="844">
          <cell r="B844">
            <v>3114</v>
          </cell>
          <cell r="C844" t="str">
            <v>OPERADOR PALA MECANICA</v>
          </cell>
          <cell r="D844" t="str">
            <v>SINDICALIZADO</v>
          </cell>
        </row>
        <row r="845">
          <cell r="B845">
            <v>3115</v>
          </cell>
          <cell r="C845" t="str">
            <v>OPERADOR DE TRITURACION</v>
          </cell>
          <cell r="D845" t="str">
            <v>SINDICALIZADO</v>
          </cell>
        </row>
        <row r="846">
          <cell r="B846">
            <v>3116</v>
          </cell>
          <cell r="C846" t="str">
            <v>AUXILIAR DE FLOTACION</v>
          </cell>
          <cell r="D846" t="str">
            <v>SINDICALIZADO</v>
          </cell>
        </row>
        <row r="847">
          <cell r="B847">
            <v>3117</v>
          </cell>
          <cell r="C847" t="str">
            <v>AUXILIAR LABORATORIO METALURGICO</v>
          </cell>
          <cell r="D847" t="str">
            <v>SINDICALIZADO</v>
          </cell>
        </row>
        <row r="848">
          <cell r="B848">
            <v>3118</v>
          </cell>
          <cell r="C848" t="str">
            <v>OPERADOR DE TRITURACION</v>
          </cell>
          <cell r="D848" t="str">
            <v>SINDICALIZADO</v>
          </cell>
        </row>
        <row r="849">
          <cell r="B849">
            <v>3120</v>
          </cell>
          <cell r="C849" t="str">
            <v>AUXILIAR GENERAL</v>
          </cell>
          <cell r="D849" t="str">
            <v>EMPLEADO</v>
          </cell>
        </row>
        <row r="850">
          <cell r="B850">
            <v>3121</v>
          </cell>
          <cell r="C850" t="str">
            <v>AUXILIAR GENERAL</v>
          </cell>
          <cell r="D850" t="str">
            <v>EMPLEADO</v>
          </cell>
        </row>
        <row r="851">
          <cell r="B851">
            <v>3122</v>
          </cell>
          <cell r="C851" t="str">
            <v>ELECTRICISTA</v>
          </cell>
          <cell r="D851" t="str">
            <v>SINDICALIZADO</v>
          </cell>
        </row>
        <row r="852">
          <cell r="B852">
            <v>3123</v>
          </cell>
          <cell r="C852" t="str">
            <v>OPERADOR DE TRITURACION</v>
          </cell>
          <cell r="D852" t="str">
            <v>SINDICALIZADO</v>
          </cell>
        </row>
        <row r="853">
          <cell r="B853">
            <v>3124</v>
          </cell>
          <cell r="C853" t="str">
            <v>SUPERVISOR MANTTO MECANICO B</v>
          </cell>
          <cell r="D853" t="str">
            <v>EMPLEADO</v>
          </cell>
        </row>
        <row r="854">
          <cell r="B854">
            <v>3125</v>
          </cell>
          <cell r="C854" t="str">
            <v>AUXILIAR DE TRITURACION</v>
          </cell>
          <cell r="D854" t="str">
            <v>SINDICALIZADO</v>
          </cell>
        </row>
        <row r="855">
          <cell r="B855">
            <v>3126</v>
          </cell>
          <cell r="C855" t="str">
            <v>OPERADOR DE TRITURACION</v>
          </cell>
          <cell r="D855" t="str">
            <v>SINDICALIZADO</v>
          </cell>
        </row>
        <row r="856">
          <cell r="B856">
            <v>3127</v>
          </cell>
          <cell r="C856" t="str">
            <v>COORDINADOR DE LIMPIEZA</v>
          </cell>
          <cell r="D856" t="str">
            <v>EMPLEADO</v>
          </cell>
        </row>
        <row r="857">
          <cell r="B857">
            <v>3128</v>
          </cell>
          <cell r="C857" t="str">
            <v>OPERADOR DE FLOTACION</v>
          </cell>
          <cell r="D857" t="str">
            <v>SINDICALIZADO</v>
          </cell>
        </row>
        <row r="858">
          <cell r="B858">
            <v>3129</v>
          </cell>
          <cell r="C858" t="str">
            <v>SOLDADOR</v>
          </cell>
          <cell r="D858" t="str">
            <v>SINDICALIZADO</v>
          </cell>
        </row>
        <row r="859">
          <cell r="B859">
            <v>3130</v>
          </cell>
          <cell r="C859" t="str">
            <v>ELECTRICISTA</v>
          </cell>
          <cell r="D859" t="str">
            <v>SINDICALIZADO</v>
          </cell>
        </row>
        <row r="860">
          <cell r="B860">
            <v>3131</v>
          </cell>
          <cell r="C860" t="str">
            <v>OPERADOR DE FILTRO</v>
          </cell>
          <cell r="D860" t="str">
            <v>SINDICALIZADO</v>
          </cell>
        </row>
        <row r="861">
          <cell r="B861">
            <v>3132</v>
          </cell>
          <cell r="C861" t="str">
            <v>AUXILIAR LABORATORIO METALURGICO</v>
          </cell>
          <cell r="D861" t="str">
            <v>SINDICALIZADO</v>
          </cell>
        </row>
        <row r="862">
          <cell r="B862">
            <v>3133</v>
          </cell>
          <cell r="C862" t="str">
            <v>AUXILIAR GENERAL</v>
          </cell>
          <cell r="D862" t="str">
            <v>SINDICALIZADO</v>
          </cell>
        </row>
        <row r="863">
          <cell r="B863">
            <v>3134</v>
          </cell>
          <cell r="C863" t="str">
            <v>SOLDADOR</v>
          </cell>
          <cell r="D863" t="str">
            <v>SINDICALIZADO</v>
          </cell>
        </row>
        <row r="864">
          <cell r="B864">
            <v>3135</v>
          </cell>
          <cell r="C864" t="str">
            <v>AUXILIAR DE FILTRO</v>
          </cell>
          <cell r="D864" t="str">
            <v>SINDICALIZADO</v>
          </cell>
        </row>
        <row r="865">
          <cell r="B865">
            <v>3136</v>
          </cell>
          <cell r="C865" t="str">
            <v>SOLDADOR</v>
          </cell>
          <cell r="D865" t="str">
            <v>SINDICALIZADO</v>
          </cell>
        </row>
        <row r="866">
          <cell r="B866">
            <v>3137</v>
          </cell>
          <cell r="C866" t="str">
            <v>AUXILIAR GENERAL</v>
          </cell>
          <cell r="D866" t="str">
            <v>SINDICALIZADO</v>
          </cell>
        </row>
        <row r="867">
          <cell r="B867">
            <v>3138</v>
          </cell>
          <cell r="C867" t="str">
            <v>AYUDANTE  PRESA DE JALES</v>
          </cell>
          <cell r="D867" t="str">
            <v>SINDICALIZADO</v>
          </cell>
        </row>
        <row r="868">
          <cell r="B868">
            <v>3140</v>
          </cell>
          <cell r="C868" t="str">
            <v>AUXILIAR DE TRITURACION</v>
          </cell>
          <cell r="D868" t="str">
            <v>SINDICALIZADO</v>
          </cell>
        </row>
        <row r="869">
          <cell r="B869">
            <v>3141</v>
          </cell>
          <cell r="C869" t="str">
            <v>AUXILIAR LABORATORIO METALURGICO</v>
          </cell>
          <cell r="D869" t="str">
            <v>SINDICALIZADO</v>
          </cell>
        </row>
        <row r="870">
          <cell r="B870">
            <v>3142</v>
          </cell>
          <cell r="C870" t="str">
            <v>OPERADOR PALA MECANICA</v>
          </cell>
          <cell r="D870" t="str">
            <v>SINDICALIZADO</v>
          </cell>
        </row>
        <row r="871">
          <cell r="B871">
            <v>3143</v>
          </cell>
          <cell r="C871" t="str">
            <v>SUPERVISOR PRESA DE JALES</v>
          </cell>
          <cell r="D871" t="str">
            <v>EMPLEADO</v>
          </cell>
        </row>
        <row r="872">
          <cell r="B872">
            <v>3144</v>
          </cell>
          <cell r="C872" t="str">
            <v>AUXILIAR GENERAL</v>
          </cell>
          <cell r="D872" t="str">
            <v>SINDICALIZADO</v>
          </cell>
        </row>
        <row r="873">
          <cell r="B873">
            <v>3145</v>
          </cell>
          <cell r="C873" t="str">
            <v>AUXILIAR DE TRITURACION</v>
          </cell>
          <cell r="D873" t="str">
            <v>SINDICALIZADO</v>
          </cell>
        </row>
        <row r="874">
          <cell r="B874">
            <v>3146</v>
          </cell>
          <cell r="C874" t="str">
            <v>AUXILIAR GENERAL</v>
          </cell>
          <cell r="D874" t="str">
            <v>EMPLEADO</v>
          </cell>
        </row>
        <row r="875">
          <cell r="B875">
            <v>3147</v>
          </cell>
          <cell r="C875" t="str">
            <v>OPERADOR DE FLOTACION</v>
          </cell>
          <cell r="D875" t="str">
            <v>SINDICALIZADO</v>
          </cell>
        </row>
        <row r="876">
          <cell r="B876">
            <v>3148</v>
          </cell>
          <cell r="C876" t="str">
            <v>AUXILIAR DE TRITURACION</v>
          </cell>
          <cell r="D876" t="str">
            <v>SINDICALIZADO</v>
          </cell>
        </row>
        <row r="877">
          <cell r="B877">
            <v>3149</v>
          </cell>
          <cell r="C877" t="str">
            <v>AUXILIAR DE TRITURACION</v>
          </cell>
          <cell r="D877" t="str">
            <v>EMPLEADO</v>
          </cell>
        </row>
        <row r="878">
          <cell r="B878">
            <v>3150</v>
          </cell>
          <cell r="C878" t="str">
            <v>AUXILIAR DE MOLIENDA</v>
          </cell>
          <cell r="D878" t="str">
            <v>SINDICALIZADO</v>
          </cell>
        </row>
        <row r="879">
          <cell r="B879">
            <v>3151</v>
          </cell>
          <cell r="C879" t="str">
            <v>AUXILIAR DE FILTRO</v>
          </cell>
          <cell r="D879" t="str">
            <v>SINDICALIZADO</v>
          </cell>
        </row>
        <row r="880">
          <cell r="B880">
            <v>3152</v>
          </cell>
          <cell r="C880" t="str">
            <v>AUXILIAR LABORATORIO METALURGICO</v>
          </cell>
          <cell r="D880" t="str">
            <v>SINDICALIZADO</v>
          </cell>
        </row>
        <row r="881">
          <cell r="B881">
            <v>3153</v>
          </cell>
          <cell r="C881" t="str">
            <v>AYUDANTE  PRESA DE JALES</v>
          </cell>
          <cell r="D881" t="str">
            <v>SINDICALIZADO</v>
          </cell>
        </row>
        <row r="882">
          <cell r="B882">
            <v>3154</v>
          </cell>
          <cell r="C882" t="str">
            <v>MECANICO</v>
          </cell>
          <cell r="D882" t="str">
            <v>SINDICALIZADO</v>
          </cell>
        </row>
        <row r="883">
          <cell r="B883">
            <v>3155</v>
          </cell>
          <cell r="C883" t="str">
            <v>AUXILIAR DE TRITURACION</v>
          </cell>
          <cell r="D883" t="str">
            <v>SINDICALIZADO</v>
          </cell>
        </row>
        <row r="884">
          <cell r="B884">
            <v>3156</v>
          </cell>
          <cell r="C884" t="str">
            <v>OPERADOR DE FILTRO</v>
          </cell>
          <cell r="D884" t="str">
            <v>SINDICALIZADO</v>
          </cell>
        </row>
        <row r="885">
          <cell r="B885">
            <v>3158</v>
          </cell>
          <cell r="C885" t="str">
            <v>AYUDANTE  PRESA DE JALES</v>
          </cell>
          <cell r="D885" t="str">
            <v>SINDICALIZADO</v>
          </cell>
        </row>
        <row r="886">
          <cell r="B886">
            <v>3159</v>
          </cell>
          <cell r="C886" t="str">
            <v>SOLDADOR</v>
          </cell>
          <cell r="D886" t="str">
            <v>SINDICALIZADO</v>
          </cell>
        </row>
        <row r="887">
          <cell r="B887">
            <v>3160</v>
          </cell>
          <cell r="C887" t="str">
            <v>SUPERVISOR MANTTO EQUIPO MINERO</v>
          </cell>
          <cell r="D887" t="str">
            <v>EMPLEADO</v>
          </cell>
        </row>
        <row r="888">
          <cell r="B888">
            <v>3161</v>
          </cell>
          <cell r="C888" t="str">
            <v>AUXILIAR DE MECANICO</v>
          </cell>
          <cell r="D888" t="str">
            <v>SINDICALIZADO</v>
          </cell>
        </row>
        <row r="889">
          <cell r="B889">
            <v>3162</v>
          </cell>
          <cell r="C889" t="str">
            <v>AUXILIAR DE TRITURACION</v>
          </cell>
          <cell r="D889" t="str">
            <v>SINDICALIZADO</v>
          </cell>
        </row>
        <row r="890">
          <cell r="B890">
            <v>3164</v>
          </cell>
          <cell r="C890" t="str">
            <v>OPERADOR DE MOLINO</v>
          </cell>
          <cell r="D890" t="str">
            <v>SINDICALIZADO</v>
          </cell>
        </row>
        <row r="891">
          <cell r="B891">
            <v>3165</v>
          </cell>
          <cell r="C891" t="str">
            <v>AUXILIAR DE TRITURACION</v>
          </cell>
          <cell r="D891" t="str">
            <v>SINDICALIZADO</v>
          </cell>
        </row>
        <row r="892">
          <cell r="B892">
            <v>3166</v>
          </cell>
          <cell r="C892" t="str">
            <v>MECANICO</v>
          </cell>
          <cell r="D892" t="str">
            <v>SINDICALIZADO</v>
          </cell>
        </row>
        <row r="893">
          <cell r="B893">
            <v>3167</v>
          </cell>
          <cell r="C893" t="str">
            <v>MECANICO</v>
          </cell>
          <cell r="D893" t="str">
            <v>SINDICALIZADO</v>
          </cell>
        </row>
        <row r="894">
          <cell r="B894">
            <v>3168</v>
          </cell>
          <cell r="C894" t="str">
            <v>AYUDANTE  PRESA DE JALES</v>
          </cell>
          <cell r="D894" t="str">
            <v>SINDICALIZADO</v>
          </cell>
        </row>
        <row r="895">
          <cell r="B895">
            <v>3169</v>
          </cell>
          <cell r="C895" t="str">
            <v>AUXILIAR DE FLOTACION</v>
          </cell>
          <cell r="D895" t="str">
            <v>SINDICALIZADO</v>
          </cell>
        </row>
        <row r="896">
          <cell r="B896">
            <v>3170</v>
          </cell>
          <cell r="C896" t="str">
            <v>AUXILIAR GENERAL</v>
          </cell>
          <cell r="D896" t="str">
            <v>SINDICALIZADO</v>
          </cell>
        </row>
        <row r="897">
          <cell r="B897">
            <v>3171</v>
          </cell>
          <cell r="C897" t="str">
            <v>AUXILIAR GENERAL</v>
          </cell>
          <cell r="D897" t="str">
            <v>SINDICALIZADO</v>
          </cell>
        </row>
        <row r="898">
          <cell r="B898">
            <v>3172</v>
          </cell>
          <cell r="C898" t="str">
            <v>AUXILIAR GENERAL</v>
          </cell>
          <cell r="D898" t="str">
            <v>EMPLEADO</v>
          </cell>
        </row>
        <row r="899">
          <cell r="B899">
            <v>3173</v>
          </cell>
          <cell r="C899" t="str">
            <v>AUXILIAR DE FILTRO</v>
          </cell>
          <cell r="D899" t="str">
            <v>SINDICALIZADO</v>
          </cell>
        </row>
        <row r="900">
          <cell r="B900">
            <v>3174</v>
          </cell>
          <cell r="C900" t="str">
            <v>AUXILIAR GENERAL</v>
          </cell>
          <cell r="D900" t="str">
            <v>SINDICALIZADO</v>
          </cell>
        </row>
        <row r="901">
          <cell r="B901">
            <v>3175</v>
          </cell>
          <cell r="C901" t="str">
            <v>AUXILIAR GENERAL</v>
          </cell>
          <cell r="D901" t="str">
            <v>EMPLEADO</v>
          </cell>
        </row>
        <row r="902">
          <cell r="B902">
            <v>3176</v>
          </cell>
          <cell r="C902" t="str">
            <v>OPERADOR PALA MECANICA</v>
          </cell>
          <cell r="D902" t="str">
            <v>SINDICALIZADO</v>
          </cell>
        </row>
        <row r="903">
          <cell r="B903">
            <v>3177</v>
          </cell>
          <cell r="C903" t="str">
            <v>AUXILIAR GENERAL</v>
          </cell>
          <cell r="D903" t="str">
            <v>SINDICALIZADO</v>
          </cell>
        </row>
        <row r="904">
          <cell r="B904">
            <v>3178</v>
          </cell>
          <cell r="C904" t="str">
            <v>AUXILIAR DE MECANICO</v>
          </cell>
          <cell r="D904" t="str">
            <v>SINDICALIZADO</v>
          </cell>
        </row>
        <row r="905">
          <cell r="B905">
            <v>3179</v>
          </cell>
          <cell r="C905" t="str">
            <v>AUXILIAR DE MOLIENDA</v>
          </cell>
          <cell r="D905" t="str">
            <v>SINDICALIZADO</v>
          </cell>
        </row>
        <row r="906">
          <cell r="B906">
            <v>3180</v>
          </cell>
          <cell r="C906" t="str">
            <v>AUXILIAR DE FILTRO</v>
          </cell>
          <cell r="D906" t="str">
            <v>SINDICALIZADO</v>
          </cell>
        </row>
        <row r="907">
          <cell r="B907">
            <v>3181</v>
          </cell>
          <cell r="C907" t="str">
            <v>AYUDANTE RAPTOR</v>
          </cell>
          <cell r="D907" t="str">
            <v>SINDICALIZADO</v>
          </cell>
        </row>
        <row r="908">
          <cell r="B908">
            <v>3182</v>
          </cell>
          <cell r="C908" t="str">
            <v>AUXILIAR GENERAL</v>
          </cell>
          <cell r="D908" t="str">
            <v>SINDICALIZADO</v>
          </cell>
        </row>
        <row r="909">
          <cell r="B909">
            <v>3183</v>
          </cell>
          <cell r="C909" t="str">
            <v>AYUDANTE GENERAL</v>
          </cell>
          <cell r="D909" t="str">
            <v>SINDICALIZADO</v>
          </cell>
        </row>
        <row r="910">
          <cell r="B910">
            <v>3184</v>
          </cell>
          <cell r="C910" t="str">
            <v>SUPERVISOR DE MOLIENDA Y FLOTACIÓN</v>
          </cell>
          <cell r="D910" t="str">
            <v>EMPLEADO</v>
          </cell>
        </row>
        <row r="911">
          <cell r="B911">
            <v>3185</v>
          </cell>
          <cell r="C911" t="str">
            <v>AUXILIAR GENERAL</v>
          </cell>
          <cell r="D911" t="str">
            <v>SINDICALIZADO</v>
          </cell>
        </row>
        <row r="912">
          <cell r="B912">
            <v>3186</v>
          </cell>
          <cell r="C912" t="str">
            <v>AUXILIAR GENERAL</v>
          </cell>
          <cell r="D912" t="str">
            <v>SINDICALIZADO</v>
          </cell>
        </row>
        <row r="913">
          <cell r="B913">
            <v>3187</v>
          </cell>
          <cell r="C913" t="str">
            <v>AUXILIAR GENERAL</v>
          </cell>
          <cell r="D913" t="str">
            <v>SINDICALIZADO</v>
          </cell>
        </row>
        <row r="914">
          <cell r="B914">
            <v>3188</v>
          </cell>
          <cell r="C914" t="str">
            <v>AUXILIAR GENERAL</v>
          </cell>
          <cell r="D914" t="str">
            <v>SINDICALIZADO</v>
          </cell>
        </row>
        <row r="915">
          <cell r="B915">
            <v>3189</v>
          </cell>
          <cell r="C915" t="str">
            <v>AUXILIAR LABORATORIO METALURGICO</v>
          </cell>
          <cell r="D915" t="str">
            <v>SINDICALIZADO</v>
          </cell>
        </row>
        <row r="916">
          <cell r="B916">
            <v>3190</v>
          </cell>
          <cell r="C916" t="str">
            <v>AUXILIAR LABORATORIO METALURGICO</v>
          </cell>
          <cell r="D916" t="str">
            <v>SINDICALIZADO</v>
          </cell>
        </row>
        <row r="917">
          <cell r="B917">
            <v>3191</v>
          </cell>
          <cell r="C917" t="str">
            <v>AUXILIAR LABORATORIO METALURGICO</v>
          </cell>
          <cell r="D917" t="str">
            <v>SINDICALIZADO</v>
          </cell>
        </row>
        <row r="918">
          <cell r="B918">
            <v>3192</v>
          </cell>
          <cell r="C918" t="str">
            <v>AUXILIAR GENERAL</v>
          </cell>
          <cell r="D918" t="str">
            <v>SINDICALIZADO</v>
          </cell>
        </row>
        <row r="919">
          <cell r="B919">
            <v>3193</v>
          </cell>
          <cell r="C919" t="str">
            <v>AUXILIAR GENERAL</v>
          </cell>
          <cell r="D919" t="str">
            <v>SINDICALIZADO</v>
          </cell>
        </row>
        <row r="920">
          <cell r="B920">
            <v>3194</v>
          </cell>
          <cell r="C920" t="str">
            <v>OPERADOR DE TRITURACION</v>
          </cell>
          <cell r="D920" t="str">
            <v>SINDICALIZADO</v>
          </cell>
        </row>
        <row r="921">
          <cell r="B921">
            <v>3195</v>
          </cell>
          <cell r="C921" t="str">
            <v>AUXILIAR GENERAL</v>
          </cell>
          <cell r="D921" t="str">
            <v>SINDICALIZADO</v>
          </cell>
        </row>
        <row r="922">
          <cell r="B922">
            <v>3196</v>
          </cell>
          <cell r="C922" t="str">
            <v>AUXILIAR GENERAL</v>
          </cell>
          <cell r="D922" t="str">
            <v>SINDICALIZADO</v>
          </cell>
        </row>
        <row r="923">
          <cell r="B923">
            <v>3197</v>
          </cell>
          <cell r="C923" t="str">
            <v>AUXILIAR GENERAL</v>
          </cell>
          <cell r="D923" t="str">
            <v>SINDICALIZADO</v>
          </cell>
        </row>
        <row r="924">
          <cell r="B924">
            <v>3198</v>
          </cell>
          <cell r="C924" t="str">
            <v>AUXILIAR GENERAL</v>
          </cell>
          <cell r="D924" t="str">
            <v>SINDICALIZADO</v>
          </cell>
        </row>
        <row r="925">
          <cell r="B925">
            <v>3199</v>
          </cell>
          <cell r="C925" t="str">
            <v>AUXILIAR GENERAL</v>
          </cell>
          <cell r="D925" t="str">
            <v>SINDICALIZADO</v>
          </cell>
        </row>
        <row r="926">
          <cell r="B926">
            <v>3200</v>
          </cell>
          <cell r="C926" t="str">
            <v>AUXILIAR GENERAL</v>
          </cell>
          <cell r="D926" t="str">
            <v>SINDICALIZADO</v>
          </cell>
        </row>
        <row r="927">
          <cell r="B927">
            <v>3201</v>
          </cell>
          <cell r="C927" t="str">
            <v>AUXILIAR GENERAL</v>
          </cell>
          <cell r="D927" t="str">
            <v>SINDICALIZADO</v>
          </cell>
        </row>
        <row r="928">
          <cell r="B928">
            <v>3202</v>
          </cell>
          <cell r="C928" t="str">
            <v>AUXILIAR GENERAL</v>
          </cell>
          <cell r="D928" t="str">
            <v>SINDICALIZADO</v>
          </cell>
        </row>
        <row r="929">
          <cell r="B929">
            <v>3203</v>
          </cell>
          <cell r="C929" t="str">
            <v>REPRESENTANTE SINDICAL</v>
          </cell>
          <cell r="D929" t="str">
            <v>SINDICALIZADO</v>
          </cell>
        </row>
        <row r="930">
          <cell r="B930">
            <v>3204</v>
          </cell>
          <cell r="C930" t="str">
            <v>REPRESENTANTE SINDICAL</v>
          </cell>
          <cell r="D930" t="str">
            <v>SINDICALIZADO</v>
          </cell>
        </row>
        <row r="931">
          <cell r="B931">
            <v>3205</v>
          </cell>
          <cell r="C931" t="str">
            <v>AUXILIAR GENERAL</v>
          </cell>
          <cell r="D931" t="str">
            <v>SINDICALIZADO</v>
          </cell>
        </row>
        <row r="932">
          <cell r="B932">
            <v>3206</v>
          </cell>
          <cell r="C932" t="str">
            <v>AUXILIAR GENERAL</v>
          </cell>
          <cell r="D932" t="str">
            <v>SINDICALIZADO</v>
          </cell>
        </row>
        <row r="933">
          <cell r="B933">
            <v>4001</v>
          </cell>
          <cell r="C933" t="str">
            <v>SUPERVISOR DE BOMBEO</v>
          </cell>
          <cell r="D933" t="str">
            <v>EMPLEADO</v>
          </cell>
        </row>
        <row r="934">
          <cell r="B934">
            <v>4002</v>
          </cell>
          <cell r="C934" t="str">
            <v>AUXILIAR GENERAL</v>
          </cell>
          <cell r="D934" t="str">
            <v>SINDICALIZADO</v>
          </cell>
        </row>
        <row r="935">
          <cell r="B935">
            <v>4003</v>
          </cell>
          <cell r="C935" t="str">
            <v>SOLDADOR EQUIPO MINERO</v>
          </cell>
          <cell r="D935" t="str">
            <v>SINDICALIZADO</v>
          </cell>
        </row>
        <row r="936">
          <cell r="B936">
            <v>4004</v>
          </cell>
          <cell r="C936" t="str">
            <v>AYUDANTE GENERAL</v>
          </cell>
          <cell r="D936" t="str">
            <v>SINDICALIZADO</v>
          </cell>
        </row>
        <row r="937">
          <cell r="B937">
            <v>4005</v>
          </cell>
          <cell r="C937" t="str">
            <v>AYUDANTE GENERAL</v>
          </cell>
          <cell r="D937" t="str">
            <v>SINDICALIZADO</v>
          </cell>
        </row>
        <row r="938">
          <cell r="B938">
            <v>4006</v>
          </cell>
          <cell r="C938" t="str">
            <v>OPERADOR DE BOMBA</v>
          </cell>
          <cell r="D938" t="str">
            <v>SINDICALIZADO</v>
          </cell>
        </row>
        <row r="939">
          <cell r="B939">
            <v>4007</v>
          </cell>
          <cell r="C939" t="str">
            <v>OPERADOR DE BOMBA</v>
          </cell>
          <cell r="D939" t="str">
            <v>SINDICALIZADO</v>
          </cell>
        </row>
        <row r="940">
          <cell r="B940">
            <v>4008</v>
          </cell>
          <cell r="C940" t="str">
            <v>AYUDANTE GENERAL</v>
          </cell>
          <cell r="D940" t="str">
            <v>SINDICALIZADO</v>
          </cell>
        </row>
        <row r="941">
          <cell r="B941">
            <v>4014</v>
          </cell>
          <cell r="C941" t="str">
            <v>OPERADOR DE GRUA</v>
          </cell>
          <cell r="D941" t="str">
            <v>SINDICALIZADO</v>
          </cell>
        </row>
        <row r="942">
          <cell r="B942">
            <v>4015</v>
          </cell>
          <cell r="C942" t="str">
            <v>AUXILIAR GENERAL</v>
          </cell>
          <cell r="D942" t="str">
            <v>SINDICALIZADO</v>
          </cell>
        </row>
        <row r="943">
          <cell r="B943">
            <v>4016</v>
          </cell>
          <cell r="C943" t="str">
            <v>OPERADOR GENERAL</v>
          </cell>
          <cell r="D943" t="str">
            <v>SINDICALIZADO</v>
          </cell>
        </row>
        <row r="944">
          <cell r="B944">
            <v>4020</v>
          </cell>
          <cell r="C944" t="str">
            <v>MECANICO EQUIPO MINERO</v>
          </cell>
          <cell r="D944" t="str">
            <v>SINDICALIZADO</v>
          </cell>
        </row>
        <row r="945">
          <cell r="B945">
            <v>4023</v>
          </cell>
          <cell r="C945" t="str">
            <v>AUX. MECANICO  EQUIPO MINERO</v>
          </cell>
          <cell r="D945" t="str">
            <v>SINDICALIZADO</v>
          </cell>
        </row>
        <row r="946">
          <cell r="B946">
            <v>4035</v>
          </cell>
          <cell r="C946" t="str">
            <v>AUXILIAR GENERAL</v>
          </cell>
          <cell r="D946" t="str">
            <v>EMPLEADO</v>
          </cell>
        </row>
        <row r="947">
          <cell r="B947">
            <v>4059</v>
          </cell>
          <cell r="C947" t="str">
            <v>SUPERVISOR MANTTO MECANICO</v>
          </cell>
          <cell r="D947" t="str">
            <v>EMPLEADO</v>
          </cell>
        </row>
        <row r="948">
          <cell r="B948">
            <v>4060</v>
          </cell>
          <cell r="C948" t="str">
            <v>SOLDADOR EQUIPO MINERO</v>
          </cell>
          <cell r="D948" t="str">
            <v>SINDICALIZADO</v>
          </cell>
        </row>
        <row r="949">
          <cell r="B949">
            <v>4063</v>
          </cell>
          <cell r="C949" t="str">
            <v>AUXILIAR GENERAL</v>
          </cell>
          <cell r="D949" t="str">
            <v>SINDICALIZADO</v>
          </cell>
        </row>
        <row r="950">
          <cell r="B950">
            <v>4064</v>
          </cell>
          <cell r="C950" t="str">
            <v>OPERADOR DE BOMBA</v>
          </cell>
          <cell r="D950" t="str">
            <v>SINDICALIZADO</v>
          </cell>
        </row>
        <row r="951">
          <cell r="B951">
            <v>4065</v>
          </cell>
          <cell r="C951" t="str">
            <v>AUXILIAR GENERAL</v>
          </cell>
          <cell r="D951" t="str">
            <v>SINDICALIZADO</v>
          </cell>
        </row>
        <row r="952">
          <cell r="B952">
            <v>4066</v>
          </cell>
          <cell r="C952" t="str">
            <v>AUXILIAR GENERAL</v>
          </cell>
          <cell r="D952" t="str">
            <v>SINDICALIZADO</v>
          </cell>
        </row>
        <row r="953">
          <cell r="B953">
            <v>4067</v>
          </cell>
          <cell r="C953" t="str">
            <v>AYUDANTE GENERAL</v>
          </cell>
          <cell r="D953" t="str">
            <v>SINDICALIZADO</v>
          </cell>
        </row>
        <row r="954">
          <cell r="B954">
            <v>4070</v>
          </cell>
          <cell r="C954" t="str">
            <v>AUXILIAR GENERAL</v>
          </cell>
          <cell r="D954" t="str">
            <v>EMPLEADO</v>
          </cell>
        </row>
        <row r="955">
          <cell r="B955">
            <v>4071</v>
          </cell>
          <cell r="C955" t="str">
            <v>AUXILIAR GENERAL</v>
          </cell>
          <cell r="D955" t="str">
            <v>SINDICALIZADO</v>
          </cell>
        </row>
        <row r="956">
          <cell r="B956">
            <v>4073</v>
          </cell>
          <cell r="C956" t="str">
            <v>SUPERVISOR MANTTO MECANICO</v>
          </cell>
          <cell r="D956" t="str">
            <v>EMPLEADO</v>
          </cell>
        </row>
        <row r="957">
          <cell r="B957">
            <v>4084</v>
          </cell>
          <cell r="C957" t="str">
            <v>AUXILIAR GENERAL</v>
          </cell>
          <cell r="D957" t="str">
            <v>SINDICALIZADO</v>
          </cell>
        </row>
        <row r="958">
          <cell r="B958">
            <v>4086</v>
          </cell>
          <cell r="C958" t="str">
            <v>OPERADOR DE MALACATE</v>
          </cell>
          <cell r="D958" t="str">
            <v>SINDICALIZADO</v>
          </cell>
        </row>
        <row r="959">
          <cell r="B959">
            <v>4087</v>
          </cell>
          <cell r="C959" t="str">
            <v>AYUDANTE GENERAL</v>
          </cell>
          <cell r="D959" t="str">
            <v>SINDICALIZADO</v>
          </cell>
        </row>
        <row r="960">
          <cell r="B960">
            <v>4088</v>
          </cell>
          <cell r="C960" t="str">
            <v>SUPERVISOR MANTTO. ELECTRICO</v>
          </cell>
          <cell r="D960" t="str">
            <v>EMPLEADO</v>
          </cell>
        </row>
        <row r="961">
          <cell r="B961">
            <v>4089</v>
          </cell>
          <cell r="C961" t="str">
            <v>MECANICO EQUIPO MINERO</v>
          </cell>
          <cell r="D961" t="str">
            <v>SINDICALIZADO</v>
          </cell>
        </row>
        <row r="962">
          <cell r="B962">
            <v>4090</v>
          </cell>
          <cell r="C962" t="str">
            <v>AUX. ELECTRICISTA OPERACIÓN MINA</v>
          </cell>
          <cell r="D962" t="str">
            <v>SINDICALIZADO</v>
          </cell>
        </row>
        <row r="963">
          <cell r="B963">
            <v>4091</v>
          </cell>
          <cell r="C963" t="str">
            <v>ELECTRICISTA</v>
          </cell>
          <cell r="D963" t="str">
            <v>SINDICALIZADO</v>
          </cell>
        </row>
        <row r="964">
          <cell r="B964">
            <v>4093</v>
          </cell>
          <cell r="C964" t="str">
            <v>AUX. ELECTRICISTA OPERACIÓN MINA</v>
          </cell>
          <cell r="D964" t="str">
            <v>EMPLEADO</v>
          </cell>
        </row>
        <row r="965">
          <cell r="B965">
            <v>4095</v>
          </cell>
          <cell r="C965" t="str">
            <v>OPERADOR DE MALACATE</v>
          </cell>
          <cell r="D965" t="str">
            <v>SINDICALIZADO</v>
          </cell>
        </row>
        <row r="966">
          <cell r="B966">
            <v>4096</v>
          </cell>
          <cell r="C966" t="str">
            <v>AUXILIAR GENERAL</v>
          </cell>
          <cell r="D966" t="str">
            <v>SINDICALIZADO</v>
          </cell>
        </row>
        <row r="967">
          <cell r="B967">
            <v>4100</v>
          </cell>
          <cell r="C967" t="str">
            <v>AUXILIAR GENERAL</v>
          </cell>
          <cell r="D967" t="str">
            <v>SINDICALIZADO</v>
          </cell>
        </row>
        <row r="968">
          <cell r="B968">
            <v>4102</v>
          </cell>
          <cell r="C968" t="str">
            <v>AUX. MECANICO  EQUIPO MINERO</v>
          </cell>
          <cell r="D968" t="str">
            <v>SINDICALIZADO</v>
          </cell>
        </row>
        <row r="969">
          <cell r="B969">
            <v>4103</v>
          </cell>
          <cell r="C969" t="str">
            <v>SUPERVISOR MANTTO EQUIPO MINERO</v>
          </cell>
          <cell r="D969" t="str">
            <v>EMPLEADO</v>
          </cell>
        </row>
        <row r="970">
          <cell r="B970">
            <v>4104</v>
          </cell>
          <cell r="C970" t="str">
            <v>ASISTENTE ADMINISTRATIVO</v>
          </cell>
          <cell r="D970" t="str">
            <v>EMPLEADO</v>
          </cell>
        </row>
        <row r="971">
          <cell r="B971">
            <v>4105</v>
          </cell>
          <cell r="C971" t="str">
            <v>MECANICO EQUIPO MINERO</v>
          </cell>
          <cell r="D971" t="str">
            <v>SINDICALIZADO</v>
          </cell>
        </row>
        <row r="972">
          <cell r="B972">
            <v>4106</v>
          </cell>
          <cell r="C972" t="str">
            <v>SUPERVISOR MANTTO MECANICO</v>
          </cell>
          <cell r="D972" t="str">
            <v>EMPLEADO</v>
          </cell>
        </row>
        <row r="973">
          <cell r="B973">
            <v>4108</v>
          </cell>
          <cell r="C973" t="str">
            <v>SOLDADOR EQUIPO MINERO</v>
          </cell>
          <cell r="D973" t="str">
            <v>SINDICALIZADO</v>
          </cell>
        </row>
        <row r="974">
          <cell r="B974">
            <v>4109</v>
          </cell>
          <cell r="C974" t="str">
            <v>VULCANIZADOR</v>
          </cell>
          <cell r="D974" t="str">
            <v>SINDICALIZADO</v>
          </cell>
        </row>
        <row r="975">
          <cell r="B975">
            <v>4111</v>
          </cell>
          <cell r="C975" t="str">
            <v>SUPERVISOR MANTTO EQUIPO MINERO</v>
          </cell>
          <cell r="D975" t="str">
            <v>EMPLEADO</v>
          </cell>
        </row>
        <row r="976">
          <cell r="B976">
            <v>4112</v>
          </cell>
          <cell r="C976" t="str">
            <v>AUX. MECANICO  EQUIPO MINERO</v>
          </cell>
          <cell r="D976" t="str">
            <v>SINDICALIZADO</v>
          </cell>
        </row>
        <row r="977">
          <cell r="B977">
            <v>4113</v>
          </cell>
          <cell r="C977" t="str">
            <v>MECANICO EQUIPO MINERO</v>
          </cell>
          <cell r="D977" t="str">
            <v>SINDICALIZADO</v>
          </cell>
        </row>
        <row r="978">
          <cell r="B978">
            <v>4114</v>
          </cell>
          <cell r="C978" t="str">
            <v>SOLDADOR EQUIPO MINERO</v>
          </cell>
          <cell r="D978" t="str">
            <v>SINDICALIZADO</v>
          </cell>
        </row>
        <row r="979">
          <cell r="B979">
            <v>4115</v>
          </cell>
          <cell r="C979" t="str">
            <v>MECANICO EQUIPO MINERO</v>
          </cell>
          <cell r="D979" t="str">
            <v>SINDICALIZADO</v>
          </cell>
        </row>
        <row r="980">
          <cell r="B980">
            <v>4116</v>
          </cell>
          <cell r="C980" t="str">
            <v>AUX. MECANICO  EQUIPO MINERO</v>
          </cell>
          <cell r="D980" t="str">
            <v>SINDICALIZADO</v>
          </cell>
        </row>
        <row r="981">
          <cell r="B981">
            <v>4117</v>
          </cell>
          <cell r="C981" t="str">
            <v>AUX. MECANICO  EQUIPO MINERO</v>
          </cell>
          <cell r="D981" t="str">
            <v>SINDICALIZADO</v>
          </cell>
        </row>
        <row r="982">
          <cell r="B982">
            <v>4118</v>
          </cell>
          <cell r="C982" t="str">
            <v>MECANICO EQUIPO MINERO</v>
          </cell>
          <cell r="D982" t="str">
            <v>SINDICALIZADO</v>
          </cell>
        </row>
        <row r="983">
          <cell r="B983">
            <v>4119</v>
          </cell>
          <cell r="C983" t="str">
            <v>AUX. MECANICO  EQUIPO MINERO</v>
          </cell>
          <cell r="D983" t="str">
            <v>SINDICALIZADO</v>
          </cell>
        </row>
        <row r="984">
          <cell r="B984">
            <v>4120</v>
          </cell>
          <cell r="C984" t="str">
            <v>AUX. MECANICO  EQUIPO MINERO</v>
          </cell>
          <cell r="D984" t="str">
            <v>SINDICALIZADO</v>
          </cell>
        </row>
        <row r="985">
          <cell r="B985">
            <v>4121</v>
          </cell>
          <cell r="C985" t="str">
            <v>MECANICO EQUIPO MINERO</v>
          </cell>
          <cell r="D985" t="str">
            <v>SINDICALIZADO</v>
          </cell>
        </row>
        <row r="986">
          <cell r="B986">
            <v>4122</v>
          </cell>
          <cell r="C986" t="str">
            <v>SUPERVISOR MANTTO MECANICO</v>
          </cell>
          <cell r="D986" t="str">
            <v>EMPLEADO</v>
          </cell>
        </row>
        <row r="987">
          <cell r="B987">
            <v>4123</v>
          </cell>
          <cell r="C987" t="str">
            <v>AUX. MECANICO  EQUIPO MINERO</v>
          </cell>
          <cell r="D987" t="str">
            <v>EMPLEADO</v>
          </cell>
        </row>
        <row r="988">
          <cell r="B988">
            <v>4124</v>
          </cell>
          <cell r="C988" t="str">
            <v>MECATRONICO EQUIPO MINERO</v>
          </cell>
          <cell r="D988" t="str">
            <v>EMPLEADO</v>
          </cell>
        </row>
        <row r="989">
          <cell r="B989">
            <v>4125</v>
          </cell>
          <cell r="C989" t="str">
            <v>ASISTENTE ADMINISTRATIVO</v>
          </cell>
          <cell r="D989" t="str">
            <v>EMPLEADO</v>
          </cell>
        </row>
        <row r="990">
          <cell r="B990">
            <v>4126</v>
          </cell>
          <cell r="C990" t="str">
            <v>AUX. MECANICO  EQUIPO MINERO</v>
          </cell>
          <cell r="D990" t="str">
            <v>SINDICALIZADO</v>
          </cell>
        </row>
        <row r="991">
          <cell r="B991">
            <v>4128</v>
          </cell>
          <cell r="C991" t="str">
            <v>AUX. MECANICO  EQUIPO MINERO</v>
          </cell>
          <cell r="D991" t="str">
            <v>SINDICALIZADO</v>
          </cell>
        </row>
        <row r="992">
          <cell r="B992">
            <v>4129</v>
          </cell>
          <cell r="C992" t="str">
            <v>MECANICO EQUIPO MINERO</v>
          </cell>
          <cell r="D992" t="str">
            <v>SINDICALIZADO</v>
          </cell>
        </row>
        <row r="993">
          <cell r="B993">
            <v>4130</v>
          </cell>
          <cell r="C993" t="str">
            <v>AUX. MECANICO  EQUIPO MINERO</v>
          </cell>
          <cell r="D993" t="str">
            <v>SINDICALIZADO</v>
          </cell>
        </row>
        <row r="994">
          <cell r="B994">
            <v>4133</v>
          </cell>
          <cell r="C994" t="str">
            <v>SOLDADOR EQUIPO MINERO</v>
          </cell>
          <cell r="D994" t="str">
            <v>SINDICALIZADO</v>
          </cell>
        </row>
        <row r="995">
          <cell r="B995">
            <v>4134</v>
          </cell>
          <cell r="C995" t="str">
            <v>SOLDADOR EQUIPO MINERO</v>
          </cell>
          <cell r="D995" t="str">
            <v>SINDICALIZADO</v>
          </cell>
        </row>
        <row r="996">
          <cell r="B996">
            <v>4135</v>
          </cell>
          <cell r="C996" t="str">
            <v>SUPERVISOR MANTTO EQUIPO MINERO</v>
          </cell>
          <cell r="D996" t="str">
            <v>EMPLEADO</v>
          </cell>
        </row>
        <row r="997">
          <cell r="B997">
            <v>4136</v>
          </cell>
          <cell r="C997" t="str">
            <v>SUPERVISOR MANTTO MECANICO</v>
          </cell>
          <cell r="D997" t="str">
            <v>EMPLEADO</v>
          </cell>
        </row>
        <row r="998">
          <cell r="B998">
            <v>4137</v>
          </cell>
          <cell r="C998" t="str">
            <v>SOLDADOR EQUIPO MINERO</v>
          </cell>
          <cell r="D998" t="str">
            <v>SINDICALIZADO</v>
          </cell>
        </row>
        <row r="999">
          <cell r="B999">
            <v>4138</v>
          </cell>
          <cell r="C999" t="str">
            <v>SOLDADOR EQUIPO MINERO</v>
          </cell>
          <cell r="D999" t="str">
            <v>SINDICALIZADO</v>
          </cell>
        </row>
        <row r="1000">
          <cell r="B1000">
            <v>4139</v>
          </cell>
          <cell r="C1000" t="str">
            <v>AUX. MECANICO  EQUIPO MINERO</v>
          </cell>
          <cell r="D1000" t="str">
            <v>SINDICALIZADO</v>
          </cell>
        </row>
        <row r="1001">
          <cell r="B1001">
            <v>4141</v>
          </cell>
          <cell r="C1001" t="str">
            <v>AUX. MECANICO  EQUIPO MINERO</v>
          </cell>
          <cell r="D1001" t="str">
            <v>SINDICALIZADO</v>
          </cell>
        </row>
        <row r="1002">
          <cell r="B1002">
            <v>4142</v>
          </cell>
          <cell r="C1002" t="str">
            <v>SOLDADOR EQUIPO MINERO</v>
          </cell>
          <cell r="D1002" t="str">
            <v>SINDICALIZADO</v>
          </cell>
        </row>
        <row r="1003">
          <cell r="B1003">
            <v>4144</v>
          </cell>
          <cell r="C1003" t="str">
            <v>AUX. ELECTRICISTA EQUIPO MINERO</v>
          </cell>
          <cell r="D1003" t="str">
            <v>SINDICALIZADO</v>
          </cell>
        </row>
        <row r="1004">
          <cell r="B1004">
            <v>4145</v>
          </cell>
          <cell r="C1004" t="str">
            <v>AUX. ELECTRICISTA EQUIPO MINERO</v>
          </cell>
          <cell r="D1004" t="str">
            <v>SINDICALIZADO</v>
          </cell>
        </row>
        <row r="1005">
          <cell r="B1005">
            <v>4146</v>
          </cell>
          <cell r="C1005" t="str">
            <v>AUXILIAR DE SOLDADOR EQUIPO MINERO</v>
          </cell>
          <cell r="D1005" t="str">
            <v>SINDICALIZADO</v>
          </cell>
        </row>
        <row r="1006">
          <cell r="B1006">
            <v>4148</v>
          </cell>
          <cell r="C1006" t="str">
            <v>AUXILIAR GENERAL MTTO TALLER</v>
          </cell>
          <cell r="D1006" t="str">
            <v>SINDICALIZADO</v>
          </cell>
        </row>
        <row r="1007">
          <cell r="B1007">
            <v>4201</v>
          </cell>
          <cell r="C1007" t="str">
            <v>MECANICO EQUIPO MINERO</v>
          </cell>
          <cell r="D1007" t="str">
            <v>SINDICALIZADO</v>
          </cell>
        </row>
        <row r="1008">
          <cell r="B1008">
            <v>4202</v>
          </cell>
          <cell r="C1008" t="str">
            <v>AUX. MECANICO  EQUIPO MINERO</v>
          </cell>
          <cell r="D1008" t="str">
            <v>SINDICALIZADO</v>
          </cell>
        </row>
        <row r="1009">
          <cell r="B1009">
            <v>4204</v>
          </cell>
          <cell r="C1009" t="str">
            <v>SOLDADOR EQUIPO MINERO</v>
          </cell>
          <cell r="D1009" t="str">
            <v>SINDICALIZADO</v>
          </cell>
        </row>
        <row r="1010">
          <cell r="B1010">
            <v>4205</v>
          </cell>
          <cell r="C1010" t="str">
            <v>SUPERVISOR MANTTO EQUIPO MINERO</v>
          </cell>
          <cell r="D1010" t="str">
            <v>EMPLEADO</v>
          </cell>
        </row>
        <row r="1011">
          <cell r="B1011">
            <v>4206</v>
          </cell>
          <cell r="C1011" t="str">
            <v>SUPERVISOR MANTTO EQUIPO MINERO</v>
          </cell>
          <cell r="D1011" t="str">
            <v>EMPLEADO</v>
          </cell>
        </row>
        <row r="1012">
          <cell r="B1012">
            <v>4207</v>
          </cell>
          <cell r="C1012" t="str">
            <v>SUPERVISOR MANTTO MECANICO</v>
          </cell>
          <cell r="D1012" t="str">
            <v>EMPLEADO</v>
          </cell>
        </row>
        <row r="1013">
          <cell r="B1013">
            <v>4208</v>
          </cell>
          <cell r="C1013" t="str">
            <v>SOLDADOR EQUIPO MINERO</v>
          </cell>
          <cell r="D1013" t="str">
            <v>SINDICALIZADO</v>
          </cell>
        </row>
        <row r="1014">
          <cell r="B1014">
            <v>4209</v>
          </cell>
          <cell r="C1014" t="str">
            <v>MECANICO EQUIPO MINERO</v>
          </cell>
          <cell r="D1014" t="str">
            <v>SINDICALIZADO</v>
          </cell>
        </row>
        <row r="1015">
          <cell r="B1015">
            <v>4211</v>
          </cell>
          <cell r="C1015" t="str">
            <v>AUX. MECANICO  EQUIPO MINERO</v>
          </cell>
          <cell r="D1015" t="str">
            <v>SINDICALIZADO</v>
          </cell>
        </row>
        <row r="1016">
          <cell r="B1016">
            <v>4212</v>
          </cell>
          <cell r="C1016" t="str">
            <v>MECANICO EQUIPO MINERO</v>
          </cell>
          <cell r="D1016" t="str">
            <v>SINDICALIZADO</v>
          </cell>
        </row>
        <row r="1017">
          <cell r="B1017">
            <v>4213</v>
          </cell>
          <cell r="C1017" t="str">
            <v>MECANICO EQUIPO MINERO</v>
          </cell>
          <cell r="D1017" t="str">
            <v>SINDICALIZADO</v>
          </cell>
        </row>
        <row r="1018">
          <cell r="B1018">
            <v>4214</v>
          </cell>
          <cell r="C1018" t="str">
            <v>SOLDADOR EQUIPO MINERO</v>
          </cell>
          <cell r="D1018" t="str">
            <v>SINDICALIZADO</v>
          </cell>
        </row>
        <row r="1019">
          <cell r="B1019">
            <v>4215</v>
          </cell>
          <cell r="C1019" t="str">
            <v>MECANICO EQUIPO MINERO</v>
          </cell>
          <cell r="D1019" t="str">
            <v>SINDICALIZADO</v>
          </cell>
        </row>
        <row r="1020">
          <cell r="B1020">
            <v>4216</v>
          </cell>
          <cell r="C1020" t="str">
            <v>SUPERVISOR MANTTO EQUIPO MINERO</v>
          </cell>
          <cell r="D1020" t="str">
            <v>EMPLEADO</v>
          </cell>
        </row>
        <row r="1021">
          <cell r="B1021">
            <v>4217</v>
          </cell>
          <cell r="C1021" t="str">
            <v>AUX. MECANICO  EQUIPO MINERO</v>
          </cell>
          <cell r="D1021" t="str">
            <v>SINDICALIZADO</v>
          </cell>
        </row>
        <row r="1022">
          <cell r="B1022">
            <v>4218</v>
          </cell>
          <cell r="C1022" t="str">
            <v>SOLDADOR EQUIPO MINERO</v>
          </cell>
          <cell r="D1022" t="str">
            <v>SINDICALIZADO</v>
          </cell>
        </row>
        <row r="1023">
          <cell r="B1023">
            <v>4219</v>
          </cell>
          <cell r="C1023" t="str">
            <v>AUX. MECANICO  EQUIPO MINERO</v>
          </cell>
          <cell r="D1023" t="str">
            <v>SINDICALIZADO</v>
          </cell>
        </row>
        <row r="1024">
          <cell r="B1024">
            <v>4220</v>
          </cell>
          <cell r="C1024" t="str">
            <v>SOLDADOR EQUIPO MINERO</v>
          </cell>
          <cell r="D1024" t="str">
            <v>SINDICALIZADO</v>
          </cell>
        </row>
        <row r="1025">
          <cell r="B1025">
            <v>4221</v>
          </cell>
          <cell r="C1025" t="str">
            <v>PROGRAMADOR DE MANTENIMIENTO</v>
          </cell>
          <cell r="D1025" t="str">
            <v>EMPLEADO</v>
          </cell>
        </row>
        <row r="1026">
          <cell r="B1026">
            <v>4222</v>
          </cell>
          <cell r="C1026" t="str">
            <v>SOLDADOR EQUIPO MINERO</v>
          </cell>
          <cell r="D1026" t="str">
            <v>SINDICALIZADO</v>
          </cell>
        </row>
        <row r="1027">
          <cell r="B1027">
            <v>4223</v>
          </cell>
          <cell r="C1027" t="str">
            <v>MECANICO EQUIPO MINERO</v>
          </cell>
          <cell r="D1027" t="str">
            <v>SINDICALIZADO</v>
          </cell>
        </row>
        <row r="1028">
          <cell r="B1028">
            <v>4224</v>
          </cell>
          <cell r="C1028" t="str">
            <v>AUX. MECANICO  EQUIPO MINERO</v>
          </cell>
          <cell r="D1028" t="str">
            <v>SINDICALIZADO</v>
          </cell>
        </row>
        <row r="1029">
          <cell r="B1029">
            <v>4226</v>
          </cell>
          <cell r="C1029" t="str">
            <v>VULCANIZADOR</v>
          </cell>
          <cell r="D1029" t="str">
            <v>SINDICALIZADO</v>
          </cell>
        </row>
        <row r="1030">
          <cell r="B1030">
            <v>4228</v>
          </cell>
          <cell r="C1030" t="str">
            <v>AUX. MECANICO  EQUIPO MINERO</v>
          </cell>
          <cell r="D1030" t="str">
            <v>SINDICALIZADO</v>
          </cell>
        </row>
        <row r="1031">
          <cell r="B1031">
            <v>4229</v>
          </cell>
          <cell r="C1031" t="str">
            <v>AUX. MECANICO  EQUIPO MINERO</v>
          </cell>
          <cell r="D1031" t="str">
            <v>SINDICALIZADO</v>
          </cell>
        </row>
        <row r="1032">
          <cell r="B1032">
            <v>4230</v>
          </cell>
          <cell r="C1032" t="str">
            <v>AUXILIAR DE SOLDADOR EQUIPO MINERO</v>
          </cell>
          <cell r="D1032" t="str">
            <v>SINDICALIZADO</v>
          </cell>
        </row>
        <row r="1033">
          <cell r="B1033">
            <v>4231</v>
          </cell>
          <cell r="C1033" t="str">
            <v>ASISTENTE ADMINISTRATIVO</v>
          </cell>
          <cell r="D1033" t="str">
            <v>EMPLEADO</v>
          </cell>
        </row>
        <row r="1034">
          <cell r="B1034">
            <v>4232</v>
          </cell>
          <cell r="C1034" t="str">
            <v>MECANICO EQUIPO MINERO</v>
          </cell>
          <cell r="D1034" t="str">
            <v>SINDICALIZADO</v>
          </cell>
        </row>
        <row r="1035">
          <cell r="B1035">
            <v>4233</v>
          </cell>
          <cell r="C1035" t="str">
            <v>MECANICO EQUIPO MINERO</v>
          </cell>
          <cell r="D1035" t="str">
            <v>SINDICALIZADO</v>
          </cell>
        </row>
        <row r="1036">
          <cell r="B1036">
            <v>4234</v>
          </cell>
          <cell r="C1036" t="str">
            <v>SUPERVISOR MANTTO MECANICO</v>
          </cell>
          <cell r="D1036" t="str">
            <v>EMPLEADO</v>
          </cell>
        </row>
        <row r="1037">
          <cell r="B1037">
            <v>4235</v>
          </cell>
          <cell r="C1037" t="str">
            <v>AUX. MECANICO  EQUIPO MINERO</v>
          </cell>
          <cell r="D1037" t="str">
            <v>SINDICALIZADO</v>
          </cell>
        </row>
        <row r="1038">
          <cell r="B1038">
            <v>4236</v>
          </cell>
          <cell r="C1038" t="str">
            <v>SOLDADOR EQUIPO MINERO</v>
          </cell>
          <cell r="D1038" t="str">
            <v>SINDICALIZADO</v>
          </cell>
        </row>
        <row r="1039">
          <cell r="B1039">
            <v>4237</v>
          </cell>
          <cell r="C1039" t="str">
            <v>AUX. MECANICO  EQUIPO MINERO</v>
          </cell>
          <cell r="D1039" t="str">
            <v>SINDICALIZADO</v>
          </cell>
        </row>
        <row r="1040">
          <cell r="B1040">
            <v>4239</v>
          </cell>
          <cell r="C1040" t="str">
            <v>AUX. MECANICO  EQUIPO MINERO</v>
          </cell>
          <cell r="D1040" t="str">
            <v>SINDICALIZADO</v>
          </cell>
        </row>
        <row r="1041">
          <cell r="B1041">
            <v>4240</v>
          </cell>
          <cell r="C1041" t="str">
            <v>OPERADOR DE MALACATE</v>
          </cell>
          <cell r="D1041" t="str">
            <v>SINDICALIZADO</v>
          </cell>
        </row>
        <row r="1042">
          <cell r="B1042">
            <v>4241</v>
          </cell>
          <cell r="C1042" t="str">
            <v>AUX. MECANICO  EQUIPO MINERO</v>
          </cell>
          <cell r="D1042" t="str">
            <v>SINDICALIZADO</v>
          </cell>
        </row>
        <row r="1043">
          <cell r="B1043">
            <v>4244</v>
          </cell>
          <cell r="C1043" t="str">
            <v>SUPERVISOR MANTTO EQUIPO MINERO</v>
          </cell>
          <cell r="D1043" t="str">
            <v>EMPLEADO</v>
          </cell>
        </row>
        <row r="1044">
          <cell r="B1044">
            <v>4245</v>
          </cell>
          <cell r="C1044" t="str">
            <v>SOLDADOR</v>
          </cell>
          <cell r="D1044" t="str">
            <v>SINDICALIZADO</v>
          </cell>
        </row>
        <row r="1045">
          <cell r="B1045">
            <v>4257</v>
          </cell>
          <cell r="C1045" t="str">
            <v>MECANICO EQUIPO MINERO</v>
          </cell>
          <cell r="D1045" t="str">
            <v>SINDICALIZADO</v>
          </cell>
        </row>
        <row r="1046">
          <cell r="B1046">
            <v>4273</v>
          </cell>
          <cell r="C1046" t="str">
            <v>ASISTTE SUPERVISOR EQUIPO MINERO</v>
          </cell>
          <cell r="D1046" t="str">
            <v>EMPLEADO</v>
          </cell>
        </row>
        <row r="1047">
          <cell r="B1047">
            <v>4274</v>
          </cell>
          <cell r="C1047" t="str">
            <v>AUXILIAR DE SOLDADOR EQUIPO MINERO</v>
          </cell>
          <cell r="D1047" t="str">
            <v>SINDICALIZADO</v>
          </cell>
        </row>
        <row r="1048">
          <cell r="B1048">
            <v>4275</v>
          </cell>
          <cell r="C1048" t="str">
            <v>AUX. MECANICO  EQUIPO MINERO</v>
          </cell>
          <cell r="D1048" t="str">
            <v>SINDICALIZADO</v>
          </cell>
        </row>
        <row r="1049">
          <cell r="B1049">
            <v>4276</v>
          </cell>
          <cell r="C1049" t="str">
            <v>AUX. MECANICO  EQUIPO MINERO</v>
          </cell>
          <cell r="D1049" t="str">
            <v>SINDICALIZADO</v>
          </cell>
        </row>
        <row r="1050">
          <cell r="B1050">
            <v>4277</v>
          </cell>
          <cell r="C1050" t="str">
            <v>AUXILIAR DE SOLDADOR EQUIPO MINERO</v>
          </cell>
          <cell r="D1050" t="str">
            <v>SINDICALIZADO</v>
          </cell>
        </row>
        <row r="1051">
          <cell r="B1051">
            <v>4278</v>
          </cell>
          <cell r="C1051" t="str">
            <v>MECANICO EQUIPO MINERO</v>
          </cell>
          <cell r="D1051" t="str">
            <v>SINDICALIZADO</v>
          </cell>
        </row>
        <row r="1052">
          <cell r="B1052">
            <v>4279</v>
          </cell>
          <cell r="C1052" t="str">
            <v>AUX. MECANICO  EQUIPO MINERO</v>
          </cell>
          <cell r="D1052" t="str">
            <v>SINDICALIZADO</v>
          </cell>
        </row>
        <row r="1053">
          <cell r="B1053">
            <v>4416</v>
          </cell>
          <cell r="C1053" t="str">
            <v>AUX. MECANICO  EQUIPO MINERO</v>
          </cell>
          <cell r="D1053" t="str">
            <v>SINDICALIZADO</v>
          </cell>
        </row>
        <row r="1054">
          <cell r="B1054">
            <v>4417</v>
          </cell>
          <cell r="C1054" t="str">
            <v>OPERADOR DE MALACATE</v>
          </cell>
          <cell r="D1054" t="str">
            <v>SINDICALIZADO</v>
          </cell>
        </row>
        <row r="1055">
          <cell r="B1055">
            <v>4420</v>
          </cell>
          <cell r="C1055" t="str">
            <v>AUX. ELECTRICISTA OPERACIÓN MINA</v>
          </cell>
          <cell r="D1055" t="str">
            <v>SINDICALIZADO</v>
          </cell>
        </row>
        <row r="1056">
          <cell r="B1056">
            <v>4480</v>
          </cell>
          <cell r="C1056" t="str">
            <v>SUPERVISOR MANTTO. ELECTRICO</v>
          </cell>
          <cell r="D1056" t="str">
            <v>EMPLEADO</v>
          </cell>
        </row>
        <row r="1057">
          <cell r="B1057">
            <v>4481</v>
          </cell>
          <cell r="C1057" t="str">
            <v>SUPERVISOR MANTTO MECANICO</v>
          </cell>
          <cell r="D1057" t="str">
            <v>EMPLEADO</v>
          </cell>
        </row>
        <row r="1058">
          <cell r="B1058">
            <v>4482</v>
          </cell>
          <cell r="C1058" t="str">
            <v>JEFE DE MANTTO EQUIPO MINERO</v>
          </cell>
          <cell r="D1058" t="str">
            <v>EMPLEADO</v>
          </cell>
        </row>
        <row r="1059">
          <cell r="B1059">
            <v>4483</v>
          </cell>
          <cell r="C1059" t="str">
            <v>SUPERVISOR MANTTO MECANICO</v>
          </cell>
          <cell r="D1059" t="str">
            <v>EMPLEADO</v>
          </cell>
        </row>
        <row r="1060">
          <cell r="B1060">
            <v>4484</v>
          </cell>
          <cell r="C1060" t="str">
            <v>SUPERVISOR MANTTO. ELECTRICO</v>
          </cell>
          <cell r="D1060" t="str">
            <v>EMPLEADO</v>
          </cell>
        </row>
        <row r="1061">
          <cell r="B1061">
            <v>4485</v>
          </cell>
          <cell r="C1061" t="str">
            <v>ASISTTE SUPERVISOR EQUIPO MINERO</v>
          </cell>
          <cell r="D1061" t="str">
            <v>EMPLEADO</v>
          </cell>
        </row>
        <row r="1062">
          <cell r="B1062">
            <v>4486</v>
          </cell>
          <cell r="C1062" t="str">
            <v>SUPERVISOR MANTTO. ELECTRICO</v>
          </cell>
          <cell r="D1062" t="str">
            <v>EMPLEADO</v>
          </cell>
        </row>
        <row r="1063">
          <cell r="B1063">
            <v>4488</v>
          </cell>
          <cell r="C1063" t="str">
            <v>SUPERVISOR MANTTO. ELECTRICO</v>
          </cell>
          <cell r="D1063" t="str">
            <v>EMPLEADO</v>
          </cell>
        </row>
        <row r="1064">
          <cell r="B1064">
            <v>4489</v>
          </cell>
          <cell r="C1064" t="str">
            <v>JEFE DE MANTTO EQUIPO MINERO</v>
          </cell>
          <cell r="D1064" t="str">
            <v>EMPLEADO</v>
          </cell>
        </row>
        <row r="1065">
          <cell r="B1065">
            <v>4490</v>
          </cell>
          <cell r="C1065" t="str">
            <v>AUXILIAR DE SOLDADOR EQUIPO MINERO</v>
          </cell>
          <cell r="D1065" t="str">
            <v>SINDICALIZADO</v>
          </cell>
        </row>
        <row r="1066">
          <cell r="B1066">
            <v>4491</v>
          </cell>
          <cell r="C1066" t="str">
            <v>SOLDADOR EQUIPO MINERO</v>
          </cell>
          <cell r="D1066" t="str">
            <v>SINDICALIZADO</v>
          </cell>
        </row>
        <row r="1067">
          <cell r="B1067">
            <v>4492</v>
          </cell>
          <cell r="C1067" t="str">
            <v>AUX. ELECTRICISTA OPERACIÓN MINA</v>
          </cell>
          <cell r="D1067" t="str">
            <v>SINDICALIZADO</v>
          </cell>
        </row>
        <row r="1068">
          <cell r="B1068">
            <v>4493</v>
          </cell>
          <cell r="C1068" t="str">
            <v>AUX. ELECTRICISTA OPERACIÓN MINA</v>
          </cell>
          <cell r="D1068" t="str">
            <v>SINDICALIZADO</v>
          </cell>
        </row>
        <row r="1069">
          <cell r="B1069">
            <v>4494</v>
          </cell>
          <cell r="C1069" t="str">
            <v>AUXILIAR GENERAL</v>
          </cell>
          <cell r="D1069" t="str">
            <v>SINDICALIZADO</v>
          </cell>
        </row>
        <row r="1070">
          <cell r="B1070">
            <v>4495</v>
          </cell>
          <cell r="C1070" t="str">
            <v>AYUDANTE GENERAL</v>
          </cell>
          <cell r="D1070" t="str">
            <v>SINDICALIZADO</v>
          </cell>
        </row>
        <row r="1071">
          <cell r="B1071">
            <v>4496</v>
          </cell>
          <cell r="C1071" t="str">
            <v>AUXILIAR DE SOLDADOR</v>
          </cell>
          <cell r="D1071" t="str">
            <v>SINDICALIZADO</v>
          </cell>
        </row>
        <row r="1072">
          <cell r="B1072">
            <v>4497</v>
          </cell>
          <cell r="C1072" t="str">
            <v>AUXILIAR DE SOLDADOR EQUIPO MINERO</v>
          </cell>
          <cell r="D1072" t="str">
            <v>SINDICALIZADO</v>
          </cell>
        </row>
        <row r="1073">
          <cell r="B1073">
            <v>4498</v>
          </cell>
          <cell r="C1073" t="str">
            <v>AUX. MECANICO  EQUIPO MINERO</v>
          </cell>
          <cell r="D1073" t="str">
            <v>SINDICALIZADO</v>
          </cell>
        </row>
        <row r="1074">
          <cell r="B1074">
            <v>4507</v>
          </cell>
          <cell r="C1074" t="str">
            <v>JEFE DEPTO. ELECTRICO</v>
          </cell>
          <cell r="D1074" t="str">
            <v>EMPLEADO</v>
          </cell>
        </row>
        <row r="1075">
          <cell r="B1075">
            <v>4508</v>
          </cell>
          <cell r="C1075" t="str">
            <v>ASISTENTE ADMINISTRATIVO</v>
          </cell>
          <cell r="D1075" t="str">
            <v>EMPLEADO</v>
          </cell>
        </row>
        <row r="1076">
          <cell r="B1076">
            <v>5024</v>
          </cell>
          <cell r="C1076" t="str">
            <v>AUXILIAR RECURSOS HUMANOS</v>
          </cell>
          <cell r="D1076" t="str">
            <v>EMPLEADO</v>
          </cell>
        </row>
        <row r="1077">
          <cell r="B1077">
            <v>5043</v>
          </cell>
          <cell r="C1077" t="str">
            <v>PROGRAMADOR DE TECNOLOGÍA INFORMÁTICA</v>
          </cell>
          <cell r="D1077" t="str">
            <v>EMPLEADO</v>
          </cell>
        </row>
        <row r="1078">
          <cell r="B1078">
            <v>5045</v>
          </cell>
          <cell r="C1078" t="str">
            <v>SUPERVISOR DE EXPLOSIVOS</v>
          </cell>
          <cell r="D1078" t="str">
            <v>EMPLEADO</v>
          </cell>
        </row>
        <row r="1079">
          <cell r="B1079">
            <v>5062</v>
          </cell>
          <cell r="C1079" t="str">
            <v>INSTRUCTOR CAPACITACION</v>
          </cell>
          <cell r="D1079" t="str">
            <v>EMPLEADO</v>
          </cell>
        </row>
        <row r="1080">
          <cell r="B1080">
            <v>5079</v>
          </cell>
          <cell r="C1080" t="str">
            <v>SUPERINTENDENTE DE COMPRAS</v>
          </cell>
          <cell r="D1080" t="str">
            <v>EMPLEADO</v>
          </cell>
        </row>
        <row r="1081">
          <cell r="B1081">
            <v>5086</v>
          </cell>
          <cell r="C1081" t="str">
            <v>ASISTENTE DE COMPRAS</v>
          </cell>
          <cell r="D1081" t="str">
            <v>EMPLEADO</v>
          </cell>
        </row>
        <row r="1082">
          <cell r="B1082">
            <v>5111</v>
          </cell>
          <cell r="C1082" t="str">
            <v>ANALISTA CUENTAS POR PAGAR</v>
          </cell>
          <cell r="D1082" t="str">
            <v>EMPLEADO</v>
          </cell>
        </row>
        <row r="1083">
          <cell r="B1083">
            <v>5113</v>
          </cell>
          <cell r="C1083" t="str">
            <v>ASISTENTE CONTABLE</v>
          </cell>
          <cell r="D1083" t="str">
            <v>EMPLEADO</v>
          </cell>
        </row>
        <row r="1084">
          <cell r="B1084">
            <v>5115</v>
          </cell>
          <cell r="C1084" t="str">
            <v>AUXILIAR RECURSOS HUMANOS</v>
          </cell>
          <cell r="D1084" t="str">
            <v>EMPLEADO</v>
          </cell>
        </row>
        <row r="1085">
          <cell r="B1085">
            <v>5120</v>
          </cell>
          <cell r="C1085" t="str">
            <v>AUXILIAR CONTABLE</v>
          </cell>
          <cell r="D1085" t="str">
            <v>EMPLEADO</v>
          </cell>
        </row>
        <row r="1086">
          <cell r="B1086">
            <v>5122</v>
          </cell>
          <cell r="C1086" t="str">
            <v>CONTADOR DE INGRESOS</v>
          </cell>
          <cell r="D1086" t="str">
            <v>EMPLEADO</v>
          </cell>
        </row>
        <row r="1087">
          <cell r="B1087">
            <v>5124</v>
          </cell>
          <cell r="C1087" t="str">
            <v>JEFE DE NOMINA</v>
          </cell>
          <cell r="D1087" t="str">
            <v>EMPLEADO</v>
          </cell>
        </row>
        <row r="1088">
          <cell r="B1088">
            <v>5125</v>
          </cell>
          <cell r="C1088" t="str">
            <v>JEFE TECNOLOGÍA INFORMÁTICA</v>
          </cell>
          <cell r="D1088" t="str">
            <v>EMPLEADO</v>
          </cell>
        </row>
        <row r="1089">
          <cell r="B1089">
            <v>5127</v>
          </cell>
          <cell r="C1089" t="str">
            <v>ANALISTA DE TECNOLOGÍA INFORMÁTICA</v>
          </cell>
          <cell r="D1089" t="str">
            <v>EMPLEADO</v>
          </cell>
        </row>
        <row r="1090">
          <cell r="B1090">
            <v>5129</v>
          </cell>
          <cell r="C1090" t="str">
            <v>ANALISTA CUENTAS POR PAGAR</v>
          </cell>
          <cell r="D1090" t="str">
            <v>EMPLEADO</v>
          </cell>
        </row>
        <row r="1091">
          <cell r="B1091">
            <v>5130</v>
          </cell>
          <cell r="C1091" t="str">
            <v>COORDINADOR DE CAPACITACION</v>
          </cell>
          <cell r="D1091" t="str">
            <v>EMPLEADO</v>
          </cell>
        </row>
        <row r="1092">
          <cell r="B1092">
            <v>5132</v>
          </cell>
          <cell r="C1092" t="str">
            <v>AUXILIAR DE TECNOLOGÍA INFORMÁTICA</v>
          </cell>
          <cell r="D1092" t="str">
            <v>EMPLEADO</v>
          </cell>
        </row>
        <row r="1093">
          <cell r="B1093">
            <v>5134</v>
          </cell>
          <cell r="C1093" t="str">
            <v>ASISTENTE DE TECNOLOGÍA INFORMÁTICA</v>
          </cell>
          <cell r="D1093" t="str">
            <v>EMPLEADO</v>
          </cell>
        </row>
        <row r="1094">
          <cell r="B1094">
            <v>5137</v>
          </cell>
          <cell r="C1094" t="str">
            <v>JEFE CONTROL DE ESTADÍSTICA</v>
          </cell>
          <cell r="D1094" t="str">
            <v>EMPLEADO</v>
          </cell>
        </row>
        <row r="1095">
          <cell r="B1095">
            <v>5142</v>
          </cell>
          <cell r="C1095" t="str">
            <v>ASISTENTE CONTROL ESTADISTICA</v>
          </cell>
          <cell r="D1095" t="str">
            <v>EMPLEADO</v>
          </cell>
        </row>
        <row r="1096">
          <cell r="B1096">
            <v>5146</v>
          </cell>
          <cell r="C1096" t="str">
            <v>JEFA DE TESORERIA</v>
          </cell>
          <cell r="D1096" t="str">
            <v>EMPLEADO</v>
          </cell>
        </row>
        <row r="1097">
          <cell r="B1097">
            <v>5164</v>
          </cell>
          <cell r="C1097" t="str">
            <v>INSTRUCTOR CAPACITACION</v>
          </cell>
          <cell r="D1097" t="str">
            <v>EMPLEADO</v>
          </cell>
        </row>
        <row r="1098">
          <cell r="B1098">
            <v>5165</v>
          </cell>
          <cell r="C1098" t="str">
            <v>INGENIERO EN REDES Y COMUNICACIONES</v>
          </cell>
          <cell r="D1098" t="str">
            <v>EMPLEADO</v>
          </cell>
        </row>
        <row r="1099">
          <cell r="B1099">
            <v>5169</v>
          </cell>
          <cell r="C1099" t="str">
            <v>INSTRUCTOR CAPACITACION</v>
          </cell>
          <cell r="D1099" t="str">
            <v>EMPLEADO</v>
          </cell>
        </row>
        <row r="1100">
          <cell r="B1100">
            <v>5190</v>
          </cell>
          <cell r="C1100" t="str">
            <v>ENCARGADA ARCHIVO INSTITUCIONAL</v>
          </cell>
          <cell r="D1100" t="str">
            <v>EMPLEADO</v>
          </cell>
        </row>
        <row r="1101">
          <cell r="B1101">
            <v>5205</v>
          </cell>
          <cell r="C1101" t="str">
            <v>ANALISTA CONTROL ESTADISTICA</v>
          </cell>
          <cell r="D1101" t="str">
            <v>EMPLEADO</v>
          </cell>
        </row>
        <row r="1102">
          <cell r="B1102">
            <v>5209</v>
          </cell>
          <cell r="C1102" t="str">
            <v>ANALISTA CONTROL ESTADISTICA</v>
          </cell>
          <cell r="D1102" t="str">
            <v>EMPLEADO</v>
          </cell>
        </row>
        <row r="1103">
          <cell r="B1103">
            <v>5238</v>
          </cell>
          <cell r="C1103" t="str">
            <v>OPERADOR DE BARRENACION</v>
          </cell>
          <cell r="D1103" t="str">
            <v>SINDICALIZADO</v>
          </cell>
        </row>
        <row r="1104">
          <cell r="B1104">
            <v>5303</v>
          </cell>
          <cell r="C1104" t="str">
            <v>AUXILIAR RECURSOS HUMANOS</v>
          </cell>
          <cell r="D1104" t="str">
            <v>EMPLEADO</v>
          </cell>
        </row>
        <row r="1105">
          <cell r="B1105">
            <v>5319</v>
          </cell>
          <cell r="C1105" t="str">
            <v>AUXILIAR RECURSOS HUMANOS</v>
          </cell>
          <cell r="D1105" t="str">
            <v>EMPLEADO</v>
          </cell>
        </row>
        <row r="1106">
          <cell r="B1106">
            <v>5322</v>
          </cell>
          <cell r="C1106" t="str">
            <v>CONTADORA</v>
          </cell>
          <cell r="D1106" t="str">
            <v>EMPLEADO</v>
          </cell>
        </row>
        <row r="1107">
          <cell r="B1107">
            <v>5323</v>
          </cell>
          <cell r="C1107" t="str">
            <v>CONTADOR</v>
          </cell>
          <cell r="D1107" t="str">
            <v>EMPLEADO</v>
          </cell>
        </row>
        <row r="1108">
          <cell r="B1108">
            <v>5324</v>
          </cell>
          <cell r="C1108" t="str">
            <v>ASISTENTE DE DIRECCION</v>
          </cell>
          <cell r="D1108" t="str">
            <v>EMPLEADO</v>
          </cell>
        </row>
        <row r="1109">
          <cell r="B1109">
            <v>5325</v>
          </cell>
          <cell r="C1109" t="str">
            <v>AUXILIAR INSTRUCTOR DE CAPACITACIÓN</v>
          </cell>
          <cell r="D1109" t="str">
            <v>EMPLEADO</v>
          </cell>
        </row>
        <row r="1110">
          <cell r="B1110">
            <v>5327</v>
          </cell>
          <cell r="C1110" t="str">
            <v>JEFA DE RECLUTAMIENTO</v>
          </cell>
          <cell r="D1110" t="str">
            <v>EMPLEADO</v>
          </cell>
        </row>
        <row r="1111">
          <cell r="B1111">
            <v>5328</v>
          </cell>
          <cell r="C1111" t="str">
            <v>JEFE RECURSOS HUMANOS</v>
          </cell>
          <cell r="D1111" t="str">
            <v>EMPLEADO</v>
          </cell>
        </row>
        <row r="1112">
          <cell r="B1112">
            <v>5329</v>
          </cell>
          <cell r="C1112" t="str">
            <v>AUXILIAR RECURSOS HUMANOS</v>
          </cell>
          <cell r="D1112" t="str">
            <v>EMPLEADO</v>
          </cell>
        </row>
        <row r="1113">
          <cell r="B1113">
            <v>5330</v>
          </cell>
          <cell r="C1113" t="str">
            <v>CONTADORA</v>
          </cell>
          <cell r="D1113" t="str">
            <v>EMPLEADO</v>
          </cell>
        </row>
        <row r="1114">
          <cell r="B1114">
            <v>5331</v>
          </cell>
          <cell r="C1114" t="str">
            <v>CONTADORA</v>
          </cell>
          <cell r="D1114" t="str">
            <v>EMPLEADO</v>
          </cell>
        </row>
        <row r="1115">
          <cell r="B1115">
            <v>5332</v>
          </cell>
          <cell r="C1115" t="str">
            <v>ANALISTA CONTROL ESTADISTICA</v>
          </cell>
          <cell r="D1115" t="str">
            <v>EMPLEADO</v>
          </cell>
        </row>
        <row r="1116">
          <cell r="B1116">
            <v>5333</v>
          </cell>
          <cell r="C1116" t="str">
            <v>AUXILIAR INSTRUCTOR DE CAPACITACIÓN</v>
          </cell>
          <cell r="D1116" t="str">
            <v>EMPLEADO</v>
          </cell>
        </row>
        <row r="1117">
          <cell r="B1117">
            <v>5334</v>
          </cell>
          <cell r="C1117" t="str">
            <v>ASISTENTE DE COMPRAS</v>
          </cell>
          <cell r="D1117" t="str">
            <v>EMPLEADO</v>
          </cell>
        </row>
        <row r="1118">
          <cell r="B1118">
            <v>5335</v>
          </cell>
          <cell r="C1118" t="str">
            <v>ASISTENTE DE COMPRAS</v>
          </cell>
          <cell r="D1118" t="str">
            <v>EMPLEADO</v>
          </cell>
        </row>
        <row r="1119">
          <cell r="B1119">
            <v>5336</v>
          </cell>
          <cell r="C1119" t="str">
            <v>AUXILIAR RECURSOS HUMANOS</v>
          </cell>
          <cell r="D1119" t="str">
            <v>EMPLEADO</v>
          </cell>
        </row>
        <row r="1120">
          <cell r="B1120">
            <v>6150</v>
          </cell>
          <cell r="C1120" t="str">
            <v>COORD. ECOLOGIA Y MEDIO AMBIENTE</v>
          </cell>
          <cell r="D1120" t="str">
            <v>EMPLEADO</v>
          </cell>
        </row>
        <row r="1121">
          <cell r="B1121">
            <v>6151</v>
          </cell>
          <cell r="C1121" t="str">
            <v>AUXILIAR LABORATORIO QUIMICO</v>
          </cell>
          <cell r="D1121" t="str">
            <v>EMPLEADO</v>
          </cell>
        </row>
        <row r="1122">
          <cell r="B1122">
            <v>6152</v>
          </cell>
          <cell r="C1122" t="str">
            <v>AUXILIAR LABORATORIO QUIMICO</v>
          </cell>
          <cell r="D1122" t="str">
            <v>EMPLEADO</v>
          </cell>
        </row>
        <row r="1123">
          <cell r="B1123">
            <v>6153</v>
          </cell>
          <cell r="C1123" t="str">
            <v>AUXILIAR LABORATORIO QUIMICO</v>
          </cell>
          <cell r="D1123" t="str">
            <v>SINDICALIZADO</v>
          </cell>
        </row>
        <row r="1124">
          <cell r="B1124">
            <v>6154</v>
          </cell>
          <cell r="C1124" t="str">
            <v>AUXILIAR LABORATORIO QUIMICO</v>
          </cell>
          <cell r="D1124" t="str">
            <v>EMPLEADO</v>
          </cell>
        </row>
        <row r="1125">
          <cell r="B1125">
            <v>6155</v>
          </cell>
          <cell r="C1125" t="str">
            <v>AUXILIAR LABORATORIO QUIMICO</v>
          </cell>
          <cell r="D1125" t="str">
            <v>EMPLEADO</v>
          </cell>
        </row>
        <row r="1126">
          <cell r="B1126">
            <v>6156</v>
          </cell>
          <cell r="C1126" t="str">
            <v>AUXILIAR LABORATORIO QUIMICO</v>
          </cell>
          <cell r="D1126" t="str">
            <v>EMPLEADO</v>
          </cell>
        </row>
        <row r="1127">
          <cell r="B1127">
            <v>6157</v>
          </cell>
          <cell r="C1127" t="str">
            <v>ANALISTA LABORATORIO QUIMICO</v>
          </cell>
          <cell r="D1127" t="str">
            <v>EMPLEADO</v>
          </cell>
        </row>
        <row r="1128">
          <cell r="B1128">
            <v>6159</v>
          </cell>
          <cell r="C1128" t="str">
            <v>AUXILIAR LABORATORIO QUIMICO</v>
          </cell>
          <cell r="D1128" t="str">
            <v>EMPLEADO</v>
          </cell>
        </row>
        <row r="1129">
          <cell r="B1129">
            <v>6170</v>
          </cell>
          <cell r="C1129" t="str">
            <v>ANALISTA LABORATORIO AMBIENTAL</v>
          </cell>
          <cell r="D1129" t="str">
            <v>EMPLEADO</v>
          </cell>
        </row>
        <row r="1130">
          <cell r="B1130">
            <v>6171</v>
          </cell>
          <cell r="C1130" t="str">
            <v>ANALISTA LABORATORIO AMBIENTAL</v>
          </cell>
          <cell r="D1130" t="str">
            <v>EMPLEADO</v>
          </cell>
        </row>
        <row r="1131">
          <cell r="B1131">
            <v>6172</v>
          </cell>
          <cell r="C1131" t="str">
            <v>JEFA LABORATORIO AMBIENTAL</v>
          </cell>
          <cell r="D1131" t="str">
            <v>EMPLEADO</v>
          </cell>
        </row>
        <row r="1132">
          <cell r="B1132">
            <v>6173</v>
          </cell>
          <cell r="C1132" t="str">
            <v>ANALISTA CLINICO</v>
          </cell>
          <cell r="D1132" t="str">
            <v>EMPLEADO</v>
          </cell>
        </row>
        <row r="1133">
          <cell r="B1133">
            <v>6174</v>
          </cell>
          <cell r="C1133" t="str">
            <v>ENFERMERA</v>
          </cell>
          <cell r="D1133" t="str">
            <v>EMPLEADO</v>
          </cell>
        </row>
        <row r="1134">
          <cell r="B1134">
            <v>6175</v>
          </cell>
          <cell r="C1134" t="str">
            <v>AUXILIAR LABORATORIO QUIMICO</v>
          </cell>
          <cell r="D1134" t="str">
            <v>EMPLEADO</v>
          </cell>
        </row>
        <row r="1135">
          <cell r="B1135">
            <v>6176</v>
          </cell>
          <cell r="C1135" t="str">
            <v>AUXILIAR LABORATORIO QUIMICO</v>
          </cell>
          <cell r="D1135" t="str">
            <v>EMPLEADO</v>
          </cell>
        </row>
        <row r="1136">
          <cell r="B1136">
            <v>6180</v>
          </cell>
          <cell r="C1136" t="str">
            <v>ENFERMERA</v>
          </cell>
          <cell r="D1136" t="str">
            <v>EMPLEADO</v>
          </cell>
        </row>
        <row r="1137">
          <cell r="B1137">
            <v>6181</v>
          </cell>
          <cell r="C1137" t="str">
            <v>JEFE SERVICIO MEDICO</v>
          </cell>
          <cell r="D1137" t="str">
            <v>EMPLEADO</v>
          </cell>
        </row>
        <row r="1138">
          <cell r="B1138">
            <v>6182</v>
          </cell>
          <cell r="C1138" t="str">
            <v>ENFERMERA</v>
          </cell>
          <cell r="D1138" t="str">
            <v>EMPLEADO</v>
          </cell>
        </row>
        <row r="1139">
          <cell r="B1139">
            <v>6183</v>
          </cell>
          <cell r="C1139" t="str">
            <v>ENFERMERA</v>
          </cell>
          <cell r="D1139" t="str">
            <v>EMPLEADO</v>
          </cell>
        </row>
        <row r="1140">
          <cell r="B1140">
            <v>6184</v>
          </cell>
          <cell r="C1140" t="str">
            <v>ENFERMERA</v>
          </cell>
          <cell r="D1140" t="str">
            <v>EMPLEADO</v>
          </cell>
        </row>
        <row r="1141">
          <cell r="B1141">
            <v>6185</v>
          </cell>
          <cell r="C1141" t="str">
            <v>AUXILIAR ADMINISTRATIVO</v>
          </cell>
          <cell r="D1141" t="str">
            <v>EMPLEADO</v>
          </cell>
        </row>
        <row r="1142">
          <cell r="B1142">
            <v>6186</v>
          </cell>
          <cell r="C1142" t="str">
            <v>AUXILIAR INSTRUCTOR DE CAPACITACIÓN</v>
          </cell>
          <cell r="D1142" t="str">
            <v>EMPLEADO</v>
          </cell>
        </row>
        <row r="1143">
          <cell r="B1143">
            <v>6187</v>
          </cell>
          <cell r="C1143" t="str">
            <v>JEFE SERVICIO MEDICO</v>
          </cell>
          <cell r="D1143" t="str">
            <v>EMPLEADO</v>
          </cell>
        </row>
        <row r="1144">
          <cell r="B1144">
            <v>6188</v>
          </cell>
          <cell r="C1144" t="str">
            <v>ENFERMERA</v>
          </cell>
          <cell r="D1144" t="str">
            <v>EMPLEADO</v>
          </cell>
        </row>
        <row r="1145">
          <cell r="B1145">
            <v>6189</v>
          </cell>
          <cell r="C1145" t="str">
            <v>JEFE DE SERVICIO MEDICO B</v>
          </cell>
          <cell r="D1145" t="str">
            <v>EMPLEADO</v>
          </cell>
        </row>
        <row r="1146">
          <cell r="B1146">
            <v>6190</v>
          </cell>
          <cell r="C1146" t="str">
            <v>ENFERMERA</v>
          </cell>
          <cell r="D1146" t="str">
            <v>EMPLEADO</v>
          </cell>
        </row>
        <row r="1147">
          <cell r="B1147">
            <v>6191</v>
          </cell>
          <cell r="C1147" t="str">
            <v>COORD. ECOLOGIA Y MEDIO AMBIENTE</v>
          </cell>
          <cell r="D1147" t="str">
            <v>EMPLEADO</v>
          </cell>
        </row>
        <row r="1148">
          <cell r="B1148">
            <v>7001</v>
          </cell>
          <cell r="C1148" t="str">
            <v>ASISTTE MANTTO ELECTRICO</v>
          </cell>
          <cell r="D1148" t="str">
            <v>EMPLEADO</v>
          </cell>
        </row>
        <row r="1149">
          <cell r="B1149">
            <v>7002</v>
          </cell>
          <cell r="C1149" t="str">
            <v>SUPERVISOR MANTTO ELECTRICO</v>
          </cell>
          <cell r="D1149" t="str">
            <v>EMPLEADO</v>
          </cell>
        </row>
        <row r="1150">
          <cell r="B1150">
            <v>8001</v>
          </cell>
          <cell r="C1150" t="str">
            <v>AUXILIAR ADMINISTRATIVO</v>
          </cell>
          <cell r="D1150" t="str">
            <v>OTRO</v>
          </cell>
        </row>
        <row r="1151">
          <cell r="B1151">
            <v>8002</v>
          </cell>
          <cell r="C1151" t="str">
            <v>VIGILANTE Y/O VELADOR</v>
          </cell>
          <cell r="D1151" t="str">
            <v>OTRO</v>
          </cell>
        </row>
        <row r="1152">
          <cell r="B1152">
            <v>8003</v>
          </cell>
          <cell r="C1152" t="str">
            <v>VIGILANTE Y/O VELADOR</v>
          </cell>
          <cell r="D1152" t="str">
            <v>OTRO</v>
          </cell>
        </row>
        <row r="1153">
          <cell r="B1153">
            <v>8004</v>
          </cell>
          <cell r="C1153" t="str">
            <v>VIGILANTE Y/O VELADOR</v>
          </cell>
          <cell r="D1153" t="str">
            <v>OTRO</v>
          </cell>
        </row>
        <row r="1154">
          <cell r="B1154">
            <v>8005</v>
          </cell>
          <cell r="C1154" t="str">
            <v>AYUDANTE GENERAL</v>
          </cell>
          <cell r="D1154" t="str">
            <v>OTRO</v>
          </cell>
        </row>
        <row r="1155">
          <cell r="B1155">
            <v>9001</v>
          </cell>
          <cell r="C1155" t="str">
            <v>CHOFER SERVICIOS</v>
          </cell>
          <cell r="D1155" t="str">
            <v>EMPLEADO</v>
          </cell>
        </row>
        <row r="1156">
          <cell r="B1156">
            <v>9002</v>
          </cell>
          <cell r="C1156" t="str">
            <v>ADMINISTRADOR DE INVENTARIOS</v>
          </cell>
          <cell r="D1156" t="str">
            <v>EMPLEADO</v>
          </cell>
        </row>
        <row r="1157">
          <cell r="B1157">
            <v>9003</v>
          </cell>
          <cell r="C1157" t="str">
            <v>SUPERVISOR DE ALMACEN ALTERNO</v>
          </cell>
          <cell r="D1157" t="str">
            <v>EMPLEADO</v>
          </cell>
        </row>
        <row r="1158">
          <cell r="B1158">
            <v>9004</v>
          </cell>
          <cell r="C1158" t="str">
            <v>AUXILIAR DE ALMACEN ALTERNO</v>
          </cell>
          <cell r="D1158" t="str">
            <v>SINDICALIZADO</v>
          </cell>
        </row>
        <row r="1159">
          <cell r="B1159">
            <v>9005</v>
          </cell>
          <cell r="C1159" t="str">
            <v>AUXILIAR DE ALMACEN ALTERNO</v>
          </cell>
          <cell r="D1159" t="str">
            <v>SINDICALIZADO</v>
          </cell>
        </row>
        <row r="1160">
          <cell r="B1160">
            <v>9006</v>
          </cell>
          <cell r="C1160" t="str">
            <v>SUPERVISOR DE ALMACEN ALTERNO</v>
          </cell>
          <cell r="D1160" t="str">
            <v>EMPLEADO</v>
          </cell>
        </row>
        <row r="1161">
          <cell r="B1161">
            <v>9007</v>
          </cell>
          <cell r="C1161" t="str">
            <v>AUXILIAR DE ALMACEN ALTERNO</v>
          </cell>
          <cell r="D1161" t="str">
            <v>SINDICALIZADO</v>
          </cell>
        </row>
        <row r="1162">
          <cell r="B1162">
            <v>9008</v>
          </cell>
          <cell r="C1162" t="str">
            <v>AUXILIAR DE ALMACEN ALTERNO</v>
          </cell>
          <cell r="D1162" t="str">
            <v>SINDICALIZADO</v>
          </cell>
        </row>
        <row r="1163">
          <cell r="B1163">
            <v>9009</v>
          </cell>
          <cell r="C1163" t="str">
            <v>AUXILIAR DE ALMACEN ALTERNO</v>
          </cell>
          <cell r="D1163" t="str">
            <v>EMPLEADO</v>
          </cell>
        </row>
        <row r="1164">
          <cell r="B1164">
            <v>9010</v>
          </cell>
          <cell r="C1164" t="str">
            <v>AUXILIAR DE ALMACEN ALTERNO</v>
          </cell>
          <cell r="D1164" t="str">
            <v>SINDICALIZADO</v>
          </cell>
        </row>
        <row r="1165">
          <cell r="B1165">
            <v>9011</v>
          </cell>
          <cell r="C1165" t="str">
            <v>AUXILIAR DE ALMACEN GENERAL</v>
          </cell>
          <cell r="D1165" t="str">
            <v>SINDICALIZADO</v>
          </cell>
        </row>
        <row r="1166">
          <cell r="B1166">
            <v>9013</v>
          </cell>
          <cell r="C1166" t="str">
            <v>AUXILIAR DE ALMACEN ALTERNO</v>
          </cell>
          <cell r="D1166" t="str">
            <v>SINDICALIZADO</v>
          </cell>
        </row>
        <row r="1167">
          <cell r="B1167">
            <v>9014</v>
          </cell>
          <cell r="C1167" t="str">
            <v>AUXILIAR DE ALMACEN ALTERNO</v>
          </cell>
          <cell r="D1167" t="str">
            <v>SINDICALIZADO</v>
          </cell>
        </row>
        <row r="1168">
          <cell r="B1168">
            <v>9015</v>
          </cell>
          <cell r="C1168" t="str">
            <v>AUXILIAR DE ALMACEN ALTERNO</v>
          </cell>
          <cell r="D1168" t="str">
            <v>SINDICALIZADO</v>
          </cell>
        </row>
        <row r="1169">
          <cell r="B1169">
            <v>9016</v>
          </cell>
          <cell r="C1169" t="str">
            <v>JEFE DE ALMACEN ALTERNO</v>
          </cell>
          <cell r="D1169" t="str">
            <v>EMPLEADO</v>
          </cell>
        </row>
        <row r="1170">
          <cell r="B1170">
            <v>9017</v>
          </cell>
          <cell r="C1170" t="str">
            <v>AUXILIAR DE ALMACEN GENERAL</v>
          </cell>
          <cell r="D1170" t="str">
            <v>EMPLEADO</v>
          </cell>
        </row>
        <row r="1171">
          <cell r="B1171">
            <v>9019</v>
          </cell>
          <cell r="C1171" t="str">
            <v>AUXILIAR DE ALMACEN ALTERNO</v>
          </cell>
          <cell r="D1171" t="str">
            <v>SINDICALIZADO</v>
          </cell>
        </row>
        <row r="1172">
          <cell r="B1172">
            <v>9020</v>
          </cell>
          <cell r="C1172" t="str">
            <v>CHOFER DE ALMACEN</v>
          </cell>
          <cell r="D1172" t="str">
            <v>EMPLEADO</v>
          </cell>
        </row>
        <row r="1173">
          <cell r="B1173">
            <v>9051</v>
          </cell>
          <cell r="C1173" t="str">
            <v>SUPERVISOR DE ALMACEN ALTERNO</v>
          </cell>
          <cell r="D1173" t="str">
            <v>EMPLEADO</v>
          </cell>
        </row>
        <row r="1174">
          <cell r="B1174">
            <v>9052</v>
          </cell>
          <cell r="C1174" t="str">
            <v>SUPERVISOR B ALMACEN ALTERNO</v>
          </cell>
          <cell r="D1174" t="str">
            <v>EMPLEADO</v>
          </cell>
        </row>
        <row r="1175">
          <cell r="B1175">
            <v>9053</v>
          </cell>
          <cell r="C1175" t="str">
            <v>AUXILIAR GENERAL</v>
          </cell>
          <cell r="D1175" t="str">
            <v>EMPLEADO</v>
          </cell>
        </row>
        <row r="1176">
          <cell r="B1176">
            <v>9055</v>
          </cell>
          <cell r="C1176" t="str">
            <v>AUXILIAR DE ALMACEN ALTERNO AV</v>
          </cell>
          <cell r="D1176" t="str">
            <v>EMPLEADO</v>
          </cell>
        </row>
        <row r="1177">
          <cell r="B1177">
            <v>9056</v>
          </cell>
          <cell r="C1177" t="str">
            <v>SUPERVISOR B ALMACEN ALTERNO</v>
          </cell>
          <cell r="D1177" t="str">
            <v>EMPLEADO</v>
          </cell>
        </row>
        <row r="1178">
          <cell r="B1178">
            <v>9057</v>
          </cell>
          <cell r="C1178" t="str">
            <v>AUXILIAR GENERAL B</v>
          </cell>
          <cell r="D1178" t="str">
            <v>OTRO</v>
          </cell>
        </row>
        <row r="1179">
          <cell r="B1179">
            <v>9058</v>
          </cell>
          <cell r="C1179" t="str">
            <v>JEFE DE ALMACEN ALTERNO AV</v>
          </cell>
          <cell r="D1179" t="str">
            <v>EMPLEADO</v>
          </cell>
        </row>
        <row r="1180">
          <cell r="B1180">
            <v>9059</v>
          </cell>
          <cell r="C1180" t="str">
            <v>AUXILIAR GENERAL B</v>
          </cell>
          <cell r="D1180" t="str">
            <v>EMPLEADO</v>
          </cell>
        </row>
        <row r="1181">
          <cell r="B1181">
            <v>9060</v>
          </cell>
          <cell r="C1181" t="str">
            <v>COORDINADORA DE ALMACEN GENERAL</v>
          </cell>
          <cell r="D1181" t="str">
            <v>EMPLEADO</v>
          </cell>
        </row>
        <row r="1182">
          <cell r="B1182">
            <v>9061</v>
          </cell>
          <cell r="C1182" t="str">
            <v>AUXILIAR GENERAL</v>
          </cell>
          <cell r="D1182" t="str">
            <v>EMPLEADO</v>
          </cell>
        </row>
        <row r="1183">
          <cell r="B1183">
            <v>9062</v>
          </cell>
          <cell r="C1183" t="str">
            <v>AUXILIAR GENERAL</v>
          </cell>
          <cell r="D1183" t="str">
            <v>EMPLEADO</v>
          </cell>
        </row>
        <row r="1184">
          <cell r="B1184">
            <v>9063</v>
          </cell>
          <cell r="C1184" t="str">
            <v>AUXILIAR GENERAL B</v>
          </cell>
          <cell r="D1184" t="str">
            <v>EMPLEADO</v>
          </cell>
        </row>
        <row r="1185">
          <cell r="B1185">
            <v>9064</v>
          </cell>
          <cell r="C1185" t="str">
            <v>AUXILIAR DE ALMACEN ALTERNO</v>
          </cell>
          <cell r="D1185" t="str">
            <v>SINDICALIZADO</v>
          </cell>
        </row>
        <row r="1186">
          <cell r="B1186">
            <v>9065</v>
          </cell>
          <cell r="C1186" t="str">
            <v>JEFE DE ALMACEN GENERAL B</v>
          </cell>
          <cell r="D1186" t="str">
            <v>EMPLEADO</v>
          </cell>
        </row>
      </sheetData>
      <sheetData sheetId="3" refreshError="1"/>
      <sheetData sheetId="4" refreshError="1"/>
      <sheetData sheetId="5">
        <row r="1">
          <cell r="A1" t="str">
            <v>CLA_TRAB</v>
          </cell>
        </row>
      </sheetData>
      <sheetData sheetId="6">
        <row r="1">
          <cell r="A1" t="str">
            <v xml:space="preserve">Clave </v>
          </cell>
        </row>
      </sheetData>
      <sheetData sheetId="7">
        <row r="2">
          <cell r="B2" t="str">
            <v xml:space="preserve">Clave </v>
          </cell>
          <cell r="C2" t="str">
            <v xml:space="preserve">Nombre del colaborador </v>
          </cell>
          <cell r="D2" t="str">
            <v xml:space="preserve">Incapacidad </v>
          </cell>
        </row>
        <row r="3">
          <cell r="B3">
            <v>1014</v>
          </cell>
          <cell r="C3" t="str">
            <v>SORIA HERNANDEZ FRANCISCO GEOVANI</v>
          </cell>
          <cell r="D3">
            <v>38</v>
          </cell>
        </row>
        <row r="4">
          <cell r="B4">
            <v>1103</v>
          </cell>
          <cell r="C4" t="str">
            <v>AMAYA ALONSO MAURICIO</v>
          </cell>
          <cell r="D4">
            <v>5</v>
          </cell>
        </row>
        <row r="5">
          <cell r="B5">
            <v>1125</v>
          </cell>
          <cell r="C5" t="str">
            <v>GARAY VARGAS JESUS</v>
          </cell>
          <cell r="D5">
            <v>10</v>
          </cell>
        </row>
        <row r="6">
          <cell r="B6">
            <v>1142</v>
          </cell>
          <cell r="C6" t="str">
            <v>LIMON GARCIA JUAN JOSE</v>
          </cell>
          <cell r="D6">
            <v>5</v>
          </cell>
        </row>
        <row r="7">
          <cell r="B7">
            <v>1145</v>
          </cell>
          <cell r="C7" t="str">
            <v>MARTINEZ MOLINA MARTIN</v>
          </cell>
          <cell r="D7">
            <v>5</v>
          </cell>
        </row>
        <row r="8">
          <cell r="B8">
            <v>1155</v>
          </cell>
          <cell r="C8" t="str">
            <v>OBREGON EGUIA OMAR</v>
          </cell>
          <cell r="D8">
            <v>10</v>
          </cell>
        </row>
        <row r="9">
          <cell r="B9">
            <v>1158</v>
          </cell>
          <cell r="C9" t="str">
            <v>OROZCO MORENO OMAR</v>
          </cell>
          <cell r="D9">
            <v>16</v>
          </cell>
        </row>
        <row r="10">
          <cell r="B10">
            <v>1162</v>
          </cell>
          <cell r="C10" t="str">
            <v>PALAFOX PEÑA JOSE RAUL</v>
          </cell>
          <cell r="D10">
            <v>154</v>
          </cell>
        </row>
        <row r="11">
          <cell r="B11">
            <v>1171</v>
          </cell>
          <cell r="C11" t="str">
            <v>RODRIGUEZ REYNA ISRAEL</v>
          </cell>
          <cell r="D11">
            <v>4</v>
          </cell>
        </row>
        <row r="12">
          <cell r="B12">
            <v>1180</v>
          </cell>
          <cell r="C12" t="str">
            <v>SANCHEZ GARZA RUBEN ALEJANDRO</v>
          </cell>
          <cell r="D12">
            <v>7</v>
          </cell>
        </row>
        <row r="13">
          <cell r="B13">
            <v>1190</v>
          </cell>
          <cell r="C13" t="str">
            <v>TRISTAN ZARZOSA JUAN JOSE</v>
          </cell>
          <cell r="D13">
            <v>5</v>
          </cell>
        </row>
        <row r="14">
          <cell r="B14">
            <v>1196</v>
          </cell>
          <cell r="C14" t="str">
            <v>DOMINGUEZ MORALES VICTOR ROLANDO</v>
          </cell>
          <cell r="D14">
            <v>45</v>
          </cell>
        </row>
        <row r="15">
          <cell r="B15">
            <v>1197</v>
          </cell>
          <cell r="C15" t="str">
            <v>EGUIA CARRIZALES JOSE FERMIN</v>
          </cell>
          <cell r="D15">
            <v>7</v>
          </cell>
        </row>
        <row r="16">
          <cell r="B16">
            <v>1200</v>
          </cell>
          <cell r="C16" t="str">
            <v>RODRIGUEZ CARRIZALES JOSE GUADALUPE</v>
          </cell>
          <cell r="D16">
            <v>14</v>
          </cell>
        </row>
        <row r="17">
          <cell r="B17">
            <v>1208</v>
          </cell>
          <cell r="C17" t="str">
            <v>PEREZ LARA FRANCISCO RAUDEL</v>
          </cell>
          <cell r="D17">
            <v>8</v>
          </cell>
        </row>
        <row r="18">
          <cell r="B18">
            <v>1217</v>
          </cell>
          <cell r="C18" t="str">
            <v>ESTRADA SALINAS RIGOBERTO</v>
          </cell>
          <cell r="D18">
            <v>4</v>
          </cell>
        </row>
        <row r="19">
          <cell r="B19">
            <v>1218</v>
          </cell>
          <cell r="C19" t="str">
            <v>TOVAR MARTINEZ FRANCISCO</v>
          </cell>
          <cell r="D19">
            <v>4</v>
          </cell>
        </row>
        <row r="20">
          <cell r="B20">
            <v>1219</v>
          </cell>
          <cell r="C20" t="str">
            <v>SANCHEZ ESPAÑA FRANCISCO ISIDRO</v>
          </cell>
          <cell r="D20">
            <v>4</v>
          </cell>
        </row>
        <row r="21">
          <cell r="B21">
            <v>1220</v>
          </cell>
          <cell r="C21" t="str">
            <v>RODRIGUEZ ESPINOSA RAY KARIM</v>
          </cell>
          <cell r="D21">
            <v>10</v>
          </cell>
        </row>
        <row r="22">
          <cell r="B22">
            <v>1226</v>
          </cell>
          <cell r="C22" t="str">
            <v>CRUZ CASTILLO JOSE MIGUEL</v>
          </cell>
          <cell r="D22">
            <v>5</v>
          </cell>
        </row>
        <row r="23">
          <cell r="B23">
            <v>1229</v>
          </cell>
          <cell r="C23" t="str">
            <v>SERNA GAMEZ JOSE DE JESUS</v>
          </cell>
          <cell r="D23">
            <v>4</v>
          </cell>
        </row>
        <row r="24">
          <cell r="B24">
            <v>1230</v>
          </cell>
          <cell r="C24" t="str">
            <v>RODRIGUEZ RAMIREZ JOSE ALEJANDRO</v>
          </cell>
          <cell r="D24">
            <v>2</v>
          </cell>
        </row>
        <row r="25">
          <cell r="B25">
            <v>1318</v>
          </cell>
          <cell r="C25" t="str">
            <v>LOPEZ MARTINEZ LUIS FELIPE</v>
          </cell>
          <cell r="D25">
            <v>24</v>
          </cell>
        </row>
        <row r="26">
          <cell r="B26">
            <v>1331</v>
          </cell>
          <cell r="C26" t="str">
            <v>REYNA PEÑA CRISTIAN JESUS</v>
          </cell>
          <cell r="D26">
            <v>6</v>
          </cell>
        </row>
        <row r="27">
          <cell r="B27">
            <v>1342</v>
          </cell>
          <cell r="C27" t="str">
            <v>CORONADO URBINA JULIO</v>
          </cell>
          <cell r="D27">
            <v>6</v>
          </cell>
        </row>
        <row r="28">
          <cell r="B28">
            <v>1401</v>
          </cell>
          <cell r="C28" t="str">
            <v>HERNANDEZ MARTINEZ MIGUEL</v>
          </cell>
          <cell r="D28">
            <v>112</v>
          </cell>
        </row>
        <row r="29">
          <cell r="B29">
            <v>1405</v>
          </cell>
          <cell r="C29" t="str">
            <v>BOCANEGRA RODRIGUEZ ERNESTO</v>
          </cell>
          <cell r="D29">
            <v>11</v>
          </cell>
        </row>
        <row r="30">
          <cell r="B30">
            <v>1414</v>
          </cell>
          <cell r="C30" t="str">
            <v>JIMENEZ HERNANDEZ FRANCISCO JAVIER</v>
          </cell>
          <cell r="D30">
            <v>3</v>
          </cell>
        </row>
        <row r="31">
          <cell r="B31">
            <v>1427</v>
          </cell>
          <cell r="C31" t="str">
            <v>CORONADO GONZALEZ JOSE ALFREDO</v>
          </cell>
          <cell r="D31">
            <v>5</v>
          </cell>
        </row>
        <row r="32">
          <cell r="B32">
            <v>1430</v>
          </cell>
          <cell r="C32" t="str">
            <v>DE LEON VAZQUEZ CRISTIAN</v>
          </cell>
          <cell r="D32">
            <v>3</v>
          </cell>
        </row>
        <row r="33">
          <cell r="B33">
            <v>1431</v>
          </cell>
          <cell r="C33" t="str">
            <v>BARBOSA MENDOZA SAUL</v>
          </cell>
          <cell r="D33">
            <v>5</v>
          </cell>
        </row>
        <row r="34">
          <cell r="B34">
            <v>2002</v>
          </cell>
          <cell r="C34" t="str">
            <v>ALVARADO CASTRO JUAN RAMIRO</v>
          </cell>
          <cell r="D34">
            <v>7</v>
          </cell>
        </row>
        <row r="35">
          <cell r="B35">
            <v>2055</v>
          </cell>
          <cell r="C35" t="str">
            <v>MARTINEZ PUENTE CARLOS ENRIQUE</v>
          </cell>
          <cell r="D35">
            <v>58</v>
          </cell>
        </row>
        <row r="36">
          <cell r="B36">
            <v>2083</v>
          </cell>
          <cell r="C36" t="str">
            <v>ORTIZ MATA LEONARDO</v>
          </cell>
          <cell r="D36">
            <v>106</v>
          </cell>
        </row>
        <row r="37">
          <cell r="B37">
            <v>2093</v>
          </cell>
          <cell r="C37" t="str">
            <v>PUENTE DE LEON SILVERIO</v>
          </cell>
          <cell r="D37">
            <v>11</v>
          </cell>
        </row>
        <row r="38">
          <cell r="B38">
            <v>2102</v>
          </cell>
          <cell r="C38" t="str">
            <v>REYNA RAMIREZ JOSE ANTONIO</v>
          </cell>
          <cell r="D38">
            <v>109</v>
          </cell>
        </row>
        <row r="39">
          <cell r="B39">
            <v>2154</v>
          </cell>
          <cell r="C39" t="str">
            <v>MORALES RAMOS JORGE ANTONIO</v>
          </cell>
          <cell r="D39">
            <v>22</v>
          </cell>
        </row>
        <row r="40">
          <cell r="B40">
            <v>2174</v>
          </cell>
          <cell r="C40" t="str">
            <v>ORTIZ GARCIA DIEGO MANUEL</v>
          </cell>
          <cell r="D40">
            <v>28</v>
          </cell>
        </row>
        <row r="41">
          <cell r="B41">
            <v>2181</v>
          </cell>
          <cell r="C41" t="str">
            <v>RAMIREZ MARTINEZ LUIS JOAQUIN</v>
          </cell>
          <cell r="D41">
            <v>10</v>
          </cell>
        </row>
        <row r="42">
          <cell r="B42">
            <v>2202</v>
          </cell>
          <cell r="C42" t="str">
            <v>GALLEGOS LOPEZ BLAS FRANCISCO</v>
          </cell>
          <cell r="D42">
            <v>7</v>
          </cell>
        </row>
        <row r="43">
          <cell r="B43">
            <v>2256</v>
          </cell>
          <cell r="C43" t="str">
            <v>CARRANZA MARTINEZ ISIDRO</v>
          </cell>
          <cell r="D43">
            <v>5</v>
          </cell>
        </row>
        <row r="44">
          <cell r="B44">
            <v>2268</v>
          </cell>
          <cell r="C44" t="str">
            <v>CRUZ CASTILLO FRANCISCO GERARDO</v>
          </cell>
          <cell r="D44">
            <v>84</v>
          </cell>
        </row>
        <row r="45">
          <cell r="B45">
            <v>2281</v>
          </cell>
          <cell r="C45" t="str">
            <v>ESPINOZA GAMEZ SANTOS</v>
          </cell>
          <cell r="D45">
            <v>11</v>
          </cell>
        </row>
        <row r="46">
          <cell r="B46">
            <v>2282</v>
          </cell>
          <cell r="C46" t="str">
            <v>ESTRADA SORIA CANDELARIO</v>
          </cell>
          <cell r="D46">
            <v>2</v>
          </cell>
        </row>
        <row r="47">
          <cell r="B47">
            <v>2298</v>
          </cell>
          <cell r="C47" t="str">
            <v>HERNANDEZ ZAPATA LUIS ANTONIO</v>
          </cell>
          <cell r="D47">
            <v>12</v>
          </cell>
        </row>
        <row r="48">
          <cell r="B48">
            <v>2359</v>
          </cell>
          <cell r="C48" t="str">
            <v>SIFUENTES FLORES CARLOS</v>
          </cell>
          <cell r="D48">
            <v>15</v>
          </cell>
        </row>
        <row r="49">
          <cell r="B49">
            <v>2361</v>
          </cell>
          <cell r="C49" t="str">
            <v>SIFUENTES SOTO BONIFACIO</v>
          </cell>
          <cell r="D49">
            <v>6</v>
          </cell>
        </row>
        <row r="50">
          <cell r="B50">
            <v>2378</v>
          </cell>
          <cell r="C50" t="str">
            <v>VAZQUEZ RIVERA ARTURO</v>
          </cell>
          <cell r="D50">
            <v>28</v>
          </cell>
        </row>
        <row r="51">
          <cell r="B51">
            <v>2385</v>
          </cell>
          <cell r="C51" t="str">
            <v>VELAZQUEZ ESCAMILLA EMMANUEL</v>
          </cell>
          <cell r="D51">
            <v>14</v>
          </cell>
        </row>
        <row r="52">
          <cell r="B52">
            <v>2396</v>
          </cell>
          <cell r="C52" t="str">
            <v>MAGAÑA LOPEZ JOSE ANGEL</v>
          </cell>
          <cell r="D52">
            <v>31</v>
          </cell>
        </row>
        <row r="53">
          <cell r="B53">
            <v>2402</v>
          </cell>
          <cell r="C53" t="str">
            <v>GARAY PUENTE JOSE REFUJIO</v>
          </cell>
          <cell r="D53">
            <v>10</v>
          </cell>
        </row>
        <row r="54">
          <cell r="B54">
            <v>2404</v>
          </cell>
          <cell r="C54" t="str">
            <v>PEREZ OROZCO KARLA CECILIA</v>
          </cell>
          <cell r="D54">
            <v>15</v>
          </cell>
        </row>
        <row r="55">
          <cell r="B55">
            <v>2501</v>
          </cell>
          <cell r="C55" t="str">
            <v>BARBOSA BUENDIA JULIAN GERARDO</v>
          </cell>
          <cell r="D55">
            <v>7</v>
          </cell>
        </row>
        <row r="56">
          <cell r="B56">
            <v>2504</v>
          </cell>
          <cell r="C56" t="str">
            <v>CELEDON VILLANUEVA JUAN FRANCISCO</v>
          </cell>
          <cell r="D56">
            <v>5</v>
          </cell>
        </row>
        <row r="57">
          <cell r="B57">
            <v>2536</v>
          </cell>
          <cell r="C57" t="str">
            <v>TREJO SEGURA DARIO GUADALUPE</v>
          </cell>
          <cell r="D57">
            <v>4</v>
          </cell>
        </row>
        <row r="58">
          <cell r="B58">
            <v>2545</v>
          </cell>
          <cell r="C58" t="str">
            <v>PEREZ DIAZ DENISSE PAOLA</v>
          </cell>
          <cell r="D58">
            <v>7</v>
          </cell>
        </row>
        <row r="59">
          <cell r="B59">
            <v>2567</v>
          </cell>
          <cell r="C59" t="str">
            <v>ROMO GARCIA JOSE</v>
          </cell>
          <cell r="D59">
            <v>5</v>
          </cell>
        </row>
        <row r="60">
          <cell r="B60">
            <v>2576</v>
          </cell>
          <cell r="C60" t="str">
            <v>GALLEGOS GARCIA MAURO</v>
          </cell>
          <cell r="D60">
            <v>5</v>
          </cell>
        </row>
        <row r="61">
          <cell r="B61">
            <v>2595</v>
          </cell>
          <cell r="C61" t="str">
            <v>GAYTAN GARCIA ABRIL</v>
          </cell>
          <cell r="D61">
            <v>5</v>
          </cell>
        </row>
        <row r="62">
          <cell r="B62">
            <v>2596</v>
          </cell>
          <cell r="C62" t="str">
            <v>AVILA BARRIOS ANA LAURA</v>
          </cell>
          <cell r="D62">
            <v>6</v>
          </cell>
        </row>
        <row r="63">
          <cell r="B63">
            <v>2598</v>
          </cell>
          <cell r="C63" t="str">
            <v>AMAYA TREVIÑO LUCIANO DANIEL</v>
          </cell>
          <cell r="D63">
            <v>38</v>
          </cell>
        </row>
        <row r="64">
          <cell r="B64">
            <v>2703</v>
          </cell>
          <cell r="C64" t="str">
            <v>DE LA ROSA MEDRANO PEDRO ANTONIO</v>
          </cell>
          <cell r="D64">
            <v>7</v>
          </cell>
        </row>
        <row r="65">
          <cell r="B65">
            <v>2707</v>
          </cell>
          <cell r="C65" t="str">
            <v>MEDRANO SOTO JOSE SANTOS</v>
          </cell>
          <cell r="D65">
            <v>28</v>
          </cell>
        </row>
        <row r="66">
          <cell r="B66">
            <v>2712</v>
          </cell>
          <cell r="C66" t="str">
            <v>PUENTE CARRANZA JOSE CRISTOBAL</v>
          </cell>
          <cell r="D66">
            <v>8</v>
          </cell>
        </row>
        <row r="67">
          <cell r="B67">
            <v>2719</v>
          </cell>
          <cell r="C67" t="str">
            <v>HERNANDEZ SAN LUIS JOSE ANTONIO</v>
          </cell>
          <cell r="D67">
            <v>5</v>
          </cell>
        </row>
        <row r="68">
          <cell r="B68">
            <v>2724</v>
          </cell>
          <cell r="C68" t="str">
            <v>OBREGON EGUIA SERGIO MISAEL</v>
          </cell>
          <cell r="D68">
            <v>5</v>
          </cell>
        </row>
        <row r="69">
          <cell r="B69">
            <v>2780</v>
          </cell>
          <cell r="C69" t="str">
            <v>TRISTAN REYNA GILBERTO REFUGIO</v>
          </cell>
          <cell r="D69">
            <v>5</v>
          </cell>
        </row>
        <row r="70">
          <cell r="B70">
            <v>2805</v>
          </cell>
          <cell r="C70" t="str">
            <v>SANCHEZ ESCAMILLA LUIS ARMANDO</v>
          </cell>
          <cell r="D70">
            <v>4</v>
          </cell>
        </row>
        <row r="71">
          <cell r="B71">
            <v>3004</v>
          </cell>
          <cell r="C71" t="str">
            <v>CHIW CORONADO ABRAHAM FRANCISCO</v>
          </cell>
          <cell r="D71">
            <v>5</v>
          </cell>
        </row>
        <row r="72">
          <cell r="B72">
            <v>3116</v>
          </cell>
          <cell r="C72" t="str">
            <v>ESPINOZA SANCHEZ MARTIN</v>
          </cell>
          <cell r="D72">
            <v>31</v>
          </cell>
        </row>
        <row r="73">
          <cell r="B73">
            <v>3130</v>
          </cell>
          <cell r="C73" t="str">
            <v>LIMON RODRIGUEZ JOSE ROBERTO</v>
          </cell>
          <cell r="D73">
            <v>3</v>
          </cell>
        </row>
        <row r="74">
          <cell r="B74">
            <v>3133</v>
          </cell>
          <cell r="C74" t="str">
            <v>LOERA OBREGON JOSE ADAN</v>
          </cell>
          <cell r="D74">
            <v>63</v>
          </cell>
        </row>
        <row r="75">
          <cell r="B75">
            <v>3171</v>
          </cell>
          <cell r="C75" t="str">
            <v>GUERRERO GONZALEZ DIEGO ALEJANDRO</v>
          </cell>
          <cell r="D75">
            <v>3</v>
          </cell>
        </row>
        <row r="76">
          <cell r="B76">
            <v>3177</v>
          </cell>
          <cell r="C76" t="str">
            <v>GONZALEZ ALEJO JOSE ALEXIS</v>
          </cell>
          <cell r="D76">
            <v>57</v>
          </cell>
        </row>
        <row r="77">
          <cell r="B77">
            <v>3188</v>
          </cell>
          <cell r="C77" t="str">
            <v>SEGURA OBREGON FRANCISCO ANTONIO</v>
          </cell>
          <cell r="D77">
            <v>1</v>
          </cell>
        </row>
        <row r="78">
          <cell r="B78">
            <v>3195</v>
          </cell>
          <cell r="C78" t="str">
            <v>GARCIA AMADOR BRAYAN ALEJANDRO</v>
          </cell>
          <cell r="D78">
            <v>10</v>
          </cell>
        </row>
        <row r="79">
          <cell r="B79">
            <v>3199</v>
          </cell>
          <cell r="C79" t="str">
            <v>MEDRANO VAZQUEZ FERNANDO</v>
          </cell>
          <cell r="D79">
            <v>5</v>
          </cell>
        </row>
        <row r="80">
          <cell r="B80">
            <v>4003</v>
          </cell>
          <cell r="C80" t="str">
            <v>ESCAMILLA SOTO AMADOR</v>
          </cell>
          <cell r="D80">
            <v>5</v>
          </cell>
        </row>
        <row r="81">
          <cell r="B81">
            <v>4004</v>
          </cell>
          <cell r="C81" t="str">
            <v>AMAYA ALONSO CHRISTIAN GREGORIO</v>
          </cell>
          <cell r="D81">
            <v>5</v>
          </cell>
        </row>
        <row r="82">
          <cell r="B82">
            <v>4091</v>
          </cell>
          <cell r="C82" t="str">
            <v>CEDILLO ALFARO CHRISTIAN RICARDO</v>
          </cell>
          <cell r="D82">
            <v>169</v>
          </cell>
        </row>
        <row r="83">
          <cell r="B83">
            <v>4201</v>
          </cell>
          <cell r="C83" t="str">
            <v>ROBLES GALLEGOS JULIO CESAR</v>
          </cell>
          <cell r="D83">
            <v>5</v>
          </cell>
        </row>
        <row r="84">
          <cell r="B84">
            <v>4231</v>
          </cell>
          <cell r="C84" t="str">
            <v>CERNA GARCIA HECTOR MANUEL</v>
          </cell>
          <cell r="D84">
            <v>5</v>
          </cell>
        </row>
        <row r="85">
          <cell r="B85">
            <v>4277</v>
          </cell>
          <cell r="C85" t="str">
            <v>URESTI ESPINOSA PEDRO LUIS</v>
          </cell>
          <cell r="D85">
            <v>8</v>
          </cell>
        </row>
        <row r="86">
          <cell r="B86">
            <v>5137</v>
          </cell>
          <cell r="C86" t="str">
            <v>ROBLES TRISTAN JOSE DEL PILAR</v>
          </cell>
          <cell r="D86">
            <v>7</v>
          </cell>
        </row>
        <row r="87">
          <cell r="B87">
            <v>5142</v>
          </cell>
          <cell r="C87" t="str">
            <v>ROMO MAGAÑA VERONICA</v>
          </cell>
          <cell r="D87">
            <v>5</v>
          </cell>
        </row>
        <row r="88">
          <cell r="B88">
            <v>6170</v>
          </cell>
          <cell r="C88" t="str">
            <v>EGUIA GALLEGOS EDWIN ALEJANDRO</v>
          </cell>
          <cell r="D88">
            <v>5</v>
          </cell>
        </row>
        <row r="89">
          <cell r="B89">
            <v>6174</v>
          </cell>
          <cell r="C89" t="str">
            <v>QUEZADA HINOJOSA FABIOLA</v>
          </cell>
          <cell r="D89">
            <v>14</v>
          </cell>
        </row>
        <row r="90">
          <cell r="B90">
            <v>6182</v>
          </cell>
          <cell r="C90" t="str">
            <v>REYNA OVALLE KAREN ALHELI</v>
          </cell>
          <cell r="D90">
            <v>5</v>
          </cell>
        </row>
        <row r="91">
          <cell r="B91">
            <v>9005</v>
          </cell>
          <cell r="C91" t="str">
            <v>MAGAÑA MARTINEZ EDGAR ASSAEL</v>
          </cell>
          <cell r="D91">
            <v>5</v>
          </cell>
        </row>
        <row r="92">
          <cell r="B92">
            <v>9056</v>
          </cell>
          <cell r="C92" t="str">
            <v>MAGAÑA SANDOVAL CESAR ALEJANDRO</v>
          </cell>
          <cell r="D92">
            <v>5</v>
          </cell>
        </row>
        <row r="93">
          <cell r="B93">
            <v>9059</v>
          </cell>
          <cell r="C93" t="str">
            <v>ROSALES MEDINA PATRICIA</v>
          </cell>
          <cell r="D93">
            <v>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Armendariz Rojas" refreshedDate="45745.378025347221" createdVersion="8" refreshedVersion="8" minRefreshableVersion="3" recordCount="2242" xr:uid="{F143D6E5-0623-1D41-A529-966773477E6A}">
  <cacheSource type="worksheet">
    <worksheetSource ref="A1:M2243" sheet="Faltas"/>
  </cacheSource>
  <cacheFields count="13">
    <cacheField name="CLA_EMPRESA" numFmtId="0">
      <sharedItems containsSemiMixedTypes="0" containsString="0" containsNumber="1" containsInteger="1" minValue="1" maxValue="1"/>
    </cacheField>
    <cacheField name="Clave " numFmtId="0">
      <sharedItems containsSemiMixedTypes="0" containsString="0" containsNumber="1" containsInteger="1" minValue="1002" maxValue="9064" count="648">
        <n v="1144"/>
        <n v="1177"/>
        <n v="1193"/>
        <n v="1200"/>
        <n v="1205"/>
        <n v="1215"/>
        <n v="3158"/>
        <n v="1116"/>
        <n v="1139"/>
        <n v="1158"/>
        <n v="1345"/>
        <n v="1422"/>
        <n v="1426"/>
        <n v="1185"/>
        <n v="1202"/>
        <n v="2009"/>
        <n v="2054"/>
        <n v="2107"/>
        <n v="2120"/>
        <n v="2132"/>
        <n v="2136"/>
        <n v="2154"/>
        <n v="2166"/>
        <n v="2251"/>
        <n v="2261"/>
        <n v="2263"/>
        <n v="2279"/>
        <n v="2290"/>
        <n v="2293"/>
        <n v="2305"/>
        <n v="2315"/>
        <n v="2319"/>
        <n v="2327"/>
        <n v="2342"/>
        <n v="2349"/>
        <n v="2360"/>
        <n v="2573"/>
        <n v="4023"/>
        <n v="4129"/>
        <n v="4208"/>
        <n v="4209"/>
        <n v="4276"/>
        <n v="2034"/>
        <n v="2272"/>
        <n v="2341"/>
        <n v="2694"/>
        <n v="4214"/>
        <n v="2201"/>
        <n v="2098"/>
        <n v="2359"/>
        <n v="2378"/>
        <n v="2770"/>
        <n v="2776"/>
        <n v="2781"/>
        <n v="4212"/>
        <n v="2125"/>
        <n v="2351"/>
        <n v="2353"/>
        <n v="2063"/>
        <n v="2294"/>
        <n v="2788"/>
        <n v="2337"/>
        <n v="4065"/>
        <n v="1103"/>
        <n v="1106"/>
        <n v="1110"/>
        <n v="1122"/>
        <n v="1125"/>
        <n v="1132"/>
        <n v="1142"/>
        <n v="1146"/>
        <n v="1151"/>
        <n v="1171"/>
        <n v="1173"/>
        <n v="1175"/>
        <n v="1190"/>
        <n v="1196"/>
        <n v="1212"/>
        <n v="1338"/>
        <n v="1343"/>
        <n v="1414"/>
        <n v="1418"/>
        <n v="3106"/>
        <n v="3129"/>
        <n v="3140"/>
        <n v="3142"/>
        <n v="3165"/>
        <n v="3174"/>
        <n v="3177"/>
        <n v="1129"/>
        <n v="1223"/>
        <n v="1308"/>
        <n v="3135"/>
        <n v="1309"/>
        <n v="1155"/>
        <n v="1167"/>
        <n v="1201"/>
        <n v="1213"/>
        <n v="1216"/>
        <n v="1219"/>
        <n v="1224"/>
        <n v="1321"/>
        <n v="1324"/>
        <n v="9003"/>
        <n v="1107"/>
        <n v="1210"/>
        <n v="1145"/>
        <n v="3118"/>
        <n v="3022"/>
        <n v="2013"/>
        <n v="2016"/>
        <n v="2025"/>
        <n v="2043"/>
        <n v="2056"/>
        <n v="2087"/>
        <n v="2103"/>
        <n v="2141"/>
        <n v="2149"/>
        <n v="2152"/>
        <n v="2165"/>
        <n v="2171"/>
        <n v="2207"/>
        <n v="2268"/>
        <n v="2308"/>
        <n v="2321"/>
        <n v="2325"/>
        <n v="2330"/>
        <n v="2339"/>
        <n v="2343"/>
        <n v="2356"/>
        <n v="2361"/>
        <n v="2366"/>
        <n v="2371"/>
        <n v="2376"/>
        <n v="2384"/>
        <n v="2394"/>
        <n v="2577"/>
        <n v="2693"/>
        <n v="2703"/>
        <n v="2716"/>
        <n v="2720"/>
        <n v="2727"/>
        <n v="2756"/>
        <n v="2769"/>
        <n v="4003"/>
        <n v="4004"/>
        <n v="4015"/>
        <n v="4060"/>
        <n v="4066"/>
        <n v="4109"/>
        <n v="4119"/>
        <n v="4137"/>
        <n v="4202"/>
        <n v="4220"/>
        <n v="4222"/>
        <n v="4274"/>
        <n v="4277"/>
        <n v="2096"/>
        <n v="2139"/>
        <n v="2167"/>
        <n v="2267"/>
        <n v="2286"/>
        <n v="2381"/>
        <n v="2010"/>
        <n v="2164"/>
        <n v="2205"/>
        <n v="2108"/>
        <n v="2253"/>
        <n v="2334"/>
        <n v="2564"/>
        <n v="2593"/>
        <n v="4125"/>
        <n v="2260"/>
        <n v="2350"/>
        <n v="2146"/>
        <n v="2162"/>
        <n v="2365"/>
        <n v="2399"/>
        <n v="1208"/>
        <n v="2026"/>
        <n v="2106"/>
        <n v="2174"/>
        <n v="2280"/>
        <n v="2296"/>
        <n v="2301"/>
        <n v="2751"/>
        <n v="4130"/>
        <n v="4223"/>
        <n v="2389"/>
        <n v="2007"/>
        <n v="2022"/>
        <n v="2040"/>
        <n v="2058"/>
        <n v="2320"/>
        <n v="2355"/>
        <n v="2707"/>
        <n v="2740"/>
        <n v="2134"/>
        <n v="2127"/>
        <n v="2147"/>
        <n v="1327"/>
        <n v="1108"/>
        <n v="1148"/>
        <n v="1169"/>
        <n v="1181"/>
        <n v="1204"/>
        <n v="1306"/>
        <n v="1342"/>
        <n v="3102"/>
        <n v="3153"/>
        <n v="1174"/>
        <n v="1425"/>
        <n v="1018"/>
        <n v="1111"/>
        <n v="1183"/>
        <n v="1429"/>
        <n v="3171"/>
        <n v="2045"/>
        <n v="2055"/>
        <n v="2094"/>
        <n v="2347"/>
        <n v="2370"/>
        <n v="2393"/>
        <n v="2710"/>
        <n v="2783"/>
        <n v="4089"/>
        <n v="4117"/>
        <n v="4229"/>
        <n v="2066"/>
        <n v="2303"/>
        <n v="2380"/>
        <n v="4224"/>
        <n v="2275"/>
        <n v="2309"/>
        <n v="2397"/>
        <n v="2014"/>
        <n v="2269"/>
        <n v="2775"/>
        <n v="2081"/>
        <n v="1109"/>
        <n v="1115"/>
        <n v="1136"/>
        <n v="1178"/>
        <n v="1199"/>
        <n v="1322"/>
        <n v="2522"/>
        <n v="3101"/>
        <n v="3125"/>
        <n v="3134"/>
        <n v="3161"/>
        <n v="1180"/>
        <n v="1133"/>
        <n v="1161"/>
        <n v="1162"/>
        <n v="1189"/>
        <n v="1217"/>
        <n v="1336"/>
        <n v="1417"/>
        <n v="1150"/>
        <n v="2044"/>
        <n v="2061"/>
        <n v="2074"/>
        <n v="2092"/>
        <n v="2142"/>
        <n v="2148"/>
        <n v="2209"/>
        <n v="2316"/>
        <n v="2403"/>
        <n v="2581"/>
        <n v="2761"/>
        <n v="2786"/>
        <n v="2797"/>
        <n v="4020"/>
        <n v="4139"/>
        <n v="4146"/>
        <n v="4226"/>
        <n v="2115"/>
        <n v="2697"/>
        <n v="2073"/>
        <n v="2085"/>
        <n v="2264"/>
        <n v="2284"/>
        <n v="2354"/>
        <n v="2059"/>
        <n v="4064"/>
        <n v="4100"/>
        <n v="2588"/>
        <n v="2579"/>
        <n v="1120"/>
        <n v="1121"/>
        <n v="1165"/>
        <n v="1203"/>
        <n v="1301"/>
        <n v="1331"/>
        <n v="1427"/>
        <n v="1357"/>
        <n v="1118"/>
        <n v="1134"/>
        <n v="1153"/>
        <n v="1207"/>
        <n v="1222"/>
        <n v="1304"/>
        <n v="1400"/>
        <n v="2033"/>
        <n v="2052"/>
        <n v="2358"/>
        <n v="2374"/>
        <n v="2396"/>
        <n v="2738"/>
        <n v="4134"/>
        <n v="4236"/>
        <n v="2782"/>
        <n v="2062"/>
        <n v="2065"/>
        <n v="2121"/>
        <n v="2256"/>
        <n v="2262"/>
        <n v="2332"/>
        <n v="2373"/>
        <n v="2387"/>
        <n v="2004"/>
        <n v="2542"/>
        <n v="1104"/>
        <n v="1124"/>
        <n v="1195"/>
        <n v="1197"/>
        <n v="1218"/>
        <n v="1314"/>
        <n v="1332"/>
        <n v="1340"/>
        <n v="9015"/>
        <n v="1220"/>
        <n v="1209"/>
        <n v="1430"/>
        <n v="1130"/>
        <n v="1419"/>
        <n v="1163"/>
        <n v="1186"/>
        <n v="2089"/>
        <n v="2283"/>
        <n v="2298"/>
        <n v="2299"/>
        <n v="2362"/>
        <n v="2706"/>
        <n v="2785"/>
        <n v="2794"/>
        <n v="4112"/>
        <n v="4228"/>
        <n v="2340"/>
        <n v="2039"/>
        <n v="2122"/>
        <n v="2255"/>
        <n v="2313"/>
        <n v="2367"/>
        <n v="2369"/>
        <n v="2728"/>
        <n v="2404"/>
        <n v="2017"/>
        <n v="2118"/>
        <n v="3182"/>
        <n v="1135"/>
        <n v="1137"/>
        <n v="1160"/>
        <n v="1168"/>
        <n v="1179"/>
        <n v="1227"/>
        <n v="1334"/>
        <n v="3162"/>
        <n v="1143"/>
        <n v="3136"/>
        <n v="2006"/>
        <n v="2145"/>
        <n v="3183"/>
        <n v="4235"/>
        <n v="4495"/>
        <n v="4219"/>
        <n v="2172"/>
        <n v="2173"/>
        <n v="2712"/>
        <n v="2719"/>
        <n v="2763"/>
        <n v="2766"/>
        <n v="3181"/>
        <n v="4128"/>
        <n v="2730"/>
        <n v="2792"/>
        <n v="1323"/>
        <n v="1401"/>
        <n v="1225"/>
        <n v="6171"/>
        <n v="2177"/>
        <n v="2051"/>
        <n v="2067"/>
        <n v="2276"/>
        <n v="2372"/>
        <n v="2506"/>
        <n v="2114"/>
        <n v="2386"/>
        <n v="2048"/>
        <n v="2793"/>
        <n v="1170"/>
        <n v="1318"/>
        <n v="1402"/>
        <n v="9064"/>
        <n v="1191"/>
        <n v="1405"/>
        <n v="1406"/>
        <n v="3114"/>
        <n v="3006"/>
        <n v="6176"/>
        <n v="1138"/>
        <n v="2161"/>
        <n v="2206"/>
        <n v="2723"/>
        <n v="4122"/>
        <n v="2307"/>
        <n v="4084"/>
        <n v="2042"/>
        <n v="2259"/>
        <n v="2323"/>
        <n v="2338"/>
        <n v="2721"/>
        <n v="2758"/>
        <n v="2796"/>
        <n v="2075"/>
        <n v="2214"/>
        <n v="2377"/>
        <n v="2505"/>
        <n v="2702"/>
        <n v="4002"/>
        <n v="2124"/>
        <n v="3199"/>
        <n v="6159"/>
        <n v="3104"/>
        <n v="1101"/>
        <n v="4144"/>
        <n v="2714"/>
        <n v="2099"/>
        <n v="2168"/>
        <n v="2398"/>
        <n v="2757"/>
        <n v="2771"/>
        <n v="2388"/>
        <n v="1341"/>
        <n v="1017"/>
        <n v="1229"/>
        <n v="3198"/>
        <n v="3188"/>
        <n v="3186"/>
        <n v="2708"/>
        <n v="2018"/>
        <n v="2024"/>
        <n v="2111"/>
        <n v="2333"/>
        <n v="2346"/>
        <n v="4204"/>
        <n v="4275"/>
        <n v="2036"/>
        <n v="2143"/>
        <n v="2524"/>
        <n v="2804"/>
        <n v="1014"/>
        <n v="1113"/>
        <n v="3133"/>
        <n v="5164"/>
        <n v="1230"/>
        <n v="2156"/>
        <n v="2170"/>
        <n v="2270"/>
        <n v="2412"/>
        <n v="2521"/>
        <n v="2582"/>
        <n v="4497"/>
        <n v="2300"/>
        <n v="2724"/>
        <n v="4201"/>
        <n v="4420"/>
        <n v="2138"/>
        <n v="2175"/>
        <n v="2336"/>
        <n v="2603"/>
        <n v="4126"/>
        <n v="4239"/>
        <n v="2001"/>
        <n v="2090"/>
        <n v="1105"/>
        <n v="1403"/>
        <n v="2736"/>
        <n v="2203"/>
        <n v="2289"/>
        <n v="2291"/>
        <n v="2597"/>
        <n v="2784"/>
        <n v="2093"/>
        <n v="2159"/>
        <n v="2216"/>
        <n v="2274"/>
        <n v="4231"/>
        <n v="1320"/>
        <n v="1333"/>
        <n v="3004"/>
        <n v="3170"/>
        <n v="1140"/>
        <n v="2586"/>
        <n v="2406"/>
        <n v="2802"/>
        <n v="3110"/>
        <n v="4493"/>
        <n v="4244"/>
        <n v="4494"/>
        <n v="2211"/>
        <n v="2501"/>
        <n v="1011"/>
        <n v="6152"/>
        <n v="3145"/>
        <n v="3156"/>
        <n v="3197"/>
        <n v="6172"/>
        <n v="1211"/>
        <n v="1232"/>
        <n v="1019"/>
        <n v="3195"/>
        <n v="2547"/>
        <n v="2800"/>
        <n v="2572"/>
        <n v="2368"/>
        <n v="2157"/>
        <n v="4114"/>
        <n v="5238"/>
        <n v="2020"/>
        <n v="2137"/>
        <n v="2329"/>
        <n v="2504"/>
        <n v="2569"/>
        <n v="2589"/>
        <n v="2561"/>
        <n v="2102"/>
        <n v="3152"/>
        <n v="1437"/>
        <n v="3143"/>
        <n v="1226"/>
        <n v="3128"/>
        <n v="3144"/>
        <n v="1315"/>
        <n v="3131"/>
        <n v="3173"/>
        <n v="2049"/>
        <n v="2100"/>
        <n v="2077"/>
        <n v="2202"/>
        <n v="2204"/>
        <n v="2409"/>
        <n v="2704"/>
        <n v="2116"/>
        <n v="2317"/>
        <n v="2417"/>
        <n v="4105"/>
        <n v="2109"/>
        <n v="1423"/>
        <n v="1432"/>
        <n v="3117"/>
        <n v="3192"/>
        <n v="3193"/>
        <n v="9005"/>
        <n v="4416"/>
        <n v="4237"/>
        <n v="2130"/>
        <n v="2068"/>
        <n v="2295"/>
        <n v="2791"/>
        <n v="2608"/>
        <n v="3138"/>
        <n v="3127"/>
        <n v="3191"/>
        <n v="2163"/>
        <n v="2038"/>
        <n v="2053"/>
        <n v="2281"/>
        <n v="2538"/>
        <n v="1128"/>
        <n v="2217"/>
        <n v="2041"/>
        <n v="2181"/>
        <n v="2258"/>
        <n v="2780"/>
        <n v="4492"/>
        <n v="3148"/>
        <n v="1012"/>
        <n v="3002"/>
        <n v="2363"/>
        <n v="2407"/>
        <n v="3150"/>
        <n v="3159"/>
        <n v="1002"/>
        <n v="2064"/>
        <n v="2083"/>
        <n v="2318"/>
        <n v="2540"/>
        <n v="1016"/>
        <n v="1236"/>
        <n v="3001"/>
        <n v="3003"/>
        <n v="3005"/>
        <n v="3016"/>
        <n v="3020"/>
        <n v="3109"/>
        <n v="3112"/>
        <n v="3116"/>
        <n v="3123"/>
        <n v="3126"/>
        <n v="3132"/>
        <n v="3141"/>
        <n v="3147"/>
        <n v="3155"/>
        <n v="3164"/>
        <n v="3169"/>
        <n v="3179"/>
        <n v="3180"/>
        <n v="3184"/>
        <n v="3200"/>
        <n v="6154"/>
        <n v="6174"/>
        <n v="6175"/>
        <n v="9010"/>
        <n v="2509"/>
        <n v="2733"/>
        <n v="1172"/>
        <n v="2182"/>
        <n v="2183"/>
        <n v="2184"/>
        <n v="2413"/>
        <n v="2414"/>
        <n v="2415"/>
        <n v="2416"/>
        <n v="2420"/>
        <n v="2609"/>
        <n v="2610"/>
        <n v="2611"/>
        <n v="2806"/>
        <n v="4279"/>
        <n v="4498"/>
        <n v="3185"/>
        <n v="3019"/>
        <n v="4233"/>
        <n v="4234"/>
        <n v="2031"/>
        <n v="2767"/>
        <n v="4115"/>
      </sharedItems>
    </cacheField>
    <cacheField name="Colaborador " numFmtId="0">
      <sharedItems count="648">
        <s v="LOPEZ SANCHEZ GUSTAVO ADOLFO"/>
        <s v="ROMO RODRIGUEZ JOSE ANTONIO"/>
        <s v="VILLANUEVA GARCIA MARTIN"/>
        <s v="RODRIGUEZ CARRIZALES JOSE GUADALUPE"/>
        <s v="MEDINA ESCAMILLA JESUS ISRAEL"/>
        <s v="AVALOS GARCIA CRISTO JESUS"/>
        <s v="ROSALES ACEVEDO ARTURO"/>
        <s v="ESTRADA CONTRERAS JOSE MODESTO"/>
        <s v="JIMENEZ GARCIA JOSE ANTONIO"/>
        <s v="OROZCO MORENO OMAR"/>
        <s v="MOTA CONTRERAS FRANCISCO DE JESUS"/>
        <s v="PUENTE GARAY HECTOR IVAN"/>
        <s v="CASARES PEREZ JONATHAN ISRAEL"/>
        <s v="SIFUENTES PEREZ JOSE HUMBERTO"/>
        <s v="LOERA BORJAS JUAN DIEGO"/>
        <s v="CERDA COLUNGA LUIS ALBERTO"/>
        <s v="MARTINEZ ROSALES JUVENAL"/>
        <s v="RODRIGUEZ RIVERA JOSE SANTOS"/>
        <s v="SAUCEDA VAZQUEZ OSCAR VALENTIN"/>
        <s v="SILVA CARRERA MILTON FRANCISCO"/>
        <s v="SOTO DIAZ SANTIAGO"/>
        <s v="MORALES RAMOS JORGE ANTONIO"/>
        <s v="ROBLES MARTINEZ JUAN ANTONIO"/>
        <s v="ACEVEDO RAMIREZ ESTEBAN"/>
        <s v="CAZAREZ CEDILLO RODOLFO"/>
        <s v="CERDA RODRIGUEZ AURELIO"/>
        <s v="ESPINOSA RODRIGUEZ PEDRO"/>
        <s v="GARCIA MARTINEZ JUAN"/>
        <s v="GOMEZ SOLIS JUAN DE DIOS FRANCISCO"/>
        <s v="LOERA OBREGON JOSE SANTOS"/>
        <s v="MEDELLIN CAMARILLO SERVANDO"/>
        <s v="MEDRANO SOTO JORGE"/>
        <s v="OBREGON  FELIPE"/>
        <s v="RETA SANCHEZ CARLOS EDUARDO"/>
        <s v="RODRIGUEZ ARRIAGA DANIEL"/>
        <s v="SIFUENTES ROSALES ROBERTO CARLOS"/>
        <s v="CRUZ ALVARADO EDGAR OSVALDO"/>
        <s v="CARRANZA VAZQUEZ HERIBERTO FRANCISCO"/>
        <s v="DEL VALLE MAZORRA JUAN"/>
        <s v="REYES ALVAREZ BLAS ARIEL"/>
        <s v="MARTINEZ SANCHEZ JUAN CRISOSTOMO"/>
        <s v="MONSIVAIS GONZALEZ ALFREDO"/>
        <s v="GOMEZ RODRIGUEZ AURELIANO"/>
        <s v="CURA TORRES GERONIMO"/>
        <s v="RAMIREZ GARCIA MARCO ANTONIO"/>
        <s v="GARCIA  JORGE"/>
        <s v="GARCIA CAMPOS LUIS ALBERTO"/>
        <s v="GARCIA SALAZAR MIGUEL ANGEL"/>
        <s v="RAMIREZ RESENDIZ RICARDO"/>
        <s v="SIFUENTES FLORES CARLOS"/>
        <s v="VAZQUEZ RIVERA ARTURO"/>
        <s v="ROBLES OLVERA EDGAR ISRAEL"/>
        <s v="MARTINEZ ARELLANO JOSE ADRIAN"/>
        <s v="SIFUENTES GUZMAN LEONARDO RAFAEL"/>
        <s v="PUENTE MORENO GERMAN"/>
        <s v="SIFUENTES FLORES JOSE JUAN"/>
        <s v="ROSALES VAZQUEZ VALENTE"/>
        <s v="ROSALES VAZQUEZ PERFECTO"/>
        <s v="MEDRANO SOTO HILARIO"/>
        <s v="GUADIANA BAUTISTA MARIO"/>
        <s v="MARTINEZ MARTINEZ ANA CECILIA"/>
        <s v="PUENTE DE LEON LUIS EDUARDO"/>
        <s v="MEDRANO ESTRADA OLIVER JESUS"/>
        <s v="AMAYA ALONSO MAURICIO"/>
        <s v="CONTRERAS GARCIA GUSTAVO ADOLFO"/>
        <s v="CRUZ VELAZQUEZ JUAN BLAS"/>
        <s v="GALVAN DE LA ROSA JOSE IVAN"/>
        <s v="GARAY VARGAS JESUS"/>
        <s v="GOMEZ GARCIA MOISES"/>
        <s v="LIMON GARCIA JUAN JOSE"/>
        <s v="MARTINEZ GALVAN JUAN GERARDO"/>
        <s v="MOLINA LOPEZ GREGORIO ENRIQUE"/>
        <s v="RODRIGUEZ REYNA ISRAEL"/>
        <s v="RODRIGUEZ JASSO JOSE LUIS"/>
        <s v="RODRIGUEZ SOSA LAZARO GUADALUPE"/>
        <s v="TRISTAN ZARZOSA JUAN JOSE"/>
        <s v="DOMINGUEZ MORALES VICTOR ROLANDO"/>
        <s v="MANZANARES RODRIGUEZ JUAN PAULO"/>
        <s v="VAZQUEZ MORALES DANIEL ALEJANDRO"/>
        <s v="MATAMOROS VAZQUEZ VICTOR MANUEL"/>
        <s v="JIMENEZ HERNANDEZ FRANCISCO JAVIER"/>
        <s v="CONTRERAS AVILA FRANCISCO JONATHAN"/>
        <s v="BARRON HERNANDEZ JORGE ANTONIO"/>
        <s v="LEIVA ESPINOZA JUAN CARLOS"/>
        <s v="MARTINEZ GARCIA VICTOR"/>
        <s v="MOLINA LOPEZ JOSE FRANCISCO ALBERTICO"/>
        <s v="TORRES ORTEGA GUSTAVO"/>
        <s v="GONZALEZ ESPINOSA ALEXIS ORLANDO"/>
        <s v="GONZALEZ ALEJO JOSE ALEXIS"/>
        <s v="GARCIA PARTIDA DAGOBERTO"/>
        <s v="HERNANDEZ CARDONA MARCO ANTONIO ELOY"/>
        <s v="CORONADO ALVARADO GUSTAVO ANGEL"/>
        <s v="LUGO ESPERICUETA JOSE DE JESUS"/>
        <s v="ESPINOSA SANDOVAL VICTOR ALEJANDRO"/>
        <s v="OBREGON EGUIA OMAR"/>
        <s v="RODRIGUEZ MARTINEZ JOSE ALEJANDRO"/>
        <s v="MORENO BUSTAMANTE JUAN FRANCISCO"/>
        <s v="SORIA ROMO JUAN"/>
        <s v="NOLAZCO RAMIREZ GERARDO FLORENTINO"/>
        <s v="SANCHEZ ESPAÑA FRANCISCO ISIDRO"/>
        <s v="MARTINEZ PARRA MANUEL ISRAEL"/>
        <s v="MARTINEZ ORTEGA JUAN GABRIEL"/>
        <s v="MONSIVAIS MENDOZA JUAN FRANCISCO"/>
        <s v="EGUIA RAMIREZ MARCO ANTONIO"/>
        <s v="CORONADO SALAZAR EDGAR EDUARDO"/>
        <s v="POLINA CARDONA JOSE ADRIAN GUADALUPE"/>
        <s v="MARTINEZ MOLINA MARTIN"/>
        <s v="GALLEGOS MARTINEZ JUAN CARLOS"/>
        <s v="HERNANDEZ RAMIREZ JULIO CESAR"/>
        <s v="CORONADO LANDEROS JUAN ANTONIO"/>
        <s v="CORONADO ALMANZA JOSE ANTONIO"/>
        <s v="ESTRADA RODRIGUEZ JOSE VICTOR"/>
        <s v="LEOS RODRIGUEZ DAVID"/>
        <s v="MARTINEZ GAMEZ JESUS IVAN"/>
        <s v="PEREZ ORTEGA SATURNINO"/>
        <s v="RIVERA TOVAR FRANCISCO JAVIER"/>
        <s v="TORRES RUIZ ISRAEL"/>
        <s v="VAZQUEZ MUÑIZ PABLO ADOLFO"/>
        <s v="ZAVALA GALLEGOS ERIK CONSTANCIO"/>
        <s v="GARCIA MEDINA ALFREDO FRANCISCO"/>
        <s v="CORONADO MEDRANO LUIS MIGUEL"/>
        <s v="SALINAS OBREGON GERMAN"/>
        <s v="CRUZ CASTILLO FRANCISCO GERARDO"/>
        <s v="LOPEZ RODRIGUEZ ALVARO"/>
        <s v="MENDO SAUCEDA JOSE JUAN"/>
        <s v="MORENO MEDRANO JUAN RODRIGO"/>
        <s v="PALACIOS FLORES FRANCISCO FEDERICO"/>
        <s v="QUIÑONES GARCIA JOSE JUAN"/>
        <s v="REYNA REYNA CRISTIAN BERNARDO"/>
        <s v="SALDAÑA NAVARRO JUAN FRANCISCO"/>
        <s v="SIFUENTES SOTO BONIFACIO"/>
        <s v="SOTO MEDRANO ROBERTO"/>
        <s v="SOTO GOMEZ FRANCISCO JAVIER"/>
        <s v="VAZQUEZ LOPEZ JOSE CRUZ"/>
        <s v="VELAZQUEZ ALVARADO MIGUEL ANGEL"/>
        <s v="SANCHEZ SOTO CRISTINO"/>
        <s v="GALLEGOS GOMEZ MARIO FRANCISCO"/>
        <s v="LIMON MANZANARES WILLIAMS"/>
        <s v="DE LA ROSA MEDRANO PEDRO ANTONIO"/>
        <s v="SOTO SOTO ANTONIO DE JESUS"/>
        <s v="LOERA MORALES JOSE"/>
        <s v="CARDONA CUELLAR JOSE IVAN"/>
        <s v="TOVAR HERNANDEZ JESUS FRANCISCO"/>
        <s v="LOPEZ GONZALEZ REYNALDO"/>
        <s v="ESCAMILLA SOTO AMADOR"/>
        <s v="AMAYA ALONSO CHRISTIAN GREGORIO"/>
        <s v="MONTAÑEZ RODRIGUEZ GUILLERMO FERNANDO"/>
        <s v="PADRON GONZALEZ GIOVANNI"/>
        <s v="GARCIA TORRES JESUS RAMSES"/>
        <s v="REYES ESQUEDA ALEJANDRO"/>
        <s v="OBREGON CORONADO MARCO ANTONIO"/>
        <s v="REYES ESCAMILLA RICARDO"/>
        <s v="LOPEZ MERLA EDGAR EMMANUEL"/>
        <s v="MORALES MUÑIZ DIEGO EDUARDO"/>
        <s v="PUENTE ROBLES LUIS GERARDO"/>
        <s v="LIMON GARCIA JOSE ROBERTO"/>
        <s v="URESTI ESPINOSA PEDRO LUIS"/>
        <s v="RAMIREZ COLUNGA JOSE JESUS"/>
        <s v="TAPIA MORALES JOSE"/>
        <s v="MENDEZ AVILA GABRIEL ANTONIO"/>
        <s v="CRUZ LOERA JOSE ESTEBAN"/>
        <s v="GALICIA PEREZ JUAN JOSE"/>
        <s v="VEGA ESTRADA FRANCISCO DE JESUS"/>
        <s v="COLUNGA ZAMORA FELIPE"/>
        <s v="ESQUEDA ROSALES GUSTAVO"/>
        <s v="ORTIZ MONTELONGO LUIS FERNANDO"/>
        <s v="RODRIGUEZ SOTO JUAN JOSE"/>
        <s v="BANDA MAZORRA JOSE ASUNCION"/>
        <s v="PUENTE CONTRERAS LUIS EDUARDO"/>
        <s v="MERCADO ROSALES GONZALO ENRIQUE"/>
        <s v="SOTO VAZQUEZ JUAN CARLOS"/>
        <s v="TORRES HERNANDEZ YADIRA DE LA PAZ"/>
        <s v="CASTILLO GARCIA ELISEO"/>
        <s v="RODRIGUEZ MORENO ANASTASIO"/>
        <s v="VAZQUEZ RAMIREZ JUAN MANUEL"/>
        <s v="PALACIOS GAMEZ JOSE IVAN"/>
        <s v="SOTO REYES FRANCISCO MIGUEL"/>
        <s v="RETA SANCHEZ JORGE ANTONIO"/>
        <s v="PEREZ LARA FRANCISCO RAUDEL"/>
        <s v="ESTRADA AMAYA GERMAN"/>
        <s v="RODRIGUEZ CORDOVA BLAS"/>
        <s v="ORTIZ GARCIA DIEGO MANUEL"/>
        <s v="ESPINOSA GAMEZ JOSE ALFREDO"/>
        <s v="HERNANDEZ RODRIGUEZ JOSE ANDRES"/>
        <s v="JIMENEZ COLUNGA ANTONIO"/>
        <s v="CASTILLO FACUNDO JUAN GUADALUPE"/>
        <s v="MENDOZA MUÑOZ RODOLFO"/>
        <s v="LOERA MORALES FELIX ADRIAN"/>
        <s v="ZAMORA LOPEZ CRESENCIO JUAN DE DIOS"/>
        <s v="CASTILLO CRUZ ELADIO"/>
        <s v="ESCAMILLA HERNANDEZ ADRIAN"/>
        <s v="HERNANDEZ SALAZAR JOSE MARCOS"/>
        <s v="MATA ESQUEDA ARMANDO"/>
        <s v="MENDEZ FRIAS LUIS ALBERTO"/>
        <s v="RUIZ SALINAS JOEL"/>
        <s v="MEDRANO SOTO JOSE SANTOS"/>
        <s v="PUENTE AGUILERA JUAN ANGEL"/>
        <s v="SOTO SOTO JUAN"/>
        <s v="SIFUENTES ROBLES LUIS ALBERTO"/>
        <s v="VAZQUEZ  PABLO"/>
        <s v="MORENO ZAMORA FRANCISCO MIGUEL"/>
        <s v="CORONADO MENDOZA ANTONIO DE JESUS"/>
        <s v="MARTINEZ MARTINEZ ORLANDO"/>
        <s v="RODRIGUEZ GARCIA JOSE GUADALUPE"/>
        <s v="SANDOVAL RUIZ JOSE ALEJANDRO"/>
        <s v="MENDOZA MENDOZA ADAN GERARDO"/>
        <s v="COLUNGA CERDA EDUARDO DANIEL"/>
        <s v="CORONADO URBINA JULIO"/>
        <s v="BANDA TRISTAN JONATHAN OBED"/>
        <s v="REYNA ACEVEDO JUAN CARLOS"/>
        <s v="RODRIGUEZ MENDOZA JORGE ERNESTO"/>
        <s v="AZPILCUETA RODRIGUEZ BRAULIO JESUS"/>
        <s v="PEÑA ALVARADO JUAN CARLOS"/>
        <s v="CRUZ CERVANTES PEDRO DAMIAN"/>
        <s v="SIFUENTES CORONADO RAFAEL"/>
        <s v="DE LA ROSA CONTRERAS ERICK ROLANDO"/>
        <s v="GUERRERO GONZALEZ DIEGO ALEJANDRO"/>
        <s v="LOPEZ GONZALEZ HOMAR ALEJANDRO"/>
        <s v="MARTINEZ PUENTE CARLOS ENRIQUE"/>
        <s v="PUENTE DE LEON ANDRES"/>
        <s v="RODRIGUEZ CORDOVA ANACLETO"/>
        <s v="SOTO SOTO JOSE GENARO"/>
        <s v="HERNANDEZ SANCHEZ MARCO HUMBERTO"/>
        <s v="OBREGON POSADAS EDUARDO"/>
        <s v="PUENTE COMPEAN JORGE"/>
        <s v="HERNANDEZ GONZALEZ JUAN ANTONIO"/>
        <s v="GAYTAN MORENO ABIMALEC"/>
        <s v="LOERA MORALES RODOLFO"/>
        <s v="MENDOZA LEIJA SAUL"/>
        <s v="LIMON MEDRANO JUAN BRIGIDO"/>
        <s v="VAZQUEZ RIVERA VICENTE"/>
        <s v="MEDELLIN PUENTE FEDERICO"/>
        <s v="ESCAMILLA HERNANDEZ LUIS FERNANDO"/>
        <s v="LOPEZ SILVA JULIO CESAR"/>
        <s v="MONTELONGO ROSALES LUIS ALBERTO"/>
        <s v="CORONADO PUENTE PABLO"/>
        <s v="CRUZ LOERA JUAN JOSE"/>
        <s v="CASTILLO VALDEZ LUIS ALFREDO"/>
        <s v="ORTEGA ZAVALA MARIO FERNANDO"/>
        <s v="CORONADO FLORES REY DAVID"/>
        <s v="ESPARZA REYES LUIS ANGEL"/>
        <s v="HERNANDEZ CASTILLO SERGIO DAVID"/>
        <s v="SAENZ MEDRANO CESAR"/>
        <s v="OBREGON GRIMALDO JUAN ANTONIO"/>
        <s v="MATA RODRIGUEZ ROBERTO"/>
        <s v="FAZ PEREZ JUAN CARLOS"/>
        <s v="ALMANZA RODRIGUEZ RAFAEL"/>
        <s v="GUERRERO GONZALEZ JOSE EDUARDO"/>
        <s v="LOPEZ ESPINOZA JUAN ROBERTO"/>
        <s v="SAUCEDA VAZQUEZ ANASTACIO"/>
        <s v="SANCHEZ GARZA RUBEN ALEJANDRO"/>
        <s v="GOMEZ GARCIA ABRAHAM"/>
        <s v="ROMO TREJO LUIS ALFREDO"/>
        <s v="PALAFOX PEÑA JOSE RAUL"/>
        <s v="TOVAR HERNANDEZ CARLOS EDUARDO"/>
        <s v="ESTRADA SALINAS RIGOBERTO"/>
        <s v="SIFUENTES COLUNGA JOSE LUIS"/>
        <s v="MUÑOZ GARCIA LEONARDO FEDERICO"/>
        <s v="MENDOZA MENDOZA JAIME HUMBERTO"/>
        <s v="LOPEZ RODRIGUEZ JOSE JUAN"/>
        <s v="MEDRANO SILVA ENRIQUE"/>
        <s v="MORENO CASTILLO CARLOS FRANCISCO"/>
        <s v="PUENTE ROBLES DAVID"/>
        <s v="TORRES PALOMO MARIO VALENTIN"/>
        <s v="VAZQUEZ RIVERA JOSE PAZ"/>
        <s v="ESCAMILLA GONZALEZ MIGUEL ANGEL"/>
        <s v="MEDRANO SOTO DAVID"/>
        <s v="CURA GALLEGOS MARIANO ISMAEL"/>
        <s v="VARGAS SANCHEZ JOSE EMILIANO"/>
        <s v="ESTRADA ZAPATA OSVALDO"/>
        <s v="JASSO HERNANDEZ JULIO EDUARDO"/>
        <s v="RODRIGUEZ LEIVA IVAN"/>
        <s v="CORONADO OLIVA FRANCISCO JAVIER"/>
        <s v="ALVARADO ESTRADA OMAR"/>
        <s v="CORONADO AREVALO MARIO ALBERTO"/>
        <s v="GONZALEZ GARCIA MIGUEL ANGEL"/>
        <s v="ROMO PEREZ CLEMENTE"/>
        <s v="CORONADO CARRIZALES ROBERTO"/>
        <s v="MORALES LARA DAVID HUMBERTO"/>
        <s v="PALOMINO SILVA HECTOR"/>
        <s v="CORONADO NORIEGA MARIO HUMBERTO"/>
        <s v="FLORES SIFUENTES JOSE MANUEL"/>
        <s v="ROSAS MARTINEZ MIGUEL ANGEL"/>
        <s v="MEDRANO SOTO JUAN"/>
        <s v="SIAS GARAY SANTIAGO"/>
        <s v="ROMO ROMO HOMERO"/>
        <s v="ROBLES GALLEGOS EDUARDO SEVERINO"/>
        <s v="SERNA CRUZ MIGUEL"/>
        <s v="GALVAN MENDOZA RAMON"/>
        <s v="GALVAN DE LA ROSA RAUL"/>
        <s v="RAMIREZ RESENDIZ DANIEL CONSTANTINO"/>
        <s v="EGUIA CORONADO JONATHAN FRANCISCO"/>
        <s v="ALEMAN JASSO HECTOR JOSUE"/>
        <s v="REYNA PEÑA CRISTIAN JESUS"/>
        <s v="CORONADO GONZALEZ JOSE ALFREDO"/>
        <s v="SANCHEZ NAVARRO ALAN FRANCISCO"/>
        <s v="GALLEGOS TORRES JOSE ALFREDO"/>
        <s v="GRIMALDO GARCIA JOSE ALFREDO"/>
        <s v="MORENO MEDRANO JOSE FABIAN"/>
        <s v="DE LEON PUENTE JOSE MANUEL"/>
        <s v="SANDOVAL RODRIGUEZ JUAN FRANCISCO"/>
        <s v="CAZARES VIERA RUDY"/>
        <s v="GUERRERO GALLO RUBEN DARIO"/>
        <s v="GARCIA PUGA JOSE LUIS"/>
        <s v="MARTINEZ GOMEZ JOSE ROSARIO"/>
        <s v="SIFUENTES ROSALES JOSE GUADALUPE"/>
        <s v="VARGAS SANCHEZ JUAN FRANCISCO"/>
        <s v="MAGAÑA LOPEZ JOSE ANGEL"/>
        <s v="MARTINEZ SILVA MIGUEL ANGEL"/>
        <s v="BULNES TORRES HERIBERTO"/>
        <s v="ORTEGA PUENTE JOSE LUIS"/>
        <s v="SANCHEZ MORENO CESAR ULISES"/>
        <s v="MEDRANO SOTO ABEL"/>
        <s v="MEDRANO ACEVEDO JOSE SAUL"/>
        <s v="SAUCEDA OLVERA JUAN JOSE"/>
        <s v="CARRANZA MARTINEZ ISIDRO"/>
        <s v="CERDA RAMOS J. ANGEL"/>
        <s v="PEREZ ALVARADO OSVALDO"/>
        <s v="TORRES ORTEGA JHONY"/>
        <s v="VILLEGAS CERDA MIGUEL ANGEL"/>
        <s v="BARRON CERDA FRANCISCO JAVIER"/>
        <s v="LAZCANO RAMIREZ JESUS"/>
        <s v="AVILA HERNANDEZ GUSTAVO AARON"/>
        <s v="GARAY VARGAS FRANCISCO JAVIER"/>
        <s v="FAZ PEREZ LUIS ROBERTO"/>
        <s v="EGUIA CARRIZALES JOSE FERMIN"/>
        <s v="TOVAR MARTINEZ FRANCISCO"/>
        <s v="GONZALEZ RODRIGUEZ RAFAEL"/>
        <s v="RODRIGUEZ HERNANDEZ RAYMUNDO MIGUEL"/>
        <s v="VELAZQUEZ VELAZQUEZ JOSE GUADALUPE"/>
        <s v="SALINAS SIFUENTES JOSUE ALEJANDRO"/>
        <s v="RODRIGUEZ ESPINOSA RAY KARIM"/>
        <s v="MENDOZA MENDOZA JUAN EDUARDO"/>
        <s v="DE LEON VAZQUEZ CRISTIAN"/>
        <s v="GARCIA CORONADO JUAN CARLOS"/>
        <s v="CONTRERAS AVILA MARTIN ALEJANDRO"/>
        <s v="RAMIREZ ROQUE ANTONIO"/>
        <s v="SIFUENTES ORTIZ MIGUEL"/>
        <s v="PUENTE VAZQUEZ ALAN DENNIS"/>
        <s v="ESTRADA ORTIZ EDUARDO ANTONIO"/>
        <s v="HERNANDEZ ZAPATA LUIS ANTONIO"/>
        <s v="JIMENEZ COLUNGA HILARIO"/>
        <s v="SILVA TRISTAN FEDERICO"/>
        <s v="LOPEZ COLUNGA JOSE GREGORIO"/>
        <s v="PUGA RODRIGUEZ LEONARDO"/>
        <s v="MEDINA CASTILLO JOSUE MIGUEL"/>
        <s v="OLVERA GARCIA JOSE MANUEL"/>
        <s v="LUNA ALANIS ASIS GIBRAN ORION"/>
        <s v="RAMIREZ  JUAN DE DIOS"/>
        <s v="HERNANDEZ QUIROZ ISAI"/>
        <s v="SAUCEDA RAMOS JOSE VALENTIN"/>
        <s v="CARRANZA PEREZ JOSE REFUGIO"/>
        <s v="MARTINEZ CORONADO RAMIRO ANTONIO"/>
        <s v="SOTO MEDRANO FERMIN"/>
        <s v="SOTO PEREZ FELIPE DE JESUS"/>
        <s v="COLUNGA SOTO PAULIN"/>
        <s v="PEREZ OROZCO KARLA CECILIA"/>
        <s v="CORTEZ PEREZ RODOLFO FERNANDO"/>
        <s v="ROSALES VAZQUEZ FERNANDO"/>
        <s v="RODRIGUEZ TORRES CRISTOFER FRANCISCO"/>
        <s v="HERNANDEZ FONSECA ARMANDO"/>
        <s v="HERNANDEZ DIAZ JOEL ANACLETO"/>
        <s v="PADILLA GOMEZ HIPOLITO"/>
        <s v="RODRIGUEZ JASSO ESTEBAN"/>
        <s v="SALINAS ORTEGA FIDEL"/>
        <s v="MENDOZA PEREZ HUGO CESAR"/>
        <s v="SANCHEZ FAZ ALEJANDRO YAHIR"/>
        <s v="SAUCEDA VAZQUEZ JULIO"/>
        <s v="LOERA OBREGON JOSE MAURICIO"/>
        <s v="LUGO QUIÑONES SIXTO"/>
        <s v="BAUTISTA MATA JOSE ISRAEL"/>
        <s v="TORRES NAVA DAVID EMMANUEL"/>
        <s v="MEDINA MORALES JOSE REYES"/>
        <s v="MENDOZA ESPARZA LUIS ROGELIO"/>
        <s v="RIVERA GARCIA KEVIN ENRIQUE"/>
        <s v="GARCIA RODRIGUEZ JUAN MANUEL"/>
        <s v="VARGAS LOPEZ JORGE LEONARDO"/>
        <s v="JUAREZ HERNANDEZ EBER JAHAZIEL"/>
        <s v="PUENTE CARRANZA JOSE CRISTOBAL"/>
        <s v="HERNANDEZ SAN LUIS JOSE ANTONIO"/>
        <s v="TORRES ARZOLA SILVESTRE"/>
        <s v="LIMON OLVERA EDWIN URIEL"/>
        <s v="ALVARADO TORRES ALAN ARTURO"/>
        <s v="MARTINEZ GARCIA ALAN"/>
        <s v="FLORES ROBLES JUAN FRANCISCO"/>
        <s v="GONZALEZ MEDINA DANIEL ALEJANDRO"/>
        <s v="MENDEZ PUENTE PHILIPPE"/>
        <s v="HERNANDEZ MARTINEZ MIGUEL"/>
        <s v="SOTO TORRES CESAR OSWALDO"/>
        <s v="PIÑA GARCIA PIEDAD SETH"/>
        <s v="QUIROZ CASTILLO JULIO"/>
        <s v="MARTINEZ GALICIA MIGUEL ANGEL"/>
        <s v="MIRELES  JOSE MANUEL"/>
        <s v="ESCAMILLA MARTINEZ EDUARDO ALEJANDRO"/>
        <s v="TORRES BERINO OSCAR SAMUEL"/>
        <s v="ESQUEDA GARCIA FRANCISCO EVERARDO"/>
        <s v="ROMO SIFUENTES JOSE CRUZ"/>
        <s v="VELAZQUEZ PEDRAZA HECTOR ULISES"/>
        <s v="MARTINEZ ROSALES ESTEBAN"/>
        <s v="CISNEROS LIMON DUILIO"/>
        <s v="RODRIGUEZ JASSO MIGUEL ANGEL"/>
        <s v="LOPEZ MARTINEZ LUIS FELIPE"/>
        <s v="MARTINEZ MARTINEZ APARICIO"/>
        <s v="FLORES OLVERA CARLOS ALBERTO"/>
        <s v="VAZQUEZ HERNANDEZ LUIS FERNANDO"/>
        <s v="BOCANEGRA RODRIGUEZ ERNESTO"/>
        <s v="RODRIGUEZ ALVARADO DANIEL ISAI"/>
        <s v="ESCAMILLA SANCHEZ CARLOS ENRIQUE"/>
        <s v="FLORES PEÑA JOSE OCTAVIO"/>
        <s v="RUIZ AGUILAR LUISA ENEDINA"/>
        <s v="HERRERA GARCIA CARLOS EDUARDO"/>
        <s v="MORENO CASTILLO JUAN FRANCISCO"/>
        <s v="ROSALES MEDINA JORGE EDUARDO"/>
        <s v="MENDOZA FLORES ARMANDO NEFTALI"/>
        <s v="BARRAGAN RAMIREZ RUBEN DE JESUS"/>
        <s v="LOPEZ ESPIRICUETA PAULINO"/>
        <s v="MORALES OBREGON JOSE ARTURO"/>
        <s v="LEIJA HERNANDEZ RICARDO"/>
        <s v="CASTILLO MARTINEZ BERNARDO"/>
        <s v="MORALES ACEVEDO JOSE"/>
        <s v="PUGA RODRIGUEZ FRANCISCO RICARDO"/>
        <s v="MARTINEZ ORTEGA JESUS ADRIAN"/>
        <s v="DIAZ NIETO RAUL"/>
        <s v="BORJAS  FIDENCIO"/>
        <s v="NAVARRO PEREZ SERGIO"/>
        <s v="TOVAR ROMERO GABRIEL ALEJANDRO"/>
        <s v="VAZQUEZ MUÑIZ CRISTIAN OSIEL"/>
        <s v="COVARRUBIAS MASCORRO AMAURY ANTONIO"/>
        <s v="COVARRUBIAS CASTILLO RODOLFO"/>
        <s v="ALVAREZ CARRERA JOSE RAFAEL"/>
        <s v="SIAS MARTINEZ ALFREDO RICARDO"/>
        <s v="MEDRANO VAZQUEZ FERNANDO"/>
        <s v="PEÑA TORRES PATRICIA WENDOLYN"/>
        <s v="BAROCIO HERNANDEZ FRANCISCO ADELAIDO"/>
        <s v="ACOSTA COMPEAN MIGUEL ANGEL"/>
        <s v="VAZQUEZ ROSALES REYNALDO"/>
        <s v="SIAS GARAY JUAN DIEGO"/>
        <s v="REINA NAVARRO PABLO"/>
        <s v="HERNANDEZ HERNANDEZ JOSE MANUEL"/>
        <s v="CERNA ORTEGA JUAN MANUEL"/>
        <s v="AGUILAR SERENO BRAYAN"/>
        <s v="ULLOA ROMO JOSE MAURO"/>
        <s v="ZAMORA VILLALPANDO DIONISIO"/>
        <s v="CONTRERAS LOPEZ PEDRO EDMUNDO"/>
        <s v="TORRES MENDOZA JONATHAN JAVIER"/>
        <s v="SERNA GAMEZ JOSE DE JESUS"/>
        <s v="OROZCO VARGAS MIGUEL ANGEL"/>
        <s v="SEGURA OBREGON FRANCISCO ANTONIO"/>
        <s v="CARDONA CUELLAR OSCAR EDUARDO"/>
        <s v="MORALES LOPEZ LEODEGARIO"/>
        <s v="SOTO FLORES FRANCISCO"/>
        <s v="ESTRADA AMAYA ALFREDO"/>
        <s v="RODRIGUEZ CARRANCO TIRSO"/>
        <s v="PONCE TORRES LEONARDO"/>
        <s v="RODRIGUEZ  EDGAR CRISTOBAL"/>
        <s v="DIAZ HERNANDEZ JOSE ALFREDO"/>
        <s v="ROMO DE LEON ERICK FERNANDO"/>
        <s v="GOMEZ RODRIGUEZ BERNARDINO"/>
        <s v="TORRES CHARQUEÑO ROMAN"/>
        <s v="MARTINEZ SEGOVIA ALFREDO GEOVANNI"/>
        <s v="JIMENEZ PEÑA LUIS ENRIQUE"/>
        <s v="SORIA HERNANDEZ FRANCISCO GEOVANI"/>
        <s v="ENRIQUEZ CHAVEZ JORGE ALEJANDRO"/>
        <s v="LOERA OBREGON JOSE ADAN"/>
        <s v="RAMIREZ PEÑA FRANCISCO DAVID"/>
        <s v="RODRIGUEZ RAMIREZ JOSE ALEJANDRO"/>
        <s v="PORTES CASTAÑON JUAN RICARDO"/>
        <s v="SALAZAR RODRIGUEZ DANIEL SALVADOR"/>
        <s v="CRUZ VELAZQUEZ JOSE MARTIN"/>
        <s v="MARTINEZ LARA FRANCISCO DANIEL"/>
        <s v="MAZORRA REYES FRANCISCO WILFRIDO"/>
        <s v="GARCIA CRUZ OSCAR URIEL"/>
        <s v="SALAZAR TORRES AYRTON HERIBERTO"/>
        <s v="JIMENEZ SOTO J. JESUS"/>
        <s v="OBREGON EGUIA SERGIO MISAEL"/>
        <s v="ROBLES GALLEGOS JULIO CESAR"/>
        <s v="TORRES CHARQUEÑO JOSE ALFREDO"/>
        <s v="SOTO COLUNGA ALFREDO"/>
        <s v="MARTINEZ MANZANARES ISAIAS"/>
        <s v="PUENTE PUENTE GABRIEL"/>
        <s v="MARTINEZ NAVA ALEXANDER GILBERTO"/>
        <s v="FAZ TORRES JOSE SOCORRO"/>
        <s v="ROBLES OLVERA OSVALDO ARTURO"/>
        <s v="ACOSTA ORTIZ MIGUEL ANGEL"/>
        <s v="PUENTE ROBLES MARCO ANTONIO"/>
        <s v="CONDE ALONSO JUAN ROBERTO"/>
        <s v="MARTINEZ MARTINEZ MARIO ALBERTO"/>
        <s v="LOPEZ CERDA RAMIRO"/>
        <s v="HUERTA ORTEGA ISRAEL DE JESUS"/>
        <s v="GARCIA PEÑA JULIO CESAR"/>
        <s v="GARCIA ORTEGA CESAR ERIK"/>
        <s v="ZAMORA GARCIA GUILLERMO"/>
        <s v="MARTINEZ VARGAS FELIPE DE JESUS"/>
        <s v="PUENTE DE LEON SILVERIO"/>
        <s v="ESTRADA VELAZQUEZ FERNANDO EMILIO"/>
        <s v="RUIZ ESPINOZA RODRIGO"/>
        <s v="DEL VALLE MAZORRA JULIO CESAR"/>
        <s v="CERNA GARCIA HECTOR MANUEL"/>
        <s v="MARTINEZ RODRIGUEZ FRANCISCO YONALI"/>
        <s v="RUIZ AGUILAR JUAN RUMUALDO"/>
        <s v="CHIW CORONADO ABRAHAM FRANCISCO"/>
        <s v="NAVARRO ROMO JOSE ANGEL"/>
        <s v="LARA ROSALES JOSE FRANCISCO"/>
        <s v="HUERTA RANGEL JOSE MARIA"/>
        <s v="VILLARREAL MEDINA JESUS ARTURO"/>
        <s v="MONSIVAIS REYNA JOSE URIEL"/>
        <s v="CERDA JASSO FRANCISCO ALEJANDRO"/>
        <s v="ESCAMILLA OROZCO CHRISTOPHER IVAN"/>
        <s v="DE LA CRUZ ESCAMILLA MARCO ANTONIO"/>
        <s v="FLORES ROSALES JUAN ANDRES"/>
        <s v="MARTINEZ PUENTE RAUL"/>
        <s v="BARBOSA BUENDIA JULIAN GERARDO"/>
        <s v="MEDRANO QUIROZ JOSE RITO"/>
        <s v="MAZORRA LOPEZ FRANCISCO DANIEL"/>
        <s v="ORTEGA RETA DAVID ALEJANDRO"/>
        <s v="RODRIGUEZ MEDRANO JOSE ELIZARDO"/>
        <s v="RAMIREZ PEREZ FRANCISCO"/>
        <s v="SILVA AGUILAR FRANCISCA ERENDIRA"/>
        <s v="MENDOZA MARTINEZ JESUS"/>
        <s v="TORRES COSTILLA GERARDO NEFTALI"/>
        <s v="TORRES AVILA KARLOS XAVIER"/>
        <s v="GARCIA AMADOR BRAYAN ALEJANDRO"/>
        <s v="HERNANDEZ SANCHEZ FRANCISCO ISAEL"/>
        <s v="RODRIGUEZ LOPEZ RENE"/>
        <s v="CAMARILLO DE LA ROSA JORGE ANTONIO"/>
        <s v="SOTO PUENTE MIGUEL ALEJANDRO"/>
        <s v="MARTINEZ JIMENEZ SEBASTIAN ADOLFO"/>
        <s v="MATA MEDRANO JESUS DANIEL"/>
        <s v="MARTINEZ GAMEZ RUBEN ALAN"/>
        <s v="DE LA ROSA MEDRANO JOSE GUADALUPE"/>
        <s v="SOTO RODRIGUEZ NICOLAS"/>
        <s v="OVALLE LUCIO PATRICIO"/>
        <s v="CELEDON VILLANUEVA JUAN FRANCISCO"/>
        <s v="GUTIERREZ CARRIZALES JOSE CARLOS"/>
        <s v="ROMO MAGAÑA CASSANDRA"/>
        <s v="GARCIA PUENTE KARLA FABIOLA"/>
        <s v="REYNA RAMIREZ JOSE ANTONIO"/>
        <s v="QUIÑONES FACUNDO DAVID ALEJANDRO"/>
        <s v="TORRES NAVA CRISTOPHER FABRIZIO"/>
        <s v="MORENO DE LA ROSA JOSE ANGEL"/>
        <s v="CRUZ CASTILLO JOSE MIGUEL"/>
        <s v="IBARRA AVILA FRANCISCO"/>
        <s v="MUÑOZ CISNEROS JULIAN ANTONIO"/>
        <s v="GUADIANA ORTEGA MARIO ALBERTO"/>
        <s v="LOERA OBREGON JOSE ALFREDO"/>
        <s v="QUIÑONES MORALES JOSE FRANCISCO"/>
        <s v="MARTINEZ PEREZ EFREN"/>
        <s v="RETA SANCHEZ FRANCISCO JAVIER"/>
        <s v="OLVERA FLORES LEOCADIO"/>
        <s v="GALLEGOS LOPEZ BLAS FRANCISCO"/>
        <s v="LOPEZ RAMIREZ JUAN CARLOS"/>
        <s v="CARDONA LOPEZ JESUS EDUARDO"/>
        <s v="DE LA ROSA MEDRANO ROLANDO"/>
        <s v="ROMO SIFUENTES LEOBARDO"/>
        <s v="MEDRANO SOTO PEDRO"/>
        <s v="LOPEZ BARRON FRANCO NOEL"/>
        <s v="GARCIA PEÑA MANUEL ALBERTO"/>
        <s v="RODRIGUEZ TOVAR MIGUEL ANGEL"/>
        <s v="MARTINEZ VALERO JUAN MARCELO"/>
        <s v="TORRES SALINAS ANTONIO"/>
        <s v="FLORES ROBLES EFRAIN"/>
        <s v="REYNA RESENDEZ RICARDO"/>
        <s v="RAMIREZ ROSALES ALEJANDRO"/>
        <s v="MAGAÑA MARTINEZ EDGAR ASSAEL"/>
        <s v="CISNEROS MEDRANO JOSE ILDIBERTO"/>
        <s v="MORENO QUIROZ JUAN MANUEL"/>
        <s v="SILVA CARRERA JOSE FEDERICO"/>
        <s v="MOLINA GONZALEZ DIEGO FRANCISCO"/>
        <s v="HERNANDEZ ESCAMILLA LUIS MANUEL"/>
        <s v="MACIAS MARQUEZ CARLOS HUMBERTO"/>
        <s v="CASTILLO PALOMO RUBEN"/>
        <s v="MARTINEZ SAUCEDA JOSE EDUARDO"/>
        <s v="HERNANDEZ ALVARADO MIGUEL ANGEL"/>
        <s v="COSTILLA RODRIGUEZ LUIS ANGEL"/>
        <s v="VAZQUEZ HERNANDEZ RICARDO"/>
        <s v="GONZALEZ AMAYA JAIRO"/>
        <s v="MARTINEZ ALVARADO PRIMO"/>
        <s v="ESPINOZA GAMEZ SANTOS"/>
        <s v="RUIZ CASTILLO CHRISTIAN EDUARDO"/>
        <s v="GARCIA RODRIGUEZ LEOPOLDO"/>
        <s v="HERNANDEZ CASTILLO ISRAEL DE JESUS"/>
        <s v="LARA ROSALES ALEJANDRO"/>
        <s v="RAMIREZ MARTINEZ LUIS JOAQUIN"/>
        <s v="CASTILLO BARBOZA JOSUE ISAEL"/>
        <s v="TRISTAN REYNA GILBERTO REFUGIO"/>
        <s v="ZALETA BARRIOS JORGE LEONARDO"/>
        <s v="ORTIZ MATA JOSE VICTOR"/>
        <s v="MERLA JIMENEZ MIGUEL ANGEL"/>
        <s v="BARRON MEDINA CARLOTA YAZMIN"/>
        <s v="SILVA TRISTAN JONATAN IGNACIO"/>
        <s v="CRUZ GALVAN JUSTO"/>
        <s v="QUIÑONES MORALES LUIS FERNANDO"/>
        <s v="RUIZ RODRIGUEZ JUAN EDUARDO"/>
        <s v="BOCANEGRA OLVERA FERNANDO"/>
        <s v="MEDRANO  ROBERTO CARLOS"/>
        <s v="ORTIZ MATA LEONARDO"/>
        <s v="MEDRANO ROSALES JACOBO"/>
        <s v="AVILA GALICIA PEDRO"/>
        <s v="VAZQUEZ LOPEZ FLAVIO"/>
        <s v="YBARRA GALLEGOS JUAN RAUL"/>
        <s v="AGUILAR ROMO RAFAEL"/>
        <s v="CASTILLO VALDEPEÑA EDGAR"/>
        <s v="CRUZ MENDOZA LUIS BERNARDO"/>
        <s v="ROMO ROJAS ESTEBAN"/>
        <s v="VILLA MARTINEZ JUAN"/>
        <s v="CASTILLO RODRIGUEZ JULIO CESAR"/>
        <s v="CISNEROS LIMON DAMIAN ADOLFO"/>
        <s v="ESPINOZA SANCHEZ MARTIN"/>
        <s v="GUEL ZAPATA JOSE LUIS"/>
        <s v="HERNANDEZ ESPINOSA MIGUEL ANGEL"/>
        <s v="LOERA OBREGON JUAN"/>
        <s v="MARTINEZ ROSALES LIBORIO"/>
        <s v="ORTIZ GONZALEZ JOSE ANGEL"/>
        <s v="RODRIGUEZ RIVERA FRANCISCO"/>
        <s v="SOLIS CASTILLO OSCAR RENE GUADALUPE"/>
        <s v="JARAMILLO HINOJOSA RAMIRO"/>
        <s v="PUENTE REYNA FERNANDO"/>
        <s v="ALVAREZ TREJO RAUL ANTONIO"/>
        <s v="MORENO COLUNGA ALAN AXEL"/>
        <s v="GARCIA OBREGON RAUDEL"/>
        <s v="ORTIZ CORONADO PEDRO ARMANDO"/>
        <s v="QUEZADA HINOJOSA FABIOLA"/>
        <s v="CAMPOS MARTINEZ FRANCISCO DE JESUS"/>
        <s v="PATLAN HERNANDEZ ARTURO"/>
        <s v="GARCIA ROMERO JOSE FRANCISCO"/>
        <s v="LOPEZ ESPERICUETA FRANCISCO JAVIER"/>
        <s v="RODRIGUEZ JASSO CONSTANCIO"/>
        <s v="VELAZQUEZ VARGAS LARRY JOSUE"/>
        <s v="RANGEL MARTINEZ EDWIN ALEXIS"/>
        <s v="OLVERA LOPEZ OSCAR"/>
        <s v="EGUIA ONTIVEROS VICTOR MANUEL"/>
        <s v="GARCIA SOTO BRAYAN EITHEL"/>
        <s v="SOTO SILVA ARTURO"/>
        <s v="RAMIREZ LOPEZ LUIS DAVID"/>
        <s v="YAÑEZ CAMARILLO JOSE MAGDALENO"/>
        <s v="MEZA DELGADO JENNIFER GUADALUPE"/>
        <s v="HERNANDEZ GOMEZ SAMANTHA YAZMIN"/>
        <s v="SANCHEZ QUIROZ DIANA"/>
        <s v="IBARRA GARZA JUAN MANUEL"/>
        <s v="CRUZ JASSO JOSE CARLOS"/>
        <s v="MIRELES RAMIREZ JULIO CESAR"/>
        <s v="PIÑA ORTEGA LUIS ANGEL"/>
        <s v="TORRES GAMEZ ADRIANA DE LA PAZ"/>
        <s v="CAZARES MORENO JOSE ALEJANDRO"/>
        <s v="PUENTE RODRIGUEZ GILBERTO DE JESUS"/>
        <s v="GARCIA MAGAÑA ALFREDO MARTIN"/>
        <s v="MARTINEZ LUCIO CLAUDIO"/>
        <s v="MARTINEZ VARGAS JOSE ROSALIO"/>
      </sharedItems>
    </cacheField>
    <cacheField name="Fecha en que aplica " numFmtId="14">
      <sharedItems containsSemiMixedTypes="0" containsNonDate="0" containsDate="1" containsString="0" minDate="2024-01-01T00:00:00" maxDate="2025-01-01T00:00:00"/>
    </cacheField>
    <cacheField name="Fecha real " numFmtId="14">
      <sharedItems containsSemiMixedTypes="0" containsNonDate="0" containsDate="1" containsString="0" minDate="2024-01-01T00:00:00" maxDate="2025-01-01T00:00:00"/>
    </cacheField>
    <cacheField name="Días de falta " numFmtId="0">
      <sharedItems containsSemiMixedTypes="0" containsString="0" containsNumber="1" containsInteger="1" minValue="1" maxValue="16"/>
    </cacheField>
    <cacheField name="Horas de falta " numFmtId="20">
      <sharedItems containsSemiMixedTypes="0" containsNonDate="0" containsDate="1" containsString="0" minDate="1899-12-30T00:00:00" maxDate="1899-12-31T00:00:00"/>
    </cacheField>
    <cacheField name="Fecha final " numFmtId="14">
      <sharedItems containsSemiMixedTypes="0" containsNonDate="0" containsDate="1" containsString="0" minDate="2024-01-01T00:00:00" maxDate="2025-01-01T00:00:00"/>
    </cacheField>
    <cacheField name="Causa de la falta " numFmtId="0">
      <sharedItems count="4">
        <s v="SANCIÓN"/>
        <s v="PERMISO SIN GOCE"/>
        <s v="FALTA INJUSTIFICADA"/>
        <s v="SANSION POR ALCOHOLEMIA"/>
      </sharedItems>
    </cacheField>
    <cacheField name="Registro patronal " numFmtId="0">
      <sharedItems/>
    </cacheField>
    <cacheField name="Descripción " numFmtId="0">
      <sharedItems containsString="0" containsBlank="1" containsNumber="1" containsInteger="1" minValue="0" maxValue="0"/>
    </cacheField>
    <cacheField name="Origen" numFmtId="0">
      <sharedItems/>
    </cacheField>
    <cacheField name="Id incidencia T&amp;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Armendariz Rojas" refreshedDate="45745.404261342592" createdVersion="8" refreshedVersion="8" minRefreshableVersion="3" recordCount="773" xr:uid="{0A08127B-B7ED-F544-9CAD-EF6860332C17}">
  <cacheSource type="worksheet">
    <worksheetSource ref="A1:P774" sheet="Incapacidades"/>
  </cacheSource>
  <cacheFields count="16">
    <cacheField name="Clave " numFmtId="0">
      <sharedItems containsSemiMixedTypes="0" containsString="0" containsNumber="1" containsInteger="1" minValue="1002" maxValue="9059" count="228">
        <n v="1002"/>
        <n v="1014"/>
        <n v="1103"/>
        <n v="1105"/>
        <n v="1107"/>
        <n v="1125"/>
        <n v="1129"/>
        <n v="1139"/>
        <n v="1142"/>
        <n v="1143"/>
        <n v="1145"/>
        <n v="1153"/>
        <n v="1154"/>
        <n v="1155"/>
        <n v="1158"/>
        <n v="1162"/>
        <n v="1167"/>
        <n v="1171"/>
        <n v="1180"/>
        <n v="1184"/>
        <n v="1185"/>
        <n v="1190"/>
        <n v="1193"/>
        <n v="1196"/>
        <n v="1197"/>
        <n v="1200"/>
        <n v="1201"/>
        <n v="1205"/>
        <n v="1207"/>
        <n v="1208"/>
        <n v="1210"/>
        <n v="1212"/>
        <n v="1217"/>
        <n v="1218"/>
        <n v="1219"/>
        <n v="1220"/>
        <n v="1224"/>
        <n v="1226"/>
        <n v="1229"/>
        <n v="1230"/>
        <n v="1302"/>
        <n v="1305"/>
        <n v="1309"/>
        <n v="1317"/>
        <n v="1318"/>
        <n v="1320"/>
        <n v="1321"/>
        <n v="1324"/>
        <n v="1327"/>
        <n v="1331"/>
        <n v="1332"/>
        <n v="1338"/>
        <n v="1342"/>
        <n v="1401"/>
        <n v="1404"/>
        <n v="1405"/>
        <n v="1414"/>
        <n v="1416"/>
        <n v="1420"/>
        <n v="1427"/>
        <n v="1430"/>
        <n v="1431"/>
        <n v="2002"/>
        <n v="2013"/>
        <n v="2020"/>
        <n v="2026"/>
        <n v="2031"/>
        <n v="2034"/>
        <n v="2040"/>
        <n v="2047"/>
        <n v="2055"/>
        <n v="2083"/>
        <n v="2086"/>
        <n v="2093"/>
        <n v="2101"/>
        <n v="2102"/>
        <n v="2116"/>
        <n v="2118"/>
        <n v="2124"/>
        <n v="2142"/>
        <n v="2146"/>
        <n v="2149"/>
        <n v="2152"/>
        <n v="2154"/>
        <n v="2163"/>
        <n v="2165"/>
        <n v="2174"/>
        <n v="2181"/>
        <n v="2202"/>
        <n v="2204"/>
        <n v="2251"/>
        <n v="2256"/>
        <n v="2258"/>
        <n v="2264"/>
        <n v="2267"/>
        <n v="2268"/>
        <n v="2270"/>
        <n v="2281"/>
        <n v="2282"/>
        <n v="2286"/>
        <n v="2295"/>
        <n v="2298"/>
        <n v="2299"/>
        <n v="2305"/>
        <n v="2330"/>
        <n v="2336"/>
        <n v="2337"/>
        <n v="2340"/>
        <n v="2346"/>
        <n v="2352"/>
        <n v="2359"/>
        <n v="2361"/>
        <n v="2369"/>
        <n v="2372"/>
        <n v="2378"/>
        <n v="2379"/>
        <n v="2381"/>
        <n v="2384"/>
        <n v="2385"/>
        <n v="2388"/>
        <n v="2389"/>
        <n v="2396"/>
        <n v="2397"/>
        <n v="2400"/>
        <n v="2402"/>
        <n v="2403"/>
        <n v="2404"/>
        <n v="2501"/>
        <n v="2504"/>
        <n v="2524"/>
        <n v="2526"/>
        <n v="2531"/>
        <n v="2536"/>
        <n v="2541"/>
        <n v="2545"/>
        <n v="2567"/>
        <n v="2571"/>
        <n v="2572"/>
        <n v="2576"/>
        <n v="2595"/>
        <n v="2596"/>
        <n v="2598"/>
        <n v="2697"/>
        <n v="2703"/>
        <n v="2707"/>
        <n v="2708"/>
        <n v="2712"/>
        <n v="2718"/>
        <n v="2719"/>
        <n v="2721"/>
        <n v="2724"/>
        <n v="2731"/>
        <n v="2733"/>
        <n v="2741"/>
        <n v="2774"/>
        <n v="2776"/>
        <n v="2780"/>
        <n v="2782"/>
        <n v="2785"/>
        <n v="2788"/>
        <n v="2789"/>
        <n v="2792"/>
        <n v="2795"/>
        <n v="2805"/>
        <n v="3004"/>
        <n v="3007"/>
        <n v="3019"/>
        <n v="3020"/>
        <n v="3022"/>
        <n v="3110"/>
        <n v="3116"/>
        <n v="3118"/>
        <n v="3125"/>
        <n v="3130"/>
        <n v="3133"/>
        <n v="3136"/>
        <n v="3140"/>
        <n v="3153"/>
        <n v="3162"/>
        <n v="3171"/>
        <n v="3177"/>
        <n v="3181"/>
        <n v="3183"/>
        <n v="3188"/>
        <n v="3191"/>
        <n v="3192"/>
        <n v="3195"/>
        <n v="3198"/>
        <n v="3199"/>
        <n v="4003"/>
        <n v="4004"/>
        <n v="4014"/>
        <n v="4060"/>
        <n v="4064"/>
        <n v="4088"/>
        <n v="4091"/>
        <n v="4118"/>
        <n v="4201"/>
        <n v="4204"/>
        <n v="4207"/>
        <n v="4212"/>
        <n v="4214"/>
        <n v="4228"/>
        <n v="4231"/>
        <n v="4273"/>
        <n v="4276"/>
        <n v="4277"/>
        <n v="4420"/>
        <n v="4493"/>
        <n v="4494"/>
        <n v="5120"/>
        <n v="5127"/>
        <n v="5137"/>
        <n v="5142"/>
        <n v="5190"/>
        <n v="5238"/>
        <n v="5303"/>
        <n v="5324"/>
        <n v="5327"/>
        <n v="6170"/>
        <n v="6174"/>
        <n v="6182"/>
        <n v="9004"/>
        <n v="9005"/>
        <n v="9008"/>
        <n v="9010"/>
        <n v="9056"/>
        <n v="9059"/>
      </sharedItems>
    </cacheField>
    <cacheField name="Nombre del colaborador " numFmtId="0">
      <sharedItems count="228">
        <s v="BOCANEGRA OLVERA FERNANDO"/>
        <s v="SORIA HERNANDEZ FRANCISCO GEOVANI"/>
        <s v="AMAYA ALONSO MAURICIO"/>
        <s v="CONDE ALONSO JUAN ROBERTO"/>
        <s v="CORONADO SALAZAR EDGAR EDUARDO"/>
        <s v="GARAY VARGAS JESUS"/>
        <s v="GARCIA PARTIDA DAGOBERTO"/>
        <s v="JIMENEZ GARCIA JOSE ANTONIO"/>
        <s v="LIMON GARCIA JUAN JOSE"/>
        <s v="LOERA OBREGON JOSE MAURICIO"/>
        <s v="MARTINEZ MOLINA MARTIN"/>
        <s v="MORENO MEDRANO JOSE FABIAN"/>
        <s v="MORENO HERRERA CARLOS ALBERTO"/>
        <s v="OBREGON EGUIA OMAR"/>
        <s v="OROZCO MORENO OMAR"/>
        <s v="PALAFOX PEÑA JOSE RAUL"/>
        <s v="RODRIGUEZ MARTINEZ JOSE ALEJANDRO"/>
        <s v="RODRIGUEZ REYNA ISRAEL"/>
        <s v="SANCHEZ GARZA RUBEN ALEJANDRO"/>
        <s v="SIFUENTES RODRIGUEZ HUGO DAMIAN"/>
        <s v="SIFUENTES PEREZ JOSE HUMBERTO"/>
        <s v="TRISTAN ZARZOSA JUAN JOSE"/>
        <s v="VILLANUEVA GARCIA MARTIN"/>
        <s v="DOMINGUEZ MORALES VICTOR ROLANDO"/>
        <s v="EGUIA CARRIZALES JOSE FERMIN"/>
        <s v="RODRIGUEZ CARRIZALES JOSE GUADALUPE"/>
        <s v="MORENO BUSTAMANTE JUAN FRANCISCO"/>
        <s v="MEDINA ESCAMILLA JESUS ISRAEL"/>
        <s v="DE LEON PUENTE JOSE MANUEL"/>
        <s v="PEREZ LARA FRANCISCO RAUDEL"/>
        <s v="POLINA CARDONA JOSE ADRIAN GUADALUPE"/>
        <s v="MANZANARES RODRIGUEZ JUAN PAULO"/>
        <s v="ESTRADA SALINAS RIGOBERTO"/>
        <s v="TOVAR MARTINEZ FRANCISCO"/>
        <s v="SANCHEZ ESPAÑA FRANCISCO ISIDRO"/>
        <s v="RODRIGUEZ ESPINOSA RAY KARIM"/>
        <s v="MARTINEZ PARRA MANUEL ISRAEL"/>
        <s v="CRUZ CASTILLO JOSE MIGUEL"/>
        <s v="SERNA GAMEZ JOSE DE JESUS"/>
        <s v="RODRIGUEZ RAMIREZ JOSE ALEJANDRO"/>
        <s v="AMADOR NIETO FRANCISCO JAVIER"/>
        <s v="COLUNGA SOTO ALBERTO"/>
        <s v="ESPINOSA SANDOVAL VICTOR ALEJANDRO"/>
        <s v="JIMENEZ CORONEL RICARDO"/>
        <s v="LOPEZ MARTINEZ LUIS FELIPE"/>
        <s v="MARTINEZ RODRIGUEZ FRANCISCO YONALI"/>
        <s v="MARTINEZ ORTEGA JUAN GABRIEL"/>
        <s v="MONSIVAIS MENDOZA JUAN FRANCISCO"/>
        <s v="MORENO ZAMORA FRANCISCO MIGUEL"/>
        <s v="REYNA PEÑA CRISTIAN JESUS"/>
        <s v="RODRIGUEZ HERNANDEZ RAYMUNDO MIGUEL"/>
        <s v="VAZQUEZ MORALES DANIEL ALEJANDRO"/>
        <s v="CORONADO URBINA JULIO"/>
        <s v="HERNANDEZ MARTINEZ MIGUEL"/>
        <s v="SIAS MARTINEZ GILBERTO"/>
        <s v="BOCANEGRA RODRIGUEZ ERNESTO"/>
        <s v="JIMENEZ HERNANDEZ FRANCISCO JAVIER"/>
        <s v="OVALLE LOERA ALBERTO"/>
        <s v="QUIÑONES GARCIA EDGAR JOVANY"/>
        <s v="CORONADO GONZALEZ JOSE ALFREDO"/>
        <s v="DE LEON VAZQUEZ CRISTIAN"/>
        <s v="BARBOSA MENDOZA SAUL"/>
        <s v="ALVARADO CASTRO JUAN RAMIRO"/>
        <s v="CORONADO LANDEROS JUAN ANTONIO"/>
        <s v="DE LA ROSA MEDRANO JOSE GUADALUPE"/>
        <s v="ESTRADA AMAYA GERMAN"/>
        <s v="GARCIA MAGAÑA ALFREDO MARTIN"/>
        <s v="GOMEZ RODRIGUEZ AURELIANO"/>
        <s v="HERNANDEZ SALAZAR JOSE MARCOS"/>
        <s v="LOPEZ SANCHEZ ANTONIO"/>
        <s v="MARTINEZ PUENTE CARLOS ENRIQUE"/>
        <s v="ORTIZ MATA LEONARDO"/>
        <s v="PEÑAFLOR HERNANDEZ JOSE ANTONIO"/>
        <s v="PUENTE DE LEON SILVERIO"/>
        <s v="REYNA SALDAÑA MARCO ANTONIO"/>
        <s v="REYNA RAMIREZ JOSE ANTONIO"/>
        <s v="ROMO SIFUENTES LEOBARDO"/>
        <s v="ROSALES VAZQUEZ FERNANDO"/>
        <s v="SIAS MARTINEZ ALFREDO RICARDO"/>
        <s v="TORRES PALOMO MARIO VALENTIN"/>
        <s v="VAZQUEZ RAMIREZ JUAN MANUEL"/>
        <s v="VAZQUEZ MUÑIZ PABLO ADOLFO"/>
        <s v="ZAVALA GALLEGOS ERIK CONSTANCIO"/>
        <s v="MORALES RAMOS JORGE ANTONIO"/>
        <s v="VAZQUEZ HERNANDEZ RICARDO"/>
        <s v="GARCIA MEDINA ALFREDO FRANCISCO"/>
        <s v="ORTIZ GARCIA DIEGO MANUEL"/>
        <s v="RAMIREZ MARTINEZ LUIS JOAQUIN"/>
        <s v="GALLEGOS LOPEZ BLAS FRANCISCO"/>
        <s v="LOPEZ RAMIREZ JUAN CARLOS"/>
        <s v="ACEVEDO RAMIREZ ESTEBAN"/>
        <s v="CARRANZA MARTINEZ ISIDRO"/>
        <s v="CASTILLO BARBOZA JOSUE ISAEL"/>
        <s v="CORONADO NORIEGA MARIO HUMBERTO"/>
        <s v="CRUZ LOERA JOSE ESTEBAN"/>
        <s v="CRUZ CASTILLO FRANCISCO GERARDO"/>
        <s v="CRUZ VELAZQUEZ JOSE MARTIN"/>
        <s v="ESPINOZA GAMEZ SANTOS"/>
        <s v="ESTRADA SORIA CANDELARIO"/>
        <s v="GALICIA PEREZ JUAN JOSE"/>
        <s v="HERNANDEZ ESCAMILLA LUIS MANUEL"/>
        <s v="HERNANDEZ ZAPATA LUIS ANTONIO"/>
        <s v="JIMENEZ COLUNGA HILARIO"/>
        <s v="LOERA OBREGON JOSE SANTOS"/>
        <s v="PALACIOS FLORES FRANCISCO FEDERICO"/>
        <s v="PUENTE PUENTE GABRIEL"/>
        <s v="PUENTE DE LEON LUIS EDUARDO"/>
        <s v="RAMIREZ  JUAN DE DIOS"/>
        <s v="RODRIGUEZ  EDGAR CRISTOBAL"/>
        <s v="ROSALES SIFUENTES JOSE ANGEL"/>
        <s v="SIFUENTES FLORES CARLOS"/>
        <s v="SIFUENTES SOTO BONIFACIO"/>
        <s v="SOTO PEREZ FELIPE DE JESUS"/>
        <s v="TORRES BERINO OSCAR SAMUEL"/>
        <s v="VAZQUEZ RIVERA ARTURO"/>
        <s v="VAZQUEZ ROSALES RITO"/>
        <s v="VEGA ESTRADA FRANCISCO DE JESUS"/>
        <s v="VELAZQUEZ ALVARADO MIGUEL ANGEL"/>
        <s v="VELAZQUEZ ESCAMILLA EMMANUEL"/>
        <s v="ZAMORA VILLALPANDO DIONISIO"/>
        <s v="ZAMORA LOPEZ CRESENCIO JUAN DE DIOS"/>
        <s v="MAGAÑA LOPEZ JOSE ANGEL"/>
        <s v="MONTELONGO ROSALES LUIS ALBERTO"/>
        <s v="RODRIGUEZ AGUILAR OMAR ALEXANDER"/>
        <s v="GARAY PUENTE JOSE REFUJIO"/>
        <s v="CURA GALLEGOS MARIANO ISMAEL"/>
        <s v="PEREZ OROZCO KARLA CECILIA"/>
        <s v="BARBOSA BUENDIA JULIAN GERARDO"/>
        <s v="CELEDON VILLANUEVA JUAN FRANCISCO"/>
        <s v="MARTINEZ SEGOVIA ALFREDO GEOVANNI"/>
        <s v="ROCHA MEDRANO ALEXIS ISIDRO"/>
        <s v="ESTRADA GARCIA CLAUDIA"/>
        <s v="TREJO SEGURA DARIO GUADALUPE"/>
        <s v="GARCIA MORALES DIANA NALLELY"/>
        <s v="PEREZ DIAZ DENISSE PAOLA"/>
        <s v="ROMO GARCIA JOSE"/>
        <s v="AGUILAR GONZALEZ JORGE LUIS"/>
        <s v="CAMARILLO DE LA ROSA JORGE ANTONIO"/>
        <s v="GALLEGOS GARCIA MAURO"/>
        <s v="GAYTAN GARCIA ABRIL"/>
        <s v="AVILA BARRIOS ANA LAURA"/>
        <s v="AMAYA TREVIÑO LUCIANO DANIEL"/>
        <s v="CORONADO CARRIZALES ROBERTO"/>
        <s v="DE LA ROSA MEDRANO PEDRO ANTONIO"/>
        <s v="MEDRANO SOTO JOSE SANTOS"/>
        <s v="MORALES LOPEZ LEODEGARIO"/>
        <s v="PUENTE CARRANZA JOSE CRISTOBAL"/>
        <s v="CRUZ ALONSO CARLOS DE JESUS"/>
        <s v="HERNANDEZ SAN LUIS JOSE ANTONIO"/>
        <s v="MARTINEZ ORTEGA JESUS ADRIAN"/>
        <s v="OBREGON EGUIA SERGIO MISAEL"/>
        <s v="HERNANDEZ RODRIGUEZ HERNAN"/>
        <s v="LOPEZ ESPERICUETA FRANCISCO JAVIER"/>
        <s v="PUENTE CONTRERAS HUGO ENRIQUE"/>
        <s v="MATA VAZQUEZ JOSE ADOLFO"/>
        <s v="MARTINEZ ARELLANO JOSE ADRIAN"/>
        <s v="TRISTAN REYNA GILBERTO REFUGIO"/>
        <s v="SANCHEZ MORENO CESAR ULISES"/>
        <s v="PUGA RODRIGUEZ LEONARDO"/>
        <s v="MARTINEZ MARTINEZ ANA CECILIA"/>
        <s v="HERNANDEZ CASTILLO CLAUDIA GUADALUPE"/>
        <s v="GONZALEZ MEDINA DANIEL ALEJANDRO"/>
        <s v="HERNANDEZ HERNANDEZ FRANCISCO RODRIGO"/>
        <s v="SANCHEZ ESCAMILLA LUIS ARMANDO"/>
        <s v="CHIW CORONADO ABRAHAM FRANCISCO"/>
        <s v="LEIVA LOPEZ JACOBO"/>
        <s v="TORRES GAMEZ ADRIANA DE LA PAZ"/>
        <s v="VILLA MARTINEZ JUAN"/>
        <s v="HERNANDEZ RAMIREZ JULIO CESAR"/>
        <s v="CERDA JASSO FRANCISCO ALEJANDRO"/>
        <s v="ESPINOZA SANCHEZ MARTIN"/>
        <s v="GALLEGOS MARTINEZ JUAN CARLOS"/>
        <s v="GUERRERO GONZALEZ JOSE EDUARDO"/>
        <s v="LIMON RODRIGUEZ JOSE ROBERTO"/>
        <s v="LOERA OBREGON JOSE ADAN"/>
        <s v="LUGO QUIÑONES SIXTO"/>
        <s v="MARTINEZ GARCIA VICTOR"/>
        <s v="REYNA ACEVEDO JUAN CARLOS"/>
        <s v="SAUCEDA VAZQUEZ JULIO"/>
        <s v="GUERRERO GONZALEZ DIEGO ALEJANDRO"/>
        <s v="GONZALEZ ALEJO JOSE ALEXIS"/>
        <s v="ALVARADO TORRES ALAN ARTURO"/>
        <s v="MEDINA MORALES JOSE REYES"/>
        <s v="SEGURA OBREGON FRANCISCO ANTONIO"/>
        <s v="COSTILLA RODRIGUEZ LUIS ANGEL"/>
        <s v="REYNA RESENDEZ RICARDO"/>
        <s v="GARCIA AMADOR BRAYAN ALEJANDRO"/>
        <s v="OROZCO VARGAS MIGUEL ANGEL"/>
        <s v="MEDRANO VAZQUEZ FERNANDO"/>
        <s v="ESCAMILLA SOTO AMADOR"/>
        <s v="AMAYA ALONSO CHRISTIAN GREGORIO"/>
        <s v="RODRIGUEZ SAUCEDA JUAN MANUEL"/>
        <s v="PADRON GONZALEZ GIOVANNI"/>
        <s v="SIAS GARAY SANTIAGO"/>
        <s v="RODRIGUEZ FLORES FERNANDO MARIANO"/>
        <s v="CEDILLO ALFARO CHRISTIAN RICARDO"/>
        <s v="MARTINEZ LOPEZ ANTONIO FRANCISCO"/>
        <s v="ROBLES GALLEGOS JULIO CESAR"/>
        <s v="DIAZ HERNANDEZ JOSE ALFREDO"/>
        <s v="HERNANDEZ ROBLES MARTIN ULISES"/>
        <s v="PUENTE MORENO GERMAN"/>
        <s v="GARCIA CAMPOS LUIS ALBERTO"/>
        <s v="LUNA ALANIS ASIS GIBRAN ORION"/>
        <s v="CERNA GARCIA HECTOR MANUEL"/>
        <s v="JASSO GARCIA JUAN ALEJANDRO"/>
        <s v="MONSIVAIS GONZALEZ ALFREDO"/>
        <s v="URESTI ESPINOSA PEDRO LUIS"/>
        <s v="TORRES CHARQUEÑO JOSE ALFREDO"/>
        <s v="ESCAMILLA OROZCO CHRISTOPHER IVAN"/>
        <s v="FLORES ROSALES JUAN ANDRES"/>
        <s v="HERNANDEZ ROBLES MARIA JOSE"/>
        <s v="MONTOYA VILLANUEVA STEFANIA NEFTALI"/>
        <s v="ROBLES TRISTAN JOSE DEL PILAR"/>
        <s v="ROMO MAGAÑA VERONICA"/>
        <s v="LOERA SALINAS ARIANNA"/>
        <s v="MARTINEZ GAMEZ RUBEN ALAN"/>
        <s v="GONZALEZ MEDINA DANIELA ALEJANDRA"/>
        <s v="OROZCO RANGEL DIANA VERONICA"/>
        <s v="CADENA REYES ARELY"/>
        <s v="EGUIA GALLEGOS EDWIN ALEJANDRO"/>
        <s v="QUEZADA HINOJOSA FABIOLA"/>
        <s v="REYNA OVALLE KAREN ALHELI"/>
        <s v="ESCAMILLA ROBLES ISIDRO"/>
        <s v="MAGAÑA MARTINEZ EDGAR ASSAEL"/>
        <s v="ORTEGA SIFUENTES ROSARIO SALVADOR"/>
        <s v="PATLAN HERNANDEZ ARTURO"/>
        <s v="MAGAÑA SANDOVAL CESAR ALEJANDRO"/>
        <s v="ROSALES MEDINA PATRICIA"/>
      </sharedItems>
    </cacheField>
    <cacheField name="Fecha enque aplica " numFmtId="14">
      <sharedItems containsSemiMixedTypes="0" containsNonDate="0" containsDate="1" containsString="0" minDate="2023-10-16T00:00:00" maxDate="2024-12-31T00:00:00"/>
    </cacheField>
    <cacheField name="Fecha real " numFmtId="14">
      <sharedItems containsSemiMixedTypes="0" containsNonDate="0" containsDate="1" containsString="0" minDate="2023-10-12T00:00:00" maxDate="2024-12-31T00:00:00"/>
    </cacheField>
    <cacheField name="Días de incapacidad " numFmtId="0">
      <sharedItems containsSemiMixedTypes="0" containsString="0" containsNumber="1" containsInteger="1" minValue="1" maxValue="84"/>
    </cacheField>
    <cacheField name="Fecha final " numFmtId="14">
      <sharedItems containsSemiMixedTypes="0" containsNonDate="0" containsDate="1" containsString="0" minDate="2024-01-01T00:00:00" maxDate="2025-02-14T00:00:00"/>
    </cacheField>
    <cacheField name="Causa" numFmtId="0">
      <sharedItems/>
    </cacheField>
    <cacheField name="Tipo de falta" numFmtId="0">
      <sharedItems count="3">
        <s v="Incapacidad por enfermedad"/>
        <s v="Incapacidad por riesgo de trabajo"/>
        <s v="Maternidad"/>
      </sharedItems>
    </cacheField>
    <cacheField name="Porcentaje " numFmtId="0">
      <sharedItems containsSemiMixedTypes="0" containsString="0" containsNumber="1" containsInteger="1" minValue="0" maxValue="0"/>
    </cacheField>
    <cacheField name="Es incapacidadinicial " numFmtId="0">
      <sharedItems/>
    </cacheField>
    <cacheField name="Folio " numFmtId="0">
      <sharedItems/>
    </cacheField>
    <cacheField name="Folio anterior " numFmtId="0">
      <sharedItems containsBlank="1"/>
    </cacheField>
    <cacheField name="Registro patronal " numFmtId="0">
      <sharedItems/>
    </cacheField>
    <cacheField name="Descripción " numFmtId="0">
      <sharedItems containsBlank="1"/>
    </cacheField>
    <cacheField name="Tipo de riesgo " numFmtId="0">
      <sharedItems containsBlank="1"/>
    </cacheField>
    <cacheField name="Secuela o consecuencia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2">
  <r>
    <n v="1"/>
    <x v="0"/>
    <x v="0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1"/>
    <x v="1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1-02T00:00:00"/>
    <d v="2024-01-02T00:00:00"/>
    <n v="1"/>
    <d v="1899-12-30T00:00:00"/>
    <d v="2024-01-02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8"/>
    <x v="8"/>
    <d v="2024-01-06T00:00:00"/>
    <d v="2024-01-06T00:00:00"/>
    <n v="1"/>
    <d v="1899-12-30T00:00:00"/>
    <d v="2024-01-06T00:00:00"/>
    <x v="1"/>
    <s v="BENEFICIADORA LA PAZ SA DE CV"/>
    <n v="0"/>
    <s v="Captura                                                                                             "/>
    <m/>
  </r>
  <r>
    <n v="1"/>
    <x v="9"/>
    <x v="9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0"/>
    <x v="10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1"/>
    <x v="11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2"/>
    <x v="12"/>
    <d v="2024-01-02T00:00:00"/>
    <d v="2024-01-02T00:00:00"/>
    <n v="1"/>
    <d v="1899-12-30T00:00:00"/>
    <d v="2024-01-02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1-02T00:00:00"/>
    <d v="2024-01-02T00:00:00"/>
    <n v="2"/>
    <d v="1899-12-30T00:00:00"/>
    <d v="2024-01-03T00:00:00"/>
    <x v="1"/>
    <s v="BENEFICIADORA LA PAZ SA DE CV"/>
    <n v="0"/>
    <s v="Captura                                                                                             "/>
    <m/>
  </r>
  <r>
    <n v="1"/>
    <x v="14"/>
    <x v="14"/>
    <d v="2024-01-01T00:00:00"/>
    <d v="2024-01-01T00:00:00"/>
    <n v="16"/>
    <d v="1899-12-30T00:00:00"/>
    <d v="2024-01-16T00:00:00"/>
    <x v="1"/>
    <s v="BENEFICIADORA LA PAZ SA DE CV"/>
    <n v="0"/>
    <s v="Captura                                                                                             "/>
    <m/>
  </r>
  <r>
    <n v="1"/>
    <x v="15"/>
    <x v="15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7"/>
    <x v="17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19"/>
    <x v="19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0"/>
    <x v="20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2"/>
    <x v="22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5"/>
    <x v="25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6"/>
    <x v="36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8"/>
    <x v="38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40"/>
    <x v="40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41"/>
    <x v="41"/>
    <d v="2024-01-02T00:00:00"/>
    <d v="2024-01-02T00:00:00"/>
    <n v="1"/>
    <d v="1899-12-30T00:00:00"/>
    <d v="2024-01-02T00:00:00"/>
    <x v="0"/>
    <s v="NEGOCIACIÓN MINERA SANTA MARÍA"/>
    <n v="0"/>
    <s v="Captura                                                                                             "/>
    <m/>
  </r>
  <r>
    <n v="1"/>
    <x v="42"/>
    <x v="42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3"/>
    <x v="43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4"/>
    <x v="44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5"/>
    <x v="45"/>
    <d v="2024-01-02T00:00:00"/>
    <d v="2024-01-02T00:00:00"/>
    <n v="2"/>
    <d v="1899-12-30T00:00:00"/>
    <d v="2024-01-03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1-02T00:00:00"/>
    <d v="2024-01-02T00:00:00"/>
    <n v="3"/>
    <d v="1899-12-30T00:00:00"/>
    <d v="2024-01-04T00:00:00"/>
    <x v="0"/>
    <s v="NEGOCIACIÓN MINERA SANTA MARÍA"/>
    <n v="0"/>
    <s v="Captura                                                                                             "/>
    <m/>
  </r>
  <r>
    <n v="1"/>
    <x v="47"/>
    <x v="47"/>
    <d v="2024-01-02T00:00:00"/>
    <d v="2024-01-02T00:00:00"/>
    <n v="4"/>
    <d v="1899-12-30T00:00:00"/>
    <d v="2024-01-0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49"/>
    <x v="49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0"/>
    <x v="50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1"/>
    <x v="51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2"/>
    <x v="52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3"/>
    <x v="53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4"/>
    <x v="54"/>
    <d v="2024-01-02T00:00:00"/>
    <d v="2024-01-02T00:00:00"/>
    <n v="1"/>
    <d v="1899-12-30T00:00:00"/>
    <d v="2024-01-02T00:00:00"/>
    <x v="1"/>
    <s v="NEGOCIACIÓN MINERA SANTA MARÍA"/>
    <n v="0"/>
    <s v="Captura                                                                                             "/>
    <m/>
  </r>
  <r>
    <n v="1"/>
    <x v="55"/>
    <x v="55"/>
    <d v="2024-01-02T00:00:00"/>
    <d v="2024-01-02T00:00:00"/>
    <n v="2"/>
    <d v="1899-12-30T00:00:00"/>
    <d v="2024-01-03T00:00:00"/>
    <x v="1"/>
    <s v="NEGOCIACIÓN MINERA SANTA MARÍA"/>
    <n v="0"/>
    <s v="Captura                                                                                             "/>
    <m/>
  </r>
  <r>
    <n v="1"/>
    <x v="56"/>
    <x v="56"/>
    <d v="2024-01-02T00:00:00"/>
    <d v="2024-01-02T00:00:00"/>
    <n v="2"/>
    <d v="1899-12-30T00:00:00"/>
    <d v="2024-01-03T00:00:00"/>
    <x v="1"/>
    <s v="NEGOCIACIÓN MINERA SANTA MARÍA"/>
    <n v="0"/>
    <s v="Captura                                                                                             "/>
    <m/>
  </r>
  <r>
    <n v="1"/>
    <x v="57"/>
    <x v="57"/>
    <d v="2024-01-02T00:00:00"/>
    <d v="2024-01-02T00:00:00"/>
    <n v="2"/>
    <d v="1899-12-30T00:00:00"/>
    <d v="2024-01-03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1-02T00:00:00"/>
    <d v="2024-01-02T00:00:00"/>
    <n v="9"/>
    <d v="1899-12-30T00:00:00"/>
    <d v="2024-01-10T00:00:00"/>
    <x v="1"/>
    <s v="NEGOCIACIÓN MINERA SANTA MARÍA"/>
    <n v="0"/>
    <s v="Captura                                                                                             "/>
    <m/>
  </r>
  <r>
    <n v="1"/>
    <x v="59"/>
    <x v="59"/>
    <d v="2024-01-02T00:00:00"/>
    <d v="2024-01-02T00:00:00"/>
    <n v="15"/>
    <d v="1899-12-30T00:00:00"/>
    <d v="2024-01-16T00:00:00"/>
    <x v="1"/>
    <s v="NEGOCIACIÓN MINERA SANTA MARÍA"/>
    <n v="0"/>
    <s v="Captura                                                                                             "/>
    <m/>
  </r>
  <r>
    <n v="1"/>
    <x v="60"/>
    <x v="60"/>
    <d v="2024-01-01T00:00:00"/>
    <d v="2024-01-01T00:00:00"/>
    <n v="16"/>
    <d v="1899-12-30T00:00:00"/>
    <d v="2024-01-16T00:00:00"/>
    <x v="1"/>
    <s v="NEGOCIACIÓN MINERA SANTA MARÍA"/>
    <n v="0"/>
    <s v="Captura                                                                                             "/>
    <m/>
  </r>
  <r>
    <n v="1"/>
    <x v="61"/>
    <x v="61"/>
    <d v="2024-01-03T00:00:00"/>
    <d v="2024-01-03T00:00:00"/>
    <n v="1"/>
    <d v="1899-12-30T00:00:00"/>
    <d v="2024-01-03T00:00:00"/>
    <x v="0"/>
    <s v="NEGOCIACIÓN MINERA SANTA MARÍA"/>
    <m/>
    <s v="Captura                                                                                             "/>
    <m/>
  </r>
  <r>
    <n v="1"/>
    <x v="59"/>
    <x v="59"/>
    <d v="2024-01-01T00:00:00"/>
    <d v="2024-01-01T00:00:00"/>
    <n v="1"/>
    <d v="1899-12-30T00:00:00"/>
    <d v="2024-01-01T00:00:00"/>
    <x v="0"/>
    <s v="NEGOCIACIÓN MINERA SANTA MARÍA"/>
    <m/>
    <s v="Captura                                                                                             "/>
    <m/>
  </r>
  <r>
    <n v="1"/>
    <x v="62"/>
    <x v="62"/>
    <d v="2024-01-15T00:00:00"/>
    <d v="2024-01-15T00:00:00"/>
    <n v="1"/>
    <d v="1899-12-30T00:00:00"/>
    <d v="2024-01-15T00:00:00"/>
    <x v="0"/>
    <s v="NEGOCIACIÓN MINERA SANTA MARÍA"/>
    <m/>
    <s v="Captura                                                                                             "/>
    <m/>
  </r>
  <r>
    <n v="1"/>
    <x v="24"/>
    <x v="24"/>
    <d v="2024-01-03T00:00:00"/>
    <d v="2024-01-03T00:00:00"/>
    <n v="2"/>
    <d v="1899-12-30T00:00:00"/>
    <d v="2024-01-04T00:00:00"/>
    <x v="0"/>
    <s v="NEGOCIACIÓN MINERA SANTA MARÍA"/>
    <m/>
    <s v="Captura                                                                                             "/>
    <m/>
  </r>
  <r>
    <n v="1"/>
    <x v="63"/>
    <x v="63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1"/>
    <x v="71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"/>
    <x v="9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4"/>
    <x v="74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8"/>
    <x v="7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0"/>
    <x v="80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2"/>
    <x v="82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3"/>
    <x v="83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6"/>
    <x v="86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8"/>
    <x v="88"/>
    <d v="2024-01-31T00:00:00"/>
    <d v="2024-01-31T00:00:00"/>
    <n v="1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89"/>
    <x v="89"/>
    <d v="2024-01-30T00:00:00"/>
    <d v="2024-01-30T00:00:00"/>
    <n v="2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90"/>
    <x v="90"/>
    <d v="2024-01-30T00:00:00"/>
    <d v="2024-01-30T00:00:00"/>
    <n v="2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1"/>
    <x v="91"/>
    <d v="2024-01-30T00:00:00"/>
    <d v="2024-01-30T00:00:00"/>
    <n v="2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01-30T00:00:00"/>
    <d v="2024-01-30T00:00:00"/>
    <n v="2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93"/>
    <x v="93"/>
    <d v="2024-01-28T00:00:00"/>
    <d v="2024-01-28T00:00:00"/>
    <n v="4"/>
    <d v="1899-12-30T00:00:00"/>
    <d v="2024-01-31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4"/>
    <x v="94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5"/>
    <x v="95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6"/>
    <x v="96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7"/>
    <x v="97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8"/>
    <x v="98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99"/>
    <x v="99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0"/>
    <x v="100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1"/>
    <x v="101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2"/>
    <x v="102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3"/>
    <x v="103"/>
    <d v="2024-01-30T00:00:00"/>
    <d v="2024-01-30T00:00:00"/>
    <n v="1"/>
    <d v="1899-12-30T00:00:00"/>
    <d v="2024-01-30T00:00:00"/>
    <x v="1"/>
    <s v="BENEFICIADORA LA PAZ SA DE CV"/>
    <n v="0"/>
    <s v="Captura                                                                                             "/>
    <m/>
  </r>
  <r>
    <n v="1"/>
    <x v="104"/>
    <x v="104"/>
    <d v="2024-01-30T00:00:00"/>
    <d v="2024-01-30T00:00:00"/>
    <n v="2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1-30T00:00:00"/>
    <d v="2024-01-30T00:00:00"/>
    <n v="2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106"/>
    <x v="106"/>
    <d v="2024-01-27T00:00:00"/>
    <d v="2024-01-27T00:00:00"/>
    <n v="5"/>
    <d v="1899-12-30T00:00:00"/>
    <d v="2024-01-31T00:00:00"/>
    <x v="1"/>
    <s v="BENEFICIADORA LA PAZ SA DE CV"/>
    <n v="0"/>
    <s v="Captura                                                                                             "/>
    <m/>
  </r>
  <r>
    <n v="1"/>
    <x v="107"/>
    <x v="107"/>
    <d v="2024-01-21T00:00:00"/>
    <d v="2024-01-21T00:00:00"/>
    <n v="11"/>
    <d v="1899-12-30T00:00:00"/>
    <d v="2024-01-31T00:00:00"/>
    <x v="1"/>
    <s v="BENEFICIADORA LA PAZ SA DE CV"/>
    <m/>
    <s v="Captura                                                                                             "/>
    <m/>
  </r>
  <r>
    <n v="1"/>
    <x v="108"/>
    <x v="108"/>
    <d v="2024-01-28T00:00:00"/>
    <d v="2024-01-28T00:00:00"/>
    <n v="4"/>
    <d v="1899-12-30T00:00:00"/>
    <d v="2024-01-31T00:00:00"/>
    <x v="0"/>
    <s v="BENEFICIADORA LA PAZ SA DE CV"/>
    <m/>
    <s v="Captura                                                                                             "/>
    <m/>
  </r>
  <r>
    <n v="1"/>
    <x v="109"/>
    <x v="10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0"/>
    <x v="11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1"/>
    <x v="11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42"/>
    <x v="4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2"/>
    <x v="11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4"/>
    <x v="11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7"/>
    <x v="11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0"/>
    <x v="12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1"/>
    <x v="12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7"/>
    <x v="12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0"/>
    <x v="13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1"/>
    <x v="13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4"/>
    <x v="13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6"/>
    <x v="3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8"/>
    <x v="13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39"/>
    <x v="13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0"/>
    <x v="14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2"/>
    <x v="14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3"/>
    <x v="14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5"/>
    <x v="14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6"/>
    <x v="14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7"/>
    <x v="147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8"/>
    <x v="148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49"/>
    <x v="149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0"/>
    <x v="150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1"/>
    <x v="151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2"/>
    <x v="152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3"/>
    <x v="153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4"/>
    <x v="154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5"/>
    <x v="155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1-31T00:00:00"/>
    <d v="2024-01-31T00:00:00"/>
    <n v="1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"/>
    <x v="15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59"/>
    <x v="159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1-30T00:00:00"/>
    <d v="2024-01-30T00:00:00"/>
    <n v="2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3"/>
    <x v="163"/>
    <d v="2024-01-29T00:00:00"/>
    <d v="2024-01-29T00:00:00"/>
    <n v="3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1-28T00:00:00"/>
    <d v="2024-01-28T00:00:00"/>
    <n v="4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01-26T00:00:00"/>
    <d v="2024-01-26T00:00:00"/>
    <n v="6"/>
    <d v="1899-12-30T00:00:00"/>
    <d v="2024-01-31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67"/>
    <x v="167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68"/>
    <x v="168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0"/>
    <x v="170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1"/>
    <x v="171"/>
    <d v="2024-01-31T00:00:00"/>
    <d v="2024-01-31T00:00:00"/>
    <n v="1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2"/>
    <x v="172"/>
    <d v="2024-01-30T00:00:00"/>
    <d v="2024-01-30T00:00:00"/>
    <n v="2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1-30T00:00:00"/>
    <d v="2024-01-30T00:00:00"/>
    <n v="2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5"/>
    <x v="175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6"/>
    <x v="176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177"/>
    <x v="177"/>
    <d v="2024-01-29T00:00:00"/>
    <d v="2024-01-29T00:00:00"/>
    <n v="3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1-17T00:00:00"/>
    <d v="2024-01-17T00:00:00"/>
    <n v="15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59"/>
    <x v="59"/>
    <d v="2024-01-17T00:00:00"/>
    <d v="2024-01-17T00:00:00"/>
    <n v="15"/>
    <d v="1899-12-30T00:00:00"/>
    <d v="2024-01-31T00:00:00"/>
    <x v="1"/>
    <s v="NEGOCIACIÓN MINERA SANTA MARÍA"/>
    <n v="0"/>
    <s v="Captura                                                                                             "/>
    <m/>
  </r>
  <r>
    <n v="1"/>
    <x v="60"/>
    <x v="60"/>
    <d v="2024-01-17T00:00:00"/>
    <d v="2024-01-17T00:00:00"/>
    <n v="15"/>
    <d v="1899-12-30T00:00:00"/>
    <d v="2024-01-31T00:00:00"/>
    <x v="1"/>
    <s v="NEGOCIACIÓN MINERA SANTA MARÍA"/>
    <m/>
    <s v="Captura                                                                                             "/>
    <m/>
  </r>
  <r>
    <n v="1"/>
    <x v="178"/>
    <x v="178"/>
    <d v="2024-01-30T00:00:00"/>
    <d v="2024-01-30T00:00:00"/>
    <n v="1"/>
    <d v="1899-12-30T00:00:00"/>
    <d v="2024-01-30T00:00:00"/>
    <x v="2"/>
    <s v="BENEFICIADORA LA PAZ SA DE CV"/>
    <m/>
    <s v="Captura                                                                                             "/>
    <m/>
  </r>
  <r>
    <n v="1"/>
    <x v="179"/>
    <x v="179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1"/>
    <x v="181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50"/>
    <x v="5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70"/>
    <x v="170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5"/>
    <x v="185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6"/>
    <x v="186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7"/>
    <x v="187"/>
    <d v="2024-02-14T00:00:00"/>
    <d v="2024-02-14T00:00:00"/>
    <n v="1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2-13T00:00:00"/>
    <d v="2024-02-13T00:00:00"/>
    <n v="2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2-13T00:00:00"/>
    <d v="2024-02-13T00:00:00"/>
    <n v="2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77"/>
    <x v="177"/>
    <d v="2024-02-13T00:00:00"/>
    <d v="2024-02-13T00:00:00"/>
    <n v="2"/>
    <d v="1899-12-30T00:00:00"/>
    <d v="2024-02-14T00:00:00"/>
    <x v="0"/>
    <s v="NEGOCIACIÓN MINERA SANTA MARÍA"/>
    <n v="0"/>
    <s v="Captura                                                                                             "/>
    <m/>
  </r>
  <r>
    <n v="1"/>
    <x v="189"/>
    <x v="189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0"/>
    <x v="190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42"/>
    <x v="42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1"/>
    <x v="191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2"/>
    <x v="192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4"/>
    <x v="194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5"/>
    <x v="195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6"/>
    <x v="196"/>
    <d v="2024-02-14T00:00:00"/>
    <d v="2024-02-14T00:00:00"/>
    <n v="1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66"/>
    <x v="166"/>
    <d v="2024-02-13T00:00:00"/>
    <d v="2024-02-13T00:00:00"/>
    <n v="2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7"/>
    <x v="197"/>
    <d v="2024-02-13T00:00:00"/>
    <d v="2024-02-13T00:00:00"/>
    <n v="2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2-12T00:00:00"/>
    <d v="2024-02-12T00:00:00"/>
    <n v="3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8"/>
    <x v="198"/>
    <d v="2024-02-12T00:00:00"/>
    <d v="2024-02-12T00:00:00"/>
    <n v="3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199"/>
    <x v="199"/>
    <d v="2024-02-12T00:00:00"/>
    <d v="2024-02-12T00:00:00"/>
    <n v="3"/>
    <d v="1899-12-30T00:00:00"/>
    <d v="2024-02-14T00:00:00"/>
    <x v="1"/>
    <s v="NEGOCIACIÓN MINERA SANTA MARÍA"/>
    <n v="0"/>
    <s v="Captura                                                                                             "/>
    <m/>
  </r>
  <r>
    <n v="1"/>
    <x v="60"/>
    <x v="60"/>
    <d v="2024-02-01T00:00:00"/>
    <d v="2024-02-01T00:00:00"/>
    <n v="10"/>
    <d v="1899-12-30T00:00:00"/>
    <d v="2024-02-10T00:00:00"/>
    <x v="1"/>
    <s v="NEGOCIACIÓN MINERA SANTA MARÍA"/>
    <n v="0"/>
    <s v="Captura                                                                                             "/>
    <m/>
  </r>
  <r>
    <n v="1"/>
    <x v="200"/>
    <x v="200"/>
    <d v="2024-02-01T00:00:00"/>
    <d v="2024-02-01T00:00:00"/>
    <n v="1"/>
    <d v="1899-12-30T00:00:00"/>
    <d v="2024-02-01T00:00:00"/>
    <x v="2"/>
    <s v="PR COMMS. SA DE CV"/>
    <m/>
    <s v="Captura                                                                                             "/>
    <m/>
  </r>
  <r>
    <n v="1"/>
    <x v="63"/>
    <x v="63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104"/>
    <x v="104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1"/>
    <x v="201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2"/>
    <x v="202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3"/>
    <x v="203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5"/>
    <x v="205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98"/>
    <x v="98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6"/>
    <x v="206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7"/>
    <x v="207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8"/>
    <x v="208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09"/>
    <x v="209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2-29T00:00:00"/>
    <d v="2024-02-29T00:00:00"/>
    <n v="1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2-28T00:00:00"/>
    <d v="2024-02-28T00:00:00"/>
    <n v="2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2-28T00:00:00"/>
    <d v="2024-02-28T00:00:00"/>
    <n v="2"/>
    <d v="1899-12-30T00:00:00"/>
    <d v="2024-02-29T00:00:00"/>
    <x v="0"/>
    <s v="BENEFICIADORA LA PAZ SA DE CV"/>
    <n v="0"/>
    <s v="Captura                                                                                             "/>
    <m/>
  </r>
  <r>
    <n v="1"/>
    <x v="212"/>
    <x v="212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3"/>
    <x v="213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68"/>
    <x v="68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4"/>
    <x v="214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81"/>
    <x v="81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5"/>
    <x v="215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6"/>
    <x v="216"/>
    <d v="2024-02-29T00:00:00"/>
    <d v="2024-02-29T00:00:00"/>
    <n v="1"/>
    <d v="1899-12-30T00:00:00"/>
    <d v="2024-02-29T00:00:00"/>
    <x v="1"/>
    <s v="BENEFICIADORA LA PAZ SA DE CV"/>
    <n v="0"/>
    <s v="Captura                                                                                             "/>
    <m/>
  </r>
  <r>
    <n v="1"/>
    <x v="217"/>
    <x v="217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18"/>
    <x v="218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0"/>
    <x v="220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94"/>
    <x v="194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1"/>
    <x v="221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3"/>
    <x v="223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4"/>
    <x v="224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5"/>
    <x v="225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7"/>
    <x v="227"/>
    <d v="2024-02-29T00:00:00"/>
    <d v="2024-02-29T00:00:00"/>
    <n v="1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8"/>
    <x v="228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27"/>
    <x v="127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76"/>
    <x v="176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30"/>
    <x v="230"/>
    <d v="2024-02-28T00:00:00"/>
    <d v="2024-02-28T00:00:00"/>
    <n v="2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31"/>
    <x v="231"/>
    <d v="2024-02-26T00:00:00"/>
    <d v="2024-02-26T00:00:00"/>
    <n v="4"/>
    <d v="1899-12-30T00:00:00"/>
    <d v="2024-02-29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2"/>
    <x v="232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3"/>
    <x v="233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4"/>
    <x v="234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39"/>
    <x v="139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41"/>
    <x v="141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51"/>
    <x v="51"/>
    <d v="2024-02-29T00:00:00"/>
    <d v="2024-02-29T00:00:00"/>
    <n v="1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5"/>
    <x v="235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66"/>
    <x v="166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6"/>
    <x v="236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2-28T00:00:00"/>
    <d v="2024-02-28T00:00:00"/>
    <n v="2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170"/>
    <x v="170"/>
    <d v="2024-02-27T00:00:00"/>
    <d v="2024-02-27T00:00:00"/>
    <n v="3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7"/>
    <x v="237"/>
    <d v="2024-02-23T00:00:00"/>
    <d v="2024-02-23T00:00:00"/>
    <n v="7"/>
    <d v="1899-12-30T00:00:00"/>
    <d v="2024-02-29T00:00:00"/>
    <x v="1"/>
    <s v="NEGOCIACIÓN MINERA SANTA MARÍA"/>
    <n v="0"/>
    <s v="Captura                                                                                             "/>
    <m/>
  </r>
  <r>
    <n v="1"/>
    <x v="238"/>
    <x v="238"/>
    <d v="2024-02-29T00:00:00"/>
    <d v="2024-02-29T00:00:00"/>
    <n v="1"/>
    <d v="1899-12-30T00:00:00"/>
    <d v="2024-02-29T00:00:00"/>
    <x v="0"/>
    <s v="NEGOCIACIÓN MINERA SANTA MARÍA"/>
    <m/>
    <s v="Captura                                                                                             "/>
    <m/>
  </r>
  <r>
    <n v="1"/>
    <x v="239"/>
    <x v="239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0"/>
    <x v="240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1"/>
    <x v="241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106"/>
    <x v="106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4"/>
    <x v="244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5"/>
    <x v="245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6"/>
    <x v="246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7"/>
    <x v="247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8"/>
    <x v="248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49"/>
    <x v="249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3-15T00:00:00"/>
    <d v="2024-03-15T00:00:00"/>
    <n v="1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74"/>
    <x v="74"/>
    <d v="2024-03-14T00:00:00"/>
    <d v="2024-03-14T00:00:00"/>
    <n v="2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3-14T00:00:00"/>
    <d v="2024-03-14T00:00:00"/>
    <n v="2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50"/>
    <x v="250"/>
    <d v="2024-03-12T00:00:00"/>
    <d v="2024-03-12T00:00:00"/>
    <n v="4"/>
    <d v="1899-12-30T00:00:00"/>
    <d v="2024-03-15T00:00:00"/>
    <x v="0"/>
    <s v="BENEFICIADORA LA PAZ SA DE CV"/>
    <n v="0"/>
    <s v="Captura                                                                                             "/>
    <m/>
  </r>
  <r>
    <n v="1"/>
    <x v="213"/>
    <x v="213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7"/>
    <x v="7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1"/>
    <x v="251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2"/>
    <x v="252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3"/>
    <x v="253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4"/>
    <x v="254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5"/>
    <x v="255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6"/>
    <x v="256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79"/>
    <x v="79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7"/>
    <x v="257"/>
    <d v="2024-03-15T00:00:00"/>
    <d v="2024-03-15T00:00:00"/>
    <n v="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3-14T00:00:00"/>
    <d v="2024-03-14T00:00:00"/>
    <n v="2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58"/>
    <x v="258"/>
    <d v="2024-03-13T00:00:00"/>
    <d v="2024-03-13T00:00:00"/>
    <n v="3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201"/>
    <x v="201"/>
    <d v="2024-03-05T00:00:00"/>
    <d v="2024-03-05T00:00:00"/>
    <n v="11"/>
    <d v="1899-12-30T00:00:00"/>
    <d v="2024-03-15T00:00:00"/>
    <x v="1"/>
    <s v="BENEFICIADORA LA PAZ SA DE CV"/>
    <n v="0"/>
    <s v="Captura                                                                                             "/>
    <m/>
  </r>
  <r>
    <n v="1"/>
    <x v="191"/>
    <x v="19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59"/>
    <x v="25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0"/>
    <x v="260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1"/>
    <x v="26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2"/>
    <x v="262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64"/>
    <x v="264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75"/>
    <x v="17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5"/>
    <x v="26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6"/>
    <x v="266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8"/>
    <x v="268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43"/>
    <x v="143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0"/>
    <x v="270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1"/>
    <x v="271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2"/>
    <x v="272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53"/>
    <x v="153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5"/>
    <x v="275"/>
    <d v="2024-03-15T00:00:00"/>
    <d v="2024-03-15T00:00:00"/>
    <n v="1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64"/>
    <x v="164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86"/>
    <x v="186"/>
    <d v="2024-03-14T00:00:00"/>
    <d v="2024-03-14T00:00:00"/>
    <n v="2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177"/>
    <x v="177"/>
    <d v="2024-03-13T00:00:00"/>
    <d v="2024-03-13T00:00:00"/>
    <n v="3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7"/>
    <x v="277"/>
    <d v="2024-03-12T00:00:00"/>
    <d v="2024-03-12T00:00:00"/>
    <n v="4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8"/>
    <x v="278"/>
    <d v="2024-03-11T00:00:00"/>
    <d v="2024-03-11T00:00:00"/>
    <n v="5"/>
    <d v="1899-12-30T00:00:00"/>
    <d v="2024-03-15T00:00:00"/>
    <x v="0"/>
    <s v="NEGOCIACIÓN MINERA SANTA MARÍA"/>
    <n v="0"/>
    <s v="Captura                                                                                             "/>
    <m/>
  </r>
  <r>
    <n v="1"/>
    <x v="279"/>
    <x v="279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0"/>
    <x v="280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1"/>
    <x v="281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2"/>
    <x v="282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30"/>
    <x v="230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70"/>
    <x v="170"/>
    <d v="2024-03-15T00:00:00"/>
    <d v="2024-03-15T00:00:00"/>
    <n v="1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3"/>
    <x v="283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4"/>
    <x v="284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3-14T00:00:00"/>
    <d v="2024-03-14T00:00:00"/>
    <n v="2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28"/>
    <x v="128"/>
    <d v="2024-03-13T00:00:00"/>
    <d v="2024-03-13T00:00:00"/>
    <n v="3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3-10T00:00:00"/>
    <d v="2024-03-10T00:00:00"/>
    <n v="6"/>
    <d v="1899-12-30T00:00:00"/>
    <d v="2024-03-15T00:00:00"/>
    <x v="1"/>
    <s v="NEGOCIACIÓN MINERA SANTA MARÍA"/>
    <n v="0"/>
    <s v="Captura                                                                                             "/>
    <m/>
  </r>
  <r>
    <n v="1"/>
    <x v="286"/>
    <x v="286"/>
    <d v="2024-03-15T00:00:00"/>
    <d v="2024-03-15T00:00:00"/>
    <n v="1"/>
    <d v="1899-12-30T00:00:00"/>
    <d v="2024-03-15T00:00:00"/>
    <x v="0"/>
    <s v="NEGOCIACIÓN MINERA SANTA MARÍA"/>
    <m/>
    <s v="Captura                                                                                             "/>
    <m/>
  </r>
  <r>
    <n v="1"/>
    <x v="188"/>
    <x v="188"/>
    <d v="2024-03-15T00:00:00"/>
    <d v="2024-03-15T00:00:00"/>
    <n v="1"/>
    <d v="1899-12-30T00:00:00"/>
    <d v="2024-03-15T00:00:00"/>
    <x v="0"/>
    <s v="NEGOCIACIÓN MINERA SANTA MARÍA"/>
    <m/>
    <s v="Captura                                                                                             "/>
    <m/>
  </r>
  <r>
    <n v="1"/>
    <x v="161"/>
    <x v="161"/>
    <d v="2024-03-14T00:00:00"/>
    <d v="2024-03-14T00:00:00"/>
    <n v="2"/>
    <d v="1899-12-30T00:00:00"/>
    <d v="2024-03-15T00:00:00"/>
    <x v="0"/>
    <s v="NEGOCIACIÓN MINERA SANTA MARÍA"/>
    <m/>
    <s v="Captura                                                                                             "/>
    <m/>
  </r>
  <r>
    <n v="1"/>
    <x v="287"/>
    <x v="287"/>
    <d v="2024-03-31T00:00:00"/>
    <d v="2024-03-31T00:00:00"/>
    <n v="1"/>
    <d v="1899-12-30T00:00:00"/>
    <d v="2024-03-31T00:00:00"/>
    <x v="0"/>
    <s v="SB WADLEY, SA DE CV"/>
    <m/>
    <s v="Captura                                                                                             "/>
    <m/>
  </r>
  <r>
    <n v="1"/>
    <x v="63"/>
    <x v="63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39"/>
    <x v="239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88"/>
    <x v="288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53"/>
    <x v="253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0"/>
    <x v="290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1"/>
    <x v="291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2"/>
    <x v="292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3"/>
    <x v="293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46"/>
    <x v="246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3-31T00:00:00"/>
    <d v="2024-03-31T00:00:00"/>
    <n v="1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3-30T00:00:00"/>
    <d v="2024-03-30T00:00:00"/>
    <n v="2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3-28T00:00:00"/>
    <d v="2024-03-28T00:00:00"/>
    <n v="4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5"/>
    <x v="295"/>
    <d v="2024-03-22T00:00:00"/>
    <d v="2024-03-22T00:00:00"/>
    <n v="10"/>
    <d v="1899-12-30T00:00:00"/>
    <d v="2024-03-31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97"/>
    <x v="297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98"/>
    <x v="298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75"/>
    <x v="75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178"/>
    <x v="178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300"/>
    <x v="300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301"/>
    <x v="301"/>
    <d v="2024-03-31T00:00:00"/>
    <d v="2024-03-31T00:00:00"/>
    <n v="1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66"/>
    <x v="66"/>
    <d v="2024-03-30T00:00:00"/>
    <d v="2024-03-30T00:00:00"/>
    <n v="2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42"/>
    <x v="242"/>
    <d v="2024-03-30T00:00:00"/>
    <d v="2024-03-30T00:00:00"/>
    <n v="2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201"/>
    <x v="201"/>
    <d v="2024-03-26T00:00:00"/>
    <d v="2024-03-26T00:00:00"/>
    <n v="6"/>
    <d v="1899-12-30T00:00:00"/>
    <d v="2024-03-31T00:00:00"/>
    <x v="1"/>
    <s v="BENEFICIADORA LA PAZ SA DE CV"/>
    <n v="0"/>
    <s v="Captura                                                                                             "/>
    <m/>
  </r>
  <r>
    <n v="1"/>
    <x v="302"/>
    <x v="302"/>
    <d v="2024-03-19T00:00:00"/>
    <d v="2024-03-19T00:00:00"/>
    <n v="1"/>
    <d v="1899-12-30T00:00:00"/>
    <d v="2024-03-19T00:00:00"/>
    <x v="0"/>
    <s v="BENEFICIADORA LA PAZ SA DE CV"/>
    <m/>
    <s v="Captura                                                                                             "/>
    <m/>
  </r>
  <r>
    <n v="1"/>
    <x v="303"/>
    <x v="30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4"/>
    <x v="30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7"/>
    <x v="1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47"/>
    <x v="4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7"/>
    <x v="16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5"/>
    <x v="305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6"/>
    <x v="30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77"/>
    <x v="177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8"/>
    <x v="308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09"/>
    <x v="309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0"/>
    <x v="310"/>
    <d v="2024-03-31T00:00:00"/>
    <d v="2024-03-31T00:00:00"/>
    <n v="1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80"/>
    <x v="280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70"/>
    <x v="170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1"/>
    <x v="311"/>
    <d v="2024-03-30T00:00:00"/>
    <d v="2024-03-30T00:00:00"/>
    <n v="2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2"/>
    <x v="312"/>
    <d v="2024-03-29T00:00:00"/>
    <d v="2024-03-29T00:00:00"/>
    <n v="3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03-28T00:00:00"/>
    <d v="2024-03-28T00:00:00"/>
    <n v="4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25"/>
    <x v="125"/>
    <d v="2024-03-28T00:00:00"/>
    <d v="2024-03-28T00:00:00"/>
    <n v="4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3-26T00:00:00"/>
    <d v="2024-03-26T00:00:00"/>
    <n v="6"/>
    <d v="1899-12-30T00:00:00"/>
    <d v="2024-03-31T00:00:00"/>
    <x v="0"/>
    <s v="NEGOCIACIÓN MINERA SANTA MARÍA"/>
    <n v="0"/>
    <s v="Captura                                                                                             "/>
    <m/>
  </r>
  <r>
    <n v="1"/>
    <x v="313"/>
    <x v="313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4"/>
    <x v="314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5"/>
    <x v="315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6"/>
    <x v="316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25"/>
    <x v="25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60"/>
    <x v="160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7"/>
    <x v="317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8"/>
    <x v="318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19"/>
    <x v="319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55"/>
    <x v="155"/>
    <d v="2024-03-31T00:00:00"/>
    <d v="2024-03-31T00:00:00"/>
    <n v="1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33"/>
    <x v="133"/>
    <d v="2024-03-30T00:00:00"/>
    <d v="2024-03-30T00:00:00"/>
    <n v="2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20"/>
    <x v="320"/>
    <d v="2024-03-29T00:00:00"/>
    <d v="2024-03-29T00:00:00"/>
    <n v="3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28"/>
    <x v="128"/>
    <d v="2024-03-29T00:00:00"/>
    <d v="2024-03-29T00:00:00"/>
    <n v="3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3-22T00:00:00"/>
    <d v="2024-03-22T00:00:00"/>
    <n v="10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3-17T00:00:00"/>
    <d v="2024-03-17T00:00:00"/>
    <n v="15"/>
    <d v="1899-12-30T00:00:00"/>
    <d v="2024-03-31T00:00:00"/>
    <x v="1"/>
    <s v="NEGOCIACIÓN MINERA SANTA MARÍA"/>
    <n v="0"/>
    <s v="Captura                                                                                             "/>
    <m/>
  </r>
  <r>
    <n v="1"/>
    <x v="322"/>
    <x v="322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3"/>
    <x v="323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74"/>
    <x v="7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4"/>
    <x v="324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5"/>
    <x v="325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178"/>
    <x v="178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6"/>
    <x v="326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01"/>
    <x v="301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7"/>
    <x v="327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8"/>
    <x v="328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29"/>
    <x v="329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0"/>
    <x v="330"/>
    <d v="2024-04-15T00:00:00"/>
    <d v="2024-04-15T00:00:00"/>
    <n v="1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1"/>
    <x v="331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80"/>
    <x v="80"/>
    <d v="2024-04-14T00:00:00"/>
    <d v="2024-04-14T00:00:00"/>
    <n v="2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4-13T00:00:00"/>
    <d v="2024-04-13T00:00:00"/>
    <n v="3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04-12T00:00:00"/>
    <d v="2024-04-12T00:00:00"/>
    <n v="4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333"/>
    <x v="333"/>
    <d v="2024-04-12T00:00:00"/>
    <d v="2024-04-12T00:00:00"/>
    <n v="4"/>
    <d v="1899-12-30T00:00:00"/>
    <d v="2024-04-15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4"/>
    <x v="334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1"/>
    <x v="1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242"/>
    <x v="242"/>
    <d v="2024-04-15T00:00:00"/>
    <d v="2024-04-15T00:00:00"/>
    <n v="1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5"/>
    <x v="335"/>
    <d v="2024-04-14T00:00:00"/>
    <d v="2024-04-14T00:00:00"/>
    <n v="2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4-11T00:00:00"/>
    <d v="2024-04-11T00:00:00"/>
    <n v="5"/>
    <d v="1899-12-30T00:00:00"/>
    <d v="2024-04-15T00:00:00"/>
    <x v="1"/>
    <s v="BENEFICIADORA LA PAZ SA DE CV"/>
    <n v="0"/>
    <s v="Captura                                                                                             "/>
    <m/>
  </r>
  <r>
    <n v="1"/>
    <x v="337"/>
    <x v="337"/>
    <d v="2024-04-15T00:00:00"/>
    <d v="2024-04-15T00:00:00"/>
    <n v="1"/>
    <d v="1899-12-30T00:00:00"/>
    <d v="2024-04-15T00:00:00"/>
    <x v="0"/>
    <s v="BENEFICIADORA LA PAZ SA DE CV"/>
    <m/>
    <s v="Captura                                                                                             "/>
    <m/>
  </r>
  <r>
    <n v="1"/>
    <x v="238"/>
    <x v="23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38"/>
    <x v="33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74"/>
    <x v="17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0"/>
    <x v="340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1"/>
    <x v="34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"/>
    <x v="3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34"/>
    <x v="23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6"/>
    <x v="3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3"/>
    <x v="343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4"/>
    <x v="344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5"/>
    <x v="345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46"/>
    <x v="14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50"/>
    <x v="150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51"/>
    <x v="151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75"/>
    <x v="275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7"/>
    <x v="347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4-15T00:00:00"/>
    <d v="2024-04-15T00:00:00"/>
    <n v="1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4-14T00:00:00"/>
    <d v="2024-04-14T00:00:00"/>
    <n v="2"/>
    <d v="1899-12-30T00:00:00"/>
    <d v="2024-04-15T00:00:00"/>
    <x v="0"/>
    <s v="NEGOCIACIÓN MINERA SANTA MARÍA"/>
    <n v="0"/>
    <s v="Captura                                                                                             "/>
    <m/>
  </r>
  <r>
    <n v="1"/>
    <x v="349"/>
    <x v="349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0"/>
    <x v="350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1"/>
    <x v="351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28"/>
    <x v="28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2"/>
    <x v="352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126"/>
    <x v="126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3"/>
    <x v="353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4"/>
    <x v="354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5"/>
    <x v="355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148"/>
    <x v="148"/>
    <d v="2024-04-15T00:00:00"/>
    <d v="2024-04-15T00:00:00"/>
    <n v="1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135"/>
    <x v="135"/>
    <d v="2024-04-14T00:00:00"/>
    <d v="2024-04-14T00:00:00"/>
    <n v="2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04-14T00:00:00"/>
    <d v="2024-04-14T00:00:00"/>
    <n v="2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7"/>
    <x v="357"/>
    <d v="2024-04-13T00:00:00"/>
    <d v="2024-04-13T00:00:00"/>
    <n v="3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8"/>
    <x v="358"/>
    <d v="2024-04-13T00:00:00"/>
    <d v="2024-04-13T00:00:00"/>
    <n v="3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50"/>
    <x v="50"/>
    <d v="2024-04-08T00:00:00"/>
    <d v="2024-04-08T00:00:00"/>
    <n v="8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4-01T00:00:00"/>
    <d v="2024-04-01T00:00:00"/>
    <n v="15"/>
    <d v="1899-12-30T00:00:00"/>
    <d v="2024-04-15T00:00:00"/>
    <x v="1"/>
    <s v="NEGOCIACIÓN MINERA SANTA MARÍA"/>
    <n v="0"/>
    <s v="Captura                                                                                             "/>
    <m/>
  </r>
  <r>
    <n v="1"/>
    <x v="359"/>
    <x v="359"/>
    <d v="2024-04-06T00:00:00"/>
    <d v="2024-04-06T00:00:00"/>
    <n v="1"/>
    <d v="1899-12-30T00:00:00"/>
    <d v="2024-04-06T00:00:00"/>
    <x v="0"/>
    <s v="BENEFICIADORA LA PAZ SA DE CV"/>
    <m/>
    <s v="Captura                                                                                             "/>
    <m/>
  </r>
  <r>
    <n v="1"/>
    <x v="352"/>
    <x v="352"/>
    <d v="2024-04-02T00:00:00"/>
    <d v="2024-04-02T00:00:00"/>
    <n v="1"/>
    <d v="1899-12-30T00:00:00"/>
    <d v="2024-04-02T00:00:00"/>
    <x v="1"/>
    <s v="NEGOCIACIÓN MINERA SANTA MARÍA"/>
    <m/>
    <s v="Captura                                                                                             "/>
    <m/>
  </r>
  <r>
    <n v="1"/>
    <x v="64"/>
    <x v="64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0"/>
    <x v="360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1"/>
    <x v="361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2"/>
    <x v="362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3"/>
    <x v="363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4"/>
    <x v="364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5"/>
    <x v="36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92"/>
    <x v="292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6"/>
    <x v="366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35"/>
    <x v="335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33"/>
    <x v="333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7"/>
    <x v="367"/>
    <d v="2024-04-30T00:00:00"/>
    <d v="2024-04-30T00:00:00"/>
    <n v="1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89"/>
    <x v="89"/>
    <d v="2024-04-28T00:00:00"/>
    <d v="2024-04-28T00:00:00"/>
    <n v="3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52"/>
    <x v="252"/>
    <d v="2024-04-28T00:00:00"/>
    <d v="2024-04-28T00:00:00"/>
    <n v="3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4-28T00:00:00"/>
    <d v="2024-04-28T00:00:00"/>
    <n v="3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368"/>
    <x v="368"/>
    <d v="2024-04-27T00:00:00"/>
    <d v="2024-04-27T00:00:00"/>
    <n v="4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4-27T00:00:00"/>
    <d v="2024-04-27T00:00:00"/>
    <n v="4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4-27T00:00:00"/>
    <d v="2024-04-27T00:00:00"/>
    <n v="4"/>
    <d v="1899-12-30T00:00:00"/>
    <d v="2024-04-30T00:00:00"/>
    <x v="0"/>
    <s v="BENEFICIADORA LA PAZ SA DE CV"/>
    <n v="0"/>
    <s v="Captura                                                                                             "/>
    <m/>
  </r>
  <r>
    <n v="1"/>
    <x v="63"/>
    <x v="63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254"/>
    <x v="254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01"/>
    <x v="301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02"/>
    <x v="302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92"/>
    <x v="92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69"/>
    <x v="369"/>
    <d v="2024-04-30T00:00:00"/>
    <d v="2024-04-30T00:00:00"/>
    <n v="1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255"/>
    <x v="255"/>
    <d v="2024-04-28T00:00:00"/>
    <d v="2024-04-28T00:00:00"/>
    <n v="3"/>
    <d v="1899-12-30T00:00:00"/>
    <d v="2024-04-30T00:00:00"/>
    <x v="1"/>
    <s v="BENEFICIADORA LA PAZ SA DE CV"/>
    <n v="0"/>
    <s v="Captura                                                                                             "/>
    <m/>
  </r>
  <r>
    <n v="1"/>
    <x v="370"/>
    <x v="370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28"/>
    <x v="22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1"/>
    <x v="371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74"/>
    <x v="174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7"/>
    <x v="167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51"/>
    <x v="351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66"/>
    <x v="266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34"/>
    <x v="134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222"/>
    <x v="22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68"/>
    <x v="268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53"/>
    <x v="153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3"/>
    <x v="373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4"/>
    <x v="374"/>
    <d v="2024-04-30T00:00:00"/>
    <d v="2024-04-30T00:00:00"/>
    <n v="1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4-29T00:00:00"/>
    <d v="2024-04-29T00:00:00"/>
    <n v="2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04-28T00:00:00"/>
    <d v="2024-04-28T00:00:00"/>
    <n v="3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376"/>
    <x v="376"/>
    <d v="2024-04-27T00:00:00"/>
    <d v="2024-04-27T00:00:00"/>
    <n v="4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4-27T00:00:00"/>
    <d v="2024-04-27T00:00:00"/>
    <n v="4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186"/>
    <x v="186"/>
    <d v="2024-04-24T00:00:00"/>
    <d v="2024-04-24T00:00:00"/>
    <n v="7"/>
    <d v="1899-12-30T00:00:00"/>
    <d v="2024-04-30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77"/>
    <x v="377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61"/>
    <x v="161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83"/>
    <x v="18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48"/>
    <x v="348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4"/>
    <x v="34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54"/>
    <x v="354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79"/>
    <x v="379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85"/>
    <x v="185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0"/>
    <x v="380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1"/>
    <x v="381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143"/>
    <x v="14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3"/>
    <x v="383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09"/>
    <x v="309"/>
    <d v="2024-04-30T00:00:00"/>
    <d v="2024-04-30T00:00:00"/>
    <n v="1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4"/>
    <x v="384"/>
    <d v="2024-04-29T00:00:00"/>
    <d v="2024-04-29T00:00:00"/>
    <n v="2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5"/>
    <x v="385"/>
    <d v="2024-04-29T00:00:00"/>
    <d v="2024-04-29T00:00:00"/>
    <n v="2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4-16T00:00:00"/>
    <d v="2024-04-16T00:00:00"/>
    <n v="15"/>
    <d v="1899-12-30T00:00:00"/>
    <d v="2024-04-30T00:00:00"/>
    <x v="1"/>
    <s v="NEGOCIACIÓN MINERA SANTA MARÍA"/>
    <n v="0"/>
    <s v="Captura                                                                                             "/>
    <m/>
  </r>
  <r>
    <n v="1"/>
    <x v="385"/>
    <x v="385"/>
    <d v="2024-04-28T00:00:00"/>
    <d v="2024-04-28T00:00:00"/>
    <n v="1"/>
    <d v="1899-12-30T00:00:00"/>
    <d v="2024-04-28T00:00:00"/>
    <x v="1"/>
    <s v="NEGOCIACIÓN MINERA SANTA MARÍA"/>
    <m/>
    <s v="Captura                                                                                             "/>
    <m/>
  </r>
  <r>
    <n v="1"/>
    <x v="204"/>
    <x v="204"/>
    <d v="2024-05-15T00:00:00"/>
    <d v="2024-05-15T00:00:00"/>
    <n v="1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31"/>
    <x v="331"/>
    <d v="2024-05-15T00:00:00"/>
    <d v="2024-05-15T00:00:00"/>
    <n v="1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"/>
    <x v="3"/>
    <d v="2024-05-12T00:00:00"/>
    <d v="2024-05-12T00:00:00"/>
    <n v="4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33"/>
    <x v="333"/>
    <d v="2024-05-11T00:00:00"/>
    <d v="2024-05-11T00:00:00"/>
    <n v="5"/>
    <d v="1899-12-30T00:00:00"/>
    <d v="2024-05-15T00:00:00"/>
    <x v="3"/>
    <s v="BENEFICIADORA LA PAZ SA DE CV"/>
    <n v="0"/>
    <s v="Captura                                                                                             "/>
    <m/>
  </r>
  <r>
    <n v="1"/>
    <x v="322"/>
    <x v="322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40"/>
    <x v="240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64"/>
    <x v="364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299"/>
    <x v="299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86"/>
    <x v="386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87"/>
    <x v="387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5-15T00:00:00"/>
    <d v="2024-05-15T00:00:00"/>
    <n v="1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5-14T00:00:00"/>
    <d v="2024-05-14T00:00:00"/>
    <n v="2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05-14T00:00:00"/>
    <d v="2024-05-14T00:00:00"/>
    <n v="2"/>
    <d v="1899-12-30T00:00:00"/>
    <d v="2024-05-15T00:00:00"/>
    <x v="0"/>
    <s v="BENEFICIADORA LA PAZ SA DE CV"/>
    <n v="0"/>
    <s v="Captura                                                                                             "/>
    <m/>
  </r>
  <r>
    <n v="1"/>
    <x v="323"/>
    <x v="323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254"/>
    <x v="254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388"/>
    <x v="388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389"/>
    <x v="389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103"/>
    <x v="103"/>
    <d v="2024-05-15T00:00:00"/>
    <d v="2024-05-15T00:00:00"/>
    <n v="1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74"/>
    <x v="74"/>
    <d v="2024-05-14T00:00:00"/>
    <d v="2024-05-14T00:00:00"/>
    <n v="2"/>
    <d v="1899-12-30T00:00:00"/>
    <d v="2024-05-15T00:00:00"/>
    <x v="1"/>
    <s v="BENEFICIADORA LA PAZ SA DE CV"/>
    <n v="0"/>
    <s v="Captura                                                                                             "/>
    <m/>
  </r>
  <r>
    <n v="1"/>
    <x v="102"/>
    <x v="102"/>
    <d v="2024-05-14T00:00:00"/>
    <d v="2024-05-14T00:00:00"/>
    <n v="1"/>
    <d v="1899-12-30T00:00:00"/>
    <d v="2024-05-14T00:00:00"/>
    <x v="1"/>
    <s v="BENEFICIADORA LA PAZ SA DE CV"/>
    <m/>
    <s v="Captura                                                                                             "/>
    <m/>
  </r>
  <r>
    <n v="1"/>
    <x v="102"/>
    <x v="102"/>
    <d v="2024-05-12T00:00:00"/>
    <d v="2024-05-12T00:00:00"/>
    <n v="1"/>
    <d v="1899-12-30T00:00:00"/>
    <d v="2024-05-12T00:00:00"/>
    <x v="0"/>
    <s v="BENEFICIADORA LA PAZ SA DE CV"/>
    <m/>
    <s v="Captura                                                                                             "/>
    <m/>
  </r>
  <r>
    <n v="1"/>
    <x v="291"/>
    <x v="291"/>
    <d v="2024-05-15T00:00:00"/>
    <d v="2024-05-15T00:00:00"/>
    <n v="1"/>
    <d v="1899-12-30T00:00:00"/>
    <d v="2024-05-15T00:00:00"/>
    <x v="0"/>
    <s v="BENEFICIADORA LA PAZ SA DE CV"/>
    <m/>
    <s v="Captura                                                                                             "/>
    <m/>
  </r>
  <r>
    <n v="1"/>
    <x v="291"/>
    <x v="291"/>
    <d v="2024-05-14T00:00:00"/>
    <d v="2024-05-14T00:00:00"/>
    <n v="1"/>
    <d v="1899-12-30T00:00:00"/>
    <d v="2024-05-14T00:00:00"/>
    <x v="1"/>
    <s v="BENEFICIADORA LA PAZ SA DE CV"/>
    <m/>
    <s v="Captura                                                                                             "/>
    <m/>
  </r>
  <r>
    <n v="1"/>
    <x v="119"/>
    <x v="119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390"/>
    <x v="390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339"/>
    <x v="339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185"/>
    <x v="185"/>
    <d v="2024-05-15T00:00:00"/>
    <d v="2024-05-15T00:00:00"/>
    <n v="1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121"/>
    <x v="121"/>
    <d v="2024-05-12T00:00:00"/>
    <d v="2024-05-12T00:00:00"/>
    <n v="4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223"/>
    <x v="223"/>
    <d v="2024-05-12T00:00:00"/>
    <d v="2024-05-12T00:00:00"/>
    <n v="4"/>
    <d v="1899-12-30T00:00:00"/>
    <d v="2024-05-15T00:00:00"/>
    <x v="3"/>
    <s v="NEGOCIACIÓN MINERA SANTA MARÍA"/>
    <n v="0"/>
    <s v="Captura                                                                                             "/>
    <m/>
  </r>
  <r>
    <n v="1"/>
    <x v="320"/>
    <x v="320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1"/>
    <x v="391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2"/>
    <x v="392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3"/>
    <x v="39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5"/>
    <x v="395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53"/>
    <x v="53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5-15T00:00:00"/>
    <d v="2024-05-15T00:00:00"/>
    <n v="1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48"/>
    <x v="48"/>
    <d v="2024-05-13T00:00:00"/>
    <d v="2024-05-13T00:00:00"/>
    <n v="3"/>
    <d v="1899-12-30T00:00:00"/>
    <d v="2024-05-15T00:00:00"/>
    <x v="0"/>
    <s v="NEGOCIACIÓN MINERA SANTA MARÍA"/>
    <n v="0"/>
    <s v="Captura                                                                                             "/>
    <m/>
  </r>
  <r>
    <n v="1"/>
    <x v="304"/>
    <x v="304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6"/>
    <x v="396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20"/>
    <x v="120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23"/>
    <x v="123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48"/>
    <x v="348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3"/>
    <x v="33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7"/>
    <x v="397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96"/>
    <x v="196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85"/>
    <x v="385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5-15T00:00:00"/>
    <d v="2024-05-15T00:00:00"/>
    <n v="1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8"/>
    <x v="398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279"/>
    <x v="279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42"/>
    <x v="342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99"/>
    <x v="399"/>
    <d v="2024-05-14T00:00:00"/>
    <d v="2024-05-14T00:00:00"/>
    <n v="2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4"/>
    <x v="34"/>
    <d v="2024-05-13T00:00:00"/>
    <d v="2024-05-13T00:00:00"/>
    <n v="3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31"/>
    <x v="131"/>
    <d v="2024-05-13T00:00:00"/>
    <d v="2024-05-13T00:00:00"/>
    <n v="3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321"/>
    <x v="321"/>
    <d v="2024-05-01T00:00:00"/>
    <d v="2024-05-01T00:00:00"/>
    <n v="15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237"/>
    <x v="237"/>
    <d v="2024-05-01T00:00:00"/>
    <d v="2024-05-01T00:00:00"/>
    <n v="15"/>
    <d v="1899-12-30T00:00:00"/>
    <d v="2024-05-15T00:00:00"/>
    <x v="1"/>
    <s v="NEGOCIACIÓN MINERA SANTA MARÍA"/>
    <n v="0"/>
    <s v="Captura                                                                                             "/>
    <m/>
  </r>
  <r>
    <n v="1"/>
    <x v="18"/>
    <x v="18"/>
    <d v="2024-05-14T00:00:00"/>
    <d v="2024-05-14T00:00:00"/>
    <n v="1"/>
    <d v="1899-12-30T00:00:00"/>
    <d v="2024-05-14T00:00:00"/>
    <x v="1"/>
    <s v="NEGOCIACIÓN MINERA SANTA MARÍA"/>
    <m/>
    <s v="Captura                                                                                             "/>
    <m/>
  </r>
  <r>
    <n v="1"/>
    <x v="321"/>
    <x v="321"/>
    <d v="2024-05-16T00:00:00"/>
    <d v="2024-05-16T00:00:00"/>
    <n v="1"/>
    <d v="1899-12-30T00:00:00"/>
    <d v="2024-05-16T00:00:00"/>
    <x v="1"/>
    <s v="NEGOCIACIÓN MINERA SANTA MARÍA"/>
    <m/>
    <s v="Captura                                                                                             "/>
    <m/>
  </r>
  <r>
    <n v="1"/>
    <x v="400"/>
    <x v="400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99"/>
    <x v="99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401"/>
    <x v="401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402"/>
    <x v="402"/>
    <d v="2024-05-31T00:00:00"/>
    <d v="2024-05-31T00:00:00"/>
    <n v="1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403"/>
    <x v="403"/>
    <d v="2024-05-28T00:00:00"/>
    <d v="2024-05-28T00:00:00"/>
    <n v="4"/>
    <d v="1899-12-30T00:00:00"/>
    <d v="2024-05-31T00:00:00"/>
    <x v="3"/>
    <s v="BENEFICIADORA LA PAZ SA DE CV"/>
    <n v="0"/>
    <s v="Captura                                                                                             "/>
    <m/>
  </r>
  <r>
    <n v="1"/>
    <x v="213"/>
    <x v="213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67"/>
    <x v="67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50"/>
    <x v="25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14"/>
    <x v="21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4"/>
    <x v="40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65"/>
    <x v="365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10"/>
    <x v="1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5"/>
    <x v="405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6"/>
    <x v="406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80"/>
    <x v="80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407"/>
    <x v="407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359"/>
    <x v="359"/>
    <d v="2024-05-31T00:00:00"/>
    <d v="2024-05-31T00:00:00"/>
    <n v="1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97"/>
    <x v="97"/>
    <d v="2024-05-30T00:00:00"/>
    <d v="2024-05-30T00:00:00"/>
    <n v="2"/>
    <d v="1899-12-30T00:00:00"/>
    <d v="2024-05-31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66"/>
    <x v="66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89"/>
    <x v="89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243"/>
    <x v="243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293"/>
    <x v="293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387"/>
    <x v="387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408"/>
    <x v="408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409"/>
    <x v="409"/>
    <d v="2024-05-31T00:00:00"/>
    <d v="2024-05-31T00:00:00"/>
    <n v="1"/>
    <d v="1899-12-30T00:00:00"/>
    <d v="2024-05-31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05-30T00:00:00"/>
    <d v="2024-05-30T00:00:00"/>
    <n v="1"/>
    <d v="1899-12-30T00:00:00"/>
    <d v="2024-05-30T00:00:00"/>
    <x v="1"/>
    <s v="BENEFICIADORA LA PAZ SA DE CV"/>
    <m/>
    <s v="Captura                                                                                             "/>
    <m/>
  </r>
  <r>
    <n v="1"/>
    <x v="99"/>
    <x v="99"/>
    <d v="2024-05-30T00:00:00"/>
    <d v="2024-05-30T00:00:00"/>
    <n v="1"/>
    <d v="1899-12-30T00:00:00"/>
    <d v="2024-05-30T00:00:00"/>
    <x v="0"/>
    <s v="BENEFICIADORA LA PAZ SA DE CV"/>
    <m/>
    <s v="Captura                                                                                             "/>
    <m/>
  </r>
  <r>
    <n v="1"/>
    <x v="410"/>
    <x v="410"/>
    <d v="2024-05-30T00:00:00"/>
    <d v="2024-05-30T00:00:00"/>
    <n v="2"/>
    <d v="1899-12-30T00:00:00"/>
    <d v="2024-05-31T00:00:00"/>
    <x v="0"/>
    <s v="BENEFICIADORA LA PAZ SA DE CV"/>
    <m/>
    <s v="Captura                                                                                             "/>
    <m/>
  </r>
  <r>
    <n v="1"/>
    <x v="16"/>
    <x v="16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279"/>
    <x v="279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1"/>
    <x v="411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2"/>
    <x v="412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82"/>
    <x v="182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84"/>
    <x v="184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34"/>
    <x v="134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3"/>
    <x v="413"/>
    <d v="2024-05-31T00:00:00"/>
    <d v="2024-05-31T00:00:00"/>
    <n v="1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4"/>
    <x v="414"/>
    <d v="2024-05-29T00:00:00"/>
    <d v="2024-05-29T00:00:00"/>
    <n v="3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19"/>
    <x v="119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167"/>
    <x v="167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5"/>
    <x v="415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416"/>
    <x v="416"/>
    <d v="2024-05-28T00:00:00"/>
    <d v="2024-05-28T00:00:00"/>
    <n v="4"/>
    <d v="1899-12-30T00:00:00"/>
    <d v="2024-05-31T00:00:00"/>
    <x v="3"/>
    <s v="NEGOCIACIÓN MINERA SANTA MARÍA"/>
    <n v="0"/>
    <s v="Captura                                                                                             "/>
    <m/>
  </r>
  <r>
    <n v="1"/>
    <x v="320"/>
    <x v="32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10"/>
    <x v="11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2"/>
    <x v="2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18"/>
    <x v="41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0"/>
    <x v="28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32"/>
    <x v="23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19"/>
    <x v="419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0"/>
    <x v="42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0"/>
    <x v="130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353"/>
    <x v="35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23"/>
    <x v="22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1"/>
    <x v="421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2"/>
    <x v="422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5-31T00:00:00"/>
    <d v="2024-05-31T00:00:00"/>
    <n v="1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5-30T00:00:00"/>
    <d v="2024-05-30T00:00:00"/>
    <n v="2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6"/>
    <x v="286"/>
    <d v="2024-05-30T00:00:00"/>
    <d v="2024-05-30T00:00:00"/>
    <n v="2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285"/>
    <x v="285"/>
    <d v="2024-05-30T00:00:00"/>
    <d v="2024-05-30T00:00:00"/>
    <n v="2"/>
    <d v="1899-12-30T00:00:00"/>
    <d v="2024-05-31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4"/>
    <x v="424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5"/>
    <x v="425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3"/>
    <x v="43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31"/>
    <x v="31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6"/>
    <x v="426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62"/>
    <x v="162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7"/>
    <x v="427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8"/>
    <x v="428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95"/>
    <x v="195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429"/>
    <x v="429"/>
    <d v="2024-05-31T00:00:00"/>
    <d v="2024-05-31T00:00:00"/>
    <n v="1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05-28T00:00:00"/>
    <d v="2024-05-28T00:00:00"/>
    <n v="4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8"/>
    <x v="18"/>
    <d v="2024-05-24T00:00:00"/>
    <d v="2024-05-24T00:00:00"/>
    <n v="8"/>
    <d v="1899-12-30T00:00:00"/>
    <d v="2024-05-31T00:00:00"/>
    <x v="1"/>
    <s v="NEGOCIACIÓN MINERA SANTA MARÍA"/>
    <n v="0"/>
    <s v="Captura                                                                                             "/>
    <m/>
  </r>
  <r>
    <n v="1"/>
    <x v="184"/>
    <x v="184"/>
    <d v="2024-05-30T00:00:00"/>
    <d v="2024-05-30T00:00:00"/>
    <n v="1"/>
    <d v="1899-12-30T00:00:00"/>
    <d v="2024-05-30T00:00:00"/>
    <x v="0"/>
    <s v="NEGOCIACIÓN MINERA SANTA MARÍA"/>
    <m/>
    <s v="Captura                                                                                             "/>
    <m/>
  </r>
  <r>
    <n v="1"/>
    <x v="32"/>
    <x v="32"/>
    <d v="2024-05-27T00:00:00"/>
    <d v="2024-05-27T00:00:00"/>
    <n v="1"/>
    <d v="1899-12-30T00:00:00"/>
    <d v="2024-05-27T00:00:00"/>
    <x v="0"/>
    <s v="NEGOCIACIÓN MINERA SANTA MARÍA"/>
    <m/>
    <s v="Captura                                                                                             "/>
    <m/>
  </r>
  <r>
    <n v="1"/>
    <x v="286"/>
    <x v="286"/>
    <d v="2024-05-29T00:00:00"/>
    <d v="2024-05-29T00:00:00"/>
    <n v="1"/>
    <d v="1899-12-30T00:00:00"/>
    <d v="2024-05-29T00:00:00"/>
    <x v="1"/>
    <s v="NEGOCIACIÓN MINERA SANTA MARÍA"/>
    <m/>
    <s v="Captura                                                                                             "/>
    <m/>
  </r>
  <r>
    <n v="1"/>
    <x v="416"/>
    <x v="416"/>
    <d v="2024-05-27T00:00:00"/>
    <d v="2024-05-27T00:00:00"/>
    <n v="1"/>
    <d v="1899-12-30T00:00:00"/>
    <d v="2024-05-27T00:00:00"/>
    <x v="0"/>
    <s v="NEGOCIACIÓN MINERA SANTA MARÍA"/>
    <m/>
    <s v="Captura                                                                                             "/>
    <m/>
  </r>
  <r>
    <n v="1"/>
    <x v="430"/>
    <x v="430"/>
    <d v="2024-05-17T00:00:00"/>
    <d v="2024-05-17T00:00:00"/>
    <n v="11"/>
    <d v="1899-12-30T00:00:00"/>
    <d v="2024-05-27T00:00:00"/>
    <x v="1"/>
    <s v="NEGOCIACIÓN MINERA SANTA MARÍA"/>
    <m/>
    <s v="Captura                                                                                             "/>
    <m/>
  </r>
  <r>
    <n v="1"/>
    <x v="431"/>
    <x v="431"/>
    <d v="2024-06-15T00:00:00"/>
    <d v="2024-06-15T00:00:00"/>
    <n v="1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432"/>
    <x v="432"/>
    <d v="2024-06-15T00:00:00"/>
    <d v="2024-06-15T00:00:00"/>
    <n v="1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289"/>
    <x v="289"/>
    <d v="2024-06-12T00:00:00"/>
    <d v="2024-06-12T00:00:00"/>
    <n v="4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365"/>
    <x v="365"/>
    <d v="2024-06-12T00:00:00"/>
    <d v="2024-06-12T00:00:00"/>
    <n v="4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368"/>
    <x v="368"/>
    <d v="2024-06-08T00:00:00"/>
    <d v="2024-06-08T00:00:00"/>
    <n v="8"/>
    <d v="1899-12-30T00:00:00"/>
    <d v="2024-06-15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39"/>
    <x v="239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23"/>
    <x v="323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106"/>
    <x v="106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02"/>
    <x v="202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71"/>
    <x v="71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66"/>
    <x v="366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433"/>
    <x v="433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409"/>
    <x v="409"/>
    <d v="2024-06-15T00:00:00"/>
    <d v="2024-06-15T00:00:00"/>
    <n v="1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331"/>
    <x v="331"/>
    <d v="2024-06-14T00:00:00"/>
    <d v="2024-06-14T00:00:00"/>
    <n v="2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207"/>
    <x v="207"/>
    <d v="2024-06-14T00:00:00"/>
    <d v="2024-06-14T00:00:00"/>
    <n v="2"/>
    <d v="1899-12-30T00:00:00"/>
    <d v="2024-06-15T00:00:00"/>
    <x v="0"/>
    <s v="BENEFICIADORA LA PAZ SA DE CV"/>
    <n v="0"/>
    <s v="Captura                                                                                             "/>
    <m/>
  </r>
  <r>
    <n v="1"/>
    <x v="434"/>
    <x v="43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213"/>
    <x v="213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34"/>
    <x v="33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404"/>
    <x v="40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25"/>
    <x v="325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4"/>
    <x v="4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99"/>
    <x v="99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388"/>
    <x v="388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216"/>
    <x v="216"/>
    <d v="2024-06-15T00:00:00"/>
    <d v="2024-06-15T00:00:00"/>
    <n v="1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75"/>
    <x v="75"/>
    <d v="2024-06-14T00:00:00"/>
    <d v="2024-06-14T00:00:00"/>
    <n v="2"/>
    <d v="1899-12-30T00:00:00"/>
    <d v="2024-06-15T00:00:00"/>
    <x v="1"/>
    <s v="BENEFICIADORA LA PAZ SA DE CV"/>
    <n v="0"/>
    <s v="Captura                                                                                             "/>
    <m/>
  </r>
  <r>
    <n v="1"/>
    <x v="64"/>
    <x v="64"/>
    <d v="2024-06-14T00:00:00"/>
    <d v="2024-06-14T00:00:00"/>
    <n v="1"/>
    <d v="1899-12-30T00:00:00"/>
    <d v="2024-06-14T00:00:00"/>
    <x v="1"/>
    <s v="BENEFICIADORA LA PAZ SA DE CV"/>
    <m/>
    <s v="Captura                                                                                             "/>
    <m/>
  </r>
  <r>
    <n v="1"/>
    <x v="334"/>
    <x v="334"/>
    <d v="2024-06-14T00:00:00"/>
    <d v="2024-06-14T00:00:00"/>
    <n v="1"/>
    <d v="1899-12-30T00:00:00"/>
    <d v="2024-06-14T00:00:00"/>
    <x v="0"/>
    <s v="BENEFICIADORA LA PAZ SA DE CV"/>
    <m/>
    <s v="Captura                                                                                             "/>
    <m/>
  </r>
  <r>
    <n v="1"/>
    <x v="366"/>
    <x v="366"/>
    <d v="2024-06-14T00:00:00"/>
    <d v="2024-06-14T00:00:00"/>
    <n v="1"/>
    <d v="1899-12-30T00:00:00"/>
    <d v="2024-06-14T00:00:00"/>
    <x v="1"/>
    <s v="BENEFICIADORA LA PAZ SA DE CV"/>
    <m/>
    <s v="Captura                                                                                             "/>
    <m/>
  </r>
  <r>
    <n v="1"/>
    <x v="220"/>
    <x v="220"/>
    <d v="2024-06-15T00:00:00"/>
    <d v="2024-06-15T00:00:00"/>
    <n v="1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435"/>
    <x v="435"/>
    <d v="2024-06-15T00:00:00"/>
    <d v="2024-06-15T00:00:00"/>
    <n v="1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436"/>
    <x v="436"/>
    <d v="2024-06-12T00:00:00"/>
    <d v="2024-06-12T00:00:00"/>
    <n v="4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143"/>
    <x v="143"/>
    <d v="2024-06-12T00:00:00"/>
    <d v="2024-06-12T00:00:00"/>
    <n v="4"/>
    <d v="1899-12-30T00:00:00"/>
    <d v="2024-06-15T00:00:00"/>
    <x v="3"/>
    <s v="NEGOCIACIÓN MINERA SANTA MARÍA"/>
    <n v="0"/>
    <s v="Captura                                                                                             "/>
    <m/>
  </r>
  <r>
    <n v="1"/>
    <x v="16"/>
    <x v="1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437"/>
    <x v="437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58"/>
    <x v="35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438"/>
    <x v="43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66"/>
    <x v="26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57"/>
    <x v="57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06"/>
    <x v="30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439"/>
    <x v="439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43"/>
    <x v="143"/>
    <d v="2024-06-10T00:00:00"/>
    <d v="2024-06-10T00:00:00"/>
    <n v="1"/>
    <d v="1899-12-30T00:00:00"/>
    <d v="2024-06-10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50"/>
    <x v="150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231"/>
    <x v="231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6-15T00:00:00"/>
    <d v="2024-06-15T00:00:00"/>
    <n v="1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88"/>
    <x v="188"/>
    <d v="2024-06-14T00:00:00"/>
    <d v="2024-06-14T00:00:00"/>
    <n v="2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6-14T00:00:00"/>
    <d v="2024-06-14T00:00:00"/>
    <n v="2"/>
    <d v="1899-12-30T00:00:00"/>
    <d v="2024-06-15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76"/>
    <x v="276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160"/>
    <x v="160"/>
    <d v="2024-06-14T00:00:00"/>
    <d v="2024-06-14T00:00:00"/>
    <n v="1"/>
    <d v="1899-12-30T00:00:00"/>
    <d v="2024-06-14T00:00:00"/>
    <x v="1"/>
    <s v="NEGOCIACIÓN MINERA SANTA MARÍA"/>
    <n v="0"/>
    <s v="Captura                                                                                             "/>
    <m/>
  </r>
  <r>
    <n v="1"/>
    <x v="126"/>
    <x v="126"/>
    <d v="2024-06-14T00:00:00"/>
    <d v="2024-06-14T00:00:00"/>
    <n v="1"/>
    <d v="1899-12-30T00:00:00"/>
    <d v="2024-06-14T00:00:00"/>
    <x v="1"/>
    <s v="NEGOCIACIÓN MINERA SANTA MARÍA"/>
    <n v="0"/>
    <s v="Captura                                                                                             "/>
    <m/>
  </r>
  <r>
    <n v="1"/>
    <x v="49"/>
    <x v="49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5"/>
    <x v="35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372"/>
    <x v="372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148"/>
    <x v="148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187"/>
    <x v="187"/>
    <d v="2024-06-15T00:00:00"/>
    <d v="2024-06-15T00:00:00"/>
    <n v="1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57"/>
    <x v="57"/>
    <d v="2024-06-13T00:00:00"/>
    <d v="2024-06-13T00:00:00"/>
    <n v="2"/>
    <d v="1899-12-30T00:00:00"/>
    <d v="2024-06-14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06-12T00:00:00"/>
    <d v="2024-06-12T00:00:00"/>
    <n v="4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6-01T00:00:00"/>
    <d v="2024-06-01T00:00:00"/>
    <n v="15"/>
    <d v="1899-12-30T00:00:00"/>
    <d v="2024-06-15T00:00:00"/>
    <x v="1"/>
    <s v="NEGOCIACIÓN MINERA SANTA MARÍA"/>
    <n v="0"/>
    <s v="Captura                                                                                             "/>
    <m/>
  </r>
  <r>
    <n v="1"/>
    <x v="436"/>
    <x v="436"/>
    <d v="2024-06-10T00:00:00"/>
    <d v="2024-06-10T00:00:00"/>
    <n v="1"/>
    <d v="1899-12-30T00:00:00"/>
    <d v="2024-06-10T00:00:00"/>
    <x v="0"/>
    <s v="NEGOCIACIÓN MINERA SANTA MARÍA"/>
    <m/>
    <s v="Captura                                                                                             "/>
    <m/>
  </r>
  <r>
    <n v="1"/>
    <x v="15"/>
    <x v="15"/>
    <d v="2024-06-15T00:00:00"/>
    <d v="2024-06-15T00:00:00"/>
    <n v="1"/>
    <d v="1899-12-30T00:00:00"/>
    <d v="2024-06-15T00:00:00"/>
    <x v="0"/>
    <s v="NEGOCIACIÓN MINERA SANTA MARÍA"/>
    <m/>
    <s v="Captura                                                                                             "/>
    <m/>
  </r>
  <r>
    <n v="1"/>
    <x v="165"/>
    <x v="165"/>
    <d v="2024-06-12T00:00:00"/>
    <d v="2024-06-12T00:00:00"/>
    <n v="1"/>
    <d v="1899-12-30T00:00:00"/>
    <d v="2024-06-12T00:00:00"/>
    <x v="1"/>
    <s v="NEGOCIACIÓN MINERA SANTA MARÍA"/>
    <m/>
    <s v="Captura                                                                                             "/>
    <m/>
  </r>
  <r>
    <n v="1"/>
    <x v="440"/>
    <x v="440"/>
    <d v="2024-06-15T00:00:00"/>
    <d v="2024-06-15T00:00:00"/>
    <n v="1"/>
    <d v="1899-12-30T00:00:00"/>
    <d v="2024-06-15T00:00:00"/>
    <x v="1"/>
    <s v="NEGOCIACIÓN MINERA SANTA MARÍA"/>
    <m/>
    <s v="Captura                                                                                             "/>
    <m/>
  </r>
  <r>
    <n v="1"/>
    <x v="198"/>
    <x v="198"/>
    <d v="2024-06-15T00:00:00"/>
    <d v="2024-06-15T00:00:00"/>
    <n v="1"/>
    <d v="1899-12-30T00:00:00"/>
    <d v="2024-06-15T00:00:00"/>
    <x v="0"/>
    <s v="NEGOCIACIÓN MINERA SANTA MARÍA"/>
    <m/>
    <s v="Captura                                                                                             "/>
    <m/>
  </r>
  <r>
    <n v="1"/>
    <x v="441"/>
    <x v="441"/>
    <d v="2024-06-15T00:00:00"/>
    <d v="2024-06-15T00:00:00"/>
    <n v="1"/>
    <d v="1899-12-30T00:00:00"/>
    <d v="2024-06-15T00:00:00"/>
    <x v="0"/>
    <s v="NEGOCIACIÓN MINERA SANTA MARÍA"/>
    <m/>
    <s v="Captura                                                                                             "/>
    <m/>
  </r>
  <r>
    <n v="1"/>
    <x v="442"/>
    <x v="442"/>
    <d v="2024-06-16T00:00:00"/>
    <d v="2024-06-16T00:00:00"/>
    <n v="3"/>
    <d v="1899-12-30T00:00:00"/>
    <d v="2024-06-18T00:00:00"/>
    <x v="1"/>
    <s v="NEGOCIACIÓN MINERA SANTA MARÍA"/>
    <m/>
    <s v="Captura                                                                                             "/>
    <m/>
  </r>
  <r>
    <n v="1"/>
    <x v="201"/>
    <x v="20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1"/>
    <x v="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91"/>
    <x v="29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31"/>
    <x v="331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28"/>
    <x v="328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8"/>
    <x v="78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443"/>
    <x v="443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95"/>
    <x v="295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83"/>
    <x v="83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49"/>
    <x v="249"/>
    <d v="2024-06-30T00:00:00"/>
    <d v="2024-06-30T00:00:00"/>
    <n v="1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6-29T00:00:00"/>
    <d v="2024-06-29T00:00:00"/>
    <n v="2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6-29T00:00:00"/>
    <d v="2024-06-29T00:00:00"/>
    <n v="2"/>
    <d v="1899-12-30T00:00:00"/>
    <d v="2024-06-30T00:00:00"/>
    <x v="0"/>
    <s v="BENEFICIADORA LA PAZ SA DE CV"/>
    <n v="0"/>
    <s v="Captura                                                                                             "/>
    <m/>
  </r>
  <r>
    <n v="1"/>
    <x v="444"/>
    <x v="444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67"/>
    <x v="67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90"/>
    <x v="290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00"/>
    <x v="400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178"/>
    <x v="178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6"/>
    <x v="446"/>
    <d v="2024-06-30T00:00:00"/>
    <d v="2024-06-30T00:00:00"/>
    <n v="1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7"/>
    <x v="447"/>
    <d v="2024-06-29T00:00:00"/>
    <d v="2024-06-29T00:00:00"/>
    <n v="2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52"/>
    <x v="252"/>
    <d v="2024-06-28T00:00:00"/>
    <d v="2024-06-28T00:00:00"/>
    <n v="3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6-27T00:00:00"/>
    <d v="2024-06-27T00:00:00"/>
    <n v="4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448"/>
    <x v="448"/>
    <d v="2024-06-26T00:00:00"/>
    <d v="2024-06-26T00:00:00"/>
    <n v="5"/>
    <d v="1899-12-30T00:00:00"/>
    <d v="2024-06-30T00:00:00"/>
    <x v="1"/>
    <s v="BENEFICIADORA LA PAZ SA DE CV"/>
    <n v="0"/>
    <s v="Captura                                                                                             "/>
    <m/>
  </r>
  <r>
    <n v="1"/>
    <x v="252"/>
    <x v="252"/>
    <d v="2024-06-27T00:00:00"/>
    <d v="2024-06-27T00:00:00"/>
    <n v="1"/>
    <d v="1899-12-30T00:00:00"/>
    <d v="2024-06-27T00:00:00"/>
    <x v="0"/>
    <s v="BENEFICIADORA LA PAZ SA DE CV"/>
    <m/>
    <s v="Captura                                                                                             "/>
    <m/>
  </r>
  <r>
    <n v="1"/>
    <x v="209"/>
    <x v="209"/>
    <d v="2024-06-17T00:00:00"/>
    <d v="2024-06-17T00:00:00"/>
    <n v="1"/>
    <d v="1899-12-30T00:00:00"/>
    <d v="2024-06-17T00:00:00"/>
    <x v="0"/>
    <s v="BENEFICIADORA LA PAZ SA DE CV"/>
    <m/>
    <s v="Captura                                                                                             "/>
    <m/>
  </r>
  <r>
    <n v="1"/>
    <x v="246"/>
    <x v="246"/>
    <d v="2024-06-17T00:00:00"/>
    <d v="2024-06-17T00:00:00"/>
    <n v="1"/>
    <d v="1899-12-30T00:00:00"/>
    <d v="2024-06-17T00:00:00"/>
    <x v="0"/>
    <s v="BENEFICIADORA LA PAZ SA DE CV"/>
    <m/>
    <s v="Captura                                                                                             "/>
    <m/>
  </r>
  <r>
    <n v="1"/>
    <x v="111"/>
    <x v="111"/>
    <d v="2024-06-30T00:00:00"/>
    <d v="2024-06-30T00:00:00"/>
    <n v="1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449"/>
    <x v="449"/>
    <d v="2024-06-30T00:00:00"/>
    <d v="2024-06-30T00:00:00"/>
    <n v="1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441"/>
    <x v="441"/>
    <d v="2024-06-30T00:00:00"/>
    <d v="2024-06-30T00:00:00"/>
    <n v="1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15"/>
    <x v="115"/>
    <d v="2024-06-27T00:00:00"/>
    <d v="2024-06-27T00:00:00"/>
    <n v="4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19"/>
    <x v="119"/>
    <d v="2024-06-27T00:00:00"/>
    <d v="2024-06-27T00:00:00"/>
    <n v="4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37"/>
    <x v="137"/>
    <d v="2024-06-27T00:00:00"/>
    <d v="2024-06-27T00:00:00"/>
    <n v="4"/>
    <d v="1899-12-30T00:00:00"/>
    <d v="2024-06-30T00:00:00"/>
    <x v="3"/>
    <s v="NEGOCIACIÓN MINERA SANTA MARÍA"/>
    <n v="0"/>
    <s v="Captura                                                                                             "/>
    <m/>
  </r>
  <r>
    <n v="1"/>
    <x v="163"/>
    <x v="163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0"/>
    <x v="45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1"/>
    <x v="451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38"/>
    <x v="238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2"/>
    <x v="45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0"/>
    <x v="12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1"/>
    <x v="121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36"/>
    <x v="23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6"/>
    <x v="2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3"/>
    <x v="453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4"/>
    <x v="45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36"/>
    <x v="13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40"/>
    <x v="140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51"/>
    <x v="151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5"/>
    <x v="455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6"/>
    <x v="4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6"/>
    <x v="456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374"/>
    <x v="374"/>
    <d v="2024-06-30T00:00:00"/>
    <d v="2024-06-30T00:00:00"/>
    <n v="1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6-29T00:00:00"/>
    <d v="2024-06-29T00:00:00"/>
    <n v="2"/>
    <d v="1899-12-30T00:00:00"/>
    <d v="2024-06-30T00:00:00"/>
    <x v="0"/>
    <s v="NEGOCIACIÓN MINERA SANTA MARÍA"/>
    <n v="0"/>
    <s v="Captura                                                                                             "/>
    <m/>
  </r>
  <r>
    <n v="1"/>
    <x v="457"/>
    <x v="457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58"/>
    <x v="45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17"/>
    <x v="117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75"/>
    <x v="175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38"/>
    <x v="43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25"/>
    <x v="25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24"/>
    <x v="124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88"/>
    <x v="18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59"/>
    <x v="459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60"/>
    <x v="460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29"/>
    <x v="429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46"/>
    <x v="146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6-30T00:00:00"/>
    <d v="2024-06-30T00:00:00"/>
    <n v="1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181"/>
    <x v="181"/>
    <d v="2024-06-29T00:00:00"/>
    <d v="2024-06-29T00:00:00"/>
    <n v="2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382"/>
    <x v="382"/>
    <d v="2024-06-29T00:00:00"/>
    <d v="2024-06-29T00:00:00"/>
    <n v="2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6-16T00:00:00"/>
    <d v="2024-06-16T00:00:00"/>
    <n v="15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266"/>
    <x v="266"/>
    <d v="2024-06-16T00:00:00"/>
    <d v="2024-06-16T00:00:00"/>
    <n v="15"/>
    <d v="1899-12-30T00:00:00"/>
    <d v="2024-06-30T00:00:00"/>
    <x v="1"/>
    <s v="NEGOCIACIÓN MINERA SANTA MARÍA"/>
    <n v="0"/>
    <s v="Captura                                                                                             "/>
    <m/>
  </r>
  <r>
    <n v="1"/>
    <x v="413"/>
    <x v="413"/>
    <d v="2024-06-30T00:00:00"/>
    <d v="2024-06-30T00:00:00"/>
    <n v="1"/>
    <d v="1899-12-30T00:00:00"/>
    <d v="2024-06-30T00:00:00"/>
    <x v="1"/>
    <s v="NEGOCIACIÓN MINERA SANTA MARÍA"/>
    <m/>
    <s v="Captura                                                                                             "/>
    <m/>
  </r>
  <r>
    <n v="1"/>
    <x v="184"/>
    <x v="184"/>
    <d v="2024-06-30T00:00:00"/>
    <d v="2024-06-30T00:00:00"/>
    <n v="1"/>
    <d v="1899-12-30T00:00:00"/>
    <d v="2024-06-30T00:00:00"/>
    <x v="0"/>
    <s v="NEGOCIACIÓN MINERA SANTA MARÍA"/>
    <m/>
    <s v="Captura                                                                                             "/>
    <m/>
  </r>
  <r>
    <n v="1"/>
    <x v="195"/>
    <x v="195"/>
    <d v="2024-06-16T00:00:00"/>
    <d v="2024-06-16T00:00:00"/>
    <n v="3"/>
    <d v="1899-12-30T00:00:00"/>
    <d v="2024-06-18T00:00:00"/>
    <x v="1"/>
    <s v="NEGOCIACIÓN MINERA SANTA MARÍA"/>
    <m/>
    <s v="Captura                                                                                             "/>
    <m/>
  </r>
  <r>
    <n v="1"/>
    <x v="461"/>
    <x v="461"/>
    <d v="2024-07-15T00:00:00"/>
    <d v="2024-07-15T00:00:00"/>
    <n v="1"/>
    <d v="1899-12-30T00:00:00"/>
    <d v="2024-07-15T00:00:00"/>
    <x v="3"/>
    <s v="BENEFICIADORA LA PAZ SA DE CV"/>
    <n v="0"/>
    <s v="Captura                                                                                             "/>
    <m/>
  </r>
  <r>
    <n v="1"/>
    <x v="205"/>
    <x v="205"/>
    <d v="2024-07-12T00:00:00"/>
    <d v="2024-07-12T00:00:00"/>
    <n v="4"/>
    <d v="1899-12-30T00:00:00"/>
    <d v="2024-07-15T00:00:00"/>
    <x v="3"/>
    <s v="BENEFICIADORA LA PAZ SA DE CV"/>
    <n v="0"/>
    <s v="Captura                                                                                             "/>
    <m/>
  </r>
  <r>
    <n v="1"/>
    <x v="80"/>
    <x v="80"/>
    <d v="2024-07-12T00:00:00"/>
    <d v="2024-07-12T00:00:00"/>
    <n v="4"/>
    <d v="1899-12-30T00:00:00"/>
    <d v="2024-07-15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104"/>
    <x v="10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62"/>
    <x v="462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92"/>
    <x v="292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81"/>
    <x v="81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35"/>
    <x v="335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63"/>
    <x v="463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464"/>
    <x v="464"/>
    <d v="2024-07-15T00:00:00"/>
    <d v="2024-07-15T00:00:00"/>
    <n v="1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102"/>
    <x v="102"/>
    <d v="2024-07-14T00:00:00"/>
    <d v="2024-07-14T00:00:00"/>
    <n v="2"/>
    <d v="1899-12-30T00:00:00"/>
    <d v="2024-07-15T00:00:00"/>
    <x v="0"/>
    <s v="BENEFICIADORA LA PAZ SA DE CV"/>
    <n v="0"/>
    <s v="Captura                                                                                             "/>
    <m/>
  </r>
  <r>
    <n v="1"/>
    <x v="322"/>
    <x v="322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40"/>
    <x v="240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95"/>
    <x v="95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72"/>
    <x v="72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42"/>
    <x v="242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14"/>
    <x v="214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91"/>
    <x v="291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178"/>
    <x v="178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88"/>
    <x v="88"/>
    <d v="2024-07-15T00:00:00"/>
    <d v="2024-07-15T00:00:00"/>
    <n v="1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07-13T00:00:00"/>
    <d v="2024-07-13T00:00:00"/>
    <n v="3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7-13T00:00:00"/>
    <d v="2024-07-13T00:00:00"/>
    <n v="3"/>
    <d v="1899-12-30T00:00:00"/>
    <d v="2024-07-15T00:00:00"/>
    <x v="1"/>
    <s v="BENEFICIADORA LA PAZ SA DE CV"/>
    <n v="0"/>
    <s v="Captura                                                                                             "/>
    <m/>
  </r>
  <r>
    <n v="1"/>
    <x v="243"/>
    <x v="243"/>
    <d v="2024-07-13T00:00:00"/>
    <d v="2024-07-13T00:00:00"/>
    <n v="1"/>
    <d v="1899-12-30T00:00:00"/>
    <d v="2024-07-13T00:00:00"/>
    <x v="1"/>
    <s v="BENEFICIADORA LA PAZ SA DE CV"/>
    <m/>
    <s v="Captura                                                                                             "/>
    <m/>
  </r>
  <r>
    <n v="1"/>
    <x v="291"/>
    <x v="291"/>
    <d v="2024-07-14T00:00:00"/>
    <d v="2024-07-14T00:00:00"/>
    <n v="1"/>
    <d v="1899-12-30T00:00:00"/>
    <d v="2024-07-14T00:00:00"/>
    <x v="0"/>
    <s v="BENEFICIADORA LA PAZ SA DE CV"/>
    <m/>
    <s v="Captura                                                                                             "/>
    <m/>
  </r>
  <r>
    <n v="1"/>
    <x v="205"/>
    <x v="205"/>
    <d v="2024-07-11T00:00:00"/>
    <d v="2024-07-11T00:00:00"/>
    <n v="1"/>
    <d v="1899-12-30T00:00:00"/>
    <d v="2024-07-11T00:00:00"/>
    <x v="1"/>
    <s v="BENEFICIADORA LA PAZ SA DE CV"/>
    <m/>
    <s v="Captura                                                                                             "/>
    <m/>
  </r>
  <r>
    <n v="1"/>
    <x v="299"/>
    <x v="299"/>
    <d v="2024-07-14T00:00:00"/>
    <d v="2024-07-14T00:00:00"/>
    <n v="1"/>
    <d v="1899-12-30T00:00:00"/>
    <d v="2024-07-14T00:00:00"/>
    <x v="0"/>
    <s v="BENEFICIADORA LA PAZ SA DE CV"/>
    <m/>
    <s v="Captura                                                                                             "/>
    <m/>
  </r>
  <r>
    <n v="1"/>
    <x v="466"/>
    <x v="466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75"/>
    <x v="175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2"/>
    <x v="22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67"/>
    <x v="467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68"/>
    <x v="468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29"/>
    <x v="129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67"/>
    <x v="267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381"/>
    <x v="381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23"/>
    <x v="423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45"/>
    <x v="145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375"/>
    <x v="375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7-14T00:00:00"/>
    <d v="2024-07-14T00:00:00"/>
    <n v="2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79"/>
    <x v="279"/>
    <d v="2024-07-14T00:00:00"/>
    <d v="2024-07-14T00:00:00"/>
    <n v="2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69"/>
    <x v="269"/>
    <d v="2024-07-14T00:00:00"/>
    <d v="2024-07-14T00:00:00"/>
    <n v="2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70"/>
    <x v="470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71"/>
    <x v="471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72"/>
    <x v="472"/>
    <d v="2024-07-13T00:00:00"/>
    <d v="2024-07-13T00:00:00"/>
    <n v="3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88"/>
    <x v="188"/>
    <d v="2024-07-09T00:00:00"/>
    <d v="2024-07-09T00:00:00"/>
    <n v="7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7-01T00:00:00"/>
    <d v="2024-07-01T00:00:00"/>
    <n v="15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7-01T00:00:00"/>
    <d v="2024-07-01T00:00:00"/>
    <n v="15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16"/>
    <x v="16"/>
    <d v="2024-07-14T00:00:00"/>
    <d v="2024-07-14T00:00:00"/>
    <n v="1"/>
    <d v="1899-12-30T00:00:00"/>
    <d v="2024-07-14T00:00:00"/>
    <x v="3"/>
    <s v="NEGOCIACIÓN MINERA SANTA MARÍA"/>
    <n v="0"/>
    <s v="Captura                                                                                             "/>
    <m/>
  </r>
  <r>
    <n v="1"/>
    <x v="118"/>
    <x v="118"/>
    <d v="2024-07-14T00:00:00"/>
    <d v="2024-07-14T00:00:00"/>
    <n v="1"/>
    <d v="1899-12-30T00:00:00"/>
    <d v="2024-07-14T00:00:00"/>
    <x v="3"/>
    <s v="NEGOCIACIÓN MINERA SANTA MARÍA"/>
    <n v="0"/>
    <s v="Captura                                                                                             "/>
    <m/>
  </r>
  <r>
    <n v="1"/>
    <x v="120"/>
    <x v="120"/>
    <d v="2024-07-15T00:00:00"/>
    <d v="2024-07-15T00:00:00"/>
    <n v="1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73"/>
    <x v="473"/>
    <d v="2024-07-15T00:00:00"/>
    <d v="2024-07-15T00:00:00"/>
    <n v="1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74"/>
    <x v="474"/>
    <d v="2024-07-15T00:00:00"/>
    <d v="2024-07-15T00:00:00"/>
    <n v="1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119"/>
    <x v="119"/>
    <d v="2024-07-10T00:00:00"/>
    <d v="2024-07-10T00:00:00"/>
    <n v="3"/>
    <d v="1899-12-30T00:00:00"/>
    <d v="2024-07-12T00:00:00"/>
    <x v="3"/>
    <s v="NEGOCIACIÓN MINERA SANTA MARÍA"/>
    <n v="0"/>
    <s v="Captura                                                                                             "/>
    <m/>
  </r>
  <r>
    <n v="1"/>
    <x v="475"/>
    <x v="475"/>
    <d v="2024-07-12T00:00:00"/>
    <d v="2024-07-12T00:00:00"/>
    <n v="4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76"/>
    <x v="476"/>
    <d v="2024-07-12T00:00:00"/>
    <d v="2024-07-12T00:00:00"/>
    <n v="4"/>
    <d v="1899-12-30T00:00:00"/>
    <d v="2024-07-15T00:00:00"/>
    <x v="3"/>
    <s v="NEGOCIACIÓN MINERA SANTA MARÍA"/>
    <n v="0"/>
    <s v="Captura                                                                                             "/>
    <m/>
  </r>
  <r>
    <n v="1"/>
    <x v="451"/>
    <x v="45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7"/>
    <x v="477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8"/>
    <x v="47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22"/>
    <x v="12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93"/>
    <x v="39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83"/>
    <x v="18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9"/>
    <x v="47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34"/>
    <x v="234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07-14T00:00:00"/>
    <d v="2024-07-14T00:00:00"/>
    <n v="1"/>
    <d v="1899-12-30T00:00:00"/>
    <d v="2024-07-14T00:00:00"/>
    <x v="0"/>
    <s v="NEGOCIACIÓN MINERA SANTA MARÍA"/>
    <n v="0"/>
    <s v="Captura                                                                                             "/>
    <m/>
  </r>
  <r>
    <n v="1"/>
    <x v="480"/>
    <x v="480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39"/>
    <x v="13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81"/>
    <x v="481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35"/>
    <x v="435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187"/>
    <x v="187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82"/>
    <x v="482"/>
    <d v="2024-07-15T00:00:00"/>
    <d v="2024-07-15T00:00:00"/>
    <n v="1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76"/>
    <x v="476"/>
    <d v="2024-07-10T00:00:00"/>
    <d v="2024-07-10T00:00:00"/>
    <n v="1"/>
    <d v="1899-12-30T00:00:00"/>
    <d v="2024-07-10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7-14T00:00:00"/>
    <d v="2024-07-14T00:00:00"/>
    <n v="2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65"/>
    <x v="265"/>
    <d v="2024-07-14T00:00:00"/>
    <d v="2024-07-14T00:00:00"/>
    <n v="2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7-14T00:00:00"/>
    <d v="2024-07-14T00:00:00"/>
    <n v="2"/>
    <d v="1899-12-30T00:00:00"/>
    <d v="2024-07-15T00:00:00"/>
    <x v="0"/>
    <s v="NEGOCIACIÓN MINERA SANTA MARÍA"/>
    <n v="0"/>
    <s v="Captura                                                                                             "/>
    <m/>
  </r>
  <r>
    <n v="1"/>
    <x v="483"/>
    <x v="483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84"/>
    <x v="484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62"/>
    <x v="262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276"/>
    <x v="276"/>
    <d v="2024-07-15T00:00:00"/>
    <d v="2024-07-15T00:00:00"/>
    <n v="1"/>
    <d v="1899-12-30T00:00:00"/>
    <d v="2024-07-15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7-16T00:00:00"/>
    <d v="2024-07-16T00:00:00"/>
    <n v="1"/>
    <d v="1899-12-30T00:00:00"/>
    <d v="2024-07-16T00:00:00"/>
    <x v="1"/>
    <s v="NEGOCIACIÓN MINERA SANTA MARÍA"/>
    <m/>
    <s v="Captura                                                                                             "/>
    <m/>
  </r>
  <r>
    <n v="1"/>
    <x v="430"/>
    <x v="430"/>
    <d v="2024-07-16T00:00:00"/>
    <d v="2024-07-16T00:00:00"/>
    <n v="1"/>
    <d v="1899-12-30T00:00:00"/>
    <d v="2024-07-16T00:00:00"/>
    <x v="1"/>
    <s v="NEGOCIACIÓN MINERA SANTA MARÍA"/>
    <m/>
    <s v="Captura                                                                                             "/>
    <m/>
  </r>
  <r>
    <n v="1"/>
    <x v="74"/>
    <x v="74"/>
    <d v="2024-07-31T00:00:00"/>
    <d v="2024-07-31T00:00:00"/>
    <n v="1"/>
    <d v="1899-12-30T00:00:00"/>
    <d v="2024-07-31T00:00:00"/>
    <x v="3"/>
    <s v="BENEFICIADORA LA PAZ SA DE CV"/>
    <n v="0"/>
    <s v="Captura                                                                                             "/>
    <m/>
  </r>
  <r>
    <n v="1"/>
    <x v="99"/>
    <x v="99"/>
    <d v="2024-07-29T00:00:00"/>
    <d v="2024-07-29T00:00:00"/>
    <n v="3"/>
    <d v="1899-12-30T00:00:00"/>
    <d v="2024-07-31T00:00:00"/>
    <x v="3"/>
    <s v="BENEFICIADORA LA PAZ SA DE CV"/>
    <n v="0"/>
    <s v="Captura                                                                                             "/>
    <m/>
  </r>
  <r>
    <n v="1"/>
    <x v="485"/>
    <x v="485"/>
    <d v="2024-07-27T00:00:00"/>
    <d v="2024-07-27T00:00:00"/>
    <n v="5"/>
    <d v="1899-12-30T00:00:00"/>
    <d v="2024-07-31T00:00:00"/>
    <x v="3"/>
    <s v="BENEFICIADORA LA PAZ SA DE CV"/>
    <n v="0"/>
    <s v="Captura                                                                                             "/>
    <m/>
  </r>
  <r>
    <n v="1"/>
    <x v="70"/>
    <x v="70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362"/>
    <x v="362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400"/>
    <x v="400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99"/>
    <x v="299"/>
    <d v="2024-07-30T00:00:00"/>
    <d v="2024-07-30T00:00:00"/>
    <n v="1"/>
    <d v="1899-12-30T00:00:00"/>
    <d v="2024-07-30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55"/>
    <x v="255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7-28T00:00:00"/>
    <d v="2024-07-28T00:00:00"/>
    <n v="1"/>
    <d v="1899-12-30T00:00:00"/>
    <d v="2024-07-28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486"/>
    <x v="486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46"/>
    <x v="246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49"/>
    <x v="249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431"/>
    <x v="431"/>
    <d v="2024-07-31T00:00:00"/>
    <d v="2024-07-31T00:00:00"/>
    <n v="1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258"/>
    <x v="258"/>
    <d v="2024-07-30T00:00:00"/>
    <d v="2024-07-30T00:00:00"/>
    <n v="2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07-30T00:00:00"/>
    <d v="2024-07-30T00:00:00"/>
    <n v="2"/>
    <d v="1899-12-30T00:00:00"/>
    <d v="2024-07-31T00:00:00"/>
    <x v="0"/>
    <s v="BENEFICIADORA LA PAZ SA DE CV"/>
    <n v="0"/>
    <s v="Captura                                                                                             "/>
    <m/>
  </r>
  <r>
    <n v="1"/>
    <x v="106"/>
    <x v="106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96"/>
    <x v="96"/>
    <d v="2024-07-20T00:00:00"/>
    <d v="2024-07-20T00:00:00"/>
    <n v="1"/>
    <d v="1899-12-30T00:00:00"/>
    <d v="2024-07-20T00:00:00"/>
    <x v="1"/>
    <s v="BENEFICIADORA LA PAZ SA DE CV"/>
    <n v="0"/>
    <s v="Captura                                                                                             "/>
    <m/>
  </r>
  <r>
    <n v="1"/>
    <x v="4"/>
    <x v="4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293"/>
    <x v="293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6"/>
    <x v="6"/>
    <d v="2024-07-31T00:00:00"/>
    <d v="2024-07-31T00:00:00"/>
    <n v="1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07-29T00:00:00"/>
    <d v="2024-07-29T00:00:00"/>
    <n v="3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7-29T00:00:00"/>
    <d v="2024-07-29T00:00:00"/>
    <n v="3"/>
    <d v="1899-12-30T00:00:00"/>
    <d v="2024-07-31T00:00:00"/>
    <x v="1"/>
    <s v="BENEFICIADORA LA PAZ SA DE CV"/>
    <n v="0"/>
    <s v="Captura                                                                                             "/>
    <m/>
  </r>
  <r>
    <n v="1"/>
    <x v="388"/>
    <x v="388"/>
    <d v="2024-07-27T00:00:00"/>
    <d v="2024-07-27T00:00:00"/>
    <n v="1"/>
    <d v="1899-12-30T00:00:00"/>
    <d v="2024-07-27T00:00:00"/>
    <x v="0"/>
    <s v="BENEFICIADORA LA PAZ SA DE CV"/>
    <m/>
    <s v="Captura                                                                                             "/>
    <m/>
  </r>
  <r>
    <n v="1"/>
    <x v="487"/>
    <x v="487"/>
    <d v="2024-07-31T00:00:00"/>
    <d v="2024-07-31T00:00:00"/>
    <n v="1"/>
    <d v="1899-12-30T00:00:00"/>
    <d v="2024-07-31T00:00:00"/>
    <x v="3"/>
    <s v="NEGOCIACIÓN MINERA SANTA MARÍA"/>
    <n v="0"/>
    <s v="Captura                                                                                             "/>
    <m/>
  </r>
  <r>
    <n v="1"/>
    <x v="52"/>
    <x v="52"/>
    <d v="2024-07-30T00:00:00"/>
    <d v="2024-07-30T00:00:00"/>
    <n v="2"/>
    <d v="1899-12-30T00:00:00"/>
    <d v="2024-07-31T00:00:00"/>
    <x v="3"/>
    <s v="NEGOCIACIÓN MINERA SANTA MARÍA"/>
    <n v="0"/>
    <s v="Captura                                                                                             "/>
    <m/>
  </r>
  <r>
    <n v="1"/>
    <x v="15"/>
    <x v="1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10"/>
    <x v="11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91"/>
    <x v="39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78"/>
    <x v="27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61"/>
    <x v="26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62"/>
    <x v="26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58"/>
    <x v="45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88"/>
    <x v="48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25"/>
    <x v="42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67"/>
    <x v="167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89"/>
    <x v="48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90"/>
    <x v="49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76"/>
    <x v="176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53"/>
    <x v="35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4"/>
    <x v="13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56"/>
    <x v="356"/>
    <d v="2024-07-30T00:00:00"/>
    <d v="2024-07-30T00:00:00"/>
    <n v="1"/>
    <d v="1899-12-30T00:00:00"/>
    <d v="2024-07-30T00:00:00"/>
    <x v="0"/>
    <s v="NEGOCIACIÓN MINERA SANTA MARÍA"/>
    <n v="0"/>
    <s v="Captura                                                                                             "/>
    <m/>
  </r>
  <r>
    <n v="1"/>
    <x v="491"/>
    <x v="491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80"/>
    <x v="480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7-29T00:00:00"/>
    <d v="2024-07-29T00:00:00"/>
    <n v="1"/>
    <d v="1899-12-30T00:00:00"/>
    <d v="2024-07-29T00:00:00"/>
    <x v="0"/>
    <s v="NEGOCIACIÓN MINERA SANTA MARÍA"/>
    <n v="0"/>
    <s v="Captura                                                                                             "/>
    <m/>
  </r>
  <r>
    <n v="1"/>
    <x v="492"/>
    <x v="492"/>
    <d v="2024-07-30T00:00:00"/>
    <d v="2024-07-30T00:00:00"/>
    <n v="1"/>
    <d v="1899-12-30T00:00:00"/>
    <d v="2024-07-30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48"/>
    <x v="148"/>
    <d v="2024-07-30T00:00:00"/>
    <d v="2024-07-30T00:00:00"/>
    <n v="1"/>
    <d v="1899-12-30T00:00:00"/>
    <d v="2024-07-30T00:00:00"/>
    <x v="0"/>
    <s v="NEGOCIACIÓN MINERA SANTA MARÍA"/>
    <n v="0"/>
    <s v="Captura                                                                                             "/>
    <m/>
  </r>
  <r>
    <n v="1"/>
    <x v="225"/>
    <x v="225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83"/>
    <x v="38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8"/>
    <x v="38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309"/>
    <x v="309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54"/>
    <x v="54"/>
    <d v="2024-07-31T00:00:00"/>
    <d v="2024-07-31T00:00:00"/>
    <n v="1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7-30T00:00:00"/>
    <d v="2024-07-30T00:00:00"/>
    <n v="2"/>
    <d v="1899-12-30T00:00:00"/>
    <d v="2024-07-31T00:00:00"/>
    <x v="0"/>
    <s v="NEGOCIACIÓN MINERA SANTA MARÍA"/>
    <n v="0"/>
    <s v="Captura                                                                                             "/>
    <m/>
  </r>
  <r>
    <n v="1"/>
    <x v="238"/>
    <x v="23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38"/>
    <x v="33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3"/>
    <x v="493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7"/>
    <x v="437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4"/>
    <x v="494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8"/>
    <x v="43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5"/>
    <x v="495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6"/>
    <x v="496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78"/>
    <x v="37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2"/>
    <x v="492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148"/>
    <x v="148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7"/>
    <x v="497"/>
    <d v="2024-07-31T00:00:00"/>
    <d v="2024-07-31T00:00:00"/>
    <n v="1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350"/>
    <x v="350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"/>
    <x v="47"/>
    <d v="2024-07-30T00:00:00"/>
    <d v="2024-07-30T00:00:00"/>
    <n v="2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0"/>
    <x v="470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1"/>
    <x v="471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72"/>
    <x v="472"/>
    <d v="2024-07-29T00:00:00"/>
    <d v="2024-07-29T00:00:00"/>
    <n v="3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5"/>
    <x v="435"/>
    <d v="2024-07-28T00:00:00"/>
    <d v="2024-07-28T00:00:00"/>
    <n v="4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18"/>
    <x v="18"/>
    <d v="2024-07-27T00:00:00"/>
    <d v="2024-07-27T00:00:00"/>
    <n v="5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07-17T00:00:00"/>
    <d v="2024-07-17T00:00:00"/>
    <n v="15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7-17T00:00:00"/>
    <d v="2024-07-17T00:00:00"/>
    <n v="15"/>
    <d v="1899-12-30T00:00:00"/>
    <d v="2024-07-31T00:00:00"/>
    <x v="1"/>
    <s v="NEGOCIACIÓN MINERA SANTA MARÍA"/>
    <n v="0"/>
    <s v="Captura                                                                                             "/>
    <m/>
  </r>
  <r>
    <n v="1"/>
    <x v="498"/>
    <x v="498"/>
    <d v="2024-07-29T00:00:00"/>
    <d v="2024-07-29T00:00:00"/>
    <n v="1"/>
    <d v="1899-12-30T00:00:00"/>
    <d v="2024-07-29T00:00:00"/>
    <x v="3"/>
    <s v="BENEFICIADORA LA PAZ SA DE CV"/>
    <m/>
    <s v="Captura                                                                                             "/>
    <m/>
  </r>
  <r>
    <n v="1"/>
    <x v="388"/>
    <x v="388"/>
    <d v="2024-07-17T00:00:00"/>
    <d v="2024-07-17T00:00:00"/>
    <n v="3"/>
    <d v="1899-12-30T00:00:00"/>
    <d v="2024-07-19T00:00:00"/>
    <x v="1"/>
    <s v="BENEFICIADORA LA PAZ SA DE CV"/>
    <m/>
    <s v="Captura                                                                                             "/>
    <m/>
  </r>
  <r>
    <n v="1"/>
    <x v="499"/>
    <x v="499"/>
    <d v="2024-08-12T00:00:00"/>
    <d v="2024-08-12T00:00:00"/>
    <n v="4"/>
    <d v="1899-12-30T00:00:00"/>
    <d v="2024-08-15T00:00:00"/>
    <x v="3"/>
    <s v="BENEFICIADORA LA PAZ SA DE CV"/>
    <n v="0"/>
    <s v="Captura                                                                                             "/>
    <m/>
  </r>
  <r>
    <n v="1"/>
    <x v="322"/>
    <x v="322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64"/>
    <x v="6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"/>
    <x v="7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89"/>
    <x v="289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95"/>
    <x v="95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404"/>
    <x v="40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08-14T00:00:00"/>
    <d v="2024-08-14T00:00:00"/>
    <n v="1"/>
    <d v="1899-12-30T00:00:00"/>
    <d v="2024-08-14T00:00:00"/>
    <x v="0"/>
    <s v="BENEFICIADORA LA PAZ SA DE CV"/>
    <n v="0"/>
    <s v="Captura                                                                                             "/>
    <m/>
  </r>
  <r>
    <n v="1"/>
    <x v="293"/>
    <x v="293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78"/>
    <x v="78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7"/>
    <x v="207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500"/>
    <x v="500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407"/>
    <x v="407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48"/>
    <x v="248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501"/>
    <x v="501"/>
    <d v="2024-08-15T00:00:00"/>
    <d v="2024-08-15T00:00:00"/>
    <n v="1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8-14T00:00:00"/>
    <d v="2024-08-14T00:00:00"/>
    <n v="2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8-14T00:00:00"/>
    <d v="2024-08-14T00:00:00"/>
    <n v="2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1"/>
    <x v="201"/>
    <d v="2024-08-12T00:00:00"/>
    <d v="2024-08-12T00:00:00"/>
    <n v="4"/>
    <d v="1899-12-30T00:00:00"/>
    <d v="2024-08-15T00:00:00"/>
    <x v="0"/>
    <s v="BENEFICIADORA LA PAZ SA DE CV"/>
    <n v="0"/>
    <s v="Captura                                                                                             "/>
    <m/>
  </r>
  <r>
    <n v="1"/>
    <x v="201"/>
    <x v="201"/>
    <d v="2024-08-11T00:00:00"/>
    <d v="2024-08-11T00:00:00"/>
    <n v="1"/>
    <d v="1899-12-30T00:00:00"/>
    <d v="2024-08-11T00:00:00"/>
    <x v="1"/>
    <s v="BENEFICIADORA LA PAZ SA DE CV"/>
    <n v="0"/>
    <s v="Captura                                                                                             "/>
    <m/>
  </r>
  <r>
    <n v="1"/>
    <x v="334"/>
    <x v="334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502"/>
    <x v="502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214"/>
    <x v="214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99"/>
    <x v="99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401"/>
    <x v="401"/>
    <d v="2024-08-15T00:00:00"/>
    <d v="2024-08-15T00:00:00"/>
    <n v="1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241"/>
    <x v="241"/>
    <d v="2024-08-13T00:00:00"/>
    <d v="2024-08-13T00:00:00"/>
    <n v="3"/>
    <d v="1899-12-30T00:00:00"/>
    <d v="2024-08-15T00:00:00"/>
    <x v="1"/>
    <s v="BENEFICIADORA LA PAZ SA DE CV"/>
    <n v="0"/>
    <s v="Captura                                                                                             "/>
    <m/>
  </r>
  <r>
    <n v="1"/>
    <x v="16"/>
    <x v="16"/>
    <d v="2024-08-14T00:00:00"/>
    <d v="2024-08-14T00:00:00"/>
    <n v="1"/>
    <d v="1899-12-30T00:00:00"/>
    <d v="2024-08-14T00:00:00"/>
    <x v="3"/>
    <s v="NEGOCIACIÓN MINERA SANTA MARÍA"/>
    <n v="0"/>
    <s v="Captura                                                                                             "/>
    <m/>
  </r>
  <r>
    <n v="1"/>
    <x v="453"/>
    <x v="453"/>
    <d v="2024-08-14T00:00:00"/>
    <d v="2024-08-14T00:00:00"/>
    <n v="1"/>
    <d v="1899-12-30T00:00:00"/>
    <d v="2024-08-14T00:00:00"/>
    <x v="3"/>
    <s v="NEGOCIACIÓN MINERA SANTA MARÍA"/>
    <n v="0"/>
    <s v="Captura                                                                                             "/>
    <m/>
  </r>
  <r>
    <n v="1"/>
    <x v="503"/>
    <x v="503"/>
    <d v="2024-08-15T00:00:00"/>
    <d v="2024-08-15T00:00:00"/>
    <n v="1"/>
    <d v="1899-12-30T00:00:00"/>
    <d v="2024-08-15T00:00:00"/>
    <x v="3"/>
    <s v="NEGOCIACIÓN MINERA SANTA MARÍA"/>
    <n v="0"/>
    <s v="Captura                                                                                             "/>
    <m/>
  </r>
  <r>
    <n v="1"/>
    <x v="163"/>
    <x v="16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03"/>
    <x v="30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457"/>
    <x v="457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17"/>
    <x v="217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18"/>
    <x v="21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19"/>
    <x v="21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15"/>
    <x v="11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58"/>
    <x v="35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40"/>
    <x v="340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453"/>
    <x v="45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8-14T00:00:00"/>
    <d v="2024-08-14T00:00:00"/>
    <n v="1"/>
    <d v="1899-12-30T00:00:00"/>
    <d v="2024-08-14T00:00:00"/>
    <x v="0"/>
    <s v="NEGOCIACIÓN MINERA SANTA MARÍA"/>
    <n v="0"/>
    <s v="Captura                                                                                             "/>
    <m/>
  </r>
  <r>
    <n v="1"/>
    <x v="319"/>
    <x v="31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95"/>
    <x v="19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23"/>
    <x v="223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85"/>
    <x v="38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5"/>
    <x v="505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6"/>
    <x v="50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52"/>
    <x v="152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507"/>
    <x v="507"/>
    <d v="2024-08-15T00:00:00"/>
    <d v="2024-08-15T00:00:00"/>
    <n v="1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08-14T00:00:00"/>
    <d v="2024-08-14T00:00:00"/>
    <n v="2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8-14T00:00:00"/>
    <d v="2024-08-14T00:00:00"/>
    <n v="2"/>
    <d v="1899-12-30T00:00:00"/>
    <d v="2024-08-15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232"/>
    <x v="232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132"/>
    <x v="132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138"/>
    <x v="138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381"/>
    <x v="381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08"/>
    <x v="508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09"/>
    <x v="509"/>
    <d v="2024-08-15T00:00:00"/>
    <d v="2024-08-15T00:00:00"/>
    <n v="1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10"/>
    <x v="510"/>
    <d v="2024-08-12T00:00:00"/>
    <d v="2024-08-12T00:00:00"/>
    <n v="4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8-01T00:00:00"/>
    <d v="2024-08-01T00:00:00"/>
    <n v="15"/>
    <d v="1899-12-30T00:00:00"/>
    <d v="2024-08-15T00:00:00"/>
    <x v="1"/>
    <s v="NEGOCIACIÓN MINERA SANTA MARÍA"/>
    <n v="0"/>
    <s v="Captura                                                                                             "/>
    <m/>
  </r>
  <r>
    <n v="1"/>
    <x v="511"/>
    <x v="511"/>
    <d v="2024-08-11T00:00:00"/>
    <d v="2024-08-11T00:00:00"/>
    <n v="1"/>
    <d v="1899-12-30T00:00:00"/>
    <d v="2024-08-11T00:00:00"/>
    <x v="1"/>
    <s v="NEGOCIACIÓN MINERA SANTA MARÍA"/>
    <m/>
    <s v="Captura                                                                                             "/>
    <m/>
  </r>
  <r>
    <n v="1"/>
    <x v="442"/>
    <x v="442"/>
    <d v="2024-08-16T00:00:00"/>
    <d v="2024-08-16T00:00:00"/>
    <n v="1"/>
    <d v="1899-12-30T00:00:00"/>
    <d v="2024-08-16T00:00:00"/>
    <x v="1"/>
    <s v="NEGOCIACIÓN MINERA SANTA MARÍA"/>
    <m/>
    <s v="Captura                                                                                             "/>
    <m/>
  </r>
  <r>
    <n v="1"/>
    <x v="512"/>
    <x v="512"/>
    <d v="2024-08-31T00:00:00"/>
    <d v="2024-08-31T00:00:00"/>
    <n v="1"/>
    <d v="1899-12-30T00:00:00"/>
    <d v="2024-08-31T00:00:00"/>
    <x v="3"/>
    <s v="BENEFICIADORA LA PAZ SA DE CV"/>
    <n v="0"/>
    <s v="Captura                                                                                             "/>
    <m/>
  </r>
  <r>
    <n v="1"/>
    <x v="513"/>
    <x v="513"/>
    <d v="2024-08-31T00:00:00"/>
    <d v="2024-08-31T00:00:00"/>
    <n v="1"/>
    <d v="1899-12-30T00:00:00"/>
    <d v="2024-08-31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72"/>
    <x v="72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291"/>
    <x v="291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178"/>
    <x v="178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333"/>
    <x v="333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433"/>
    <x v="433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85"/>
    <x v="85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514"/>
    <x v="514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515"/>
    <x v="515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516"/>
    <x v="516"/>
    <d v="2024-08-28T00:00:00"/>
    <d v="2024-08-28T00:00:00"/>
    <n v="1"/>
    <d v="1899-12-30T00:00:00"/>
    <d v="2024-08-28T00:00:00"/>
    <x v="0"/>
    <s v="BENEFICIADORA LA PAZ SA DE CV"/>
    <n v="0"/>
    <s v="Captura                                                                                             "/>
    <m/>
  </r>
  <r>
    <n v="1"/>
    <x v="517"/>
    <x v="517"/>
    <d v="2024-08-31T00:00:00"/>
    <d v="2024-08-31T00:00:00"/>
    <n v="1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8-30T00:00:00"/>
    <d v="2024-08-30T00:00:00"/>
    <n v="2"/>
    <d v="1899-12-30T00:00:00"/>
    <d v="2024-08-31T00:00:00"/>
    <x v="0"/>
    <s v="BENEFICIADORA LA PAZ SA DE CV"/>
    <n v="0"/>
    <s v="Captura                                                                                             "/>
    <m/>
  </r>
  <r>
    <n v="1"/>
    <x v="434"/>
    <x v="434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322"/>
    <x v="322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18"/>
    <x v="518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326"/>
    <x v="326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331"/>
    <x v="331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19"/>
    <x v="519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78"/>
    <x v="78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08-31T00:00:00"/>
    <d v="2024-08-31T00:00:00"/>
    <n v="1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20"/>
    <x v="520"/>
    <d v="2024-08-30T00:00:00"/>
    <d v="2024-08-30T00:00:00"/>
    <n v="2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08-30T00:00:00"/>
    <d v="2024-08-30T00:00:00"/>
    <n v="2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16"/>
    <x v="516"/>
    <d v="2024-08-29T00:00:00"/>
    <d v="2024-08-29T00:00:00"/>
    <n v="3"/>
    <d v="1899-12-30T00:00:00"/>
    <d v="2024-08-31T00:00:00"/>
    <x v="1"/>
    <s v="BENEFICIADORA LA PAZ SA DE CV"/>
    <n v="0"/>
    <s v="Captura                                                                                             "/>
    <m/>
  </r>
  <r>
    <n v="1"/>
    <x v="521"/>
    <x v="521"/>
    <d v="2024-08-17T00:00:00"/>
    <d v="2024-08-17T00:00:00"/>
    <n v="10"/>
    <d v="1899-12-30T00:00:00"/>
    <d v="2024-08-26T00:00:00"/>
    <x v="0"/>
    <s v="BENEFICIADORA LA PAZ SA DE CV"/>
    <m/>
    <s v="Captura                                                                                             "/>
    <m/>
  </r>
  <r>
    <n v="1"/>
    <x v="476"/>
    <x v="476"/>
    <d v="2024-08-21T00:00:00"/>
    <d v="2024-08-21T00:00:00"/>
    <n v="4"/>
    <d v="1899-12-30T00:00:00"/>
    <d v="2024-08-24T00:00:00"/>
    <x v="0"/>
    <s v="NEGOCIACIÓN MINERA SANTA MARÍA"/>
    <m/>
    <s v="Captura                                                                                             "/>
    <m/>
  </r>
  <r>
    <n v="1"/>
    <x v="392"/>
    <x v="392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261"/>
    <x v="261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194"/>
    <x v="194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129"/>
    <x v="129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394"/>
    <x v="394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522"/>
    <x v="522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421"/>
    <x v="421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523"/>
    <x v="523"/>
    <d v="2024-08-31T00:00:00"/>
    <d v="2024-08-31T00:00:00"/>
    <n v="1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524"/>
    <x v="524"/>
    <d v="2024-08-29T00:00:00"/>
    <d v="2024-08-29T00:00:00"/>
    <n v="2"/>
    <d v="1899-12-30T00:00:00"/>
    <d v="2024-08-30T00:00:00"/>
    <x v="3"/>
    <s v="NEGOCIACIÓN MINERA SANTA MARÍA"/>
    <n v="0"/>
    <s v="Captura                                                                                             "/>
    <m/>
  </r>
  <r>
    <n v="1"/>
    <x v="525"/>
    <x v="525"/>
    <d v="2024-08-29T00:00:00"/>
    <d v="2024-08-29T00:00:00"/>
    <n v="3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47"/>
    <x v="47"/>
    <d v="2024-08-28T00:00:00"/>
    <d v="2024-08-28T00:00:00"/>
    <n v="4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441"/>
    <x v="441"/>
    <d v="2024-08-28T00:00:00"/>
    <d v="2024-08-28T00:00:00"/>
    <n v="4"/>
    <d v="1899-12-30T00:00:00"/>
    <d v="2024-08-31T00:00:00"/>
    <x v="3"/>
    <s v="NEGOCIACIÓN MINERA SANTA MARÍA"/>
    <n v="0"/>
    <s v="Captura                                                                                             "/>
    <m/>
  </r>
  <r>
    <n v="1"/>
    <x v="370"/>
    <x v="370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38"/>
    <x v="33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526"/>
    <x v="52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08-30T00:00:00"/>
    <d v="2024-08-30T00:00:00"/>
    <n v="1"/>
    <d v="1899-12-30T00:00:00"/>
    <d v="2024-08-30T00:00:00"/>
    <x v="0"/>
    <s v="NEGOCIACIÓN MINERA SANTA MARÍA"/>
    <n v="0"/>
    <s v="Captura                                                                                             "/>
    <m/>
  </r>
  <r>
    <n v="1"/>
    <x v="438"/>
    <x v="43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0"/>
    <x v="120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1"/>
    <x v="121"/>
    <d v="2024-08-30T00:00:00"/>
    <d v="2024-08-30T00:00:00"/>
    <n v="1"/>
    <d v="1899-12-30T00:00:00"/>
    <d v="2024-08-30T00:00:00"/>
    <x v="0"/>
    <s v="NEGOCIACIÓN MINERA SANTA MARÍA"/>
    <n v="0"/>
    <s v="Captura                                                                                             "/>
    <m/>
  </r>
  <r>
    <n v="1"/>
    <x v="25"/>
    <x v="2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3"/>
    <x v="123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8-30T00:00:00"/>
    <d v="2024-08-30T00:00:00"/>
    <n v="1"/>
    <d v="1899-12-30T00:00:00"/>
    <d v="2024-08-30T00:00:00"/>
    <x v="0"/>
    <s v="NEGOCIACIÓN MINERA SANTA MARÍA"/>
    <n v="0"/>
    <s v="Captura                                                                                             "/>
    <m/>
  </r>
  <r>
    <n v="1"/>
    <x v="130"/>
    <x v="130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221"/>
    <x v="221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234"/>
    <x v="234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85"/>
    <x v="18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49"/>
    <x v="14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46"/>
    <x v="34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527"/>
    <x v="527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226"/>
    <x v="226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75"/>
    <x v="47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528"/>
    <x v="528"/>
    <d v="2024-08-31T00:00:00"/>
    <d v="2024-08-31T00:00:00"/>
    <n v="1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163"/>
    <x v="163"/>
    <d v="2024-08-30T00:00:00"/>
    <d v="2024-08-30T00:00:00"/>
    <n v="2"/>
    <d v="1899-12-30T00:00:00"/>
    <d v="2024-08-31T00:00:00"/>
    <x v="0"/>
    <s v="NEGOCIACIÓN MINERA SANTA MARÍA"/>
    <n v="0"/>
    <s v="Captura                                                                                             "/>
    <m/>
  </r>
  <r>
    <n v="1"/>
    <x v="483"/>
    <x v="48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57"/>
    <x v="35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29"/>
    <x v="529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84"/>
    <x v="48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62"/>
    <x v="262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37"/>
    <x v="43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0"/>
    <x v="530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64"/>
    <x v="16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21"/>
    <x v="121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18"/>
    <x v="418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8"/>
    <x v="28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0"/>
    <x v="30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93"/>
    <x v="19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1"/>
    <x v="531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9"/>
    <x v="49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2"/>
    <x v="532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3"/>
    <x v="53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24"/>
    <x v="52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4"/>
    <x v="534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383"/>
    <x v="383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227"/>
    <x v="227"/>
    <d v="2024-08-31T00:00:00"/>
    <d v="2024-08-31T00:00:00"/>
    <n v="1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5"/>
    <x v="535"/>
    <d v="2024-08-30T00:00:00"/>
    <d v="2024-08-30T00:00:00"/>
    <n v="2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8-29T00:00:00"/>
    <d v="2024-08-29T00:00:00"/>
    <n v="3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39"/>
    <x v="439"/>
    <d v="2024-08-27T00:00:00"/>
    <d v="2024-08-27T00:00:00"/>
    <n v="5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442"/>
    <x v="442"/>
    <d v="2024-08-17T00:00:00"/>
    <d v="2024-08-17T00:00:00"/>
    <n v="15"/>
    <d v="1899-12-30T00:00:00"/>
    <d v="2024-08-31T00:00:00"/>
    <x v="1"/>
    <s v="NEGOCIACIÓN MINERA SANTA MARÍA"/>
    <n v="0"/>
    <s v="Captura                                                                                             "/>
    <m/>
  </r>
  <r>
    <n v="1"/>
    <x v="536"/>
    <x v="536"/>
    <d v="2024-09-01T00:00:00"/>
    <d v="2024-09-01T00:00:00"/>
    <n v="15"/>
    <d v="1899-12-30T00:00:00"/>
    <d v="2024-09-15T00:00:00"/>
    <x v="1"/>
    <s v="NEGOCIACIÓN MINERA SANTA MARÍA"/>
    <m/>
    <s v="Captura                                                                                             "/>
    <m/>
  </r>
  <r>
    <n v="1"/>
    <x v="537"/>
    <x v="537"/>
    <d v="2024-09-15T00:00:00"/>
    <d v="2024-09-15T00:00:00"/>
    <n v="1"/>
    <d v="1899-12-30T00:00:00"/>
    <d v="2024-09-15T00:00:00"/>
    <x v="3"/>
    <s v="BENEFICIADORA LA PAZ SA DE CV"/>
    <m/>
    <s v="Captura                                                                                             "/>
    <m/>
  </r>
  <r>
    <n v="1"/>
    <x v="216"/>
    <x v="216"/>
    <d v="2024-09-15T00:00:00"/>
    <d v="2024-09-15T00:00:00"/>
    <n v="1"/>
    <d v="1899-12-30T00:00:00"/>
    <d v="2024-09-15T00:00:00"/>
    <x v="3"/>
    <s v="BENEFICIADORA LA PAZ SA DE CV"/>
    <m/>
    <s v="Captura                                                                                             "/>
    <m/>
  </r>
  <r>
    <n v="1"/>
    <x v="330"/>
    <x v="330"/>
    <d v="2024-09-15T00:00:00"/>
    <d v="2024-09-15T00:00:00"/>
    <n v="1"/>
    <d v="1899-12-30T00:00:00"/>
    <d v="2024-09-15T00:00:00"/>
    <x v="3"/>
    <s v="BENEFICIADORA LA PAZ SA DE CV"/>
    <m/>
    <s v="Captura                                                                                             "/>
    <m/>
  </r>
  <r>
    <n v="1"/>
    <x v="240"/>
    <x v="240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66"/>
    <x v="66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23"/>
    <x v="323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67"/>
    <x v="67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60"/>
    <x v="360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41"/>
    <x v="24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8"/>
    <x v="8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0"/>
    <x v="0"/>
    <d v="2024-09-14T00:00:00"/>
    <d v="2024-09-14T00:00:00"/>
    <n v="2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52"/>
    <x v="252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1"/>
    <x v="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64"/>
    <x v="36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50"/>
    <x v="250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54"/>
    <x v="254"/>
    <d v="2024-09-14T00:00:00"/>
    <d v="2024-09-14T00:00:00"/>
    <n v="1"/>
    <d v="1899-12-30T00:00:00"/>
    <d v="2024-09-14T00:00:00"/>
    <x v="2"/>
    <s v="BENEFICIADORA LA PAZ SA DE CV"/>
    <m/>
    <s v="Captura                                                                                             "/>
    <m/>
  </r>
  <r>
    <n v="1"/>
    <x v="205"/>
    <x v="205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77"/>
    <x v="77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31"/>
    <x v="33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45"/>
    <x v="445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06"/>
    <x v="206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98"/>
    <x v="498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44"/>
    <x v="24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43"/>
    <x v="443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02"/>
    <x v="302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11"/>
    <x v="211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294"/>
    <x v="29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538"/>
    <x v="538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82"/>
    <x v="82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84"/>
    <x v="84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539"/>
    <x v="539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359"/>
    <x v="359"/>
    <d v="2024-09-15T00:00:00"/>
    <d v="2024-09-15T00:00:00"/>
    <n v="1"/>
    <d v="1899-12-30T00:00:00"/>
    <d v="2024-09-15T00:00:00"/>
    <x v="2"/>
    <s v="BENEFICIADORA LA PAZ SA DE CV"/>
    <m/>
    <s v="Captura                                                                                             "/>
    <m/>
  </r>
  <r>
    <n v="1"/>
    <x v="444"/>
    <x v="444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70"/>
    <x v="70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9"/>
    <x v="9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13"/>
    <x v="13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337"/>
    <x v="337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54"/>
    <x v="254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540"/>
    <x v="540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465"/>
    <x v="465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57"/>
    <x v="257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46"/>
    <x v="246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541"/>
    <x v="541"/>
    <d v="2024-09-12T00:00:00"/>
    <d v="2024-09-12T00:00:00"/>
    <n v="1"/>
    <d v="1899-12-30T00:00:00"/>
    <d v="2024-09-12T00:00:00"/>
    <x v="1"/>
    <s v="BENEFICIADORA LA PAZ SA DE CV"/>
    <m/>
    <s v="Captura                                                                                             "/>
    <m/>
  </r>
  <r>
    <n v="1"/>
    <x v="6"/>
    <x v="6"/>
    <d v="2024-09-15T00:00:00"/>
    <d v="2024-09-15T00:00:00"/>
    <n v="1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3"/>
    <x v="3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105"/>
    <x v="105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07"/>
    <x v="207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542"/>
    <x v="542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86"/>
    <x v="86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447"/>
    <x v="447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446"/>
    <x v="446"/>
    <d v="2024-09-14T00:00:00"/>
    <d v="2024-09-14T00:00:00"/>
    <n v="2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336"/>
    <x v="336"/>
    <d v="2024-09-12T00:00:00"/>
    <d v="2024-09-12T00:00:00"/>
    <n v="4"/>
    <d v="1899-12-30T00:00:00"/>
    <d v="2024-09-15T00:00:00"/>
    <x v="1"/>
    <s v="BENEFICIADORA LA PAZ SA DE CV"/>
    <m/>
    <s v="Captura                                                                                             "/>
    <m/>
  </r>
  <r>
    <n v="1"/>
    <x v="214"/>
    <x v="214"/>
    <d v="2024-09-10T00:00:00"/>
    <d v="2024-09-10T00:00:00"/>
    <n v="5"/>
    <d v="1899-12-30T00:00:00"/>
    <d v="2024-09-14T00:00:00"/>
    <x v="1"/>
    <s v="BENEFICIADORA LA PAZ SA DE CV"/>
    <m/>
    <s v="Captura                                                                                             "/>
    <m/>
  </r>
  <r>
    <n v="1"/>
    <x v="404"/>
    <x v="404"/>
    <d v="2024-09-10T00:00:00"/>
    <d v="2024-09-10T00:00:00"/>
    <n v="5"/>
    <d v="1899-12-30T00:00:00"/>
    <d v="2024-09-14T00:00:00"/>
    <x v="1"/>
    <s v="BENEFICIADORA LA PAZ SA DE CV"/>
    <m/>
    <s v="Captura                                                                                             "/>
    <m/>
  </r>
  <r>
    <n v="1"/>
    <x v="543"/>
    <x v="543"/>
    <d v="2024-09-10T00:00:00"/>
    <d v="2024-09-10T00:00:00"/>
    <n v="1"/>
    <d v="1899-12-30T00:00:00"/>
    <d v="2024-09-10T00:00:00"/>
    <x v="1"/>
    <s v="BENEFICIADORA LA PAZ SA DE CV"/>
    <m/>
    <s v="Captura                                                                                             "/>
    <m/>
  </r>
  <r>
    <n v="1"/>
    <x v="544"/>
    <x v="544"/>
    <d v="2024-09-10T00:00:00"/>
    <d v="2024-09-10T00:00:00"/>
    <n v="2"/>
    <d v="1899-12-30T00:00:00"/>
    <d v="2024-09-11T00:00:00"/>
    <x v="2"/>
    <s v="BENEFICIADORA LA PAZ SA DE CV"/>
    <m/>
    <s v="Captura                                                                                             "/>
    <m/>
  </r>
  <r>
    <n v="1"/>
    <x v="545"/>
    <x v="545"/>
    <d v="2024-09-10T00:00:00"/>
    <d v="2024-09-10T00:00:00"/>
    <n v="2"/>
    <d v="1899-12-30T00:00:00"/>
    <d v="2024-09-11T00:00:00"/>
    <x v="2"/>
    <s v="BENEFICIADORA LA PAZ SA DE CV"/>
    <m/>
    <s v="Captura                                                                                             "/>
    <m/>
  </r>
  <r>
    <n v="1"/>
    <x v="515"/>
    <x v="515"/>
    <d v="2024-09-10T00:00:00"/>
    <d v="2024-09-10T00:00:00"/>
    <n v="3"/>
    <d v="1899-12-30T00:00:00"/>
    <d v="2024-09-12T00:00:00"/>
    <x v="2"/>
    <s v="BENEFICIADORA LA PAZ SA DE CV"/>
    <m/>
    <s v="Captura                                                                                             "/>
    <m/>
  </r>
  <r>
    <n v="1"/>
    <x v="15"/>
    <x v="15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217"/>
    <x v="217"/>
    <d v="2024-09-14T00:00:00"/>
    <d v="2024-09-14T00:00:00"/>
    <n v="1"/>
    <d v="1899-12-30T00:00:00"/>
    <d v="2024-09-14T00:00:00"/>
    <x v="3"/>
    <s v="NEGOCIACIÓN MINERA SANTA MARÍA"/>
    <n v="0"/>
    <s v="Captura                                                                                             "/>
    <m/>
  </r>
  <r>
    <n v="1"/>
    <x v="546"/>
    <x v="546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391"/>
    <x v="391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547"/>
    <x v="547"/>
    <d v="2024-09-15T00:00:00"/>
    <d v="2024-09-15T00:00:00"/>
    <n v="1"/>
    <d v="1899-12-30T00:00:00"/>
    <d v="2024-09-15T00:00:00"/>
    <x v="3"/>
    <s v="NEGOCIACIÓN MINERA SANTA MARÍA"/>
    <n v="0"/>
    <s v="Captura                                                                                             "/>
    <m/>
  </r>
  <r>
    <n v="1"/>
    <x v="235"/>
    <x v="235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03"/>
    <x v="303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48"/>
    <x v="54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79"/>
    <x v="27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98"/>
    <x v="19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18"/>
    <x v="11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78"/>
    <x v="47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49"/>
    <x v="54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50"/>
    <x v="55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9"/>
    <x v="2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20"/>
    <x v="420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48"/>
    <x v="34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1"/>
    <x v="13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51"/>
    <x v="55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38"/>
    <x v="138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52"/>
    <x v="55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7"/>
    <x v="3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47"/>
    <x v="347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509"/>
    <x v="509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374"/>
    <x v="374"/>
    <d v="2024-09-15T00:00:00"/>
    <d v="2024-09-15T00:00:00"/>
    <n v="1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166"/>
    <x v="166"/>
    <d v="2024-09-13T00:00:00"/>
    <d v="2024-09-13T00:00:00"/>
    <n v="3"/>
    <d v="1899-12-30T00:00:00"/>
    <d v="2024-09-15T00:00:00"/>
    <x v="0"/>
    <s v="NEGOCIACIÓN MINERA SANTA MARÍA"/>
    <n v="0"/>
    <s v="Captura                                                                                             "/>
    <m/>
  </r>
  <r>
    <n v="1"/>
    <x v="217"/>
    <x v="217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398"/>
    <x v="398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66"/>
    <x v="166"/>
    <d v="2024-09-12T00:00:00"/>
    <d v="2024-09-12T00:00:00"/>
    <n v="1"/>
    <d v="1899-12-30T00:00:00"/>
    <d v="2024-09-12T00:00:00"/>
    <x v="1"/>
    <s v="NEGOCIACIÓN MINERA SANTA MARÍA"/>
    <n v="0"/>
    <s v="Captura                                                                                             "/>
    <m/>
  </r>
  <r>
    <n v="1"/>
    <x v="553"/>
    <x v="55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30"/>
    <x v="530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3"/>
    <x v="2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61"/>
    <x v="161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21"/>
    <x v="221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3"/>
    <x v="53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71"/>
    <x v="271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285"/>
    <x v="285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455"/>
    <x v="455"/>
    <d v="2024-09-15T00:00:00"/>
    <d v="2024-09-15T00:00:00"/>
    <n v="1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9-14T00:00:00"/>
    <d v="2024-09-14T00:00:00"/>
    <n v="2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54"/>
    <x v="554"/>
    <d v="2024-09-14T00:00:00"/>
    <d v="2024-09-14T00:00:00"/>
    <n v="2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05"/>
    <x v="505"/>
    <d v="2024-09-14T00:00:00"/>
    <d v="2024-09-14T00:00:00"/>
    <n v="2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55"/>
    <x v="555"/>
    <d v="2024-09-11T00:00:00"/>
    <d v="2024-09-11T00:00:00"/>
    <n v="5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09-09T00:00:00"/>
    <d v="2024-09-09T00:00:00"/>
    <n v="7"/>
    <d v="1899-12-30T00:00:00"/>
    <d v="2024-09-15T00:00:00"/>
    <x v="1"/>
    <s v="NEGOCIACIÓN MINERA SANTA MARÍA"/>
    <n v="0"/>
    <s v="Captura                                                                                             "/>
    <m/>
  </r>
  <r>
    <n v="1"/>
    <x v="556"/>
    <x v="556"/>
    <d v="2024-09-15T00:00:00"/>
    <d v="2024-09-15T00:00:00"/>
    <n v="1"/>
    <d v="1899-12-30T00:00:00"/>
    <d v="2024-09-15T00:00:00"/>
    <x v="1"/>
    <s v="NEGOCIACIÓN MINERA SANTA MARÍA"/>
    <m/>
    <s v="Captura                                                                                             "/>
    <m/>
  </r>
  <r>
    <n v="1"/>
    <x v="395"/>
    <x v="395"/>
    <d v="2024-09-15T00:00:00"/>
    <d v="2024-09-15T00:00:00"/>
    <n v="1"/>
    <d v="1899-12-30T00:00:00"/>
    <d v="2024-09-15T00:00:00"/>
    <x v="1"/>
    <s v="NEGOCIACIÓN MINERA SANTA MARÍA"/>
    <m/>
    <s v="Captura                                                                                             "/>
    <m/>
  </r>
  <r>
    <n v="1"/>
    <x v="557"/>
    <x v="557"/>
    <d v="2024-09-15T00:00:00"/>
    <d v="2024-09-15T00:00:00"/>
    <n v="1"/>
    <d v="1899-12-30T00:00:00"/>
    <d v="2024-09-15T00:00:00"/>
    <x v="0"/>
    <s v="NEGOCIACIÓN MINERA SANTA MARÍA"/>
    <m/>
    <s v="Captura                                                                                             "/>
    <m/>
  </r>
  <r>
    <n v="1"/>
    <x v="406"/>
    <x v="406"/>
    <d v="2024-09-23T00:00:00"/>
    <d v="2024-09-23T00:00:00"/>
    <n v="1"/>
    <d v="1899-12-30T00:00:00"/>
    <d v="2024-09-23T00:00:00"/>
    <x v="3"/>
    <s v="BENEFICIADORA LA PAZ SA DE CV"/>
    <n v="0"/>
    <s v="Captura                                                                                             "/>
    <m/>
  </r>
  <r>
    <n v="1"/>
    <x v="248"/>
    <x v="248"/>
    <d v="2024-09-23T00:00:00"/>
    <d v="2024-09-23T00:00:00"/>
    <n v="1"/>
    <d v="1899-12-30T00:00:00"/>
    <d v="2024-09-23T00:00:00"/>
    <x v="3"/>
    <s v="BENEFICIADORA LA PAZ SA DE CV"/>
    <n v="0"/>
    <s v="Captura                                                                                             "/>
    <m/>
  </r>
  <r>
    <n v="1"/>
    <x v="64"/>
    <x v="64"/>
    <d v="2024-09-23T00:00:00"/>
    <d v="2024-09-23T00:00:00"/>
    <n v="2"/>
    <d v="1899-12-30T00:00:00"/>
    <d v="2024-09-24T00:00:00"/>
    <x v="0"/>
    <s v="BENEFICIADORA LA PAZ SA DE CV"/>
    <n v="0"/>
    <s v="Captura                                                                                             "/>
    <m/>
  </r>
  <r>
    <n v="1"/>
    <x v="239"/>
    <x v="239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68"/>
    <x v="68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241"/>
    <x v="241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400"/>
    <x v="400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1"/>
    <x v="1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204"/>
    <x v="204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18"/>
    <x v="518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"/>
    <x v="5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40"/>
    <x v="540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445"/>
    <x v="445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58"/>
    <x v="558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559"/>
    <x v="559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09-23T00:00:00"/>
    <d v="2024-09-23T00:00:00"/>
    <n v="1"/>
    <d v="1899-12-30T00:00:00"/>
    <d v="2024-09-23T00:00:00"/>
    <x v="0"/>
    <s v="BENEFICIADORA LA PAZ SA DE CV"/>
    <n v="0"/>
    <s v="Captura                                                                                             "/>
    <m/>
  </r>
  <r>
    <n v="1"/>
    <x v="67"/>
    <x v="67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58"/>
    <x v="258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337"/>
    <x v="337"/>
    <d v="2024-09-23T00:00:00"/>
    <d v="2024-09-23T00:00:00"/>
    <n v="3"/>
    <d v="1899-12-30T00:00:00"/>
    <d v="2024-09-25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331"/>
    <x v="331"/>
    <d v="2024-09-23T00:00:00"/>
    <d v="2024-09-23T00:00:00"/>
    <n v="2"/>
    <d v="1899-12-30T00:00:00"/>
    <d v="2024-09-24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92"/>
    <x v="292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102"/>
    <x v="102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56"/>
    <x v="256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80"/>
    <x v="80"/>
    <d v="2024-09-23T00:00:00"/>
    <d v="2024-09-23T00:00:00"/>
    <n v="4"/>
    <d v="1899-12-30T00:00:00"/>
    <d v="2024-09-26T00:00:00"/>
    <x v="1"/>
    <s v="BENEFICIADORA LA PAZ SA DE CV"/>
    <n v="0"/>
    <s v="Captura                                                                                             "/>
    <m/>
  </r>
  <r>
    <n v="1"/>
    <x v="560"/>
    <x v="560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247"/>
    <x v="247"/>
    <d v="2024-09-23T00:00:00"/>
    <d v="2024-09-23T00:00:00"/>
    <n v="4"/>
    <d v="1899-12-30T00:00:00"/>
    <d v="2024-09-26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09-23T00:00:00"/>
    <d v="2024-09-23T00:00:00"/>
    <n v="8"/>
    <d v="1899-12-30T00:00:00"/>
    <d v="2024-09-30T00:00:00"/>
    <x v="1"/>
    <s v="BENEFICIADORA LA PAZ SA DE CV"/>
    <n v="0"/>
    <s v="Captura                                                                                             "/>
    <m/>
  </r>
  <r>
    <n v="1"/>
    <x v="561"/>
    <x v="561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562"/>
    <x v="562"/>
    <d v="2024-09-23T00:00:00"/>
    <d v="2024-09-23T00:00:00"/>
    <n v="1"/>
    <d v="1899-12-30T00:00:00"/>
    <d v="2024-09-23T00:00:00"/>
    <x v="1"/>
    <s v="BENEFICIADORA LA PAZ SA DE CV"/>
    <n v="0"/>
    <s v="Captura                                                                                             "/>
    <m/>
  </r>
  <r>
    <n v="1"/>
    <x v="563"/>
    <x v="563"/>
    <d v="2024-09-25T00:00:00"/>
    <d v="2024-09-25T00:00:00"/>
    <n v="1"/>
    <d v="1899-12-30T00:00:00"/>
    <d v="2024-09-25T00:00:00"/>
    <x v="1"/>
    <s v="BENEFICIADORA LA PAZ SA DE CV"/>
    <m/>
    <s v="Captura                                                                                             "/>
    <m/>
  </r>
  <r>
    <n v="1"/>
    <x v="76"/>
    <x v="76"/>
    <d v="2024-09-27T00:00:00"/>
    <d v="2024-09-27T00:00:00"/>
    <n v="1"/>
    <d v="1899-12-30T00:00:00"/>
    <d v="2024-09-27T00:00:00"/>
    <x v="1"/>
    <s v="BENEFICIADORA LA PAZ SA DE CV"/>
    <m/>
    <s v="Captura                                                                                             "/>
    <m/>
  </r>
  <r>
    <n v="1"/>
    <x v="395"/>
    <x v="395"/>
    <d v="2024-09-30T00:00:00"/>
    <d v="2024-09-30T00:00:00"/>
    <n v="1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372"/>
    <x v="372"/>
    <d v="2024-09-30T00:00:00"/>
    <d v="2024-09-30T00:00:00"/>
    <n v="1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564"/>
    <x v="564"/>
    <d v="2024-09-30T00:00:00"/>
    <d v="2024-09-30T00:00:00"/>
    <n v="1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129"/>
    <x v="129"/>
    <d v="2024-09-27T00:00:00"/>
    <d v="2024-09-27T00:00:00"/>
    <n v="4"/>
    <d v="1899-12-30T00:00:00"/>
    <d v="2024-09-30T00:00:00"/>
    <x v="3"/>
    <s v="NEGOCIACIÓN MINERA SANTA MARÍA"/>
    <n v="0"/>
    <s v="Captura                                                                                             "/>
    <m/>
  </r>
  <r>
    <n v="1"/>
    <x v="163"/>
    <x v="16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11"/>
    <x v="111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457"/>
    <x v="45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58"/>
    <x v="15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09-29T00:00:00"/>
    <d v="2024-09-29T00:00:00"/>
    <n v="1"/>
    <d v="1899-12-30T00:00:00"/>
    <d v="2024-09-29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29"/>
    <x v="129"/>
    <d v="2024-09-26T00:00:00"/>
    <d v="2024-09-26T00:00:00"/>
    <n v="1"/>
    <d v="1899-12-30T00:00:00"/>
    <d v="2024-09-26T00:00:00"/>
    <x v="0"/>
    <s v="NEGOCIACIÓN MINERA SANTA MARÍA"/>
    <n v="0"/>
    <s v="Captura                                                                                             "/>
    <m/>
  </r>
  <r>
    <n v="1"/>
    <x v="305"/>
    <x v="30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49"/>
    <x v="49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35"/>
    <x v="13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85"/>
    <x v="18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5"/>
    <x v="22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27"/>
    <x v="227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565"/>
    <x v="565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528"/>
    <x v="528"/>
    <d v="2024-09-30T00:00:00"/>
    <d v="2024-09-30T00:00:00"/>
    <n v="1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09-29T00:00:00"/>
    <d v="2024-09-29T00:00:00"/>
    <n v="2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09-28T00:00:00"/>
    <d v="2024-09-28T00:00:00"/>
    <n v="3"/>
    <d v="1899-12-30T00:00:00"/>
    <d v="2024-09-30T00:00:00"/>
    <x v="0"/>
    <s v="NEGOCIACIÓN MINERA SANTA MARÍA"/>
    <n v="0"/>
    <s v="Captura                                                                                             "/>
    <m/>
  </r>
  <r>
    <n v="1"/>
    <x v="304"/>
    <x v="304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493"/>
    <x v="493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6"/>
    <x v="566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16"/>
    <x v="116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74"/>
    <x v="174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19"/>
    <x v="119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6"/>
    <x v="36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85"/>
    <x v="185"/>
    <d v="2024-09-29T00:00:00"/>
    <d v="2024-09-29T00:00:00"/>
    <n v="1"/>
    <d v="1899-12-30T00:00:00"/>
    <d v="2024-09-29T00:00:00"/>
    <x v="1"/>
    <s v="NEGOCIACIÓN MINERA SANTA MARÍA"/>
    <n v="0"/>
    <s v="Captura                                                                                             "/>
    <m/>
  </r>
  <r>
    <n v="1"/>
    <x v="274"/>
    <x v="274"/>
    <d v="2024-09-30T00:00:00"/>
    <d v="2024-09-30T00:00:00"/>
    <n v="1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57"/>
    <x v="357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7"/>
    <x v="567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8"/>
    <x v="568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69"/>
    <x v="569"/>
    <d v="2024-09-29T00:00:00"/>
    <d v="2024-09-29T00:00:00"/>
    <n v="2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419"/>
    <x v="419"/>
    <d v="2024-09-28T00:00:00"/>
    <d v="2024-09-28T00:00:00"/>
    <n v="3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439"/>
    <x v="439"/>
    <d v="2024-09-28T00:00:00"/>
    <d v="2024-09-28T00:00:00"/>
    <n v="3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358"/>
    <x v="358"/>
    <d v="2024-09-26T00:00:00"/>
    <d v="2024-09-26T00:00:00"/>
    <n v="5"/>
    <d v="1899-12-30T00:00:00"/>
    <d v="2024-09-30T00:00:00"/>
    <x v="1"/>
    <s v="NEGOCIACIÓN MINERA SANTA MARÍA"/>
    <n v="0"/>
    <s v="Captura                                                                                             "/>
    <m/>
  </r>
  <r>
    <n v="1"/>
    <x v="570"/>
    <x v="570"/>
    <d v="2024-10-10T00:00:00"/>
    <d v="2024-10-10T00:00:00"/>
    <n v="1"/>
    <d v="1899-12-30T00:00:00"/>
    <d v="2024-10-10T00:00:00"/>
    <x v="2"/>
    <s v="SB WADLEY, SA DE CV"/>
    <m/>
    <s v="Captura                                                                                             "/>
    <m/>
  </r>
  <r>
    <n v="1"/>
    <x v="291"/>
    <x v="291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178"/>
    <x v="178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302"/>
    <x v="302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571"/>
    <x v="571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515"/>
    <x v="515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322"/>
    <x v="322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39"/>
    <x v="239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67"/>
    <x v="67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94"/>
    <x v="9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90"/>
    <x v="290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299"/>
    <x v="299"/>
    <d v="2024-10-02T00:00:00"/>
    <d v="2024-10-02T00:00:00"/>
    <n v="2"/>
    <d v="1899-12-30T00:00:00"/>
    <d v="2024-10-03T00:00:00"/>
    <x v="1"/>
    <s v="BENEFICIADORA LA PAZ SA DE CV"/>
    <n v="0"/>
    <s v="Captura                                                                                             "/>
    <m/>
  </r>
  <r>
    <n v="1"/>
    <x v="519"/>
    <x v="519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335"/>
    <x v="335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572"/>
    <x v="572"/>
    <d v="2024-10-02T00:00:00"/>
    <d v="2024-10-02T00:00:00"/>
    <n v="2"/>
    <d v="1899-12-30T00:00:00"/>
    <d v="2024-10-03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514"/>
    <x v="514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573"/>
    <x v="573"/>
    <d v="2024-10-02T00:00:00"/>
    <d v="2024-10-02T00:00:00"/>
    <n v="1"/>
    <d v="1899-12-30T00:00:00"/>
    <d v="2024-10-02T00:00:00"/>
    <x v="1"/>
    <s v="BENEFICIADORA LA PAZ SA DE CV"/>
    <n v="0"/>
    <s v="Captura                                                                                             "/>
    <m/>
  </r>
  <r>
    <n v="1"/>
    <x v="65"/>
    <x v="65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360"/>
    <x v="360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69"/>
    <x v="69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0"/>
    <x v="0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73"/>
    <x v="73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242"/>
    <x v="242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2"/>
    <x v="2"/>
    <d v="2024-10-02T00:00:00"/>
    <d v="2024-10-02T00:00:00"/>
    <n v="1"/>
    <d v="1899-12-30T00:00:00"/>
    <d v="2024-10-02T00:00:00"/>
    <x v="0"/>
    <s v="BENEFICIADORA LA PAZ SA DE CV"/>
    <n v="0"/>
    <s v="Captura                                                                                             "/>
    <m/>
  </r>
  <r>
    <n v="1"/>
    <x v="105"/>
    <x v="105"/>
    <d v="2024-10-01T00:00:00"/>
    <d v="2024-10-01T00:00:00"/>
    <n v="1"/>
    <d v="1899-12-30T00:00:00"/>
    <d v="2024-10-01T00:00:00"/>
    <x v="2"/>
    <s v="BENEFICIADORA LA PAZ SA DE CV"/>
    <m/>
    <s v="Captura                                                                                             "/>
    <m/>
  </r>
  <r>
    <n v="1"/>
    <x v="105"/>
    <x v="105"/>
    <d v="2024-10-03T00:00:00"/>
    <d v="2024-10-03T00:00:00"/>
    <n v="2"/>
    <d v="1899-12-30T00:00:00"/>
    <d v="2024-10-04T00:00:00"/>
    <x v="1"/>
    <s v="BENEFICIADORA LA PAZ SA DE CV"/>
    <m/>
    <s v="Captura                                                                                             "/>
    <m/>
  </r>
  <r>
    <n v="1"/>
    <x v="322"/>
    <x v="322"/>
    <d v="2024-10-01T00:00:00"/>
    <d v="2024-10-01T00:00:00"/>
    <n v="1"/>
    <d v="1899-12-30T00:00:00"/>
    <d v="2024-10-01T00:00:00"/>
    <x v="2"/>
    <s v="BENEFICIADORA LA PAZ SA DE CV"/>
    <m/>
    <s v="Captura                                                                                             "/>
    <m/>
  </r>
  <r>
    <n v="1"/>
    <x v="165"/>
    <x v="165"/>
    <d v="2024-10-12T00:00:00"/>
    <d v="2024-10-12T00:00:00"/>
    <n v="4"/>
    <d v="1899-12-30T00:00:00"/>
    <d v="2024-10-15T00:00:00"/>
    <x v="3"/>
    <s v="NEGOCIACIÓN MINERA SANTA MARÍA"/>
    <n v="0"/>
    <s v="Captura                                                                                             "/>
    <m/>
  </r>
  <r>
    <n v="1"/>
    <x v="110"/>
    <x v="110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217"/>
    <x v="21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238"/>
    <x v="238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5"/>
    <x v="55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98"/>
    <x v="198"/>
    <d v="2024-10-14T00:00:00"/>
    <d v="2024-10-14T00:00:00"/>
    <n v="1"/>
    <d v="1899-12-30T00:00:00"/>
    <d v="2024-10-14T00:00:00"/>
    <x v="0"/>
    <s v="NEGOCIACIÓN MINERA SANTA MARÍA"/>
    <n v="0"/>
    <s v="Captura                                                                                             "/>
    <m/>
  </r>
  <r>
    <n v="1"/>
    <x v="477"/>
    <x v="47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47"/>
    <x v="4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76"/>
    <x v="176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353"/>
    <x v="353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474"/>
    <x v="474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27"/>
    <x v="527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481"/>
    <x v="481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375"/>
    <x v="375"/>
    <d v="2024-10-15T00:00:00"/>
    <d v="2024-10-15T00:00:00"/>
    <n v="1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74"/>
    <x v="574"/>
    <d v="2024-10-14T00:00:00"/>
    <d v="2024-10-14T00:00:00"/>
    <n v="2"/>
    <d v="1899-12-30T00:00:00"/>
    <d v="2024-10-15T00:00:00"/>
    <x v="0"/>
    <s v="NEGOCIACIÓN MINERA SANTA MARÍA"/>
    <n v="0"/>
    <s v="Captura                                                                                             "/>
    <m/>
  </r>
  <r>
    <n v="1"/>
    <x v="575"/>
    <x v="575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6"/>
    <x v="576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7"/>
    <x v="17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98"/>
    <x v="19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18"/>
    <x v="41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7"/>
    <x v="577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15"/>
    <x v="415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30"/>
    <x v="30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24"/>
    <x v="124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26"/>
    <x v="126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220"/>
    <x v="220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8"/>
    <x v="57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28"/>
    <x v="428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195"/>
    <x v="195"/>
    <d v="2024-10-15T00:00:00"/>
    <d v="2024-10-15T00:00:00"/>
    <n v="1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430"/>
    <x v="430"/>
    <d v="2024-10-14T00:00:00"/>
    <d v="2024-10-14T00:00:00"/>
    <n v="2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03"/>
    <x v="503"/>
    <d v="2024-10-14T00:00:00"/>
    <d v="2024-10-14T00:00:00"/>
    <n v="2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304"/>
    <x v="304"/>
    <d v="2024-10-13T00:00:00"/>
    <d v="2024-10-13T00:00:00"/>
    <n v="3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"/>
    <x v="57"/>
    <d v="2024-10-12T00:00:00"/>
    <d v="2024-10-12T00:00:00"/>
    <n v="4"/>
    <d v="1899-12-30T00:00:00"/>
    <d v="2024-10-15T00:00:00"/>
    <x v="1"/>
    <s v="NEGOCIACIÓN MINERA SANTA MARÍA"/>
    <n v="0"/>
    <s v="Captura                                                                                             "/>
    <m/>
  </r>
  <r>
    <n v="1"/>
    <x v="570"/>
    <x v="570"/>
    <d v="2024-10-18T00:00:00"/>
    <d v="2024-10-18T00:00:00"/>
    <n v="1"/>
    <d v="1899-12-30T00:00:00"/>
    <d v="2024-10-18T00:00:00"/>
    <x v="1"/>
    <s v="SB WADLEY, SA DE CV"/>
    <m/>
    <s v="Captura                                                                                             "/>
    <m/>
  </r>
  <r>
    <n v="1"/>
    <x v="63"/>
    <x v="63"/>
    <d v="2024-10-28T00:00:00"/>
    <d v="2024-10-28T00:00:00"/>
    <n v="4"/>
    <d v="1899-12-30T00:00:00"/>
    <d v="2024-10-31T00:00:00"/>
    <x v="3"/>
    <s v="BENEFICIADORA LA PAZ SA DE CV"/>
    <n v="0"/>
    <s v="Captura                                                                                             "/>
    <m/>
  </r>
  <r>
    <n v="1"/>
    <x v="69"/>
    <x v="69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210"/>
    <x v="210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404"/>
    <x v="404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465"/>
    <x v="465"/>
    <d v="2024-10-28T00:00:00"/>
    <d v="2024-10-28T00:00:00"/>
    <n v="2"/>
    <d v="1899-12-30T00:00:00"/>
    <d v="2024-10-29T00:00:00"/>
    <x v="0"/>
    <s v="BENEFICIADORA LA PAZ SA DE CV"/>
    <n v="0"/>
    <s v="Captura                                                                                             "/>
    <m/>
  </r>
  <r>
    <n v="1"/>
    <x v="519"/>
    <x v="519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443"/>
    <x v="443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10-28T00:00:00"/>
    <d v="2024-10-28T00:00:00"/>
    <n v="1"/>
    <d v="1899-12-30T00:00:00"/>
    <d v="2024-10-28T00:00:00"/>
    <x v="0"/>
    <s v="BENEFICIADORA LA PAZ SA DE CV"/>
    <n v="0"/>
    <s v="Captura                                                                                             "/>
    <m/>
  </r>
  <r>
    <n v="1"/>
    <x v="87"/>
    <x v="87"/>
    <d v="2024-10-28T00:00:00"/>
    <d v="2024-10-28T00:00:00"/>
    <n v="2"/>
    <d v="1899-12-30T00:00:00"/>
    <d v="2024-10-29T00:00:00"/>
    <x v="0"/>
    <s v="BENEFICIADORA LA PAZ SA DE CV"/>
    <n v="0"/>
    <s v="Captura                                                                                             "/>
    <m/>
  </r>
  <r>
    <n v="1"/>
    <x v="579"/>
    <x v="579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241"/>
    <x v="241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94"/>
    <x v="94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210"/>
    <x v="210"/>
    <d v="2024-10-29T00:00:00"/>
    <d v="2024-10-29T00:00:00"/>
    <n v="1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0-28T00:00:00"/>
    <d v="2024-10-28T00:00:00"/>
    <n v="4"/>
    <d v="1899-12-30T00:00:00"/>
    <d v="2024-10-31T00:00:00"/>
    <x v="1"/>
    <s v="BENEFICIADORA LA PAZ SA DE CV"/>
    <n v="0"/>
    <s v="Captura                                                                                             "/>
    <m/>
  </r>
  <r>
    <n v="1"/>
    <x v="2"/>
    <x v="2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76"/>
    <x v="76"/>
    <d v="2024-10-28T00:00:00"/>
    <d v="2024-10-28T00:00:00"/>
    <n v="2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519"/>
    <x v="519"/>
    <d v="2024-10-29T00:00:00"/>
    <d v="2024-10-29T00:00:00"/>
    <n v="1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92"/>
    <x v="292"/>
    <d v="2024-10-28T00:00:00"/>
    <d v="2024-10-28T00:00:00"/>
    <n v="2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10-28T00:00:00"/>
    <d v="2024-10-28T00:00:00"/>
    <n v="2"/>
    <d v="1899-12-30T00:00:00"/>
    <d v="2024-10-29T00:00:00"/>
    <x v="1"/>
    <s v="BENEFICIADORA LA PAZ SA DE CV"/>
    <n v="0"/>
    <s v="Captura                                                                                             "/>
    <m/>
  </r>
  <r>
    <n v="1"/>
    <x v="257"/>
    <x v="257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11"/>
    <x v="11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407"/>
    <x v="407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10-28T00:00:00"/>
    <d v="2024-10-28T00:00:00"/>
    <n v="4"/>
    <d v="1899-12-30T00:00:00"/>
    <d v="2024-10-31T00:00:00"/>
    <x v="1"/>
    <s v="BENEFICIADORA LA PAZ SA DE CV"/>
    <n v="0"/>
    <s v="Captura                                                                                             "/>
    <m/>
  </r>
  <r>
    <n v="1"/>
    <x v="88"/>
    <x v="88"/>
    <d v="2024-10-28T00:00:00"/>
    <d v="2024-10-28T00:00:00"/>
    <n v="1"/>
    <d v="1899-12-30T00:00:00"/>
    <d v="2024-10-28T00:00:00"/>
    <x v="1"/>
    <s v="BENEFICIADORA LA PAZ SA DE CV"/>
    <n v="0"/>
    <s v="Captura                                                                                             "/>
    <m/>
  </r>
  <r>
    <n v="1"/>
    <x v="570"/>
    <x v="570"/>
    <d v="2024-10-28T00:00:00"/>
    <d v="2024-10-28T00:00:00"/>
    <n v="1"/>
    <d v="1899-12-30T00:00:00"/>
    <d v="2024-10-28T00:00:00"/>
    <x v="0"/>
    <s v="SB WADLEY, SA DE CV"/>
    <m/>
    <s v="Captura                                                                                             "/>
    <m/>
  </r>
  <r>
    <n v="1"/>
    <x v="580"/>
    <x v="580"/>
    <d v="2024-10-27T00:00:00"/>
    <d v="2024-10-27T00:00:00"/>
    <n v="1"/>
    <d v="1899-12-30T00:00:00"/>
    <d v="2024-10-27T00:00:00"/>
    <x v="3"/>
    <s v="NEGOCIACIÓN MINERA SANTA MARÍA"/>
    <n v="0"/>
    <s v="Captura                                                                                             "/>
    <m/>
  </r>
  <r>
    <n v="1"/>
    <x v="391"/>
    <x v="391"/>
    <d v="2024-10-27T00:00:00"/>
    <d v="2024-10-27T00:00:00"/>
    <n v="4"/>
    <d v="1899-12-30T00:00:00"/>
    <d v="2024-10-30T00:00:00"/>
    <x v="3"/>
    <s v="NEGOCIACIÓN MINERA SANTA MARÍA"/>
    <n v="0"/>
    <s v="Captura                                                                                             "/>
    <m/>
  </r>
  <r>
    <n v="1"/>
    <x v="15"/>
    <x v="15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81"/>
    <x v="58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91"/>
    <x v="391"/>
    <d v="2024-10-26T00:00:00"/>
    <d v="2024-10-26T00:00:00"/>
    <n v="1"/>
    <d v="1899-12-30T00:00:00"/>
    <d v="2024-10-26T00:00:00"/>
    <x v="0"/>
    <s v="NEGOCIACIÓN MINERA SANTA MARÍA"/>
    <n v="0"/>
    <s v="Captura                                                                                             "/>
    <m/>
  </r>
  <r>
    <n v="1"/>
    <x v="576"/>
    <x v="576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8"/>
    <x v="5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9"/>
    <x v="27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16"/>
    <x v="116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19"/>
    <x v="11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4"/>
    <x v="2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43"/>
    <x v="4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24"/>
    <x v="12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37"/>
    <x v="13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95"/>
    <x v="195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423"/>
    <x v="423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47"/>
    <x v="347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509"/>
    <x v="509"/>
    <d v="2024-10-31T00:00:00"/>
    <d v="2024-10-31T00:00:00"/>
    <n v="1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10-30T00:00:00"/>
    <d v="2024-10-30T00:00:00"/>
    <n v="2"/>
    <d v="1899-12-30T00:00:00"/>
    <d v="2024-10-31T00:00:00"/>
    <x v="0"/>
    <s v="NEGOCIACIÓN MINERA SANTA MARÍA"/>
    <n v="0"/>
    <s v="Captura                                                                                             "/>
    <m/>
  </r>
  <r>
    <n v="1"/>
    <x v="320"/>
    <x v="320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235"/>
    <x v="23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283"/>
    <x v="283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18"/>
    <x v="118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66"/>
    <x v="466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2"/>
    <x v="582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3"/>
    <x v="583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15"/>
    <x v="41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21"/>
    <x v="421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4"/>
    <x v="584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05"/>
    <x v="50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416"/>
    <x v="416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85"/>
    <x v="585"/>
    <d v="2024-10-31T00:00:00"/>
    <d v="2024-10-31T00:00:00"/>
    <n v="1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506"/>
    <x v="506"/>
    <d v="2024-10-30T00:00:00"/>
    <d v="2024-10-30T00:00:00"/>
    <n v="2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73"/>
    <x v="173"/>
    <d v="2024-10-29T00:00:00"/>
    <d v="2024-10-29T00:00:00"/>
    <n v="3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56"/>
    <x v="156"/>
    <d v="2024-10-29T00:00:00"/>
    <d v="2024-10-29T00:00:00"/>
    <n v="3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356"/>
    <x v="356"/>
    <d v="2024-10-28T00:00:00"/>
    <d v="2024-10-28T00:00:00"/>
    <n v="4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10-27T00:00:00"/>
    <d v="2024-10-27T00:00:00"/>
    <n v="5"/>
    <d v="1899-12-30T00:00:00"/>
    <d v="2024-10-31T00:00:00"/>
    <x v="1"/>
    <s v="NEGOCIACIÓN MINERA SANTA MARÍA"/>
    <n v="0"/>
    <s v="Captura                                                                                             "/>
    <m/>
  </r>
  <r>
    <n v="1"/>
    <x v="64"/>
    <x v="6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96"/>
    <x v="29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66"/>
    <x v="6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97"/>
    <x v="297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0"/>
    <x v="70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94"/>
    <x v="9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5"/>
    <x v="75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6"/>
    <x v="7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"/>
    <x v="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326"/>
    <x v="32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99"/>
    <x v="99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300"/>
    <x v="300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540"/>
    <x v="540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45"/>
    <x v="445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79"/>
    <x v="79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11"/>
    <x v="211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294"/>
    <x v="294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33"/>
    <x v="433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586"/>
    <x v="58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88"/>
    <x v="88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48"/>
    <x v="448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46"/>
    <x v="446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431"/>
    <x v="431"/>
    <d v="2024-11-11T00:00:00"/>
    <d v="2024-11-11T00:00:00"/>
    <n v="1"/>
    <d v="1899-12-30T00:00:00"/>
    <d v="2024-11-11T00:00:00"/>
    <x v="0"/>
    <s v="BENEFICIADORA LA PAZ SA DE CV"/>
    <n v="0"/>
    <s v="Captura                                                                                             "/>
    <m/>
  </r>
  <r>
    <n v="1"/>
    <x v="587"/>
    <x v="587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212"/>
    <x v="212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241"/>
    <x v="241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105"/>
    <x v="105"/>
    <d v="2024-11-11T00:00:00"/>
    <d v="2024-11-11T00:00:00"/>
    <n v="2"/>
    <d v="1899-12-30T00:00:00"/>
    <d v="2024-11-12T00:00:00"/>
    <x v="1"/>
    <s v="BENEFICIADORA LA PAZ SA DE CV"/>
    <n v="0"/>
    <s v="Captura                                                                                             "/>
    <m/>
  </r>
  <r>
    <n v="1"/>
    <x v="326"/>
    <x v="326"/>
    <d v="2024-11-13T00:00:00"/>
    <d v="2024-11-13T00:00:00"/>
    <n v="2"/>
    <d v="1899-12-30T00:00:00"/>
    <d v="2024-11-14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11-13T00:00:00"/>
    <d v="2024-11-13T00:00:00"/>
    <n v="3"/>
    <d v="1899-12-30T00:00:00"/>
    <d v="2024-11-15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215"/>
    <x v="215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588"/>
    <x v="588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407"/>
    <x v="407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447"/>
    <x v="447"/>
    <d v="2024-11-11T00:00:00"/>
    <d v="2024-11-11T00:00:00"/>
    <n v="3"/>
    <d v="1899-12-30T00:00:00"/>
    <d v="2024-11-13T00:00:00"/>
    <x v="1"/>
    <s v="BENEFICIADORA LA PAZ SA DE CV"/>
    <n v="0"/>
    <s v="Captura                                                                                             "/>
    <m/>
  </r>
  <r>
    <n v="1"/>
    <x v="516"/>
    <x v="516"/>
    <d v="2024-11-11T00:00:00"/>
    <d v="2024-11-11T00:00:00"/>
    <n v="1"/>
    <d v="1899-12-30T00:00:00"/>
    <d v="2024-11-11T00:00:00"/>
    <x v="1"/>
    <s v="BENEFICIADORA LA PAZ SA DE CV"/>
    <n v="0"/>
    <s v="Captura                                                                                             "/>
    <m/>
  </r>
  <r>
    <n v="1"/>
    <x v="336"/>
    <x v="336"/>
    <d v="2024-11-11T00:00:00"/>
    <d v="2024-11-11T00:00:00"/>
    <n v="1"/>
    <d v="1899-12-30T00:00:00"/>
    <d v="2024-11-11T00:00:00"/>
    <x v="1"/>
    <s v="BENEFICIADORA LA PAZ SA DE CV"/>
    <m/>
    <s v="Captura                                                                                             "/>
    <m/>
  </r>
  <r>
    <n v="1"/>
    <x v="84"/>
    <x v="84"/>
    <d v="2024-11-01T00:00:00"/>
    <d v="2024-11-01T00:00:00"/>
    <n v="15"/>
    <d v="1899-12-30T00:00:00"/>
    <d v="2024-11-15T00:00:00"/>
    <x v="1"/>
    <s v="BENEFICIADORA LA PAZ SA DE CV"/>
    <m/>
    <s v="Captura                                                                                             "/>
    <m/>
  </r>
  <r>
    <n v="1"/>
    <x v="117"/>
    <x v="117"/>
    <d v="2024-11-15T00:00:00"/>
    <d v="2024-11-15T00:00:00"/>
    <n v="1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183"/>
    <x v="183"/>
    <d v="2024-11-15T00:00:00"/>
    <d v="2024-11-15T00:00:00"/>
    <n v="1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552"/>
    <x v="552"/>
    <d v="2024-11-15T00:00:00"/>
    <d v="2024-11-15T00:00:00"/>
    <n v="1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351"/>
    <x v="351"/>
    <d v="2024-11-14T00:00:00"/>
    <d v="2024-11-14T00:00:00"/>
    <n v="2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16"/>
    <x v="16"/>
    <d v="2024-11-12T00:00:00"/>
    <d v="2024-11-12T00:00:00"/>
    <n v="4"/>
    <d v="1899-12-30T00:00:00"/>
    <d v="2024-11-15T00:00:00"/>
    <x v="3"/>
    <s v="NEGOCIACIÓN MINERA SANTA MARÍA"/>
    <n v="0"/>
    <s v="Captura                                                                                             "/>
    <m/>
  </r>
  <r>
    <n v="1"/>
    <x v="320"/>
    <x v="320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17"/>
    <x v="417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6"/>
    <x v="16"/>
    <d v="2024-11-11T00:00:00"/>
    <d v="2024-11-11T00:00:00"/>
    <n v="1"/>
    <d v="1899-12-30T00:00:00"/>
    <d v="2024-11-11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80"/>
    <x v="180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8"/>
    <x v="18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28"/>
    <x v="28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1"/>
    <x v="3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19"/>
    <x v="419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53"/>
    <x v="453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61"/>
    <x v="6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5"/>
    <x v="35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42"/>
    <x v="342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589"/>
    <x v="589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94"/>
    <x v="39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222"/>
    <x v="222"/>
    <d v="2024-11-13T00:00:00"/>
    <d v="2024-11-13T00:00:00"/>
    <n v="1"/>
    <d v="1899-12-30T00:00:00"/>
    <d v="2024-11-13T00:00:00"/>
    <x v="0"/>
    <s v="NEGOCIACIÓN MINERA SANTA MARÍA"/>
    <n v="0"/>
    <s v="Captura                                                                                             "/>
    <m/>
  </r>
  <r>
    <n v="1"/>
    <x v="504"/>
    <x v="50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28"/>
    <x v="428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271"/>
    <x v="271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45"/>
    <x v="145"/>
    <d v="2024-11-15T00:00:00"/>
    <d v="2024-11-15T00:00:00"/>
    <n v="1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383"/>
    <x v="383"/>
    <d v="2024-11-13T00:00:00"/>
    <d v="2024-11-13T00:00:00"/>
    <n v="1"/>
    <d v="1899-12-30T00:00:00"/>
    <d v="2024-11-13T00:00:00"/>
    <x v="0"/>
    <s v="NEGOCIACIÓN MINERA SANTA MARÍA"/>
    <n v="0"/>
    <s v="Captura                                                                                             "/>
    <m/>
  </r>
  <r>
    <n v="1"/>
    <x v="164"/>
    <x v="164"/>
    <d v="2024-11-14T00:00:00"/>
    <d v="2024-11-14T00:00:00"/>
    <n v="2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65"/>
    <x v="165"/>
    <d v="2024-11-13T00:00:00"/>
    <d v="2024-11-13T00:00:00"/>
    <n v="3"/>
    <d v="1899-12-30T00:00:00"/>
    <d v="2024-11-15T00:00:00"/>
    <x v="0"/>
    <s v="NEGOCIACIÓN MINERA SANTA MARÍA"/>
    <n v="0"/>
    <s v="Captura                                                                                             "/>
    <m/>
  </r>
  <r>
    <n v="1"/>
    <x v="112"/>
    <x v="112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61"/>
    <x v="261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58"/>
    <x v="158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63"/>
    <x v="263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32"/>
    <x v="32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590"/>
    <x v="590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69"/>
    <x v="169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52"/>
    <x v="52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70"/>
    <x v="270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51"/>
    <x v="151"/>
    <d v="2024-11-15T00:00:00"/>
    <d v="2024-11-15T00:00:00"/>
    <n v="1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118"/>
    <x v="118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222"/>
    <x v="222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307"/>
    <x v="307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441"/>
    <x v="441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383"/>
    <x v="383"/>
    <d v="2024-11-14T00:00:00"/>
    <d v="2024-11-14T00:00:00"/>
    <n v="2"/>
    <d v="1899-12-30T00:00:00"/>
    <d v="2024-11-15T00:00:00"/>
    <x v="1"/>
    <s v="NEGOCIACIÓN MINERA SANTA MARÍA"/>
    <n v="0"/>
    <s v="Captura                                                                                             "/>
    <m/>
  </r>
  <r>
    <n v="1"/>
    <x v="6"/>
    <x v="6"/>
    <d v="2024-11-19T00:00:00"/>
    <d v="2024-11-19T00:00:00"/>
    <n v="4"/>
    <d v="1899-12-30T00:00:00"/>
    <d v="2024-11-22T00:00:00"/>
    <x v="3"/>
    <s v="BENEFICIADORA LA PAZ SA DE CV"/>
    <n v="0"/>
    <s v="Captura                                                                                             "/>
    <m/>
  </r>
  <r>
    <n v="1"/>
    <x v="216"/>
    <x v="216"/>
    <d v="2024-11-19T00:00:00"/>
    <d v="2024-11-19T00:00:00"/>
    <n v="4"/>
    <d v="1899-12-30T00:00:00"/>
    <d v="2024-11-22T00:00:00"/>
    <x v="3"/>
    <s v="BENEFICIADORA LA PAZ SA DE CV"/>
    <n v="0"/>
    <s v="Captura                                                                                             "/>
    <m/>
  </r>
  <r>
    <n v="1"/>
    <x v="67"/>
    <x v="67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60"/>
    <x v="360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8"/>
    <x v="8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254"/>
    <x v="254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243"/>
    <x v="243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"/>
    <x v="3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32"/>
    <x v="332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77"/>
    <x v="77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445"/>
    <x v="445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498"/>
    <x v="498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406"/>
    <x v="406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84"/>
    <x v="84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591"/>
    <x v="591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6"/>
    <x v="6"/>
    <d v="2024-11-25T00:00:00"/>
    <d v="2024-11-25T00:00:00"/>
    <n v="2"/>
    <d v="1899-12-30T00:00:00"/>
    <d v="2024-11-26T00:00:00"/>
    <x v="0"/>
    <s v="BENEFICIADORA LA PAZ SA DE CV"/>
    <n v="0"/>
    <s v="Captura                                                                                             "/>
    <m/>
  </r>
  <r>
    <n v="1"/>
    <x v="592"/>
    <x v="592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86"/>
    <x v="86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359"/>
    <x v="359"/>
    <d v="2024-11-19T00:00:00"/>
    <d v="2024-11-19T00:00:00"/>
    <n v="1"/>
    <d v="1899-12-30T00:00:00"/>
    <d v="2024-11-19T00:00:00"/>
    <x v="0"/>
    <s v="BENEFICIADORA LA PAZ SA DE CV"/>
    <n v="0"/>
    <s v="Captura                                                                                             "/>
    <m/>
  </r>
  <r>
    <n v="1"/>
    <x v="593"/>
    <x v="593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587"/>
    <x v="587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104"/>
    <x v="104"/>
    <d v="2024-11-19T00:00:00"/>
    <d v="2024-11-19T00:00:00"/>
    <n v="4"/>
    <d v="1899-12-30T00:00:00"/>
    <d v="2024-11-22T00:00:00"/>
    <x v="1"/>
    <s v="BENEFICIADORA LA PAZ SA DE CV"/>
    <n v="0"/>
    <s v="Captura                                                                                             "/>
    <m/>
  </r>
  <r>
    <n v="1"/>
    <x v="240"/>
    <x v="240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360"/>
    <x v="360"/>
    <d v="2024-11-21T00:00:00"/>
    <d v="2024-11-21T00:00:00"/>
    <n v="1"/>
    <d v="1899-12-30T00:00:00"/>
    <d v="2024-11-21T00:00:00"/>
    <x v="1"/>
    <s v="BENEFICIADORA LA PAZ SA DE CV"/>
    <n v="0"/>
    <s v="Captura                                                                                             "/>
    <m/>
  </r>
  <r>
    <n v="1"/>
    <x v="69"/>
    <x v="69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4"/>
    <x v="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445"/>
    <x v="445"/>
    <d v="2024-11-21T00:00:00"/>
    <d v="2024-11-21T00:00:00"/>
    <n v="1"/>
    <d v="1899-12-30T00:00:00"/>
    <d v="2024-11-2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11-19T00:00:00"/>
    <d v="2024-11-19T00:00:00"/>
    <n v="3"/>
    <d v="1899-12-30T00:00:00"/>
    <d v="2024-11-21T00:00:00"/>
    <x v="1"/>
    <s v="BENEFICIADORA LA PAZ SA DE CV"/>
    <n v="0"/>
    <s v="Captura                                                                                             "/>
    <m/>
  </r>
  <r>
    <n v="1"/>
    <x v="244"/>
    <x v="24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293"/>
    <x v="293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207"/>
    <x v="207"/>
    <d v="2024-11-19T00:00:00"/>
    <d v="2024-11-19T00:00:00"/>
    <n v="2"/>
    <d v="1899-12-30T00:00:00"/>
    <d v="2024-11-20T00:00:00"/>
    <x v="1"/>
    <s v="BENEFICIADORA LA PAZ SA DE CV"/>
    <n v="0"/>
    <s v="Captura                                                                                             "/>
    <m/>
  </r>
  <r>
    <n v="1"/>
    <x v="294"/>
    <x v="294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516"/>
    <x v="516"/>
    <d v="2024-11-19T00:00:00"/>
    <d v="2024-11-19T00:00:00"/>
    <n v="1"/>
    <d v="1899-12-30T00:00:00"/>
    <d v="2024-11-19T00:00:00"/>
    <x v="1"/>
    <s v="BENEFICIADORA LA PAZ SA DE CV"/>
    <n v="0"/>
    <s v="Captura                                                                                             "/>
    <m/>
  </r>
  <r>
    <n v="1"/>
    <x v="15"/>
    <x v="15"/>
    <d v="2024-11-30T00:00:00"/>
    <d v="2024-11-30T00:00:00"/>
    <n v="1"/>
    <d v="1899-12-30T00:00:00"/>
    <d v="2024-11-30T00:00:00"/>
    <x v="3"/>
    <s v="NEGOCIACIÓN MINERA SANTA MARÍA"/>
    <n v="0"/>
    <s v="Captura                                                                                             "/>
    <m/>
  </r>
  <r>
    <n v="1"/>
    <x v="132"/>
    <x v="132"/>
    <d v="2024-11-29T00:00:00"/>
    <d v="2024-11-29T00:00:00"/>
    <n v="1"/>
    <d v="1899-12-30T00:00:00"/>
    <d v="2024-11-29T00:00:00"/>
    <x v="3"/>
    <s v="NEGOCIACIÓN MINERA SANTA MARÍA"/>
    <n v="0"/>
    <s v="Captura                                                                                             "/>
    <m/>
  </r>
  <r>
    <n v="1"/>
    <x v="594"/>
    <x v="59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567"/>
    <x v="567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595"/>
    <x v="595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1"/>
    <x v="21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3"/>
    <x v="2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418"/>
    <x v="418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84"/>
    <x v="18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29"/>
    <x v="22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32"/>
    <x v="132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33"/>
    <x v="13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62"/>
    <x v="162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19"/>
    <x v="31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67"/>
    <x v="267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44"/>
    <x v="34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45"/>
    <x v="345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73"/>
    <x v="273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74"/>
    <x v="274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39"/>
    <x v="3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40"/>
    <x v="40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482"/>
    <x v="482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156"/>
    <x v="156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509"/>
    <x v="509"/>
    <d v="2024-11-30T00:00:00"/>
    <d v="2024-11-30T00:00:00"/>
    <n v="1"/>
    <d v="1899-12-30T00:00:00"/>
    <d v="2024-11-30T00:00:00"/>
    <x v="0"/>
    <s v="NEGOCIACIÓN MINERA SANTA MARÍA"/>
    <n v="0"/>
    <s v="Captura                                                                                             "/>
    <m/>
  </r>
  <r>
    <n v="1"/>
    <x v="260"/>
    <x v="260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8"/>
    <x v="5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228"/>
    <x v="22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38"/>
    <x v="33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58"/>
    <x v="358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467"/>
    <x v="467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76"/>
    <x v="376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39"/>
    <x v="339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96"/>
    <x v="596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6"/>
    <x v="56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05"/>
    <x v="305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97"/>
    <x v="597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24"/>
    <x v="524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460"/>
    <x v="460"/>
    <d v="2024-11-30T00:00:00"/>
    <d v="2024-11-30T00:00:00"/>
    <n v="1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5"/>
    <x v="35"/>
    <d v="2024-11-29T00:00:00"/>
    <d v="2024-11-29T00:00:00"/>
    <n v="2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231"/>
    <x v="231"/>
    <d v="2024-11-29T00:00:00"/>
    <d v="2024-11-29T00:00:00"/>
    <n v="2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503"/>
    <x v="503"/>
    <d v="2024-11-27T00:00:00"/>
    <d v="2024-11-27T00:00:00"/>
    <n v="4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150"/>
    <x v="150"/>
    <d v="2024-11-26T00:00:00"/>
    <d v="2024-11-26T00:00:00"/>
    <n v="5"/>
    <d v="1899-12-30T00:00:00"/>
    <d v="2024-11-30T00:00:00"/>
    <x v="1"/>
    <s v="NEGOCIACIÓN MINERA SANTA MARÍA"/>
    <n v="0"/>
    <s v="Captura                                                                                             "/>
    <m/>
  </r>
  <r>
    <n v="1"/>
    <x v="327"/>
    <x v="327"/>
    <d v="2024-12-02T00:00:00"/>
    <d v="2024-12-02T00:00:00"/>
    <n v="1"/>
    <d v="1899-12-30T00:00:00"/>
    <d v="2024-12-02T00:00:00"/>
    <x v="3"/>
    <s v="BENEFICIADORA LA PAZ SA DE CV"/>
    <n v="0"/>
    <s v="Captura                                                                                             "/>
    <m/>
  </r>
  <r>
    <n v="1"/>
    <x v="598"/>
    <x v="598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65"/>
    <x v="65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244"/>
    <x v="244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335"/>
    <x v="335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92"/>
    <x v="92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542"/>
    <x v="542"/>
    <d v="2024-12-02T00:00:00"/>
    <d v="2024-12-02T00:00:00"/>
    <n v="1"/>
    <d v="1899-12-30T00:00:00"/>
    <d v="2024-12-02T00:00:00"/>
    <x v="0"/>
    <s v="BENEFICIADORA LA PAZ SA DE CV"/>
    <n v="0"/>
    <s v="Captura                                                                                             "/>
    <m/>
  </r>
  <r>
    <n v="1"/>
    <x v="579"/>
    <x v="579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72"/>
    <x v="72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204"/>
    <x v="204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13"/>
    <x v="13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599"/>
    <x v="599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402"/>
    <x v="402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211"/>
    <x v="21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0"/>
    <x v="600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1"/>
    <x v="60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2"/>
    <x v="602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03"/>
    <x v="603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604"/>
    <x v="604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05"/>
    <x v="605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6"/>
    <x v="606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607"/>
    <x v="607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60"/>
    <x v="560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08"/>
    <x v="608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09"/>
    <x v="609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541"/>
    <x v="54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0"/>
    <x v="610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84"/>
    <x v="84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1"/>
    <x v="611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514"/>
    <x v="514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12"/>
    <x v="612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586"/>
    <x v="586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91"/>
    <x v="591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37"/>
    <x v="537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13"/>
    <x v="613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15"/>
    <x v="515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367"/>
    <x v="367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14"/>
    <x v="614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86"/>
    <x v="86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5"/>
    <x v="615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545"/>
    <x v="545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16"/>
    <x v="616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17"/>
    <x v="617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18"/>
    <x v="618"/>
    <d v="2024-12-02T00:00:00"/>
    <d v="2024-12-02T00:00:00"/>
    <n v="3"/>
    <d v="1899-12-30T00:00:00"/>
    <d v="2024-12-04T00:00:00"/>
    <x v="1"/>
    <s v="BENEFICIADORA LA PAZ SA DE CV"/>
    <n v="0"/>
    <s v="Captura                                                                                             "/>
    <m/>
  </r>
  <r>
    <n v="1"/>
    <x v="447"/>
    <x v="447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562"/>
    <x v="562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19"/>
    <x v="619"/>
    <d v="2024-12-02T00:00:00"/>
    <d v="2024-12-02T00:00:00"/>
    <n v="6"/>
    <d v="1899-12-30T00:00:00"/>
    <d v="2024-12-07T00:00:00"/>
    <x v="1"/>
    <s v="BENEFICIADORA LA PAZ SA DE CV"/>
    <n v="0"/>
    <s v="Captura                                                                                             "/>
    <m/>
  </r>
  <r>
    <n v="1"/>
    <x v="620"/>
    <x v="620"/>
    <d v="2024-12-02T00:00:00"/>
    <d v="2024-12-02T00:00:00"/>
    <n v="4"/>
    <d v="1899-12-30T00:00:00"/>
    <d v="2024-12-05T00:00:00"/>
    <x v="1"/>
    <s v="BENEFICIADORA LA PAZ SA DE CV"/>
    <n v="0"/>
    <s v="Captura                                                                                             "/>
    <m/>
  </r>
  <r>
    <n v="1"/>
    <x v="621"/>
    <x v="621"/>
    <d v="2024-12-02T00:00:00"/>
    <d v="2024-12-02T00:00:00"/>
    <n v="2"/>
    <d v="1899-12-30T00:00:00"/>
    <d v="2024-12-03T00:00:00"/>
    <x v="1"/>
    <s v="BENEFICIADORA LA PAZ SA DE CV"/>
    <n v="0"/>
    <s v="Captura                                                                                             "/>
    <m/>
  </r>
  <r>
    <n v="1"/>
    <x v="622"/>
    <x v="622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409"/>
    <x v="409"/>
    <d v="2024-12-02T00:00:00"/>
    <d v="2024-12-02T00:00:00"/>
    <n v="1"/>
    <d v="1899-12-30T00:00:00"/>
    <d v="2024-12-02T00:00:00"/>
    <x v="1"/>
    <s v="BENEFICIADORA LA PAZ SA DE CV"/>
    <n v="0"/>
    <s v="Captura                                                                                             "/>
    <m/>
  </r>
  <r>
    <n v="1"/>
    <x v="65"/>
    <x v="65"/>
    <d v="2024-12-09T00:00:00"/>
    <d v="2024-12-09T00:00:00"/>
    <n v="1"/>
    <d v="1899-12-30T00:00:00"/>
    <d v="2024-12-09T00:00:00"/>
    <x v="1"/>
    <s v="BENEFICIADORA LA PAZ SA DE CV"/>
    <n v="0"/>
    <s v="Captura                                                                                             "/>
    <m/>
  </r>
  <r>
    <n v="1"/>
    <x v="92"/>
    <x v="92"/>
    <d v="2024-12-09T00:00:00"/>
    <d v="2024-12-09T00:00:00"/>
    <n v="4"/>
    <d v="1899-12-30T00:00:00"/>
    <d v="2024-12-12T00:00:00"/>
    <x v="1"/>
    <s v="BENEFICIADORA LA PAZ SA DE CV"/>
    <n v="0"/>
    <s v="Captura                                                                                             "/>
    <m/>
  </r>
  <r>
    <n v="1"/>
    <x v="623"/>
    <x v="623"/>
    <d v="2024-12-09T00:00:00"/>
    <d v="2024-12-09T00:00:00"/>
    <n v="1"/>
    <d v="1899-12-30T00:00:00"/>
    <d v="2024-12-09T00:00:00"/>
    <x v="1"/>
    <s v="BENEFICIADORA LA PAZ SA DE CV"/>
    <n v="0"/>
    <s v="Captura                                                                                             "/>
    <m/>
  </r>
  <r>
    <n v="1"/>
    <x v="623"/>
    <x v="623"/>
    <d v="2024-12-10T00:00:00"/>
    <d v="2024-12-10T00:00:00"/>
    <n v="1"/>
    <d v="1899-12-30T00:00:00"/>
    <d v="2024-12-10T00:00:00"/>
    <x v="3"/>
    <s v="BENEFICIADORA LA PAZ SA DE CV"/>
    <m/>
    <s v="Captura                                                                                             "/>
    <m/>
  </r>
  <r>
    <n v="1"/>
    <x v="595"/>
    <x v="595"/>
    <d v="2024-12-15T00:00:00"/>
    <d v="2024-12-15T00:00:00"/>
    <n v="1"/>
    <d v="1899-12-30T00:00:00"/>
    <d v="2024-12-15T00:00:00"/>
    <x v="3"/>
    <s v="NEGOCIACIÓN MINERA SANTA MARÍA"/>
    <m/>
    <s v="Captura                                                                                             "/>
    <m/>
  </r>
  <r>
    <n v="1"/>
    <x v="262"/>
    <x v="262"/>
    <d v="2024-12-12T00:00:00"/>
    <d v="2024-12-12T00:00:00"/>
    <n v="4"/>
    <d v="1899-12-30T00:00:00"/>
    <d v="2024-12-15T00:00:00"/>
    <x v="3"/>
    <s v="NEGOCIACIÓN MINERA SANTA MARÍA"/>
    <n v="0"/>
    <s v="Captura                                                                                             "/>
    <m/>
  </r>
  <r>
    <n v="1"/>
    <x v="279"/>
    <x v="279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76"/>
    <x v="27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64"/>
    <x v="264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18"/>
    <x v="418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82"/>
    <x v="18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52"/>
    <x v="35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93"/>
    <x v="193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26"/>
    <x v="12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17"/>
    <x v="317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68"/>
    <x v="168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28"/>
    <x v="128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73"/>
    <x v="173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21"/>
    <x v="221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06"/>
    <x v="30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80"/>
    <x v="480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49"/>
    <x v="449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39"/>
    <x v="139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41"/>
    <x v="141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1"/>
    <x v="51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2"/>
    <x v="5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372"/>
    <x v="372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56"/>
    <x v="556"/>
    <d v="2024-12-15T00:00:00"/>
    <d v="2024-12-15T00:00:00"/>
    <n v="1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63"/>
    <x v="163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53"/>
    <x v="553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160"/>
    <x v="160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27"/>
    <x v="27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50"/>
    <x v="50"/>
    <d v="2024-12-14T00:00:00"/>
    <d v="2024-12-14T00:00:00"/>
    <n v="2"/>
    <d v="1899-12-30T00:00:00"/>
    <d v="2024-12-15T00:00:00"/>
    <x v="0"/>
    <s v="NEGOCIACIÓN MINERA SANTA MARÍA"/>
    <n v="0"/>
    <s v="Captura                                                                                             "/>
    <m/>
  </r>
  <r>
    <n v="1"/>
    <x v="458"/>
    <x v="458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38"/>
    <x v="438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340"/>
    <x v="340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132"/>
    <x v="132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134"/>
    <x v="134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4"/>
    <x v="624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5"/>
    <x v="625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269"/>
    <x v="269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41"/>
    <x v="441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37"/>
    <x v="37"/>
    <d v="2024-12-15T00:00:00"/>
    <d v="2024-12-15T00:00:00"/>
    <n v="1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12-14T00:00:00"/>
    <d v="2024-12-14T00:00:00"/>
    <n v="2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6"/>
    <x v="626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582"/>
    <x v="582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7"/>
    <x v="627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8"/>
    <x v="628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29"/>
    <x v="629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0"/>
    <x v="630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1"/>
    <x v="631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2"/>
    <x v="632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3"/>
    <x v="633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4"/>
    <x v="634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5"/>
    <x v="635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6"/>
    <x v="636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7"/>
    <x v="637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8"/>
    <x v="638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39"/>
    <x v="639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72"/>
    <x v="472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640"/>
    <x v="640"/>
    <d v="2024-12-09T00:00:00"/>
    <d v="2024-12-09T00:00:00"/>
    <n v="7"/>
    <d v="1899-12-30T00:00:00"/>
    <d v="2024-12-15T00:00:00"/>
    <x v="1"/>
    <s v="NEGOCIACIÓN MINERA SANTA MARÍA"/>
    <n v="0"/>
    <s v="Captura                                                                                             "/>
    <m/>
  </r>
  <r>
    <n v="1"/>
    <x v="433"/>
    <x v="433"/>
    <d v="2024-12-30T00:00:00"/>
    <d v="2024-12-30T00:00:00"/>
    <n v="1"/>
    <d v="1899-12-30T00:00:00"/>
    <d v="2024-12-30T00:00:00"/>
    <x v="3"/>
    <s v="BENEFICIADORA LA PAZ SA DE CV"/>
    <n v="0"/>
    <s v="Captura                                                                                             "/>
    <m/>
  </r>
  <r>
    <n v="1"/>
    <x v="102"/>
    <x v="102"/>
    <d v="2024-12-30T00:00:00"/>
    <d v="2024-12-30T00:00:00"/>
    <n v="1"/>
    <d v="1899-12-30T00:00:00"/>
    <d v="2024-12-30T00:00:00"/>
    <x v="0"/>
    <s v="BENEFICIADORA LA PAZ SA DE CV"/>
    <n v="0"/>
    <s v="Captura                                                                                             "/>
    <m/>
  </r>
  <r>
    <n v="1"/>
    <x v="82"/>
    <x v="82"/>
    <d v="2024-12-30T00:00:00"/>
    <d v="2024-12-30T00:00:00"/>
    <n v="1"/>
    <d v="1899-12-30T00:00:00"/>
    <d v="2024-12-30T00:00:00"/>
    <x v="0"/>
    <s v="BENEFICIADORA LA PAZ SA DE CV"/>
    <n v="0"/>
    <s v="Captura                                                                                             "/>
    <m/>
  </r>
  <r>
    <n v="1"/>
    <x v="641"/>
    <x v="641"/>
    <d v="2024-12-30T00:00:00"/>
    <d v="2024-12-30T00:00:00"/>
    <n v="1"/>
    <d v="1899-12-30T00:00:00"/>
    <d v="2024-12-30T00:00:00"/>
    <x v="0"/>
    <s v="BENEFICIADORA LA PAZ SA DE CV"/>
    <n v="0"/>
    <s v="Captura                                                                                             "/>
    <m/>
  </r>
  <r>
    <n v="1"/>
    <x v="448"/>
    <x v="448"/>
    <d v="2024-12-30T00:00:00"/>
    <d v="2024-12-30T00:00:00"/>
    <n v="2"/>
    <d v="1899-12-30T00:00:00"/>
    <d v="2024-12-31T00:00:00"/>
    <x v="1"/>
    <s v="BENEFICIADORA LA PAZ SA DE CV"/>
    <n v="0"/>
    <s v="Captura                                                                                             "/>
    <m/>
  </r>
  <r>
    <n v="1"/>
    <x v="465"/>
    <x v="465"/>
    <d v="2024-12-18T00:00:00"/>
    <d v="2024-12-18T00:00:00"/>
    <n v="1"/>
    <d v="1899-12-30T00:00:00"/>
    <d v="2024-12-18T00:00:00"/>
    <x v="1"/>
    <s v="BENEFICIADORA LA PAZ SA DE CV"/>
    <n v="0"/>
    <s v="Captura                                                                                             "/>
    <m/>
  </r>
  <r>
    <n v="1"/>
    <x v="515"/>
    <x v="515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562"/>
    <x v="562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404"/>
    <x v="404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204"/>
    <x v="204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211"/>
    <x v="211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642"/>
    <x v="642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293"/>
    <x v="293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486"/>
    <x v="486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7"/>
    <x v="7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579"/>
    <x v="579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288"/>
    <x v="288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210"/>
    <x v="210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542"/>
    <x v="542"/>
    <d v="2024-12-30T00:00:00"/>
    <d v="2024-12-30T00:00:00"/>
    <n v="2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541"/>
    <x v="541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11"/>
    <x v="11"/>
    <d v="2024-12-30T00:00:00"/>
    <d v="2024-12-30T00:00:00"/>
    <n v="1"/>
    <d v="1899-12-30T00:00:00"/>
    <d v="2024-12-30T00:00:00"/>
    <x v="0"/>
    <s v="BENEFICIADORA LA PAZ SA DE CV"/>
    <m/>
    <s v="Captura                                                                                             "/>
    <m/>
  </r>
  <r>
    <n v="1"/>
    <x v="215"/>
    <x v="215"/>
    <d v="2024-12-30T00:00:00"/>
    <d v="2024-12-30T00:00:00"/>
    <n v="1"/>
    <d v="1899-12-30T00:00:00"/>
    <d v="2024-12-30T00:00:00"/>
    <x v="1"/>
    <s v="BENEFICIADORA LA PAZ SA DE CV"/>
    <m/>
    <s v="Captura                                                                                             "/>
    <m/>
  </r>
  <r>
    <n v="1"/>
    <x v="77"/>
    <x v="77"/>
    <d v="2024-12-31T00:00:00"/>
    <d v="2024-12-31T00:00:00"/>
    <n v="1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465"/>
    <x v="465"/>
    <d v="2024-12-30T00:00:00"/>
    <d v="2024-12-30T00:00:00"/>
    <n v="2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498"/>
    <x v="498"/>
    <d v="2024-12-31T00:00:00"/>
    <d v="2024-12-31T00:00:00"/>
    <n v="1"/>
    <d v="1899-12-30T00:00:00"/>
    <d v="2024-12-31T00:00:00"/>
    <x v="0"/>
    <s v="BENEFICIADORA LA PAZ SA DE CV"/>
    <m/>
    <s v="Captura                                                                                             "/>
    <m/>
  </r>
  <r>
    <n v="1"/>
    <x v="16"/>
    <x v="16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13"/>
    <x v="113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57"/>
    <x v="157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72"/>
    <x v="172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39"/>
    <x v="339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61"/>
    <x v="161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568"/>
    <x v="568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0"/>
    <x v="30"/>
    <d v="2024-12-30T00:00:00"/>
    <d v="2024-12-30T00:00:00"/>
    <n v="2"/>
    <d v="1899-12-30T00:00:00"/>
    <d v="2024-12-31T00:00:00"/>
    <x v="0"/>
    <s v="NEGOCIACIÓN MINERA SANTA MARÍA"/>
    <n v="0"/>
    <s v="Captura                                                                                             "/>
    <m/>
  </r>
  <r>
    <n v="1"/>
    <x v="32"/>
    <x v="32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3"/>
    <x v="33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07"/>
    <x v="307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395"/>
    <x v="395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269"/>
    <x v="269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271"/>
    <x v="271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44"/>
    <x v="144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145"/>
    <x v="145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643"/>
    <x v="643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644"/>
    <x v="644"/>
    <d v="2024-12-30T00:00:00"/>
    <d v="2024-12-30T00:00:00"/>
    <n v="1"/>
    <d v="1899-12-30T00:00:00"/>
    <d v="2024-12-30T00:00:00"/>
    <x v="0"/>
    <s v="NEGOCIACIÓN MINERA SANTA MARÍA"/>
    <n v="0"/>
    <s v="Captura                                                                                             "/>
    <m/>
  </r>
  <r>
    <n v="1"/>
    <x v="451"/>
    <x v="451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645"/>
    <x v="645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279"/>
    <x v="279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180"/>
    <x v="180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21"/>
    <x v="21"/>
    <d v="2024-12-29T00:00:00"/>
    <d v="2024-12-29T00:00:00"/>
    <n v="3"/>
    <d v="1899-12-30T00:00:00"/>
    <d v="2024-12-31T00:00:00"/>
    <x v="1"/>
    <s v="NEGOCIACIÓN MINERA SANTA MARÍA"/>
    <n v="0"/>
    <s v="Captura                                                                                             "/>
    <m/>
  </r>
  <r>
    <n v="1"/>
    <x v="469"/>
    <x v="469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36"/>
    <x v="36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138"/>
    <x v="138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646"/>
    <x v="646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647"/>
    <x v="647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54"/>
    <x v="54"/>
    <d v="2024-12-30T00:00:00"/>
    <d v="2024-12-30T00:00:00"/>
    <n v="1"/>
    <d v="1899-12-30T00:00:00"/>
    <d v="2024-12-30T00:00:00"/>
    <x v="1"/>
    <s v="NEGOCIACIÓN MINERA SANTA MARÍA"/>
    <n v="0"/>
    <s v="Captura                                                                                             "/>
    <m/>
  </r>
  <r>
    <n v="1"/>
    <x v="354"/>
    <x v="354"/>
    <d v="2024-12-24T00:00:00"/>
    <d v="2024-12-26T00:00:00"/>
    <n v="6"/>
    <d v="1899-12-30T00:00:00"/>
    <d v="2024-12-29T00:00:00"/>
    <x v="1"/>
    <s v="NEGOCIACIÓN MINERA SANTA MARÍA"/>
    <m/>
    <s v="Captura                                                                                             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3">
  <r>
    <x v="0"/>
    <x v="0"/>
    <d v="2024-04-01T00:00:00"/>
    <d v="2024-03-27T00:00:00"/>
    <n v="5"/>
    <d v="2024-04-05T00:00:00"/>
    <s v="INCAPACIDAD ENFERMEDAD GENERAL"/>
    <x v="0"/>
    <n v="0"/>
    <s v="Si"/>
    <s v="UU216890"/>
    <m/>
    <s v="BENEFICIADORA LA PAZ SA DE CV "/>
    <s v="EG"/>
    <m/>
    <m/>
  </r>
  <r>
    <x v="1"/>
    <x v="1"/>
    <d v="2024-09-16T00:00:00"/>
    <d v="2024-09-01T00:00:00"/>
    <n v="28"/>
    <d v="2024-10-13T00:00:00"/>
    <s v="INCAPACIDAD ENFERMEDAD GENERAL"/>
    <x v="0"/>
    <n v="0"/>
    <s v="Si"/>
    <s v="MS503166"/>
    <m/>
    <s v="BENEFICIADORA LA PAZ SA DE CV "/>
    <s v="EG"/>
    <m/>
    <m/>
  </r>
  <r>
    <x v="1"/>
    <x v="1"/>
    <d v="2024-10-14T00:00:00"/>
    <d v="2024-09-29T00:00:00"/>
    <n v="7"/>
    <d v="2024-10-20T00:00:00"/>
    <s v="INCAPACIDAD ENFERMEDAD GENERAL"/>
    <x v="0"/>
    <n v="0"/>
    <s v="No"/>
    <s v="UU223217"/>
    <s v="MS503166"/>
    <s v="BENEFICIADORA LA PAZ SA DE CV "/>
    <s v="EG"/>
    <m/>
    <m/>
  </r>
  <r>
    <x v="1"/>
    <x v="1"/>
    <d v="2024-10-21T00:00:00"/>
    <d v="2024-10-06T00:00:00"/>
    <n v="3"/>
    <d v="2024-10-23T00:00:00"/>
    <s v="INCAPACIDAD ENFERMEDAD GENERAL"/>
    <x v="0"/>
    <n v="0"/>
    <s v="No"/>
    <s v="UU223427"/>
    <s v="UU223217"/>
    <s v="BENEFICIADORA LA PAZ SA DE CV "/>
    <s v="EG"/>
    <m/>
    <m/>
  </r>
  <r>
    <x v="2"/>
    <x v="2"/>
    <d v="2024-08-06T00:00:00"/>
    <d v="2024-08-06T00:00:00"/>
    <n v="5"/>
    <d v="2024-08-10T00:00:00"/>
    <s v="INCAPACIDAD ENFERMEDAD GENERAL"/>
    <x v="0"/>
    <n v="0"/>
    <s v="Si"/>
    <s v="UU221303"/>
    <m/>
    <s v="BENEFICIADORA LA PAZ SA DE CV "/>
    <s v="EG"/>
    <m/>
    <m/>
  </r>
  <r>
    <x v="3"/>
    <x v="3"/>
    <d v="2024-03-31T00:00:00"/>
    <d v="2024-03-21T00:00:00"/>
    <n v="13"/>
    <d v="2024-04-12T00:00:00"/>
    <s v="INCAPACIDAD ENFERMEDAD GENERAL"/>
    <x v="0"/>
    <n v="0"/>
    <s v="No"/>
    <s v="UU216663"/>
    <s v="UU216348"/>
    <s v="BENEFICIADORA LA PAZ SA DE CV "/>
    <s v="EG"/>
    <m/>
    <m/>
  </r>
  <r>
    <x v="3"/>
    <x v="3"/>
    <d v="2024-03-01T00:00:00"/>
    <d v="2024-02-20T00:00:00"/>
    <n v="7"/>
    <d v="2024-03-07T00:00:00"/>
    <s v="INCAPACIDAD ENFERMEDAD GENERAL"/>
    <x v="0"/>
    <n v="0"/>
    <s v="No"/>
    <s v="UU215761"/>
    <s v="UU215238"/>
    <s v="BENEFICIADORA LA PAZ SA DE CV "/>
    <s v="EG"/>
    <m/>
    <m/>
  </r>
  <r>
    <x v="3"/>
    <x v="3"/>
    <d v="2024-03-08T00:00:00"/>
    <d v="2024-02-27T00:00:00"/>
    <n v="14"/>
    <d v="2024-03-21T00:00:00"/>
    <s v="INCAPACIDAD ENFERMEDAD GENERAL"/>
    <x v="0"/>
    <n v="0"/>
    <s v="No"/>
    <s v="UU215931"/>
    <s v="UU215761"/>
    <s v="BENEFICIADORA LA PAZ SA DE CV "/>
    <s v="EG"/>
    <m/>
    <m/>
  </r>
  <r>
    <x v="3"/>
    <x v="3"/>
    <d v="2024-03-22T00:00:00"/>
    <d v="2024-03-12T00:00:00"/>
    <n v="9"/>
    <d v="2024-03-30T00:00:00"/>
    <s v="INCAPACIDAD ENFERMEDAD GENERAL"/>
    <x v="0"/>
    <n v="0"/>
    <s v="No"/>
    <s v="UU216348"/>
    <s v="UU215931"/>
    <s v="BENEFICIADORA LA PAZ SA DE CV "/>
    <s v="EG"/>
    <m/>
    <m/>
  </r>
  <r>
    <x v="3"/>
    <x v="3"/>
    <d v="2024-01-08T00:00:00"/>
    <d v="2024-01-08T00:00:00"/>
    <n v="14"/>
    <d v="2024-01-21T00:00:00"/>
    <s v="INCAPACIDAD ENFERMEDAD GENERAL"/>
    <x v="0"/>
    <n v="0"/>
    <s v="Si"/>
    <s v="UU214326"/>
    <m/>
    <s v="BENEFICIADORA LA PAZ SA DE CV "/>
    <s v="EG"/>
    <m/>
    <m/>
  </r>
  <r>
    <x v="3"/>
    <x v="3"/>
    <d v="2024-01-22T00:00:00"/>
    <d v="2024-01-22T00:00:00"/>
    <n v="14"/>
    <d v="2024-02-04T00:00:00"/>
    <s v="INCAPACIDAD ENFERMEDAD GENERAL"/>
    <x v="0"/>
    <n v="0"/>
    <s v="No"/>
    <s v="UU214758"/>
    <s v="UU214326"/>
    <s v="BENEFICIADORA LA PAZ SA DE CV "/>
    <s v="EG"/>
    <m/>
    <m/>
  </r>
  <r>
    <x v="3"/>
    <x v="3"/>
    <d v="2024-02-05T00:00:00"/>
    <d v="2024-02-05T00:00:00"/>
    <n v="1"/>
    <d v="2024-02-05T00:00:00"/>
    <s v="INCAPACIDAD ENFERMEDAD GENERAL"/>
    <x v="0"/>
    <n v="0"/>
    <s v="No"/>
    <s v="UU215447"/>
    <s v="UU214758"/>
    <s v="BENEFICIADORA LA PAZ SA DE CV "/>
    <s v="EG"/>
    <m/>
    <m/>
  </r>
  <r>
    <x v="3"/>
    <x v="3"/>
    <d v="2024-02-06T00:00:00"/>
    <d v="2024-02-06T00:00:00"/>
    <n v="14"/>
    <d v="2024-02-19T00:00:00"/>
    <s v="INCAPACIDAD ENFERMEDAD GENERAL"/>
    <x v="0"/>
    <n v="0"/>
    <s v="No"/>
    <s v="UU215238"/>
    <s v="UU215447"/>
    <s v="BENEFICIADORA LA PAZ SA DE CV "/>
    <s v="EG"/>
    <m/>
    <m/>
  </r>
  <r>
    <x v="4"/>
    <x v="4"/>
    <d v="2024-02-01T00:00:00"/>
    <d v="2024-01-29T00:00:00"/>
    <n v="3"/>
    <d v="2024-02-03T00:00:00"/>
    <s v="INCAPACIDAD ENFERMEDAD GENERAL"/>
    <x v="0"/>
    <n v="0"/>
    <s v="Si"/>
    <s v="UU215042"/>
    <m/>
    <s v="BENEFICIADORA LA PAZ SA DE CV "/>
    <s v="EG"/>
    <m/>
    <m/>
  </r>
  <r>
    <x v="4"/>
    <x v="4"/>
    <d v="2024-12-06T00:00:00"/>
    <d v="2024-12-06T00:00:00"/>
    <n v="7"/>
    <d v="2024-12-12T00:00:00"/>
    <s v="INCAPACIDAD RIESGO EN TRAYECTO"/>
    <x v="1"/>
    <n v="0"/>
    <s v="Si"/>
    <s v="UU225830"/>
    <m/>
    <s v="BENEFICIADORA LA PAZ SA DE CV "/>
    <s v="ACCIDENTE DE TRAYECTO"/>
    <s v="Accidente de trayecto"/>
    <s v="Incapacidad temporal"/>
  </r>
  <r>
    <x v="4"/>
    <x v="4"/>
    <d v="2024-12-16T00:00:00"/>
    <d v="2024-12-13T00:00:00"/>
    <n v="7"/>
    <d v="2024-12-22T00:00:00"/>
    <s v="INCAPACIDAD RIESGO EN TRAYECTO"/>
    <x v="1"/>
    <n v="0"/>
    <s v="No"/>
    <s v="UU226057"/>
    <s v="UU225830"/>
    <s v="BENEFICIADORA LA PAZ SA DE CV "/>
    <s v="ACCIDENTE DE TRAYECTO"/>
    <s v="Accidente de trayecto"/>
    <s v="Incapacidad temporal"/>
  </r>
  <r>
    <x v="5"/>
    <x v="5"/>
    <d v="2024-08-19T00:00:00"/>
    <d v="2024-08-19T00:00:00"/>
    <n v="3"/>
    <d v="2024-08-21T00:00:00"/>
    <s v="INCAPACIDAD ENFERMEDAD GENERAL"/>
    <x v="0"/>
    <n v="0"/>
    <s v="Si"/>
    <s v="UU221755"/>
    <m/>
    <s v="BENEFICIADORA LA PAZ SA DE CV "/>
    <s v="EG"/>
    <m/>
    <m/>
  </r>
  <r>
    <x v="5"/>
    <x v="5"/>
    <d v="2024-08-22T00:00:00"/>
    <d v="2024-08-22T00:00:00"/>
    <n v="7"/>
    <d v="2024-08-28T00:00:00"/>
    <s v="INCAPACIDAD ENFERMEDAD GENERAL"/>
    <x v="0"/>
    <n v="0"/>
    <s v="No"/>
    <s v="UU221896"/>
    <s v="UU221755"/>
    <s v="BENEFICIADORA LA PAZ SA DE CV "/>
    <s v="EG"/>
    <m/>
    <m/>
  </r>
  <r>
    <x v="6"/>
    <x v="6"/>
    <d v="2024-01-20T00:00:00"/>
    <d v="2024-01-20T00:00:00"/>
    <n v="1"/>
    <d v="2024-01-20T00:00:00"/>
    <s v="INCAPACIDAD ENFERMEDAD GENERAL"/>
    <x v="0"/>
    <n v="0"/>
    <s v="Si"/>
    <s v="UU214720"/>
    <m/>
    <s v="BENEFICIADORA LA PAZ SA DE CV "/>
    <s v="EG"/>
    <m/>
    <m/>
  </r>
  <r>
    <x v="7"/>
    <x v="7"/>
    <d v="2024-01-08T00:00:00"/>
    <d v="2024-01-08T00:00:00"/>
    <n v="5"/>
    <d v="2024-01-12T00:00:00"/>
    <s v="INCAPACIDAD ENFERMEDAD GENERAL"/>
    <x v="0"/>
    <n v="0"/>
    <s v="Si"/>
    <s v="UU214289"/>
    <m/>
    <s v="BENEFICIADORA LA PAZ SA DE CV "/>
    <s v="EG"/>
    <m/>
    <m/>
  </r>
  <r>
    <x v="7"/>
    <x v="7"/>
    <d v="2024-01-16T00:00:00"/>
    <d v="2024-01-13T00:00:00"/>
    <n v="2"/>
    <d v="2024-01-17T00:00:00"/>
    <s v="INCAPACIDAD ENFERMEDAD GENERAL"/>
    <x v="0"/>
    <n v="0"/>
    <s v="No"/>
    <s v="UU214498"/>
    <s v="UU214289"/>
    <s v="BENEFICIADORA LA PAZ SA DE CV "/>
    <s v="EG"/>
    <m/>
    <m/>
  </r>
  <r>
    <x v="8"/>
    <x v="8"/>
    <d v="2024-08-09T00:00:00"/>
    <d v="2024-08-09T00:00:00"/>
    <n v="5"/>
    <d v="2024-08-13T00:00:00"/>
    <s v="INCAPACIDAD ENFERMEDAD GENERAL"/>
    <x v="0"/>
    <n v="0"/>
    <s v="Si"/>
    <s v="UU221451"/>
    <m/>
    <s v="BENEFICIADORA LA PAZ SA DE CV "/>
    <s v="EG"/>
    <m/>
    <m/>
  </r>
  <r>
    <x v="9"/>
    <x v="9"/>
    <d v="2024-05-08T00:00:00"/>
    <d v="2024-05-08T00:00:00"/>
    <n v="5"/>
    <d v="2024-05-12T00:00:00"/>
    <s v="INCAPACIDAD ENFERMEDAD GENERAL"/>
    <x v="0"/>
    <n v="0"/>
    <s v="Si"/>
    <s v="UU218261"/>
    <m/>
    <s v="BENEFICIADORA LA PAZ SA DE CV "/>
    <s v="EG (COVID)"/>
    <m/>
    <m/>
  </r>
  <r>
    <x v="9"/>
    <x v="9"/>
    <d v="2024-12-16T00:00:00"/>
    <d v="2024-12-16T00:00:00"/>
    <n v="1"/>
    <d v="2024-12-16T00:00:00"/>
    <s v="INCAPACIDAD ENFERMEDAD GENERAL"/>
    <x v="0"/>
    <n v="0"/>
    <s v="Si"/>
    <s v="UU226090"/>
    <m/>
    <s v="BENEFICIADORA LA PAZ SA DE CV "/>
    <s v="EG"/>
    <m/>
    <m/>
  </r>
  <r>
    <x v="10"/>
    <x v="10"/>
    <d v="2024-08-06T00:00:00"/>
    <d v="2024-08-06T00:00:00"/>
    <n v="5"/>
    <d v="2024-08-10T00:00:00"/>
    <s v="INCAPACIDAD ENFERMEDAD GENERAL"/>
    <x v="0"/>
    <n v="0"/>
    <s v="Si"/>
    <s v="UU221313"/>
    <m/>
    <s v="BENEFICIADORA LA PAZ SA DE CV "/>
    <s v="EG"/>
    <m/>
    <m/>
  </r>
  <r>
    <x v="11"/>
    <x v="11"/>
    <d v="2024-03-20T00:00:00"/>
    <d v="2024-03-20T00:00:00"/>
    <n v="5"/>
    <d v="2024-03-24T00:00:00"/>
    <s v="INCAPACIDAD RIESGO EN TRAYECTO"/>
    <x v="1"/>
    <n v="0"/>
    <s v="No"/>
    <s v="UU216603"/>
    <s v="UU216533"/>
    <s v="BENEFICIADORA LA PAZ SA DE CV "/>
    <s v="ACCIDENTE DE TRAYECTO"/>
    <s v="Accidente de trayecto"/>
    <s v="Incapacidad temporal"/>
  </r>
  <r>
    <x v="11"/>
    <x v="11"/>
    <d v="2024-03-19T00:00:00"/>
    <d v="2024-03-19T00:00:00"/>
    <n v="1"/>
    <d v="2024-03-19T00:00:00"/>
    <s v="INCAPACIDAD RIESGO EN TRAYECTO"/>
    <x v="1"/>
    <n v="0"/>
    <s v="Si"/>
    <s v="UU216533"/>
    <m/>
    <s v="BENEFICIADORA LA PAZ SA DE CV "/>
    <s v="ACCIDENTE DE TRAYECTO"/>
    <s v="Accidente de trayecto"/>
    <s v="Incapacidad temporal"/>
  </r>
  <r>
    <x v="12"/>
    <x v="12"/>
    <d v="2024-03-16T00:00:00"/>
    <d v="2024-03-11T00:00:00"/>
    <n v="7"/>
    <d v="2024-03-22T00:00:00"/>
    <s v="INCAPACIDAD ENFERMEDAD GENERAL"/>
    <x v="0"/>
    <n v="0"/>
    <s v="No"/>
    <s v="UU216284"/>
    <s v="UU216150"/>
    <s v="BENEFICIADORA LA PAZ SA DE CV "/>
    <s v="EG"/>
    <m/>
    <m/>
  </r>
  <r>
    <x v="12"/>
    <x v="12"/>
    <d v="2024-03-04T00:00:00"/>
    <d v="2024-03-04T00:00:00"/>
    <n v="7"/>
    <d v="2024-03-10T00:00:00"/>
    <s v="INCAPACIDAD ENFERMEDAD GENERAL"/>
    <x v="0"/>
    <n v="0"/>
    <s v="Si"/>
    <s v="UU216150"/>
    <m/>
    <s v="BENEFICIADORA LA PAZ SA DE CV "/>
    <s v="EG"/>
    <m/>
    <m/>
  </r>
  <r>
    <x v="13"/>
    <x v="13"/>
    <d v="2024-07-01T00:00:00"/>
    <d v="2024-06-22T00:00:00"/>
    <n v="5"/>
    <d v="2024-07-05T00:00:00"/>
    <s v="INCAPACIDAD ENFERMEDAD GENERAL"/>
    <x v="0"/>
    <n v="0"/>
    <s v="Si"/>
    <s v="UU219917"/>
    <m/>
    <s v="BENEFICIADORA LA PAZ SA DE CV "/>
    <s v="EG"/>
    <m/>
    <m/>
  </r>
  <r>
    <x v="13"/>
    <x v="13"/>
    <d v="2024-11-20T00:00:00"/>
    <d v="2024-11-20T00:00:00"/>
    <n v="2"/>
    <d v="2024-11-21T00:00:00"/>
    <s v="INCAPACIDAD ENFERMEDAD GENERAL"/>
    <x v="0"/>
    <n v="0"/>
    <s v="Si"/>
    <s v="UU225256"/>
    <m/>
    <s v="BENEFICIADORA LA PAZ SA DE CV "/>
    <s v="EG"/>
    <m/>
    <m/>
  </r>
  <r>
    <x v="13"/>
    <x v="13"/>
    <d v="2024-11-22T00:00:00"/>
    <d v="2024-11-22T00:00:00"/>
    <n v="3"/>
    <d v="2024-11-24T00:00:00"/>
    <s v="INCAPACIDAD ENFERMEDAD GENERAL"/>
    <x v="0"/>
    <n v="0"/>
    <s v="No"/>
    <s v="UU225330"/>
    <s v="UU225256"/>
    <s v="BENEFICIADORA LA PAZ SA DE CV "/>
    <s v="EG"/>
    <m/>
    <m/>
  </r>
  <r>
    <x v="14"/>
    <x v="14"/>
    <d v="2024-11-06T00:00:00"/>
    <d v="2024-11-06T00:00:00"/>
    <n v="2"/>
    <d v="2024-11-07T00:00:00"/>
    <s v="INCAPACIDAD ENFERMEDAD GENERAL"/>
    <x v="0"/>
    <n v="0"/>
    <s v="No"/>
    <s v="UU224706"/>
    <s v="UU224522"/>
    <s v="BENEFICIADORA LA PAZ SA DE CV "/>
    <s v="EG"/>
    <m/>
    <m/>
  </r>
  <r>
    <x v="14"/>
    <x v="14"/>
    <d v="2024-11-08T00:00:00"/>
    <d v="2024-11-08T00:00:00"/>
    <n v="4"/>
    <d v="2024-11-11T00:00:00"/>
    <s v="INCAPACIDAD ENFERMEDAD GENERAL"/>
    <x v="0"/>
    <n v="0"/>
    <s v="No"/>
    <s v="UU224821"/>
    <s v="UU224706"/>
    <s v="BENEFICIADORA LA PAZ SA DE CV "/>
    <s v="EG"/>
    <m/>
    <m/>
  </r>
  <r>
    <x v="14"/>
    <x v="14"/>
    <d v="2024-11-01T00:00:00"/>
    <d v="2024-11-01T00:00:00"/>
    <n v="5"/>
    <d v="2024-11-05T00:00:00"/>
    <s v="INCAPACIDAD ENFERMEDAD GENERAL"/>
    <x v="0"/>
    <n v="0"/>
    <s v="Si"/>
    <s v="UU224522"/>
    <m/>
    <s v="BENEFICIADORA LA PAZ SA DE CV "/>
    <s v="EG"/>
    <m/>
    <m/>
  </r>
  <r>
    <x v="14"/>
    <x v="14"/>
    <d v="2024-09-16T00:00:00"/>
    <d v="2024-09-10T00:00:00"/>
    <n v="5"/>
    <d v="2024-09-20T00:00:00"/>
    <s v="INCAPACIDAD ENFERMEDAD GENERAL"/>
    <x v="0"/>
    <n v="0"/>
    <s v="Si"/>
    <s v="UU222545"/>
    <m/>
    <s v="BENEFICIADORA LA PAZ SA DE CV "/>
    <s v="EG"/>
    <m/>
    <m/>
  </r>
  <r>
    <x v="15"/>
    <x v="15"/>
    <d v="2024-08-30T00:00:00"/>
    <d v="2024-08-28T00:00:00"/>
    <n v="5"/>
    <d v="2024-09-03T00:00:00"/>
    <s v="INCAPACIDAD ENFERMEDAD GENERAL"/>
    <x v="0"/>
    <n v="0"/>
    <s v="No"/>
    <s v="UU222134"/>
    <s v="UU221625"/>
    <s v="BENEFICIADORA LA PAZ SA DE CV "/>
    <s v="EG"/>
    <m/>
    <m/>
  </r>
  <r>
    <x v="15"/>
    <x v="15"/>
    <d v="2024-09-04T00:00:00"/>
    <d v="2024-09-02T00:00:00"/>
    <n v="26"/>
    <d v="2024-09-29T00:00:00"/>
    <s v="INCAPACIDAD ENFERMEDAD GENERAL"/>
    <x v="0"/>
    <n v="0"/>
    <s v="No"/>
    <s v="SQ428014"/>
    <s v="UU222134"/>
    <s v="BENEFICIADORA LA PAZ SA DE CV "/>
    <s v="EG"/>
    <m/>
    <m/>
  </r>
  <r>
    <x v="15"/>
    <x v="15"/>
    <d v="2024-08-16T00:00:00"/>
    <d v="2024-08-14T00:00:00"/>
    <n v="14"/>
    <d v="2024-08-29T00:00:00"/>
    <s v="INCAPACIDAD ENFERMEDAD GENERAL"/>
    <x v="0"/>
    <n v="0"/>
    <s v="No"/>
    <s v="UU221625"/>
    <s v="SQ006020"/>
    <s v="BENEFICIADORA LA PAZ SA DE CV "/>
    <s v="EG"/>
    <m/>
    <m/>
  </r>
  <r>
    <x v="15"/>
    <x v="15"/>
    <d v="2024-07-18T00:00:00"/>
    <d v="2024-07-17T00:00:00"/>
    <n v="28"/>
    <d v="2024-08-14T00:00:00"/>
    <s v="INCAPACIDAD ENFERMEDAD GENERAL"/>
    <x v="0"/>
    <n v="0"/>
    <s v="No"/>
    <s v="SQ006020"/>
    <s v="SQ005889"/>
    <s v="BENEFICIADORA LA PAZ SA DE CV "/>
    <s v="EG"/>
    <m/>
    <m/>
  </r>
  <r>
    <x v="15"/>
    <x v="15"/>
    <d v="2024-06-20T00:00:00"/>
    <d v="2024-06-19T00:00:00"/>
    <n v="28"/>
    <d v="2024-07-17T00:00:00"/>
    <s v="INCAPACIDAD ENFERMEDAD GENERAL"/>
    <x v="0"/>
    <n v="0"/>
    <s v="No"/>
    <s v="SQ005889"/>
    <s v="SQ005196"/>
    <s v="BENEFICIADORA LA PAZ SA DE CV "/>
    <s v="EG"/>
    <m/>
    <m/>
  </r>
  <r>
    <x v="15"/>
    <x v="15"/>
    <d v="2024-05-23T00:00:00"/>
    <d v="2024-05-22T00:00:00"/>
    <n v="28"/>
    <d v="2024-06-19T00:00:00"/>
    <s v="INCAPACIDAD ENFERMEDAD GENERAL"/>
    <x v="0"/>
    <n v="0"/>
    <s v="No"/>
    <s v="SQ005196"/>
    <s v="UU218514"/>
    <s v="BENEFICIADORA LA PAZ SA DE CV "/>
    <s v="EG"/>
    <m/>
    <m/>
  </r>
  <r>
    <x v="15"/>
    <x v="15"/>
    <d v="2024-05-16T00:00:00"/>
    <d v="2024-05-15T00:00:00"/>
    <n v="7"/>
    <d v="2024-05-22T00:00:00"/>
    <s v="INCAPACIDAD ENFERMEDAD GENERAL"/>
    <x v="0"/>
    <n v="0"/>
    <s v="Si"/>
    <s v="UU218514"/>
    <m/>
    <s v="BENEFICIADORA LA PAZ SA DE CV "/>
    <s v="EG"/>
    <m/>
    <m/>
  </r>
  <r>
    <x v="15"/>
    <x v="15"/>
    <d v="2024-10-23T00:00:00"/>
    <d v="2024-10-21T00:00:00"/>
    <n v="25"/>
    <d v="2024-11-16T00:00:00"/>
    <s v="INCAPACIDAD ENFERMEDAD GENERAL"/>
    <x v="0"/>
    <n v="0"/>
    <s v="No"/>
    <s v="SQ431034"/>
    <s v="SQ429675"/>
    <s v="BENEFICIADORA LA PAZ SA DE CV "/>
    <s v="EG"/>
    <m/>
    <m/>
  </r>
  <r>
    <x v="15"/>
    <x v="15"/>
    <d v="2024-09-30T00:00:00"/>
    <d v="2024-09-28T00:00:00"/>
    <n v="23"/>
    <d v="2024-10-22T00:00:00"/>
    <s v="INCAPACIDAD ENFERMEDAD GENERAL"/>
    <x v="0"/>
    <n v="0"/>
    <s v="No"/>
    <s v="SQ429675"/>
    <s v="SQ428014"/>
    <s v="BENEFICIADORA LA PAZ SA DE CV "/>
    <s v="EG"/>
    <m/>
    <m/>
  </r>
  <r>
    <x v="15"/>
    <x v="15"/>
    <d v="2024-11-17T00:00:00"/>
    <d v="2024-11-15T00:00:00"/>
    <n v="5"/>
    <d v="2024-11-21T00:00:00"/>
    <s v="INCAPACIDAD ENFERMEDAD GENERAL"/>
    <x v="0"/>
    <n v="0"/>
    <s v="No"/>
    <s v="SQ432389"/>
    <s v="SQ431034"/>
    <s v="BENEFICIADORA LA PAZ SA DE CV "/>
    <s v="EG"/>
    <m/>
    <m/>
  </r>
  <r>
    <x v="16"/>
    <x v="16"/>
    <d v="2024-11-18T00:00:00"/>
    <d v="2024-11-18T00:00:00"/>
    <n v="14"/>
    <d v="2024-12-01T00:00:00"/>
    <s v="INCAPACIDAD RIEGO DE TRABAJO"/>
    <x v="1"/>
    <n v="0"/>
    <s v="No"/>
    <s v="UU225151"/>
    <s v="UU224536"/>
    <s v="BENEFICIADORA LA PAZ SA DE CV "/>
    <s v="ACCIDENTE DE TRABAJO"/>
    <s v="Accidente de trabajo"/>
    <s v="Incapacidad temporal"/>
  </r>
  <r>
    <x v="16"/>
    <x v="16"/>
    <d v="2024-12-02T00:00:00"/>
    <d v="2024-12-02T00:00:00"/>
    <n v="14"/>
    <d v="2024-12-15T00:00:00"/>
    <s v="INCAPACIDAD RIEGO DE TRABAJO"/>
    <x v="1"/>
    <n v="0"/>
    <s v="No"/>
    <s v="UU225612"/>
    <s v="UU225151"/>
    <s v="BENEFICIADORA LA PAZ SA DE CV "/>
    <s v="ACCIDENTE DE TRABAJO"/>
    <s v="Accidente de trabajo"/>
    <s v="Incapacidad temporal"/>
  </r>
  <r>
    <x v="16"/>
    <x v="16"/>
    <d v="2024-11-04T00:00:00"/>
    <d v="2024-11-04T00:00:00"/>
    <n v="14"/>
    <d v="2024-11-17T00:00:00"/>
    <s v="INCAPACIDAD RIEGO DE TRABAJO"/>
    <x v="1"/>
    <n v="0"/>
    <s v="No"/>
    <s v="UU224536"/>
    <s v="UU224514"/>
    <s v="BENEFICIADORA LA PAZ SA DE CV "/>
    <s v="ACCIDENTE DE TRABAJO"/>
    <s v="Accidente de trabajo"/>
    <s v="Incapacidad temporal"/>
  </r>
  <r>
    <x v="16"/>
    <x v="16"/>
    <d v="2024-11-01T00:00:00"/>
    <d v="2024-11-01T00:00:00"/>
    <n v="3"/>
    <d v="2024-11-03T00:00:00"/>
    <s v="INCAPACIDAD RIEGO DE TRABAJO"/>
    <x v="1"/>
    <n v="0"/>
    <s v="Si"/>
    <s v="UU224514"/>
    <m/>
    <s v="BENEFICIADORA LA PAZ SA DE CV "/>
    <s v="ACCIDENTE DE TRABAJO"/>
    <s v="Accidente de trabajo"/>
    <s v="Incapacidad temporal"/>
  </r>
  <r>
    <x v="16"/>
    <x v="16"/>
    <d v="2024-12-16T00:00:00"/>
    <d v="2024-12-16T00:00:00"/>
    <n v="11"/>
    <d v="2024-12-26T00:00:00"/>
    <s v="INCAPACIDAD RIEGO DE TRABAJO"/>
    <x v="1"/>
    <n v="0"/>
    <s v="No"/>
    <s v="UU226073"/>
    <s v="UU225612"/>
    <s v="BENEFICIADORA LA PAZ SA DE CV "/>
    <s v="ACCIDENTE DE TRABAJO"/>
    <s v="Accidente de trabajo"/>
    <s v="Incapacidad temporal"/>
  </r>
  <r>
    <x v="16"/>
    <x v="16"/>
    <d v="2024-12-27T00:00:00"/>
    <d v="2024-12-27T00:00:00"/>
    <n v="28"/>
    <d v="2025-01-23T00:00:00"/>
    <s v="INCAPACIDAD RIEGO DE TRABAJO"/>
    <x v="1"/>
    <n v="0"/>
    <s v="No"/>
    <s v="SQ010781"/>
    <s v="UU226073"/>
    <s v="BENEFICIADORA LA PAZ SA DE CV "/>
    <s v="ACCIDENTE DE TRABAJO"/>
    <s v="Accidente de trabajo"/>
    <s v="Incapacidad temporal"/>
  </r>
  <r>
    <x v="17"/>
    <x v="17"/>
    <d v="2024-10-17T00:00:00"/>
    <d v="2024-10-17T00:00:00"/>
    <n v="4"/>
    <d v="2024-10-20T00:00:00"/>
    <s v="INCAPACIDAD ENFERMEDAD GENERAL"/>
    <x v="0"/>
    <n v="0"/>
    <s v="Si"/>
    <s v="UU223889"/>
    <m/>
    <s v="BENEFICIADORA LA PAZ SA DE CV "/>
    <s v="EG"/>
    <m/>
    <m/>
  </r>
  <r>
    <x v="18"/>
    <x v="18"/>
    <d v="2024-10-01T00:00:00"/>
    <d v="2024-09-25T00:00:00"/>
    <n v="1"/>
    <d v="2024-10-01T00:00:00"/>
    <s v="INCAPACIDAD ENFERMEDAD GENERAL"/>
    <x v="0"/>
    <n v="0"/>
    <s v="Si"/>
    <s v="UU223079"/>
    <m/>
    <s v="BENEFICIADORA LA PAZ SA DE CV "/>
    <s v="EG"/>
    <m/>
    <m/>
  </r>
  <r>
    <x v="18"/>
    <x v="18"/>
    <d v="2024-09-03T00:00:00"/>
    <d v="2024-08-30T00:00:00"/>
    <n v="4"/>
    <d v="2024-09-06T00:00:00"/>
    <s v="INCAPACIDAD ENFERMEDAD GENERAL"/>
    <x v="0"/>
    <n v="0"/>
    <s v="No"/>
    <s v="MR464620"/>
    <s v="UU222150"/>
    <s v="BENEFICIADORA LA PAZ SA DE CV "/>
    <s v="EG"/>
    <m/>
    <m/>
  </r>
  <r>
    <x v="18"/>
    <x v="18"/>
    <d v="2024-09-01T00:00:00"/>
    <d v="2024-08-28T00:00:00"/>
    <n v="2"/>
    <d v="2024-09-02T00:00:00"/>
    <s v="INCAPACIDAD ENFERMEDAD GENERAL"/>
    <x v="0"/>
    <n v="0"/>
    <s v="Si"/>
    <s v="UU222150"/>
    <m/>
    <s v="BENEFICIADORA LA PAZ SA DE CV "/>
    <s v="EG"/>
    <m/>
    <m/>
  </r>
  <r>
    <x v="18"/>
    <x v="18"/>
    <d v="2024-02-01T00:00:00"/>
    <d v="2024-01-29T00:00:00"/>
    <n v="1"/>
    <d v="2024-02-01T00:00:00"/>
    <s v="INCAPACIDAD ENFERMEDAD GENERAL"/>
    <x v="0"/>
    <n v="0"/>
    <s v="Si"/>
    <s v="UU215031"/>
    <m/>
    <s v="BENEFICIADORA LA PAZ SA DE CV "/>
    <s v="EG"/>
    <m/>
    <m/>
  </r>
  <r>
    <x v="19"/>
    <x v="19"/>
    <d v="2024-04-16T00:00:00"/>
    <d v="2024-04-16T00:00:00"/>
    <n v="1"/>
    <d v="2024-04-16T00:00:00"/>
    <s v="INCAPACIDAD RIESGO EN TRAYECTO"/>
    <x v="1"/>
    <n v="0"/>
    <s v="Si"/>
    <s v="UU217396"/>
    <m/>
    <s v="BENEFICIADORA LA PAZ SA DE CV "/>
    <s v="ACCIDENTE DE TRAYECTO"/>
    <s v="Accidente de trayecto"/>
    <s v="Incapacidad temporal"/>
  </r>
  <r>
    <x v="19"/>
    <x v="19"/>
    <d v="2024-08-26T00:00:00"/>
    <d v="2024-08-23T00:00:00"/>
    <n v="12"/>
    <d v="2024-09-06T00:00:00"/>
    <s v="INCAPACIDAD RIESGO EN TRAYECTO"/>
    <x v="1"/>
    <n v="0"/>
    <s v="No"/>
    <s v="UU221955"/>
    <s v="MR464502"/>
    <s v="BENEFICIADORA LA PAZ SA DE CV "/>
    <s v="ACCIDENTE DE TRAYECTO"/>
    <s v="Accidente de trayecto"/>
    <s v="Incapacidad temporal"/>
  </r>
  <r>
    <x v="19"/>
    <x v="19"/>
    <d v="2024-09-07T00:00:00"/>
    <d v="2024-09-04T00:00:00"/>
    <n v="28"/>
    <d v="2024-10-04T00:00:00"/>
    <s v="INCAPACIDAD RIESGO EN TRAYECTO"/>
    <x v="1"/>
    <n v="0"/>
    <s v="No"/>
    <s v="MR464573"/>
    <s v="UU221955"/>
    <s v="BENEFICIADORA LA PAZ SA DE CV "/>
    <s v="ACCIDENTE DE TRAYECTO"/>
    <s v="Accidente de trayecto"/>
    <s v="Incapacidad temporal"/>
  </r>
  <r>
    <x v="19"/>
    <x v="19"/>
    <d v="2024-07-16T00:00:00"/>
    <d v="2024-07-13T00:00:00"/>
    <n v="28"/>
    <d v="2024-08-12T00:00:00"/>
    <s v="INCAPACIDAD RIESGO EN TRAYECTO"/>
    <x v="1"/>
    <n v="0"/>
    <s v="Si"/>
    <s v="MR464346"/>
    <m/>
    <s v="BENEFICIADORA LA PAZ SA DE CV "/>
    <s v="ACCIDENTE DE TRAYECTO"/>
    <s v="Accidente de trayecto"/>
    <s v="Incapacidad temporal"/>
  </r>
  <r>
    <x v="19"/>
    <x v="19"/>
    <d v="2024-08-13T00:00:00"/>
    <d v="2024-08-10T00:00:00"/>
    <n v="13"/>
    <d v="2024-08-25T00:00:00"/>
    <s v="INCAPACIDAD RIESGO EN TRAYECTO"/>
    <x v="1"/>
    <n v="0"/>
    <s v="No"/>
    <s v="MR464502"/>
    <s v="MR464346"/>
    <s v="BENEFICIADORA LA PAZ SA DE CV "/>
    <s v="ACCIDENTE DE TRAYECTO"/>
    <s v="Accidente de trayecto"/>
    <s v="Incapacidad temporal"/>
  </r>
  <r>
    <x v="19"/>
    <x v="19"/>
    <d v="2024-10-05T00:00:00"/>
    <d v="2024-10-02T00:00:00"/>
    <n v="28"/>
    <d v="2024-11-01T00:00:00"/>
    <s v="INCAPACIDAD RIESGO EN TRAYECTO"/>
    <x v="1"/>
    <n v="0"/>
    <s v="No"/>
    <s v="MR464676"/>
    <s v="MR464573"/>
    <s v="BENEFICIADORA LA PAZ SA DE CV "/>
    <s v="ACCIDENTE DE TRAYECTO"/>
    <s v="Accidente de trayecto"/>
    <s v="Incapacidad temporal"/>
  </r>
  <r>
    <x v="19"/>
    <x v="19"/>
    <d v="2024-11-02T00:00:00"/>
    <d v="2024-10-30T00:00:00"/>
    <n v="14"/>
    <d v="2024-11-15T00:00:00"/>
    <s v="INCAPACIDAD RIESGO EN TRAYECTO"/>
    <x v="1"/>
    <n v="0"/>
    <s v="No"/>
    <s v="UU224388"/>
    <s v="MR464676"/>
    <s v="BENEFICIADORA LA PAZ SA DE CV "/>
    <s v="ACCIDENTE DE TRAYECTO"/>
    <s v="Accidente de trayecto"/>
    <s v="Incapacidad temporal"/>
  </r>
  <r>
    <x v="19"/>
    <x v="19"/>
    <d v="2024-11-23T00:00:00"/>
    <d v="2024-11-20T00:00:00"/>
    <n v="28"/>
    <d v="2024-12-20T00:00:00"/>
    <s v="INCAPACIDAD RIESGO EN TRAYECTO"/>
    <x v="1"/>
    <n v="0"/>
    <s v="No"/>
    <s v="MR464839"/>
    <s v="UU224975"/>
    <s v="BENEFICIADORA LA PAZ SA DE CV "/>
    <s v="ACCIDENTE DE TRAYECTO"/>
    <s v="Accidente de trayecto"/>
    <s v="Incapacidad temporal"/>
  </r>
  <r>
    <x v="19"/>
    <x v="19"/>
    <d v="2024-11-16T00:00:00"/>
    <d v="2024-11-13T00:00:00"/>
    <n v="7"/>
    <d v="2024-11-22T00:00:00"/>
    <s v="INCAPACIDAD RIESGO EN TRAYECTO"/>
    <x v="1"/>
    <n v="0"/>
    <s v="No"/>
    <s v="UU224975"/>
    <s v="UU224388"/>
    <s v="BENEFICIADORA LA PAZ SA DE CV "/>
    <s v="ACCIDENTE DE TRAYECTO"/>
    <s v="Accidente de trayecto"/>
    <s v="Incapacidad temporal"/>
  </r>
  <r>
    <x v="19"/>
    <x v="19"/>
    <d v="2024-12-21T00:00:00"/>
    <d v="2024-12-18T00:00:00"/>
    <n v="14"/>
    <d v="2025-01-03T00:00:00"/>
    <s v="INCAPACIDAD RIESGO EN TRAYECTO"/>
    <x v="1"/>
    <n v="0"/>
    <s v="No"/>
    <s v="UU226173"/>
    <s v="MR464839"/>
    <s v="BENEFICIADORA LA PAZ SA DE CV "/>
    <s v="ACCIDENTE DE TRAYECTO"/>
    <s v="Accidente de trayecto"/>
    <s v="Incapacidad temporal"/>
  </r>
  <r>
    <x v="20"/>
    <x v="20"/>
    <d v="2024-03-01T00:00:00"/>
    <d v="2024-03-01T00:00:00"/>
    <n v="3"/>
    <d v="2024-03-03T00:00:00"/>
    <s v="INCAPACIDAD ENFERMEDAD GENERAL"/>
    <x v="0"/>
    <n v="0"/>
    <s v="Si"/>
    <s v="UU216023"/>
    <m/>
    <s v="BENEFICIADORA LA PAZ SA DE CV "/>
    <s v="EG"/>
    <m/>
    <m/>
  </r>
  <r>
    <x v="21"/>
    <x v="21"/>
    <d v="2024-09-05T00:00:00"/>
    <d v="2024-09-05T00:00:00"/>
    <n v="5"/>
    <d v="2024-09-09T00:00:00"/>
    <s v="INCAPACIDAD ENFERMEDAD GENERAL"/>
    <x v="0"/>
    <n v="0"/>
    <s v="Si"/>
    <s v="UU222421"/>
    <m/>
    <s v="BENEFICIADORA LA PAZ SA DE CV "/>
    <s v="EG"/>
    <m/>
    <m/>
  </r>
  <r>
    <x v="22"/>
    <x v="22"/>
    <d v="2024-12-08T00:00:00"/>
    <d v="2024-12-05T00:00:00"/>
    <n v="7"/>
    <d v="2024-12-14T00:00:00"/>
    <s v="INCAPACIDAD ENFERMEDAD GENERAL"/>
    <x v="0"/>
    <n v="0"/>
    <s v="No"/>
    <s v="UU225757"/>
    <s v="UU225518"/>
    <s v="BENEFICIADORA LA PAZ SA DE CV "/>
    <s v="EG"/>
    <m/>
    <m/>
  </r>
  <r>
    <x v="22"/>
    <x v="22"/>
    <d v="2024-12-01T00:00:00"/>
    <d v="2024-11-28T00:00:00"/>
    <n v="7"/>
    <d v="2024-12-07T00:00:00"/>
    <s v="INCAPACIDAD ENFERMEDAD GENERAL"/>
    <x v="0"/>
    <n v="0"/>
    <s v="Si"/>
    <s v="UU225518"/>
    <m/>
    <s v="BENEFICIADORA LA PAZ SA DE CV "/>
    <s v="EG"/>
    <m/>
    <m/>
  </r>
  <r>
    <x v="23"/>
    <x v="23"/>
    <d v="2024-10-07T00:00:00"/>
    <d v="2024-10-07T00:00:00"/>
    <n v="4"/>
    <d v="2024-10-10T00:00:00"/>
    <s v="INCAPACIDAD ENFERMEDAD GENERAL"/>
    <x v="0"/>
    <n v="0"/>
    <s v="Si"/>
    <s v="UU223447"/>
    <m/>
    <s v="BENEFICIADORA LA PAZ SA DE CV "/>
    <s v="EG"/>
    <m/>
    <m/>
  </r>
  <r>
    <x v="23"/>
    <x v="23"/>
    <d v="2024-10-16T00:00:00"/>
    <d v="2024-10-11T00:00:00"/>
    <n v="2"/>
    <d v="2024-10-17T00:00:00"/>
    <s v="INCAPACIDAD ENFERMEDAD GENERAL"/>
    <x v="0"/>
    <n v="0"/>
    <s v="No"/>
    <s v="UU223649"/>
    <s v="UU223447"/>
    <s v="BENEFICIADORA LA PAZ SA DE CV "/>
    <s v="EG"/>
    <m/>
    <m/>
  </r>
  <r>
    <x v="23"/>
    <x v="23"/>
    <d v="2024-08-01T00:00:00"/>
    <d v="2024-07-22T00:00:00"/>
    <n v="22"/>
    <d v="2024-08-22T00:00:00"/>
    <s v="INCAPACIDAD ENFERMEDAD GENERAL"/>
    <x v="0"/>
    <n v="0"/>
    <s v="Si"/>
    <s v="UU220834"/>
    <m/>
    <s v="BENEFICIADORA LA PAZ SA DE CV "/>
    <s v="EG"/>
    <m/>
    <m/>
  </r>
  <r>
    <x v="23"/>
    <x v="23"/>
    <d v="2024-06-05T00:00:00"/>
    <d v="2024-06-05T00:00:00"/>
    <n v="3"/>
    <d v="2024-06-07T00:00:00"/>
    <s v="INCAPACIDAD ENFERMEDAD GENERAL"/>
    <x v="0"/>
    <n v="0"/>
    <s v="Si"/>
    <s v="UU219264"/>
    <m/>
    <s v="BENEFICIADORA LA PAZ SA DE CV "/>
    <s v="EG"/>
    <m/>
    <m/>
  </r>
  <r>
    <x v="23"/>
    <x v="23"/>
    <d v="2024-06-14T00:00:00"/>
    <d v="2024-06-14T00:00:00"/>
    <n v="1"/>
    <d v="2024-06-14T00:00:00"/>
    <s v="INCAPACIDAD ENFERMEDAD GENERAL"/>
    <x v="0"/>
    <n v="0"/>
    <s v="No"/>
    <s v="UU219804"/>
    <s v="UU219352"/>
    <s v="BENEFICIADORA LA PAZ SA DE CV "/>
    <s v="EG"/>
    <m/>
    <m/>
  </r>
  <r>
    <x v="23"/>
    <x v="23"/>
    <d v="2024-06-15T00:00:00"/>
    <d v="2024-06-15T00:00:00"/>
    <n v="6"/>
    <d v="2024-06-20T00:00:00"/>
    <s v="INCAPACIDAD ENFERMEDAD GENERAL"/>
    <x v="0"/>
    <n v="0"/>
    <s v="No"/>
    <s v="UU219655"/>
    <s v="UU219804"/>
    <s v="BENEFICIADORA LA PAZ SA DE CV "/>
    <s v="EG"/>
    <m/>
    <m/>
  </r>
  <r>
    <x v="23"/>
    <x v="23"/>
    <d v="2024-06-08T00:00:00"/>
    <d v="2024-06-08T00:00:00"/>
    <n v="6"/>
    <d v="2024-06-13T00:00:00"/>
    <s v="INCAPACIDAD ENFERMEDAD GENERAL"/>
    <x v="0"/>
    <n v="0"/>
    <s v="No"/>
    <s v="UU219352"/>
    <s v="UU219264"/>
    <s v="BENEFICIADORA LA PAZ SA DE CV "/>
    <s v="EG"/>
    <m/>
    <m/>
  </r>
  <r>
    <x v="23"/>
    <x v="23"/>
    <d v="2024-07-01T00:00:00"/>
    <d v="2024-06-25T00:00:00"/>
    <n v="3"/>
    <d v="2024-07-03T00:00:00"/>
    <s v="INCAPACIDAD ENFERMEDAD GENERAL"/>
    <x v="0"/>
    <n v="0"/>
    <s v="Si"/>
    <s v="UU219954"/>
    <m/>
    <s v="BENEFICIADORA LA PAZ SA DE CV "/>
    <s v="EG"/>
    <m/>
    <m/>
  </r>
  <r>
    <x v="23"/>
    <x v="23"/>
    <d v="2024-07-04T00:00:00"/>
    <d v="2024-07-02T00:00:00"/>
    <n v="14"/>
    <d v="2024-07-17T00:00:00"/>
    <s v="INCAPACIDAD ENFERMEDAD GENERAL"/>
    <x v="0"/>
    <n v="0"/>
    <s v="Si"/>
    <s v="UU220172"/>
    <m/>
    <s v="BENEFICIADORA LA PAZ SA DE CV "/>
    <s v="EG"/>
    <m/>
    <m/>
  </r>
  <r>
    <x v="24"/>
    <x v="24"/>
    <d v="2024-08-19T00:00:00"/>
    <d v="2024-08-19T00:00:00"/>
    <n v="7"/>
    <d v="2024-08-25T00:00:00"/>
    <s v="INCAPACIDAD ENFERMEDAD GENERAL"/>
    <x v="0"/>
    <n v="0"/>
    <s v="Si"/>
    <s v="UU221772"/>
    <m/>
    <s v="BENEFICIADORA LA PAZ SA DE CV "/>
    <s v="EG"/>
    <m/>
    <m/>
  </r>
  <r>
    <x v="25"/>
    <x v="25"/>
    <d v="2024-10-08T00:00:00"/>
    <d v="2024-10-07T00:00:00"/>
    <n v="7"/>
    <d v="2024-10-14T00:00:00"/>
    <s v="INCAPACIDAD ENFERMEDAD GENERAL"/>
    <x v="0"/>
    <n v="0"/>
    <s v="No"/>
    <s v="UU223490"/>
    <s v="UU223204"/>
    <s v="BENEFICIADORA LA PAZ SA DE CV "/>
    <s v="EG"/>
    <m/>
    <m/>
  </r>
  <r>
    <x v="25"/>
    <x v="25"/>
    <d v="2024-10-01T00:00:00"/>
    <d v="2024-09-30T00:00:00"/>
    <n v="7"/>
    <d v="2024-10-07T00:00:00"/>
    <s v="INCAPACIDAD ENFERMEDAD GENERAL"/>
    <x v="0"/>
    <n v="0"/>
    <s v="Si"/>
    <s v="UU223204"/>
    <m/>
    <s v="BENEFICIADORA LA PAZ SA DE CV "/>
    <s v="EG"/>
    <m/>
    <m/>
  </r>
  <r>
    <x v="26"/>
    <x v="26"/>
    <d v="2024-10-05T00:00:00"/>
    <d v="2024-10-04T00:00:00"/>
    <n v="7"/>
    <d v="2024-10-11T00:00:00"/>
    <s v="INCAPACIDAD RIESGO EN TRAYECTO"/>
    <x v="1"/>
    <n v="0"/>
    <s v="No"/>
    <s v="UU223374"/>
    <s v="UU222924"/>
    <s v="BENEFICIADORA LA PAZ SA DE CV "/>
    <s v="ACCIDENTE DE TRAYECTO"/>
    <s v="Accidente de trayecto"/>
    <s v="Incapacidad temporal"/>
  </r>
  <r>
    <x v="26"/>
    <x v="26"/>
    <d v="2024-10-16T00:00:00"/>
    <d v="2024-10-11T00:00:00"/>
    <n v="7"/>
    <d v="2024-10-22T00:00:00"/>
    <s v="INCAPACIDAD RIESGO EN TRAYECTO"/>
    <x v="1"/>
    <n v="0"/>
    <s v="No"/>
    <s v="UU223640"/>
    <s v="UU223374"/>
    <s v="BENEFICIADORA LA PAZ SA DE CV "/>
    <s v="ACCIDENTE DE TRAYECTO"/>
    <s v="Accidente de trayecto"/>
    <s v="Incapacidad temporal"/>
  </r>
  <r>
    <x v="26"/>
    <x v="26"/>
    <d v="2024-10-30T00:00:00"/>
    <d v="2024-10-25T00:00:00"/>
    <n v="14"/>
    <d v="2024-11-12T00:00:00"/>
    <s v="INCAPACIDAD RIESGO EN TRAYECTO"/>
    <x v="1"/>
    <n v="0"/>
    <s v="No"/>
    <s v="UU224200"/>
    <s v="UU223925"/>
    <s v="BENEFICIADORA LA PAZ SA DE CV "/>
    <s v="ACCIDENTE DE TRAYECTO"/>
    <s v="Accidente de trayecto"/>
    <s v="Incapacidad temporal"/>
  </r>
  <r>
    <x v="26"/>
    <x v="26"/>
    <d v="2024-10-23T00:00:00"/>
    <d v="2024-10-18T00:00:00"/>
    <n v="7"/>
    <d v="2024-10-29T00:00:00"/>
    <s v="INCAPACIDAD RIESGO EN TRAYECTO"/>
    <x v="1"/>
    <n v="0"/>
    <s v="No"/>
    <s v="UU223925"/>
    <s v="UU223640"/>
    <s v="BENEFICIADORA LA PAZ SA DE CV "/>
    <s v="ACCIDENTE DE TRAYECTO"/>
    <s v="Accidente de trayecto"/>
    <s v="Incapacidad temporal"/>
  </r>
  <r>
    <x v="26"/>
    <x v="26"/>
    <d v="2024-12-11T00:00:00"/>
    <d v="2024-12-06T00:00:00"/>
    <n v="14"/>
    <d v="2024-12-24T00:00:00"/>
    <s v="INCAPACIDAD RIESGO EN TRAYECTO"/>
    <x v="1"/>
    <n v="0"/>
    <s v="No"/>
    <s v="UU225823"/>
    <s v="UU225343"/>
    <s v="BENEFICIADORA LA PAZ SA DE CV "/>
    <s v="ACCIDENTE DE TRAYECTO"/>
    <s v="Accidente de trayecto"/>
    <s v="Incapacidad temporal"/>
  </r>
  <r>
    <x v="26"/>
    <x v="26"/>
    <d v="2024-11-27T00:00:00"/>
    <d v="2024-11-22T00:00:00"/>
    <n v="14"/>
    <d v="2024-12-10T00:00:00"/>
    <s v="INCAPACIDAD RIESGO EN TRAYECTO"/>
    <x v="1"/>
    <n v="0"/>
    <s v="No"/>
    <s v="UU225343"/>
    <s v="UU224818"/>
    <s v="BENEFICIADORA LA PAZ SA DE CV "/>
    <s v="ACCIDENTE DE TRAYECTO"/>
    <s v="Accidente de trayecto"/>
    <s v="Incapacidad temporal"/>
  </r>
  <r>
    <x v="26"/>
    <x v="26"/>
    <d v="2024-11-13T00:00:00"/>
    <d v="2024-11-08T00:00:00"/>
    <n v="14"/>
    <d v="2024-11-26T00:00:00"/>
    <s v="INCAPACIDAD RIESGO EN TRAYECTO"/>
    <x v="1"/>
    <n v="0"/>
    <s v="No"/>
    <s v="UU224818"/>
    <s v="UU224200"/>
    <s v="BENEFICIADORA LA PAZ SA DE CV "/>
    <s v="ACCIDENTE DE TRAYECTO"/>
    <s v="Accidente de trayecto"/>
    <s v="Incapacidad temporal"/>
  </r>
  <r>
    <x v="26"/>
    <x v="26"/>
    <d v="2024-08-16T00:00:00"/>
    <d v="2024-08-16T00:00:00"/>
    <n v="14"/>
    <d v="2024-08-29T00:00:00"/>
    <s v="INCAPACIDAD RIESGO EN TRAYECTO"/>
    <x v="1"/>
    <n v="0"/>
    <s v="No"/>
    <s v="UU221715"/>
    <s v="MR464510"/>
    <s v="BENEFICIADORA LA PAZ SA DE CV "/>
    <s v="ACCIDENTE DE TRAYECTO"/>
    <s v="Accidente de trayecto"/>
    <s v="Incapacidad temporal"/>
  </r>
  <r>
    <x v="26"/>
    <x v="26"/>
    <d v="2024-08-31T00:00:00"/>
    <d v="2024-08-30T00:00:00"/>
    <n v="14"/>
    <d v="2024-09-13T00:00:00"/>
    <s v="INCAPACIDAD RIESGO EN TRAYECTO"/>
    <x v="1"/>
    <n v="0"/>
    <s v="No"/>
    <s v="UU222207"/>
    <s v="UU221715"/>
    <s v="BENEFICIADORA LA PAZ SA DE CV "/>
    <s v="ACCIDENTE DE TRAYECTO"/>
    <s v="Accidente de trayecto"/>
    <s v="Incapacidad temporal"/>
  </r>
  <r>
    <x v="26"/>
    <x v="26"/>
    <d v="2024-09-14T00:00:00"/>
    <d v="2024-09-13T00:00:00"/>
    <n v="7"/>
    <d v="2024-09-20T00:00:00"/>
    <s v="INCAPACIDAD RIESGO EN TRAYECTO"/>
    <x v="1"/>
    <n v="0"/>
    <s v="No"/>
    <s v="UU222715"/>
    <s v="UU222207"/>
    <s v="BENEFICIADORA LA PAZ SA DE CV "/>
    <s v="ACCIDENTE DE TRAYECTO"/>
    <s v="Accidente de trayecto"/>
    <s v="Incapacidad temporal"/>
  </r>
  <r>
    <x v="26"/>
    <x v="26"/>
    <d v="2024-09-21T00:00:00"/>
    <d v="2024-09-20T00:00:00"/>
    <n v="14"/>
    <d v="2024-10-04T00:00:00"/>
    <s v="INCAPACIDAD RIESGO EN TRAYECTO"/>
    <x v="1"/>
    <n v="0"/>
    <s v="No"/>
    <s v="UU222924"/>
    <s v="UU222715"/>
    <s v="BENEFICIADORA LA PAZ SA DE CV "/>
    <s v="ACCIDENTE DE TRAYECTO"/>
    <s v="Accidente de trayecto"/>
    <s v="Incapacidad temporal"/>
  </r>
  <r>
    <x v="26"/>
    <x v="26"/>
    <d v="2024-08-08T00:00:00"/>
    <d v="2024-08-08T00:00:00"/>
    <n v="1"/>
    <d v="2024-08-08T00:00:00"/>
    <s v="INCAPACIDAD RIESGO EN TRAYECTO"/>
    <x v="1"/>
    <n v="0"/>
    <s v="Si"/>
    <s v="UU221398"/>
    <m/>
    <s v="BENEFICIADORA LA PAZ SA DE CV "/>
    <s v="ACCIDENTE DE TRAYECTO"/>
    <s v="Accidente de trayecto"/>
    <s v="Incapacidad temporal"/>
  </r>
  <r>
    <x v="26"/>
    <x v="26"/>
    <d v="2024-08-09T00:00:00"/>
    <d v="2024-08-09T00:00:00"/>
    <n v="7"/>
    <d v="2024-08-15T00:00:00"/>
    <s v="INCAPACIDAD RIESGO EN TRAYECTO"/>
    <x v="1"/>
    <n v="0"/>
    <s v="No"/>
    <s v="MR464510"/>
    <s v="UU221398"/>
    <s v="BENEFICIADORA LA PAZ SA DE CV "/>
    <s v="ACCIDENTE DE TRAYECTO"/>
    <s v="Accidente de trayecto"/>
    <s v="Incapacidad temporal"/>
  </r>
  <r>
    <x v="26"/>
    <x v="26"/>
    <d v="2024-04-01T00:00:00"/>
    <d v="2024-03-23T00:00:00"/>
    <n v="3"/>
    <d v="2024-04-03T00:00:00"/>
    <s v="INCAPACIDAD ENFERMEDAD GENERAL"/>
    <x v="0"/>
    <n v="0"/>
    <s v="Si"/>
    <s v="UU216737"/>
    <m/>
    <s v="BENEFICIADORA LA PAZ SA DE CV "/>
    <s v="EG"/>
    <m/>
    <m/>
  </r>
  <r>
    <x v="26"/>
    <x v="26"/>
    <d v="2024-04-04T00:00:00"/>
    <d v="2024-03-26T00:00:00"/>
    <n v="6"/>
    <d v="2024-04-09T00:00:00"/>
    <s v="INCAPACIDAD ENFERMEDAD GENERAL"/>
    <x v="0"/>
    <n v="0"/>
    <s v="No"/>
    <s v="UU216849"/>
    <s v="UU216737"/>
    <s v="BENEFICIADORA LA PAZ SA DE CV "/>
    <s v="EG"/>
    <m/>
    <m/>
  </r>
  <r>
    <x v="26"/>
    <x v="26"/>
    <d v="2024-04-10T00:00:00"/>
    <d v="2024-04-01T00:00:00"/>
    <n v="1"/>
    <d v="2024-04-10T00:00:00"/>
    <s v="INCAPACIDAD ENFERMEDAD GENERAL"/>
    <x v="0"/>
    <n v="0"/>
    <s v="No"/>
    <s v="UU217006"/>
    <s v="UU216849"/>
    <s v="BENEFICIADORA LA PAZ SA DE CV "/>
    <s v="EG"/>
    <m/>
    <m/>
  </r>
  <r>
    <x v="26"/>
    <x v="26"/>
    <d v="2024-01-18T00:00:00"/>
    <d v="2024-01-18T00:00:00"/>
    <n v="5"/>
    <d v="2024-01-22T00:00:00"/>
    <s v="INCAPACIDAD ENFERMEDAD GENERAL"/>
    <x v="0"/>
    <n v="0"/>
    <s v="Si"/>
    <s v="UU215134"/>
    <m/>
    <s v="BENEFICIADORA LA PAZ SA DE CV "/>
    <s v="EG"/>
    <m/>
    <m/>
  </r>
  <r>
    <x v="27"/>
    <x v="27"/>
    <d v="2024-05-02T00:00:00"/>
    <d v="2024-04-24T00:00:00"/>
    <n v="4"/>
    <d v="2024-05-05T00:00:00"/>
    <s v="INCAPACIDAD ENFERMEDAD GENERAL"/>
    <x v="0"/>
    <n v="0"/>
    <s v="Si"/>
    <s v="UU217836"/>
    <m/>
    <s v="BENEFICIADORA LA PAZ SA DE CV "/>
    <s v="EG"/>
    <m/>
    <m/>
  </r>
  <r>
    <x v="28"/>
    <x v="28"/>
    <d v="2024-08-01T00:00:00"/>
    <d v="2024-07-26T00:00:00"/>
    <n v="3"/>
    <d v="2024-08-03T00:00:00"/>
    <s v="INCAPACIDAD RIESGO EN TRAYECTO"/>
    <x v="1"/>
    <n v="0"/>
    <s v="Si"/>
    <s v="UU220944"/>
    <m/>
    <s v="BENEFICIADORA LA PAZ SA DE CV "/>
    <s v="AT"/>
    <s v="Accidente de trayecto"/>
    <s v="Incapacidad temporal"/>
  </r>
  <r>
    <x v="29"/>
    <x v="29"/>
    <d v="2024-09-02T00:00:00"/>
    <d v="2024-09-02T00:00:00"/>
    <n v="1"/>
    <d v="2024-09-02T00:00:00"/>
    <s v="INCAPACIDAD ENFERMEDAD GENERAL"/>
    <x v="0"/>
    <n v="0"/>
    <s v="Si"/>
    <s v="UU222257"/>
    <m/>
    <s v="BENEFICIADORA LA PAZ SA DE CV "/>
    <s v="EG"/>
    <m/>
    <m/>
  </r>
  <r>
    <x v="29"/>
    <x v="29"/>
    <d v="2024-09-03T00:00:00"/>
    <d v="2024-09-03T00:00:00"/>
    <n v="7"/>
    <d v="2024-09-09T00:00:00"/>
    <s v="INCAPACIDAD ENFERMEDAD GENERAL"/>
    <x v="0"/>
    <n v="0"/>
    <s v="No"/>
    <s v="UU222314"/>
    <s v="UU222257"/>
    <s v="BENEFICIADORA LA PAZ SA DE CV "/>
    <s v="EG"/>
    <m/>
    <m/>
  </r>
  <r>
    <x v="30"/>
    <x v="30"/>
    <d v="2024-02-01T00:00:00"/>
    <d v="2024-01-26T00:00:00"/>
    <n v="1"/>
    <d v="2024-02-01T00:00:00"/>
    <s v="INCAPACIDAD ENFERMEDAD GENERAL"/>
    <x v="0"/>
    <n v="0"/>
    <s v="Si"/>
    <s v="UU214915"/>
    <m/>
    <s v="BENEFICIADORA LA PAZ SA DE CV "/>
    <s v="EG"/>
    <m/>
    <m/>
  </r>
  <r>
    <x v="31"/>
    <x v="31"/>
    <d v="2024-02-01T00:00:00"/>
    <d v="2024-01-29T00:00:00"/>
    <n v="7"/>
    <d v="2024-02-07T00:00:00"/>
    <s v="INCAPACIDAD ENFERMEDAD GENERAL"/>
    <x v="0"/>
    <n v="0"/>
    <s v="Si"/>
    <s v="UU214972"/>
    <m/>
    <s v="BENEFICIADORA LA PAZ SA DE CV "/>
    <s v="EG"/>
    <m/>
    <m/>
  </r>
  <r>
    <x v="31"/>
    <x v="31"/>
    <d v="2024-02-08T00:00:00"/>
    <d v="2024-02-05T00:00:00"/>
    <n v="7"/>
    <d v="2024-02-14T00:00:00"/>
    <s v="INCAPACIDAD ENFERMEDAD GENERAL"/>
    <x v="0"/>
    <n v="0"/>
    <s v="No"/>
    <s v="UU215207"/>
    <s v="UU214972"/>
    <s v="BENEFICIADORA LA PAZ SA DE CV "/>
    <s v="EG"/>
    <m/>
    <m/>
  </r>
  <r>
    <x v="31"/>
    <x v="31"/>
    <d v="2024-02-16T00:00:00"/>
    <d v="2024-02-12T00:00:00"/>
    <n v="1"/>
    <d v="2024-02-16T00:00:00"/>
    <s v="INCAPACIDAD ENFERMEDAD GENERAL"/>
    <x v="0"/>
    <n v="0"/>
    <s v="No"/>
    <s v="UU215381"/>
    <s v="UU215207"/>
    <s v="BENEFICIADORA LA PAZ SA DE CV "/>
    <s v="EG"/>
    <m/>
    <m/>
  </r>
  <r>
    <x v="31"/>
    <x v="31"/>
    <d v="2024-04-01T00:00:00"/>
    <d v="2024-03-19T00:00:00"/>
    <n v="20"/>
    <d v="2024-04-20T00:00:00"/>
    <s v="INCAPACIDAD RIEGO DE TRABAJO"/>
    <x v="1"/>
    <n v="0"/>
    <s v="Si"/>
    <s v="UU216859"/>
    <m/>
    <s v="BENEFICIADORA LA PAZ SA DE CV "/>
    <s v="ACCIDENTE DE TRABAJO"/>
    <s v="Accidente de trabajo"/>
    <s v="Incapacidad temporal"/>
  </r>
  <r>
    <x v="31"/>
    <x v="31"/>
    <d v="2024-04-21T00:00:00"/>
    <d v="2024-04-08T00:00:00"/>
    <n v="2"/>
    <d v="2024-04-22T00:00:00"/>
    <s v="INCAPACIDAD RIEGO DE TRABAJO"/>
    <x v="1"/>
    <n v="0"/>
    <s v="No"/>
    <s v="MR457945"/>
    <s v="UU216859"/>
    <s v="BENEFICIADORA LA PAZ SA DE CV "/>
    <s v="ACCIDENTE DE TRABAJO"/>
    <s v="Accidente de trabajo"/>
    <s v="Incapacidad temporal"/>
  </r>
  <r>
    <x v="32"/>
    <x v="32"/>
    <d v="2024-08-07T00:00:00"/>
    <d v="2024-08-07T00:00:00"/>
    <n v="4"/>
    <d v="2024-08-10T00:00:00"/>
    <s v="INCAPACIDAD ENFERMEDAD GENERAL"/>
    <x v="0"/>
    <n v="0"/>
    <s v="Si"/>
    <s v="UU221422"/>
    <m/>
    <s v="BENEFICIADORA LA PAZ SA DE CV "/>
    <s v="EG"/>
    <m/>
    <m/>
  </r>
  <r>
    <x v="32"/>
    <x v="32"/>
    <d v="2024-05-08T00:00:00"/>
    <d v="2024-05-06T00:00:00"/>
    <n v="3"/>
    <d v="2024-05-10T00:00:00"/>
    <s v="INCAPACIDAD ENFERMEDAD GENERAL"/>
    <x v="0"/>
    <n v="0"/>
    <s v="No"/>
    <s v="UU218182"/>
    <s v="UU217948"/>
    <s v="BENEFICIADORA LA PAZ SA DE CV "/>
    <s v="EG"/>
    <m/>
    <m/>
  </r>
  <r>
    <x v="32"/>
    <x v="32"/>
    <d v="2024-05-01T00:00:00"/>
    <d v="2024-04-29T00:00:00"/>
    <n v="7"/>
    <d v="2024-05-07T00:00:00"/>
    <s v="INCAPACIDAD ENFERMEDAD GENERAL"/>
    <x v="0"/>
    <n v="0"/>
    <s v="Si"/>
    <s v="UU217948"/>
    <m/>
    <s v="BENEFICIADORA LA PAZ SA DE CV "/>
    <s v="EG"/>
    <m/>
    <m/>
  </r>
  <r>
    <x v="33"/>
    <x v="33"/>
    <d v="2024-09-01T00:00:00"/>
    <d v="2024-08-29T00:00:00"/>
    <n v="4"/>
    <d v="2024-09-04T00:00:00"/>
    <s v="INCAPACIDAD ENFERMEDAD GENERAL"/>
    <x v="0"/>
    <n v="0"/>
    <s v="Si"/>
    <s v="UU222159"/>
    <m/>
    <s v="BENEFICIADORA LA PAZ SA DE CV "/>
    <s v="EG"/>
    <m/>
    <m/>
  </r>
  <r>
    <x v="34"/>
    <x v="34"/>
    <d v="2024-08-04T00:00:00"/>
    <d v="2024-07-25T00:00:00"/>
    <n v="1"/>
    <d v="2024-08-04T00:00:00"/>
    <s v="INCAPACIDAD ENFERMEDAD GENERAL"/>
    <x v="0"/>
    <n v="0"/>
    <s v="No"/>
    <s v="UU220924"/>
    <s v="UU220794"/>
    <s v="BENEFICIADORA LA PAZ SA DE CV "/>
    <s v="EG"/>
    <m/>
    <m/>
  </r>
  <r>
    <x v="34"/>
    <x v="34"/>
    <d v="2024-08-01T00:00:00"/>
    <d v="2024-07-22T00:00:00"/>
    <n v="3"/>
    <d v="2024-08-03T00:00:00"/>
    <s v="INCAPACIDAD ENFERMEDAD GENERAL"/>
    <x v="0"/>
    <n v="0"/>
    <s v="Si"/>
    <s v="UU220794"/>
    <m/>
    <s v="BENEFICIADORA LA PAZ SA DE CV "/>
    <s v="EG"/>
    <m/>
    <m/>
  </r>
  <r>
    <x v="35"/>
    <x v="35"/>
    <d v="2024-08-01T00:00:00"/>
    <d v="2024-07-23T00:00:00"/>
    <n v="5"/>
    <d v="2024-08-05T00:00:00"/>
    <s v="INCAPACIDAD ENFERMEDAD GENERAL"/>
    <x v="0"/>
    <n v="0"/>
    <s v="Si"/>
    <s v="UU220846"/>
    <m/>
    <s v="BENEFICIADORA LA PAZ SA DE CV "/>
    <s v="EG"/>
    <m/>
    <m/>
  </r>
  <r>
    <x v="35"/>
    <x v="35"/>
    <d v="2024-07-16T00:00:00"/>
    <d v="2024-07-09T00:00:00"/>
    <n v="5"/>
    <d v="2024-07-20T00:00:00"/>
    <s v="INCAPACIDAD ENFERMEDAD GENERAL"/>
    <x v="0"/>
    <n v="0"/>
    <s v="Si"/>
    <s v="MR464376"/>
    <m/>
    <s v="BENEFICIADORA LA PAZ SA DE CV "/>
    <s v="EG"/>
    <m/>
    <m/>
  </r>
  <r>
    <x v="35"/>
    <x v="35"/>
    <d v="2024-06-01T00:00:00"/>
    <d v="2024-05-28T00:00:00"/>
    <n v="1"/>
    <d v="2024-06-01T00:00:00"/>
    <s v="INCAPACIDAD ENFERMEDAD GENERAL"/>
    <x v="0"/>
    <n v="0"/>
    <s v="Si"/>
    <s v="UU219005"/>
    <m/>
    <s v="BENEFICIADORA LA PAZ SA DE CV "/>
    <s v="EG"/>
    <m/>
    <m/>
  </r>
  <r>
    <x v="35"/>
    <x v="35"/>
    <d v="2024-04-01T00:00:00"/>
    <d v="2024-03-25T00:00:00"/>
    <n v="4"/>
    <d v="2024-04-04T00:00:00"/>
    <s v="INCAPACIDAD ENFERMEDAD GENERAL"/>
    <x v="0"/>
    <n v="0"/>
    <s v="Si"/>
    <s v="UU216806"/>
    <m/>
    <s v="BENEFICIADORA LA PAZ SA DE CV "/>
    <s v="EG"/>
    <m/>
    <m/>
  </r>
  <r>
    <x v="36"/>
    <x v="36"/>
    <d v="2024-03-04T00:00:00"/>
    <d v="2024-03-04T00:00:00"/>
    <n v="3"/>
    <d v="2024-03-06T00:00:00"/>
    <s v="INCAPACIDAD ENFERMEDAD GENERAL"/>
    <x v="0"/>
    <n v="0"/>
    <s v="Si"/>
    <s v="UU216114"/>
    <m/>
    <s v="BENEFICIADORA LA PAZ SA DE CV "/>
    <s v="EG"/>
    <m/>
    <m/>
  </r>
  <r>
    <x v="36"/>
    <x v="36"/>
    <d v="2024-03-16T00:00:00"/>
    <d v="2024-03-11T00:00:00"/>
    <n v="7"/>
    <d v="2024-03-22T00:00:00"/>
    <s v="INCAPACIDAD ENFERMEDAD GENERAL"/>
    <x v="0"/>
    <n v="0"/>
    <s v="No"/>
    <s v="UU216318"/>
    <s v="UU216178"/>
    <s v="BENEFICIADORA LA PAZ SA DE CV "/>
    <s v="EG"/>
    <m/>
    <m/>
  </r>
  <r>
    <x v="36"/>
    <x v="36"/>
    <d v="2024-03-07T00:00:00"/>
    <d v="2024-03-07T00:00:00"/>
    <n v="4"/>
    <d v="2024-03-10T00:00:00"/>
    <s v="INCAPACIDAD ENFERMEDAD GENERAL"/>
    <x v="0"/>
    <n v="0"/>
    <s v="No"/>
    <s v="UU216178"/>
    <s v="UU216114"/>
    <s v="BENEFICIADORA LA PAZ SA DE CV "/>
    <s v="EG"/>
    <m/>
    <m/>
  </r>
  <r>
    <x v="37"/>
    <x v="37"/>
    <d v="2024-09-06T00:00:00"/>
    <d v="2024-09-06T00:00:00"/>
    <n v="5"/>
    <d v="2024-09-10T00:00:00"/>
    <s v="INCAPACIDAD ENFERMEDAD GENERAL"/>
    <x v="0"/>
    <n v="0"/>
    <s v="Si"/>
    <s v="UU222441"/>
    <m/>
    <s v="BENEFICIADORA LA PAZ SA DE CV "/>
    <s v="EG"/>
    <m/>
    <m/>
  </r>
  <r>
    <x v="38"/>
    <x v="38"/>
    <d v="2024-11-01T00:00:00"/>
    <d v="2024-10-25T00:00:00"/>
    <n v="4"/>
    <d v="2024-11-04T00:00:00"/>
    <s v="INCAPACIDAD ENFERMEDAD GENERAL"/>
    <x v="0"/>
    <n v="0"/>
    <s v="Si"/>
    <s v="UU224212"/>
    <m/>
    <s v="BENEFICIADORA LA PAZ SA DE CV "/>
    <s v="EG"/>
    <m/>
    <m/>
  </r>
  <r>
    <x v="38"/>
    <x v="38"/>
    <d v="2024-12-16T00:00:00"/>
    <d v="2024-12-13T00:00:00"/>
    <n v="1"/>
    <d v="2024-12-16T00:00:00"/>
    <s v="INCAPACIDAD ENFERMEDAD GENERAL"/>
    <x v="0"/>
    <n v="0"/>
    <s v="Si"/>
    <s v="UU226059"/>
    <m/>
    <s v="BENEFICIADORA LA PAZ SA DE CV "/>
    <s v="EG"/>
    <m/>
    <m/>
  </r>
  <r>
    <x v="39"/>
    <x v="39"/>
    <d v="2024-09-21T00:00:00"/>
    <d v="2024-09-21T00:00:00"/>
    <n v="2"/>
    <d v="2024-09-22T00:00:00"/>
    <s v="INCAPACIDAD ENFERMEDAD GENERAL"/>
    <x v="0"/>
    <n v="0"/>
    <s v="Si"/>
    <s v="UU222925"/>
    <m/>
    <s v="BENEFICIADORA LA PAZ SA DE CV "/>
    <s v="EG"/>
    <m/>
    <m/>
  </r>
  <r>
    <x v="40"/>
    <x v="40"/>
    <d v="2024-03-15T00:00:00"/>
    <d v="2024-03-08T00:00:00"/>
    <n v="1"/>
    <d v="2024-03-15T00:00:00"/>
    <s v="INCAPACIDAD RIEGO DE TRABAJO"/>
    <x v="1"/>
    <n v="0"/>
    <s v="No"/>
    <s v="UU216204"/>
    <s v="UU215980"/>
    <s v="BENEFICIADORA LA PAZ SA DE CV "/>
    <s v="ACCIDENTE DE TRABAJO"/>
    <s v="Accidente de trabajo"/>
    <s v="Incapacidad temporal"/>
  </r>
  <r>
    <x v="40"/>
    <x v="40"/>
    <d v="2024-03-08T00:00:00"/>
    <d v="2024-03-01T00:00:00"/>
    <n v="7"/>
    <d v="2024-03-14T00:00:00"/>
    <s v="INCAPACIDAD RIEGO DE TRABAJO"/>
    <x v="1"/>
    <n v="0"/>
    <s v="No"/>
    <s v="UU215980"/>
    <s v="UU215753"/>
    <s v="BENEFICIADORA LA PAZ SA DE CV "/>
    <s v="ACCIDENTE DE TRABAJO"/>
    <s v="Accidente de trabajo"/>
    <s v="Incapacidad temporal"/>
  </r>
  <r>
    <x v="40"/>
    <x v="40"/>
    <d v="2024-03-01T00:00:00"/>
    <d v="2024-02-23T00:00:00"/>
    <n v="7"/>
    <d v="2024-03-07T00:00:00"/>
    <s v="INCAPACIDAD RIEGO DE TRABAJO"/>
    <x v="1"/>
    <n v="0"/>
    <s v="No"/>
    <s v="UU215753"/>
    <s v="UU215459"/>
    <s v="BENEFICIADORA LA PAZ SA DE CV "/>
    <s v="ACCIDENTE DE TRABAJO"/>
    <s v="Accidente de trabajo"/>
    <s v="Incapacidad temporal"/>
  </r>
  <r>
    <x v="40"/>
    <x v="40"/>
    <d v="2024-02-05T00:00:00"/>
    <d v="2024-02-05T00:00:00"/>
    <n v="9"/>
    <d v="2024-02-13T00:00:00"/>
    <s v="INCAPACIDAD RIEGO DE TRABAJO"/>
    <x v="1"/>
    <n v="0"/>
    <s v="Si"/>
    <s v="UU215259"/>
    <m/>
    <s v="BENEFICIADORA LA PAZ SA DE CV "/>
    <s v="ACCIDENTE DE TRABAJO"/>
    <s v="Accidente de trabajo"/>
    <s v="Incapacidad temporal"/>
  </r>
  <r>
    <x v="40"/>
    <x v="40"/>
    <d v="2024-02-16T00:00:00"/>
    <d v="2024-02-14T00:00:00"/>
    <n v="9"/>
    <d v="2024-02-24T00:00:00"/>
    <s v="INCAPACIDAD RIEGO DE TRABAJO"/>
    <x v="1"/>
    <n v="0"/>
    <s v="No"/>
    <s v="UU215459"/>
    <s v="UU215259"/>
    <s v="BENEFICIADORA LA PAZ SA DE CV "/>
    <s v="ACCIDENTE DE TRABAJO"/>
    <s v="Accidente de trabajo"/>
    <s v="Incapacidad temporal"/>
  </r>
  <r>
    <x v="41"/>
    <x v="41"/>
    <d v="2024-12-30T00:00:00"/>
    <d v="2024-12-30T00:00:00"/>
    <n v="9"/>
    <d v="2025-01-07T00:00:00"/>
    <s v="INCAPACIDAD RIESGO EN TRAYECTO"/>
    <x v="1"/>
    <n v="0"/>
    <s v="No"/>
    <s v="UU226486"/>
    <s v="UU226383"/>
    <s v="BENEFICIADORA LA PAZ SA DE CV "/>
    <s v="ACCIDENTE DE TRAYECTO"/>
    <s v="Accidente de trayecto"/>
    <s v="Incapacidad temporal"/>
  </r>
  <r>
    <x v="41"/>
    <x v="41"/>
    <d v="2024-12-27T00:00:00"/>
    <d v="2024-12-27T00:00:00"/>
    <n v="3"/>
    <d v="2024-12-29T00:00:00"/>
    <s v="INCAPACIDAD RIESGO EN TRAYECTO"/>
    <x v="1"/>
    <n v="0"/>
    <s v="No"/>
    <s v="UU226383"/>
    <s v="UU226039"/>
    <s v="BENEFICIADORA LA PAZ SA DE CV "/>
    <s v="ACCIDENTE DE TRAYECTO"/>
    <s v="Accidente de trayecto"/>
    <s v="Incapacidad temporal"/>
  </r>
  <r>
    <x v="41"/>
    <x v="41"/>
    <d v="2024-12-13T00:00:00"/>
    <d v="2024-12-13T00:00:00"/>
    <n v="14"/>
    <d v="2024-12-26T00:00:00"/>
    <s v="INCAPACIDAD RIESGO EN TRAYECTO"/>
    <x v="1"/>
    <n v="0"/>
    <s v="No"/>
    <s v="UU226039"/>
    <s v="SQ009861"/>
    <s v="BENEFICIADORA LA PAZ SA DE CV "/>
    <s v="ACCIDENTE DE TRAYECTO"/>
    <s v="Accidente de trayecto"/>
    <s v="Incapacidad temporal"/>
  </r>
  <r>
    <x v="41"/>
    <x v="41"/>
    <d v="2024-11-02T00:00:00"/>
    <d v="2024-11-02T00:00:00"/>
    <n v="6"/>
    <d v="2024-11-07T00:00:00"/>
    <s v="INCAPACIDAD RIESGO EN TRAYECTO"/>
    <x v="1"/>
    <n v="0"/>
    <s v="Si"/>
    <s v="UU224546"/>
    <m/>
    <s v="BENEFICIADORA LA PAZ SA DE CV "/>
    <s v="ACCIDENTE DE TRAYECTO"/>
    <s v="Accidente de trayecto"/>
    <s v="Incapacidad temporal"/>
  </r>
  <r>
    <x v="41"/>
    <x v="41"/>
    <d v="2024-11-08T00:00:00"/>
    <d v="2024-11-08T00:00:00"/>
    <n v="7"/>
    <d v="2024-11-14T00:00:00"/>
    <s v="INCAPACIDAD RIESGO EN TRAYECTO"/>
    <x v="1"/>
    <n v="0"/>
    <s v="No"/>
    <s v="UU224793"/>
    <s v="UU224546"/>
    <s v="BENEFICIADORA LA PAZ SA DE CV "/>
    <s v="ACCIDENTE DE TRAYECTO"/>
    <s v="Accidente de trayecto"/>
    <s v="Incapacidad temporal"/>
  </r>
  <r>
    <x v="41"/>
    <x v="41"/>
    <d v="2024-11-15T00:00:00"/>
    <d v="2024-11-15T00:00:00"/>
    <n v="28"/>
    <d v="2024-12-12T00:00:00"/>
    <s v="INCAPACIDAD RIESGO EN TRAYECTO"/>
    <x v="1"/>
    <n v="0"/>
    <s v="No"/>
    <s v="SQ009861"/>
    <s v="UU224793"/>
    <s v="BENEFICIADORA LA PAZ SA DE CV "/>
    <s v="ACCIDENTE DE TRAYECTO"/>
    <s v="Accidente de trayecto"/>
    <s v="Incapacidad temporal"/>
  </r>
  <r>
    <x v="42"/>
    <x v="42"/>
    <d v="2024-02-21T00:00:00"/>
    <d v="2024-02-21T00:00:00"/>
    <n v="3"/>
    <d v="2024-02-23T00:00:00"/>
    <s v="INCAPACIDAD ENFERMEDAD GENERAL"/>
    <x v="0"/>
    <n v="0"/>
    <s v="Si"/>
    <s v="UU215705"/>
    <m/>
    <s v="BENEFICIADORA LA PAZ SA DE CV "/>
    <s v="EG"/>
    <m/>
    <m/>
  </r>
  <r>
    <x v="43"/>
    <x v="43"/>
    <d v="2024-01-01T00:00:00"/>
    <d v="2023-12-21T00:00:00"/>
    <n v="8"/>
    <d v="2024-01-08T00:00:00"/>
    <s v="INCAPACIDAD ENFERMEDAD GENERAL"/>
    <x v="0"/>
    <n v="0"/>
    <s v="Si"/>
    <s v="UU213850"/>
    <m/>
    <s v="PR COMMS. SA DE CV            "/>
    <s v="EG"/>
    <m/>
    <m/>
  </r>
  <r>
    <x v="44"/>
    <x v="44"/>
    <d v="2024-04-24T00:00:00"/>
    <d v="2024-04-12T00:00:00"/>
    <n v="3"/>
    <d v="2024-04-26T00:00:00"/>
    <s v="INCAPACIDAD ENFERMEDAD GENERAL"/>
    <x v="0"/>
    <n v="0"/>
    <s v="No"/>
    <s v="UU217462"/>
    <s v="UU217277"/>
    <s v="BENEFICIADORA LA PAZ SA DE CV "/>
    <s v="EG"/>
    <m/>
    <m/>
  </r>
  <r>
    <x v="44"/>
    <x v="44"/>
    <d v="2024-04-01T00:00:00"/>
    <d v="2024-04-01T00:00:00"/>
    <n v="3"/>
    <d v="2024-04-03T00:00:00"/>
    <s v="INCAPACIDAD ENFERMEDAD GENERAL"/>
    <x v="0"/>
    <n v="0"/>
    <s v="Si"/>
    <s v="UU217124"/>
    <m/>
    <s v="BENEFICIADORA LA PAZ SA DE CV "/>
    <s v="EG"/>
    <m/>
    <m/>
  </r>
  <r>
    <x v="44"/>
    <x v="44"/>
    <d v="2024-04-16T00:00:00"/>
    <d v="2024-04-04T00:00:00"/>
    <n v="2"/>
    <d v="2024-04-17T00:00:00"/>
    <s v="INCAPACIDAD ENFERMEDAD GENERAL"/>
    <x v="0"/>
    <n v="0"/>
    <s v="No"/>
    <s v="UU217379"/>
    <s v="UU217124"/>
    <s v="BENEFICIADORA LA PAZ SA DE CV "/>
    <s v="EG"/>
    <m/>
    <m/>
  </r>
  <r>
    <x v="44"/>
    <x v="44"/>
    <d v="2024-04-18T00:00:00"/>
    <d v="2024-04-06T00:00:00"/>
    <n v="6"/>
    <d v="2024-04-23T00:00:00"/>
    <s v="INCAPACIDAD ENFERMEDAD GENERAL"/>
    <x v="0"/>
    <n v="0"/>
    <s v="No"/>
    <s v="UU217277"/>
    <s v="UU217379"/>
    <s v="BENEFICIADORA LA PAZ SA DE CV "/>
    <s v="EG"/>
    <m/>
    <m/>
  </r>
  <r>
    <x v="44"/>
    <x v="44"/>
    <d v="2024-04-27T00:00:00"/>
    <d v="2024-04-15T00:00:00"/>
    <n v="4"/>
    <d v="2024-04-30T00:00:00"/>
    <s v="INCAPACIDAD ENFERMEDAD GENERAL"/>
    <x v="0"/>
    <n v="0"/>
    <s v="No"/>
    <s v="UU217512"/>
    <s v="UU217462"/>
    <s v="BENEFICIADORA LA PAZ SA DE CV "/>
    <s v="EG"/>
    <m/>
    <m/>
  </r>
  <r>
    <x v="44"/>
    <x v="44"/>
    <d v="2024-05-02T00:00:00"/>
    <d v="2024-04-19T00:00:00"/>
    <n v="1"/>
    <d v="2024-05-02T00:00:00"/>
    <s v="INCAPACIDAD ENFERMEDAD GENERAL"/>
    <x v="0"/>
    <n v="0"/>
    <s v="No"/>
    <s v="UU217513"/>
    <s v="UU217512"/>
    <s v="BENEFICIADORA LA PAZ SA DE CV "/>
    <s v="EG"/>
    <m/>
    <m/>
  </r>
  <r>
    <x v="44"/>
    <x v="44"/>
    <d v="2024-11-11T00:00:00"/>
    <d v="2024-11-07T00:00:00"/>
    <n v="1"/>
    <d v="2024-11-11T00:00:00"/>
    <s v="INCAPACIDAD ENFERMEDAD GENERAL"/>
    <x v="0"/>
    <n v="0"/>
    <s v="No"/>
    <s v="UU224735"/>
    <s v="UU224607"/>
    <s v="BENEFICIADORA LA PAZ SA DE CV "/>
    <s v="EG"/>
    <m/>
    <m/>
  </r>
  <r>
    <x v="44"/>
    <x v="44"/>
    <d v="2024-11-01T00:00:00"/>
    <d v="2024-10-28T00:00:00"/>
    <n v="7"/>
    <d v="2024-11-07T00:00:00"/>
    <s v="INCAPACIDAD ENFERMEDAD GENERAL"/>
    <x v="0"/>
    <n v="0"/>
    <s v="No"/>
    <s v="UU224303"/>
    <s v="UU224005"/>
    <s v="BENEFICIADORA LA PAZ SA DE CV "/>
    <s v="EG"/>
    <m/>
    <m/>
  </r>
  <r>
    <x v="44"/>
    <x v="44"/>
    <d v="2024-11-08T00:00:00"/>
    <d v="2024-11-04T00:00:00"/>
    <n v="3"/>
    <d v="2024-11-10T00:00:00"/>
    <s v="INCAPACIDAD ENFERMEDAD GENERAL"/>
    <x v="0"/>
    <n v="0"/>
    <s v="No"/>
    <s v="UU224607"/>
    <s v="UU224303"/>
    <s v="BENEFICIADORA LA PAZ SA DE CV "/>
    <s v="EG"/>
    <m/>
    <m/>
  </r>
  <r>
    <x v="44"/>
    <x v="44"/>
    <d v="2024-10-17T00:00:00"/>
    <d v="2024-10-16T00:00:00"/>
    <n v="5"/>
    <d v="2024-10-21T00:00:00"/>
    <s v="INCAPACIDAD ENFERMEDAD GENERAL"/>
    <x v="0"/>
    <n v="0"/>
    <s v="No"/>
    <s v="UU223888"/>
    <s v="UU223783"/>
    <s v="BENEFICIADORA LA PAZ SA DE CV "/>
    <s v="EG"/>
    <m/>
    <m/>
  </r>
  <r>
    <x v="44"/>
    <x v="44"/>
    <d v="2024-10-22T00:00:00"/>
    <d v="2024-10-21T00:00:00"/>
    <n v="7"/>
    <d v="2024-10-28T00:00:00"/>
    <s v="INCAPACIDAD ENFERMEDAD GENERAL"/>
    <x v="0"/>
    <n v="0"/>
    <s v="No"/>
    <s v="UU224005"/>
    <s v="UU223888"/>
    <s v="BENEFICIADORA LA PAZ SA DE CV "/>
    <s v="EG"/>
    <m/>
    <m/>
  </r>
  <r>
    <x v="44"/>
    <x v="44"/>
    <d v="2024-10-16T00:00:00"/>
    <d v="2024-10-15T00:00:00"/>
    <n v="1"/>
    <d v="2024-10-16T00:00:00"/>
    <s v="INCAPACIDAD ENFERMEDAD GENERAL"/>
    <x v="0"/>
    <n v="0"/>
    <s v="Si"/>
    <s v="UU223783"/>
    <m/>
    <s v="BENEFICIADORA LA PAZ SA DE CV "/>
    <s v="EG"/>
    <m/>
    <m/>
  </r>
  <r>
    <x v="45"/>
    <x v="45"/>
    <d v="2024-05-03T00:00:00"/>
    <d v="2024-05-01T00:00:00"/>
    <n v="14"/>
    <d v="2024-05-16T00:00:00"/>
    <s v="INCAPACIDAD RIESGO EN TRAYECTO"/>
    <x v="1"/>
    <n v="0"/>
    <s v="No"/>
    <s v="UU218076"/>
    <s v="MR457878"/>
    <s v="PR COMMS. SA DE CV            "/>
    <s v="ACCIDENTE DE TRAYECTO"/>
    <s v="Accidente de trayecto"/>
    <s v="Incapacidad temporal"/>
  </r>
  <r>
    <x v="45"/>
    <x v="45"/>
    <d v="2024-05-17T00:00:00"/>
    <d v="2024-05-15T00:00:00"/>
    <n v="7"/>
    <d v="2024-05-23T00:00:00"/>
    <s v="INCAPACIDAD RIESGO EN TRAYECTO"/>
    <x v="1"/>
    <n v="0"/>
    <s v="No"/>
    <s v="UU218505"/>
    <s v="UU218076"/>
    <s v="PR COMMS. SA DE CV            "/>
    <s v="ACCIDENTE DE TRAYECTO"/>
    <s v="Accidente de trayecto"/>
    <s v="Incapacidad temporal"/>
  </r>
  <r>
    <x v="45"/>
    <x v="45"/>
    <d v="2024-05-24T00:00:00"/>
    <d v="2024-05-22T00:00:00"/>
    <n v="16"/>
    <d v="2024-06-08T00:00:00"/>
    <s v="INCAPACIDAD RIESGO EN TRAYECTO"/>
    <x v="1"/>
    <n v="0"/>
    <s v="No"/>
    <s v="MR464700"/>
    <s v="UU218505"/>
    <s v="PR COMMS. SA DE CV            "/>
    <s v="ACCIDENTE DE TRAYECTO"/>
    <s v="Accidente de trayecto"/>
    <s v="Incapacidad temporal"/>
  </r>
  <r>
    <x v="45"/>
    <x v="45"/>
    <d v="2024-06-10T00:00:00"/>
    <d v="2024-06-08T00:00:00"/>
    <n v="6"/>
    <d v="2024-06-15T00:00:00"/>
    <s v="INCAPACIDAD RIESGO EN TRAYECTO"/>
    <x v="1"/>
    <n v="0"/>
    <s v="No"/>
    <s v="MR464040"/>
    <s v="MR464305"/>
    <s v="BENEFICIADORA LA PAZ SA DE CV "/>
    <s v="ACCIDENTE DE TRAYECTO"/>
    <s v="Accidente de trayecto"/>
    <s v="Incapacidad temporal"/>
  </r>
  <r>
    <x v="45"/>
    <x v="45"/>
    <d v="2024-06-09T00:00:00"/>
    <d v="2024-06-07T00:00:00"/>
    <n v="1"/>
    <d v="2024-06-09T00:00:00"/>
    <s v="INCAPACIDAD RIESGO EN TRAYECTO"/>
    <x v="1"/>
    <n v="0"/>
    <s v="No"/>
    <s v="MR464305"/>
    <s v="MR464700"/>
    <s v="PR COMMS. SA DE CV            "/>
    <s v="ACCIDENTE DE TRAYECTO"/>
    <s v="Accidente de trayecto"/>
    <s v="Incapacidad temporal"/>
  </r>
  <r>
    <x v="45"/>
    <x v="45"/>
    <d v="2024-04-05T00:00:00"/>
    <d v="2024-04-03T00:00:00"/>
    <n v="28"/>
    <d v="2024-05-02T00:00:00"/>
    <s v="INCAPACIDAD RIESGO EN TRAYECTO"/>
    <x v="1"/>
    <n v="0"/>
    <s v="No"/>
    <s v="MR457878"/>
    <s v="MR457728"/>
    <s v="PR COMMS. SA DE CV            "/>
    <s v="ACCIDENTE DE TRAYECTO"/>
    <s v="Accidente de trayecto"/>
    <s v="Incapacidad temporal"/>
  </r>
  <r>
    <x v="45"/>
    <x v="45"/>
    <d v="2024-03-08T00:00:00"/>
    <d v="2024-03-06T00:00:00"/>
    <n v="28"/>
    <d v="2024-04-04T00:00:00"/>
    <s v="INCAPACIDAD RIESGO EN TRAYECTO"/>
    <x v="1"/>
    <n v="0"/>
    <s v="No"/>
    <s v="MR457728"/>
    <s v="MR457520"/>
    <s v="PR COMMS. SA DE CV            "/>
    <s v="ACCIDENTE DE TRAYECTO"/>
    <s v="Accidente de trayecto"/>
    <s v="Incapacidad temporal"/>
  </r>
  <r>
    <x v="45"/>
    <x v="45"/>
    <d v="2024-01-01T00:00:00"/>
    <d v="2023-12-30T00:00:00"/>
    <n v="11"/>
    <d v="2024-01-11T00:00:00"/>
    <s v="INCAPACIDAD RIESGO EN TRAYECTO"/>
    <x v="1"/>
    <n v="0"/>
    <s v="No"/>
    <s v="MJ278737"/>
    <s v="MJ278705"/>
    <s v="PR COMMS. SA DE CV            "/>
    <s v="ACCIDENTE DE TRAYECTO"/>
    <s v="Accidente de trayecto"/>
    <s v="Incapacidad temporal"/>
  </r>
  <r>
    <x v="45"/>
    <x v="45"/>
    <d v="2024-01-12T00:00:00"/>
    <d v="2024-01-10T00:00:00"/>
    <n v="28"/>
    <d v="2024-02-08T00:00:00"/>
    <s v="INCAPACIDAD RIESGO EN TRAYECTO"/>
    <x v="1"/>
    <n v="0"/>
    <s v="No"/>
    <s v="MR457456"/>
    <s v="MJ278737"/>
    <s v="PR COMMS. SA DE CV            "/>
    <s v="ACCIDENTE DE TRAYECTO"/>
    <s v="Accidente de trayecto"/>
    <s v="Incapacidad temporal"/>
  </r>
  <r>
    <x v="45"/>
    <x v="45"/>
    <d v="2024-02-09T00:00:00"/>
    <d v="2024-02-07T00:00:00"/>
    <n v="28"/>
    <d v="2024-03-07T00:00:00"/>
    <s v="INCAPACIDAD RIESGO EN TRAYECTO"/>
    <x v="1"/>
    <n v="0"/>
    <s v="No"/>
    <s v="MR457520"/>
    <s v="MR457456"/>
    <s v="PR COMMS. SA DE CV            "/>
    <s v="ACCIDENTE DE TRAYECTO"/>
    <s v="Accidente de trayecto"/>
    <s v="Incapacidad temporal"/>
  </r>
  <r>
    <x v="46"/>
    <x v="46"/>
    <d v="2024-03-15T00:00:00"/>
    <d v="2024-03-08T00:00:00"/>
    <n v="28"/>
    <d v="2024-04-11T00:00:00"/>
    <s v="INCAPACIDAD RIESGO EN TRAYECTO"/>
    <x v="1"/>
    <n v="0"/>
    <s v="Si"/>
    <s v="MR457736"/>
    <m/>
    <s v="BENEFICIADORA LA PAZ SA DE CV "/>
    <s v="ACCIDENTE DE TRAYECTO"/>
    <s v="Accidente de trayecto"/>
    <s v="Incapacidad temporal"/>
  </r>
  <r>
    <x v="46"/>
    <x v="46"/>
    <d v="2024-04-12T00:00:00"/>
    <d v="2024-04-05T00:00:00"/>
    <n v="14"/>
    <d v="2024-04-25T00:00:00"/>
    <s v="INCAPACIDAD RIESGO EN TRAYECTO"/>
    <x v="1"/>
    <n v="0"/>
    <s v="No"/>
    <s v="UU217186"/>
    <s v="MR457736"/>
    <s v="BENEFICIADORA LA PAZ SA DE CV "/>
    <s v="ACCIDENTE DE TRAYECTO"/>
    <s v="Accidente de trayecto"/>
    <s v="Incapacidad temporal"/>
  </r>
  <r>
    <x v="46"/>
    <x v="46"/>
    <d v="2024-04-26T00:00:00"/>
    <d v="2024-04-19T00:00:00"/>
    <n v="14"/>
    <d v="2024-05-09T00:00:00"/>
    <s v="INCAPACIDAD RIESGO EN TRAYECTO"/>
    <x v="1"/>
    <n v="0"/>
    <s v="No"/>
    <s v="UU217657"/>
    <s v="UU217186"/>
    <s v="BENEFICIADORA LA PAZ SA DE CV "/>
    <s v="ACCIDENTE DE TRAYECTO"/>
    <s v="Accidente de trayecto"/>
    <s v="Incapacidad temporal"/>
  </r>
  <r>
    <x v="46"/>
    <x v="46"/>
    <d v="2024-06-14T00:00:00"/>
    <d v="2024-06-07T00:00:00"/>
    <n v="1"/>
    <d v="2024-06-14T00:00:00"/>
    <s v="INCAPACIDAD RIESGO EN TRAYECTO"/>
    <x v="1"/>
    <n v="0"/>
    <s v="No"/>
    <s v="UU219309"/>
    <s v="UU219095"/>
    <s v="BENEFICIADORA LA PAZ SA DE CV "/>
    <s v="ACCIDENTE DE TRAYECTO"/>
    <s v="Accidente de trayecto"/>
    <s v="Incapacidad temporal"/>
  </r>
  <r>
    <x v="46"/>
    <x v="46"/>
    <d v="2024-06-07T00:00:00"/>
    <d v="2024-05-31T00:00:00"/>
    <n v="7"/>
    <d v="2024-06-13T00:00:00"/>
    <s v="INCAPACIDAD RIESGO EN TRAYECTO"/>
    <x v="1"/>
    <n v="0"/>
    <s v="No"/>
    <s v="UU219095"/>
    <s v="UU218590"/>
    <s v="BENEFICIADORA LA PAZ SA DE CV "/>
    <s v="ACCIDENTE DE TRAYECTO"/>
    <s v="Accidente de trayecto"/>
    <s v="Incapacidad temporal"/>
  </r>
  <r>
    <x v="46"/>
    <x v="46"/>
    <d v="2024-05-24T00:00:00"/>
    <d v="2024-05-17T00:00:00"/>
    <n v="14"/>
    <d v="2024-06-06T00:00:00"/>
    <s v="INCAPACIDAD RIESGO EN TRAYECTO"/>
    <x v="1"/>
    <n v="0"/>
    <s v="No"/>
    <s v="UU218590"/>
    <s v="UU218109"/>
    <s v="BENEFICIADORA LA PAZ SA DE CV "/>
    <s v="ACCIDENTE DE TRAYECTO"/>
    <s v="Accidente de trayecto"/>
    <s v="Incapacidad temporal"/>
  </r>
  <r>
    <x v="46"/>
    <x v="46"/>
    <d v="2024-05-10T00:00:00"/>
    <d v="2024-05-03T00:00:00"/>
    <n v="14"/>
    <d v="2024-05-23T00:00:00"/>
    <s v="INCAPACIDAD RIESGO EN TRAYECTO"/>
    <x v="1"/>
    <n v="0"/>
    <s v="No"/>
    <s v="UU218109"/>
    <s v="UU217657"/>
    <s v="BENEFICIADORA LA PAZ SA DE CV "/>
    <s v="ACCIDENTE DE TRAYECTO"/>
    <s v="Accidente de trayecto"/>
    <s v="Incapacidad temporal"/>
  </r>
  <r>
    <x v="47"/>
    <x v="47"/>
    <d v="2024-02-16T00:00:00"/>
    <d v="2024-02-15T00:00:00"/>
    <n v="3"/>
    <d v="2024-02-18T00:00:00"/>
    <s v="INCAPACIDAD ENFERMEDAD GENERAL"/>
    <x v="0"/>
    <n v="0"/>
    <s v="Si"/>
    <s v="UU215526"/>
    <m/>
    <s v="BENEFICIADORA LA PAZ SA DE CV "/>
    <s v="EG"/>
    <m/>
    <m/>
  </r>
  <r>
    <x v="48"/>
    <x v="48"/>
    <d v="2024-01-29T00:00:00"/>
    <d v="2024-01-17T00:00:00"/>
    <n v="3"/>
    <d v="2024-01-31T00:00:00"/>
    <s v="INCAPACIDAD RIEGO DE TRABAJO"/>
    <x v="1"/>
    <n v="0"/>
    <s v="No"/>
    <s v="UU214603"/>
    <s v="UU214160"/>
    <s v="PR COMMS. SA DE CV            "/>
    <s v="ACCIDENTE DE TRABAJO"/>
    <s v="Accidente de trabajo"/>
    <s v="Incapacidad temporal"/>
  </r>
  <r>
    <x v="48"/>
    <x v="48"/>
    <d v="2024-01-15T00:00:00"/>
    <d v="2024-01-03T00:00:00"/>
    <n v="14"/>
    <d v="2024-01-28T00:00:00"/>
    <s v="INCAPACIDAD RIEGO DE TRABAJO"/>
    <x v="1"/>
    <n v="0"/>
    <s v="No"/>
    <s v="UU214160"/>
    <s v="UU213804"/>
    <s v="PR COMMS. SA DE CV            "/>
    <s v="ACCIDENTE DE TRABAJO"/>
    <s v="Accidente de trabajo"/>
    <s v="Incapacidad temporal"/>
  </r>
  <r>
    <x v="48"/>
    <x v="48"/>
    <d v="2024-01-01T00:00:00"/>
    <d v="2023-12-20T00:00:00"/>
    <n v="14"/>
    <d v="2024-01-14T00:00:00"/>
    <s v="INCAPACIDAD RIEGO DE TRABAJO"/>
    <x v="1"/>
    <n v="0"/>
    <s v="No"/>
    <s v="UU213804"/>
    <s v="UU213408"/>
    <s v="PR COMMS. SA DE CV            "/>
    <s v="ACCIDENTE DE TRABAJO"/>
    <s v="Accidente de trabajo"/>
    <s v="Incapacidad temporal"/>
  </r>
  <r>
    <x v="49"/>
    <x v="49"/>
    <d v="2024-05-02T00:00:00"/>
    <d v="2024-04-28T00:00:00"/>
    <n v="2"/>
    <d v="2024-05-03T00:00:00"/>
    <s v="INCAPACIDAD ENFERMEDAD GENERAL"/>
    <x v="0"/>
    <n v="0"/>
    <s v="Si"/>
    <s v="UU217938"/>
    <m/>
    <s v="BENEFICIADORA LA PAZ SA DE CV "/>
    <s v="EG"/>
    <m/>
    <m/>
  </r>
  <r>
    <x v="49"/>
    <x v="49"/>
    <d v="2024-06-06T00:00:00"/>
    <d v="2024-06-06T00:00:00"/>
    <n v="4"/>
    <d v="2024-06-09T00:00:00"/>
    <s v="INCAPACIDAD ENFERMEDAD GENERAL"/>
    <x v="0"/>
    <n v="0"/>
    <s v="Si"/>
    <s v="UU219308"/>
    <m/>
    <s v="BENEFICIADORA LA PAZ SA DE CV "/>
    <s v="EG"/>
    <m/>
    <m/>
  </r>
  <r>
    <x v="49"/>
    <x v="49"/>
    <d v="2024-06-10T00:00:00"/>
    <d v="2024-06-10T00:00:00"/>
    <n v="1"/>
    <d v="2024-06-10T00:00:00"/>
    <s v="INCAPACIDAD ENFERMEDAD GENERAL"/>
    <x v="0"/>
    <n v="0"/>
    <s v="No"/>
    <s v="UU219372"/>
    <s v="UU219308"/>
    <s v="BENEFICIADORA LA PAZ SA DE CV "/>
    <s v="EG"/>
    <m/>
    <m/>
  </r>
  <r>
    <x v="49"/>
    <x v="49"/>
    <d v="2024-09-16T00:00:00"/>
    <d v="2024-09-12T00:00:00"/>
    <n v="1"/>
    <d v="2024-09-16T00:00:00"/>
    <s v="INCAPACIDAD ENFERMEDAD GENERAL"/>
    <x v="0"/>
    <n v="0"/>
    <s v="Si"/>
    <s v="UU222644"/>
    <m/>
    <s v="BENEFICIADORA LA PAZ SA DE CV "/>
    <s v="EG"/>
    <m/>
    <m/>
  </r>
  <r>
    <x v="49"/>
    <x v="49"/>
    <d v="2024-09-17T00:00:00"/>
    <d v="2024-09-13T00:00:00"/>
    <n v="5"/>
    <d v="2024-09-21T00:00:00"/>
    <s v="INCAPACIDAD ENFERMEDAD GENERAL"/>
    <x v="0"/>
    <n v="0"/>
    <s v="No"/>
    <s v="UU222690"/>
    <s v="UU222644"/>
    <s v="BENEFICIADORA LA PAZ SA DE CV "/>
    <s v="EG"/>
    <m/>
    <m/>
  </r>
  <r>
    <x v="50"/>
    <x v="50"/>
    <d v="2024-02-03T00:00:00"/>
    <d v="2024-02-03T00:00:00"/>
    <n v="2"/>
    <d v="2024-02-04T00:00:00"/>
    <s v="INCAPACIDAD ENFERMEDAD GENERAL"/>
    <x v="0"/>
    <n v="0"/>
    <s v="Si"/>
    <s v="UU215185"/>
    <m/>
    <s v="BENEFICIADORA LA PAZ SA DE CV "/>
    <s v="EG"/>
    <m/>
    <m/>
  </r>
  <r>
    <x v="51"/>
    <x v="51"/>
    <d v="2024-02-18T00:00:00"/>
    <d v="2024-02-18T00:00:00"/>
    <n v="2"/>
    <d v="2024-02-19T00:00:00"/>
    <s v="INCAPACIDAD ENFERMEDAD GENERAL"/>
    <x v="0"/>
    <n v="0"/>
    <s v="Si"/>
    <s v="UU215584"/>
    <m/>
    <s v="BENEFICIADORA LA PAZ SA DE CV "/>
    <s v="EG"/>
    <m/>
    <m/>
  </r>
  <r>
    <x v="51"/>
    <x v="51"/>
    <d v="2024-04-16T00:00:00"/>
    <d v="2024-04-16T00:00:00"/>
    <n v="7"/>
    <d v="2024-04-22T00:00:00"/>
    <s v="INCAPACIDAD ENFERMEDAD GENERAL"/>
    <x v="0"/>
    <n v="0"/>
    <s v="Si"/>
    <s v="UU217567"/>
    <m/>
    <s v="BENEFICIADORA LA PAZ SA DE CV "/>
    <s v="EG"/>
    <m/>
    <m/>
  </r>
  <r>
    <x v="51"/>
    <x v="51"/>
    <d v="2024-03-08T00:00:00"/>
    <d v="2024-03-04T00:00:00"/>
    <n v="7"/>
    <d v="2024-03-14T00:00:00"/>
    <s v="INCAPACIDAD ENFERMEDAD GENERAL"/>
    <x v="0"/>
    <n v="0"/>
    <s v="No"/>
    <s v="MR457725"/>
    <s v="UU215944"/>
    <s v="BENEFICIADORA LA PAZ SA DE CV "/>
    <s v="EG"/>
    <m/>
    <m/>
  </r>
  <r>
    <x v="51"/>
    <x v="51"/>
    <d v="2024-02-20T00:00:00"/>
    <d v="2024-02-20T00:00:00"/>
    <n v="6"/>
    <d v="2024-02-25T00:00:00"/>
    <s v="INCAPACIDAD ENFERMEDAD GENERAL"/>
    <x v="0"/>
    <n v="0"/>
    <s v="No"/>
    <s v="UU215674"/>
    <s v="UU215584"/>
    <s v="BENEFICIADORA LA PAZ SA DE CV "/>
    <s v="EG"/>
    <m/>
    <m/>
  </r>
  <r>
    <x v="51"/>
    <x v="51"/>
    <d v="2024-03-01T00:00:00"/>
    <d v="2024-02-26T00:00:00"/>
    <n v="2"/>
    <d v="2024-03-02T00:00:00"/>
    <s v="INCAPACIDAD ENFERMEDAD GENERAL"/>
    <x v="0"/>
    <n v="0"/>
    <s v="No"/>
    <s v="UU215846"/>
    <s v="UU215674"/>
    <s v="BENEFICIADORA LA PAZ SA DE CV "/>
    <s v="EG"/>
    <m/>
    <m/>
  </r>
  <r>
    <x v="51"/>
    <x v="51"/>
    <d v="2024-03-03T00:00:00"/>
    <d v="2024-02-28T00:00:00"/>
    <n v="5"/>
    <d v="2024-03-07T00:00:00"/>
    <s v="INCAPACIDAD ENFERMEDAD GENERAL"/>
    <x v="0"/>
    <n v="0"/>
    <s v="No"/>
    <s v="UU215944"/>
    <s v="UU215846"/>
    <s v="BENEFICIADORA LA PAZ SA DE CV "/>
    <s v="EG"/>
    <m/>
    <m/>
  </r>
  <r>
    <x v="51"/>
    <x v="51"/>
    <d v="2024-05-02T00:00:00"/>
    <d v="2024-04-23T00:00:00"/>
    <n v="7"/>
    <d v="2024-05-08T00:00:00"/>
    <s v="INCAPACIDAD ENFERMEDAD GENERAL"/>
    <x v="0"/>
    <n v="0"/>
    <s v="No"/>
    <s v="UU217777"/>
    <s v="UU217567"/>
    <s v="BENEFICIADORA LA PAZ SA DE CV "/>
    <s v="EG"/>
    <m/>
    <m/>
  </r>
  <r>
    <x v="52"/>
    <x v="52"/>
    <d v="2024-07-06T00:00:00"/>
    <d v="2024-07-02T00:00:00"/>
    <n v="1"/>
    <d v="2024-07-06T00:00:00"/>
    <s v="INCAPACIDAD ENFERMEDAD GENERAL"/>
    <x v="0"/>
    <n v="0"/>
    <s v="No"/>
    <s v="UU220134"/>
    <s v="UU220006"/>
    <s v="BENEFICIADORA LA PAZ SA DE CV "/>
    <s v="EG"/>
    <m/>
    <m/>
  </r>
  <r>
    <x v="52"/>
    <x v="52"/>
    <d v="2024-07-01T00:00:00"/>
    <d v="2024-06-27T00:00:00"/>
    <n v="5"/>
    <d v="2024-07-05T00:00:00"/>
    <s v="INCAPACIDAD ENFERMEDAD GENERAL"/>
    <x v="0"/>
    <n v="0"/>
    <s v="Si"/>
    <s v="UU220006"/>
    <m/>
    <s v="BENEFICIADORA LA PAZ SA DE CV "/>
    <s v="EG"/>
    <m/>
    <m/>
  </r>
  <r>
    <x v="53"/>
    <x v="53"/>
    <d v="2024-09-01T00:00:00"/>
    <d v="2024-08-22T00:00:00"/>
    <n v="25"/>
    <d v="2024-09-25T00:00:00"/>
    <s v="INCAPACIDAD ENFERMEDAD GENERAL"/>
    <x v="0"/>
    <n v="0"/>
    <s v="No"/>
    <s v="SQ223176"/>
    <s v="UU221752"/>
    <s v="BENEFICIADORA LA PAZ SA DE CV "/>
    <s v="EG"/>
    <m/>
    <m/>
  </r>
  <r>
    <x v="53"/>
    <x v="53"/>
    <d v="2024-08-19T00:00:00"/>
    <d v="2024-08-19T00:00:00"/>
    <n v="3"/>
    <d v="2024-08-21T00:00:00"/>
    <s v="INCAPACIDAD ENFERMEDAD GENERAL"/>
    <x v="0"/>
    <n v="0"/>
    <s v="Si"/>
    <s v="UU221752"/>
    <m/>
    <s v="BENEFICIADORA LA PAZ SA DE CV "/>
    <s v="EG"/>
    <m/>
    <m/>
  </r>
  <r>
    <x v="53"/>
    <x v="53"/>
    <d v="2024-09-26T00:00:00"/>
    <d v="2024-09-16T00:00:00"/>
    <n v="28"/>
    <d v="2024-10-23T00:00:00"/>
    <s v="INCAPACIDAD ENFERMEDAD GENERAL"/>
    <x v="0"/>
    <n v="0"/>
    <s v="No"/>
    <s v="SQ429054"/>
    <s v="SQ223176"/>
    <s v="BENEFICIADORA LA PAZ SA DE CV "/>
    <s v="EG"/>
    <m/>
    <m/>
  </r>
  <r>
    <x v="53"/>
    <x v="53"/>
    <d v="2024-10-24T00:00:00"/>
    <d v="2024-10-14T00:00:00"/>
    <n v="28"/>
    <d v="2024-11-20T00:00:00"/>
    <s v="INCAPACIDAD ENFERMEDAD GENERAL"/>
    <x v="0"/>
    <n v="0"/>
    <s v="No"/>
    <s v="UU225205"/>
    <s v="SQ429054"/>
    <s v="BENEFICIADORA LA PAZ SA DE CV "/>
    <s v="EG"/>
    <m/>
    <m/>
  </r>
  <r>
    <x v="53"/>
    <x v="53"/>
    <d v="2024-11-21T00:00:00"/>
    <d v="2024-11-11T00:00:00"/>
    <n v="28"/>
    <d v="2024-12-18T00:00:00"/>
    <s v="INCAPACIDAD ENFERMEDAD GENERAL"/>
    <x v="0"/>
    <n v="0"/>
    <s v="No"/>
    <s v="MR464885"/>
    <s v="UU225205"/>
    <s v="BENEFICIADORA LA PAZ SA DE CV "/>
    <s v="EG"/>
    <m/>
    <m/>
  </r>
  <r>
    <x v="53"/>
    <x v="53"/>
    <d v="2024-12-19T00:00:00"/>
    <d v="2024-12-09T00:00:00"/>
    <n v="28"/>
    <d v="2025-01-15T00:00:00"/>
    <s v="INCAPACIDAD ENFERMEDAD GENERAL"/>
    <x v="0"/>
    <n v="0"/>
    <s v="No"/>
    <s v="SQ433501"/>
    <s v="MR464885"/>
    <s v="BENEFICIADORA LA PAZ SA DE CV "/>
    <s v="EG"/>
    <m/>
    <m/>
  </r>
  <r>
    <x v="54"/>
    <x v="54"/>
    <d v="2024-03-11T00:00:00"/>
    <d v="2024-02-29T00:00:00"/>
    <n v="11"/>
    <d v="2024-03-21T00:00:00"/>
    <s v="INCAPACIDAD RIEGO DE TRABAJO"/>
    <x v="1"/>
    <n v="0"/>
    <s v="No"/>
    <s v="MR457698"/>
    <s v="MR457644"/>
    <s v="PR COMMS. SA DE CV            "/>
    <s v="ACCIDENTE DE TRABAJO"/>
    <s v="Accidente de trabajo"/>
    <s v="Incapacidad temporal"/>
  </r>
  <r>
    <x v="54"/>
    <x v="54"/>
    <d v="2024-02-26T00:00:00"/>
    <d v="2024-02-15T00:00:00"/>
    <n v="14"/>
    <d v="2024-03-10T00:00:00"/>
    <s v="INCAPACIDAD RIEGO DE TRABAJO"/>
    <x v="1"/>
    <n v="0"/>
    <s v="No"/>
    <s v="MR457644"/>
    <s v="MR457609"/>
    <s v="PR COMMS. SA DE CV            "/>
    <s v="ACCIDENTE DE TRABAJO"/>
    <s v="Accidente de trabajo"/>
    <s v="Incapacidad temporal"/>
  </r>
  <r>
    <x v="54"/>
    <x v="54"/>
    <d v="2024-02-12T00:00:00"/>
    <d v="2024-02-01T00:00:00"/>
    <n v="14"/>
    <d v="2024-02-25T00:00:00"/>
    <s v="INCAPACIDAD RIEGO DE TRABAJO"/>
    <x v="1"/>
    <n v="0"/>
    <s v="No"/>
    <s v="MR457609"/>
    <s v="MR457581"/>
    <s v="PR COMMS. SA DE CV            "/>
    <s v="ACCIDENTE DE TRABAJO"/>
    <s v="Accidente de trabajo"/>
    <s v="Incapacidad temporal"/>
  </r>
  <r>
    <x v="54"/>
    <x v="54"/>
    <d v="2024-02-05T00:00:00"/>
    <d v="2024-01-25T00:00:00"/>
    <n v="7"/>
    <d v="2024-02-11T00:00:00"/>
    <s v="INCAPACIDAD RIEGO DE TRABAJO"/>
    <x v="1"/>
    <n v="0"/>
    <s v="No"/>
    <s v="MR457581"/>
    <s v="MR457446"/>
    <s v="PR COMMS. SA DE CV            "/>
    <s v="ACCIDENTE DE TRABAJO"/>
    <s v="Accidente de trabajo"/>
    <s v="Incapacidad temporal"/>
  </r>
  <r>
    <x v="54"/>
    <x v="54"/>
    <d v="2024-01-01T00:00:00"/>
    <d v="2023-12-21T00:00:00"/>
    <n v="28"/>
    <d v="2024-01-28T00:00:00"/>
    <s v="INCAPACIDAD RIEGO DE TRABAJO"/>
    <x v="1"/>
    <n v="0"/>
    <s v="No"/>
    <s v="SQ414057"/>
    <s v="SQ412700"/>
    <s v="PR COMMS. SA DE CV            "/>
    <s v="ACCIDENTE DE TRABAJO"/>
    <s v="Accidente de trabajo"/>
    <s v="Incapacidad temporal"/>
  </r>
  <r>
    <x v="54"/>
    <x v="54"/>
    <d v="2024-01-29T00:00:00"/>
    <d v="2024-01-18T00:00:00"/>
    <n v="7"/>
    <d v="2024-02-04T00:00:00"/>
    <s v="INCAPACIDAD RIEGO DE TRABAJO"/>
    <x v="1"/>
    <n v="0"/>
    <s v="No"/>
    <s v="MR457446"/>
    <s v="SQ414057"/>
    <s v="PR COMMS. SA DE CV            "/>
    <s v="ACCIDENTE DE TRABAJO"/>
    <s v="Accidente de trabajo"/>
    <s v="Incapacidad temporal"/>
  </r>
  <r>
    <x v="55"/>
    <x v="55"/>
    <d v="2024-08-16T00:00:00"/>
    <d v="2024-08-16T00:00:00"/>
    <n v="1"/>
    <d v="2024-08-16T00:00:00"/>
    <s v="INCAPACIDAD ENFERMEDAD GENERAL"/>
    <x v="0"/>
    <n v="0"/>
    <s v="No"/>
    <s v="UU221694"/>
    <s v="UU221437"/>
    <s v="BENEFICIADORA LA PAZ SA DE CV "/>
    <s v="EG"/>
    <m/>
    <m/>
  </r>
  <r>
    <x v="55"/>
    <x v="55"/>
    <d v="2024-08-06T00:00:00"/>
    <d v="2024-08-06T00:00:00"/>
    <n v="3"/>
    <d v="2024-08-08T00:00:00"/>
    <s v="INCAPACIDAD ENFERMEDAD GENERAL"/>
    <x v="0"/>
    <n v="0"/>
    <s v="Si"/>
    <s v="UU221334"/>
    <m/>
    <s v="BENEFICIADORA LA PAZ SA DE CV "/>
    <s v="EG"/>
    <m/>
    <m/>
  </r>
  <r>
    <x v="55"/>
    <x v="55"/>
    <d v="2024-08-09T00:00:00"/>
    <d v="2024-08-09T00:00:00"/>
    <n v="7"/>
    <d v="2024-08-15T00:00:00"/>
    <s v="INCAPACIDAD ENFERMEDAD GENERAL"/>
    <x v="0"/>
    <n v="0"/>
    <s v="No"/>
    <s v="UU221437"/>
    <s v="UU221334"/>
    <s v="BENEFICIADORA LA PAZ SA DE CV "/>
    <s v="EG"/>
    <m/>
    <m/>
  </r>
  <r>
    <x v="56"/>
    <x v="56"/>
    <d v="2024-09-16T00:00:00"/>
    <d v="2024-09-10T00:00:00"/>
    <n v="3"/>
    <d v="2024-09-18T00:00:00"/>
    <s v="INCAPACIDAD ENFERMEDAD GENERAL"/>
    <x v="0"/>
    <n v="0"/>
    <s v="Si"/>
    <s v="UU222552"/>
    <m/>
    <s v="BENEFICIADORA LA PAZ SA DE CV "/>
    <s v="EG"/>
    <m/>
    <m/>
  </r>
  <r>
    <x v="57"/>
    <x v="57"/>
    <d v="2024-05-17T00:00:00"/>
    <d v="2024-05-17T00:00:00"/>
    <n v="3"/>
    <d v="2024-05-19T00:00:00"/>
    <s v="INCAPACIDAD ENFERMEDAD GENERAL"/>
    <x v="0"/>
    <n v="0"/>
    <s v="Si"/>
    <s v="UU218624"/>
    <m/>
    <s v="BENEFICIADORA LA PAZ SA DE CV "/>
    <s v="EG"/>
    <m/>
    <m/>
  </r>
  <r>
    <x v="58"/>
    <x v="58"/>
    <d v="2024-09-17T00:00:00"/>
    <d v="2024-09-17T00:00:00"/>
    <n v="6"/>
    <d v="2024-09-22T00:00:00"/>
    <s v="INCAPACIDAD RIEGO DE TRABAJO"/>
    <x v="1"/>
    <n v="0"/>
    <s v="Si"/>
    <s v="UU222783"/>
    <m/>
    <s v="BENEFICIADORA LA PAZ SA DE CV "/>
    <s v="ACCIDENTE DE TRABAJO"/>
    <s v="Accidente de trabajo"/>
    <s v="Incapacidad temporal"/>
  </r>
  <r>
    <x v="58"/>
    <x v="58"/>
    <d v="2024-09-23T00:00:00"/>
    <d v="2024-09-23T00:00:00"/>
    <n v="4"/>
    <d v="2024-09-26T00:00:00"/>
    <s v="INCAPACIDAD RIEGO DE TRABAJO"/>
    <x v="1"/>
    <n v="0"/>
    <s v="No"/>
    <s v="UU222953"/>
    <s v="UU222783"/>
    <s v="BENEFICIADORA LA PAZ SA DE CV "/>
    <s v="ACCIDENTE DE TRABAJO"/>
    <s v="Accidente de trabajo"/>
    <s v="Incapacidad temporal"/>
  </r>
  <r>
    <x v="58"/>
    <x v="58"/>
    <d v="2024-10-01T00:00:00"/>
    <d v="2024-09-27T00:00:00"/>
    <n v="3"/>
    <d v="2024-10-03T00:00:00"/>
    <s v="INCAPACIDAD RIEGO DE TRABAJO"/>
    <x v="1"/>
    <n v="0"/>
    <s v="No"/>
    <s v="UU223168"/>
    <s v="UU222953"/>
    <s v="BENEFICIADORA LA PAZ SA DE CV "/>
    <s v="ACCIDENTE DE TRABAJO"/>
    <s v="Accidente de trabajo"/>
    <s v="Incapacidad temporal"/>
  </r>
  <r>
    <x v="59"/>
    <x v="59"/>
    <d v="2024-11-21T00:00:00"/>
    <d v="2024-11-21T00:00:00"/>
    <n v="5"/>
    <d v="2024-11-25T00:00:00"/>
    <s v="INCAPACIDAD ENFERMEDAD GENERAL"/>
    <x v="0"/>
    <n v="0"/>
    <s v="Si"/>
    <s v="UU225301"/>
    <m/>
    <s v="BENEFICIADORA LA PAZ SA DE CV "/>
    <s v="EG"/>
    <m/>
    <m/>
  </r>
  <r>
    <x v="60"/>
    <x v="60"/>
    <d v="2024-08-17T00:00:00"/>
    <d v="2024-08-17T00:00:00"/>
    <n v="3"/>
    <d v="2024-08-19T00:00:00"/>
    <s v="INCAPACIDAD ENFERMEDAD GENERAL"/>
    <x v="0"/>
    <n v="0"/>
    <s v="Si"/>
    <s v="UU221760"/>
    <m/>
    <s v="BENEFICIADORA LA PAZ SA DE CV "/>
    <s v="EG"/>
    <m/>
    <m/>
  </r>
  <r>
    <x v="61"/>
    <x v="61"/>
    <d v="2024-09-03T00:00:00"/>
    <d v="2024-09-03T00:00:00"/>
    <n v="5"/>
    <d v="2024-09-07T00:00:00"/>
    <s v="INCAPACIDAD ENFERMEDAD GENERAL"/>
    <x v="0"/>
    <n v="0"/>
    <s v="Si"/>
    <s v="UU222348"/>
    <m/>
    <s v="BENEFICIADORA LA PAZ SA DE CV "/>
    <s v="EG"/>
    <m/>
    <m/>
  </r>
  <r>
    <x v="62"/>
    <x v="62"/>
    <d v="2024-01-01T00:00:00"/>
    <d v="2023-12-22T00:00:00"/>
    <n v="3"/>
    <d v="2024-01-03T00:00:00"/>
    <s v="INCAPACIDAD ENFERMEDAD GENERAL"/>
    <x v="0"/>
    <n v="0"/>
    <s v="Si"/>
    <s v="UU213913"/>
    <m/>
    <s v="NEGOCIACIÓN MINERA SANTA MARÍA"/>
    <s v="EG"/>
    <m/>
    <m/>
  </r>
  <r>
    <x v="62"/>
    <x v="62"/>
    <d v="2024-12-05T00:00:00"/>
    <d v="2024-12-02T00:00:00"/>
    <n v="1"/>
    <d v="2024-12-05T00:00:00"/>
    <s v="INCAPACIDAD RIEGO DE TRABAJO"/>
    <x v="1"/>
    <n v="0"/>
    <s v="No"/>
    <s v="UU225618"/>
    <s v="UU225502"/>
    <s v="NEGOCIACIÓN MINERA SANTA MARÍA"/>
    <s v="SE CAMBIO DE EG A RT"/>
    <s v="Accidente de trabajo"/>
    <s v="Incapacidad temporal"/>
  </r>
  <r>
    <x v="62"/>
    <x v="62"/>
    <d v="2024-11-25T00:00:00"/>
    <d v="2024-11-25T00:00:00"/>
    <n v="3"/>
    <d v="2024-11-27T00:00:00"/>
    <s v="INCAPACIDAD RIEGO DE TRABAJO"/>
    <x v="1"/>
    <n v="0"/>
    <s v="Si"/>
    <s v="UU225376"/>
    <m/>
    <s v="NEGOCIACIÓN MINERA SANTA MARÍA"/>
    <s v="SE CAMBIO DE EG A RT"/>
    <s v="Accidente de trabajo"/>
    <s v="Incapacidad temporal"/>
  </r>
  <r>
    <x v="62"/>
    <x v="62"/>
    <d v="2024-12-01T00:00:00"/>
    <d v="2024-11-28T00:00:00"/>
    <n v="4"/>
    <d v="2024-12-04T00:00:00"/>
    <s v="INCAPACIDAD RIEGO DE TRABAJO"/>
    <x v="1"/>
    <n v="0"/>
    <s v="No"/>
    <s v="UU225502"/>
    <s v="UU225376"/>
    <s v="NEGOCIACIÓN MINERA SANTA MARÍA"/>
    <s v="SE CAMBIO DE EG A RT"/>
    <s v="Accidente de trabajo"/>
    <s v="Incapacidad temporal"/>
  </r>
  <r>
    <x v="63"/>
    <x v="63"/>
    <d v="2024-12-01T00:00:00"/>
    <d v="2024-11-29T00:00:00"/>
    <n v="7"/>
    <d v="2024-12-07T00:00:00"/>
    <s v="INCAPACIDAD ENFERMEDAD GENERAL"/>
    <x v="0"/>
    <n v="0"/>
    <s v="Si"/>
    <s v="MR464987"/>
    <m/>
    <s v="NEGOCIACIÓN MINERA SANTA MARÍA"/>
    <s v="EG"/>
    <m/>
    <m/>
  </r>
  <r>
    <x v="63"/>
    <x v="63"/>
    <d v="2024-12-08T00:00:00"/>
    <d v="2024-12-06T00:00:00"/>
    <n v="2"/>
    <d v="2024-12-09T00:00:00"/>
    <s v="INCAPACIDAD ENFERMEDAD GENERAL"/>
    <x v="0"/>
    <n v="0"/>
    <s v="No"/>
    <s v="UU225796"/>
    <s v="MR464987"/>
    <s v="NEGOCIACIÓN MINERA SANTA MARÍA"/>
    <s v="EG"/>
    <m/>
    <m/>
  </r>
  <r>
    <x v="64"/>
    <x v="64"/>
    <d v="2024-01-09T00:00:00"/>
    <d v="2024-01-09T00:00:00"/>
    <n v="14"/>
    <d v="2024-01-22T00:00:00"/>
    <s v="INCAPACIDAD RIEGO DE TRABAJO"/>
    <x v="1"/>
    <n v="0"/>
    <s v="No"/>
    <s v="UU214352"/>
    <s v="UU214282"/>
    <s v="NEGOCIACIÓN MINERA SANTA MARÍA"/>
    <s v="ACCIDENTE DE TRABAJO"/>
    <s v="Accidente de trabajo"/>
    <s v="Incapacidad temporal"/>
  </r>
  <r>
    <x v="64"/>
    <x v="64"/>
    <d v="2024-01-06T00:00:00"/>
    <d v="2024-01-06T00:00:00"/>
    <n v="3"/>
    <d v="2024-01-08T00:00:00"/>
    <s v="INCAPACIDAD RIEGO DE TRABAJO"/>
    <x v="1"/>
    <n v="0"/>
    <s v="Si"/>
    <s v="UU214282"/>
    <m/>
    <s v="NEGOCIACIÓN MINERA SANTA MARÍA"/>
    <s v="ACCIDENTE DE TRABAJO"/>
    <s v="Accidente de trabajo"/>
    <s v="Incapacidad temporal"/>
  </r>
  <r>
    <x v="64"/>
    <x v="64"/>
    <d v="2024-01-23T00:00:00"/>
    <d v="2024-01-23T00:00:00"/>
    <n v="14"/>
    <d v="2024-02-05T00:00:00"/>
    <s v="INCAPACIDAD RIEGO DE TRABAJO"/>
    <x v="1"/>
    <n v="0"/>
    <s v="No"/>
    <s v="UU214773"/>
    <s v="UU214352"/>
    <s v="NEGOCIACIÓN MINERA SANTA MARÍA"/>
    <s v="ACCIDENTE DE TRABAJO"/>
    <s v="Accidente de trabajo"/>
    <s v="Incapacidad temporal"/>
  </r>
  <r>
    <x v="64"/>
    <x v="64"/>
    <d v="2024-02-06T00:00:00"/>
    <d v="2024-02-06T00:00:00"/>
    <n v="14"/>
    <d v="2024-02-19T00:00:00"/>
    <s v="INCAPACIDAD RIEGO DE TRABAJO"/>
    <x v="1"/>
    <n v="0"/>
    <s v="No"/>
    <s v="MR457612"/>
    <s v="UU214773"/>
    <s v="NEGOCIACIÓN MINERA SANTA MARÍA"/>
    <s v="ACCIDENTE DE TRABAJO"/>
    <s v="Accidente de trabajo"/>
    <s v="Incapacidad temporal"/>
  </r>
  <r>
    <x v="64"/>
    <x v="64"/>
    <d v="2024-02-20T00:00:00"/>
    <d v="2024-02-20T00:00:00"/>
    <n v="14"/>
    <d v="2024-03-04T00:00:00"/>
    <s v="INCAPACIDAD RIEGO DE TRABAJO"/>
    <x v="1"/>
    <n v="0"/>
    <s v="No"/>
    <s v="UU215650"/>
    <s v="MR457612"/>
    <s v="NEGOCIACIÓN MINERA SANTA MARÍA"/>
    <s v="ACCIDENTE DE TRABAJO"/>
    <s v="Accidente de trabajo"/>
    <s v="Incapacidad temporal"/>
  </r>
  <r>
    <x v="64"/>
    <x v="64"/>
    <d v="2024-03-05T00:00:00"/>
    <d v="2024-03-05T00:00:00"/>
    <n v="14"/>
    <d v="2024-03-18T00:00:00"/>
    <s v="INCAPACIDAD RIEGO DE TRABAJO"/>
    <x v="1"/>
    <n v="0"/>
    <s v="No"/>
    <s v="UU216092"/>
    <s v="UU215650"/>
    <s v="NEGOCIACIÓN MINERA SANTA MARÍA"/>
    <s v="ACCIDENTE DE TRABAJO"/>
    <s v="Accidente de trabajo"/>
    <s v="Incapacidad temporal"/>
  </r>
  <r>
    <x v="64"/>
    <x v="64"/>
    <d v="2024-04-16T00:00:00"/>
    <d v="2024-04-16T00:00:00"/>
    <n v="14"/>
    <d v="2024-04-29T00:00:00"/>
    <s v="INCAPACIDAD RIEGO DE TRABAJO"/>
    <x v="1"/>
    <n v="0"/>
    <s v="No"/>
    <s v="UU217537"/>
    <s v="UU217034"/>
    <s v="NEGOCIACIÓN MINERA SANTA MARÍA"/>
    <s v="ACCIDENTE DE TRABAJO"/>
    <s v="Accidente de trabajo"/>
    <s v="Incapacidad temporal"/>
  </r>
  <r>
    <x v="64"/>
    <x v="64"/>
    <d v="2024-04-02T00:00:00"/>
    <d v="2024-04-02T00:00:00"/>
    <n v="14"/>
    <d v="2024-04-15T00:00:00"/>
    <s v="INCAPACIDAD RIEGO DE TRABAJO"/>
    <x v="1"/>
    <n v="0"/>
    <s v="No"/>
    <s v="UU217034"/>
    <s v="UU216507"/>
    <s v="NEGOCIACIÓN MINERA SANTA MARÍA"/>
    <s v="ACCIDENTE DE TRABAJO"/>
    <s v="Accidente de trabajo"/>
    <s v="Incapacidad temporal"/>
  </r>
  <r>
    <x v="64"/>
    <x v="64"/>
    <d v="2024-03-19T00:00:00"/>
    <d v="2024-03-19T00:00:00"/>
    <n v="14"/>
    <d v="2024-04-01T00:00:00"/>
    <s v="INCAPACIDAD RIEGO DE TRABAJO"/>
    <x v="1"/>
    <n v="0"/>
    <s v="No"/>
    <s v="UU216507"/>
    <s v="UU216092"/>
    <s v="NEGOCIACIÓN MINERA SANTA MARÍA"/>
    <s v="ACCIDENTE DE TRABAJO"/>
    <s v="Accidente de trabajo"/>
    <s v="Incapacidad temporal"/>
  </r>
  <r>
    <x v="64"/>
    <x v="64"/>
    <d v="2024-07-08T00:00:00"/>
    <d v="2024-07-08T00:00:00"/>
    <n v="28"/>
    <d v="2024-08-04T00:00:00"/>
    <s v="INCAPACIDAD RIEGO DE TRABAJO"/>
    <x v="1"/>
    <n v="0"/>
    <s v="No"/>
    <s v="SQ424830"/>
    <s v="SQ423268"/>
    <s v="NEGOCIACIÓN MINERA SANTA MARÍA"/>
    <s v="ACCIDENTE DE TRABAJO"/>
    <s v="Accidente de trabajo"/>
    <s v="Incapacidad temporal"/>
  </r>
  <r>
    <x v="64"/>
    <x v="64"/>
    <d v="2024-05-28T00:00:00"/>
    <d v="2024-05-28T00:00:00"/>
    <n v="14"/>
    <d v="2024-06-10T00:00:00"/>
    <s v="INCAPACIDAD RIEGO DE TRABAJO"/>
    <x v="1"/>
    <n v="0"/>
    <s v="No"/>
    <s v="UU218940"/>
    <s v="UU218433"/>
    <s v="NEGOCIACIÓN MINERA SANTA MARÍA"/>
    <s v="ACCIDENTE DE TRABAJO"/>
    <s v="Accidente de trabajo"/>
    <s v="Incapacidad temporal"/>
  </r>
  <r>
    <x v="64"/>
    <x v="64"/>
    <d v="2024-06-11T00:00:00"/>
    <d v="2024-06-11T00:00:00"/>
    <n v="27"/>
    <d v="2024-07-07T00:00:00"/>
    <s v="INCAPACIDAD RIEGO DE TRABAJO"/>
    <x v="1"/>
    <n v="0"/>
    <s v="No"/>
    <s v="SQ423268"/>
    <s v="UU218940"/>
    <s v="NEGOCIACIÓN MINERA SANTA MARÍA"/>
    <s v="ACCIDENTE DE TRABAJO"/>
    <s v="Accidente de trabajo"/>
    <s v="Incapacidad temporal"/>
  </r>
  <r>
    <x v="64"/>
    <x v="64"/>
    <d v="2024-04-30T00:00:00"/>
    <d v="2024-04-30T00:00:00"/>
    <n v="14"/>
    <d v="2024-05-13T00:00:00"/>
    <s v="INCAPACIDAD RIEGO DE TRABAJO"/>
    <x v="1"/>
    <n v="0"/>
    <s v="No"/>
    <s v="UU217991"/>
    <s v="UU217537"/>
    <s v="NEGOCIACIÓN MINERA SANTA MARÍA"/>
    <s v="ACCIDENTE DE TRABAJO"/>
    <s v="Accidente de trabajo"/>
    <s v="Incapacidad temporal"/>
  </r>
  <r>
    <x v="64"/>
    <x v="64"/>
    <d v="2024-05-14T00:00:00"/>
    <d v="2024-05-14T00:00:00"/>
    <n v="14"/>
    <d v="2024-05-27T00:00:00"/>
    <s v="INCAPACIDAD RIEGO DE TRABAJO"/>
    <x v="1"/>
    <n v="0"/>
    <s v="No"/>
    <s v="UU218433"/>
    <s v="UU217991"/>
    <s v="NEGOCIACIÓN MINERA SANTA MARÍA"/>
    <s v="ACCIDENTE DE TRABAJO"/>
    <s v="Accidente de trabajo"/>
    <s v="Incapacidad temporal"/>
  </r>
  <r>
    <x v="65"/>
    <x v="65"/>
    <d v="2024-05-02T00:00:00"/>
    <d v="2024-04-27T00:00:00"/>
    <n v="1"/>
    <d v="2024-05-02T00:00:00"/>
    <s v="INCAPACIDAD ENFERMEDAD GENERAL"/>
    <x v="0"/>
    <n v="0"/>
    <s v="Si"/>
    <s v="UU217906"/>
    <m/>
    <s v="NEGOCIACIÓN MINERA SANTA MARÍA"/>
    <s v="EG"/>
    <m/>
    <m/>
  </r>
  <r>
    <x v="66"/>
    <x v="66"/>
    <d v="2024-05-17T00:00:00"/>
    <d v="2024-05-09T00:00:00"/>
    <n v="7"/>
    <d v="2024-05-23T00:00:00"/>
    <s v="INCAPACIDAD ENFERMEDAD GENERAL"/>
    <x v="0"/>
    <n v="0"/>
    <s v="No"/>
    <s v="MR464155"/>
    <s v="MR464119"/>
    <s v="NEGOCIACIÓN MINERA SANTA MARÍA"/>
    <s v="EG"/>
    <m/>
    <m/>
  </r>
  <r>
    <x v="66"/>
    <x v="66"/>
    <d v="2024-05-24T00:00:00"/>
    <d v="2024-05-16T00:00:00"/>
    <n v="5"/>
    <d v="2024-05-28T00:00:00"/>
    <s v="INCAPACIDAD ENFERMEDAD GENERAL"/>
    <x v="0"/>
    <n v="0"/>
    <s v="No"/>
    <s v="MR464181"/>
    <s v="MR464155"/>
    <s v="NEGOCIACIÓN MINERA SANTA MARÍA"/>
    <s v="EG"/>
    <m/>
    <m/>
  </r>
  <r>
    <x v="66"/>
    <x v="66"/>
    <d v="2024-05-01T00:00:00"/>
    <d v="2024-04-23T00:00:00"/>
    <n v="9"/>
    <d v="2024-05-09T00:00:00"/>
    <s v="INCAPACIDAD ENFERMEDAD GENERAL"/>
    <x v="0"/>
    <n v="0"/>
    <s v="Si"/>
    <s v="MR464118"/>
    <m/>
    <s v="NEGOCIACIÓN MINERA SANTA MARÍA"/>
    <s v="EG"/>
    <m/>
    <m/>
  </r>
  <r>
    <x v="66"/>
    <x v="66"/>
    <d v="2024-05-10T00:00:00"/>
    <d v="2024-05-02T00:00:00"/>
    <n v="7"/>
    <d v="2024-05-16T00:00:00"/>
    <s v="INCAPACIDAD ENFERMEDAD GENERAL"/>
    <x v="0"/>
    <n v="0"/>
    <s v="No"/>
    <s v="MR464119"/>
    <s v="MR464118"/>
    <s v="NEGOCIACIÓN MINERA SANTA MARÍA"/>
    <s v="EG"/>
    <m/>
    <m/>
  </r>
  <r>
    <x v="66"/>
    <x v="66"/>
    <d v="2024-05-29T00:00:00"/>
    <d v="2024-05-21T00:00:00"/>
    <n v="14"/>
    <d v="2024-06-11T00:00:00"/>
    <s v="INCAPACIDAD ENFERMEDAD GENERAL"/>
    <x v="0"/>
    <n v="0"/>
    <s v="No"/>
    <s v="MR464202"/>
    <s v="MR464181"/>
    <s v="NEGOCIACIÓN MINERA SANTA MARÍA"/>
    <s v="EG"/>
    <m/>
    <m/>
  </r>
  <r>
    <x v="66"/>
    <x v="66"/>
    <d v="2024-03-05T00:00:00"/>
    <d v="2024-03-05T00:00:00"/>
    <n v="3"/>
    <d v="2024-03-07T00:00:00"/>
    <s v="INCAPACIDAD ENFERMEDAD GENERAL"/>
    <x v="0"/>
    <n v="0"/>
    <s v="Si"/>
    <s v="MR457781"/>
    <m/>
    <s v="NEGOCIACIÓN MINERA SANTA MARÍA"/>
    <s v="EG"/>
    <m/>
    <m/>
  </r>
  <r>
    <x v="66"/>
    <x v="66"/>
    <d v="2024-03-08T00:00:00"/>
    <d v="2024-03-08T00:00:00"/>
    <n v="5"/>
    <d v="2024-03-12T00:00:00"/>
    <s v="INCAPACIDAD ENFERMEDAD GENERAL"/>
    <x v="0"/>
    <n v="0"/>
    <s v="No"/>
    <s v="MR457785"/>
    <s v="MR457781"/>
    <s v="NEGOCIACIÓN MINERA SANTA MARÍA"/>
    <s v="EG"/>
    <m/>
    <m/>
  </r>
  <r>
    <x v="67"/>
    <x v="67"/>
    <d v="2024-03-01T00:00:00"/>
    <d v="2024-02-23T00:00:00"/>
    <n v="28"/>
    <d v="2024-03-28T00:00:00"/>
    <s v="INCAPACIDAD RIEGO DE TRABAJO"/>
    <x v="1"/>
    <n v="0"/>
    <s v="Si"/>
    <s v="MR457705"/>
    <m/>
    <s v="NEGOCIACIÓN MINERA SANTA MARÍA"/>
    <s v="ACCIDENTE DE TRABAJO"/>
    <s v="Accidente de trabajo"/>
    <s v="Incapacidad temporal"/>
  </r>
  <r>
    <x v="67"/>
    <x v="67"/>
    <d v="2024-04-01T00:00:00"/>
    <d v="2024-03-22T00:00:00"/>
    <n v="28"/>
    <d v="2024-04-28T00:00:00"/>
    <s v="INCAPACIDAD RIEGO DE TRABAJO"/>
    <x v="1"/>
    <n v="0"/>
    <s v="No"/>
    <s v="MR457862"/>
    <s v="MR457705"/>
    <s v="NEGOCIACIÓN MINERA SANTA MARÍA"/>
    <s v="ACCIDENTE DE TRABAJO"/>
    <s v="Accidente de trabajo"/>
    <s v="Incapacidad temporal"/>
  </r>
  <r>
    <x v="67"/>
    <x v="67"/>
    <d v="2024-04-29T00:00:00"/>
    <d v="2024-04-19T00:00:00"/>
    <n v="14"/>
    <d v="2024-05-12T00:00:00"/>
    <s v="INCAPACIDAD RIEGO DE TRABAJO"/>
    <x v="1"/>
    <n v="0"/>
    <s v="No"/>
    <s v="UU217655"/>
    <s v="MR457862"/>
    <s v="NEGOCIACIÓN MINERA SANTA MARÍA"/>
    <s v="ACCIDENTE DE TRABAJO"/>
    <s v="Accidente de trabajo"/>
    <s v="Incapacidad temporal"/>
  </r>
  <r>
    <x v="67"/>
    <x v="67"/>
    <d v="2024-06-06T00:00:00"/>
    <d v="2024-05-27T00:00:00"/>
    <n v="28"/>
    <d v="2024-07-03T00:00:00"/>
    <s v="INCAPACIDAD RIEGO DE TRABAJO"/>
    <x v="1"/>
    <n v="0"/>
    <s v="No"/>
    <s v="MR464021"/>
    <s v="UU218574"/>
    <s v="NEGOCIACIÓN MINERA SANTA MARÍA"/>
    <s v="ACCIDENTE DE TRABAJO"/>
    <s v="Accidente de trabajo"/>
    <s v="Incapacidad temporal"/>
  </r>
  <r>
    <x v="67"/>
    <x v="67"/>
    <d v="2024-07-04T00:00:00"/>
    <d v="2024-06-24T00:00:00"/>
    <n v="28"/>
    <d v="2024-07-31T00:00:00"/>
    <s v="INCAPACIDAD RIEGO DE TRABAJO"/>
    <x v="1"/>
    <n v="0"/>
    <s v="No"/>
    <s v="MR464310"/>
    <s v="MR464021"/>
    <s v="NEGOCIACIÓN MINERA SANTA MARÍA"/>
    <s v="ACCIDENTE DE TRABAJO"/>
    <s v="Accidente de trabajo"/>
    <s v="Incapacidad temporal"/>
  </r>
  <r>
    <x v="67"/>
    <x v="67"/>
    <d v="2024-05-13T00:00:00"/>
    <d v="2024-05-03T00:00:00"/>
    <n v="14"/>
    <d v="2024-05-26T00:00:00"/>
    <s v="INCAPACIDAD RIEGO DE TRABAJO"/>
    <x v="1"/>
    <n v="0"/>
    <s v="No"/>
    <s v="UU218097"/>
    <s v="UU217655"/>
    <s v="NEGOCIACIÓN MINERA SANTA MARÍA"/>
    <s v="ACCIDENTE DE TRABAJO"/>
    <s v="Accidente de trabajo"/>
    <s v="Incapacidad temporal"/>
  </r>
  <r>
    <x v="67"/>
    <x v="67"/>
    <d v="2024-05-27T00:00:00"/>
    <d v="2024-05-17T00:00:00"/>
    <n v="10"/>
    <d v="2024-06-05T00:00:00"/>
    <s v="INCAPACIDAD RIEGO DE TRABAJO"/>
    <x v="1"/>
    <n v="0"/>
    <s v="No"/>
    <s v="UU218574"/>
    <s v="UU218097"/>
    <s v="NEGOCIACIÓN MINERA SANTA MARÍA"/>
    <s v="ACCIDENTE DE TRABAJO"/>
    <s v="Accidente de trabajo"/>
    <s v="Incapacidad temporal"/>
  </r>
  <r>
    <x v="67"/>
    <x v="67"/>
    <d v="2024-08-01T00:00:00"/>
    <d v="2024-07-22T00:00:00"/>
    <n v="8"/>
    <d v="2024-08-08T00:00:00"/>
    <s v="INCAPACIDAD RIEGO DE TRABAJO"/>
    <x v="1"/>
    <n v="0"/>
    <s v="No"/>
    <s v="UU220813"/>
    <s v="MR434310"/>
    <s v="NEGOCIACIÓN MINERA SANTA MARÍA"/>
    <s v="ACCIDENTE DE TRABAJO"/>
    <s v="Accidente de trabajo"/>
    <s v="Incapacidad temporal"/>
  </r>
  <r>
    <x v="67"/>
    <x v="67"/>
    <d v="2024-08-09T00:00:00"/>
    <d v="2024-07-30T00:00:00"/>
    <n v="14"/>
    <d v="2024-08-22T00:00:00"/>
    <s v="INCAPACIDAD RIEGO DE TRABAJO"/>
    <x v="1"/>
    <n v="0"/>
    <s v="No"/>
    <s v="UU221101"/>
    <s v="UU220813"/>
    <s v="NEGOCIACIÓN MINERA SANTA MARÍA"/>
    <s v="ACCIDENTE DE TRABAJO"/>
    <s v="Accidente de trabajo"/>
    <s v="Incapacidad temporal"/>
  </r>
  <r>
    <x v="67"/>
    <x v="67"/>
    <d v="2024-09-06T00:00:00"/>
    <d v="2024-08-27T00:00:00"/>
    <n v="13"/>
    <d v="2024-09-18T00:00:00"/>
    <s v="INCAPACIDAD RIEGO DE TRABAJO"/>
    <x v="1"/>
    <n v="0"/>
    <s v="No"/>
    <s v="UU222121"/>
    <s v="UU221606"/>
    <s v="NEGOCIACIÓN MINERA SANTA MARÍA"/>
    <s v="ACCIDENTE DE TRABAJO"/>
    <s v="Accidente de trabajo"/>
    <s v="Incapacidad temporal"/>
  </r>
  <r>
    <x v="67"/>
    <x v="67"/>
    <d v="2024-08-23T00:00:00"/>
    <d v="2024-08-13T00:00:00"/>
    <n v="14"/>
    <d v="2024-09-05T00:00:00"/>
    <s v="INCAPACIDAD RIEGO DE TRABAJO"/>
    <x v="1"/>
    <n v="0"/>
    <s v="No"/>
    <s v="UU221606"/>
    <s v="UU221101"/>
    <s v="NEGOCIACIÓN MINERA SANTA MARÍA"/>
    <s v="ACCIDENTE DE TRABAJO"/>
    <s v="Accidente de trabajo"/>
    <s v="Incapacidad temporal"/>
  </r>
  <r>
    <x v="67"/>
    <x v="67"/>
    <d v="2024-09-19T00:00:00"/>
    <d v="2024-09-09T00:00:00"/>
    <n v="28"/>
    <d v="2024-10-16T00:00:00"/>
    <s v="INCAPACIDAD RIEGO DE TRABAJO"/>
    <x v="1"/>
    <n v="0"/>
    <s v="No"/>
    <s v="MR464584"/>
    <s v="UU222121"/>
    <s v="NEGOCIACIÓN MINERA SANTA MARÍA"/>
    <s v="ACCIDENTE DE TRABAJO"/>
    <s v="Accidente de trabajo"/>
    <s v="Incapacidad temporal"/>
  </r>
  <r>
    <x v="67"/>
    <x v="67"/>
    <d v="2024-10-17T00:00:00"/>
    <d v="2024-10-07T00:00:00"/>
    <n v="6"/>
    <d v="2024-10-22T00:00:00"/>
    <s v="INCAPACIDAD RIEGO DE TRABAJO"/>
    <x v="1"/>
    <n v="0"/>
    <s v="No"/>
    <s v="SQ430320"/>
    <s v="MR464584"/>
    <s v="NEGOCIACIÓN MINERA SANTA MARÍA"/>
    <s v="ACCIDENTE DE TRABAJO"/>
    <s v="Accidente de trabajo"/>
    <s v="Incapacidad temporal"/>
  </r>
  <r>
    <x v="68"/>
    <x v="68"/>
    <d v="2024-03-22T00:00:00"/>
    <d v="2024-03-22T00:00:00"/>
    <n v="7"/>
    <d v="2024-03-28T00:00:00"/>
    <s v="INCAPACIDAD ENFERMEDAD GENERAL"/>
    <x v="0"/>
    <n v="0"/>
    <s v="Si"/>
    <s v="UU216734"/>
    <m/>
    <s v="NEGOCIACIÓN MINERA SANTA MARÍA"/>
    <s v="EG"/>
    <m/>
    <m/>
  </r>
  <r>
    <x v="69"/>
    <x v="69"/>
    <d v="2024-01-11T00:00:00"/>
    <d v="2024-01-11T00:00:00"/>
    <n v="4"/>
    <d v="2024-01-14T00:00:00"/>
    <s v="INCAPACIDAD ENFERMEDAD GENERAL"/>
    <x v="0"/>
    <n v="0"/>
    <s v="No"/>
    <s v="UU214416"/>
    <s v="UU214295"/>
    <s v="NEGOCIACIÓN MINERA SANTA MARÍA"/>
    <s v="EG"/>
    <m/>
    <m/>
  </r>
  <r>
    <x v="69"/>
    <x v="69"/>
    <d v="2024-01-08T00:00:00"/>
    <d v="2024-01-08T00:00:00"/>
    <n v="3"/>
    <d v="2024-01-10T00:00:00"/>
    <s v="INCAPACIDAD ENFERMEDAD GENERAL"/>
    <x v="0"/>
    <n v="0"/>
    <s v="Si"/>
    <s v="UU214295"/>
    <m/>
    <s v="NEGOCIACIÓN MINERA SANTA MARÍA"/>
    <s v="EG"/>
    <m/>
    <m/>
  </r>
  <r>
    <x v="70"/>
    <x v="70"/>
    <d v="2024-03-19T00:00:00"/>
    <d v="2024-03-19T00:00:00"/>
    <n v="3"/>
    <d v="2024-03-21T00:00:00"/>
    <s v="INCAPACIDAD ENFERMEDAD GENERAL"/>
    <x v="0"/>
    <n v="0"/>
    <s v="Si"/>
    <s v="UU216528"/>
    <m/>
    <s v="NEGOCIACIÓN MINERA SANTA MARÍA"/>
    <s v="EG"/>
    <m/>
    <m/>
  </r>
  <r>
    <x v="70"/>
    <x v="70"/>
    <d v="2024-09-03T00:00:00"/>
    <d v="2024-09-03T00:00:00"/>
    <n v="3"/>
    <d v="2024-09-05T00:00:00"/>
    <s v="INCAPACIDAD ENFERMEDAD GENERAL"/>
    <x v="0"/>
    <n v="0"/>
    <s v="Si"/>
    <s v="UU222301"/>
    <m/>
    <s v="NEGOCIACIÓN MINERA SANTA MARÍA"/>
    <s v="EG"/>
    <m/>
    <m/>
  </r>
  <r>
    <x v="70"/>
    <x v="70"/>
    <d v="2024-10-07T00:00:00"/>
    <d v="2024-10-07T00:00:00"/>
    <n v="3"/>
    <d v="2024-10-09T00:00:00"/>
    <s v="INCAPACIDAD ENFERMEDAD GENERAL"/>
    <x v="0"/>
    <n v="0"/>
    <s v="Si"/>
    <s v="UU223404"/>
    <m/>
    <s v="NEGOCIACIÓN MINERA SANTA MARÍA"/>
    <s v="EG"/>
    <m/>
    <m/>
  </r>
  <r>
    <x v="70"/>
    <x v="70"/>
    <d v="2024-10-22T00:00:00"/>
    <d v="2024-10-22T00:00:00"/>
    <n v="7"/>
    <d v="2024-10-28T00:00:00"/>
    <s v="INCAPACIDAD ENFERMEDAD GENERAL"/>
    <x v="0"/>
    <n v="0"/>
    <s v="No"/>
    <s v="UU224013"/>
    <s v="UU223894"/>
    <s v="NEGOCIACIÓN MINERA SANTA MARÍA"/>
    <s v="EG"/>
    <m/>
    <m/>
  </r>
  <r>
    <x v="70"/>
    <x v="70"/>
    <d v="2024-10-18T00:00:00"/>
    <d v="2024-10-18T00:00:00"/>
    <n v="4"/>
    <d v="2024-10-21T00:00:00"/>
    <s v="INCAPACIDAD ENFERMEDAD GENERAL"/>
    <x v="0"/>
    <n v="0"/>
    <s v="Si"/>
    <s v="UU223894"/>
    <m/>
    <s v="NEGOCIACIÓN MINERA SANTA MARÍA"/>
    <s v="EG"/>
    <m/>
    <m/>
  </r>
  <r>
    <x v="70"/>
    <x v="70"/>
    <d v="2024-11-04T00:00:00"/>
    <d v="2024-11-04T00:00:00"/>
    <n v="7"/>
    <d v="2024-11-10T00:00:00"/>
    <s v="INCAPACIDAD ENFERMEDAD GENERAL"/>
    <x v="0"/>
    <n v="0"/>
    <s v="No"/>
    <s v="UU224535"/>
    <s v="UU224313"/>
    <s v="NEGOCIACIÓN MINERA SANTA MARÍA"/>
    <s v="EG"/>
    <m/>
    <m/>
  </r>
  <r>
    <x v="70"/>
    <x v="70"/>
    <d v="2024-10-29T00:00:00"/>
    <d v="2024-10-29T00:00:00"/>
    <n v="6"/>
    <d v="2024-11-03T00:00:00"/>
    <s v="INCAPACIDAD ENFERMEDAD GENERAL"/>
    <x v="0"/>
    <n v="0"/>
    <s v="No"/>
    <s v="UU224313"/>
    <s v="UU224013"/>
    <s v="NEGOCIACIÓN MINERA SANTA MARÍA"/>
    <s v="EG"/>
    <m/>
    <m/>
  </r>
  <r>
    <x v="70"/>
    <x v="70"/>
    <d v="2024-12-09T00:00:00"/>
    <d v="2024-12-09T00:00:00"/>
    <n v="7"/>
    <d v="2024-12-15T00:00:00"/>
    <s v="INCAPACIDAD ENFERMEDAD GENERAL"/>
    <x v="0"/>
    <n v="0"/>
    <s v="No"/>
    <s v="UU225852"/>
    <s v="UN385894"/>
    <s v="NEGOCIACIÓN MINERA SANTA MARÍA"/>
    <s v="EG"/>
    <m/>
    <m/>
  </r>
  <r>
    <x v="70"/>
    <x v="70"/>
    <d v="2024-11-11T00:00:00"/>
    <d v="2024-11-11T00:00:00"/>
    <n v="28"/>
    <d v="2024-12-08T00:00:00"/>
    <s v="INCAPACIDAD ENFERMEDAD GENERAL"/>
    <x v="0"/>
    <n v="0"/>
    <s v="No"/>
    <s v="UN385894"/>
    <s v="UU224535"/>
    <s v="NEGOCIACIÓN MINERA SANTA MARÍA"/>
    <s v="EG"/>
    <m/>
    <m/>
  </r>
  <r>
    <x v="70"/>
    <x v="70"/>
    <d v="2024-12-16T00:00:00"/>
    <d v="2024-12-16T00:00:00"/>
    <n v="14"/>
    <d v="2024-12-29T00:00:00"/>
    <s v="INCAPACIDAD ENFERMEDAD GENERAL"/>
    <x v="0"/>
    <n v="0"/>
    <s v="No"/>
    <s v="UU226078"/>
    <s v="UU225852"/>
    <s v="NEGOCIACIÓN MINERA SANTA MARÍA"/>
    <s v="EG"/>
    <m/>
    <m/>
  </r>
  <r>
    <x v="70"/>
    <x v="70"/>
    <d v="2024-12-30T00:00:00"/>
    <d v="2024-12-30T00:00:00"/>
    <n v="14"/>
    <d v="2025-01-12T00:00:00"/>
    <s v="INCAPACIDAD ENFERMEDAD GENERAL"/>
    <x v="0"/>
    <n v="0"/>
    <s v="No"/>
    <s v="UU226437"/>
    <s v="UU226078"/>
    <s v="NEGOCIACIÓN MINERA SANTA MARÍA"/>
    <s v="EG"/>
    <m/>
    <m/>
  </r>
  <r>
    <x v="71"/>
    <x v="71"/>
    <d v="2024-10-02T00:00:00"/>
    <d v="2024-09-25T00:00:00"/>
    <n v="2"/>
    <d v="2024-10-03T00:00:00"/>
    <s v="INCAPACIDAD ENFERMEDAD GENERAL"/>
    <x v="0"/>
    <n v="0"/>
    <s v="No"/>
    <s v="UU223100"/>
    <s v="UU222736"/>
    <s v="NEGOCIACIÓN MINERA SANTA MARÍA"/>
    <s v="EG"/>
    <m/>
    <m/>
  </r>
  <r>
    <x v="71"/>
    <x v="71"/>
    <d v="2024-09-10T00:00:00"/>
    <d v="2024-09-03T00:00:00"/>
    <n v="14"/>
    <d v="2024-09-23T00:00:00"/>
    <s v="INCAPACIDAD ENFERMEDAD GENERAL"/>
    <x v="0"/>
    <n v="0"/>
    <s v="No"/>
    <s v="UU222310"/>
    <s v="SQ007182"/>
    <s v="NEGOCIACIÓN MINERA SANTA MARÍA"/>
    <s v="EG"/>
    <m/>
    <m/>
  </r>
  <r>
    <x v="71"/>
    <x v="71"/>
    <d v="2024-09-24T00:00:00"/>
    <d v="2024-09-17T00:00:00"/>
    <n v="8"/>
    <d v="2024-10-01T00:00:00"/>
    <s v="INCAPACIDAD ENFERMEDAD GENERAL"/>
    <x v="0"/>
    <n v="0"/>
    <s v="No"/>
    <s v="UU222736"/>
    <s v="UU222310"/>
    <s v="NEGOCIACIÓN MINERA SANTA MARÍA"/>
    <s v="EG"/>
    <m/>
    <m/>
  </r>
  <r>
    <x v="71"/>
    <x v="71"/>
    <d v="2024-08-13T00:00:00"/>
    <d v="2024-08-06T00:00:00"/>
    <n v="28"/>
    <d v="2024-09-09T00:00:00"/>
    <s v="INCAPACIDAD ENFERMEDAD GENERAL"/>
    <x v="0"/>
    <n v="0"/>
    <s v="No"/>
    <s v="SQ007182"/>
    <s v="SQ006366"/>
    <s v="NEGOCIACIÓN MINERA SANTA MARÍA"/>
    <s v="EG"/>
    <m/>
    <m/>
  </r>
  <r>
    <x v="71"/>
    <x v="71"/>
    <d v="2024-07-16T00:00:00"/>
    <d v="2024-07-09T00:00:00"/>
    <n v="28"/>
    <d v="2024-08-12T00:00:00"/>
    <s v="INCAPACIDAD ENFERMEDAD GENERAL"/>
    <x v="0"/>
    <n v="0"/>
    <s v="No"/>
    <s v="SQ006366"/>
    <s v="UU220010"/>
    <s v="NEGOCIACIÓN MINERA SANTA MARÍA"/>
    <s v="EG"/>
    <m/>
    <m/>
  </r>
  <r>
    <x v="71"/>
    <x v="71"/>
    <d v="2024-05-09T00:00:00"/>
    <d v="2024-05-02T00:00:00"/>
    <n v="14"/>
    <d v="2024-05-22T00:00:00"/>
    <s v="INCAPACIDAD ENFERMEDAD GENERAL"/>
    <x v="0"/>
    <n v="0"/>
    <s v="No"/>
    <s v="UU218055"/>
    <s v="UU217843"/>
    <s v="NEGOCIACIÓN MINERA SANTA MARÍA"/>
    <s v="EG"/>
    <m/>
    <m/>
  </r>
  <r>
    <x v="71"/>
    <x v="71"/>
    <d v="2024-05-23T00:00:00"/>
    <d v="2024-05-16T00:00:00"/>
    <n v="14"/>
    <d v="2024-06-05T00:00:00"/>
    <s v="INCAPACIDAD ENFERMEDAD GENERAL"/>
    <x v="0"/>
    <n v="0"/>
    <s v="No"/>
    <s v="UU218538"/>
    <s v="UU218055"/>
    <s v="NEGOCIACIÓN MINERA SANTA MARÍA"/>
    <s v="EG"/>
    <m/>
    <m/>
  </r>
  <r>
    <x v="71"/>
    <x v="71"/>
    <d v="2024-05-02T00:00:00"/>
    <d v="2024-04-25T00:00:00"/>
    <n v="7"/>
    <d v="2024-05-08T00:00:00"/>
    <s v="INCAPACIDAD ENFERMEDAD GENERAL"/>
    <x v="0"/>
    <n v="0"/>
    <s v="No"/>
    <s v="UU217843"/>
    <s v="UU217656"/>
    <s v="NEGOCIACIÓN MINERA SANTA MARÍA"/>
    <s v="EG"/>
    <m/>
    <m/>
  </r>
  <r>
    <x v="71"/>
    <x v="71"/>
    <d v="2024-07-04T00:00:00"/>
    <d v="2024-06-27T00:00:00"/>
    <n v="12"/>
    <d v="2024-07-15T00:00:00"/>
    <s v="INCAPACIDAD ENFERMEDAD GENERAL"/>
    <x v="0"/>
    <n v="0"/>
    <s v="No"/>
    <s v="UU220010"/>
    <s v="UU219524"/>
    <s v="NEGOCIACIÓN MINERA SANTA MARÍA"/>
    <s v="EG"/>
    <m/>
    <m/>
  </r>
  <r>
    <x v="71"/>
    <x v="71"/>
    <d v="2024-06-20T00:00:00"/>
    <d v="2024-06-13T00:00:00"/>
    <n v="14"/>
    <d v="2024-07-03T00:00:00"/>
    <s v="INCAPACIDAD ENFERMEDAD GENERAL"/>
    <x v="0"/>
    <n v="0"/>
    <s v="No"/>
    <s v="UU219524"/>
    <s v="UU219051"/>
    <s v="NEGOCIACIÓN MINERA SANTA MARÍA"/>
    <s v="EG"/>
    <m/>
    <m/>
  </r>
  <r>
    <x v="71"/>
    <x v="71"/>
    <d v="2024-06-06T00:00:00"/>
    <d v="2024-05-30T00:00:00"/>
    <n v="14"/>
    <d v="2024-06-19T00:00:00"/>
    <s v="INCAPACIDAD ENFERMEDAD GENERAL"/>
    <x v="0"/>
    <n v="0"/>
    <s v="No"/>
    <s v="UU219051"/>
    <s v="UU218538"/>
    <s v="NEGOCIACIÓN MINERA SANTA MARÍA"/>
    <s v="EG"/>
    <m/>
    <m/>
  </r>
  <r>
    <x v="71"/>
    <x v="71"/>
    <d v="2024-03-29T00:00:00"/>
    <d v="2024-03-22T00:00:00"/>
    <n v="28"/>
    <d v="2024-04-25T00:00:00"/>
    <s v="INCAPACIDAD ENFERMEDAD GENERAL"/>
    <x v="0"/>
    <n v="0"/>
    <s v="No"/>
    <s v="MR457863"/>
    <s v="MR457707"/>
    <s v="NEGOCIACIÓN MINERA SANTA MARÍA"/>
    <s v="EG"/>
    <m/>
    <m/>
  </r>
  <r>
    <x v="71"/>
    <x v="71"/>
    <d v="2024-04-26T00:00:00"/>
    <d v="2024-04-19T00:00:00"/>
    <n v="6"/>
    <d v="2024-05-01T00:00:00"/>
    <s v="INCAPACIDAD ENFERMEDAD GENERAL"/>
    <x v="0"/>
    <n v="0"/>
    <s v="No"/>
    <s v="UU217656"/>
    <s v="MR457863"/>
    <s v="NEGOCIACIÓN MINERA SANTA MARÍA"/>
    <s v="EG"/>
    <m/>
    <m/>
  </r>
  <r>
    <x v="71"/>
    <x v="71"/>
    <d v="2024-03-01T00:00:00"/>
    <d v="2024-02-23T00:00:00"/>
    <n v="28"/>
    <d v="2024-03-28T00:00:00"/>
    <s v="INCAPACIDAD ENFERMEDAD GENERAL"/>
    <x v="0"/>
    <n v="0"/>
    <s v="No"/>
    <s v="MR457707"/>
    <s v="MR457500"/>
    <s v="NEGOCIACIÓN MINERA SANTA MARÍA"/>
    <s v="EG"/>
    <m/>
    <m/>
  </r>
  <r>
    <x v="71"/>
    <x v="71"/>
    <d v="2024-01-15T00:00:00"/>
    <d v="2024-01-09T00:00:00"/>
    <n v="14"/>
    <d v="2024-01-28T00:00:00"/>
    <s v="INCAPACIDAD ENFERMEDAD GENERAL"/>
    <x v="0"/>
    <n v="0"/>
    <s v="No"/>
    <s v="UU214351"/>
    <s v="UU213942"/>
    <s v="NEGOCIACIÓN MINERA SANTA MARÍA"/>
    <s v="EG"/>
    <m/>
    <m/>
  </r>
  <r>
    <x v="71"/>
    <x v="71"/>
    <d v="2024-01-01T00:00:00"/>
    <d v="2023-12-26T00:00:00"/>
    <n v="14"/>
    <d v="2024-01-14T00:00:00"/>
    <s v="INCAPACIDAD ENFERMEDAD GENERAL"/>
    <x v="0"/>
    <n v="0"/>
    <s v="No"/>
    <s v="UU213942"/>
    <s v="UU213763"/>
    <s v="NEGOCIACIÓN MINERA SANTA MARÍA"/>
    <s v="EG"/>
    <m/>
    <m/>
  </r>
  <r>
    <x v="71"/>
    <x v="71"/>
    <d v="2024-01-29T00:00:00"/>
    <d v="2024-01-23T00:00:00"/>
    <n v="3"/>
    <d v="2024-01-31T00:00:00"/>
    <s v="INCAPACIDAD ENFERMEDAD GENERAL"/>
    <x v="0"/>
    <n v="0"/>
    <s v="No"/>
    <s v="UU214788"/>
    <s v="UU214351"/>
    <s v="NEGOCIACIÓN MINERA SANTA MARÍA"/>
    <s v="EG"/>
    <m/>
    <m/>
  </r>
  <r>
    <x v="71"/>
    <x v="71"/>
    <d v="2024-02-01T00:00:00"/>
    <d v="2024-01-26T00:00:00"/>
    <n v="28"/>
    <d v="2024-02-28T00:00:00"/>
    <s v="INCAPACIDAD ENFERMEDAD GENERAL"/>
    <x v="0"/>
    <n v="0"/>
    <s v="No"/>
    <s v="MR457500"/>
    <s v="UU214788"/>
    <s v="NEGOCIACIÓN MINERA SANTA MARÍA"/>
    <s v="EG"/>
    <m/>
    <m/>
  </r>
  <r>
    <x v="72"/>
    <x v="72"/>
    <d v="2024-03-07T00:00:00"/>
    <d v="2024-03-07T00:00:00"/>
    <n v="4"/>
    <d v="2024-03-10T00:00:00"/>
    <s v="INCAPACIDAD ENFERMEDAD GENERAL"/>
    <x v="0"/>
    <n v="0"/>
    <s v="Si"/>
    <s v="UU216181"/>
    <m/>
    <s v="NEGOCIACIÓN MINERA SANTA MARÍA"/>
    <s v="EG"/>
    <m/>
    <m/>
  </r>
  <r>
    <x v="72"/>
    <x v="72"/>
    <d v="2024-03-16T00:00:00"/>
    <d v="2024-03-11T00:00:00"/>
    <n v="3"/>
    <d v="2024-03-18T00:00:00"/>
    <s v="INCAPACIDAD ENFERMEDAD GENERAL"/>
    <x v="0"/>
    <n v="0"/>
    <s v="No"/>
    <s v="UU216258"/>
    <s v="UU216181"/>
    <s v="NEGOCIACIÓN MINERA SANTA MARÍA"/>
    <s v="EG"/>
    <m/>
    <m/>
  </r>
  <r>
    <x v="72"/>
    <x v="72"/>
    <d v="2024-05-22T00:00:00"/>
    <d v="2024-05-22T00:00:00"/>
    <n v="2"/>
    <d v="2024-05-23T00:00:00"/>
    <s v="INCAPACIDAD ENFERMEDAD GENERAL"/>
    <x v="0"/>
    <n v="0"/>
    <s v="Si"/>
    <s v="UU218750"/>
    <m/>
    <s v="NEGOCIACIÓN MINERA SANTA MARÍA"/>
    <s v="EG"/>
    <m/>
    <m/>
  </r>
  <r>
    <x v="73"/>
    <x v="73"/>
    <d v="2024-12-01T00:00:00"/>
    <d v="2024-11-25T00:00:00"/>
    <n v="4"/>
    <d v="2024-12-04T00:00:00"/>
    <s v="INCAPACIDAD ENFERMEDAD GENERAL"/>
    <x v="0"/>
    <n v="0"/>
    <s v="Si"/>
    <s v="MR464960"/>
    <m/>
    <s v="NEGOCIACIÓN MINERA SANTA MARÍA"/>
    <s v="EG"/>
    <m/>
    <m/>
  </r>
  <r>
    <x v="73"/>
    <x v="73"/>
    <d v="2024-12-05T00:00:00"/>
    <d v="2024-11-29T00:00:00"/>
    <n v="7"/>
    <d v="2024-12-11T00:00:00"/>
    <s v="INCAPACIDAD ENFERMEDAD GENERAL"/>
    <x v="0"/>
    <n v="0"/>
    <s v="No"/>
    <s v="UU225601"/>
    <s v="MR464960"/>
    <s v="NEGOCIACIÓN MINERA SANTA MARÍA"/>
    <s v="EG"/>
    <m/>
    <m/>
  </r>
  <r>
    <x v="74"/>
    <x v="74"/>
    <d v="2024-05-16T00:00:00"/>
    <d v="2024-05-09T00:00:00"/>
    <n v="4"/>
    <d v="2024-05-19T00:00:00"/>
    <s v="INCAPACIDAD RIESGO EN TRAYECTO"/>
    <x v="1"/>
    <n v="0"/>
    <s v="Si"/>
    <s v="UU218307"/>
    <m/>
    <s v="NEGOCIACIÓN MINERA SANTA MARÍA"/>
    <s v="ACCIDENTE DE TRAYECTO"/>
    <s v="Accidente de trayecto"/>
    <s v="Incapacidad temporal"/>
  </r>
  <r>
    <x v="74"/>
    <x v="74"/>
    <d v="2024-05-20T00:00:00"/>
    <d v="2024-05-13T00:00:00"/>
    <n v="1"/>
    <d v="2024-05-20T00:00:00"/>
    <s v="INCAPACIDAD RIESGO EN TRAYECTO"/>
    <x v="1"/>
    <n v="0"/>
    <s v="No"/>
    <s v="UU218406"/>
    <s v="UU218307"/>
    <s v="NEGOCIACIÓN MINERA SANTA MARÍA"/>
    <s v="ACCIDENTE DE TRAYECTO"/>
    <s v="Accidente de trayecto"/>
    <s v="Incapacidad temporal"/>
  </r>
  <r>
    <x v="75"/>
    <x v="75"/>
    <d v="2024-05-15T00:00:00"/>
    <d v="2024-05-10T00:00:00"/>
    <n v="14"/>
    <d v="2024-05-28T00:00:00"/>
    <s v="INCAPACIDAD RIEGO DE TRABAJO"/>
    <x v="1"/>
    <n v="0"/>
    <s v="No"/>
    <s v="MR464159"/>
    <s v="SQ004266"/>
    <s v="NEGOCIACIÓN MINERA SANTA MARÍA"/>
    <s v="ACCIDENTE DE TRABAJO"/>
    <s v="Accidente de trabajo"/>
    <s v="Incapacidad temporal"/>
  </r>
  <r>
    <x v="75"/>
    <x v="75"/>
    <d v="2024-05-29T00:00:00"/>
    <d v="2024-05-24T00:00:00"/>
    <n v="14"/>
    <d v="2024-06-11T00:00:00"/>
    <s v="INCAPACIDAD RIEGO DE TRABAJO"/>
    <x v="1"/>
    <n v="0"/>
    <s v="No"/>
    <s v="MR464213"/>
    <s v="MR464159"/>
    <s v="NEGOCIACIÓN MINERA SANTA MARÍA"/>
    <s v="ACCIDENTE DE TRABAJO"/>
    <s v="Accidente de trabajo"/>
    <s v="Incapacidad temporal"/>
  </r>
  <r>
    <x v="75"/>
    <x v="75"/>
    <d v="2024-06-12T00:00:00"/>
    <d v="2024-06-07T00:00:00"/>
    <n v="14"/>
    <d v="2024-06-25T00:00:00"/>
    <s v="INCAPACIDAD RIEGO DE TRABAJO"/>
    <x v="1"/>
    <n v="0"/>
    <s v="No"/>
    <s v="MR464250"/>
    <s v="MR464213"/>
    <s v="NEGOCIACIÓN MINERA SANTA MARÍA"/>
    <s v="ACCIDENTE DE TRABAJO"/>
    <s v="Accidente de trabajo"/>
    <s v="Incapacidad temporal"/>
  </r>
  <r>
    <x v="75"/>
    <x v="75"/>
    <d v="2024-06-26T00:00:00"/>
    <d v="2024-06-21T00:00:00"/>
    <n v="14"/>
    <d v="2024-07-09T00:00:00"/>
    <s v="INCAPACIDAD RIEGO DE TRABAJO"/>
    <x v="1"/>
    <n v="0"/>
    <s v="No"/>
    <s v="MR464286"/>
    <s v="MR464250"/>
    <s v="NEGOCIACIÓN MINERA SANTA MARÍA"/>
    <s v="ACCIDENTE DE TRABAJO"/>
    <s v="Accidente de trabajo"/>
    <s v="Incapacidad temporal"/>
  </r>
  <r>
    <x v="75"/>
    <x v="75"/>
    <d v="2024-07-10T00:00:00"/>
    <d v="2024-07-05T00:00:00"/>
    <n v="14"/>
    <d v="2024-07-23T00:00:00"/>
    <s v="INCAPACIDAD RIEGO DE TRABAJO"/>
    <x v="1"/>
    <n v="0"/>
    <s v="No"/>
    <s v="MR464363"/>
    <s v="MR464286"/>
    <s v="NEGOCIACIÓN MINERA SANTA MARÍA"/>
    <s v="ACCIDENTE DE TRABAJO"/>
    <s v="Accidente de trabajo"/>
    <s v="Incapacidad temporal"/>
  </r>
  <r>
    <x v="75"/>
    <x v="75"/>
    <d v="2024-07-24T00:00:00"/>
    <d v="2024-07-19T00:00:00"/>
    <n v="14"/>
    <d v="2024-08-06T00:00:00"/>
    <s v="INCAPACIDAD RIEGO DE TRABAJO"/>
    <x v="1"/>
    <n v="0"/>
    <s v="No"/>
    <s v="MR464392"/>
    <s v="MR464363"/>
    <s v="NEGOCIACIÓN MINERA SANTA MARÍA"/>
    <s v="ACCIDENTE DE TRABAJO"/>
    <s v="Accidente de trabajo"/>
    <s v="Incapacidad temporal"/>
  </r>
  <r>
    <x v="75"/>
    <x v="75"/>
    <d v="2024-08-07T00:00:00"/>
    <d v="2024-08-02T00:00:00"/>
    <n v="14"/>
    <d v="2024-08-20T00:00:00"/>
    <s v="INCAPACIDAD RIEGO DE TRABAJO"/>
    <x v="1"/>
    <n v="0"/>
    <s v="No"/>
    <s v="MR464478"/>
    <s v="MR464392"/>
    <s v="NEGOCIACIÓN MINERA SANTA MARÍA"/>
    <s v="ACCIDENTE DE TRABAJO"/>
    <s v="Accidente de trabajo"/>
    <s v="Incapacidad temporal"/>
  </r>
  <r>
    <x v="75"/>
    <x v="75"/>
    <d v="2024-08-21T00:00:00"/>
    <d v="2024-08-16T00:00:00"/>
    <n v="11"/>
    <d v="2024-08-31T00:00:00"/>
    <s v="INCAPACIDAD ENFERMEDAD GENERAL"/>
    <x v="0"/>
    <n v="0"/>
    <s v="Si"/>
    <s v="SQ007416"/>
    <m/>
    <s v="NEGOCIACIÓN MINERA SANTA MARÍA"/>
    <s v="EG"/>
    <m/>
    <m/>
  </r>
  <r>
    <x v="75"/>
    <x v="75"/>
    <d v="2024-09-16T00:00:00"/>
    <d v="2024-08-27T00:00:00"/>
    <n v="17"/>
    <d v="2024-10-02T00:00:00"/>
    <s v="INCAPACIDAD ENFERMEDAD GENERAL"/>
    <x v="0"/>
    <n v="0"/>
    <s v="No"/>
    <s v="XXXXX2  "/>
    <s v="SQ007416"/>
    <s v="NEGOCIACIÓN MINERA SANTA MARÍA"/>
    <s v="EG"/>
    <m/>
    <m/>
  </r>
  <r>
    <x v="75"/>
    <x v="75"/>
    <d v="2024-10-03T00:00:00"/>
    <d v="2024-09-13T00:00:00"/>
    <n v="28"/>
    <d v="2024-10-30T00:00:00"/>
    <s v="INCAPACIDAD ENFERMEDAD GENERAL"/>
    <x v="0"/>
    <n v="0"/>
    <s v="No"/>
    <s v="SQ008197"/>
    <s v="XXXXX2  "/>
    <s v="NEGOCIACIÓN MINERA SANTA MARÍA"/>
    <s v="EG"/>
    <m/>
    <m/>
  </r>
  <r>
    <x v="75"/>
    <x v="75"/>
    <d v="2024-03-18T00:00:00"/>
    <d v="2024-03-13T00:00:00"/>
    <n v="2"/>
    <d v="2024-03-19T00:00:00"/>
    <s v="INCAPACIDAD RIEGO DE TRABAJO"/>
    <x v="1"/>
    <n v="0"/>
    <s v="No"/>
    <s v="MR457803"/>
    <s v="SQ416913"/>
    <s v="NEGOCIACIÓN MINERA SANTA MARÍA"/>
    <s v="ACCIDENTE DE TRABAJO"/>
    <s v="Accidente de trabajo"/>
    <s v="Incapacidad temporal"/>
  </r>
  <r>
    <x v="75"/>
    <x v="75"/>
    <d v="2024-03-20T00:00:00"/>
    <d v="2024-03-15T00:00:00"/>
    <n v="28"/>
    <d v="2024-04-16T00:00:00"/>
    <s v="INCAPACIDAD RIEGO DE TRABAJO"/>
    <x v="1"/>
    <n v="0"/>
    <s v="No"/>
    <s v="SQ003584"/>
    <s v="MR457803"/>
    <s v="NEGOCIACIÓN MINERA SANTA MARÍA"/>
    <s v="ACCIDENTE DE TRABAJO"/>
    <s v="Accidente de trabajo"/>
    <s v="Incapacidad temporal"/>
  </r>
  <r>
    <x v="75"/>
    <x v="75"/>
    <d v="2024-04-17T00:00:00"/>
    <d v="2024-04-12T00:00:00"/>
    <n v="28"/>
    <d v="2024-05-14T00:00:00"/>
    <s v="INCAPACIDAD RIEGO DE TRABAJO"/>
    <x v="1"/>
    <n v="0"/>
    <s v="No"/>
    <s v="SQ004266"/>
    <s v="SQ003584"/>
    <s v="NEGOCIACIÓN MINERA SANTA MARÍA"/>
    <s v="ACCIDENTE DE TRABAJO"/>
    <s v="Accidente de trabajo"/>
    <s v="Incapacidad temporal"/>
  </r>
  <r>
    <x v="75"/>
    <x v="75"/>
    <d v="2024-02-04T00:00:00"/>
    <d v="2024-01-30T00:00:00"/>
    <n v="14"/>
    <d v="2024-02-17T00:00:00"/>
    <s v="INCAPACIDAD RIEGO DE TRABAJO"/>
    <x v="1"/>
    <n v="0"/>
    <s v="No"/>
    <s v="MT457601"/>
    <s v="MR457435"/>
    <s v="NEGOCIACIÓN MINERA SANTA MARÍA"/>
    <s v="ACCIDENTE DE TRABAJO"/>
    <s v="Accidente de trabajo"/>
    <s v="Incapacidad temporal"/>
  </r>
  <r>
    <x v="75"/>
    <x v="75"/>
    <d v="2024-02-18T00:00:00"/>
    <d v="2024-02-13T00:00:00"/>
    <n v="1"/>
    <d v="2024-02-18T00:00:00"/>
    <s v="INCAPACIDAD RIEGO DE TRABAJO"/>
    <x v="1"/>
    <n v="0"/>
    <s v="No"/>
    <s v="MR457639"/>
    <s v="MT457601"/>
    <s v="NEGOCIACIÓN MINERA SANTA MARÍA"/>
    <s v="ACCIDENTE DE TRABAJO"/>
    <s v="Accidente de trabajo"/>
    <s v="Incapacidad temporal"/>
  </r>
  <r>
    <x v="75"/>
    <x v="75"/>
    <d v="2024-02-19T00:00:00"/>
    <d v="2024-02-14T00:00:00"/>
    <n v="28"/>
    <d v="2024-03-17T00:00:00"/>
    <s v="INCAPACIDAD RIEGO DE TRABAJO"/>
    <x v="1"/>
    <n v="0"/>
    <s v="No"/>
    <s v="SQ416913"/>
    <s v="MR457639"/>
    <s v="NEGOCIACIÓN MINERA SANTA MARÍA"/>
    <s v="ACCIDENTE DE TRABAJO"/>
    <s v="Accidente de trabajo"/>
    <s v="Incapacidad temporal"/>
  </r>
  <r>
    <x v="75"/>
    <x v="75"/>
    <d v="2023-12-09T00:00:00"/>
    <d v="2023-12-04T00:00:00"/>
    <n v="28"/>
    <d v="2024-01-05T00:00:00"/>
    <s v="INCAPACIDAD RIEGO DE TRABAJO"/>
    <x v="1"/>
    <n v="0"/>
    <s v="No"/>
    <s v="SQ000695"/>
    <s v="MJ278489"/>
    <s v="NEGOCIACIÓN MINERA SANTA MARÍA"/>
    <s v="ACCIDENTE DE TRABAJO"/>
    <s v="Accidente de trabajo"/>
    <s v="Incapacidad temporal"/>
  </r>
  <r>
    <x v="75"/>
    <x v="75"/>
    <d v="2024-01-06T00:00:00"/>
    <d v="2024-01-01T00:00:00"/>
    <n v="14"/>
    <d v="2024-01-19T00:00:00"/>
    <s v="INCAPACIDAD RIEGO DE TRABAJO"/>
    <x v="1"/>
    <n v="0"/>
    <s v="No"/>
    <s v="MJ278742"/>
    <s v="SQ000695"/>
    <s v="NEGOCIACIÓN MINERA SANTA MARÍA"/>
    <s v="ACCIDENTE DE TRABAJO"/>
    <s v="Accidente de trabajo"/>
    <s v="Incapacidad temporal"/>
  </r>
  <r>
    <x v="75"/>
    <x v="75"/>
    <d v="2024-01-20T00:00:00"/>
    <d v="2024-01-15T00:00:00"/>
    <n v="15"/>
    <d v="2024-02-03T00:00:00"/>
    <s v="INCAPACIDAD RIEGO DE TRABAJO"/>
    <x v="1"/>
    <n v="0"/>
    <s v="No"/>
    <s v="MR457435"/>
    <s v="MJ278742"/>
    <s v="NEGOCIACIÓN MINERA SANTA MARÍA"/>
    <s v="ACCIDENTE DE TRABAJO"/>
    <s v="Accidente de trabajo"/>
    <s v="Incapacidad temporal"/>
  </r>
  <r>
    <x v="75"/>
    <x v="75"/>
    <d v="2024-12-23T00:00:00"/>
    <d v="2024-12-03T00:00:00"/>
    <n v="9"/>
    <d v="2024-12-31T00:00:00"/>
    <s v="INCAPACIDAD ENFERMEDAD GENERAL"/>
    <x v="0"/>
    <n v="0"/>
    <s v="No"/>
    <s v="SQ433139"/>
    <s v="SQ009593"/>
    <s v="NEGOCIACIÓN MINERA SANTA MARÍA"/>
    <s v="EG"/>
    <m/>
    <m/>
  </r>
  <r>
    <x v="75"/>
    <x v="75"/>
    <d v="2024-11-28T00:00:00"/>
    <d v="2024-11-08T00:00:00"/>
    <n v="25"/>
    <d v="2024-12-22T00:00:00"/>
    <s v="INCAPACIDAD ENFERMEDAD GENERAL"/>
    <x v="0"/>
    <n v="0"/>
    <s v="No"/>
    <s v="SQ009593"/>
    <s v="SQ008921"/>
    <s v="NEGOCIACIÓN MINERA SANTA MARÍA"/>
    <s v="EG"/>
    <m/>
    <m/>
  </r>
  <r>
    <x v="75"/>
    <x v="75"/>
    <d v="2024-10-31T00:00:00"/>
    <d v="2024-10-11T00:00:00"/>
    <n v="28"/>
    <d v="2024-11-27T00:00:00"/>
    <s v="INCAPACIDAD ENFERMEDAD GENERAL"/>
    <x v="0"/>
    <n v="0"/>
    <s v="No"/>
    <s v="SQ008921"/>
    <s v="SQ008197"/>
    <s v="NEGOCIACIÓN MINERA SANTA MARÍA"/>
    <s v="EG"/>
    <m/>
    <m/>
  </r>
  <r>
    <x v="76"/>
    <x v="76"/>
    <d v="2024-01-24T00:00:00"/>
    <d v="2024-01-15T00:00:00"/>
    <n v="14"/>
    <d v="2024-02-06T00:00:00"/>
    <s v="INCAPACIDAD RIEGO DE TRABAJO"/>
    <x v="1"/>
    <n v="0"/>
    <s v="No"/>
    <s v="UU214539"/>
    <s v="UU214359"/>
    <s v="NEGOCIACIÓN MINERA SANTA MARÍA"/>
    <s v="ACCIDENTE DE TRABAJO"/>
    <s v="Accidente de trabajo"/>
    <s v="Incapacidad temporal"/>
  </r>
  <r>
    <x v="76"/>
    <x v="76"/>
    <d v="2024-01-18T00:00:00"/>
    <d v="2024-01-09T00:00:00"/>
    <n v="6"/>
    <d v="2024-01-23T00:00:00"/>
    <s v="INCAPACIDAD RIEGO DE TRABAJO"/>
    <x v="1"/>
    <n v="0"/>
    <s v="No"/>
    <s v="UU214359"/>
    <s v="SQ000928"/>
    <s v="NEGOCIACIÓN MINERA SANTA MARÍA"/>
    <s v="ACCIDENTE DE TRABAJO"/>
    <s v="Accidente de trabajo"/>
    <s v="Incapacidad temporal"/>
  </r>
  <r>
    <x v="76"/>
    <x v="76"/>
    <d v="2023-12-21T00:00:00"/>
    <d v="2023-12-12T00:00:00"/>
    <n v="28"/>
    <d v="2024-01-17T00:00:00"/>
    <s v="INCAPACIDAD RIEGO DE TRABAJO"/>
    <x v="1"/>
    <n v="0"/>
    <s v="No"/>
    <s v="SQ000928"/>
    <s v="UU213322"/>
    <s v="NEGOCIACIÓN MINERA SANTA MARÍA"/>
    <s v="ACCIDENTE DE TRABAJO"/>
    <s v="Accidente de trabajo"/>
    <s v="Incapacidad temporal"/>
  </r>
  <r>
    <x v="76"/>
    <x v="76"/>
    <d v="2024-02-07T00:00:00"/>
    <d v="2024-01-29T00:00:00"/>
    <n v="11"/>
    <d v="2024-02-17T00:00:00"/>
    <s v="INCAPACIDAD RIEGO DE TRABAJO"/>
    <x v="1"/>
    <n v="0"/>
    <s v="No"/>
    <s v="UU214980"/>
    <s v="UU214539"/>
    <s v="NEGOCIACIÓN MINERA SANTA MARÍA"/>
    <s v="ACCIDENTE DE TRABAJO"/>
    <s v="Accidente de trabajo"/>
    <s v="Incapacidad temporal"/>
  </r>
  <r>
    <x v="76"/>
    <x v="76"/>
    <d v="2024-03-17T00:00:00"/>
    <d v="2024-03-08T00:00:00"/>
    <n v="28"/>
    <d v="2024-04-13T00:00:00"/>
    <s v="INCAPACIDAD RIEGO DE TRABAJO"/>
    <x v="1"/>
    <n v="0"/>
    <s v="No"/>
    <s v="SQ418253"/>
    <s v="SQ416713"/>
    <s v="NEGOCIACIÓN MINERA SANTA MARÍA"/>
    <s v="ACCIDENTE DE TRABAJO"/>
    <s v="Accidente de trabajo"/>
    <s v="Incapacidad temporal"/>
  </r>
  <r>
    <x v="76"/>
    <x v="76"/>
    <d v="2024-02-18T00:00:00"/>
    <d v="2024-02-09T00:00:00"/>
    <n v="28"/>
    <d v="2024-03-16T00:00:00"/>
    <s v="INCAPACIDAD RIEGO DE TRABAJO"/>
    <x v="1"/>
    <n v="0"/>
    <s v="No"/>
    <s v="SQ416713"/>
    <s v="UU214980"/>
    <s v="NEGOCIACIÓN MINERA SANTA MARÍA"/>
    <s v="ACCIDENTE DE TRABAJO"/>
    <s v="Accidente de trabajo"/>
    <s v="Incapacidad temporal"/>
  </r>
  <r>
    <x v="77"/>
    <x v="77"/>
    <d v="2024-01-01T00:00:00"/>
    <d v="2023-12-18T00:00:00"/>
    <n v="10"/>
    <d v="2024-01-10T00:00:00"/>
    <s v="INCAPACIDAD ENFERMEDAD GENERAL"/>
    <x v="0"/>
    <n v="0"/>
    <s v="Si"/>
    <s v="UU213745"/>
    <m/>
    <s v="NEGOCIACIÓN MINERA SANTA MARÍA"/>
    <s v="EG"/>
    <m/>
    <m/>
  </r>
  <r>
    <x v="77"/>
    <x v="77"/>
    <d v="2024-01-11T00:00:00"/>
    <d v="2023-12-28T00:00:00"/>
    <n v="8"/>
    <d v="2024-01-18T00:00:00"/>
    <s v="INCAPACIDAD ENFERMEDAD GENERAL"/>
    <x v="0"/>
    <n v="0"/>
    <s v="No"/>
    <s v="UU214031"/>
    <s v="UU213745"/>
    <s v="NEGOCIACIÓN MINERA SANTA MARÍA"/>
    <s v="EG"/>
    <m/>
    <m/>
  </r>
  <r>
    <x v="78"/>
    <x v="78"/>
    <d v="2024-01-01T00:00:00"/>
    <d v="2023-12-22T00:00:00"/>
    <n v="28"/>
    <d v="2024-01-28T00:00:00"/>
    <s v="INCAPACIDAD RIEGO DE TRABAJO"/>
    <x v="1"/>
    <n v="0"/>
    <s v="No"/>
    <s v="SQ001286"/>
    <s v="SQ000446"/>
    <s v="NEGOCIACIÓN MINERA SANTA MARÍA"/>
    <s v="ACCIDENTE DE TRABAJO"/>
    <s v="Accidente de trabajo"/>
    <s v="Incapacidad temporal"/>
  </r>
  <r>
    <x v="78"/>
    <x v="78"/>
    <d v="2024-01-29T00:00:00"/>
    <d v="2024-01-19T00:00:00"/>
    <n v="7"/>
    <d v="2024-02-04T00:00:00"/>
    <s v="INCAPACIDAD RIEGO DE TRABAJO"/>
    <x v="1"/>
    <n v="0"/>
    <s v="No"/>
    <s v="UU214677"/>
    <s v="SQ001286"/>
    <s v="NEGOCIACIÓN MINERA SANTA MARÍA"/>
    <s v="ACCIDENTE DE TRABAJO"/>
    <s v="Accidente de trabajo"/>
    <s v="Incapacidad temporal"/>
  </r>
  <r>
    <x v="78"/>
    <x v="78"/>
    <d v="2024-02-12T00:00:00"/>
    <d v="2024-02-02T00:00:00"/>
    <n v="7"/>
    <d v="2024-02-18T00:00:00"/>
    <s v="INCAPACIDAD RIEGO DE TRABAJO"/>
    <x v="1"/>
    <n v="0"/>
    <s v="No"/>
    <s v="UU215142"/>
    <s v="UU214906"/>
    <s v="NEGOCIACIÓN MINERA SANTA MARÍA"/>
    <s v="ACCIDENTE DE TRABAJO"/>
    <s v="Accidente de trabajo"/>
    <s v="Incapacidad temporal"/>
  </r>
  <r>
    <x v="78"/>
    <x v="78"/>
    <d v="2024-02-05T00:00:00"/>
    <d v="2024-01-26T00:00:00"/>
    <n v="7"/>
    <d v="2024-02-11T00:00:00"/>
    <s v="INCAPACIDAD RIEGO DE TRABAJO"/>
    <x v="1"/>
    <n v="0"/>
    <s v="No"/>
    <s v="UU214906"/>
    <s v="UU214677"/>
    <s v="NEGOCIACIÓN MINERA SANTA MARÍA"/>
    <s v="ACCIDENTE DE TRABAJO"/>
    <s v="Accidente de trabajo"/>
    <s v="Incapacidad temporal"/>
  </r>
  <r>
    <x v="78"/>
    <x v="78"/>
    <d v="2024-02-26T00:00:00"/>
    <d v="2024-02-16T00:00:00"/>
    <n v="7"/>
    <d v="2024-03-03T00:00:00"/>
    <s v="INCAPACIDAD RIEGO DE TRABAJO"/>
    <x v="1"/>
    <n v="0"/>
    <s v="No"/>
    <s v="MR457647"/>
    <s v="UU215330"/>
    <s v="NEGOCIACIÓN MINERA SANTA MARÍA"/>
    <s v="ACCIDENTE DE TRABAJO"/>
    <s v="Accidente de trabajo"/>
    <s v="Incapacidad temporal"/>
  </r>
  <r>
    <x v="78"/>
    <x v="78"/>
    <d v="2024-02-19T00:00:00"/>
    <d v="2024-02-09T00:00:00"/>
    <n v="7"/>
    <d v="2024-02-25T00:00:00"/>
    <s v="INCAPACIDAD RIEGO DE TRABAJO"/>
    <x v="1"/>
    <n v="0"/>
    <s v="No"/>
    <s v="UU215933"/>
    <s v="UU215142"/>
    <s v="NEGOCIACIÓN MINERA SANTA MARÍA"/>
    <s v="ACCIDENTE DE TRABAJO"/>
    <s v="Accidente de trabajo"/>
    <s v="Incapacidad temporal"/>
  </r>
  <r>
    <x v="78"/>
    <x v="78"/>
    <d v="2024-03-04T00:00:00"/>
    <d v="2024-02-23T00:00:00"/>
    <n v="4"/>
    <d v="2024-03-07T00:00:00"/>
    <s v="INCAPACIDAD RIEGO DE TRABAJO"/>
    <x v="1"/>
    <n v="0"/>
    <s v="No"/>
    <s v="UU215751"/>
    <s v="MR457647"/>
    <s v="NEGOCIACIÓN MINERA SANTA MARÍA"/>
    <s v="ACCIDENTE DE TRABAJO"/>
    <s v="Accidente de trabajo"/>
    <s v="Incapacidad temporal"/>
  </r>
  <r>
    <x v="78"/>
    <x v="78"/>
    <d v="2024-03-08T00:00:00"/>
    <d v="2024-02-27T00:00:00"/>
    <n v="7"/>
    <d v="2024-03-14T00:00:00"/>
    <s v="INCAPACIDAD RIEGO DE TRABAJO"/>
    <x v="1"/>
    <n v="0"/>
    <s v="No"/>
    <s v="UU215870"/>
    <s v="UU215751"/>
    <s v="NEGOCIACIÓN MINERA SANTA MARÍA"/>
    <s v="ACCIDENTE DE TRABAJO"/>
    <s v="Accidente de trabajo"/>
    <s v="Incapacidad temporal"/>
  </r>
  <r>
    <x v="78"/>
    <x v="78"/>
    <d v="2024-03-22T00:00:00"/>
    <d v="2024-03-12T00:00:00"/>
    <n v="7"/>
    <d v="2024-03-28T00:00:00"/>
    <s v="INCAPACIDAD RIEGO DE TRABAJO"/>
    <x v="1"/>
    <n v="0"/>
    <s v="No"/>
    <s v="UU216342"/>
    <s v="UU216099"/>
    <s v="NEGOCIACIÓN MINERA SANTA MARÍA"/>
    <s v="ACCIDENTE DE TRABAJO"/>
    <s v="Accidente de trabajo"/>
    <s v="Incapacidad temporal"/>
  </r>
  <r>
    <x v="78"/>
    <x v="78"/>
    <d v="2024-03-15T00:00:00"/>
    <d v="2024-03-05T00:00:00"/>
    <n v="7"/>
    <d v="2024-03-21T00:00:00"/>
    <s v="INCAPACIDAD RIEGO DE TRABAJO"/>
    <x v="1"/>
    <n v="0"/>
    <s v="No"/>
    <s v="UU216099"/>
    <s v="UU215870"/>
    <s v="NEGOCIACIÓN MINERA SANTA MARÍA"/>
    <s v="ACCIDENTE DE TRABAJO"/>
    <s v="Accidente de trabajo"/>
    <s v="Incapacidad temporal"/>
  </r>
  <r>
    <x v="78"/>
    <x v="78"/>
    <d v="2024-04-13T00:00:00"/>
    <d v="2024-04-03T00:00:00"/>
    <n v="3"/>
    <d v="2024-04-15T00:00:00"/>
    <s v="INCAPACIDAD RIEGO DE TRABAJO"/>
    <x v="1"/>
    <n v="0"/>
    <s v="No"/>
    <s v="UU217102"/>
    <s v="UU216822"/>
    <s v="NEGOCIACIÓN MINERA SANTA MARÍA"/>
    <s v="ACCIDENTE DE TRABAJO"/>
    <s v="Accidente de trabajo"/>
    <s v="Incapacidad temporal"/>
  </r>
  <r>
    <x v="78"/>
    <x v="78"/>
    <d v="2024-04-05T00:00:00"/>
    <d v="2024-03-26T00:00:00"/>
    <n v="8"/>
    <d v="2024-04-12T00:00:00"/>
    <s v="INCAPACIDAD RIEGO DE TRABAJO"/>
    <x v="1"/>
    <n v="0"/>
    <s v="No"/>
    <s v="UU216822"/>
    <s v="UU216523"/>
    <s v="NEGOCIACIÓN MINERA SANTA MARÍA"/>
    <s v="ACCIDENTE DE TRABAJO"/>
    <s v="Accidente de trabajo"/>
    <s v="Incapacidad temporal"/>
  </r>
  <r>
    <x v="78"/>
    <x v="78"/>
    <d v="2024-03-29T00:00:00"/>
    <d v="2024-03-19T00:00:00"/>
    <n v="7"/>
    <d v="2024-04-04T00:00:00"/>
    <s v="INCAPACIDAD RIEGO DE TRABAJO"/>
    <x v="1"/>
    <n v="0"/>
    <s v="No"/>
    <s v="UU216523"/>
    <s v="UU216342"/>
    <s v="NEGOCIACIÓN MINERA SANTA MARÍA"/>
    <s v="ACCIDENTE DE TRABAJO"/>
    <s v="Accidente de trabajo"/>
    <s v="Incapacidad temporal"/>
  </r>
  <r>
    <x v="79"/>
    <x v="79"/>
    <d v="2024-12-16T00:00:00"/>
    <d v="2024-12-16T00:00:00"/>
    <n v="4"/>
    <d v="2024-12-19T00:00:00"/>
    <s v="INCAPACIDAD ENFERMEDAD GENERAL"/>
    <x v="0"/>
    <n v="0"/>
    <s v="Si"/>
    <s v="UU226108"/>
    <m/>
    <s v="NEGOCIACIÓN MINERA SANTA MARÍA"/>
    <s v="EG"/>
    <m/>
    <m/>
  </r>
  <r>
    <x v="80"/>
    <x v="80"/>
    <d v="2024-02-08T00:00:00"/>
    <d v="2024-02-05T00:00:00"/>
    <n v="3"/>
    <d v="2024-02-10T00:00:00"/>
    <s v="INCAPACIDAD ENFERMEDAD GENERAL"/>
    <x v="0"/>
    <n v="0"/>
    <s v="No"/>
    <s v="UU215197"/>
    <s v="UU215149"/>
    <s v="NEGOCIACIÓN MINERA SANTA MARÍA"/>
    <s v="EG"/>
    <m/>
    <m/>
  </r>
  <r>
    <x v="80"/>
    <x v="80"/>
    <d v="2024-02-01T00:00:00"/>
    <d v="2024-01-29T00:00:00"/>
    <n v="4"/>
    <d v="2024-02-04T00:00:00"/>
    <s v="INCAPACIDAD ENFERMEDAD GENERAL"/>
    <x v="0"/>
    <n v="0"/>
    <s v="Si"/>
    <s v="UU215115"/>
    <m/>
    <s v="NEGOCIACIÓN MINERA SANTA MARÍA"/>
    <s v="EG"/>
    <m/>
    <m/>
  </r>
  <r>
    <x v="80"/>
    <x v="80"/>
    <d v="2024-02-05T00:00:00"/>
    <d v="2024-02-02T00:00:00"/>
    <n v="3"/>
    <d v="2024-02-07T00:00:00"/>
    <s v="INCAPACIDAD ENFERMEDAD GENERAL"/>
    <x v="0"/>
    <n v="0"/>
    <s v="No"/>
    <s v="UU215149"/>
    <s v="UU215115"/>
    <s v="NEGOCIACIÓN MINERA SANTA MARÍA"/>
    <s v="EG"/>
    <m/>
    <m/>
  </r>
  <r>
    <x v="81"/>
    <x v="81"/>
    <d v="2024-02-16T00:00:00"/>
    <d v="2024-02-13T00:00:00"/>
    <n v="2"/>
    <d v="2024-02-17T00:00:00"/>
    <s v="INCAPACIDAD ENFERMEDAD GENERAL"/>
    <x v="0"/>
    <n v="0"/>
    <s v="Si"/>
    <s v="UU215421"/>
    <m/>
    <s v="NEGOCIACIÓN MINERA SANTA MARÍA"/>
    <s v="EG"/>
    <m/>
    <m/>
  </r>
  <r>
    <x v="81"/>
    <x v="81"/>
    <d v="2024-02-18T00:00:00"/>
    <d v="2024-02-15T00:00:00"/>
    <n v="1"/>
    <d v="2024-02-18T00:00:00"/>
    <s v="INCAPACIDAD ENFERMEDAD GENERAL"/>
    <x v="0"/>
    <n v="0"/>
    <s v="No"/>
    <s v="UU215493"/>
    <s v="UU215421"/>
    <s v="NEGOCIACIÓN MINERA SANTA MARÍA"/>
    <s v="EG"/>
    <m/>
    <m/>
  </r>
  <r>
    <x v="82"/>
    <x v="82"/>
    <d v="2024-05-02T00:00:00"/>
    <d v="2024-04-24T00:00:00"/>
    <n v="2"/>
    <d v="2024-05-03T00:00:00"/>
    <s v="INCAPACIDAD RIEGO DE TRABAJO"/>
    <x v="1"/>
    <n v="0"/>
    <s v="Si"/>
    <s v="UU217831"/>
    <m/>
    <s v="NEGOCIACIÓN MINERA SANTA MARÍA"/>
    <s v="ACCIDENTE DE TRABAJO"/>
    <s v="Accidente de trabajo"/>
    <s v="Incapacidad temporal"/>
  </r>
  <r>
    <x v="83"/>
    <x v="83"/>
    <d v="2024-08-01T00:00:00"/>
    <d v="2024-07-22T00:00:00"/>
    <n v="3"/>
    <d v="2024-08-03T00:00:00"/>
    <s v="INCAPACIDAD ENFERMEDAD GENERAL"/>
    <x v="0"/>
    <n v="0"/>
    <s v="Si"/>
    <s v="UU220729"/>
    <m/>
    <s v="NEGOCIACIÓN MINERA SANTA MARÍA"/>
    <s v="EG"/>
    <m/>
    <m/>
  </r>
  <r>
    <x v="83"/>
    <x v="83"/>
    <d v="2024-08-04T00:00:00"/>
    <d v="2024-07-25T00:00:00"/>
    <n v="5"/>
    <d v="2024-08-08T00:00:00"/>
    <s v="INCAPACIDAD ENFERMEDAD GENERAL"/>
    <x v="0"/>
    <n v="0"/>
    <s v="No"/>
    <s v="UU220900"/>
    <s v="UU220729"/>
    <s v="NEGOCIACIÓN MINERA SANTA MARÍA"/>
    <s v="EG"/>
    <m/>
    <m/>
  </r>
  <r>
    <x v="83"/>
    <x v="83"/>
    <d v="2024-12-15T00:00:00"/>
    <d v="2024-12-11T00:00:00"/>
    <n v="7"/>
    <d v="2024-12-21T00:00:00"/>
    <s v="INCAPACIDAD ENFERMEDAD GENERAL"/>
    <x v="0"/>
    <n v="0"/>
    <s v="No"/>
    <s v="UU225955"/>
    <s v="UU225710"/>
    <s v="NEGOCIACIÓN MINERA SANTA MARÍA"/>
    <s v="EG"/>
    <m/>
    <m/>
  </r>
  <r>
    <x v="83"/>
    <x v="83"/>
    <d v="2024-12-01T00:00:00"/>
    <d v="2024-11-27T00:00:00"/>
    <n v="7"/>
    <d v="2024-12-07T00:00:00"/>
    <s v="INCAPACIDAD ENFERMEDAD GENERAL"/>
    <x v="0"/>
    <n v="0"/>
    <s v="No"/>
    <s v="UU225465"/>
    <s v="UU225226"/>
    <s v="NEGOCIACIÓN MINERA SANTA MARÍA"/>
    <s v="EG"/>
    <m/>
    <m/>
  </r>
  <r>
    <x v="83"/>
    <x v="83"/>
    <d v="2024-11-20T00:00:00"/>
    <d v="2024-11-20T00:00:00"/>
    <n v="7"/>
    <d v="2024-11-26T00:00:00"/>
    <s v="INCAPACIDAD ENFERMEDAD GENERAL"/>
    <x v="0"/>
    <n v="0"/>
    <s v="Si"/>
    <s v="UU225226"/>
    <m/>
    <s v="NEGOCIACIÓN MINERA SANTA MARÍA"/>
    <s v="EG"/>
    <m/>
    <m/>
  </r>
  <r>
    <x v="83"/>
    <x v="83"/>
    <d v="2024-12-08T00:00:00"/>
    <d v="2024-12-04T00:00:00"/>
    <n v="7"/>
    <d v="2024-12-14T00:00:00"/>
    <s v="INCAPACIDAD ENFERMEDAD GENERAL"/>
    <x v="0"/>
    <n v="0"/>
    <s v="No"/>
    <s v="UU225710"/>
    <s v="UU225465"/>
    <s v="NEGOCIACIÓN MINERA SANTA MARÍA"/>
    <s v="EG"/>
    <m/>
    <m/>
  </r>
  <r>
    <x v="84"/>
    <x v="84"/>
    <d v="2024-08-01T00:00:00"/>
    <d v="2024-07-24T00:00:00"/>
    <n v="7"/>
    <d v="2024-08-07T00:00:00"/>
    <s v="INCAPACIDAD RIEGO DE TRABAJO"/>
    <x v="1"/>
    <n v="0"/>
    <s v="No"/>
    <s v="UU220863"/>
    <s v="UU220372"/>
    <s v="NEGOCIACIÓN MINERA SANTA MARÍA"/>
    <s v="ACCIDENTE DE TRABAJO"/>
    <s v="Accidente de trabajo"/>
    <s v="Incapacidad temporal"/>
  </r>
  <r>
    <x v="84"/>
    <x v="84"/>
    <d v="2024-07-18T00:00:00"/>
    <d v="2024-07-10T00:00:00"/>
    <n v="14"/>
    <d v="2024-07-31T00:00:00"/>
    <s v="INCAPACIDAD RIEGO DE TRABAJO"/>
    <x v="1"/>
    <n v="0"/>
    <s v="No"/>
    <s v="UU220372"/>
    <s v="UU220183"/>
    <s v="NEGOCIACIÓN MINERA SANTA MARÍA"/>
    <s v="ACCIDENTE DE TRABAJO"/>
    <s v="Accidente de trabajo"/>
    <s v="Incapacidad temporal"/>
  </r>
  <r>
    <x v="84"/>
    <x v="84"/>
    <d v="2024-07-11T00:00:00"/>
    <d v="2024-07-03T00:00:00"/>
    <n v="7"/>
    <d v="2024-07-17T00:00:00"/>
    <s v="INCAPACIDAD RIEGO DE TRABAJO"/>
    <x v="1"/>
    <n v="0"/>
    <s v="No"/>
    <s v="UU220183"/>
    <s v="UU220005"/>
    <s v="NEGOCIACIÓN MINERA SANTA MARÍA"/>
    <s v="ACCIDENTE DE TRABAJO"/>
    <s v="Accidente de trabajo"/>
    <s v="Incapacidad temporal"/>
  </r>
  <r>
    <x v="84"/>
    <x v="84"/>
    <d v="2024-08-08T00:00:00"/>
    <d v="2024-07-31T00:00:00"/>
    <n v="1"/>
    <d v="2024-08-08T00:00:00"/>
    <s v="INCAPACIDAD RIEGO DE TRABAJO"/>
    <x v="1"/>
    <n v="0"/>
    <s v="No"/>
    <s v="UU221097"/>
    <s v="UU220863"/>
    <s v="NEGOCIACIÓN MINERA SANTA MARÍA"/>
    <s v="ACCIDENTE DE TRABAJO"/>
    <s v="Accidente de trabajo"/>
    <s v="Incapacidad temporal"/>
  </r>
  <r>
    <x v="84"/>
    <x v="84"/>
    <d v="2024-05-15T00:00:00"/>
    <d v="2024-05-08T00:00:00"/>
    <n v="7"/>
    <d v="2024-05-21T00:00:00"/>
    <s v="INCAPACIDAD RIEGO DE TRABAJO"/>
    <x v="1"/>
    <n v="0"/>
    <s v="No"/>
    <s v="UU218259"/>
    <s v="UU217846"/>
    <s v="NEGOCIACIÓN MINERA SANTA MARÍA"/>
    <s v="ACCIDENTE DE TRABAJO"/>
    <s v="Accidente de trabajo"/>
    <s v="Incapacidad temporal"/>
  </r>
  <r>
    <x v="84"/>
    <x v="84"/>
    <d v="2024-05-23T00:00:00"/>
    <d v="2024-05-15T00:00:00"/>
    <n v="14"/>
    <d v="2024-06-05T00:00:00"/>
    <s v="INCAPACIDAD RIEGO DE TRABAJO"/>
    <x v="1"/>
    <n v="0"/>
    <s v="No"/>
    <s v="UU218532"/>
    <s v="UU218259"/>
    <s v="NEGOCIACIÓN MINERA SANTA MARÍA"/>
    <s v="ACCIDENTE DE TRABAJO"/>
    <s v="Accidente de trabajo"/>
    <s v="Incapacidad temporal"/>
  </r>
  <r>
    <x v="84"/>
    <x v="84"/>
    <d v="2024-05-01T00:00:00"/>
    <d v="2024-04-24T00:00:00"/>
    <n v="14"/>
    <d v="2024-05-14T00:00:00"/>
    <s v="INCAPACIDAD RIEGO DE TRABAJO"/>
    <x v="1"/>
    <n v="0"/>
    <s v="No"/>
    <s v="UU217846"/>
    <s v="UU217398"/>
    <s v="NEGOCIACIÓN MINERA SANTA MARÍA"/>
    <s v="ACCIDENTE DE TRABAJO"/>
    <s v="Accidente de trabajo"/>
    <s v="Incapacidad temporal"/>
  </r>
  <r>
    <x v="84"/>
    <x v="84"/>
    <d v="2024-06-20T00:00:00"/>
    <d v="2024-06-12T00:00:00"/>
    <n v="14"/>
    <d v="2024-07-03T00:00:00"/>
    <s v="INCAPACIDAD RIEGO DE TRABAJO"/>
    <x v="1"/>
    <n v="0"/>
    <s v="No"/>
    <s v="UU219480"/>
    <s v="UU219020"/>
    <s v="NEGOCIACIÓN MINERA SANTA MARÍA"/>
    <s v="ACCIDENTE DE TRABAJO"/>
    <s v="Accidente de trabajo"/>
    <s v="Incapacidad temporal"/>
  </r>
  <r>
    <x v="84"/>
    <x v="84"/>
    <d v="2024-07-04T00:00:00"/>
    <d v="2024-06-26T00:00:00"/>
    <n v="7"/>
    <d v="2024-07-10T00:00:00"/>
    <s v="INCAPACIDAD RIEGO DE TRABAJO"/>
    <x v="1"/>
    <n v="0"/>
    <s v="No"/>
    <s v="UU220005"/>
    <s v="UU219480"/>
    <s v="NEGOCIACIÓN MINERA SANTA MARÍA"/>
    <s v="ACCIDENTE DE TRABAJO"/>
    <s v="Accidente de trabajo"/>
    <s v="Incapacidad temporal"/>
  </r>
  <r>
    <x v="84"/>
    <x v="84"/>
    <d v="2024-06-06T00:00:00"/>
    <d v="2024-05-29T00:00:00"/>
    <n v="14"/>
    <d v="2024-06-19T00:00:00"/>
    <s v="INCAPACIDAD RIEGO DE TRABAJO"/>
    <x v="1"/>
    <n v="0"/>
    <s v="No"/>
    <s v="UU219020"/>
    <s v="UU218532"/>
    <s v="NEGOCIACIÓN MINERA SANTA MARÍA"/>
    <s v="ACCIDENTE DE TRABAJO"/>
    <s v="Accidente de trabajo"/>
    <s v="Incapacidad temporal"/>
  </r>
  <r>
    <x v="84"/>
    <x v="84"/>
    <d v="2024-04-16T00:00:00"/>
    <d v="2024-04-10T00:00:00"/>
    <n v="14"/>
    <d v="2024-04-29T00:00:00"/>
    <s v="INCAPACIDAD RIEGO DE TRABAJO"/>
    <x v="1"/>
    <n v="0"/>
    <s v="Si"/>
    <s v="UU217398"/>
    <m/>
    <s v="NEGOCIACIÓN MINERA SANTA MARÍA"/>
    <s v="ACCIDENTE DE TRABAJO"/>
    <s v="Accidente de trabajo"/>
    <s v="Incapacidad temporal"/>
  </r>
  <r>
    <x v="85"/>
    <x v="85"/>
    <d v="2024-03-16T00:00:00"/>
    <d v="2024-03-15T00:00:00"/>
    <n v="7"/>
    <d v="2024-03-22T00:00:00"/>
    <s v="INCAPACIDAD ENFERMEDAD GENERAL"/>
    <x v="0"/>
    <n v="0"/>
    <s v="No"/>
    <s v="UU216456"/>
    <s v="UU216206"/>
    <s v="NEGOCIACIÓN MINERA SANTA MARÍA"/>
    <s v="EG"/>
    <m/>
    <m/>
  </r>
  <r>
    <x v="85"/>
    <x v="85"/>
    <d v="2024-03-23T00:00:00"/>
    <d v="2024-03-22T00:00:00"/>
    <n v="10"/>
    <d v="2024-04-01T00:00:00"/>
    <s v="INCAPACIDAD ENFERMEDAD GENERAL"/>
    <x v="0"/>
    <n v="0"/>
    <s v="No"/>
    <s v="UU216701"/>
    <s v="UU216456"/>
    <s v="NEGOCIACIÓN MINERA SANTA MARÍA"/>
    <s v="EG"/>
    <m/>
    <m/>
  </r>
  <r>
    <x v="85"/>
    <x v="85"/>
    <d v="2024-04-02T00:00:00"/>
    <d v="2024-04-01T00:00:00"/>
    <n v="1"/>
    <d v="2024-04-02T00:00:00"/>
    <s v="INCAPACIDAD ENFERMEDAD GENERAL"/>
    <x v="0"/>
    <n v="0"/>
    <s v="No"/>
    <s v="UU216947"/>
    <s v="UU216701"/>
    <s v="NEGOCIACIÓN MINERA SANTA MARÍA"/>
    <s v="EG"/>
    <m/>
    <m/>
  </r>
  <r>
    <x v="85"/>
    <x v="85"/>
    <d v="2024-03-08T00:00:00"/>
    <d v="2024-03-08T00:00:00"/>
    <n v="7"/>
    <d v="2024-03-14T00:00:00"/>
    <s v="INCAPACIDAD ENFERMEDAD GENERAL"/>
    <x v="0"/>
    <n v="0"/>
    <s v="No"/>
    <s v="UU216206"/>
    <s v="UU216145"/>
    <s v="NEGOCIACIÓN MINERA SANTA MARÍA"/>
    <s v="EG"/>
    <m/>
    <m/>
  </r>
  <r>
    <x v="85"/>
    <x v="85"/>
    <d v="2024-03-05T00:00:00"/>
    <d v="2024-03-05T00:00:00"/>
    <n v="3"/>
    <d v="2024-03-07T00:00:00"/>
    <s v="INCAPACIDAD ENFERMEDAD GENERAL"/>
    <x v="0"/>
    <n v="0"/>
    <s v="Si"/>
    <s v="UU216145"/>
    <m/>
    <s v="NEGOCIACIÓN MINERA SANTA MARÍA"/>
    <s v="EG"/>
    <m/>
    <m/>
  </r>
  <r>
    <x v="85"/>
    <x v="85"/>
    <d v="2024-05-01T00:00:00"/>
    <d v="2024-04-29T00:00:00"/>
    <n v="1"/>
    <d v="2024-05-01T00:00:00"/>
    <s v="INCAPACIDAD RIESGO EN TRAYECTO"/>
    <x v="1"/>
    <n v="0"/>
    <s v="Si"/>
    <s v="UU217976"/>
    <m/>
    <s v="NEGOCIACIÓN MINERA SANTA MARÍA"/>
    <s v="ACCIDENTE DE TRAYECTO"/>
    <s v="Accidente de trayecto"/>
    <s v="Incapacidad temporal"/>
  </r>
  <r>
    <x v="85"/>
    <x v="85"/>
    <d v="2024-05-02T00:00:00"/>
    <d v="2024-04-30T00:00:00"/>
    <n v="7"/>
    <d v="2024-05-08T00:00:00"/>
    <s v="INCAPACIDAD RIESGO EN TRAYECTO"/>
    <x v="1"/>
    <n v="0"/>
    <s v="No"/>
    <s v="UU217997"/>
    <s v="UU217976"/>
    <s v="NEGOCIACIÓN MINERA SANTA MARÍA"/>
    <s v="ACCIDENTE DE TRAYECTO"/>
    <s v="Accidente de trayecto"/>
    <s v="Incapacidad temporal"/>
  </r>
  <r>
    <x v="85"/>
    <x v="85"/>
    <d v="2024-05-09T00:00:00"/>
    <d v="2024-05-07T00:00:00"/>
    <n v="4"/>
    <d v="2024-05-12T00:00:00"/>
    <s v="INCAPACIDAD RIESGO EN TRAYECTO"/>
    <x v="1"/>
    <n v="0"/>
    <s v="No"/>
    <s v="UU218204"/>
    <s v="UU217997"/>
    <s v="NEGOCIACIÓN MINERA SANTA MARÍA"/>
    <s v="ACCIDENTE DE TRAYECTO"/>
    <s v="Accidente de trayecto"/>
    <s v="Incapacidad temporal"/>
  </r>
  <r>
    <x v="86"/>
    <x v="86"/>
    <d v="2024-10-01T00:00:00"/>
    <d v="2024-09-30T00:00:00"/>
    <n v="28"/>
    <d v="2024-10-28T00:00:00"/>
    <s v="INCAPACIDAD ENFERMEDAD GENERAL"/>
    <x v="0"/>
    <n v="0"/>
    <s v="Si"/>
    <s v="MR464671"/>
    <m/>
    <s v="NEGOCIACIÓN MINERA SANTA MARÍA"/>
    <s v="EG"/>
    <m/>
    <m/>
  </r>
  <r>
    <x v="87"/>
    <x v="87"/>
    <d v="2024-11-19T00:00:00"/>
    <d v="2024-11-14T00:00:00"/>
    <n v="7"/>
    <d v="2024-11-25T00:00:00"/>
    <s v="INCAPACIDAD ENFERMEDAD GENERAL"/>
    <x v="0"/>
    <n v="0"/>
    <s v="No"/>
    <s v="UU225058"/>
    <s v="UU224892"/>
    <s v="NEGOCIACIÓN MINERA SANTA MARÍA"/>
    <s v="EG"/>
    <m/>
    <m/>
  </r>
  <r>
    <x v="87"/>
    <x v="87"/>
    <d v="2024-11-16T00:00:00"/>
    <d v="2024-11-11T00:00:00"/>
    <n v="3"/>
    <d v="2024-11-18T00:00:00"/>
    <s v="INCAPACIDAD ENFERMEDAD GENERAL"/>
    <x v="0"/>
    <n v="0"/>
    <s v="Si"/>
    <s v="UU224892"/>
    <m/>
    <s v="NEGOCIACIÓN MINERA SANTA MARÍA"/>
    <s v="EG"/>
    <m/>
    <m/>
  </r>
  <r>
    <x v="88"/>
    <x v="88"/>
    <d v="2024-10-16T00:00:00"/>
    <d v="2024-10-16T00:00:00"/>
    <n v="7"/>
    <d v="2024-10-22T00:00:00"/>
    <s v="INCAPACIDAD ENFERMEDAD GENERAL"/>
    <x v="0"/>
    <n v="0"/>
    <s v="Si"/>
    <s v="UU223875"/>
    <m/>
    <s v="NEGOCIACIÓN MINERA SANTA MARÍA"/>
    <s v="EG"/>
    <m/>
    <m/>
  </r>
  <r>
    <x v="89"/>
    <x v="89"/>
    <d v="2024-03-17T00:00:00"/>
    <d v="2024-03-13T00:00:00"/>
    <n v="1"/>
    <d v="2024-03-17T00:00:00"/>
    <s v="INCAPACIDAD ENFERMEDAD GENERAL"/>
    <x v="0"/>
    <n v="0"/>
    <s v="No"/>
    <s v="UU216372"/>
    <s v="UU215903"/>
    <s v="NEGOCIACIÓN MINERA SANTA MARÍA"/>
    <s v="EG"/>
    <m/>
    <m/>
  </r>
  <r>
    <x v="89"/>
    <x v="89"/>
    <d v="2024-03-03T00:00:00"/>
    <d v="2024-02-28T00:00:00"/>
    <n v="14"/>
    <d v="2024-03-16T00:00:00"/>
    <s v="INCAPACIDAD ENFERMEDAD GENERAL"/>
    <x v="0"/>
    <n v="0"/>
    <s v="No"/>
    <s v="UU215903"/>
    <s v="UU215849"/>
    <s v="NEGOCIACIÓN MINERA SANTA MARÍA"/>
    <s v="EG"/>
    <m/>
    <m/>
  </r>
  <r>
    <x v="89"/>
    <x v="89"/>
    <d v="2024-03-01T00:00:00"/>
    <d v="2024-02-26T00:00:00"/>
    <n v="2"/>
    <d v="2024-03-02T00:00:00"/>
    <s v="INCAPACIDAD ENFERMEDAD GENERAL"/>
    <x v="0"/>
    <n v="0"/>
    <s v="Si"/>
    <s v="UU215849"/>
    <m/>
    <s v="NEGOCIACIÓN MINERA SANTA MARÍA"/>
    <s v="EG"/>
    <m/>
    <m/>
  </r>
  <r>
    <x v="90"/>
    <x v="90"/>
    <d v="2024-04-02T00:00:00"/>
    <d v="2024-04-02T00:00:00"/>
    <n v="5"/>
    <d v="2024-04-06T00:00:00"/>
    <s v="INCAPACIDAD ENFERMEDAD GENERAL"/>
    <x v="0"/>
    <n v="0"/>
    <s v="Si"/>
    <s v="UU217055"/>
    <m/>
    <s v="NEGOCIACIÓN MINERA SANTA MARÍA"/>
    <s v="EG"/>
    <m/>
    <m/>
  </r>
  <r>
    <x v="91"/>
    <x v="91"/>
    <d v="2024-04-01T00:00:00"/>
    <d v="2024-03-25T00:00:00"/>
    <n v="7"/>
    <d v="2024-04-07T00:00:00"/>
    <s v="INCAPACIDAD ENFERMEDAD GENERAL"/>
    <x v="0"/>
    <n v="0"/>
    <s v="Si"/>
    <s v="MR457850"/>
    <m/>
    <s v="NEGOCIACIÓN MINERA SANTA MARÍA"/>
    <s v="EG"/>
    <m/>
    <m/>
  </r>
  <r>
    <x v="91"/>
    <x v="91"/>
    <d v="2024-08-08T00:00:00"/>
    <d v="2024-08-08T00:00:00"/>
    <n v="5"/>
    <d v="2024-08-12T00:00:00"/>
    <s v="INCAPACIDAD ENFERMEDAD GENERAL"/>
    <x v="0"/>
    <n v="0"/>
    <s v="Si"/>
    <s v="MR464492"/>
    <m/>
    <s v="NEGOCIACIÓN MINERA SANTA MARÍA"/>
    <s v="EG"/>
    <m/>
    <m/>
  </r>
  <r>
    <x v="92"/>
    <x v="92"/>
    <d v="2024-01-01T00:00:00"/>
    <d v="2023-12-22T00:00:00"/>
    <n v="5"/>
    <d v="2024-01-05T00:00:00"/>
    <s v="INCAPACIDAD RIEGO DE TRABAJO"/>
    <x v="1"/>
    <n v="0"/>
    <s v="Si"/>
    <s v="UU213895"/>
    <m/>
    <s v="NEGOCIACIÓN MINERA SANTA MARÍA"/>
    <s v="ACCIDENTE DE TRABAJO"/>
    <s v="Accidente de trabajo"/>
    <s v="Incapacidad temporal"/>
  </r>
  <r>
    <x v="93"/>
    <x v="93"/>
    <d v="2024-05-17T00:00:00"/>
    <d v="2024-05-17T00:00:00"/>
    <n v="3"/>
    <d v="2024-05-19T00:00:00"/>
    <s v="INCAPACIDAD ENFERMEDAD GENERAL"/>
    <x v="0"/>
    <n v="0"/>
    <s v="Si"/>
    <s v="UU218600"/>
    <m/>
    <s v="NEGOCIACIÓN MINERA SANTA MARÍA"/>
    <s v="EG"/>
    <m/>
    <m/>
  </r>
  <r>
    <x v="93"/>
    <x v="93"/>
    <d v="2024-05-20T00:00:00"/>
    <d v="2024-05-20T00:00:00"/>
    <n v="5"/>
    <d v="2024-05-24T00:00:00"/>
    <s v="INCAPACIDAD ENFERMEDAD GENERAL"/>
    <x v="0"/>
    <n v="0"/>
    <s v="No"/>
    <s v="UU218656"/>
    <s v="UU218600"/>
    <s v="NEGOCIACIÓN MINERA SANTA MARÍA"/>
    <s v="EG"/>
    <m/>
    <m/>
  </r>
  <r>
    <x v="94"/>
    <x v="94"/>
    <d v="2024-04-16T00:00:00"/>
    <d v="2024-04-15T00:00:00"/>
    <n v="4"/>
    <d v="2024-04-19T00:00:00"/>
    <s v="INCAPACIDAD ENFERMEDAD GENERAL"/>
    <x v="0"/>
    <n v="0"/>
    <s v="Si"/>
    <s v="UU217493"/>
    <m/>
    <s v="NEGOCIACIÓN MINERA SANTA MARÍA"/>
    <s v="EG"/>
    <m/>
    <m/>
  </r>
  <r>
    <x v="95"/>
    <x v="95"/>
    <d v="2024-10-01T00:00:00"/>
    <d v="2024-09-23T00:00:00"/>
    <n v="28"/>
    <d v="2024-10-28T00:00:00"/>
    <s v="INCAPACIDAD ENFERMEDAD GENERAL"/>
    <x v="0"/>
    <n v="0"/>
    <s v="Si"/>
    <s v="MR464661"/>
    <m/>
    <s v="NEGOCIACIÓN MINERA SANTA MARÍA"/>
    <s v="EG"/>
    <m/>
    <m/>
  </r>
  <r>
    <x v="95"/>
    <x v="95"/>
    <d v="2024-10-29T00:00:00"/>
    <d v="2024-10-21T00:00:00"/>
    <n v="28"/>
    <d v="2024-11-25T00:00:00"/>
    <s v="INCAPACIDAD ENFERMEDAD GENERAL"/>
    <x v="0"/>
    <n v="0"/>
    <s v="No"/>
    <s v="MR464811"/>
    <s v="MR464661"/>
    <s v="NEGOCIACIÓN MINERA SANTA MARÍA"/>
    <s v="EG"/>
    <m/>
    <m/>
  </r>
  <r>
    <x v="95"/>
    <x v="95"/>
    <d v="2024-11-26T00:00:00"/>
    <d v="2024-11-18T00:00:00"/>
    <n v="28"/>
    <d v="2024-12-23T00:00:00"/>
    <s v="INCAPACIDAD ENFERMEDAD GENERAL"/>
    <x v="0"/>
    <n v="0"/>
    <s v="No"/>
    <s v="MR464838"/>
    <s v="MR464811"/>
    <s v="NEGOCIACIÓN MINERA SANTA MARÍA"/>
    <s v="EG"/>
    <m/>
    <m/>
  </r>
  <r>
    <x v="95"/>
    <x v="95"/>
    <d v="2024-12-24T00:00:00"/>
    <d v="2024-12-16T00:00:00"/>
    <n v="14"/>
    <d v="2025-01-06T00:00:00"/>
    <s v="INCAPACIDAD ENFERMEDAD GENERAL"/>
    <x v="0"/>
    <n v="0"/>
    <s v="No"/>
    <s v="UU226089"/>
    <s v="MR464838"/>
    <s v="NEGOCIACIÓN MINERA SANTA MARÍA"/>
    <s v="EG"/>
    <m/>
    <m/>
  </r>
  <r>
    <x v="96"/>
    <x v="96"/>
    <d v="2024-03-01T00:00:00"/>
    <d v="2024-02-28T00:00:00"/>
    <n v="3"/>
    <d v="2024-03-03T00:00:00"/>
    <s v="INCAPACIDAD ENFERMEDAD GENERAL"/>
    <x v="0"/>
    <n v="0"/>
    <s v="Si"/>
    <s v="UU215896"/>
    <m/>
    <s v="NEGOCIACIÓN MINERA SANTA MARÍA"/>
    <s v="EG"/>
    <m/>
    <m/>
  </r>
  <r>
    <x v="97"/>
    <x v="97"/>
    <d v="2024-10-04T00:00:00"/>
    <d v="2024-10-04T00:00:00"/>
    <n v="3"/>
    <d v="2024-10-06T00:00:00"/>
    <s v="INCAPACIDAD ENFERMEDAD GENERAL"/>
    <x v="0"/>
    <n v="0"/>
    <s v="Si"/>
    <s v="UU223388"/>
    <m/>
    <s v="NEGOCIACIÓN MINERA SANTA MARÍA"/>
    <s v="EG"/>
    <m/>
    <m/>
  </r>
  <r>
    <x v="97"/>
    <x v="97"/>
    <d v="2024-10-07T00:00:00"/>
    <d v="2024-10-07T00:00:00"/>
    <n v="8"/>
    <d v="2024-10-14T00:00:00"/>
    <s v="INCAPACIDAD ENFERMEDAD GENERAL"/>
    <x v="0"/>
    <n v="0"/>
    <s v="No"/>
    <s v="UU223473"/>
    <s v="UU223388"/>
    <s v="NEGOCIACIÓN MINERA SANTA MARÍA"/>
    <s v="EG"/>
    <m/>
    <m/>
  </r>
  <r>
    <x v="98"/>
    <x v="98"/>
    <d v="2024-07-17T00:00:00"/>
    <d v="2024-07-17T00:00:00"/>
    <n v="2"/>
    <d v="2024-07-18T00:00:00"/>
    <s v="INCAPACIDAD ENFERMEDAD GENERAL"/>
    <x v="0"/>
    <n v="0"/>
    <s v="Si"/>
    <s v="UU220622"/>
    <m/>
    <s v="NEGOCIACIÓN MINERA SANTA MARÍA"/>
    <s v="EG"/>
    <m/>
    <m/>
  </r>
  <r>
    <x v="99"/>
    <x v="99"/>
    <d v="2024-01-06T00:00:00"/>
    <d v="2023-12-26T00:00:00"/>
    <n v="7"/>
    <d v="2024-01-12T00:00:00"/>
    <s v="INCAPACIDAD RIEGO DE TRABAJO"/>
    <x v="1"/>
    <n v="0"/>
    <s v="No"/>
    <s v="UU213925"/>
    <s v="UU213841"/>
    <s v="NEGOCIACIÓN MINERA SANTA MARÍA"/>
    <s v="ACCIDENTE DE TRABAJO "/>
    <s v="Accidente de trabajo"/>
    <s v="Incapacidad temporal"/>
  </r>
  <r>
    <x v="99"/>
    <x v="99"/>
    <d v="2024-01-01T00:00:00"/>
    <d v="2023-12-21T00:00:00"/>
    <n v="5"/>
    <d v="2024-01-05T00:00:00"/>
    <s v="INCAPACIDAD RIEGO DE TRABAJO"/>
    <x v="1"/>
    <n v="0"/>
    <s v="Si"/>
    <s v="UU213841"/>
    <m/>
    <s v="NEGOCIACIÓN MINERA SANTA MARÍA"/>
    <s v="ACCIDENTE DE TRABAJO"/>
    <s v="Accidente de trabajo"/>
    <s v="Incapacidad temporal"/>
  </r>
  <r>
    <x v="100"/>
    <x v="100"/>
    <d v="2024-04-01T00:00:00"/>
    <d v="2024-04-01T00:00:00"/>
    <n v="5"/>
    <d v="2024-04-05T00:00:00"/>
    <s v="INCAPACIDAD ENFERMEDAD GENERAL"/>
    <x v="0"/>
    <n v="0"/>
    <s v="Si"/>
    <s v="UU216945"/>
    <m/>
    <s v="NEGOCIACIÓN MINERA SANTA MARÍA"/>
    <s v="EG"/>
    <m/>
    <m/>
  </r>
  <r>
    <x v="101"/>
    <x v="101"/>
    <d v="2024-08-16T00:00:00"/>
    <d v="2024-08-13T00:00:00"/>
    <n v="5"/>
    <d v="2024-08-20T00:00:00"/>
    <s v="INCAPACIDAD ENFERMEDAD GENERAL"/>
    <x v="0"/>
    <n v="0"/>
    <s v="Si"/>
    <s v="MR464518"/>
    <m/>
    <s v="NEGOCIACIÓN MINERA SANTA MARÍA"/>
    <s v="EG"/>
    <m/>
    <m/>
  </r>
  <r>
    <x v="101"/>
    <x v="101"/>
    <d v="2024-10-19T00:00:00"/>
    <d v="2024-10-19T00:00:00"/>
    <n v="7"/>
    <d v="2024-10-25T00:00:00"/>
    <s v="INCAPACIDAD ENFERMEDAD GENERAL"/>
    <x v="0"/>
    <n v="0"/>
    <s v="Si"/>
    <s v="MR464772"/>
    <m/>
    <s v="NEGOCIACIÓN MINERA SANTA MARÍA"/>
    <s v="EG"/>
    <m/>
    <m/>
  </r>
  <r>
    <x v="102"/>
    <x v="102"/>
    <d v="2024-02-19T00:00:00"/>
    <d v="2024-02-19T00:00:00"/>
    <n v="4"/>
    <d v="2024-02-22T00:00:00"/>
    <s v="INCAPACIDAD RIESGO EN TRAYECTO"/>
    <x v="1"/>
    <n v="0"/>
    <s v="Si"/>
    <s v="UG542645"/>
    <m/>
    <s v="NEGOCIACIÓN MINERA SANTA MARÍA"/>
    <s v="ACCIDENTE DE TRAYECTO (Se calificará)"/>
    <s v="Accidente de trayecto"/>
    <s v="Incapacidad temporal"/>
  </r>
  <r>
    <x v="103"/>
    <x v="103"/>
    <d v="2024-02-16T00:00:00"/>
    <d v="2024-02-12T00:00:00"/>
    <n v="4"/>
    <d v="2024-02-19T00:00:00"/>
    <s v="INCAPACIDAD ENFERMEDAD GENERAL"/>
    <x v="0"/>
    <n v="0"/>
    <s v="Si"/>
    <s v="UU215374"/>
    <m/>
    <s v="NEGOCIACIÓN MINERA SANTA MARÍA"/>
    <s v="EG"/>
    <m/>
    <m/>
  </r>
  <r>
    <x v="103"/>
    <x v="103"/>
    <d v="2024-02-20T00:00:00"/>
    <d v="2024-02-16T00:00:00"/>
    <n v="14"/>
    <d v="2024-03-04T00:00:00"/>
    <s v="INCAPACIDAD ENFERMEDAD GENERAL"/>
    <x v="0"/>
    <n v="0"/>
    <s v="No"/>
    <s v="UU215555"/>
    <s v="UU215374"/>
    <s v="NEGOCIACIÓN MINERA SANTA MARÍA"/>
    <s v="EG"/>
    <m/>
    <m/>
  </r>
  <r>
    <x v="104"/>
    <x v="104"/>
    <d v="2024-05-01T00:00:00"/>
    <d v="2024-04-30T00:00:00"/>
    <n v="4"/>
    <d v="2024-05-04T00:00:00"/>
    <s v="INCAPACIDAD ENFERMEDAD GENERAL"/>
    <x v="0"/>
    <n v="0"/>
    <s v="Si"/>
    <s v="UU217988"/>
    <m/>
    <s v="NEGOCIACIÓN MINERA SANTA MARÍA"/>
    <s v="EG"/>
    <m/>
    <m/>
  </r>
  <r>
    <x v="105"/>
    <x v="105"/>
    <d v="2024-04-29T00:00:00"/>
    <d v="2024-04-23T00:00:00"/>
    <n v="14"/>
    <d v="2024-05-12T00:00:00"/>
    <s v="INCAPACIDAD ENFERMEDAD GENERAL"/>
    <x v="0"/>
    <n v="0"/>
    <s v="No"/>
    <s v="UU217764"/>
    <s v="UU217300"/>
    <s v="NEGOCIACIÓN MINERA SANTA MARÍA"/>
    <s v="EG"/>
    <m/>
    <m/>
  </r>
  <r>
    <x v="105"/>
    <x v="105"/>
    <d v="2024-05-13T00:00:00"/>
    <d v="2024-05-07T00:00:00"/>
    <n v="3"/>
    <d v="2024-05-15T00:00:00"/>
    <s v="INCAPACIDAD ENFERMEDAD GENERAL"/>
    <x v="0"/>
    <n v="0"/>
    <s v="No"/>
    <s v="UU218217"/>
    <s v="UU217764"/>
    <s v="NEGOCIACIÓN MINERA SANTA MARÍA"/>
    <s v="EG"/>
    <m/>
    <m/>
  </r>
  <r>
    <x v="105"/>
    <x v="105"/>
    <d v="2024-02-19T00:00:00"/>
    <d v="2024-02-13T00:00:00"/>
    <n v="14"/>
    <d v="2024-03-03T00:00:00"/>
    <s v="INCAPACIDAD ENFERMEDAD GENERAL"/>
    <x v="0"/>
    <n v="0"/>
    <s v="No"/>
    <s v="UU215418"/>
    <s v="MR457593"/>
    <s v="NEGOCIACIÓN MINERA SANTA MARÍA"/>
    <s v="EG"/>
    <m/>
    <m/>
  </r>
  <r>
    <x v="105"/>
    <x v="105"/>
    <d v="2024-02-05T00:00:00"/>
    <d v="2024-01-30T00:00:00"/>
    <n v="14"/>
    <d v="2024-02-18T00:00:00"/>
    <s v="INCAPACIDAD ENFERMEDAD GENERAL"/>
    <x v="0"/>
    <n v="0"/>
    <s v="No"/>
    <s v="MR457593"/>
    <s v="UU214571"/>
    <s v="NEGOCIACIÓN MINERA SANTA MARÍA"/>
    <s v="EG"/>
    <m/>
    <m/>
  </r>
  <r>
    <x v="105"/>
    <x v="105"/>
    <d v="2023-12-25T00:00:00"/>
    <d v="2023-12-19T00:00:00"/>
    <n v="14"/>
    <d v="2024-01-07T00:00:00"/>
    <s v="INCAPACIDAD ENFERMEDAD GENERAL"/>
    <x v="0"/>
    <n v="0"/>
    <s v="No"/>
    <s v="UU213769"/>
    <s v="UU213364"/>
    <s v="NEGOCIACIÓN MINERA SANTA MARÍA"/>
    <s v="EG"/>
    <m/>
    <m/>
  </r>
  <r>
    <x v="105"/>
    <x v="105"/>
    <d v="2024-01-08T00:00:00"/>
    <d v="2024-01-02T00:00:00"/>
    <n v="14"/>
    <d v="2024-01-21T00:00:00"/>
    <s v="INCAPACIDAD ENFERMEDAD GENERAL"/>
    <x v="0"/>
    <n v="0"/>
    <s v="No"/>
    <s v="UU214094"/>
    <s v="UU213769"/>
    <s v="NEGOCIACIÓN MINERA SANTA MARÍA"/>
    <s v="EG"/>
    <m/>
    <m/>
  </r>
  <r>
    <x v="105"/>
    <x v="105"/>
    <d v="2024-01-22T00:00:00"/>
    <d v="2024-01-16T00:00:00"/>
    <n v="14"/>
    <d v="2024-02-04T00:00:00"/>
    <s v="INCAPACIDAD ENFERMEDAD GENERAL"/>
    <x v="0"/>
    <n v="0"/>
    <s v="No"/>
    <s v="UU214571"/>
    <s v="UU214094"/>
    <s v="NEGOCIACIÓN MINERA SANTA MARÍA"/>
    <s v="EG"/>
    <m/>
    <m/>
  </r>
  <r>
    <x v="105"/>
    <x v="105"/>
    <d v="2024-03-04T00:00:00"/>
    <d v="2024-02-27T00:00:00"/>
    <n v="14"/>
    <d v="2024-03-17T00:00:00"/>
    <s v="INCAPACIDAD ENFERMEDAD GENERAL"/>
    <x v="0"/>
    <n v="0"/>
    <s v="No"/>
    <s v="UU215869"/>
    <s v="UU215418"/>
    <s v="NEGOCIACIÓN MINERA SANTA MARÍA"/>
    <s v="EG"/>
    <m/>
    <m/>
  </r>
  <r>
    <x v="105"/>
    <x v="105"/>
    <d v="2024-03-18T00:00:00"/>
    <d v="2024-03-12T00:00:00"/>
    <n v="14"/>
    <d v="2024-03-31T00:00:00"/>
    <s v="INCAPACIDAD ENFERMEDAD GENERAL"/>
    <x v="0"/>
    <n v="0"/>
    <s v="No"/>
    <s v="MR457798"/>
    <s v="UU215869"/>
    <s v="NEGOCIACIÓN MINERA SANTA MARÍA"/>
    <s v="EG"/>
    <m/>
    <m/>
  </r>
  <r>
    <x v="105"/>
    <x v="105"/>
    <d v="2024-04-01T00:00:00"/>
    <d v="2024-03-26T00:00:00"/>
    <n v="14"/>
    <d v="2024-04-14T00:00:00"/>
    <s v="INCAPACIDAD ENFERMEDAD GENERAL"/>
    <x v="0"/>
    <n v="0"/>
    <s v="No"/>
    <s v="UU216808"/>
    <s v="MR457798"/>
    <s v="NEGOCIACIÓN MINERA SANTA MARÍA"/>
    <s v="EG"/>
    <m/>
    <m/>
  </r>
  <r>
    <x v="105"/>
    <x v="105"/>
    <d v="2024-04-15T00:00:00"/>
    <d v="2024-04-09T00:00:00"/>
    <n v="14"/>
    <d v="2024-04-28T00:00:00"/>
    <s v="INCAPACIDAD ENFERMEDAD GENERAL"/>
    <x v="0"/>
    <n v="0"/>
    <s v="No"/>
    <s v="UU217300"/>
    <s v="UU216808"/>
    <s v="NEGOCIACIÓN MINERA SANTA MARÍA"/>
    <s v="EG"/>
    <m/>
    <m/>
  </r>
  <r>
    <x v="106"/>
    <x v="106"/>
    <d v="2024-01-19T00:00:00"/>
    <d v="2024-01-18T00:00:00"/>
    <n v="5"/>
    <d v="2024-01-23T00:00:00"/>
    <s v="INCAPACIDAD ENFERMEDAD GENERAL"/>
    <x v="0"/>
    <n v="0"/>
    <s v="No"/>
    <s v="UU214656"/>
    <s v="UU214509"/>
    <s v="NEGOCIACIÓN MINERA SANTA MARÍA"/>
    <s v="EG"/>
    <m/>
    <m/>
  </r>
  <r>
    <x v="106"/>
    <x v="106"/>
    <d v="2024-02-01T00:00:00"/>
    <d v="2024-01-30T00:00:00"/>
    <n v="7"/>
    <d v="2024-02-07T00:00:00"/>
    <s v="INCAPACIDAD ENFERMEDAD GENERAL"/>
    <x v="0"/>
    <n v="0"/>
    <s v="No"/>
    <s v="MR457592"/>
    <s v="UU214780"/>
    <s v="NEGOCIACIÓN MINERA SANTA MARÍA"/>
    <s v="EG"/>
    <m/>
    <m/>
  </r>
  <r>
    <x v="106"/>
    <x v="106"/>
    <d v="2024-01-24T00:00:00"/>
    <d v="2024-01-23T00:00:00"/>
    <n v="7"/>
    <d v="2024-01-30T00:00:00"/>
    <s v="INCAPACIDAD ENFERMEDAD GENERAL"/>
    <x v="0"/>
    <n v="0"/>
    <s v="No"/>
    <s v="UU214780"/>
    <s v="UU214656"/>
    <s v="NEGOCIACIÓN MINERA SANTA MARÍA"/>
    <s v="EG"/>
    <m/>
    <m/>
  </r>
  <r>
    <x v="106"/>
    <x v="106"/>
    <d v="2024-01-16T00:00:00"/>
    <d v="2024-01-15T00:00:00"/>
    <n v="3"/>
    <d v="2024-01-18T00:00:00"/>
    <s v="INCAPACIDAD ENFERMEDAD GENERAL"/>
    <x v="0"/>
    <n v="0"/>
    <s v="Si"/>
    <s v="UU214509"/>
    <m/>
    <s v="NEGOCIACIÓN MINERA SANTA MARÍA"/>
    <s v="EG"/>
    <m/>
    <m/>
  </r>
  <r>
    <x v="106"/>
    <x v="106"/>
    <d v="2024-02-08T00:00:00"/>
    <d v="2024-02-06T00:00:00"/>
    <n v="1"/>
    <d v="2024-02-08T00:00:00"/>
    <s v="INCAPACIDAD ENFERMEDAD GENERAL"/>
    <x v="0"/>
    <n v="0"/>
    <s v="No"/>
    <s v="UU215192"/>
    <s v="MR457592"/>
    <s v="NEGOCIACIÓN MINERA SANTA MARÍA"/>
    <s v="EG"/>
    <m/>
    <m/>
  </r>
  <r>
    <x v="107"/>
    <x v="107"/>
    <d v="2024-01-15T00:00:00"/>
    <d v="2024-01-04T00:00:00"/>
    <n v="4"/>
    <d v="2024-01-18T00:00:00"/>
    <s v="INCAPACIDAD ENFERMEDAD GENERAL"/>
    <x v="0"/>
    <n v="0"/>
    <s v="No"/>
    <s v="MJ278668"/>
    <s v="UG542509"/>
    <s v="NEGOCIACIÓN MINERA SANTA MARÍA"/>
    <s v="EG"/>
    <m/>
    <m/>
  </r>
  <r>
    <x v="107"/>
    <x v="107"/>
    <d v="2024-01-01T00:00:00"/>
    <d v="2023-12-21T00:00:00"/>
    <n v="14"/>
    <d v="2024-01-14T00:00:00"/>
    <s v="INCAPACIDAD ENFERMEDAD GENERAL"/>
    <x v="0"/>
    <n v="0"/>
    <s v="No"/>
    <s v="UG542509"/>
    <s v="UG542480"/>
    <s v="NEGOCIACIÓN MINERA SANTA MARÍA"/>
    <s v="EG"/>
    <m/>
    <m/>
  </r>
  <r>
    <x v="107"/>
    <x v="107"/>
    <d v="2024-03-19T00:00:00"/>
    <d v="2024-03-19T00:00:00"/>
    <n v="4"/>
    <d v="2024-03-22T00:00:00"/>
    <s v="INCAPACIDAD ENFERMEDAD GENERAL"/>
    <x v="0"/>
    <n v="0"/>
    <s v="Si"/>
    <s v="UG542721"/>
    <m/>
    <s v="NEGOCIACIÓN MINERA SANTA MARÍA"/>
    <s v="EG"/>
    <m/>
    <m/>
  </r>
  <r>
    <x v="108"/>
    <x v="108"/>
    <d v="2024-09-01T00:00:00"/>
    <d v="2024-08-29T00:00:00"/>
    <n v="4"/>
    <d v="2024-09-04T00:00:00"/>
    <s v="INCAPACIDAD RIEGO DE TRABAJO"/>
    <x v="1"/>
    <n v="0"/>
    <s v="Si"/>
    <s v="UU222163"/>
    <m/>
    <s v="NEGOCIACIÓN MINERA SANTA MARÍA"/>
    <s v="ACCIDENTE DE TRABAJO"/>
    <s v="Accidente de trabajo"/>
    <s v="Incapacidad temporal"/>
  </r>
  <r>
    <x v="108"/>
    <x v="108"/>
    <d v="2024-09-05T00:00:00"/>
    <d v="2024-09-02T00:00:00"/>
    <n v="3"/>
    <d v="2024-09-07T00:00:00"/>
    <s v="INCAPACIDAD RIEGO DE TRABAJO"/>
    <x v="1"/>
    <n v="0"/>
    <s v="No"/>
    <s v="UU222252"/>
    <s v="UU222163"/>
    <s v="NEGOCIACIÓN MINERA SANTA MARÍA"/>
    <s v="ACCIDENTE DE TRABAJO"/>
    <s v="Accidente de trabajo"/>
    <s v="Incapacidad temporal"/>
  </r>
  <r>
    <x v="108"/>
    <x v="108"/>
    <d v="2024-09-08T00:00:00"/>
    <d v="2024-09-05T00:00:00"/>
    <n v="7"/>
    <d v="2024-09-14T00:00:00"/>
    <s v="INCAPACIDAD RIEGO DE TRABAJO"/>
    <x v="1"/>
    <n v="0"/>
    <s v="No"/>
    <s v="UU222385"/>
    <s v="UU222252"/>
    <s v="NEGOCIACIÓN MINERA SANTA MARÍA"/>
    <s v="ACCIDENTE DE TRABAJO"/>
    <s v="Accidente de trabajo"/>
    <s v="Incapacidad temporal"/>
  </r>
  <r>
    <x v="109"/>
    <x v="109"/>
    <d v="2024-09-20T00:00:00"/>
    <d v="2024-09-20T00:00:00"/>
    <n v="14"/>
    <d v="2024-10-03T00:00:00"/>
    <s v="INCAPACIDAD RIESGO EN TRAYECTO"/>
    <x v="1"/>
    <n v="0"/>
    <s v="No"/>
    <s v="UU222902"/>
    <s v="UU222738"/>
    <s v="NEGOCIACIÓN MINERA SANTA MARÍA"/>
    <s v="ACCIDENTE DE TRAYECTO"/>
    <s v="Accidente de trayecto"/>
    <s v="Incapacidad temporal"/>
  </r>
  <r>
    <x v="109"/>
    <x v="109"/>
    <d v="2024-09-17T00:00:00"/>
    <d v="2024-09-17T00:00:00"/>
    <n v="3"/>
    <d v="2024-09-19T00:00:00"/>
    <s v="INCAPACIDAD RIESGO EN TRAYECTO"/>
    <x v="1"/>
    <n v="0"/>
    <s v="Si"/>
    <s v="UU222738"/>
    <m/>
    <s v="NEGOCIACIÓN MINERA SANTA MARÍA"/>
    <s v="ACCIDENTE DE TRAYECTO"/>
    <s v="Accidente de trayecto"/>
    <s v="Incapacidad temporal"/>
  </r>
  <r>
    <x v="109"/>
    <x v="109"/>
    <d v="2024-10-23T00:00:00"/>
    <d v="2024-10-23T00:00:00"/>
    <n v="28"/>
    <d v="2024-11-19T00:00:00"/>
    <s v="INCAPACIDAD RIESGO EN TRAYECTO"/>
    <x v="1"/>
    <n v="0"/>
    <s v="No"/>
    <s v="MR464816"/>
    <s v="UU223891"/>
    <s v="NEGOCIACIÓN MINERA SANTA MARÍA"/>
    <s v="ACCIDENTE DE TRAYECTO"/>
    <s v="Accidente de trayecto"/>
    <s v="Incapacidad temporal"/>
  </r>
  <r>
    <x v="109"/>
    <x v="109"/>
    <d v="2024-10-18T00:00:00"/>
    <d v="2024-10-18T00:00:00"/>
    <n v="5"/>
    <d v="2024-10-22T00:00:00"/>
    <s v="INCAPACIDAD RIESGO EN TRAYECTO"/>
    <x v="1"/>
    <n v="0"/>
    <s v="No"/>
    <s v="UU223891"/>
    <s v="UU223356"/>
    <s v="NEGOCIACIÓN MINERA SANTA MARÍA"/>
    <s v="ACCIDENTE DE TRAYECTO"/>
    <s v="Accidente de trayecto"/>
    <s v="Incapacidad temporal"/>
  </r>
  <r>
    <x v="109"/>
    <x v="109"/>
    <d v="2024-10-04T00:00:00"/>
    <d v="2024-10-04T00:00:00"/>
    <n v="14"/>
    <d v="2024-10-17T00:00:00"/>
    <s v="INCAPACIDAD RIESGO EN TRAYECTO"/>
    <x v="1"/>
    <n v="0"/>
    <s v="No"/>
    <s v="UU223356"/>
    <s v="UU222902"/>
    <s v="NEGOCIACIÓN MINERA SANTA MARÍA"/>
    <s v="ACCIDENTE DE TRAYECTO"/>
    <s v="Accidente de trayecto"/>
    <s v="Incapacidad temporal"/>
  </r>
  <r>
    <x v="110"/>
    <x v="110"/>
    <d v="2024-08-01T00:00:00"/>
    <d v="2024-07-23T00:00:00"/>
    <n v="15"/>
    <d v="2024-08-15T00:00:00"/>
    <s v="INCAPACIDAD ENFERMEDAD GENERAL"/>
    <x v="0"/>
    <n v="0"/>
    <s v="Si"/>
    <s v="UU220871"/>
    <m/>
    <s v="NEGOCIACIÓN MINERA SANTA MARÍA"/>
    <s v="EG"/>
    <m/>
    <m/>
  </r>
  <r>
    <x v="110"/>
    <x v="110"/>
    <d v="2024-06-01T00:00:00"/>
    <d v="2024-05-27T00:00:00"/>
    <n v="6"/>
    <d v="2024-06-06T00:00:00"/>
    <s v="INCAPACIDAD ENFERMEDAD GENERAL"/>
    <x v="0"/>
    <n v="0"/>
    <s v="Si"/>
    <s v="UU219002"/>
    <m/>
    <s v="NEGOCIACIÓN MINERA SANTA MARÍA"/>
    <s v="EG"/>
    <m/>
    <m/>
  </r>
  <r>
    <x v="111"/>
    <x v="111"/>
    <d v="2024-11-19T00:00:00"/>
    <d v="2024-11-19T00:00:00"/>
    <n v="6"/>
    <d v="2024-11-24T00:00:00"/>
    <s v="INCAPACIDAD ENFERMEDAD GENERAL"/>
    <x v="0"/>
    <n v="0"/>
    <s v="Si"/>
    <s v="UU225148"/>
    <m/>
    <s v="NEGOCIACIÓN MINERA SANTA MARÍA"/>
    <s v="EG"/>
    <m/>
    <m/>
  </r>
  <r>
    <x v="112"/>
    <x v="112"/>
    <d v="2024-05-16T00:00:00"/>
    <d v="2024-05-14T00:00:00"/>
    <n v="3"/>
    <d v="2024-05-18T00:00:00"/>
    <s v="INCAPACIDAD ENFERMEDAD GENERAL"/>
    <x v="0"/>
    <n v="0"/>
    <s v="Si"/>
    <s v="UU218459"/>
    <m/>
    <s v="NEGOCIACIÓN MINERA SANTA MARÍA"/>
    <s v="EG"/>
    <m/>
    <m/>
  </r>
  <r>
    <x v="113"/>
    <x v="113"/>
    <d v="2024-03-18T00:00:00"/>
    <d v="2024-03-13T00:00:00"/>
    <n v="14"/>
    <d v="2024-03-31T00:00:00"/>
    <s v="INCAPACIDAD ENFERMEDAD GENERAL"/>
    <x v="0"/>
    <n v="0"/>
    <s v="No"/>
    <s v="UU216390"/>
    <s v="UU215920"/>
    <s v="NEGOCIACIÓN MINERA SANTA MARÍA"/>
    <s v="EG"/>
    <m/>
    <m/>
  </r>
  <r>
    <x v="113"/>
    <x v="113"/>
    <d v="2024-03-04T00:00:00"/>
    <d v="2024-02-28T00:00:00"/>
    <n v="14"/>
    <d v="2024-03-17T00:00:00"/>
    <s v="INCAPACIDAD ENFERMEDAD GENERAL"/>
    <x v="0"/>
    <n v="0"/>
    <s v="No"/>
    <s v="UU215920"/>
    <s v="MR457508"/>
    <s v="NEGOCIACIÓN MINERA SANTA MARÍA"/>
    <s v="EG"/>
    <m/>
    <m/>
  </r>
  <r>
    <x v="113"/>
    <x v="113"/>
    <d v="2024-01-01T00:00:00"/>
    <d v="2023-12-27T00:00:00"/>
    <n v="28"/>
    <d v="2024-01-28T00:00:00"/>
    <s v="INCAPACIDAD ENFERMEDAD GENERAL"/>
    <x v="0"/>
    <n v="0"/>
    <s v="No"/>
    <s v="MJ278730"/>
    <s v="MJ278595"/>
    <s v="NEGOCIACIÓN MINERA SANTA MARÍA"/>
    <s v="EG"/>
    <m/>
    <m/>
  </r>
  <r>
    <x v="113"/>
    <x v="113"/>
    <d v="2024-01-29T00:00:00"/>
    <d v="2024-01-24T00:00:00"/>
    <n v="7"/>
    <d v="2024-02-04T00:00:00"/>
    <s v="INCAPACIDAD ENFERMEDAD GENERAL"/>
    <x v="0"/>
    <n v="0"/>
    <s v="No"/>
    <s v="UU214835"/>
    <s v="MJ278730"/>
    <s v="NEGOCIACIÓN MINERA SANTA MARÍA"/>
    <s v="EG"/>
    <m/>
    <m/>
  </r>
  <r>
    <x v="113"/>
    <x v="113"/>
    <d v="2024-02-05T00:00:00"/>
    <d v="2024-01-31T00:00:00"/>
    <n v="28"/>
    <d v="2024-03-03T00:00:00"/>
    <s v="INCAPACIDAD ENFERMEDAD GENERAL"/>
    <x v="0"/>
    <n v="0"/>
    <s v="No"/>
    <s v="MR457508"/>
    <s v="UU214835"/>
    <s v="NEGOCIACIÓN MINERA SANTA MARÍA"/>
    <s v="EG"/>
    <m/>
    <m/>
  </r>
  <r>
    <x v="114"/>
    <x v="114"/>
    <d v="2024-04-18T00:00:00"/>
    <d v="2024-04-18T00:00:00"/>
    <n v="5"/>
    <d v="2024-04-22T00:00:00"/>
    <s v="INCAPACIDAD ENFERMEDAD GENERAL"/>
    <x v="0"/>
    <n v="0"/>
    <s v="Si"/>
    <s v="MR464068"/>
    <m/>
    <s v="NEGOCIACIÓN MINERA SANTA MARÍA"/>
    <s v="EG"/>
    <m/>
    <m/>
  </r>
  <r>
    <x v="114"/>
    <x v="114"/>
    <d v="2024-05-15T00:00:00"/>
    <d v="2024-05-07T00:00:00"/>
    <n v="14"/>
    <d v="2024-05-28T00:00:00"/>
    <s v="INCAPACIDAD ENFERMEDAD GENERAL"/>
    <x v="0"/>
    <n v="0"/>
    <s v="No"/>
    <s v="MR464154"/>
    <s v="MR464101"/>
    <s v="NEGOCIACIÓN MINERA SANTA MARÍA"/>
    <s v="EG"/>
    <m/>
    <m/>
  </r>
  <r>
    <x v="114"/>
    <x v="114"/>
    <d v="2024-05-01T00:00:00"/>
    <d v="2024-04-23T00:00:00"/>
    <n v="14"/>
    <d v="2024-05-14T00:00:00"/>
    <s v="INCAPACIDAD ENFERMEDAD GENERAL"/>
    <x v="0"/>
    <n v="0"/>
    <s v="No"/>
    <s v="MR464101"/>
    <s v="MR464068"/>
    <s v="NEGOCIACIÓN MINERA SANTA MARÍA"/>
    <s v="EG"/>
    <m/>
    <m/>
  </r>
  <r>
    <x v="114"/>
    <x v="114"/>
    <d v="2024-06-12T00:00:00"/>
    <d v="2024-06-04T00:00:00"/>
    <n v="14"/>
    <d v="2024-06-25T00:00:00"/>
    <s v="INCAPACIDAD ENFERMEDAD GENERAL"/>
    <x v="0"/>
    <n v="0"/>
    <s v="No"/>
    <s v="MR464243"/>
    <s v="MR464203"/>
    <s v="NEGOCIACIÓN MINERA SANTA MARÍA"/>
    <s v="EG"/>
    <m/>
    <m/>
  </r>
  <r>
    <x v="114"/>
    <x v="114"/>
    <d v="2024-05-29T00:00:00"/>
    <d v="2024-05-21T00:00:00"/>
    <n v="14"/>
    <d v="2024-06-11T00:00:00"/>
    <s v="INCAPACIDAD ENFERMEDAD GENERAL"/>
    <x v="0"/>
    <n v="0"/>
    <s v="No"/>
    <s v="MR464203"/>
    <s v="MR464154"/>
    <s v="NEGOCIACIÓN MINERA SANTA MARÍA"/>
    <s v="EG"/>
    <m/>
    <m/>
  </r>
  <r>
    <x v="114"/>
    <x v="114"/>
    <d v="2024-06-26T00:00:00"/>
    <d v="2024-06-18T00:00:00"/>
    <n v="14"/>
    <d v="2024-07-09T00:00:00"/>
    <s v="INCAPACIDAD ENFERMEDAD GENERAL"/>
    <x v="0"/>
    <n v="0"/>
    <s v="No"/>
    <s v="MR464277"/>
    <s v="MR464243"/>
    <s v="NEGOCIACIÓN MINERA SANTA MARÍA"/>
    <s v="EG"/>
    <m/>
    <m/>
  </r>
  <r>
    <x v="114"/>
    <x v="114"/>
    <d v="2024-07-10T00:00:00"/>
    <d v="2024-07-02T00:00:00"/>
    <n v="14"/>
    <d v="2024-07-23T00:00:00"/>
    <s v="INCAPACIDAD ENFERMEDAD GENERAL"/>
    <x v="0"/>
    <n v="0"/>
    <s v="No"/>
    <s v="MR464358"/>
    <s v="MR464277"/>
    <s v="NEGOCIACIÓN MINERA SANTA MARÍA"/>
    <s v="EG"/>
    <m/>
    <m/>
  </r>
  <r>
    <x v="115"/>
    <x v="115"/>
    <d v="2024-01-01T00:00:00"/>
    <d v="2023-12-21T00:00:00"/>
    <n v="2"/>
    <d v="2024-01-02T00:00:00"/>
    <s v="INCAPACIDAD ENFERMEDAD GENERAL"/>
    <x v="0"/>
    <n v="0"/>
    <s v="No"/>
    <s v="UU213866"/>
    <s v="UU213735"/>
    <s v="NEGOCIACIÓN MINERA SANTA MARÍA"/>
    <s v="EG"/>
    <m/>
    <m/>
  </r>
  <r>
    <x v="116"/>
    <x v="116"/>
    <d v="2024-12-05T00:00:00"/>
    <d v="2024-12-05T00:00:00"/>
    <n v="5"/>
    <d v="2024-12-09T00:00:00"/>
    <s v="INCAPACIDAD ENFERMEDAD GENERAL"/>
    <x v="0"/>
    <n v="0"/>
    <s v="No"/>
    <s v="UU225752"/>
    <s v="UU225616"/>
    <s v="NEGOCIACIÓN MINERA SANTA MARÍA"/>
    <s v="EG"/>
    <m/>
    <m/>
  </r>
  <r>
    <x v="116"/>
    <x v="116"/>
    <d v="2024-12-02T00:00:00"/>
    <d v="2024-12-02T00:00:00"/>
    <n v="3"/>
    <d v="2024-12-04T00:00:00"/>
    <s v="INCAPACIDAD ENFERMEDAD GENERAL"/>
    <x v="0"/>
    <n v="0"/>
    <s v="Si"/>
    <s v="UU225616"/>
    <m/>
    <s v="NEGOCIACIÓN MINERA SANTA MARÍA"/>
    <s v="EG"/>
    <m/>
    <m/>
  </r>
  <r>
    <x v="116"/>
    <x v="116"/>
    <d v="2024-12-16T00:00:00"/>
    <d v="2024-12-16T00:00:00"/>
    <n v="6"/>
    <d v="2024-12-21T00:00:00"/>
    <s v="INCAPACIDAD ENFERMEDAD GENERAL"/>
    <x v="0"/>
    <n v="0"/>
    <s v="No"/>
    <s v="UU226066"/>
    <s v="UU225914"/>
    <s v="NEGOCIACIÓN MINERA SANTA MARÍA"/>
    <s v="EG"/>
    <m/>
    <m/>
  </r>
  <r>
    <x v="116"/>
    <x v="116"/>
    <d v="2024-12-10T00:00:00"/>
    <d v="2024-12-10T00:00:00"/>
    <n v="6"/>
    <d v="2024-12-15T00:00:00"/>
    <s v="INCAPACIDAD ENFERMEDAD GENERAL"/>
    <x v="0"/>
    <n v="0"/>
    <s v="No"/>
    <s v="UU225914"/>
    <s v="UU225752"/>
    <s v="NEGOCIACIÓN MINERA SANTA MARÍA"/>
    <s v="EG"/>
    <m/>
    <m/>
  </r>
  <r>
    <x v="117"/>
    <x v="117"/>
    <d v="2024-05-01T00:00:00"/>
    <d v="2024-04-30T00:00:00"/>
    <n v="7"/>
    <d v="2024-05-07T00:00:00"/>
    <s v="INCAPACIDAD ENFERMEDAD GENERAL"/>
    <x v="0"/>
    <n v="0"/>
    <s v="Si"/>
    <s v="UU218024"/>
    <m/>
    <s v="NEGOCIACIÓN MINERA SANTA MARÍA"/>
    <s v="EG"/>
    <m/>
    <m/>
  </r>
  <r>
    <x v="118"/>
    <x v="118"/>
    <d v="2024-10-12T00:00:00"/>
    <d v="2024-10-09T00:00:00"/>
    <n v="3"/>
    <d v="2024-10-14T00:00:00"/>
    <s v="INCAPACIDAD ENFERMEDAD GENERAL"/>
    <x v="0"/>
    <n v="0"/>
    <s v="No"/>
    <s v="UU223544"/>
    <s v="UU223442"/>
    <s v="NEGOCIACIÓN MINERA SANTA MARÍA"/>
    <s v="EG"/>
    <m/>
    <m/>
  </r>
  <r>
    <x v="118"/>
    <x v="118"/>
    <d v="2024-10-01T00:00:00"/>
    <d v="2024-09-28T00:00:00"/>
    <n v="9"/>
    <d v="2024-10-09T00:00:00"/>
    <s v="INCAPACIDAD ENFERMEDAD GENERAL"/>
    <x v="0"/>
    <n v="0"/>
    <s v="Si"/>
    <s v="UU223242"/>
    <m/>
    <s v="NEGOCIACIÓN MINERA SANTA MARÍA"/>
    <s v="EG"/>
    <m/>
    <m/>
  </r>
  <r>
    <x v="118"/>
    <x v="118"/>
    <d v="2024-10-10T00:00:00"/>
    <d v="2024-10-07T00:00:00"/>
    <n v="2"/>
    <d v="2024-10-11T00:00:00"/>
    <s v="INCAPACIDAD ENFERMEDAD GENERAL"/>
    <x v="0"/>
    <n v="0"/>
    <s v="No"/>
    <s v="UU223442"/>
    <s v="UU223242"/>
    <s v="NEGOCIACIÓN MINERA SANTA MARÍA"/>
    <s v="EG"/>
    <m/>
    <m/>
  </r>
  <r>
    <x v="119"/>
    <x v="119"/>
    <d v="2024-05-14T00:00:00"/>
    <d v="2024-04-30T00:00:00"/>
    <n v="7"/>
    <d v="2024-05-20T00:00:00"/>
    <s v="INCAPACIDAD ENFERMEDAD GENERAL"/>
    <x v="0"/>
    <n v="0"/>
    <s v="No"/>
    <s v="UU218027"/>
    <s v="UU217798"/>
    <s v="NEGOCIACIÓN MINERA SANTA MARÍA"/>
    <s v="EG"/>
    <m/>
    <m/>
  </r>
  <r>
    <x v="119"/>
    <x v="119"/>
    <d v="2024-05-07T00:00:00"/>
    <d v="2024-04-23T00:00:00"/>
    <n v="7"/>
    <d v="2024-05-13T00:00:00"/>
    <s v="INCAPACIDAD ENFERMEDAD GENERAL"/>
    <x v="0"/>
    <n v="0"/>
    <s v="No"/>
    <s v="UU217798"/>
    <s v="UU217563"/>
    <s v="NEGOCIACIÓN MINERA SANTA MARÍA"/>
    <s v="EG"/>
    <m/>
    <m/>
  </r>
  <r>
    <x v="119"/>
    <x v="119"/>
    <d v="2024-05-21T00:00:00"/>
    <d v="2024-05-07T00:00:00"/>
    <n v="4"/>
    <d v="2024-05-24T00:00:00"/>
    <s v="INCAPACIDAD ENFERMEDAD GENERAL"/>
    <x v="0"/>
    <n v="0"/>
    <s v="No"/>
    <s v="UU218231"/>
    <s v="UU218027"/>
    <s v="NEGOCIACIÓN MINERA SANTA MARÍA"/>
    <s v="EG"/>
    <m/>
    <m/>
  </r>
  <r>
    <x v="119"/>
    <x v="119"/>
    <d v="2024-05-25T00:00:00"/>
    <d v="2024-05-11T00:00:00"/>
    <n v="3"/>
    <d v="2024-05-27T00:00:00"/>
    <s v="INCAPACIDAD ENFERMEDAD GENERAL"/>
    <x v="0"/>
    <n v="0"/>
    <s v="No"/>
    <s v="UU218409"/>
    <s v="UU218231"/>
    <s v="NEGOCIACIÓN MINERA SANTA MARÍA"/>
    <s v="EG"/>
    <m/>
    <m/>
  </r>
  <r>
    <x v="119"/>
    <x v="119"/>
    <d v="2024-01-17T00:00:00"/>
    <d v="2024-01-03T00:00:00"/>
    <n v="14"/>
    <d v="2024-01-30T00:00:00"/>
    <s v="INCAPACIDAD ENFERMEDAD GENERAL"/>
    <x v="0"/>
    <n v="0"/>
    <s v="No"/>
    <s v="UU214188"/>
    <s v="UU213786"/>
    <s v="NEGOCIACIÓN MINERA SANTA MARÍA"/>
    <s v="EG"/>
    <m/>
    <m/>
  </r>
  <r>
    <x v="119"/>
    <x v="119"/>
    <d v="2023-12-19T00:00:00"/>
    <d v="2023-12-05T00:00:00"/>
    <n v="14"/>
    <d v="2024-01-01T00:00:00"/>
    <s v="INCAPACIDAD ENFERMEDAD GENERAL"/>
    <x v="0"/>
    <n v="0"/>
    <s v="No"/>
    <s v="UU213389"/>
    <s v="UU212933"/>
    <s v="NEGOCIACIÓN MINERA SANTA MARÍA"/>
    <s v="EG"/>
    <m/>
    <m/>
  </r>
  <r>
    <x v="119"/>
    <x v="119"/>
    <d v="2024-01-02T00:00:00"/>
    <d v="2023-12-19T00:00:00"/>
    <n v="15"/>
    <d v="2024-01-16T00:00:00"/>
    <s v="INCAPACIDAD ENFERMEDAD GENERAL"/>
    <x v="0"/>
    <n v="0"/>
    <s v="No"/>
    <s v="UU213786"/>
    <s v="UU213389"/>
    <s v="NEGOCIACIÓN MINERA SANTA MARÍA"/>
    <s v="EG"/>
    <m/>
    <m/>
  </r>
  <r>
    <x v="119"/>
    <x v="119"/>
    <d v="2024-01-31T00:00:00"/>
    <d v="2024-01-17T00:00:00"/>
    <n v="7"/>
    <d v="2024-02-06T00:00:00"/>
    <s v="INCAPACIDAD ENFERMEDAD GENERAL"/>
    <x v="0"/>
    <n v="0"/>
    <s v="No"/>
    <s v="UU214665"/>
    <s v="UU214188"/>
    <s v="NEGOCIACIÓN MINERA SANTA MARÍA"/>
    <s v="EG"/>
    <m/>
    <m/>
  </r>
  <r>
    <x v="119"/>
    <x v="119"/>
    <d v="2024-02-14T00:00:00"/>
    <d v="2024-01-31T00:00:00"/>
    <n v="5"/>
    <d v="2024-02-18T00:00:00"/>
    <s v="INCAPACIDAD ENFERMEDAD GENERAL"/>
    <x v="0"/>
    <n v="0"/>
    <s v="No"/>
    <s v="UU215079"/>
    <s v="UU214847"/>
    <s v="NEGOCIACIÓN MINERA SANTA MARÍA"/>
    <s v="EG"/>
    <m/>
    <m/>
  </r>
  <r>
    <x v="119"/>
    <x v="119"/>
    <d v="2024-02-07T00:00:00"/>
    <d v="2024-01-24T00:00:00"/>
    <n v="7"/>
    <d v="2024-02-13T00:00:00"/>
    <s v="INCAPACIDAD ENFERMEDAD GENERAL"/>
    <x v="0"/>
    <n v="0"/>
    <s v="No"/>
    <s v="UU214847"/>
    <s v="UU214665"/>
    <s v="NEGOCIACIÓN MINERA SANTA MARÍA"/>
    <s v="EG"/>
    <m/>
    <m/>
  </r>
  <r>
    <x v="119"/>
    <x v="119"/>
    <d v="2024-02-19T00:00:00"/>
    <d v="2024-02-05T00:00:00"/>
    <n v="7"/>
    <d v="2024-02-25T00:00:00"/>
    <s v="INCAPACIDAD ENFERMEDAD GENERAL"/>
    <x v="0"/>
    <n v="0"/>
    <s v="No"/>
    <s v="UU215225"/>
    <s v="UU215079"/>
    <s v="NEGOCIACIÓN MINERA SANTA MARÍA"/>
    <s v="EG"/>
    <m/>
    <m/>
  </r>
  <r>
    <x v="119"/>
    <x v="119"/>
    <d v="2024-02-26T00:00:00"/>
    <d v="2024-02-12T00:00:00"/>
    <n v="14"/>
    <d v="2024-03-10T00:00:00"/>
    <s v="INCAPACIDAD ENFERMEDAD GENERAL"/>
    <x v="0"/>
    <n v="0"/>
    <s v="No"/>
    <s v="UU215396"/>
    <s v="UU215225"/>
    <s v="NEGOCIACIÓN MINERA SANTA MARÍA"/>
    <s v="EG"/>
    <m/>
    <m/>
  </r>
  <r>
    <x v="119"/>
    <x v="119"/>
    <d v="2024-04-30T00:00:00"/>
    <d v="2024-04-16T00:00:00"/>
    <n v="7"/>
    <d v="2024-05-06T00:00:00"/>
    <s v="INCAPACIDAD ENFERMEDAD GENERAL"/>
    <x v="0"/>
    <n v="0"/>
    <s v="No"/>
    <s v="UU217563"/>
    <s v="UU217327"/>
    <s v="NEGOCIACIÓN MINERA SANTA MARÍA"/>
    <s v="EG"/>
    <m/>
    <m/>
  </r>
  <r>
    <x v="119"/>
    <x v="119"/>
    <d v="2024-04-23T00:00:00"/>
    <d v="2024-04-09T00:00:00"/>
    <n v="7"/>
    <d v="2024-04-29T00:00:00"/>
    <s v="INCAPACIDAD ENFERMEDAD GENERAL"/>
    <x v="0"/>
    <n v="0"/>
    <s v="No"/>
    <s v="UU217327"/>
    <s v="UU217087"/>
    <s v="NEGOCIACIÓN MINERA SANTA MARÍA"/>
    <s v="EG"/>
    <m/>
    <m/>
  </r>
  <r>
    <x v="119"/>
    <x v="119"/>
    <d v="2024-04-02T00:00:00"/>
    <d v="2024-03-19T00:00:00"/>
    <n v="14"/>
    <d v="2024-04-15T00:00:00"/>
    <s v="INCAPACIDAD ENFERMEDAD GENERAL"/>
    <x v="0"/>
    <n v="0"/>
    <s v="No"/>
    <s v="UU216585"/>
    <s v="UU216355"/>
    <s v="NEGOCIACIÓN MINERA SANTA MARÍA"/>
    <s v="EG"/>
    <m/>
    <m/>
  </r>
  <r>
    <x v="119"/>
    <x v="119"/>
    <d v="2024-04-16T00:00:00"/>
    <d v="2024-04-02T00:00:00"/>
    <n v="7"/>
    <d v="2024-04-22T00:00:00"/>
    <s v="INCAPACIDAD ENFERMEDAD GENERAL"/>
    <x v="0"/>
    <n v="0"/>
    <s v="No"/>
    <s v="UU217087"/>
    <s v="UU216585"/>
    <s v="NEGOCIACIÓN MINERA SANTA MARÍA"/>
    <s v="EG"/>
    <m/>
    <m/>
  </r>
  <r>
    <x v="119"/>
    <x v="119"/>
    <d v="2024-03-11T00:00:00"/>
    <d v="2024-02-26T00:00:00"/>
    <n v="15"/>
    <d v="2024-03-25T00:00:00"/>
    <s v="INCAPACIDAD ENFERMEDAD GENERAL"/>
    <x v="0"/>
    <n v="0"/>
    <s v="No"/>
    <s v="UU215829"/>
    <s v="UU215396"/>
    <s v="NEGOCIACIÓN MINERA SANTA MARÍA"/>
    <s v="EG"/>
    <m/>
    <m/>
  </r>
  <r>
    <x v="119"/>
    <x v="119"/>
    <d v="2024-03-26T00:00:00"/>
    <d v="2024-03-12T00:00:00"/>
    <n v="7"/>
    <d v="2024-04-01T00:00:00"/>
    <s v="INCAPACIDAD ENFERMEDAD GENERAL"/>
    <x v="0"/>
    <n v="0"/>
    <s v="No"/>
    <s v="UU216355"/>
    <s v="UU215829"/>
    <s v="NEGOCIACIÓN MINERA SANTA MARÍA"/>
    <s v="EG"/>
    <m/>
    <m/>
  </r>
  <r>
    <x v="120"/>
    <x v="120"/>
    <d v="2024-02-06T00:00:00"/>
    <d v="2024-01-26T00:00:00"/>
    <n v="5"/>
    <d v="2024-02-10T00:00:00"/>
    <s v="INCAPACIDAD ENFERMEDAD GENERAL"/>
    <x v="0"/>
    <n v="0"/>
    <s v="No"/>
    <s v="UU214931"/>
    <s v="UU214705"/>
    <s v="NEGOCIACIÓN MINERA SANTA MARÍA"/>
    <s v="EG"/>
    <m/>
    <m/>
  </r>
  <r>
    <x v="120"/>
    <x v="120"/>
    <d v="2024-01-17T00:00:00"/>
    <d v="2024-01-09T00:00:00"/>
    <n v="10"/>
    <d v="2024-01-26T00:00:00"/>
    <s v="INCAPACIDAD ENFERMEDAD GENERAL"/>
    <x v="0"/>
    <n v="0"/>
    <s v="No"/>
    <s v="MR457437"/>
    <s v="UU214322"/>
    <s v="NEGOCIACIÓN MINERA SANTA MARÍA"/>
    <s v="EG"/>
    <m/>
    <m/>
  </r>
  <r>
    <x v="120"/>
    <x v="120"/>
    <d v="2024-01-30T00:00:00"/>
    <d v="2024-01-19T00:00:00"/>
    <n v="7"/>
    <d v="2024-02-05T00:00:00"/>
    <s v="INCAPACIDAD ENFERMEDAD GENERAL"/>
    <x v="0"/>
    <n v="0"/>
    <s v="No"/>
    <s v="UU214705"/>
    <s v="MR457437"/>
    <s v="NEGOCIACIÓN MINERA SANTA MARÍA"/>
    <s v="EG"/>
    <m/>
    <m/>
  </r>
  <r>
    <x v="120"/>
    <x v="120"/>
    <d v="2024-01-16T00:00:00"/>
    <d v="2024-01-08T00:00:00"/>
    <n v="1"/>
    <d v="2024-01-16T00:00:00"/>
    <s v="INCAPACIDAD ENFERMEDAD GENERAL"/>
    <x v="0"/>
    <n v="0"/>
    <s v="Si"/>
    <s v="UU214322"/>
    <m/>
    <s v="NEGOCIACIÓN MINERA SANTA MARÍA"/>
    <s v="EG"/>
    <m/>
    <m/>
  </r>
  <r>
    <x v="121"/>
    <x v="121"/>
    <d v="2024-03-01T00:00:00"/>
    <d v="2024-02-29T00:00:00"/>
    <n v="2"/>
    <d v="2024-03-02T00:00:00"/>
    <s v="INCAPACIDAD ENFERMEDAD GENERAL"/>
    <x v="0"/>
    <n v="0"/>
    <s v="Si"/>
    <s v="UU216010"/>
    <m/>
    <s v="NEGOCIACIÓN MINERA SANTA MARÍA"/>
    <s v="EG"/>
    <m/>
    <m/>
  </r>
  <r>
    <x v="121"/>
    <x v="121"/>
    <d v="2024-03-03T00:00:00"/>
    <d v="2024-03-02T00:00:00"/>
    <n v="3"/>
    <d v="2024-03-05T00:00:00"/>
    <s v="INCAPACIDAD ENFERMEDAD GENERAL"/>
    <x v="0"/>
    <n v="0"/>
    <s v="No"/>
    <s v="UU216076"/>
    <s v="UU216010"/>
    <s v="NEGOCIACIÓN MINERA SANTA MARÍA"/>
    <s v="EG"/>
    <m/>
    <m/>
  </r>
  <r>
    <x v="121"/>
    <x v="121"/>
    <d v="2024-03-06T00:00:00"/>
    <d v="2024-03-05T00:00:00"/>
    <n v="1"/>
    <d v="2024-03-06T00:00:00"/>
    <s v="INCAPACIDAD ENFERMEDAD GENERAL"/>
    <x v="0"/>
    <n v="0"/>
    <s v="No"/>
    <s v="UU216117"/>
    <s v="UU216076"/>
    <s v="NEGOCIACIÓN MINERA SANTA MARÍA"/>
    <s v="EG"/>
    <m/>
    <m/>
  </r>
  <r>
    <x v="121"/>
    <x v="121"/>
    <d v="2024-07-01T00:00:00"/>
    <d v="2024-06-30T00:00:00"/>
    <n v="3"/>
    <d v="2024-07-03T00:00:00"/>
    <s v="INCAPACIDAD ENFERMEDAD GENERAL"/>
    <x v="0"/>
    <n v="0"/>
    <s v="Si"/>
    <s v="UU220080"/>
    <m/>
    <s v="NEGOCIACIÓN MINERA SANTA MARÍA"/>
    <s v="EG"/>
    <m/>
    <m/>
  </r>
  <r>
    <x v="121"/>
    <x v="121"/>
    <d v="2024-07-04T00:00:00"/>
    <d v="2024-07-03T00:00:00"/>
    <n v="14"/>
    <d v="2024-07-17T00:00:00"/>
    <s v="INCAPACIDAD ENFERMEDAD GENERAL"/>
    <x v="0"/>
    <n v="0"/>
    <s v="No"/>
    <s v="MR464368"/>
    <s v="UU220080"/>
    <s v="NEGOCIACIÓN MINERA SANTA MARÍA"/>
    <s v="EG"/>
    <m/>
    <m/>
  </r>
  <r>
    <x v="121"/>
    <x v="121"/>
    <d v="2024-07-18T00:00:00"/>
    <d v="2024-07-17T00:00:00"/>
    <n v="11"/>
    <d v="2024-07-28T00:00:00"/>
    <s v="INCAPACIDAD ENFERMEDAD GENERAL"/>
    <x v="0"/>
    <n v="0"/>
    <s v="No"/>
    <s v="UU220608"/>
    <s v="MR464368"/>
    <s v="NEGOCIACIÓN MINERA SANTA MARÍA"/>
    <s v="EG"/>
    <m/>
    <m/>
  </r>
  <r>
    <x v="121"/>
    <x v="121"/>
    <d v="2024-08-16T00:00:00"/>
    <d v="2024-08-10T00:00:00"/>
    <n v="3"/>
    <d v="2024-08-18T00:00:00"/>
    <s v="INCAPACIDAD ENFERMEDAD GENERAL"/>
    <x v="0"/>
    <n v="0"/>
    <s v="Si"/>
    <s v="UU221506"/>
    <m/>
    <s v="NEGOCIACIÓN MINERA SANTA MARÍA"/>
    <s v="EG"/>
    <m/>
    <m/>
  </r>
  <r>
    <x v="122"/>
    <x v="122"/>
    <d v="2024-09-19T00:00:00"/>
    <d v="2024-09-19T00:00:00"/>
    <n v="7"/>
    <d v="2024-09-25T00:00:00"/>
    <s v="INCAPACIDAD RIESGO EN TRAYECTO"/>
    <x v="1"/>
    <n v="0"/>
    <s v="Si"/>
    <s v="UU222903"/>
    <m/>
    <s v="NEGOCIACIÓN MINERA SANTA MARÍA"/>
    <s v="ACCIDENTE DE TRAYECTO"/>
    <s v="Accidente de trayecto"/>
    <s v="Incapacidad temporal"/>
  </r>
  <r>
    <x v="122"/>
    <x v="122"/>
    <d v="2024-10-01T00:00:00"/>
    <d v="2024-09-26T00:00:00"/>
    <n v="28"/>
    <d v="2024-10-28T00:00:00"/>
    <s v="INCAPACIDAD RIESGO EN TRAYECTO"/>
    <x v="1"/>
    <n v="0"/>
    <s v="No"/>
    <s v="MS500892"/>
    <s v="UU222903"/>
    <s v="NEGOCIACIÓN MINERA SANTA MARÍA"/>
    <s v="ACCIDENTE DE TRAYECTO"/>
    <s v="Accidente de trayecto"/>
    <s v="Incapacidad temporal"/>
  </r>
  <r>
    <x v="122"/>
    <x v="122"/>
    <d v="2024-10-29T00:00:00"/>
    <d v="2024-10-24T00:00:00"/>
    <n v="28"/>
    <d v="2024-11-25T00:00:00"/>
    <s v="INCAPACIDAD RIESGO EN TRAYECTO"/>
    <x v="1"/>
    <n v="0"/>
    <s v="No"/>
    <s v="MS495810"/>
    <s v="MS500892"/>
    <s v="NEGOCIACIÓN MINERA SANTA MARÍA"/>
    <s v="ACCIDENTE DE TRAYECTO"/>
    <s v="Accidente de trayecto"/>
    <s v="Incapacidad temporal"/>
  </r>
  <r>
    <x v="122"/>
    <x v="122"/>
    <d v="2024-11-26T00:00:00"/>
    <d v="2024-11-21T00:00:00"/>
    <n v="28"/>
    <d v="2024-12-23T00:00:00"/>
    <s v="INCAPACIDAD RIESGO EN TRAYECTO"/>
    <x v="1"/>
    <n v="0"/>
    <s v="No"/>
    <s v="SQ009878"/>
    <s v="MS495810"/>
    <s v="NEGOCIACIÓN MINERA SANTA MARÍA"/>
    <s v="ACCIDENTE DE TRAYECTO"/>
    <s v="Accidente de trayecto"/>
    <s v="Incapacidad temporal"/>
  </r>
  <r>
    <x v="122"/>
    <x v="122"/>
    <d v="2024-12-24T00:00:00"/>
    <d v="2024-12-19T00:00:00"/>
    <n v="28"/>
    <d v="2025-01-20T00:00:00"/>
    <s v="INCAPACIDAD RIESGO EN TRAYECTO"/>
    <x v="1"/>
    <n v="0"/>
    <s v="No"/>
    <s v="SQ010548"/>
    <s v="SQ009878"/>
    <s v="NEGOCIACIÓN MINERA SANTA MARÍA"/>
    <s v="ACCIDENTE DE TRAYECTO"/>
    <s v="Accidente de trayecto"/>
    <s v="Incapacidad temporal"/>
  </r>
  <r>
    <x v="123"/>
    <x v="123"/>
    <d v="2024-06-01T00:00:00"/>
    <d v="2024-05-27T00:00:00"/>
    <n v="10"/>
    <d v="2024-06-10T00:00:00"/>
    <s v="INCAPACIDAD ENFERMEDAD GENERAL"/>
    <x v="0"/>
    <n v="0"/>
    <s v="Si"/>
    <s v="UU218926"/>
    <m/>
    <s v="NEGOCIACIÓN MINERA SANTA MARÍA"/>
    <s v="EG"/>
    <m/>
    <m/>
  </r>
  <r>
    <x v="124"/>
    <x v="124"/>
    <d v="2024-09-16T00:00:00"/>
    <d v="2024-09-10T00:00:00"/>
    <n v="5"/>
    <d v="2024-09-20T00:00:00"/>
    <s v="INCAPACIDAD ENFERMEDAD GENERAL"/>
    <x v="0"/>
    <n v="0"/>
    <s v="No"/>
    <s v="UU222593"/>
    <s v="UU222401"/>
    <s v="NEGOCIACIÓN MINERA SANTA MARÍA"/>
    <s v="EG"/>
    <m/>
    <m/>
  </r>
  <r>
    <x v="124"/>
    <x v="124"/>
    <d v="2024-09-05T00:00:00"/>
    <d v="2024-09-05T00:00:00"/>
    <n v="5"/>
    <d v="2024-09-09T00:00:00"/>
    <s v="INCAPACIDAD ENFERMEDAD GENERAL"/>
    <x v="0"/>
    <n v="0"/>
    <s v="Si"/>
    <s v="UU222401"/>
    <m/>
    <s v="NEGOCIACIÓN MINERA SANTA MARÍA"/>
    <s v="EG"/>
    <m/>
    <m/>
  </r>
  <r>
    <x v="125"/>
    <x v="125"/>
    <d v="2024-03-19T00:00:00"/>
    <d v="2024-03-19T00:00:00"/>
    <n v="3"/>
    <d v="2024-03-21T00:00:00"/>
    <s v="INCAPACIDAD ENFERMEDAD GENERAL"/>
    <x v="0"/>
    <n v="0"/>
    <s v="Si"/>
    <s v="UU216567"/>
    <m/>
    <s v="NEGOCIACIÓN MINERA SANTA MARÍA"/>
    <s v="EG"/>
    <m/>
    <m/>
  </r>
  <r>
    <x v="126"/>
    <x v="126"/>
    <d v="2024-11-30T00:00:00"/>
    <d v="2024-11-27T00:00:00"/>
    <n v="1"/>
    <d v="2024-11-30T00:00:00"/>
    <s v="INCAPACIDAD ENFERMEDAD GENERAL"/>
    <x v="0"/>
    <n v="0"/>
    <s v="No"/>
    <s v="UU225486"/>
    <s v="UU224993"/>
    <s v="NEGOCIACIÓN MINERA SANTA MARÍA"/>
    <s v="EG"/>
    <m/>
    <m/>
  </r>
  <r>
    <x v="126"/>
    <x v="126"/>
    <d v="2024-11-16T00:00:00"/>
    <d v="2024-11-13T00:00:00"/>
    <n v="14"/>
    <d v="2024-11-29T00:00:00"/>
    <s v="INCAPACIDAD ENFERMEDAD GENERAL"/>
    <x v="0"/>
    <n v="0"/>
    <s v="Si"/>
    <s v="UU224993"/>
    <m/>
    <s v="NEGOCIACIÓN MINERA SANTA MARÍA"/>
    <s v="EG"/>
    <m/>
    <m/>
  </r>
  <r>
    <x v="127"/>
    <x v="127"/>
    <d v="2024-08-12T00:00:00"/>
    <d v="2024-08-12T00:00:00"/>
    <n v="7"/>
    <d v="2024-08-18T00:00:00"/>
    <s v="INCAPACIDAD ENFERMEDAD GENERAL"/>
    <x v="0"/>
    <n v="0"/>
    <s v="Si"/>
    <s v="UU221477"/>
    <m/>
    <s v="NEGOCIACIÓN MINERA SANTA MARÍA"/>
    <s v="EG"/>
    <m/>
    <m/>
  </r>
  <r>
    <x v="128"/>
    <x v="128"/>
    <d v="2024-08-01T00:00:00"/>
    <d v="2024-07-25T00:00:00"/>
    <n v="5"/>
    <d v="2024-08-05T00:00:00"/>
    <s v="INCAPACIDAD ENFERMEDAD GENERAL"/>
    <x v="0"/>
    <n v="0"/>
    <s v="Si"/>
    <s v="UU220931"/>
    <m/>
    <s v="NEGOCIACIÓN MINERA SANTA MARÍA"/>
    <s v="EG"/>
    <m/>
    <m/>
  </r>
  <r>
    <x v="129"/>
    <x v="129"/>
    <d v="2024-12-03T00:00:00"/>
    <d v="2024-12-03T00:00:00"/>
    <n v="6"/>
    <d v="2024-12-08T00:00:00"/>
    <s v="INCAPACIDAD ENFERMEDAD GENERAL"/>
    <x v="0"/>
    <n v="0"/>
    <s v="Si"/>
    <s v="UU225697"/>
    <m/>
    <s v="NEGOCIACIÓN MINERA SANTA MARÍA"/>
    <s v="EG"/>
    <m/>
    <m/>
  </r>
  <r>
    <x v="129"/>
    <x v="129"/>
    <d v="2024-12-09T00:00:00"/>
    <d v="2024-12-09T00:00:00"/>
    <n v="3"/>
    <d v="2024-12-11T00:00:00"/>
    <s v="INCAPACIDAD ENFERMEDAD GENERAL"/>
    <x v="0"/>
    <n v="0"/>
    <s v="No"/>
    <s v="UU225895"/>
    <s v="UU225697"/>
    <s v="NEGOCIACIÓN MINERA SANTA MARÍA"/>
    <s v="EG"/>
    <m/>
    <m/>
  </r>
  <r>
    <x v="130"/>
    <x v="130"/>
    <d v="2024-02-01T00:00:00"/>
    <d v="2024-01-29T00:00:00"/>
    <n v="4"/>
    <d v="2024-02-04T00:00:00"/>
    <s v="INCAPACIDAD RIESGO EN TRAYECTO"/>
    <x v="1"/>
    <n v="0"/>
    <s v="Si"/>
    <s v="UU214970"/>
    <m/>
    <s v="NEGOCIACIÓN MINERA SANTA MARÍA"/>
    <s v="ACCIDENTE DE TRAYECTO"/>
    <s v="Accidente de trayecto"/>
    <s v="Incapacidad temporal"/>
  </r>
  <r>
    <x v="130"/>
    <x v="130"/>
    <d v="2024-02-05T00:00:00"/>
    <d v="2024-02-02T00:00:00"/>
    <n v="3"/>
    <d v="2024-02-07T00:00:00"/>
    <s v="INCAPACIDAD RIESGO EN TRAYECTO"/>
    <x v="1"/>
    <n v="0"/>
    <s v="No"/>
    <s v="UU215140"/>
    <s v="UU214970"/>
    <s v="NEGOCIACIÓN MINERA SANTA MARÍA"/>
    <s v="ACCIDENTE DE TRAYECTO"/>
    <s v="Accidente de trayecto"/>
    <s v="Incapacidad temporal"/>
  </r>
  <r>
    <x v="131"/>
    <x v="131"/>
    <d v="2023-10-16T00:00:00"/>
    <d v="2023-10-12T00:00:00"/>
    <n v="84"/>
    <d v="2024-01-07T00:00:00"/>
    <s v="INCAPACIDAD MATERNIDAD"/>
    <x v="2"/>
    <n v="0"/>
    <s v="No"/>
    <s v="MJ278295"/>
    <m/>
    <s v="NEGOCIACIÓN MINERA SANTA MARÍA"/>
    <s v="MATERNIDAD"/>
    <m/>
    <m/>
  </r>
  <r>
    <x v="132"/>
    <x v="132"/>
    <d v="2024-11-08T00:00:00"/>
    <d v="2024-11-08T00:00:00"/>
    <n v="1"/>
    <d v="2024-11-08T00:00:00"/>
    <s v="INCAPACIDAD ENFERMEDAD GENERAL"/>
    <x v="0"/>
    <n v="0"/>
    <s v="No"/>
    <s v="UU224816"/>
    <s v="UU224676"/>
    <s v="NEGOCIACIÓN MINERA SANTA MARÍA"/>
    <s v="EG"/>
    <m/>
    <m/>
  </r>
  <r>
    <x v="132"/>
    <x v="132"/>
    <d v="2024-11-05T00:00:00"/>
    <d v="2024-11-05T00:00:00"/>
    <n v="3"/>
    <d v="2024-11-07T00:00:00"/>
    <s v="INCAPACIDAD ENFERMEDAD GENERAL"/>
    <x v="0"/>
    <n v="0"/>
    <s v="Si"/>
    <s v="UU224676"/>
    <m/>
    <s v="NEGOCIACIÓN MINERA SANTA MARÍA"/>
    <s v="EG"/>
    <m/>
    <m/>
  </r>
  <r>
    <x v="133"/>
    <x v="133"/>
    <d v="2024-01-01T00:00:00"/>
    <d v="2023-12-29T00:00:00"/>
    <n v="84"/>
    <d v="2024-03-24T00:00:00"/>
    <s v="INCAPACIDAD MATERNIDAD"/>
    <x v="2"/>
    <n v="0"/>
    <s v="No"/>
    <s v="MR457418"/>
    <m/>
    <s v="NEGOCIACIÓN MINERA SANTA MARÍA"/>
    <s v="MATERNIDAD"/>
    <m/>
    <m/>
  </r>
  <r>
    <x v="134"/>
    <x v="134"/>
    <d v="2024-12-01T00:00:00"/>
    <d v="2024-11-25T00:00:00"/>
    <n v="7"/>
    <d v="2024-12-07T00:00:00"/>
    <s v="INCAPACIDAD ENFERMEDAD GENERAL"/>
    <x v="0"/>
    <n v="0"/>
    <s v="Si"/>
    <s v="UG543332"/>
    <m/>
    <s v="NEGOCIACIÓN MINERA SANTA MARÍA"/>
    <s v="EG"/>
    <m/>
    <m/>
  </r>
  <r>
    <x v="135"/>
    <x v="135"/>
    <d v="2024-07-18T00:00:00"/>
    <d v="2024-07-18T00:00:00"/>
    <n v="5"/>
    <d v="2024-07-22T00:00:00"/>
    <s v="INCAPACIDAD ENFERMEDAD GENERAL"/>
    <x v="0"/>
    <n v="0"/>
    <s v="Si"/>
    <s v="UU220648"/>
    <m/>
    <s v="NEGOCIACIÓN MINERA SANTA MARÍA"/>
    <s v="EG"/>
    <m/>
    <m/>
  </r>
  <r>
    <x v="136"/>
    <x v="136"/>
    <d v="2024-05-23T00:00:00"/>
    <d v="2024-05-23T00:00:00"/>
    <n v="4"/>
    <d v="2024-05-26T00:00:00"/>
    <s v="INCAPACIDAD ENFERMEDAD GENERAL"/>
    <x v="0"/>
    <n v="0"/>
    <s v="Si"/>
    <s v="UU218809"/>
    <m/>
    <s v="NEGOCIACIÓN MINERA SANTA MARÍA"/>
    <s v="EG"/>
    <m/>
    <m/>
  </r>
  <r>
    <x v="136"/>
    <x v="136"/>
    <d v="2024-06-01T00:00:00"/>
    <d v="2024-05-30T00:00:00"/>
    <n v="5"/>
    <d v="2024-06-05T00:00:00"/>
    <s v="INCAPACIDAD ENFERMEDAD GENERAL"/>
    <x v="0"/>
    <n v="0"/>
    <s v="Si"/>
    <s v="UU219081"/>
    <m/>
    <s v="NEGOCIACIÓN MINERA SANTA MARÍA"/>
    <s v="EG"/>
    <m/>
    <m/>
  </r>
  <r>
    <x v="137"/>
    <x v="137"/>
    <d v="2024-12-02T00:00:00"/>
    <d v="2024-12-02T00:00:00"/>
    <n v="10"/>
    <d v="2024-12-11T00:00:00"/>
    <s v="INCAPACIDAD ENFERMEDAD GENERAL"/>
    <x v="0"/>
    <n v="0"/>
    <s v="Si"/>
    <s v="MR464983"/>
    <m/>
    <s v="NEGOCIACIÓN MINERA SANTA MARÍA"/>
    <s v="EG"/>
    <m/>
    <m/>
  </r>
  <r>
    <x v="137"/>
    <x v="137"/>
    <d v="2024-12-12T00:00:00"/>
    <d v="2024-12-12T00:00:00"/>
    <n v="6"/>
    <d v="2024-12-17T00:00:00"/>
    <s v="INCAPACIDAD ENFERMEDAD GENERAL"/>
    <x v="0"/>
    <n v="0"/>
    <s v="No"/>
    <s v="MT563510"/>
    <s v="MR464983"/>
    <s v="NEGOCIACIÓN MINERA SANTA MARÍA"/>
    <s v="EG"/>
    <m/>
    <m/>
  </r>
  <r>
    <x v="137"/>
    <x v="137"/>
    <d v="2024-12-18T00:00:00"/>
    <d v="2024-12-18T00:00:00"/>
    <n v="14"/>
    <d v="2024-12-31T00:00:00"/>
    <s v="INCAPACIDAD ENFERMEDAD GENERAL"/>
    <x v="0"/>
    <n v="0"/>
    <s v="No"/>
    <s v="AJ000004"/>
    <s v="MT563510"/>
    <s v="NEGOCIACIÓN MINERA SANTA MARÍA"/>
    <s v="EG"/>
    <m/>
    <m/>
  </r>
  <r>
    <x v="138"/>
    <x v="138"/>
    <d v="2024-11-20T00:00:00"/>
    <d v="2024-11-20T00:00:00"/>
    <n v="5"/>
    <d v="2024-11-24T00:00:00"/>
    <s v="INCAPACIDAD ENFERMEDAD GENERAL"/>
    <x v="0"/>
    <n v="0"/>
    <s v="Si"/>
    <s v="UU225238"/>
    <m/>
    <s v="SB WADLEY, SA DE CV           "/>
    <s v="EG"/>
    <m/>
    <m/>
  </r>
  <r>
    <x v="139"/>
    <x v="139"/>
    <d v="2024-08-09T00:00:00"/>
    <d v="2024-08-09T00:00:00"/>
    <n v="5"/>
    <d v="2024-08-13T00:00:00"/>
    <s v="INCAPACIDAD ENFERMEDAD GENERAL"/>
    <x v="0"/>
    <n v="0"/>
    <s v="Si"/>
    <s v="UU221447"/>
    <m/>
    <s v="NEGOCIACIÓN MINERA SANTA MARÍA"/>
    <s v="EG"/>
    <m/>
    <m/>
  </r>
  <r>
    <x v="140"/>
    <x v="140"/>
    <d v="2024-10-25T00:00:00"/>
    <d v="2024-10-25T00:00:00"/>
    <n v="3"/>
    <d v="2024-10-27T00:00:00"/>
    <s v="INCAPACIDAD ENFERMEDAD GENERAL"/>
    <x v="0"/>
    <n v="0"/>
    <s v="No"/>
    <s v="UU224166"/>
    <s v="UU204011"/>
    <s v="NEGOCIACIÓN MINERA SANTA MARÍA"/>
    <s v="EG"/>
    <m/>
    <m/>
  </r>
  <r>
    <x v="140"/>
    <x v="140"/>
    <d v="2024-10-22T00:00:00"/>
    <d v="2024-10-22T00:00:00"/>
    <n v="3"/>
    <d v="2024-10-24T00:00:00"/>
    <s v="INCAPACIDAD ENFERMEDAD GENERAL"/>
    <x v="0"/>
    <n v="0"/>
    <s v="Si"/>
    <s v="UU224011"/>
    <m/>
    <s v="NEGOCIACIÓN MINERA SANTA MARÍA"/>
    <s v="EG"/>
    <m/>
    <m/>
  </r>
  <r>
    <x v="141"/>
    <x v="141"/>
    <d v="2024-07-07T00:00:00"/>
    <d v="2024-07-02T00:00:00"/>
    <n v="10"/>
    <d v="2024-07-16T00:00:00"/>
    <s v="INCAPACIDAD ENFERMEDAD GENERAL"/>
    <x v="0"/>
    <n v="0"/>
    <s v="No"/>
    <s v="MO621370"/>
    <s v="SK626140"/>
    <s v="NEGOCIACIÓN MINERA SANTA MARÍA"/>
    <s v="EG"/>
    <m/>
    <m/>
  </r>
  <r>
    <x v="141"/>
    <x v="141"/>
    <d v="2024-06-05T00:00:00"/>
    <d v="2024-05-31T00:00:00"/>
    <n v="4"/>
    <d v="2024-06-08T00:00:00"/>
    <s v="INCAPACIDAD ENFERMEDAD GENERAL"/>
    <x v="0"/>
    <n v="0"/>
    <s v="No"/>
    <s v="MO615181"/>
    <s v="ML069040"/>
    <s v="NEGOCIACIÓN MINERA SANTA MARÍA"/>
    <s v="EG"/>
    <m/>
    <m/>
  </r>
  <r>
    <x v="141"/>
    <x v="141"/>
    <d v="2024-06-09T00:00:00"/>
    <d v="2024-06-04T00:00:00"/>
    <n v="28"/>
    <d v="2024-07-06T00:00:00"/>
    <s v="INCAPACIDAD ENFERMEDAD GENERAL"/>
    <x v="0"/>
    <n v="0"/>
    <s v="No"/>
    <s v="SK626140"/>
    <s v="MO615181"/>
    <s v="NEGOCIACIÓN MINERA SANTA MARÍA"/>
    <s v="EG"/>
    <m/>
    <m/>
  </r>
  <r>
    <x v="141"/>
    <x v="141"/>
    <d v="2024-05-08T00:00:00"/>
    <d v="2024-05-03T00:00:00"/>
    <n v="28"/>
    <d v="2024-06-04T00:00:00"/>
    <s v="INCAPACIDAD ENFERMEDAD GENERAL"/>
    <x v="0"/>
    <n v="0"/>
    <s v="No"/>
    <s v="ML069040"/>
    <s v="SK623092"/>
    <s v="NEGOCIACIÓN MINERA SANTA MARÍA"/>
    <s v="EG"/>
    <m/>
    <m/>
  </r>
  <r>
    <x v="141"/>
    <x v="141"/>
    <d v="2023-12-16T00:00:00"/>
    <d v="2023-12-11T00:00:00"/>
    <n v="28"/>
    <d v="2024-01-12T00:00:00"/>
    <s v="INCAPACIDAD ENFERMEDAD GENERAL"/>
    <x v="0"/>
    <n v="0"/>
    <s v="No"/>
    <s v="SQ413610"/>
    <s v="SQ412044"/>
    <s v="NEGOCIACIÓN MINERA SANTA MARÍA"/>
    <s v="EG"/>
    <m/>
    <m/>
  </r>
  <r>
    <x v="141"/>
    <x v="141"/>
    <d v="2024-01-13T00:00:00"/>
    <d v="2024-01-08T00:00:00"/>
    <n v="2"/>
    <d v="2024-01-14T00:00:00"/>
    <s v="INCAPACIDAD ENFERMEDAD GENERAL"/>
    <x v="0"/>
    <n v="0"/>
    <s v="No"/>
    <s v="UI554255"/>
    <s v="SQ413610"/>
    <s v="NEGOCIACIÓN MINERA SANTA MARÍA"/>
    <s v="EG"/>
    <m/>
    <m/>
  </r>
  <r>
    <x v="141"/>
    <x v="141"/>
    <d v="2024-01-15T00:00:00"/>
    <d v="2024-01-10T00:00:00"/>
    <n v="25"/>
    <d v="2024-02-08T00:00:00"/>
    <s v="INCAPACIDAD ENFERMEDAD GENERAL"/>
    <x v="0"/>
    <n v="0"/>
    <s v="No"/>
    <s v="SK618716"/>
    <s v="UI554255"/>
    <s v="NEGOCIACIÓN MINERA SANTA MARÍA"/>
    <s v="EG"/>
    <m/>
    <m/>
  </r>
  <r>
    <x v="141"/>
    <x v="141"/>
    <d v="2024-02-09T00:00:00"/>
    <d v="2024-02-04T00:00:00"/>
    <n v="18"/>
    <d v="2024-02-26T00:00:00"/>
    <s v="INCAPACIDAD ENFERMEDAD GENERAL"/>
    <x v="0"/>
    <n v="0"/>
    <s v="No"/>
    <s v="SK620075"/>
    <s v="SK618716"/>
    <s v="NEGOCIACIÓN MINERA SANTA MARÍA"/>
    <s v="EG"/>
    <m/>
    <m/>
  </r>
  <r>
    <x v="141"/>
    <x v="141"/>
    <d v="2024-03-13T00:00:00"/>
    <d v="2024-03-08T00:00:00"/>
    <n v="28"/>
    <d v="2024-04-09T00:00:00"/>
    <s v="INCAPACIDAD ENFERMEDAD GENERAL"/>
    <x v="0"/>
    <n v="0"/>
    <s v="No"/>
    <s v="SK621768"/>
    <s v="SK620893"/>
    <s v="NEGOCIACIÓN MINERA SANTA MARÍA"/>
    <s v="EG"/>
    <m/>
    <m/>
  </r>
  <r>
    <x v="141"/>
    <x v="141"/>
    <d v="2024-02-27T00:00:00"/>
    <d v="2024-02-22T00:00:00"/>
    <n v="15"/>
    <d v="2024-03-12T00:00:00"/>
    <s v="INCAPACIDAD ENFERMEDAD GENERAL"/>
    <x v="0"/>
    <n v="0"/>
    <s v="No"/>
    <s v="SK620893"/>
    <s v="SK620075"/>
    <s v="NEGOCIACIÓN MINERA SANTA MARÍA"/>
    <s v="EG"/>
    <m/>
    <m/>
  </r>
  <r>
    <x v="141"/>
    <x v="141"/>
    <d v="2024-04-10T00:00:00"/>
    <d v="2024-04-05T00:00:00"/>
    <n v="28"/>
    <d v="2024-05-07T00:00:00"/>
    <s v="INCAPACIDAD ENFERMEDAD GENERAL"/>
    <x v="0"/>
    <n v="0"/>
    <s v="No"/>
    <s v="SK623092"/>
    <s v="SK621768"/>
    <s v="NEGOCIACIÓN MINERA SANTA MARÍA"/>
    <s v="EG"/>
    <m/>
    <m/>
  </r>
  <r>
    <x v="142"/>
    <x v="142"/>
    <d v="2024-01-22T00:00:00"/>
    <d v="2024-01-22T00:00:00"/>
    <n v="2"/>
    <d v="2024-01-23T00:00:00"/>
    <s v="INCAPACIDAD ENFERMEDAD GENERAL"/>
    <x v="0"/>
    <n v="0"/>
    <s v="Si"/>
    <s v="UU214790"/>
    <m/>
    <s v="NEGOCIACIÓN MINERA SANTA MARÍA"/>
    <s v="EG"/>
    <m/>
    <m/>
  </r>
  <r>
    <x v="142"/>
    <x v="142"/>
    <d v="2024-01-19T00:00:00"/>
    <d v="2024-01-19T00:00:00"/>
    <n v="2"/>
    <d v="2024-01-20T00:00:00"/>
    <s v="INCAPACIDAD ENFERMEDAD GENERAL"/>
    <x v="0"/>
    <n v="0"/>
    <s v="No"/>
    <s v="MR457560"/>
    <s v="UU214565"/>
    <s v="NEGOCIACIÓN MINERA SANTA MARÍA"/>
    <s v="EG"/>
    <m/>
    <m/>
  </r>
  <r>
    <x v="142"/>
    <x v="142"/>
    <d v="2024-01-16T00:00:00"/>
    <d v="2024-01-16T00:00:00"/>
    <n v="3"/>
    <d v="2024-01-18T00:00:00"/>
    <s v="INCAPACIDAD ENFERMEDAD GENERAL"/>
    <x v="0"/>
    <n v="0"/>
    <s v="Si"/>
    <s v="UU214565"/>
    <m/>
    <s v="NEGOCIACIÓN MINERA SANTA MARÍA"/>
    <s v="EG"/>
    <m/>
    <m/>
  </r>
  <r>
    <x v="143"/>
    <x v="143"/>
    <d v="2024-01-16T00:00:00"/>
    <d v="2024-01-05T00:00:00"/>
    <n v="1"/>
    <d v="2024-01-16T00:00:00"/>
    <s v="INCAPACIDAD RIESGO EN TRAYECTO"/>
    <x v="1"/>
    <n v="0"/>
    <s v="No"/>
    <s v="UU214272"/>
    <s v="UU213901"/>
    <s v="NEGOCIACIÓN MINERA SANTA MARÍA"/>
    <s v="ACCIDENTE DE TRAYECTO"/>
    <s v="Accidente de trayecto"/>
    <s v="Incapacidad temporal"/>
  </r>
  <r>
    <x v="143"/>
    <x v="143"/>
    <d v="2024-01-01T00:00:00"/>
    <d v="2023-12-21T00:00:00"/>
    <n v="1"/>
    <d v="2024-01-01T00:00:00"/>
    <s v="INCAPACIDAD RIESGO EN TRAYECTO"/>
    <x v="1"/>
    <n v="0"/>
    <s v="Si"/>
    <s v="UU213865"/>
    <m/>
    <s v="NEGOCIACIÓN MINERA SANTA MARÍA"/>
    <s v="ACCIDENTE DE TRAYECTO"/>
    <s v="Accidente de trayecto"/>
    <s v="Incapacidad temporal"/>
  </r>
  <r>
    <x v="143"/>
    <x v="143"/>
    <d v="2024-01-02T00:00:00"/>
    <d v="2023-12-22T00:00:00"/>
    <n v="14"/>
    <d v="2024-01-15T00:00:00"/>
    <s v="INCAPACIDAD RIESGO EN TRAYECTO"/>
    <x v="1"/>
    <n v="0"/>
    <s v="No"/>
    <s v="UU213901"/>
    <s v="UU213865"/>
    <s v="NEGOCIACIÓN MINERA SANTA MARÍA"/>
    <s v="ACCIDENTE DE TRAYECTO"/>
    <s v="Accidente de trayecto"/>
    <s v="Incapacidad temporal"/>
  </r>
  <r>
    <x v="143"/>
    <x v="143"/>
    <d v="2024-08-02T00:00:00"/>
    <d v="2024-08-02T00:00:00"/>
    <n v="3"/>
    <d v="2024-08-04T00:00:00"/>
    <s v="INCAPACIDAD ENFERMEDAD GENERAL"/>
    <x v="0"/>
    <n v="0"/>
    <s v="Si"/>
    <s v="UU221205"/>
    <m/>
    <s v="NEGOCIACIÓN MINERA SANTA MARÍA"/>
    <s v="EG"/>
    <m/>
    <m/>
  </r>
  <r>
    <x v="143"/>
    <x v="143"/>
    <d v="2024-08-05T00:00:00"/>
    <d v="2024-08-05T00:00:00"/>
    <n v="4"/>
    <d v="2024-08-08T00:00:00"/>
    <s v="INCAPACIDAD ENFERMEDAD GENERAL"/>
    <x v="0"/>
    <n v="0"/>
    <s v="No"/>
    <s v="UU221251"/>
    <s v="UU221205"/>
    <s v="NEGOCIACIÓN MINERA SANTA MARÍA"/>
    <s v="EG"/>
    <m/>
    <m/>
  </r>
  <r>
    <x v="144"/>
    <x v="144"/>
    <d v="2024-07-04T00:00:00"/>
    <d v="2024-07-04T00:00:00"/>
    <n v="14"/>
    <d v="2024-07-17T00:00:00"/>
    <s v="INCAPACIDAD ENFERMEDAD GENERAL"/>
    <x v="0"/>
    <n v="0"/>
    <s v="Si"/>
    <s v="UG542943"/>
    <m/>
    <s v="NEGOCIACIÓN MINERA SANTA MARÍA"/>
    <s v="EG"/>
    <m/>
    <m/>
  </r>
  <r>
    <x v="144"/>
    <x v="144"/>
    <d v="2024-07-18T00:00:00"/>
    <d v="2024-07-18T00:00:00"/>
    <n v="14"/>
    <d v="2024-07-31T00:00:00"/>
    <s v="INCAPACIDAD ENFERMEDAD GENERAL"/>
    <x v="0"/>
    <n v="0"/>
    <s v="No"/>
    <s v="UG542968"/>
    <s v="UG542943"/>
    <s v="NEGOCIACIÓN MINERA SANTA MARÍA"/>
    <s v="EG"/>
    <m/>
    <m/>
  </r>
  <r>
    <x v="145"/>
    <x v="145"/>
    <d v="2024-01-01T00:00:00"/>
    <d v="2023-12-21T00:00:00"/>
    <n v="28"/>
    <d v="2024-01-28T00:00:00"/>
    <s v="INCAPACIDAD RIEGO DE TRABAJO"/>
    <x v="1"/>
    <n v="0"/>
    <s v="No"/>
    <s v="SQ001235"/>
    <s v="UU213674"/>
    <s v="NEGOCIACIÓN MINERA SANTA MARÍA"/>
    <s v="ACCIDENTE DE TRABAJO (MODIF)"/>
    <s v="Accidente de trabajo"/>
    <s v="Incapacidad temporal"/>
  </r>
  <r>
    <x v="145"/>
    <x v="145"/>
    <d v="2024-01-29T00:00:00"/>
    <d v="2024-01-18T00:00:00"/>
    <n v="28"/>
    <d v="2024-02-25T00:00:00"/>
    <s v="INCAPACIDAD RIEGO DE TRABAJO"/>
    <x v="1"/>
    <n v="0"/>
    <s v="No"/>
    <s v="UU215178"/>
    <s v="SQ001235"/>
    <s v="NEGOCIACIÓN MINERA SANTA MARÍA"/>
    <s v="ACCIDENTE DE TRABAJO (MODIF)"/>
    <s v="Accidente de trabajo"/>
    <s v="Incapacidad temporal"/>
  </r>
  <r>
    <x v="145"/>
    <x v="145"/>
    <d v="2024-02-26T00:00:00"/>
    <d v="2024-02-15T00:00:00"/>
    <n v="28"/>
    <d v="2024-03-24T00:00:00"/>
    <s v="INCAPACIDAD RIEGO DE TRABAJO"/>
    <x v="1"/>
    <n v="0"/>
    <s v="No"/>
    <s v="SQ417022"/>
    <s v="UU215178"/>
    <s v="NEGOCIACIÓN MINERA SANTA MARÍA"/>
    <s v="ACCIDENTE DE TRABAJO"/>
    <s v="Accidente de trabajo"/>
    <s v="Incapacidad temporal"/>
  </r>
  <r>
    <x v="145"/>
    <x v="145"/>
    <d v="2024-03-30T00:00:00"/>
    <d v="2024-03-19T00:00:00"/>
    <n v="28"/>
    <d v="2024-04-26T00:00:00"/>
    <s v="INCAPACIDAD RIEGO DE TRABAJO"/>
    <x v="1"/>
    <n v="0"/>
    <s v="No"/>
    <s v="SQ418743"/>
    <s v="UU216424"/>
    <s v="NEGOCIACIÓN MINERA SANTA MARÍA"/>
    <s v="ACCIDENTE DE TRABAJO"/>
    <s v="Accidente de trabajo"/>
    <s v="Incapacidad temporal"/>
  </r>
  <r>
    <x v="145"/>
    <x v="145"/>
    <d v="2024-03-25T00:00:00"/>
    <d v="2024-03-14T00:00:00"/>
    <n v="5"/>
    <d v="2024-03-29T00:00:00"/>
    <s v="INCAPACIDAD RIEGO DE TRABAJO"/>
    <x v="1"/>
    <n v="0"/>
    <s v="No"/>
    <s v="UU216424"/>
    <s v="SQ417022"/>
    <s v="NEGOCIACIÓN MINERA SANTA MARÍA"/>
    <s v="ACCIDENTE DE TRABAJO"/>
    <s v="Accidente de trabajo"/>
    <s v="Incapacidad temporal"/>
  </r>
  <r>
    <x v="146"/>
    <x v="146"/>
    <d v="2024-09-17T00:00:00"/>
    <d v="2024-09-17T00:00:00"/>
    <n v="3"/>
    <d v="2024-09-19T00:00:00"/>
    <s v="INCAPACIDAD ENFERMEDAD GENERAL"/>
    <x v="0"/>
    <n v="0"/>
    <s v="Si"/>
    <s v="UU222766"/>
    <m/>
    <s v="NEGOCIACIÓN MINERA SANTA MARÍA"/>
    <s v="EG"/>
    <m/>
    <m/>
  </r>
  <r>
    <x v="146"/>
    <x v="146"/>
    <d v="2024-09-20T00:00:00"/>
    <d v="2024-09-20T00:00:00"/>
    <n v="5"/>
    <d v="2024-09-24T00:00:00"/>
    <s v="INCAPACIDAD ENFERMEDAD GENERAL"/>
    <x v="0"/>
    <n v="0"/>
    <s v="No"/>
    <s v="UU222913"/>
    <s v="UU222766"/>
    <s v="NEGOCIACIÓN MINERA SANTA MARÍA"/>
    <s v="EG"/>
    <m/>
    <m/>
  </r>
  <r>
    <x v="147"/>
    <x v="147"/>
    <d v="2024-08-28T00:00:00"/>
    <d v="2024-08-14T00:00:00"/>
    <n v="15"/>
    <d v="2024-09-11T00:00:00"/>
    <s v="INCAPACIDAD RIESGO EN TRAYECTO"/>
    <x v="1"/>
    <n v="0"/>
    <s v="No"/>
    <s v="SQ426942"/>
    <s v="SQ425356"/>
    <s v="NEGOCIACIÓN MINERA SANTA MARÍA"/>
    <s v="ACCIDENTE DE TRAYECTO"/>
    <s v="Accidente de trayecto"/>
    <s v="Incapacidad temporal"/>
  </r>
  <r>
    <x v="147"/>
    <x v="147"/>
    <d v="2024-07-31T00:00:00"/>
    <d v="2024-07-17T00:00:00"/>
    <n v="28"/>
    <d v="2024-08-27T00:00:00"/>
    <s v="INCAPACIDAD RIESGO EN TRAYECTO"/>
    <x v="1"/>
    <n v="0"/>
    <s v="No"/>
    <s v="SQ425356"/>
    <s v="SQ423750"/>
    <s v="NEGOCIACIÓN MINERA SANTA MARÍA"/>
    <s v="ACCIDENTE DE TRAYECTO"/>
    <s v="Accidente de trayecto"/>
    <s v="Incapacidad temporal"/>
  </r>
  <r>
    <x v="147"/>
    <x v="147"/>
    <d v="2024-05-08T00:00:00"/>
    <d v="2024-04-24T00:00:00"/>
    <n v="28"/>
    <d v="2024-06-04T00:00:00"/>
    <s v="INCAPACIDAD RIESGO EN TRAYECTO"/>
    <x v="1"/>
    <n v="0"/>
    <s v="No"/>
    <s v="SQ004606"/>
    <s v="SQ003882"/>
    <s v="NEGOCIACIÓN MINERA SANTA MARÍA"/>
    <s v="ACCIDENTE DE TRAYECTO"/>
    <s v="Accidente de trayecto"/>
    <s v="Incapacidad temporal"/>
  </r>
  <r>
    <x v="147"/>
    <x v="147"/>
    <d v="2024-07-03T00:00:00"/>
    <d v="2024-06-19T00:00:00"/>
    <n v="28"/>
    <d v="2024-07-30T00:00:00"/>
    <s v="INCAPACIDAD RIESGO EN TRAYECTO"/>
    <x v="1"/>
    <n v="0"/>
    <s v="No"/>
    <s v="SQ423750"/>
    <s v="SQ422136"/>
    <s v="NEGOCIACIÓN MINERA SANTA MARÍA"/>
    <s v="ACCIDENTE DE TRAYECTO"/>
    <s v="Accidente de trayecto"/>
    <s v="Incapacidad temporal"/>
  </r>
  <r>
    <x v="147"/>
    <x v="147"/>
    <d v="2024-06-05T00:00:00"/>
    <d v="2024-05-22T00:00:00"/>
    <n v="28"/>
    <d v="2024-07-02T00:00:00"/>
    <s v="INCAPACIDAD RIESGO EN TRAYECTO"/>
    <x v="1"/>
    <n v="0"/>
    <s v="No"/>
    <s v="SQ422136"/>
    <s v="SQ004606"/>
    <s v="NEGOCIACIÓN MINERA SANTA MARÍA"/>
    <s v="ACCIDENTE DE TRAYECTO"/>
    <s v="Accidente de trayecto"/>
    <s v="Incapacidad temporal"/>
  </r>
  <r>
    <x v="147"/>
    <x v="147"/>
    <d v="2024-02-28T00:00:00"/>
    <d v="2024-02-14T00:00:00"/>
    <n v="7"/>
    <d v="2024-03-05T00:00:00"/>
    <s v="INCAPACIDAD RIESGO EN TRAYECTO"/>
    <x v="1"/>
    <n v="0"/>
    <s v="No"/>
    <s v="UU215487"/>
    <s v="UU215075"/>
    <s v="NEGOCIACIÓN MINERA SANTA MARÍA"/>
    <s v="AT (MODIF POR EG POR CORRECCION)"/>
    <s v="Accidente de trayecto"/>
    <s v="Incapacidad temporal"/>
  </r>
  <r>
    <x v="147"/>
    <x v="147"/>
    <d v="2024-03-06T00:00:00"/>
    <d v="2024-02-21T00:00:00"/>
    <n v="7"/>
    <d v="2024-03-12T00:00:00"/>
    <s v="INCAPACIDAD RIESGO EN TRAYECTO"/>
    <x v="1"/>
    <n v="0"/>
    <s v="No"/>
    <s v="UU215706"/>
    <s v="UU215487"/>
    <s v="NEGOCIACIÓN MINERA SANTA MARÍA"/>
    <s v="AT (MODIF POR EG POR CORRECCION)"/>
    <s v="Accidente de trayecto"/>
    <s v="Incapacidad temporal"/>
  </r>
  <r>
    <x v="147"/>
    <x v="147"/>
    <d v="2024-03-13T00:00:00"/>
    <d v="2024-02-28T00:00:00"/>
    <n v="28"/>
    <d v="2024-04-09T00:00:00"/>
    <s v="INCAPACIDAD RIESGO EN TRAYECTO"/>
    <x v="1"/>
    <n v="0"/>
    <s v="No"/>
    <s v="SQ003139"/>
    <s v="UU215706"/>
    <s v="NEGOCIACIÓN MINERA SANTA MARÍA"/>
    <s v="ACCIDENTE DE TRAYECTO"/>
    <s v="Accidente de trayecto"/>
    <s v="Incapacidad temporal"/>
  </r>
  <r>
    <x v="147"/>
    <x v="147"/>
    <d v="2024-04-10T00:00:00"/>
    <d v="2024-03-27T00:00:00"/>
    <n v="28"/>
    <d v="2024-05-07T00:00:00"/>
    <s v="INCAPACIDAD RIESGO EN TRAYECTO"/>
    <x v="1"/>
    <n v="0"/>
    <s v="No"/>
    <s v="SQ003882"/>
    <s v="SQ003139"/>
    <s v="NEGOCIACIÓN MINERA SANTA MARÍA"/>
    <s v="ACCIDENTE DE TRAYECTO"/>
    <s v="Accidente de trayecto"/>
    <s v="Incapacidad temporal"/>
  </r>
  <r>
    <x v="147"/>
    <x v="147"/>
    <d v="2023-12-20T00:00:00"/>
    <d v="2023-12-06T00:00:00"/>
    <n v="14"/>
    <d v="2024-01-02T00:00:00"/>
    <s v="INCAPACIDAD RIESGO EN TRAYECTO"/>
    <x v="1"/>
    <n v="0"/>
    <s v="No"/>
    <s v="UU213420"/>
    <s v="UU215325"/>
    <s v="NEGOCIACIÓN MINERA SANTA MARÍA"/>
    <s v="AT (MODIF POR EG POR CORRECCION)"/>
    <s v="Accidente de trayecto"/>
    <s v="Incapacidad temporal"/>
  </r>
  <r>
    <x v="147"/>
    <x v="147"/>
    <d v="2024-01-03T00:00:00"/>
    <d v="2023-12-20T00:00:00"/>
    <n v="28"/>
    <d v="2024-01-30T00:00:00"/>
    <s v="INCAPACIDAD RIESGO EN TRAYECTO"/>
    <x v="1"/>
    <n v="0"/>
    <s v="No"/>
    <s v="SQ001230"/>
    <s v="UU213420"/>
    <s v="NEGOCIACIÓN MINERA SANTA MARÍA"/>
    <s v="AT (MODIF POR EG POR CORRECCION)"/>
    <s v="Accidente de trayecto"/>
    <s v="Incapacidad temporal"/>
  </r>
  <r>
    <x v="147"/>
    <x v="147"/>
    <d v="2024-01-31T00:00:00"/>
    <d v="2024-01-17T00:00:00"/>
    <n v="14"/>
    <d v="2024-02-13T00:00:00"/>
    <s v="INCAPACIDAD RIESGO EN TRAYECTO"/>
    <x v="1"/>
    <n v="0"/>
    <s v="No"/>
    <s v="UU214664"/>
    <s v="SQ001230"/>
    <s v="NEGOCIACIÓN MINERA SANTA MARÍA"/>
    <s v="AT (MODIF POR EG POR CORRECCION)"/>
    <s v="Accidente de trayecto"/>
    <s v="Incapacidad temporal"/>
  </r>
  <r>
    <x v="147"/>
    <x v="147"/>
    <d v="2024-02-14T00:00:00"/>
    <d v="2024-01-31T00:00:00"/>
    <n v="14"/>
    <d v="2024-02-27T00:00:00"/>
    <s v="INCAPACIDAD RIESGO EN TRAYECTO"/>
    <x v="1"/>
    <n v="0"/>
    <s v="No"/>
    <s v="UU215075"/>
    <s v="UU214664"/>
    <s v="NEGOCIACIÓN MINERA SANTA MARÍA"/>
    <s v="AT (MODIF POR EG POR CORRECCION)"/>
    <s v="Accidente de trayecto"/>
    <s v="Incapacidad temporal"/>
  </r>
  <r>
    <x v="148"/>
    <x v="148"/>
    <d v="2024-08-05T00:00:00"/>
    <d v="2024-08-05T00:00:00"/>
    <n v="2"/>
    <d v="2024-08-06T00:00:00"/>
    <s v="INCAPACIDAD ENFERMEDAD GENERAL"/>
    <x v="0"/>
    <n v="0"/>
    <s v="Si"/>
    <s v="UU221291"/>
    <m/>
    <s v="NEGOCIACIÓN MINERA SANTA MARÍA"/>
    <s v="EG"/>
    <m/>
    <m/>
  </r>
  <r>
    <x v="148"/>
    <x v="148"/>
    <d v="2024-09-01T00:00:00"/>
    <d v="2024-08-29T00:00:00"/>
    <n v="3"/>
    <d v="2024-09-03T00:00:00"/>
    <s v="INCAPACIDAD ENFERMEDAD GENERAL"/>
    <x v="0"/>
    <n v="0"/>
    <s v="Si"/>
    <s v="UU222177"/>
    <m/>
    <s v="NEGOCIACIÓN MINERA SANTA MARÍA"/>
    <s v="EG"/>
    <m/>
    <m/>
  </r>
  <r>
    <x v="149"/>
    <x v="149"/>
    <d v="2024-05-08T00:00:00"/>
    <d v="2024-05-08T00:00:00"/>
    <n v="7"/>
    <d v="2024-05-14T00:00:00"/>
    <s v="INCAPACIDAD ENFERMEDAD GENERAL"/>
    <x v="0"/>
    <n v="0"/>
    <s v="Si"/>
    <s v="UU218272"/>
    <m/>
    <s v="NEGOCIACIÓN MINERA SANTA MARÍA"/>
    <s v="EG (COVID)"/>
    <m/>
    <m/>
  </r>
  <r>
    <x v="149"/>
    <x v="149"/>
    <d v="2024-01-01T00:00:00"/>
    <d v="2023-12-18T00:00:00"/>
    <n v="1"/>
    <d v="2024-01-01T00:00:00"/>
    <s v="INCAPACIDAD ENFERMEDAD GENERAL"/>
    <x v="0"/>
    <n v="0"/>
    <s v="Si"/>
    <s v="UU213772"/>
    <m/>
    <s v="NEGOCIACIÓN MINERA SANTA MARÍA"/>
    <s v="EG"/>
    <m/>
    <m/>
  </r>
  <r>
    <x v="150"/>
    <x v="150"/>
    <d v="2024-08-01T00:00:00"/>
    <d v="2024-07-22T00:00:00"/>
    <n v="5"/>
    <d v="2024-08-05T00:00:00"/>
    <s v="INCAPACIDAD ENFERMEDAD GENERAL"/>
    <x v="0"/>
    <n v="0"/>
    <s v="Si"/>
    <s v="UU220764"/>
    <m/>
    <s v="NEGOCIACIÓN MINERA SANTA MARÍA"/>
    <s v="EG"/>
    <m/>
    <m/>
  </r>
  <r>
    <x v="151"/>
    <x v="151"/>
    <d v="2024-01-16T00:00:00"/>
    <d v="2024-01-15T00:00:00"/>
    <n v="7"/>
    <d v="2024-01-22T00:00:00"/>
    <s v="INCAPACIDAD ENFERMEDAD GENERAL"/>
    <x v="0"/>
    <n v="0"/>
    <s v="Si"/>
    <s v="UU214591"/>
    <m/>
    <s v="NEGOCIACIÓN MINERA SANTA MARÍA"/>
    <s v="EG"/>
    <m/>
    <m/>
  </r>
  <r>
    <x v="152"/>
    <x v="152"/>
    <d v="2024-04-01T00:00:00"/>
    <d v="2024-03-28T00:00:00"/>
    <n v="5"/>
    <d v="2024-04-05T00:00:00"/>
    <s v="INCAPACIDAD ENFERMEDAD GENERAL"/>
    <x v="0"/>
    <n v="0"/>
    <s v="Si"/>
    <s v="UU216926"/>
    <m/>
    <s v="NEGOCIACIÓN MINERA SANTA MARÍA"/>
    <s v="EG"/>
    <m/>
    <m/>
  </r>
  <r>
    <x v="153"/>
    <x v="153"/>
    <d v="2024-04-22T00:00:00"/>
    <d v="2024-04-22T00:00:00"/>
    <n v="4"/>
    <d v="2024-04-25T00:00:00"/>
    <s v="INCAPACIDAD ENFERMEDAD GENERAL"/>
    <x v="0"/>
    <n v="0"/>
    <s v="Si"/>
    <s v="UU217714"/>
    <m/>
    <s v="NEGOCIACIÓN MINERA SANTA MARÍA"/>
    <s v="EG"/>
    <m/>
    <m/>
  </r>
  <r>
    <x v="153"/>
    <x v="153"/>
    <d v="2024-05-01T00:00:00"/>
    <d v="2024-04-26T00:00:00"/>
    <n v="7"/>
    <d v="2024-05-07T00:00:00"/>
    <s v="INCAPACIDAD ENFERMEDAD GENERAL"/>
    <x v="0"/>
    <n v="0"/>
    <s v="No"/>
    <s v="UU217880"/>
    <s v="UU217714"/>
    <s v="NEGOCIACIÓN MINERA SANTA MARÍA"/>
    <s v="EG"/>
    <m/>
    <m/>
  </r>
  <r>
    <x v="154"/>
    <x v="154"/>
    <d v="2024-02-08T00:00:00"/>
    <d v="2024-02-08T00:00:00"/>
    <n v="7"/>
    <d v="2024-02-14T00:00:00"/>
    <s v="INCAPACIDAD RIEGO DE TRABAJO"/>
    <x v="1"/>
    <n v="0"/>
    <s v="Si"/>
    <s v="UU215318"/>
    <m/>
    <s v="NEGOCIACIÓN MINERA SANTA MARÍA"/>
    <s v="ACCIDENTE DE TRABAJO"/>
    <s v="Accidente de trabajo"/>
    <s v="Incapacidad temporal"/>
  </r>
  <r>
    <x v="154"/>
    <x v="154"/>
    <d v="2024-02-16T00:00:00"/>
    <d v="2024-02-15T00:00:00"/>
    <n v="1"/>
    <d v="2024-02-16T00:00:00"/>
    <s v="INCAPACIDAD RIEGO DE TRABAJO"/>
    <x v="1"/>
    <n v="0"/>
    <s v="No"/>
    <s v="UU215573"/>
    <s v="UU215318"/>
    <s v="NEGOCIACIÓN MINERA SANTA MARÍA"/>
    <s v="ACCIDENTE DE TRABAJO"/>
    <s v="Accidente de trabajo"/>
    <s v="Incapacidad temporal"/>
  </r>
  <r>
    <x v="155"/>
    <x v="155"/>
    <d v="2024-04-08T00:00:00"/>
    <d v="2024-04-08T00:00:00"/>
    <n v="3"/>
    <d v="2024-04-10T00:00:00"/>
    <s v="INCAPACIDAD ENFERMEDAD GENERAL"/>
    <x v="0"/>
    <n v="0"/>
    <s v="Si"/>
    <s v="UU217252"/>
    <m/>
    <s v="NEGOCIACIÓN MINERA SANTA MARÍA"/>
    <s v="EG"/>
    <m/>
    <m/>
  </r>
  <r>
    <x v="156"/>
    <x v="156"/>
    <d v="2024-08-01T00:00:00"/>
    <d v="2024-07-22T00:00:00"/>
    <n v="5"/>
    <d v="2024-08-05T00:00:00"/>
    <s v="INCAPACIDAD ENFERMEDAD GENERAL"/>
    <x v="0"/>
    <n v="0"/>
    <s v="Si"/>
    <s v="UU220787"/>
    <m/>
    <s v="NEGOCIACIÓN MINERA SANTA MARÍA"/>
    <s v="EG"/>
    <m/>
    <m/>
  </r>
  <r>
    <x v="157"/>
    <x v="157"/>
    <d v="2024-03-01T00:00:00"/>
    <d v="2024-02-28T00:00:00"/>
    <n v="1"/>
    <d v="2024-03-01T00:00:00"/>
    <s v="INCAPACIDAD ENFERMEDAD GENERAL"/>
    <x v="0"/>
    <n v="0"/>
    <s v="Si"/>
    <s v="UU215947"/>
    <m/>
    <s v="NEGOCIACIÓN MINERA SANTA MARÍA"/>
    <s v="EG"/>
    <m/>
    <m/>
  </r>
  <r>
    <x v="158"/>
    <x v="158"/>
    <d v="2024-03-07T00:00:00"/>
    <d v="2024-03-07T00:00:00"/>
    <n v="3"/>
    <d v="2024-03-09T00:00:00"/>
    <s v="INCAPACIDAD RIESGO EN TRAYECTO"/>
    <x v="1"/>
    <n v="0"/>
    <s v="Si"/>
    <s v="UU216184"/>
    <m/>
    <s v="NEGOCIACIÓN MINERA SANTA MARÍA"/>
    <s v="ACCIDENTE DE TRAYECTO"/>
    <s v="Accidente de trayecto"/>
    <s v="Incapacidad temporal"/>
  </r>
  <r>
    <x v="159"/>
    <x v="159"/>
    <d v="2024-09-20T00:00:00"/>
    <d v="2024-09-20T00:00:00"/>
    <n v="84"/>
    <d v="2024-12-12T00:00:00"/>
    <s v="INCAPACIDAD MATERNIDAD"/>
    <x v="2"/>
    <n v="0"/>
    <s v="No"/>
    <s v="MR464708"/>
    <m/>
    <s v="NEGOCIACIÓN MINERA SANTA MARÍA"/>
    <s v="MATERNIDAD"/>
    <m/>
    <m/>
  </r>
  <r>
    <x v="159"/>
    <x v="159"/>
    <d v="2024-06-19T00:00:00"/>
    <d v="2024-06-19T00:00:00"/>
    <n v="5"/>
    <d v="2024-06-23T00:00:00"/>
    <s v="INCAPACIDAD ENFERMEDAD GENERAL"/>
    <x v="0"/>
    <n v="0"/>
    <s v="Si"/>
    <s v="UU219756"/>
    <m/>
    <s v="NEGOCIACIÓN MINERA SANTA MARÍA"/>
    <s v="EG"/>
    <m/>
    <m/>
  </r>
  <r>
    <x v="160"/>
    <x v="160"/>
    <d v="2023-12-08T00:00:00"/>
    <d v="2023-12-01T00:00:00"/>
    <n v="28"/>
    <d v="2024-01-04T00:00:00"/>
    <s v="INCAPACIDAD ENFERMEDAD GENERAL"/>
    <x v="0"/>
    <n v="0"/>
    <s v="No"/>
    <s v="SQ413033"/>
    <s v="UU212865"/>
    <s v="NEGOCIACIÓN MINERA SANTA MARÍA"/>
    <s v="EG"/>
    <m/>
    <m/>
  </r>
  <r>
    <x v="160"/>
    <x v="160"/>
    <d v="2024-01-05T00:00:00"/>
    <d v="2023-12-29T00:00:00"/>
    <n v="4"/>
    <d v="2024-01-08T00:00:00"/>
    <s v="INCAPACIDAD ENFERMEDAD GENERAL"/>
    <x v="0"/>
    <n v="0"/>
    <s v="No"/>
    <s v="SQ414405"/>
    <s v="SQ413033"/>
    <s v="NEGOCIACIÓN MINERA SANTA MARÍA"/>
    <s v="EG"/>
    <m/>
    <m/>
  </r>
  <r>
    <x v="161"/>
    <x v="161"/>
    <d v="2024-05-08T00:00:00"/>
    <d v="2024-05-08T00:00:00"/>
    <n v="3"/>
    <d v="2024-05-10T00:00:00"/>
    <s v="INCAPACIDAD RIESGO EN TRAYECTO"/>
    <x v="1"/>
    <n v="0"/>
    <s v="Si"/>
    <s v="UU218286"/>
    <m/>
    <s v="NEGOCIACIÓN MINERA SANTA MARÍA"/>
    <s v="ACCIDENTE DE TRAYECTO"/>
    <s v="Accidente de trayecto"/>
    <s v="Incapacidad temporal"/>
  </r>
  <r>
    <x v="162"/>
    <x v="162"/>
    <d v="2024-05-16T00:00:00"/>
    <d v="2024-05-03T00:00:00"/>
    <n v="4"/>
    <d v="2024-05-19T00:00:00"/>
    <s v="INCAPACIDAD RIEGO DE TRABAJO"/>
    <x v="1"/>
    <n v="0"/>
    <s v="Si"/>
    <s v="UU218183"/>
    <m/>
    <s v="NEGOCIACIÓN MINERA SANTA MARÍA"/>
    <s v="ACCIDENTE DE TRABAJO"/>
    <s v="Accidente de trabajo"/>
    <s v="Incapacidad temporal"/>
  </r>
  <r>
    <x v="162"/>
    <x v="162"/>
    <d v="2024-06-17T00:00:00"/>
    <d v="2024-06-04T00:00:00"/>
    <n v="28"/>
    <d v="2024-07-14T00:00:00"/>
    <s v="INCAPACIDAD RIEGO DE TRABAJO"/>
    <x v="1"/>
    <n v="0"/>
    <s v="No"/>
    <s v="SQ005546"/>
    <s v="MS495172"/>
    <s v="NEGOCIACIÓN MINERA SANTA MARÍA"/>
    <s v="ACCIDENTE DE TRABAJO"/>
    <s v="Accidente de trabajo"/>
    <s v="Incapacidad temporal"/>
  </r>
  <r>
    <x v="162"/>
    <x v="162"/>
    <d v="2024-05-20T00:00:00"/>
    <d v="2024-05-07T00:00:00"/>
    <n v="28"/>
    <d v="2024-06-16T00:00:00"/>
    <s v="INCAPACIDAD RIEGO DE TRABAJO"/>
    <x v="1"/>
    <n v="0"/>
    <s v="No"/>
    <s v="MS495172"/>
    <s v="UU218183"/>
    <s v="NEGOCIACIÓN MINERA SANTA MARÍA"/>
    <s v="ACCIDENTE DE TRABAJO"/>
    <s v="Accidente de trabajo"/>
    <s v="Incapacidad temporal"/>
  </r>
  <r>
    <x v="162"/>
    <x v="162"/>
    <d v="2024-09-26T00:00:00"/>
    <d v="2024-09-13T00:00:00"/>
    <n v="28"/>
    <d v="2024-10-23T00:00:00"/>
    <s v="INCAPACIDAD RIEGO DE TRABAJO"/>
    <x v="1"/>
    <n v="0"/>
    <s v="No"/>
    <s v="SQ428791"/>
    <s v="SQ427185"/>
    <s v="NEGOCIACIÓN MINERA SANTA MARÍA"/>
    <s v="ACCIDENTE DE TRABAJO"/>
    <s v="Accidente de trabajo"/>
    <s v="Incapacidad temporal"/>
  </r>
  <r>
    <x v="162"/>
    <x v="162"/>
    <d v="2024-09-01T00:00:00"/>
    <d v="2024-08-19T00:00:00"/>
    <n v="25"/>
    <d v="2024-09-25T00:00:00"/>
    <s v="INCAPACIDAD RIEGO DE TRABAJO"/>
    <x v="1"/>
    <n v="0"/>
    <s v="No"/>
    <s v="SQ427185"/>
    <s v="UU221536"/>
    <s v="NEGOCIACIÓN MINERA SANTA MARÍA"/>
    <s v="ACCIDENTE DE TRABAJO"/>
    <s v="Accidente de trabajo"/>
    <s v="Incapacidad temporal"/>
  </r>
  <r>
    <x v="162"/>
    <x v="162"/>
    <d v="2024-07-15T00:00:00"/>
    <d v="2024-07-02T00:00:00"/>
    <n v="28"/>
    <d v="2024-08-11T00:00:00"/>
    <s v="INCAPACIDAD RIEGO DE TRABAJO"/>
    <x v="1"/>
    <n v="0"/>
    <s v="No"/>
    <s v="SQ006209"/>
    <s v="SQ005546"/>
    <s v="NEGOCIACIÓN MINERA SANTA MARÍA"/>
    <s v="ACCIDENTE DE TRABAJO"/>
    <s v="Accidente de trabajo"/>
    <s v="Incapacidad temporal"/>
  </r>
  <r>
    <x v="162"/>
    <x v="162"/>
    <d v="2024-08-26T00:00:00"/>
    <d v="2024-08-13T00:00:00"/>
    <n v="6"/>
    <d v="2024-08-31T00:00:00"/>
    <s v="INCAPACIDAD RIEGO DE TRABAJO"/>
    <x v="1"/>
    <n v="0"/>
    <s v="No"/>
    <s v="UU221536"/>
    <s v="UU221045"/>
    <s v="NEGOCIACIÓN MINERA SANTA MARÍA"/>
    <s v="ACCIDENTE DE TRABAJO"/>
    <s v="Accidente de trabajo"/>
    <s v="Incapacidad temporal"/>
  </r>
  <r>
    <x v="162"/>
    <x v="162"/>
    <d v="2024-08-12T00:00:00"/>
    <d v="2024-07-30T00:00:00"/>
    <n v="14"/>
    <d v="2024-08-25T00:00:00"/>
    <s v="INCAPACIDAD RIEGO DE TRABAJO"/>
    <x v="1"/>
    <n v="0"/>
    <s v="No"/>
    <s v="UU221045"/>
    <s v="SQ006209"/>
    <s v="NEGOCIACIÓN MINERA SANTA MARÍA"/>
    <s v="ACCIDENTE DE TRABAJO"/>
    <s v="Accidente de trabajo"/>
    <s v="Incapacidad temporal"/>
  </r>
  <r>
    <x v="163"/>
    <x v="163"/>
    <d v="2024-11-01T00:00:00"/>
    <d v="2024-10-31T00:00:00"/>
    <n v="4"/>
    <d v="2024-11-04T00:00:00"/>
    <s v="INCAPACIDAD ENFERMEDAD GENERAL"/>
    <x v="0"/>
    <n v="0"/>
    <s v="Si"/>
    <s v="UU224405"/>
    <m/>
    <s v="NEGOCIACIÓN MINERA SANTA MARÍA"/>
    <s v="EG"/>
    <m/>
    <m/>
  </r>
  <r>
    <x v="164"/>
    <x v="164"/>
    <d v="2024-08-16T00:00:00"/>
    <d v="2024-08-11T00:00:00"/>
    <n v="5"/>
    <d v="2024-08-20T00:00:00"/>
    <s v="INCAPACIDAD ENFERMEDAD GENERAL"/>
    <x v="0"/>
    <n v="0"/>
    <s v="Si"/>
    <s v="UU221482"/>
    <m/>
    <s v="BENEFICIADORA LA PAZ SA DE CV "/>
    <s v="EG"/>
    <m/>
    <m/>
  </r>
  <r>
    <x v="165"/>
    <x v="165"/>
    <d v="2024-08-14T00:00:00"/>
    <d v="2024-08-02T00:00:00"/>
    <n v="14"/>
    <d v="2024-08-27T00:00:00"/>
    <s v="INCAPACIDAD RIEGO DE TRABAJO"/>
    <x v="1"/>
    <n v="0"/>
    <s v="No"/>
    <s v="UU221197"/>
    <s v="UU220700"/>
    <s v="BENEFICIADORA LA PAZ SA DE CV "/>
    <s v="ACCIDENTE DE TRABAJO"/>
    <s v="Accidente de trabajo"/>
    <s v="Incapacidad temporal"/>
  </r>
  <r>
    <x v="165"/>
    <x v="165"/>
    <d v="2024-07-17T00:00:00"/>
    <d v="2024-07-05T00:00:00"/>
    <n v="14"/>
    <d v="2024-07-30T00:00:00"/>
    <s v="INCAPACIDAD RIEGO DE TRABAJO"/>
    <x v="1"/>
    <n v="0"/>
    <s v="No"/>
    <s v="UU220253"/>
    <s v="UU219833"/>
    <s v="BENEFICIADORA LA PAZ SA DE CV "/>
    <s v="ACCIDENTE DE TRABAJO"/>
    <s v="Accidente de trabajo"/>
    <s v="Incapacidad temporal"/>
  </r>
  <r>
    <x v="165"/>
    <x v="165"/>
    <d v="2024-07-31T00:00:00"/>
    <d v="2024-07-19T00:00:00"/>
    <n v="14"/>
    <d v="2024-08-13T00:00:00"/>
    <s v="INCAPACIDAD RIEGO DE TRABAJO"/>
    <x v="1"/>
    <n v="0"/>
    <s v="No"/>
    <s v="UU220700"/>
    <s v="UU220253"/>
    <s v="BENEFICIADORA LA PAZ SA DE CV "/>
    <s v="ACCIDENTE DE TRABAJO"/>
    <s v="Accidente de trabajo"/>
    <s v="Incapacidad temporal"/>
  </r>
  <r>
    <x v="165"/>
    <x v="165"/>
    <d v="2024-08-28T00:00:00"/>
    <d v="2024-08-16T00:00:00"/>
    <n v="14"/>
    <d v="2024-09-10T00:00:00"/>
    <s v="INCAPACIDAD RIEGO DE TRABAJO"/>
    <x v="1"/>
    <n v="0"/>
    <s v="No"/>
    <s v="UU221705"/>
    <s v="UU221197"/>
    <s v="BENEFICIADORA LA PAZ SA DE CV "/>
    <s v="ACCIDENTE DE TRABAJO"/>
    <s v="Accidente de trabajo"/>
    <s v="Incapacidad temporal"/>
  </r>
  <r>
    <x v="165"/>
    <x v="165"/>
    <d v="2024-09-11T00:00:00"/>
    <d v="2024-08-30T00:00:00"/>
    <n v="11"/>
    <d v="2024-09-21T00:00:00"/>
    <s v="INCAPACIDAD RIEGO DE TRABAJO"/>
    <x v="1"/>
    <n v="0"/>
    <s v="No"/>
    <s v="UU222201"/>
    <s v="UU221705"/>
    <s v="BENEFICIADORA LA PAZ SA DE CV "/>
    <s v="ACCIDENTE DE TRABAJO"/>
    <s v="Accidente de trabajo"/>
    <s v="Incapacidad temporal"/>
  </r>
  <r>
    <x v="165"/>
    <x v="165"/>
    <d v="2024-09-22T00:00:00"/>
    <d v="2024-09-10T00:00:00"/>
    <n v="28"/>
    <d v="2024-10-19T00:00:00"/>
    <s v="INCAPACIDAD RIEGO DE TRABAJO"/>
    <x v="1"/>
    <n v="0"/>
    <s v="No"/>
    <s v="SQ428532"/>
    <s v="UU222201"/>
    <s v="BENEFICIADORA LA PAZ SA DE CV "/>
    <s v="ACCIDENTE DE TRABAJO"/>
    <s v="Accidente de trabajo"/>
    <s v="Incapacidad temporal"/>
  </r>
  <r>
    <x v="165"/>
    <x v="165"/>
    <d v="2024-06-11T00:00:00"/>
    <d v="2024-05-30T00:00:00"/>
    <n v="8"/>
    <d v="2024-06-18T00:00:00"/>
    <s v="INCAPACIDAD RIEGO DE TRABAJO"/>
    <x v="1"/>
    <n v="0"/>
    <s v="No"/>
    <s v="UU219067"/>
    <s v="UU218556"/>
    <s v="BENEFICIADORA LA PAZ SA DE CV "/>
    <s v="ACCIDENTE DE TRABAJO"/>
    <s v="Accidente de trabajo"/>
    <s v="Incapacidad temporal"/>
  </r>
  <r>
    <x v="165"/>
    <x v="165"/>
    <d v="2024-06-19T00:00:00"/>
    <d v="2024-06-07T00:00:00"/>
    <n v="14"/>
    <d v="2024-07-02T00:00:00"/>
    <s v="INCAPACIDAD RIEGO DE TRABAJO"/>
    <x v="1"/>
    <n v="0"/>
    <s v="No"/>
    <s v="UU219337"/>
    <s v="UU219067"/>
    <s v="BENEFICIADORA LA PAZ SA DE CV "/>
    <m/>
    <s v="Accidente de trabajo"/>
    <s v="Incapacidad temporal"/>
  </r>
  <r>
    <x v="165"/>
    <x v="165"/>
    <d v="2024-07-03T00:00:00"/>
    <d v="2024-06-21T00:00:00"/>
    <n v="14"/>
    <d v="2024-07-16T00:00:00"/>
    <s v="INCAPACIDAD RIEGO DE TRABAJO"/>
    <x v="1"/>
    <n v="0"/>
    <s v="No"/>
    <s v="UU219833"/>
    <s v="UU219337"/>
    <s v="BENEFICIADORA LA PAZ SA DE CV "/>
    <s v="ACCIDENTE DE TRABAJO"/>
    <s v="Accidente de trabajo"/>
    <s v="Incapacidad temporal"/>
  </r>
  <r>
    <x v="165"/>
    <x v="165"/>
    <d v="2024-05-28T00:00:00"/>
    <d v="2024-05-16T00:00:00"/>
    <n v="14"/>
    <d v="2024-06-10T00:00:00"/>
    <s v="INCAPACIDAD RIEGO DE TRABAJO"/>
    <x v="1"/>
    <n v="0"/>
    <s v="No"/>
    <s v="UU218556"/>
    <s v="UU218312"/>
    <s v="BENEFICIADORA LA PAZ SA DE CV "/>
    <s v="ACCIDENTE DE TRABAJO"/>
    <s v="Accidente de trabajo"/>
    <s v="Incapacidad temporal"/>
  </r>
  <r>
    <x v="165"/>
    <x v="165"/>
    <d v="2024-05-21T00:00:00"/>
    <d v="2024-05-09T00:00:00"/>
    <n v="7"/>
    <d v="2024-05-27T00:00:00"/>
    <s v="INCAPACIDAD RIEGO DE TRABAJO"/>
    <x v="1"/>
    <n v="0"/>
    <s v="No"/>
    <s v="UU218312"/>
    <s v="UU218125"/>
    <s v="BENEFICIADORA LA PAZ SA DE CV "/>
    <s v="ACCIDENTE DE TRABAJO"/>
    <s v="Accidente de trabajo"/>
    <s v="Incapacidad temporal"/>
  </r>
  <r>
    <x v="165"/>
    <x v="165"/>
    <d v="2024-05-15T00:00:00"/>
    <d v="2024-05-03T00:00:00"/>
    <n v="6"/>
    <d v="2024-05-20T00:00:00"/>
    <s v="INCAPACIDAD RIEGO DE TRABAJO"/>
    <x v="1"/>
    <n v="0"/>
    <s v="No"/>
    <s v="UU218125"/>
    <s v="UU217891"/>
    <s v="BENEFICIADORA LA PAZ SA DE CV "/>
    <s v="ACCIDENTE DE TRABAJO"/>
    <s v="Accidente de trabajo"/>
    <s v="Incapacidad temporal"/>
  </r>
  <r>
    <x v="165"/>
    <x v="165"/>
    <d v="2024-05-01T00:00:00"/>
    <d v="2024-04-19T00:00:00"/>
    <n v="7"/>
    <d v="2024-05-07T00:00:00"/>
    <s v="INCAPACIDAD RIEGO DE TRABAJO"/>
    <x v="1"/>
    <n v="0"/>
    <s v="Si"/>
    <s v="MR464097"/>
    <m/>
    <s v="BENEFICIADORA LA PAZ SA DE CV "/>
    <s v="ACCIDENTE DE TRABAJO"/>
    <s v="Accidente de trabajo"/>
    <s v="Incapacidad temporal"/>
  </r>
  <r>
    <x v="165"/>
    <x v="165"/>
    <d v="2024-05-08T00:00:00"/>
    <d v="2024-04-26T00:00:00"/>
    <n v="7"/>
    <d v="2024-05-14T00:00:00"/>
    <s v="INCAPACIDAD RIEGO DE TRABAJO"/>
    <x v="1"/>
    <n v="0"/>
    <s v="No"/>
    <s v="UU217891"/>
    <s v="MR464097"/>
    <s v="BENEFICIADORA LA PAZ SA DE CV "/>
    <s v="ACCIDENTE DE TRABAJO"/>
    <s v="Accidente de trabajo"/>
    <s v="Incapacidad temporal"/>
  </r>
  <r>
    <x v="165"/>
    <x v="165"/>
    <d v="2024-11-17T00:00:00"/>
    <d v="2024-11-05T00:00:00"/>
    <n v="6"/>
    <d v="2024-11-22T00:00:00"/>
    <s v="INCAPACIDAD RIEGO DE TRABAJO"/>
    <x v="1"/>
    <n v="0"/>
    <s v="No"/>
    <s v="SQ431781"/>
    <s v="SQ430230"/>
    <s v="BENEFICIADORA LA PAZ SA DE CV "/>
    <s v="ACCIDENTE DE TRABAJO"/>
    <s v="Accidente de trabajo"/>
    <s v="Incapacidad temporal"/>
  </r>
  <r>
    <x v="165"/>
    <x v="165"/>
    <d v="2024-10-20T00:00:00"/>
    <d v="2024-10-08T00:00:00"/>
    <n v="28"/>
    <d v="2024-11-16T00:00:00"/>
    <s v="INCAPACIDAD RIEGO DE TRABAJO"/>
    <x v="1"/>
    <n v="0"/>
    <s v="No"/>
    <s v="SQ430230"/>
    <s v="SQ428532"/>
    <s v="BENEFICIADORA LA PAZ SA DE CV "/>
    <s v="ACCIDENTE DE TRABAJO"/>
    <s v="Accidente de trabajo"/>
    <s v="Incapacidad temporal"/>
  </r>
  <r>
    <x v="166"/>
    <x v="166"/>
    <d v="2024-08-01T00:00:00"/>
    <d v="2024-07-31T00:00:00"/>
    <n v="84"/>
    <d v="2024-10-23T00:00:00"/>
    <s v="INCAPACIDAD MATERNIDAD"/>
    <x v="2"/>
    <n v="0"/>
    <s v="No"/>
    <s v="MR464472"/>
    <m/>
    <s v="BENEFICIADORA LA PAZ SA DE CV "/>
    <s v="MATERNIDAD"/>
    <m/>
    <m/>
  </r>
  <r>
    <x v="167"/>
    <x v="167"/>
    <d v="2024-02-20T00:00:00"/>
    <d v="2024-02-20T00:00:00"/>
    <n v="6"/>
    <d v="2024-02-25T00:00:00"/>
    <s v="INCAPACIDAD ENFERMEDAD GENERAL"/>
    <x v="0"/>
    <n v="0"/>
    <s v="Si"/>
    <s v="MR457664"/>
    <m/>
    <s v="BENEFICIADORA LA PAZ SA DE CV "/>
    <s v="EG"/>
    <m/>
    <m/>
  </r>
  <r>
    <x v="168"/>
    <x v="168"/>
    <d v="2024-03-01T00:00:00"/>
    <d v="2024-02-26T00:00:00"/>
    <n v="1"/>
    <d v="2024-03-01T00:00:00"/>
    <s v="INCAPACIDAD ENFERMEDAD GENERAL"/>
    <x v="0"/>
    <n v="0"/>
    <s v="No"/>
    <s v="UU215793"/>
    <m/>
    <s v="BENEFICIADORA LA PAZ SA DE CV "/>
    <s v="EG"/>
    <m/>
    <m/>
  </r>
  <r>
    <x v="169"/>
    <x v="169"/>
    <d v="2024-03-06T00:00:00"/>
    <d v="2024-02-29T00:00:00"/>
    <n v="28"/>
    <d v="2024-04-02T00:00:00"/>
    <s v="INCAPACIDAD ENFERMEDAD GENERAL"/>
    <x v="0"/>
    <n v="0"/>
    <s v="No"/>
    <s v="SQ003132"/>
    <s v="UU215794"/>
    <s v="BENEFICIADORA LA PAZ SA DE CV "/>
    <s v="EG"/>
    <m/>
    <m/>
  </r>
  <r>
    <x v="169"/>
    <x v="169"/>
    <d v="2024-03-01T00:00:00"/>
    <d v="2024-02-24T00:00:00"/>
    <n v="2"/>
    <d v="2024-03-02T00:00:00"/>
    <s v="INCAPACIDAD ENFERMEDAD GENERAL"/>
    <x v="0"/>
    <n v="0"/>
    <s v="Si"/>
    <s v="UU215779"/>
    <m/>
    <s v="BENEFICIADORA LA PAZ SA DE CV "/>
    <s v="EG"/>
    <m/>
    <m/>
  </r>
  <r>
    <x v="169"/>
    <x v="169"/>
    <d v="2024-03-03T00:00:00"/>
    <d v="2024-02-26T00:00:00"/>
    <n v="3"/>
    <d v="2024-03-05T00:00:00"/>
    <s v="INCAPACIDAD ENFERMEDAD GENERAL"/>
    <x v="0"/>
    <n v="0"/>
    <s v="No"/>
    <s v="UU215794"/>
    <s v="UU215779"/>
    <s v="BENEFICIADORA LA PAZ SA DE CV "/>
    <s v="EG"/>
    <m/>
    <m/>
  </r>
  <r>
    <x v="169"/>
    <x v="169"/>
    <d v="2024-04-03T00:00:00"/>
    <d v="2024-03-28T00:00:00"/>
    <n v="14"/>
    <d v="2024-04-16T00:00:00"/>
    <s v="INCAPACIDAD ENFERMEDAD GENERAL"/>
    <x v="0"/>
    <n v="0"/>
    <s v="No"/>
    <s v="MR457904"/>
    <s v="SQ003132"/>
    <s v="BENEFICIADORA LA PAZ SA DE CV "/>
    <s v="EG"/>
    <m/>
    <m/>
  </r>
  <r>
    <x v="170"/>
    <x v="170"/>
    <d v="2024-05-02T00:00:00"/>
    <d v="2024-04-30T00:00:00"/>
    <n v="28"/>
    <d v="2024-05-29T00:00:00"/>
    <s v="INCAPACIDAD ENFERMEDAD GENERAL"/>
    <x v="0"/>
    <n v="0"/>
    <s v="Si"/>
    <s v="MS496138"/>
    <m/>
    <s v="BENEFICIADORA LA PAZ SA DE CV "/>
    <s v="EG"/>
    <m/>
    <m/>
  </r>
  <r>
    <x v="170"/>
    <x v="170"/>
    <d v="2024-07-06T00:00:00"/>
    <d v="2024-07-02T00:00:00"/>
    <n v="3"/>
    <d v="2024-07-08T00:00:00"/>
    <s v="INCAPACIDAD ENFERMEDAD GENERAL"/>
    <x v="0"/>
    <n v="0"/>
    <s v="No"/>
    <s v="SQ424515"/>
    <s v="SQ422867"/>
    <s v="BENEFICIADORA LA PAZ SA DE CV "/>
    <s v="EG"/>
    <m/>
    <m/>
  </r>
  <r>
    <x v="170"/>
    <x v="170"/>
    <d v="2024-06-08T00:00:00"/>
    <d v="2024-06-04T00:00:00"/>
    <n v="28"/>
    <d v="2024-07-05T00:00:00"/>
    <s v="INCAPACIDAD ENFERMEDAD GENERAL"/>
    <x v="0"/>
    <n v="0"/>
    <s v="No"/>
    <s v="SQ422867"/>
    <s v="UU218986"/>
    <s v="BENEFICIADORA LA PAZ SA DE CV "/>
    <s v="EG"/>
    <m/>
    <m/>
  </r>
  <r>
    <x v="170"/>
    <x v="170"/>
    <d v="2024-06-01T00:00:00"/>
    <d v="2024-05-28T00:00:00"/>
    <n v="7"/>
    <d v="2024-06-07T00:00:00"/>
    <s v="INCAPACIDAD ENFERMEDAD GENERAL"/>
    <x v="0"/>
    <n v="0"/>
    <s v="No"/>
    <s v="UU218986"/>
    <s v="MS496138"/>
    <s v="BENEFICIADORA LA PAZ SA DE CV "/>
    <s v="EG"/>
    <m/>
    <m/>
  </r>
  <r>
    <x v="171"/>
    <x v="171"/>
    <d v="2023-12-24T00:00:00"/>
    <d v="2023-12-15T00:00:00"/>
    <n v="28"/>
    <d v="2024-01-20T00:00:00"/>
    <s v="INCAPACIDAD ENFERMEDAD GENERAL"/>
    <x v="0"/>
    <n v="0"/>
    <s v="No"/>
    <s v="MJ283959"/>
    <s v="MJ283298"/>
    <s v="BENEFICIADORA LA PAZ SA DE CV "/>
    <s v="EG"/>
    <m/>
    <m/>
  </r>
  <r>
    <x v="172"/>
    <x v="172"/>
    <d v="2024-03-16T00:00:00"/>
    <d v="2024-03-12T00:00:00"/>
    <n v="5"/>
    <d v="2024-03-20T00:00:00"/>
    <s v="INCAPACIDAD ENFERMEDAD GENERAL"/>
    <x v="0"/>
    <n v="0"/>
    <s v="Si"/>
    <s v="UU216381"/>
    <m/>
    <s v="BENEFICIADORA LA PAZ SA DE CV "/>
    <s v="EG"/>
    <m/>
    <m/>
  </r>
  <r>
    <x v="173"/>
    <x v="173"/>
    <d v="2024-11-16T00:00:00"/>
    <d v="2024-11-09T00:00:00"/>
    <n v="3"/>
    <d v="2024-11-18T00:00:00"/>
    <s v="INCAPACIDAD ENFERMEDAD GENERAL"/>
    <x v="0"/>
    <n v="0"/>
    <s v="Si"/>
    <s v="UU224839"/>
    <m/>
    <s v="BENEFICIADORA LA PAZ SA DE CV "/>
    <s v="EG"/>
    <m/>
    <m/>
  </r>
  <r>
    <x v="174"/>
    <x v="174"/>
    <d v="2024-11-13T00:00:00"/>
    <d v="2024-11-12T00:00:00"/>
    <n v="14"/>
    <d v="2024-11-26T00:00:00"/>
    <s v="INCAPACIDAD ENFERMEDAD GENERAL"/>
    <x v="0"/>
    <n v="0"/>
    <s v="No"/>
    <s v="UU224900"/>
    <s v="UU224682"/>
    <s v="BENEFICIADORA LA PAZ SA DE CV "/>
    <s v="EG"/>
    <m/>
    <m/>
  </r>
  <r>
    <x v="174"/>
    <x v="174"/>
    <d v="2024-11-07T00:00:00"/>
    <d v="2024-11-06T00:00:00"/>
    <n v="6"/>
    <d v="2024-11-12T00:00:00"/>
    <s v="INCAPACIDAD ENFERMEDAD GENERAL"/>
    <x v="0"/>
    <n v="0"/>
    <s v="No"/>
    <s v="UU224682"/>
    <s v="UU224365"/>
    <s v="BENEFICIADORA LA PAZ SA DE CV "/>
    <s v="EG"/>
    <m/>
    <m/>
  </r>
  <r>
    <x v="174"/>
    <x v="174"/>
    <d v="2024-12-01T00:00:00"/>
    <d v="2024-11-26T00:00:00"/>
    <n v="21"/>
    <d v="2024-12-21T00:00:00"/>
    <s v="INCAPACIDAD ENFERMEDAD GENERAL"/>
    <x v="0"/>
    <n v="0"/>
    <s v="No"/>
    <s v="UU225419"/>
    <s v="UU224900"/>
    <s v="BENEFICIADORA LA PAZ SA DE CV "/>
    <s v="EG"/>
    <m/>
    <m/>
  </r>
  <r>
    <x v="174"/>
    <x v="174"/>
    <d v="2024-10-16T00:00:00"/>
    <d v="2024-10-15T00:00:00"/>
    <n v="3"/>
    <d v="2024-10-18T00:00:00"/>
    <s v="INCAPACIDAD ENFERMEDAD GENERAL"/>
    <x v="0"/>
    <n v="0"/>
    <s v="Si"/>
    <s v="UU223739"/>
    <m/>
    <s v="BENEFICIADORA LA PAZ SA DE CV "/>
    <s v="EG"/>
    <m/>
    <m/>
  </r>
  <r>
    <x v="174"/>
    <x v="174"/>
    <d v="2024-10-31T00:00:00"/>
    <d v="2024-10-30T00:00:00"/>
    <n v="7"/>
    <d v="2024-11-06T00:00:00"/>
    <s v="INCAPACIDAD ENFERMEDAD GENERAL"/>
    <x v="0"/>
    <n v="0"/>
    <s v="No"/>
    <s v="UU224365"/>
    <s v="UU224054"/>
    <s v="BENEFICIADORA LA PAZ SA DE CV "/>
    <s v="EG"/>
    <m/>
    <m/>
  </r>
  <r>
    <x v="174"/>
    <x v="174"/>
    <d v="2024-10-19T00:00:00"/>
    <d v="2024-10-18T00:00:00"/>
    <n v="5"/>
    <d v="2024-10-23T00:00:00"/>
    <s v="INCAPACIDAD ENFERMEDAD GENERAL"/>
    <x v="0"/>
    <n v="0"/>
    <s v="No"/>
    <s v="UU223899"/>
    <s v="UU223739"/>
    <s v="BENEFICIADORA LA PAZ SA DE CV "/>
    <s v="EG"/>
    <m/>
    <m/>
  </r>
  <r>
    <x v="174"/>
    <x v="174"/>
    <d v="2024-10-24T00:00:00"/>
    <d v="2024-10-23T00:00:00"/>
    <n v="7"/>
    <d v="2024-10-30T00:00:00"/>
    <s v="INCAPACIDAD ENFERMEDAD GENERAL"/>
    <x v="0"/>
    <n v="0"/>
    <s v="No"/>
    <s v="UU224054"/>
    <s v="UU223899"/>
    <s v="BENEFICIADORA LA PAZ SA DE CV "/>
    <s v="EG"/>
    <m/>
    <m/>
  </r>
  <r>
    <x v="174"/>
    <x v="174"/>
    <d v="2024-12-22T00:00:00"/>
    <d v="2024-12-17T00:00:00"/>
    <n v="6"/>
    <d v="2024-12-27T00:00:00"/>
    <s v="INCAPACIDAD ENFERMEDAD GENERAL"/>
    <x v="0"/>
    <n v="0"/>
    <s v="No"/>
    <s v="UU226123"/>
    <s v="UU225419"/>
    <s v="BENEFICIADORA LA PAZ SA DE CV "/>
    <s v="EG"/>
    <m/>
    <m/>
  </r>
  <r>
    <x v="174"/>
    <x v="174"/>
    <d v="2024-12-28T00:00:00"/>
    <d v="2024-12-23T00:00:00"/>
    <n v="14"/>
    <d v="2025-01-10T00:00:00"/>
    <s v="INCAPACIDAD ENFERMEDAD GENERAL"/>
    <x v="0"/>
    <n v="0"/>
    <s v="No"/>
    <s v="UU226267"/>
    <s v="UU226123"/>
    <s v="BENEFICIADORA LA PAZ SA DE CV "/>
    <s v="EG"/>
    <m/>
    <m/>
  </r>
  <r>
    <x v="175"/>
    <x v="175"/>
    <d v="2023-12-16T00:00:00"/>
    <d v="2023-12-06T00:00:00"/>
    <n v="28"/>
    <d v="2024-01-12T00:00:00"/>
    <s v="INCAPACIDAD RIEGO DE TRABAJO"/>
    <x v="1"/>
    <n v="0"/>
    <s v="No"/>
    <s v="MJ278653"/>
    <s v="MJ278387"/>
    <s v="BENEFICIADORA LA PAZ SA DE CV "/>
    <s v="ACCIDENTE DE TRABAJO"/>
    <s v="Accidente de trabajo"/>
    <s v="Incapacidad temporal"/>
  </r>
  <r>
    <x v="175"/>
    <x v="175"/>
    <d v="2024-01-27T00:00:00"/>
    <d v="2024-01-17T00:00:00"/>
    <n v="8"/>
    <d v="2024-02-03T00:00:00"/>
    <s v="INCAPACIDAD RIEGO DE TRABAJO"/>
    <x v="1"/>
    <n v="0"/>
    <s v="No"/>
    <s v="UU214607"/>
    <s v="UU214166"/>
    <s v="BENEFICIADORA LA PAZ SA DE CV "/>
    <s v="ACCIDENTE DE TRABAJO"/>
    <s v="Accidente de trabajo"/>
    <s v="Incapacidad temporal"/>
  </r>
  <r>
    <x v="175"/>
    <x v="175"/>
    <d v="2024-01-13T00:00:00"/>
    <d v="2024-01-03T00:00:00"/>
    <n v="14"/>
    <d v="2024-01-26T00:00:00"/>
    <s v="INCAPACIDAD RIEGO DE TRABAJO"/>
    <x v="1"/>
    <n v="0"/>
    <s v="No"/>
    <s v="UU214166"/>
    <s v="MJ278653"/>
    <s v="BENEFICIADORA LA PAZ SA DE CV "/>
    <s v="ACCIDENTE DE TRABAJO"/>
    <s v="Accidente de trabajo"/>
    <s v="Incapacidad temporal"/>
  </r>
  <r>
    <x v="175"/>
    <x v="175"/>
    <d v="2024-02-04T00:00:00"/>
    <d v="2024-01-25T00:00:00"/>
    <n v="28"/>
    <d v="2024-03-02T00:00:00"/>
    <s v="INCAPACIDAD RIEGO DE TRABAJO"/>
    <x v="1"/>
    <n v="0"/>
    <s v="No"/>
    <s v="MR457499"/>
    <s v="UU214607"/>
    <s v="BENEFICIADORA LA PAZ SA DE CV "/>
    <s v="ACCIDENTE DE TRABAJO"/>
    <s v="Accidente de trabajo"/>
    <s v="Incapacidad temporal"/>
  </r>
  <r>
    <x v="176"/>
    <x v="176"/>
    <d v="2024-02-08T00:00:00"/>
    <d v="2024-02-08T00:00:00"/>
    <n v="3"/>
    <d v="2024-02-10T00:00:00"/>
    <s v="INCAPACIDAD ENFERMEDAD GENERAL"/>
    <x v="0"/>
    <n v="0"/>
    <s v="Si"/>
    <s v="UU215306"/>
    <m/>
    <s v="BENEFICIADORA LA PAZ SA DE CV "/>
    <s v="EG"/>
    <m/>
    <m/>
  </r>
  <r>
    <x v="177"/>
    <x v="177"/>
    <d v="2024-01-10T00:00:00"/>
    <d v="2024-01-04T00:00:00"/>
    <n v="6"/>
    <d v="2024-01-15T00:00:00"/>
    <s v="INCAPACIDAD RIESGO EN TRAYECTO"/>
    <x v="1"/>
    <n v="0"/>
    <s v="No"/>
    <s v="UU214214"/>
    <s v="UU213992"/>
    <s v="BENEFICIADORA LA PAZ SA DE CV "/>
    <s v="ACCIDENTE DE TRAYECTO"/>
    <s v="Accidente de trayecto"/>
    <s v="Incapacidad temporal"/>
  </r>
  <r>
    <x v="177"/>
    <x v="177"/>
    <d v="2023-12-19T00:00:00"/>
    <d v="2023-12-13T00:00:00"/>
    <n v="14"/>
    <d v="2024-01-01T00:00:00"/>
    <s v="INCAPACIDAD RIESGO EN TRAYECTO"/>
    <x v="1"/>
    <n v="0"/>
    <s v="No"/>
    <s v="UU213628"/>
    <s v="UU213377"/>
    <s v="BENEFICIADORA LA PAZ SA DE CV "/>
    <s v="ACCIDENTE DE TRAYECTO"/>
    <s v="Accidente de trayecto"/>
    <s v="Incapacidad temporal"/>
  </r>
  <r>
    <x v="177"/>
    <x v="177"/>
    <d v="2024-01-02T00:00:00"/>
    <d v="2023-12-27T00:00:00"/>
    <n v="8"/>
    <d v="2024-01-09T00:00:00"/>
    <s v="INCAPACIDAD RIESGO EN TRAYECTO"/>
    <x v="1"/>
    <n v="0"/>
    <s v="No"/>
    <s v="UU213992"/>
    <s v="UU213628"/>
    <s v="BENEFICIADORA LA PAZ SA DE CV "/>
    <s v="ACCIDENTE DE TRAYECTO"/>
    <s v="Accidente de trayecto"/>
    <s v="Incapacidad temporal"/>
  </r>
  <r>
    <x v="178"/>
    <x v="178"/>
    <d v="2024-03-02T00:00:00"/>
    <d v="2024-03-01T00:00:00"/>
    <n v="6"/>
    <d v="2024-03-07T00:00:00"/>
    <s v="INCAPACIDAD ENFERMEDAD GENERAL"/>
    <x v="0"/>
    <n v="0"/>
    <s v="No"/>
    <s v="MR457752"/>
    <s v="MR457695"/>
    <s v="BENEFICIADORA LA PAZ SA DE CV "/>
    <s v="EG"/>
    <m/>
    <m/>
  </r>
  <r>
    <x v="178"/>
    <x v="178"/>
    <d v="2024-03-01T00:00:00"/>
    <d v="2024-02-29T00:00:00"/>
    <n v="1"/>
    <d v="2024-03-01T00:00:00"/>
    <s v="INCAPACIDAD ENFERMEDAD GENERAL"/>
    <x v="0"/>
    <n v="0"/>
    <s v="Si"/>
    <s v="MR457695"/>
    <m/>
    <s v="BENEFICIADORA LA PAZ SA DE CV "/>
    <s v="EG"/>
    <m/>
    <m/>
  </r>
  <r>
    <x v="179"/>
    <x v="179"/>
    <d v="2024-03-01T00:00:00"/>
    <d v="2024-02-23T00:00:00"/>
    <n v="2"/>
    <d v="2024-03-02T00:00:00"/>
    <s v="INCAPACIDAD ENFERMEDAD GENERAL"/>
    <x v="0"/>
    <n v="0"/>
    <s v="Si"/>
    <s v="UU215765"/>
    <m/>
    <s v="BENEFICIADORA LA PAZ SA DE CV "/>
    <s v="EG"/>
    <m/>
    <m/>
  </r>
  <r>
    <x v="179"/>
    <x v="179"/>
    <d v="2024-11-01T00:00:00"/>
    <d v="2024-10-29T00:00:00"/>
    <n v="3"/>
    <d v="2024-11-03T00:00:00"/>
    <s v="INCAPACIDAD ENFERMEDAD GENERAL"/>
    <x v="0"/>
    <n v="0"/>
    <s v="Si"/>
    <s v="UU224340"/>
    <m/>
    <s v="BENEFICIADORA LA PAZ SA DE CV "/>
    <s v="EG"/>
    <m/>
    <m/>
  </r>
  <r>
    <x v="180"/>
    <x v="180"/>
    <d v="2024-11-01T00:00:00"/>
    <d v="2024-10-27T00:00:00"/>
    <n v="5"/>
    <d v="2024-11-05T00:00:00"/>
    <s v="INCAPACIDAD ENFERMEDAD GENERAL"/>
    <x v="0"/>
    <n v="0"/>
    <s v="Si"/>
    <s v="UU224225"/>
    <m/>
    <s v="BENEFICIADORA LA PAZ SA DE CV "/>
    <s v="EG"/>
    <m/>
    <m/>
  </r>
  <r>
    <x v="180"/>
    <x v="180"/>
    <d v="2024-08-01T00:00:00"/>
    <d v="2024-07-29T00:00:00"/>
    <n v="3"/>
    <d v="2024-08-03T00:00:00"/>
    <s v="INCAPACIDAD ENFERMEDAD GENERAL"/>
    <x v="0"/>
    <n v="0"/>
    <s v="Si"/>
    <s v="UU220978"/>
    <m/>
    <s v="BENEFICIADORA LA PAZ SA DE CV "/>
    <s v="EG"/>
    <m/>
    <m/>
  </r>
  <r>
    <x v="180"/>
    <x v="180"/>
    <d v="2024-08-04T00:00:00"/>
    <d v="2024-08-01T00:00:00"/>
    <n v="7"/>
    <d v="2024-08-10T00:00:00"/>
    <s v="INCAPACIDAD ENFERMEDAD GENERAL"/>
    <x v="0"/>
    <n v="0"/>
    <s v="No"/>
    <s v="UU221149"/>
    <s v="UU220978"/>
    <s v="BENEFICIADORA LA PAZ SA DE CV "/>
    <s v="EG"/>
    <m/>
    <m/>
  </r>
  <r>
    <x v="180"/>
    <x v="180"/>
    <d v="2024-08-11T00:00:00"/>
    <d v="2024-08-08T00:00:00"/>
    <n v="14"/>
    <d v="2024-08-24T00:00:00"/>
    <s v="INCAPACIDAD ENFERMEDAD GENERAL"/>
    <x v="0"/>
    <n v="0"/>
    <s v="No"/>
    <s v="UU221381"/>
    <s v="UU221149"/>
    <s v="BENEFICIADORA LA PAZ SA DE CV "/>
    <s v="EG"/>
    <m/>
    <m/>
  </r>
  <r>
    <x v="180"/>
    <x v="180"/>
    <d v="2024-09-08T00:00:00"/>
    <d v="2024-09-05T00:00:00"/>
    <n v="14"/>
    <d v="2024-09-21T00:00:00"/>
    <s v="INCAPACIDAD ENFERMEDAD GENERAL"/>
    <x v="0"/>
    <n v="0"/>
    <s v="No"/>
    <s v="UU222379"/>
    <s v="UU221946"/>
    <s v="BENEFICIADORA LA PAZ SA DE CV "/>
    <s v="EG"/>
    <m/>
    <m/>
  </r>
  <r>
    <x v="180"/>
    <x v="180"/>
    <d v="2024-08-25T00:00:00"/>
    <d v="2024-08-22T00:00:00"/>
    <n v="14"/>
    <d v="2024-09-07T00:00:00"/>
    <s v="INCAPACIDAD ENFERMEDAD GENERAL"/>
    <x v="0"/>
    <n v="0"/>
    <s v="No"/>
    <s v="UU221946"/>
    <s v="UU221381"/>
    <s v="BENEFICIADORA LA PAZ SA DE CV "/>
    <s v="EG"/>
    <m/>
    <m/>
  </r>
  <r>
    <x v="181"/>
    <x v="181"/>
    <d v="2024-11-22T00:00:00"/>
    <d v="2024-11-21T00:00:00"/>
    <n v="28"/>
    <d v="2024-12-19T00:00:00"/>
    <s v="INCAPACIDAD RIEGO DE TRABAJO"/>
    <x v="1"/>
    <n v="0"/>
    <s v="No"/>
    <s v="MR464848"/>
    <s v="UU225223"/>
    <s v="NEGOCIACIÓN MINERA SANTA MARÍA"/>
    <s v="ACCIDENTE DE TRABAJO"/>
    <s v="Accidente de trabajo"/>
    <s v="Incapacidad temporal"/>
  </r>
  <r>
    <x v="181"/>
    <x v="181"/>
    <d v="2024-11-01T00:00:00"/>
    <d v="2024-10-31T00:00:00"/>
    <n v="6"/>
    <d v="2024-11-06T00:00:00"/>
    <s v="INCAPACIDAD RIEGO DE TRABAJO"/>
    <x v="1"/>
    <n v="0"/>
    <s v="Si"/>
    <s v="UU224672"/>
    <m/>
    <s v="NEGOCIACIÓN MINERA SANTA MARÍA"/>
    <s v="ACCIDENTE DE TRABAJO"/>
    <s v="Accidente de trabajo"/>
    <s v="Incapacidad temporal"/>
  </r>
  <r>
    <x v="181"/>
    <x v="181"/>
    <d v="2024-11-07T00:00:00"/>
    <d v="2024-11-06T00:00:00"/>
    <n v="14"/>
    <d v="2024-11-20T00:00:00"/>
    <s v="INCAPACIDAD RIEGO DE TRABAJO"/>
    <x v="1"/>
    <n v="0"/>
    <s v="No"/>
    <s v="UU224677"/>
    <s v="UU224672"/>
    <s v="NEGOCIACIÓN MINERA SANTA MARÍA"/>
    <s v="ACCIDENTE DE TRABAJO"/>
    <s v="Accidente de trabajo"/>
    <s v="Incapacidad temporal"/>
  </r>
  <r>
    <x v="181"/>
    <x v="181"/>
    <d v="2024-11-21T00:00:00"/>
    <d v="2024-11-20T00:00:00"/>
    <n v="1"/>
    <d v="2024-11-21T00:00:00"/>
    <s v="INCAPACIDAD RIEGO DE TRABAJO"/>
    <x v="1"/>
    <n v="0"/>
    <s v="No"/>
    <s v="UU225223"/>
    <s v="UU224677"/>
    <s v="NEGOCIACIÓN MINERA SANTA MARÍA"/>
    <s v="ACCIDENTE DE TRABAJO"/>
    <s v="Accidente de trabajo"/>
    <s v="Incapacidad temporal"/>
  </r>
  <r>
    <x v="181"/>
    <x v="181"/>
    <d v="2024-12-20T00:00:00"/>
    <d v="2024-12-19T00:00:00"/>
    <n v="14"/>
    <d v="2025-01-02T00:00:00"/>
    <s v="INCAPACIDAD RIEGO DE TRABAJO"/>
    <x v="1"/>
    <n v="0"/>
    <s v="No"/>
    <s v="UU226190"/>
    <s v="MR464848"/>
    <s v="NEGOCIACIÓN MINERA SANTA MARÍA"/>
    <s v="ACCIDENTE DE TRABAJO"/>
    <s v="Accidente de trabajo"/>
    <s v="Incapacidad temporal"/>
  </r>
  <r>
    <x v="182"/>
    <x v="182"/>
    <d v="2024-05-02T00:00:00"/>
    <d v="2024-04-24T00:00:00"/>
    <n v="1"/>
    <d v="2024-05-02T00:00:00"/>
    <s v="INCAPACIDAD ENFERMEDAD GENERAL"/>
    <x v="0"/>
    <n v="0"/>
    <s v="Si"/>
    <s v="UU217811"/>
    <m/>
    <s v="NEGOCIACIÓN MINERA SANTA MARÍA"/>
    <s v="EG"/>
    <m/>
    <m/>
  </r>
  <r>
    <x v="182"/>
    <x v="182"/>
    <d v="2024-05-03T00:00:00"/>
    <d v="2024-04-25T00:00:00"/>
    <n v="4"/>
    <d v="2024-05-06T00:00:00"/>
    <s v="INCAPACIDAD ENFERMEDAD GENERAL"/>
    <x v="0"/>
    <n v="0"/>
    <s v="No"/>
    <s v="UU217865"/>
    <s v="UU217811"/>
    <s v="NEGOCIACIÓN MINERA SANTA MARÍA"/>
    <s v="EG"/>
    <m/>
    <m/>
  </r>
  <r>
    <x v="182"/>
    <x v="182"/>
    <d v="2024-05-07T00:00:00"/>
    <d v="2024-04-29T00:00:00"/>
    <n v="1"/>
    <d v="2024-05-07T00:00:00"/>
    <s v="INCAPACIDAD ENFERMEDAD GENERAL"/>
    <x v="0"/>
    <n v="0"/>
    <s v="No"/>
    <s v="UU217963"/>
    <s v="UU217865"/>
    <s v="NEGOCIACIÓN MINERA SANTA MARÍA"/>
    <s v="EG"/>
    <m/>
    <m/>
  </r>
  <r>
    <x v="183"/>
    <x v="183"/>
    <d v="2024-05-09T00:00:00"/>
    <d v="2024-05-09T00:00:00"/>
    <n v="3"/>
    <d v="2024-05-11T00:00:00"/>
    <s v="INCAPACIDAD RIESGO EN TRAYECTO"/>
    <x v="1"/>
    <n v="0"/>
    <s v="No"/>
    <s v="UU218297"/>
    <s v="UU218050"/>
    <s v="BENEFICIADORA LA PAZ SA DE CV "/>
    <s v="ACCIDENTE DE TRAYECTO"/>
    <s v="Accidente de trayecto"/>
    <s v="Incapacidad temporal"/>
  </r>
  <r>
    <x v="183"/>
    <x v="183"/>
    <d v="2024-05-01T00:00:00"/>
    <d v="2024-05-01T00:00:00"/>
    <n v="1"/>
    <d v="2024-05-01T00:00:00"/>
    <s v="INCAPACIDAD RIESGO EN TRAYECTO"/>
    <x v="1"/>
    <n v="0"/>
    <s v="Si"/>
    <s v="UU218034"/>
    <m/>
    <s v="BENEFICIADORA LA PAZ SA DE CV "/>
    <m/>
    <s v="Accidente de trayecto"/>
    <s v="Incapacidad temporal"/>
  </r>
  <r>
    <x v="183"/>
    <x v="183"/>
    <d v="2024-05-02T00:00:00"/>
    <d v="2024-05-02T00:00:00"/>
    <n v="7"/>
    <d v="2024-05-08T00:00:00"/>
    <s v="INCAPACIDAD RIESGO EN TRAYECTO"/>
    <x v="1"/>
    <n v="0"/>
    <s v="No"/>
    <s v="UU218050"/>
    <s v="UU218034"/>
    <s v="BENEFICIADORA LA PAZ SA DE CV "/>
    <s v="ACCIDENTE DE TRAYECTO"/>
    <s v="Accidente de trayecto"/>
    <s v="Incapacidad temporal"/>
  </r>
  <r>
    <x v="183"/>
    <x v="183"/>
    <d v="2024-07-01T00:00:00"/>
    <d v="2024-06-27T00:00:00"/>
    <n v="1"/>
    <d v="2024-07-01T00:00:00"/>
    <s v="INCAPACIDAD ENFERMEDAD GENERAL"/>
    <x v="0"/>
    <n v="0"/>
    <s v="Si"/>
    <s v="UU220009"/>
    <m/>
    <s v="BENEFICIADORA LA PAZ SA DE CV "/>
    <s v="EG"/>
    <m/>
    <m/>
  </r>
  <r>
    <x v="184"/>
    <x v="184"/>
    <d v="2024-04-01T00:00:00"/>
    <d v="2024-04-01T00:00:00"/>
    <n v="8"/>
    <d v="2024-04-08T00:00:00"/>
    <s v="INCAPACIDAD RIEGO DE TRABAJO"/>
    <x v="1"/>
    <n v="0"/>
    <s v="Si"/>
    <s v="UU217086"/>
    <m/>
    <s v="BENEFICIADORA LA PAZ SA DE CV "/>
    <s v="ACCIDENTE DE TRABAJO"/>
    <s v="Accidente de trabajo"/>
    <s v="Incapacidad temporal"/>
  </r>
  <r>
    <x v="184"/>
    <x v="184"/>
    <d v="2024-04-16T00:00:00"/>
    <d v="2024-04-09T00:00:00"/>
    <n v="14"/>
    <d v="2024-04-29T00:00:00"/>
    <s v="INCAPACIDAD RIEGO DE TRABAJO"/>
    <x v="1"/>
    <n v="0"/>
    <s v="No"/>
    <s v="UU217329"/>
    <s v="UU217086"/>
    <s v="BENEFICIADORA LA PAZ SA DE CV "/>
    <s v="ACCIDENTE DE TRABAJO"/>
    <s v="Accidente de trabajo"/>
    <s v="Incapacidad temporal"/>
  </r>
  <r>
    <x v="184"/>
    <x v="184"/>
    <d v="2024-04-30T00:00:00"/>
    <d v="2024-04-23T00:00:00"/>
    <n v="1"/>
    <d v="2024-04-30T00:00:00"/>
    <s v="INCAPACIDAD RIEGO DE TRABAJO"/>
    <x v="1"/>
    <n v="0"/>
    <s v="No"/>
    <s v="UU217787"/>
    <s v="UU217329"/>
    <s v="BENEFICIADORA LA PAZ SA DE CV "/>
    <s v="ACCIDENTE DE TRABAJO"/>
    <s v="Accidente de trabajo"/>
    <s v="Incapacidad temporal"/>
  </r>
  <r>
    <x v="185"/>
    <x v="185"/>
    <d v="2024-04-19T00:00:00"/>
    <d v="2024-04-18T00:00:00"/>
    <n v="7"/>
    <d v="2024-04-25T00:00:00"/>
    <s v="INCAPACIDAD ENFERMEDAD GENERAL"/>
    <x v="0"/>
    <n v="0"/>
    <s v="No"/>
    <s v="UU217635"/>
    <s v="UU217486"/>
    <s v="BENEFICIADORA LA PAZ SA DE CV "/>
    <s v="EG"/>
    <m/>
    <m/>
  </r>
  <r>
    <x v="185"/>
    <x v="185"/>
    <d v="2024-04-16T00:00:00"/>
    <d v="2024-04-15T00:00:00"/>
    <n v="3"/>
    <d v="2024-04-18T00:00:00"/>
    <s v="INCAPACIDAD ENFERMEDAD GENERAL"/>
    <x v="0"/>
    <n v="0"/>
    <s v="Si"/>
    <s v="UU217486"/>
    <m/>
    <s v="BENEFICIADORA LA PAZ SA DE CV "/>
    <s v="EG"/>
    <m/>
    <m/>
  </r>
  <r>
    <x v="185"/>
    <x v="185"/>
    <d v="2024-05-22T00:00:00"/>
    <d v="2024-05-15T00:00:00"/>
    <n v="6"/>
    <d v="2024-05-27T00:00:00"/>
    <s v="INCAPACIDAD ENFERMEDAD GENERAL"/>
    <x v="0"/>
    <n v="0"/>
    <s v="No"/>
    <s v="UU218634"/>
    <s v="UU218371"/>
    <s v="BENEFICIADORA LA PAZ SA DE CV "/>
    <s v="EG"/>
    <m/>
    <m/>
  </r>
  <r>
    <x v="185"/>
    <x v="185"/>
    <d v="2024-05-01T00:00:00"/>
    <d v="2024-04-25T00:00:00"/>
    <n v="14"/>
    <d v="2024-05-14T00:00:00"/>
    <s v="INCAPACIDAD ENFERMEDAD GENERAL"/>
    <x v="0"/>
    <n v="0"/>
    <s v="No"/>
    <s v="UU217855"/>
    <s v="UU217635"/>
    <s v="BENEFICIADORA LA PAZ SA DE CV "/>
    <s v="EG"/>
    <m/>
    <m/>
  </r>
  <r>
    <x v="185"/>
    <x v="185"/>
    <d v="2024-05-19T00:00:00"/>
    <d v="2024-05-13T00:00:00"/>
    <n v="2"/>
    <d v="2024-05-20T00:00:00"/>
    <s v="INCAPACIDAD ENFERMEDAD GENERAL"/>
    <x v="0"/>
    <n v="0"/>
    <s v="No"/>
    <s v="UU218371"/>
    <s v="UU218310"/>
    <s v="BENEFICIADORA LA PAZ SA DE CV "/>
    <s v="EG"/>
    <m/>
    <m/>
  </r>
  <r>
    <x v="185"/>
    <x v="185"/>
    <d v="2024-05-15T00:00:00"/>
    <d v="2024-05-09T00:00:00"/>
    <n v="4"/>
    <d v="2024-05-18T00:00:00"/>
    <s v="INCAPACIDAD ENFERMEDAD GENERAL"/>
    <x v="0"/>
    <n v="0"/>
    <s v="No"/>
    <s v="UU218310"/>
    <s v="UU217855"/>
    <s v="BENEFICIADORA LA PAZ SA DE CV "/>
    <s v="EG"/>
    <m/>
    <m/>
  </r>
  <r>
    <x v="186"/>
    <x v="186"/>
    <d v="2024-05-02T00:00:00"/>
    <d v="2024-04-23T00:00:00"/>
    <n v="7"/>
    <d v="2024-05-08T00:00:00"/>
    <s v="INCAPACIDAD RIESGO EN TRAYECTO"/>
    <x v="1"/>
    <n v="0"/>
    <s v="No"/>
    <s v="UU217772"/>
    <s v="UU217559"/>
    <s v="BENEFICIADORA LA PAZ SA DE CV "/>
    <s v="ACCIDENTE DE TRAYECTO"/>
    <s v="Accidente de trayecto"/>
    <s v="Incapacidad temporal"/>
  </r>
  <r>
    <x v="186"/>
    <x v="186"/>
    <d v="2024-05-09T00:00:00"/>
    <d v="2024-04-30T00:00:00"/>
    <n v="1"/>
    <d v="2024-05-09T00:00:00"/>
    <s v="INCAPACIDAD RIESGO EN TRAYECTO"/>
    <x v="1"/>
    <n v="0"/>
    <s v="No"/>
    <s v="UU218008"/>
    <s v="UU217772"/>
    <s v="BENEFICIADORA LA PAZ SA DE CV "/>
    <s v="ACCIDENTE DE TRAYECTO"/>
    <s v="Accidente de trayecto"/>
    <s v="Incapacidad temporal"/>
  </r>
  <r>
    <x v="186"/>
    <x v="186"/>
    <d v="2024-07-04T00:00:00"/>
    <d v="2024-07-03T00:00:00"/>
    <n v="6"/>
    <d v="2024-07-09T00:00:00"/>
    <s v="INCAPACIDAD ENFERMEDAD GENERAL"/>
    <x v="0"/>
    <n v="0"/>
    <s v="No"/>
    <s v="UU220200"/>
    <s v="UU220113"/>
    <s v="BENEFICIADORA LA PAZ SA DE CV "/>
    <s v="EG"/>
    <m/>
    <m/>
  </r>
  <r>
    <x v="186"/>
    <x v="186"/>
    <d v="2024-07-01T00:00:00"/>
    <d v="2024-06-30T00:00:00"/>
    <n v="3"/>
    <d v="2024-07-03T00:00:00"/>
    <s v="INCAPACIDAD ENFERMEDAD GENERAL"/>
    <x v="0"/>
    <n v="0"/>
    <s v="Si"/>
    <s v="UU220113"/>
    <m/>
    <s v="BENEFICIADORA LA PAZ SA DE CV "/>
    <s v="EG"/>
    <m/>
    <m/>
  </r>
  <r>
    <x v="186"/>
    <x v="186"/>
    <d v="2024-07-16T00:00:00"/>
    <d v="2024-07-09T00:00:00"/>
    <n v="1"/>
    <d v="2024-07-16T00:00:00"/>
    <s v="INCAPACIDAD ENFERMEDAD GENERAL"/>
    <x v="0"/>
    <n v="0"/>
    <s v="No"/>
    <s v="UU220359"/>
    <s v="UU220200"/>
    <s v="BENEFICIADORA LA PAZ SA DE CV "/>
    <s v="EG"/>
    <m/>
    <m/>
  </r>
  <r>
    <x v="186"/>
    <x v="186"/>
    <d v="2024-04-23T00:00:00"/>
    <d v="2024-04-16T00:00:00"/>
    <n v="7"/>
    <d v="2024-04-29T00:00:00"/>
    <s v="INCAPACIDAD RIESGO EN TRAYECTO"/>
    <x v="1"/>
    <n v="0"/>
    <s v="No"/>
    <s v="UU217559"/>
    <s v="UU217323"/>
    <s v="BENEFICIADORA LA PAZ SA DE CV "/>
    <s v="ACCIDENTE DE TRAYECTO"/>
    <s v="Accidente de trayecto"/>
    <s v="Incapacidad temporal"/>
  </r>
  <r>
    <x v="186"/>
    <x v="186"/>
    <d v="2024-04-16T00:00:00"/>
    <d v="2024-04-09T00:00:00"/>
    <n v="7"/>
    <d v="2024-04-22T00:00:00"/>
    <s v="INCAPACIDAD RIESGO EN TRAYECTO"/>
    <x v="1"/>
    <n v="0"/>
    <s v="No"/>
    <s v="UU217323"/>
    <s v="UU217081"/>
    <s v="BENEFICIADORA LA PAZ SA DE CV "/>
    <s v="ACCIDENTE DE TRAYECTO"/>
    <s v="Accidente de trayecto"/>
    <s v="Incapacidad temporal"/>
  </r>
  <r>
    <x v="186"/>
    <x v="186"/>
    <d v="2024-04-04T00:00:00"/>
    <d v="2024-04-02T00:00:00"/>
    <n v="7"/>
    <d v="2024-04-10T00:00:00"/>
    <s v="INCAPACIDAD RIESGO EN TRAYECTO"/>
    <x v="1"/>
    <n v="0"/>
    <s v="Si"/>
    <s v="UU217081"/>
    <m/>
    <s v="BENEFICIADORA LA PAZ SA DE CV "/>
    <s v="ACCIDENTE DE TRAYECTO"/>
    <s v="Accidente de trayecto"/>
    <s v="Incapacidad temporal"/>
  </r>
  <r>
    <x v="186"/>
    <x v="186"/>
    <d v="2024-04-01T00:00:00"/>
    <d v="2024-03-30T00:00:00"/>
    <n v="3"/>
    <d v="2024-04-03T00:00:00"/>
    <s v="INCAPACIDAD RIESGO EN TRAYECTO"/>
    <x v="1"/>
    <n v="0"/>
    <s v="Si"/>
    <s v="UU216937"/>
    <m/>
    <s v="BENEFICIADORA LA PAZ SA DE CV "/>
    <s v="ACCIDENTE DE TRAYECTO"/>
    <s v="Accidente de trayecto"/>
    <s v="Incapacidad temporal"/>
  </r>
  <r>
    <x v="187"/>
    <x v="187"/>
    <d v="2024-03-18T00:00:00"/>
    <d v="2024-03-18T00:00:00"/>
    <n v="1"/>
    <d v="2024-03-18T00:00:00"/>
    <s v="INCAPACIDAD ENFERMEDAD GENERAL"/>
    <x v="0"/>
    <n v="0"/>
    <s v="Si"/>
    <s v="UU216502"/>
    <m/>
    <s v="BENEFICIADORA LA PAZ SA DE CV "/>
    <s v="EG"/>
    <m/>
    <m/>
  </r>
  <r>
    <x v="188"/>
    <x v="188"/>
    <d v="2024-11-01T00:00:00"/>
    <d v="2024-10-31T00:00:00"/>
    <n v="5"/>
    <d v="2024-11-05T00:00:00"/>
    <s v="INCAPACIDAD ENFERMEDAD GENERAL"/>
    <x v="0"/>
    <n v="0"/>
    <s v="Si"/>
    <s v="UG543251"/>
    <m/>
    <s v="BENEFICIADORA LA PAZ SA DE CV "/>
    <s v="EG"/>
    <m/>
    <m/>
  </r>
  <r>
    <x v="189"/>
    <x v="189"/>
    <d v="2024-10-02T00:00:00"/>
    <d v="2024-10-02T00:00:00"/>
    <n v="5"/>
    <d v="2024-10-06T00:00:00"/>
    <s v="INCAPACIDAD ENFERMEDAD GENERAL"/>
    <x v="0"/>
    <n v="0"/>
    <s v="Si"/>
    <s v="UG543151"/>
    <m/>
    <s v="NEGOCIACIÓN MINERA SANTA MARÍA"/>
    <s v="EG"/>
    <m/>
    <m/>
  </r>
  <r>
    <x v="190"/>
    <x v="190"/>
    <d v="2024-03-19T00:00:00"/>
    <d v="2024-03-19T00:00:00"/>
    <n v="1"/>
    <d v="2024-03-19T00:00:00"/>
    <s v="INCAPACIDAD ENFERMEDAD GENERAL"/>
    <x v="0"/>
    <n v="0"/>
    <s v="Si"/>
    <s v="UU216542"/>
    <m/>
    <s v="NEGOCIACIÓN MINERA SANTA MARÍA"/>
    <s v="EG"/>
    <m/>
    <m/>
  </r>
  <r>
    <x v="190"/>
    <x v="190"/>
    <d v="2024-08-06T00:00:00"/>
    <d v="2024-08-06T00:00:00"/>
    <n v="5"/>
    <d v="2024-08-10T00:00:00"/>
    <s v="INCAPACIDAD ENFERMEDAD GENERAL"/>
    <x v="0"/>
    <n v="0"/>
    <s v="Si"/>
    <s v="UU221324"/>
    <m/>
    <s v="NEGOCIACIÓN MINERA SANTA MARÍA"/>
    <s v="EG"/>
    <m/>
    <m/>
  </r>
  <r>
    <x v="191"/>
    <x v="191"/>
    <d v="2024-05-13T00:00:00"/>
    <d v="2024-05-13T00:00:00"/>
    <n v="1"/>
    <d v="2024-05-13T00:00:00"/>
    <s v="INCAPACIDAD ENFERMEDAD GENERAL"/>
    <x v="0"/>
    <n v="0"/>
    <s v="Si"/>
    <s v="UU218385"/>
    <m/>
    <s v="NEGOCIACIÓN MINERA SANTA MARÍA"/>
    <s v="EG"/>
    <m/>
    <m/>
  </r>
  <r>
    <x v="192"/>
    <x v="192"/>
    <d v="2024-06-08T00:00:00"/>
    <d v="2024-06-08T00:00:00"/>
    <n v="6"/>
    <d v="2024-06-13T00:00:00"/>
    <s v="INCAPACIDAD ENFERMEDAD GENERAL"/>
    <x v="0"/>
    <n v="0"/>
    <s v="Si"/>
    <s v="UU219419"/>
    <m/>
    <s v="NEGOCIACIÓN MINERA SANTA MARÍA"/>
    <s v="EG"/>
    <m/>
    <m/>
  </r>
  <r>
    <x v="192"/>
    <x v="192"/>
    <d v="2024-06-16T00:00:00"/>
    <d v="2024-06-14T00:00:00"/>
    <n v="4"/>
    <d v="2024-06-19T00:00:00"/>
    <s v="INCAPACIDAD ENFERMEDAD GENERAL"/>
    <x v="0"/>
    <n v="0"/>
    <s v="No"/>
    <s v="UU219585"/>
    <s v="UU219419"/>
    <s v="NEGOCIACIÓN MINERA SANTA MARÍA"/>
    <s v="EG"/>
    <m/>
    <m/>
  </r>
  <r>
    <x v="193"/>
    <x v="193"/>
    <d v="2024-06-17T00:00:00"/>
    <d v="2024-06-17T00:00:00"/>
    <n v="7"/>
    <d v="2024-06-23T00:00:00"/>
    <s v="INCAPACIDAD ENFERMEDAD GENERAL"/>
    <x v="0"/>
    <n v="0"/>
    <s v="No"/>
    <s v="UU219646"/>
    <s v="UU219409"/>
    <s v="NEGOCIACIÓN MINERA SANTA MARÍA"/>
    <s v="EG"/>
    <m/>
    <m/>
  </r>
  <r>
    <x v="193"/>
    <x v="193"/>
    <d v="2024-06-08T00:00:00"/>
    <d v="2024-06-08T00:00:00"/>
    <n v="2"/>
    <d v="2024-06-09T00:00:00"/>
    <s v="INCAPACIDAD ENFERMEDAD GENERAL"/>
    <x v="0"/>
    <n v="0"/>
    <s v="Si"/>
    <s v="UU219354"/>
    <m/>
    <s v="NEGOCIACIÓN MINERA SANTA MARÍA"/>
    <s v="EG"/>
    <m/>
    <m/>
  </r>
  <r>
    <x v="193"/>
    <x v="193"/>
    <d v="2024-06-10T00:00:00"/>
    <d v="2024-06-10T00:00:00"/>
    <n v="7"/>
    <d v="2024-06-16T00:00:00"/>
    <s v="INCAPACIDAD ENFERMEDAD GENERAL"/>
    <x v="0"/>
    <n v="0"/>
    <s v="No"/>
    <s v="UU219409"/>
    <s v="UU219354"/>
    <s v="NEGOCIACIÓN MINERA SANTA MARÍA"/>
    <s v="EG"/>
    <m/>
    <m/>
  </r>
  <r>
    <x v="193"/>
    <x v="193"/>
    <d v="2024-04-01T00:00:00"/>
    <d v="2024-04-01T00:00:00"/>
    <n v="5"/>
    <d v="2024-04-05T00:00:00"/>
    <s v="INCAPACIDAD ENFERMEDAD GENERAL"/>
    <x v="0"/>
    <n v="0"/>
    <s v="Si"/>
    <s v="UU216987"/>
    <m/>
    <s v="NEGOCIACIÓN MINERA SANTA MARÍA"/>
    <s v="EG"/>
    <m/>
    <m/>
  </r>
  <r>
    <x v="194"/>
    <x v="194"/>
    <d v="2024-10-16T00:00:00"/>
    <d v="2024-10-08T00:00:00"/>
    <n v="14"/>
    <d v="2024-10-29T00:00:00"/>
    <s v="INCAPACIDAD RIEGO DE TRABAJO"/>
    <x v="1"/>
    <n v="0"/>
    <s v="Si"/>
    <s v="UU223609"/>
    <m/>
    <s v="NEGOCIACIÓN MINERA SANTA MARÍA"/>
    <s v="ACCIDENTE DE TRABAJO"/>
    <s v="Accidente de trabajo"/>
    <s v="Incapacidad temporal"/>
  </r>
  <r>
    <x v="194"/>
    <x v="194"/>
    <d v="2024-10-30T00:00:00"/>
    <d v="2024-10-22T00:00:00"/>
    <n v="14"/>
    <d v="2024-11-12T00:00:00"/>
    <s v="INCAPACIDAD RIEGO DE TRABAJO"/>
    <x v="1"/>
    <n v="0"/>
    <s v="No"/>
    <s v="UU224036"/>
    <s v="UU223609"/>
    <s v="NEGOCIACIÓN MINERA SANTA MARÍA"/>
    <s v="ACCIDENTE DE TRABAJO"/>
    <s v="Accidente de trabajo"/>
    <s v="Incapacidad temporal"/>
  </r>
  <r>
    <x v="194"/>
    <x v="194"/>
    <d v="2024-11-13T00:00:00"/>
    <d v="2024-11-05T00:00:00"/>
    <n v="7"/>
    <d v="2024-11-19T00:00:00"/>
    <s v="INCAPACIDAD RIEGO DE TRABAJO"/>
    <x v="1"/>
    <n v="0"/>
    <s v="No"/>
    <s v="UU224658"/>
    <s v="UU224036"/>
    <s v="NEGOCIACIÓN MINERA SANTA MARÍA"/>
    <s v="ACCIDENTE DE TRABAJO"/>
    <s v="Accidente de trabajo"/>
    <s v="Incapacidad temporal"/>
  </r>
  <r>
    <x v="194"/>
    <x v="194"/>
    <d v="2024-11-20T00:00:00"/>
    <d v="2024-11-12T00:00:00"/>
    <n v="14"/>
    <d v="2024-12-03T00:00:00"/>
    <s v="INCAPACIDAD RIEGO DE TRABAJO"/>
    <x v="1"/>
    <n v="0"/>
    <s v="No"/>
    <s v="UU224935"/>
    <s v="UU224658"/>
    <s v="NEGOCIACIÓN MINERA SANTA MARÍA"/>
    <s v="ACCIDENTE DE TRABAJO"/>
    <s v="Accidente de trabajo"/>
    <s v="Incapacidad temporal"/>
  </r>
  <r>
    <x v="194"/>
    <x v="194"/>
    <d v="2024-12-04T00:00:00"/>
    <d v="2024-11-26T00:00:00"/>
    <n v="14"/>
    <d v="2024-12-17T00:00:00"/>
    <s v="INCAPACIDAD RIEGO DE TRABAJO"/>
    <x v="1"/>
    <n v="0"/>
    <s v="No"/>
    <s v="UU225448"/>
    <s v="UU224935"/>
    <s v="NEGOCIACIÓN MINERA SANTA MARÍA"/>
    <s v="ACCIDENTE DE TRABAJO"/>
    <s v="Accidente de trabajo"/>
    <s v="Incapacidad temporal"/>
  </r>
  <r>
    <x v="194"/>
    <x v="194"/>
    <d v="2024-12-18T00:00:00"/>
    <d v="2024-12-10T00:00:00"/>
    <n v="14"/>
    <d v="2024-12-31T00:00:00"/>
    <s v="INCAPACIDAD RIEGO DE TRABAJO"/>
    <x v="1"/>
    <n v="0"/>
    <s v="No"/>
    <s v="UU225935"/>
    <s v="UU225448"/>
    <s v="NEGOCIACIÓN MINERA SANTA MARÍA"/>
    <s v="ACCIDENTE DE TRABAJO"/>
    <s v="Accidente de trabajo"/>
    <s v="Incapacidad temporal"/>
  </r>
  <r>
    <x v="195"/>
    <x v="195"/>
    <d v="2024-11-23T00:00:00"/>
    <d v="2024-11-22T00:00:00"/>
    <n v="14"/>
    <d v="2024-12-06T00:00:00"/>
    <s v="INCAPACIDAD ENFERMEDAD GENERAL"/>
    <x v="0"/>
    <n v="0"/>
    <s v="No"/>
    <s v="MR464894"/>
    <s v="MR464860"/>
    <s v="NEGOCIACIÓN MINERA SANTA MARÍA"/>
    <s v="EG"/>
    <m/>
    <m/>
  </r>
  <r>
    <x v="195"/>
    <x v="195"/>
    <d v="2024-12-07T00:00:00"/>
    <d v="2024-12-06T00:00:00"/>
    <n v="9"/>
    <d v="2024-12-15T00:00:00"/>
    <s v="INCAPACIDAD ENFERMEDAD GENERAL"/>
    <x v="0"/>
    <n v="0"/>
    <s v="No"/>
    <s v="MR464996"/>
    <s v="MR464894"/>
    <s v="NEGOCIACIÓN MINERA SANTA MARÍA"/>
    <s v="EG"/>
    <m/>
    <m/>
  </r>
  <r>
    <x v="195"/>
    <x v="195"/>
    <d v="2024-11-09T00:00:00"/>
    <d v="2024-11-08T00:00:00"/>
    <n v="14"/>
    <d v="2024-11-22T00:00:00"/>
    <s v="INCAPACIDAD ENFERMEDAD GENERAL"/>
    <x v="0"/>
    <n v="0"/>
    <s v="No"/>
    <s v="MR464860"/>
    <s v="SQ430460"/>
    <s v="NEGOCIACIÓN MINERA SANTA MARÍA"/>
    <s v="EG"/>
    <m/>
    <m/>
  </r>
  <r>
    <x v="195"/>
    <x v="195"/>
    <d v="2024-10-12T00:00:00"/>
    <d v="2024-10-11T00:00:00"/>
    <n v="28"/>
    <d v="2024-11-08T00:00:00"/>
    <s v="INCAPACIDAD ENFERMEDAD GENERAL"/>
    <x v="0"/>
    <n v="0"/>
    <s v="No"/>
    <s v="SQ430460"/>
    <s v="SQ429196"/>
    <s v="NEGOCIACIÓN MINERA SANTA MARÍA"/>
    <s v="EG"/>
    <m/>
    <m/>
  </r>
  <r>
    <x v="195"/>
    <x v="195"/>
    <d v="2024-03-16T00:00:00"/>
    <d v="2024-03-15T00:00:00"/>
    <n v="28"/>
    <d v="2024-04-12T00:00:00"/>
    <s v="INCAPACIDAD ENFERMEDAD GENERAL"/>
    <x v="0"/>
    <n v="0"/>
    <s v="No"/>
    <s v="SQ003572"/>
    <s v="SQ002910"/>
    <s v="NEGOCIACIÓN MINERA SANTA MARÍA"/>
    <s v="EG"/>
    <m/>
    <m/>
  </r>
  <r>
    <x v="195"/>
    <x v="195"/>
    <d v="2024-04-13T00:00:00"/>
    <d v="2024-04-12T00:00:00"/>
    <n v="28"/>
    <d v="2024-05-10T00:00:00"/>
    <s v="INCAPACIDAD ENFERMEDAD GENERAL"/>
    <x v="0"/>
    <n v="0"/>
    <s v="No"/>
    <s v="MR457899"/>
    <s v="SQ003572"/>
    <s v="NEGOCIACIÓN MINERA SANTA MARÍA"/>
    <s v="EG"/>
    <m/>
    <m/>
  </r>
  <r>
    <x v="195"/>
    <x v="195"/>
    <d v="2024-02-17T00:00:00"/>
    <d v="2024-02-16T00:00:00"/>
    <n v="28"/>
    <d v="2024-03-15T00:00:00"/>
    <s v="INCAPACIDAD ENFERMEDAD GENERAL"/>
    <x v="0"/>
    <n v="0"/>
    <s v="No"/>
    <s v="SQ002910"/>
    <s v="UU215512"/>
    <s v="NEGOCIACIÓN MINERA SANTA MARÍA"/>
    <s v="EG"/>
    <m/>
    <m/>
  </r>
  <r>
    <x v="195"/>
    <x v="195"/>
    <d v="2023-12-18T00:00:00"/>
    <d v="2023-12-11T00:00:00"/>
    <n v="26"/>
    <d v="2024-01-12T00:00:00"/>
    <s v="INCAPACIDAD RIESGO EN TRAYECTO"/>
    <x v="1"/>
    <n v="0"/>
    <s v="No"/>
    <s v="SQ413510"/>
    <s v="MJ278553"/>
    <s v="COBREX, SA DE CV              "/>
    <s v="ACCIDENTE DE TRAYECTO"/>
    <s v="Accidente de trayecto"/>
    <s v="Incapacidad temporal"/>
  </r>
  <r>
    <x v="195"/>
    <x v="195"/>
    <d v="2024-01-13T00:00:00"/>
    <d v="2024-01-06T00:00:00"/>
    <n v="21"/>
    <d v="2024-02-02T00:00:00"/>
    <s v="INCAPACIDAD RIESGO EN TRAYECTO"/>
    <x v="1"/>
    <n v="0"/>
    <s v="No"/>
    <s v="SQ414698"/>
    <s v="SQ413510"/>
    <s v="COBREX, SA DE CV              "/>
    <s v="ACCIDENTE DE TRAYECTO"/>
    <s v="Accidente de trayecto"/>
    <s v="Incapacidad temporal"/>
  </r>
  <r>
    <x v="195"/>
    <x v="195"/>
    <d v="2024-02-16T00:00:00"/>
    <d v="2024-02-15T00:00:00"/>
    <n v="1"/>
    <d v="2024-02-16T00:00:00"/>
    <s v="INCAPACIDAD ENFERMEDAD GENERAL"/>
    <x v="0"/>
    <n v="0"/>
    <s v="Si"/>
    <s v="UU215512"/>
    <m/>
    <s v="NEGOCIACIÓN MINERA SANTA MARÍA"/>
    <s v="EG"/>
    <m/>
    <m/>
  </r>
  <r>
    <x v="195"/>
    <x v="195"/>
    <d v="2024-06-21T00:00:00"/>
    <d v="2024-06-20T00:00:00"/>
    <n v="14"/>
    <d v="2024-07-04T00:00:00"/>
    <s v="INCAPACIDAD ENFERMEDAD GENERAL"/>
    <x v="0"/>
    <n v="0"/>
    <s v="No"/>
    <s v="SQ423898"/>
    <s v="SQ422239"/>
    <s v="NEGOCIACIÓN MINERA SANTA MARÍA"/>
    <s v="EG"/>
    <m/>
    <m/>
  </r>
  <r>
    <x v="195"/>
    <x v="195"/>
    <d v="2024-05-24T00:00:00"/>
    <d v="2024-05-23T00:00:00"/>
    <n v="28"/>
    <d v="2024-06-20T00:00:00"/>
    <s v="INCAPACIDAD ENFERMEDAD GENERAL"/>
    <x v="0"/>
    <n v="0"/>
    <s v="No"/>
    <s v="SQ422239"/>
    <s v="MR464170"/>
    <s v="NEGOCIACIÓN MINERA SANTA MARÍA"/>
    <s v="EG"/>
    <m/>
    <m/>
  </r>
  <r>
    <x v="195"/>
    <x v="195"/>
    <d v="2024-05-11T00:00:00"/>
    <d v="2024-05-10T00:00:00"/>
    <n v="13"/>
    <d v="2024-05-23T00:00:00"/>
    <s v="INCAPACIDAD ENFERMEDAD GENERAL"/>
    <x v="0"/>
    <n v="0"/>
    <s v="No"/>
    <s v="MR464170"/>
    <s v="MR457899"/>
    <s v="NEGOCIACIÓN MINERA SANTA MARÍA"/>
    <s v="EG"/>
    <m/>
    <m/>
  </r>
  <r>
    <x v="195"/>
    <x v="195"/>
    <d v="2024-07-27T00:00:00"/>
    <d v="2024-07-26T00:00:00"/>
    <n v="28"/>
    <d v="2024-08-23T00:00:00"/>
    <s v="INCAPACIDAD ENFERMEDAD GENERAL"/>
    <x v="0"/>
    <n v="0"/>
    <s v="No"/>
    <s v="SQ425934"/>
    <s v="SQ424657"/>
    <s v="NEGOCIACIÓN MINERA SANTA MARÍA"/>
    <s v="EG"/>
    <m/>
    <m/>
  </r>
  <r>
    <x v="195"/>
    <x v="195"/>
    <d v="2024-07-05T00:00:00"/>
    <d v="2024-07-04T00:00:00"/>
    <n v="22"/>
    <d v="2024-07-26T00:00:00"/>
    <s v="INCAPACIDAD ENFERMEDAD GENERAL"/>
    <x v="0"/>
    <n v="0"/>
    <s v="No"/>
    <s v="SQ424657"/>
    <s v="SQ423898"/>
    <s v="NEGOCIACIÓN MINERA SANTA MARÍA"/>
    <s v="EG"/>
    <m/>
    <m/>
  </r>
  <r>
    <x v="195"/>
    <x v="195"/>
    <d v="2024-08-24T00:00:00"/>
    <d v="2024-08-23T00:00:00"/>
    <n v="28"/>
    <d v="2024-09-20T00:00:00"/>
    <s v="INCAPACIDAD ENFERMEDAD GENERAL"/>
    <x v="0"/>
    <n v="0"/>
    <s v="No"/>
    <s v="SQ427536"/>
    <s v="SQ425934"/>
    <s v="NEGOCIACIÓN MINERA SANTA MARÍA"/>
    <s v="EG"/>
    <m/>
    <m/>
  </r>
  <r>
    <x v="195"/>
    <x v="195"/>
    <d v="2024-09-21T00:00:00"/>
    <d v="2024-09-20T00:00:00"/>
    <n v="21"/>
    <d v="2024-10-11T00:00:00"/>
    <s v="INCAPACIDAD ENFERMEDAD GENERAL"/>
    <x v="0"/>
    <n v="0"/>
    <s v="No"/>
    <s v="SQ429196"/>
    <s v="SQ427536"/>
    <s v="NEGOCIACIÓN MINERA SANTA MARÍA"/>
    <s v="EG"/>
    <m/>
    <m/>
  </r>
  <r>
    <x v="196"/>
    <x v="196"/>
    <d v="2024-01-01T00:00:00"/>
    <d v="2023-12-18T00:00:00"/>
    <n v="3"/>
    <d v="2024-01-03T00:00:00"/>
    <s v="INCAPACIDAD ENFERMEDAD GENERAL"/>
    <x v="0"/>
    <n v="0"/>
    <s v="Si"/>
    <s v="UU213860"/>
    <m/>
    <s v="NEGOCIACIÓN MINERA SANTA MARÍA"/>
    <s v="EG"/>
    <m/>
    <m/>
  </r>
  <r>
    <x v="196"/>
    <x v="196"/>
    <d v="2024-01-04T00:00:00"/>
    <d v="2023-12-21T00:00:00"/>
    <n v="27"/>
    <d v="2024-01-30T00:00:00"/>
    <s v="INCAPACIDAD ENFERMEDAD GENERAL"/>
    <x v="0"/>
    <n v="0"/>
    <s v="No"/>
    <s v="MJ288707"/>
    <s v="UU213860"/>
    <s v="COBREX, SA DE CV              "/>
    <s v="EG"/>
    <m/>
    <m/>
  </r>
  <r>
    <x v="196"/>
    <x v="196"/>
    <d v="2024-01-31T00:00:00"/>
    <d v="2024-01-17T00:00:00"/>
    <n v="7"/>
    <d v="2024-02-06T00:00:00"/>
    <s v="INCAPACIDAD ENFERMEDAD GENERAL"/>
    <x v="0"/>
    <n v="0"/>
    <s v="No"/>
    <s v="UU214625"/>
    <s v="MJ288707"/>
    <s v="COBREX, SA DE CV              "/>
    <s v="EG"/>
    <m/>
    <m/>
  </r>
  <r>
    <x v="197"/>
    <x v="197"/>
    <d v="2024-01-18T00:00:00"/>
    <d v="2024-01-18T00:00:00"/>
    <n v="5"/>
    <d v="2024-01-22T00:00:00"/>
    <s v="INCAPACIDAD ENFERMEDAD GENERAL"/>
    <x v="0"/>
    <n v="0"/>
    <s v="Si"/>
    <s v="UU214641"/>
    <m/>
    <s v="NEGOCIACIÓN MINERA SANTA MARÍA"/>
    <s v="EG"/>
    <m/>
    <m/>
  </r>
  <r>
    <x v="197"/>
    <x v="197"/>
    <d v="2024-02-01T00:00:00"/>
    <d v="2024-01-30T00:00:00"/>
    <n v="7"/>
    <d v="2024-02-07T00:00:00"/>
    <s v="INCAPACIDAD ENFERMEDAD GENERAL"/>
    <x v="0"/>
    <n v="0"/>
    <s v="No"/>
    <s v="UU215010"/>
    <s v="UU214786"/>
    <s v="NEGOCIACIÓN MINERA SANTA MARÍA"/>
    <s v="EG"/>
    <m/>
    <m/>
  </r>
  <r>
    <x v="197"/>
    <x v="197"/>
    <d v="2024-01-23T00:00:00"/>
    <d v="2024-01-23T00:00:00"/>
    <n v="7"/>
    <d v="2024-01-29T00:00:00"/>
    <s v="INCAPACIDAD ENFERMEDAD GENERAL"/>
    <x v="0"/>
    <n v="0"/>
    <s v="No"/>
    <s v="UU214786"/>
    <s v="UU214641"/>
    <s v="NEGOCIACIÓN MINERA SANTA MARÍA"/>
    <s v="EG"/>
    <m/>
    <m/>
  </r>
  <r>
    <x v="197"/>
    <x v="197"/>
    <d v="2024-09-01T00:00:00"/>
    <d v="2024-08-31T00:00:00"/>
    <n v="5"/>
    <d v="2024-09-05T00:00:00"/>
    <s v="INCAPACIDAD ENFERMEDAD GENERAL"/>
    <x v="0"/>
    <n v="0"/>
    <s v="Si"/>
    <s v="UU222245"/>
    <m/>
    <s v="NEGOCIACIÓN MINERA SANTA MARÍA"/>
    <s v="EG"/>
    <m/>
    <m/>
  </r>
  <r>
    <x v="198"/>
    <x v="198"/>
    <d v="2024-10-16T00:00:00"/>
    <d v="2024-10-10T00:00:00"/>
    <n v="14"/>
    <d v="2024-10-29T00:00:00"/>
    <s v="INCAPACIDAD RIEGO DE TRABAJO"/>
    <x v="1"/>
    <n v="0"/>
    <s v="Si"/>
    <s v="MR464766"/>
    <m/>
    <s v="NEGOCIACIÓN MINERA SANTA MARÍA"/>
    <s v="ACCIDENTE DE TRABAJO"/>
    <s v="Accidente de trabajo"/>
    <s v="Incapacidad temporal"/>
  </r>
  <r>
    <x v="198"/>
    <x v="198"/>
    <d v="2024-10-30T00:00:00"/>
    <d v="2024-10-24T00:00:00"/>
    <n v="14"/>
    <d v="2024-11-12T00:00:00"/>
    <s v="INCAPACIDAD RIEGO DE TRABAJO"/>
    <x v="1"/>
    <n v="0"/>
    <s v="No"/>
    <s v="UU224139"/>
    <s v="MR464766"/>
    <s v="NEGOCIACIÓN MINERA SANTA MARÍA"/>
    <s v="ACCIDENTE DE TRABAJO"/>
    <s v="Accidente de trabajo"/>
    <s v="Incapacidad temporal"/>
  </r>
  <r>
    <x v="198"/>
    <x v="198"/>
    <d v="2024-11-13T00:00:00"/>
    <d v="2024-11-07T00:00:00"/>
    <n v="1"/>
    <d v="2024-11-13T00:00:00"/>
    <s v="INCAPACIDAD RIEGO DE TRABAJO"/>
    <x v="1"/>
    <n v="0"/>
    <s v="No"/>
    <s v="UU224887"/>
    <s v="UU224139"/>
    <s v="NEGOCIACIÓN MINERA SANTA MARÍA"/>
    <s v="ACCIDENTE DE TRABAJO"/>
    <s v="Accidente de trabajo"/>
    <s v="Incapacidad temporal"/>
  </r>
  <r>
    <x v="198"/>
    <x v="198"/>
    <d v="2024-11-14T00:00:00"/>
    <d v="2024-11-08T00:00:00"/>
    <n v="14"/>
    <d v="2024-11-27T00:00:00"/>
    <s v="INCAPACIDAD RIEGO DE TRABAJO"/>
    <x v="1"/>
    <n v="0"/>
    <s v="No"/>
    <s v="UU224817"/>
    <s v="UU224887"/>
    <s v="NEGOCIACIÓN MINERA SANTA MARÍA"/>
    <s v="ACCIDENTE DE TRABAJO"/>
    <s v="Accidente de trabajo"/>
    <s v="Incapacidad temporal"/>
  </r>
  <r>
    <x v="198"/>
    <x v="198"/>
    <d v="2024-12-05T00:00:00"/>
    <d v="2024-11-29T00:00:00"/>
    <n v="14"/>
    <d v="2024-12-18T00:00:00"/>
    <s v="INCAPACIDAD RIEGO DE TRABAJO"/>
    <x v="1"/>
    <n v="0"/>
    <s v="No"/>
    <s v="UU225583"/>
    <s v="UU225346"/>
    <s v="NEGOCIACIÓN MINERA SANTA MARÍA"/>
    <s v="ACCIDENTE DE TRABAJO"/>
    <s v="Accidente de trabajo"/>
    <s v="Incapacidad temporal"/>
  </r>
  <r>
    <x v="198"/>
    <x v="198"/>
    <d v="2024-11-28T00:00:00"/>
    <d v="2024-11-22T00:00:00"/>
    <n v="7"/>
    <d v="2024-12-04T00:00:00"/>
    <s v="INCAPACIDAD RIEGO DE TRABAJO"/>
    <x v="1"/>
    <n v="0"/>
    <s v="No"/>
    <s v="UU225346"/>
    <s v="UU224817"/>
    <s v="NEGOCIACIÓN MINERA SANTA MARÍA"/>
    <s v="ACCIDENTE DE TRABAJO"/>
    <s v="Accidente de trabajo"/>
    <s v="Incapacidad temporal"/>
  </r>
  <r>
    <x v="198"/>
    <x v="198"/>
    <d v="2024-12-19T00:00:00"/>
    <d v="2024-12-13T00:00:00"/>
    <n v="14"/>
    <d v="2025-01-01T00:00:00"/>
    <s v="INCAPACIDAD RIEGO DE TRABAJO"/>
    <x v="1"/>
    <n v="0"/>
    <s v="No"/>
    <s v="UU226045"/>
    <s v="UU225583"/>
    <s v="NEGOCIACIÓN MINERA SANTA MARÍA"/>
    <s v="ACCIDENTE DE TRABAJO"/>
    <s v="Accidente de trabajo"/>
    <s v="Incapacidad temporal"/>
  </r>
  <r>
    <x v="199"/>
    <x v="199"/>
    <d v="2024-01-03T00:00:00"/>
    <d v="2024-01-03T00:00:00"/>
    <n v="5"/>
    <d v="2024-01-07T00:00:00"/>
    <s v="INCAPACIDAD ENFERMEDAD GENERAL"/>
    <x v="0"/>
    <n v="0"/>
    <s v="Si"/>
    <s v="UU214177"/>
    <m/>
    <s v="NEGOCIACIÓN MINERA SANTA MARÍA"/>
    <s v="EG"/>
    <m/>
    <m/>
  </r>
  <r>
    <x v="200"/>
    <x v="200"/>
    <d v="2024-04-16T00:00:00"/>
    <d v="2024-04-12T00:00:00"/>
    <n v="1"/>
    <d v="2024-04-16T00:00:00"/>
    <s v="INCAPACIDAD ENFERMEDAD GENERAL"/>
    <x v="0"/>
    <n v="0"/>
    <s v="Si"/>
    <s v="UU217430"/>
    <m/>
    <s v="NEGOCIACIÓN MINERA SANTA MARÍA"/>
    <s v="EG"/>
    <m/>
    <m/>
  </r>
  <r>
    <x v="201"/>
    <x v="201"/>
    <d v="2024-09-01T00:00:00"/>
    <d v="2024-08-31T00:00:00"/>
    <n v="15"/>
    <d v="2024-09-15T00:00:00"/>
    <s v="INCAPACIDAD RIEGO DE TRABAJO"/>
    <x v="1"/>
    <n v="0"/>
    <s v="Si"/>
    <s v="MR464567"/>
    <m/>
    <s v="NEGOCIACIÓN MINERA SANTA MARÍA"/>
    <s v="ACCIDENTE DE TRABAJO"/>
    <s v="Accidente de trabajo"/>
    <s v="Incapacidad temporal"/>
  </r>
  <r>
    <x v="201"/>
    <x v="201"/>
    <d v="2024-09-16T00:00:00"/>
    <d v="2024-09-15T00:00:00"/>
    <n v="28"/>
    <d v="2024-10-13T00:00:00"/>
    <s v="INCAPACIDAD RIEGO DE TRABAJO"/>
    <x v="1"/>
    <n v="0"/>
    <s v="No"/>
    <s v="MR464597"/>
    <s v="MR464567"/>
    <s v="NEGOCIACIÓN MINERA SANTA MARÍA"/>
    <s v="ACCIDENTE DE TRABAJO"/>
    <s v="Accidente de trabajo"/>
    <s v="Incapacidad temporal"/>
  </r>
  <r>
    <x v="201"/>
    <x v="201"/>
    <d v="2024-10-14T00:00:00"/>
    <d v="2024-10-13T00:00:00"/>
    <n v="5"/>
    <d v="2024-10-18T00:00:00"/>
    <s v="INCAPACIDAD RIEGO DE TRABAJO"/>
    <x v="1"/>
    <n v="0"/>
    <s v="No"/>
    <s v="MR464696"/>
    <s v="MR464597"/>
    <s v="NEGOCIACIÓN MINERA SANTA MARÍA"/>
    <s v="ACCIDENTE DE TRABAJO"/>
    <s v="Accidente de trabajo"/>
    <s v="Incapacidad temporal"/>
  </r>
  <r>
    <x v="202"/>
    <x v="202"/>
    <d v="2024-05-16T00:00:00"/>
    <d v="2024-05-10T00:00:00"/>
    <n v="3"/>
    <d v="2024-05-18T00:00:00"/>
    <s v="INCAPACIDAD ENFERMEDAD GENERAL"/>
    <x v="0"/>
    <n v="0"/>
    <s v="No"/>
    <s v="UU218518"/>
    <s v="UU218135"/>
    <s v="NEGOCIACIÓN MINERA SANTA MARÍA"/>
    <s v="EG"/>
    <m/>
    <m/>
  </r>
  <r>
    <x v="202"/>
    <x v="202"/>
    <d v="2024-05-02T00:00:00"/>
    <d v="2024-05-02T00:00:00"/>
    <n v="1"/>
    <d v="2024-05-02T00:00:00"/>
    <s v="INCAPACIDAD ENFERMEDAD GENERAL"/>
    <x v="0"/>
    <n v="0"/>
    <s v="Si"/>
    <s v="UU218086"/>
    <m/>
    <s v="NEGOCIACIÓN MINERA SANTA MARÍA"/>
    <m/>
    <m/>
    <m/>
  </r>
  <r>
    <x v="202"/>
    <x v="202"/>
    <d v="2024-05-03T00:00:00"/>
    <d v="2024-05-03T00:00:00"/>
    <n v="7"/>
    <d v="2024-05-09T00:00:00"/>
    <s v="INCAPACIDAD ENFERMEDAD GENERAL"/>
    <x v="0"/>
    <n v="0"/>
    <s v="No"/>
    <s v="UU218135"/>
    <s v="UU218086"/>
    <s v="NEGOCIACIÓN MINERA SANTA MARÍA"/>
    <s v="EG"/>
    <m/>
    <m/>
  </r>
  <r>
    <x v="202"/>
    <x v="202"/>
    <d v="2024-05-21T00:00:00"/>
    <d v="2024-05-13T00:00:00"/>
    <n v="7"/>
    <d v="2024-05-27T00:00:00"/>
    <s v="INCAPACIDAD ENFERMEDAD GENERAL"/>
    <x v="0"/>
    <n v="0"/>
    <s v="No"/>
    <s v="UU218434"/>
    <s v="UU218518"/>
    <s v="NEGOCIACIÓN MINERA SANTA MARÍA"/>
    <s v="EG"/>
    <m/>
    <m/>
  </r>
  <r>
    <x v="203"/>
    <x v="203"/>
    <d v="2024-09-16T00:00:00"/>
    <d v="2024-09-09T00:00:00"/>
    <n v="5"/>
    <d v="2024-09-20T00:00:00"/>
    <s v="INCAPACIDAD ENFERMEDAD GENERAL"/>
    <x v="0"/>
    <n v="0"/>
    <s v="Si"/>
    <s v="UU222589"/>
    <m/>
    <s v="NEGOCIACIÓN MINERA SANTA MARÍA"/>
    <s v="EG"/>
    <m/>
    <m/>
  </r>
  <r>
    <x v="204"/>
    <x v="204"/>
    <d v="2024-04-22T00:00:00"/>
    <d v="2024-04-22T00:00:00"/>
    <n v="4"/>
    <d v="2024-04-25T00:00:00"/>
    <s v="INCAPACIDAD ENFERMEDAD GENERAL"/>
    <x v="0"/>
    <n v="0"/>
    <s v="Si"/>
    <s v="UU217713"/>
    <m/>
    <s v="NEGOCIACIÓN MINERA SANTA MARÍA"/>
    <s v="EG"/>
    <m/>
    <m/>
  </r>
  <r>
    <x v="205"/>
    <x v="205"/>
    <d v="2024-02-01T00:00:00"/>
    <d v="2024-01-30T00:00:00"/>
    <n v="2"/>
    <d v="2024-02-02T00:00:00"/>
    <s v="INCAPACIDAD ENFERMEDAD GENERAL"/>
    <x v="0"/>
    <n v="0"/>
    <s v="Si"/>
    <s v="UU215076"/>
    <m/>
    <s v="NEGOCIACIÓN MINERA SANTA MARÍA"/>
    <s v="EG"/>
    <m/>
    <m/>
  </r>
  <r>
    <x v="206"/>
    <x v="206"/>
    <d v="2024-11-01T00:00:00"/>
    <d v="2024-10-28T00:00:00"/>
    <n v="1"/>
    <d v="2024-11-01T00:00:00"/>
    <s v="INCAPACIDAD ENFERMEDAD GENERAL"/>
    <x v="0"/>
    <n v="0"/>
    <s v="No"/>
    <s v="UU224278"/>
    <s v="UU223978"/>
    <s v="NEGOCIACIÓN MINERA SANTA MARÍA"/>
    <s v="EG"/>
    <m/>
    <m/>
  </r>
  <r>
    <x v="206"/>
    <x v="206"/>
    <d v="2024-10-21T00:00:00"/>
    <d v="2024-10-21T00:00:00"/>
    <n v="7"/>
    <d v="2024-10-27T00:00:00"/>
    <s v="INCAPACIDAD ENFERMEDAD GENERAL"/>
    <x v="0"/>
    <n v="0"/>
    <s v="Si"/>
    <s v="UU223978"/>
    <m/>
    <s v="NEGOCIACIÓN MINERA SANTA MARÍA"/>
    <s v="EG"/>
    <m/>
    <m/>
  </r>
  <r>
    <x v="207"/>
    <x v="207"/>
    <d v="2024-01-22T00:00:00"/>
    <d v="2024-01-22T00:00:00"/>
    <n v="3"/>
    <d v="2024-01-24T00:00:00"/>
    <s v="INCAPACIDAD ENFERMEDAD GENERAL"/>
    <x v="0"/>
    <n v="0"/>
    <s v="Si"/>
    <s v="UU214761"/>
    <m/>
    <s v="NEGOCIACIÓN MINERA SANTA MARÍA"/>
    <s v="EG"/>
    <m/>
    <m/>
  </r>
  <r>
    <x v="207"/>
    <x v="207"/>
    <d v="2024-02-01T00:00:00"/>
    <d v="2024-01-25T00:00:00"/>
    <n v="14"/>
    <d v="2024-02-14T00:00:00"/>
    <s v="INCAPACIDAD ENFERMEDAD GENERAL"/>
    <x v="0"/>
    <n v="0"/>
    <s v="No"/>
    <s v="UU214884"/>
    <s v="UU214761"/>
    <s v="NEGOCIACIÓN MINERA SANTA MARÍA"/>
    <s v="EG"/>
    <m/>
    <m/>
  </r>
  <r>
    <x v="207"/>
    <x v="207"/>
    <d v="2024-02-15T00:00:00"/>
    <d v="2024-02-08T00:00:00"/>
    <n v="1"/>
    <d v="2024-02-15T00:00:00"/>
    <s v="INCAPACIDAD ENFERMEDAD GENERAL"/>
    <x v="0"/>
    <n v="0"/>
    <s v="No"/>
    <s v="UU215326"/>
    <s v="UU214884"/>
    <s v="NEGOCIACIÓN MINERA SANTA MARÍA"/>
    <s v="EG"/>
    <m/>
    <m/>
  </r>
  <r>
    <x v="207"/>
    <x v="207"/>
    <d v="2024-04-16T00:00:00"/>
    <d v="2024-04-15T00:00:00"/>
    <n v="1"/>
    <d v="2024-04-16T00:00:00"/>
    <s v="INCAPACIDAD ENFERMEDAD GENERAL"/>
    <x v="0"/>
    <n v="0"/>
    <s v="Si"/>
    <s v="UU217492"/>
    <m/>
    <s v="NEGOCIACIÓN MINERA SANTA MARÍA"/>
    <s v="EG"/>
    <m/>
    <m/>
  </r>
  <r>
    <x v="208"/>
    <x v="208"/>
    <d v="2024-01-05T00:00:00"/>
    <d v="2024-01-05T00:00:00"/>
    <n v="1"/>
    <d v="2024-01-05T00:00:00"/>
    <s v="INCAPACIDAD ENFERMEDAD GENERAL"/>
    <x v="0"/>
    <n v="0"/>
    <s v="Si"/>
    <s v="UG542534"/>
    <m/>
    <s v="NEGOCIACIÓN MINERA SANTA MARÍA"/>
    <s v="EG"/>
    <m/>
    <m/>
  </r>
  <r>
    <x v="209"/>
    <x v="209"/>
    <d v="2024-02-01T00:00:00"/>
    <d v="2024-01-25T00:00:00"/>
    <n v="7"/>
    <d v="2024-02-07T00:00:00"/>
    <s v="INCAPACIDAD RIEGO DE TRABAJO"/>
    <x v="1"/>
    <n v="0"/>
    <s v="Si"/>
    <s v="UU214914"/>
    <m/>
    <s v="NEGOCIACIÓN MINERA SANTA MARÍA"/>
    <s v="ACCIDENTE DE TRABAJO"/>
    <s v="Accidente de trabajo"/>
    <s v="Incapacidad temporal"/>
  </r>
  <r>
    <x v="209"/>
    <x v="209"/>
    <d v="2024-02-08T00:00:00"/>
    <d v="2024-02-01T00:00:00"/>
    <n v="28"/>
    <d v="2024-03-06T00:00:00"/>
    <s v="INCAPACIDAD RIEGO DE TRABAJO"/>
    <x v="1"/>
    <n v="0"/>
    <s v="No"/>
    <s v="MR457512"/>
    <s v="UU214914"/>
    <s v="NEGOCIACIÓN MINERA SANTA MARÍA"/>
    <s v="ACCIDENTE DE TRABAJO"/>
    <s v="Accidente de trabajo"/>
    <s v="Incapacidad temporal"/>
  </r>
  <r>
    <x v="209"/>
    <x v="209"/>
    <d v="2024-04-04T00:00:00"/>
    <d v="2024-04-03T00:00:00"/>
    <n v="5"/>
    <d v="2024-04-08T00:00:00"/>
    <s v="INCAPACIDAD ENFERMEDAD GENERAL"/>
    <x v="0"/>
    <n v="0"/>
    <s v="Si"/>
    <s v="UU217111"/>
    <m/>
    <s v="NEGOCIACIÓN MINERA SANTA MARÍA"/>
    <s v="EG"/>
    <m/>
    <m/>
  </r>
  <r>
    <x v="209"/>
    <x v="209"/>
    <d v="2024-03-07T00:00:00"/>
    <d v="2024-02-29T00:00:00"/>
    <n v="28"/>
    <d v="2024-04-03T00:00:00"/>
    <s v="INCAPACIDAD RIEGO DE TRABAJO"/>
    <x v="1"/>
    <n v="0"/>
    <s v="No"/>
    <s v="UU217016"/>
    <s v="MR457512"/>
    <s v="NEGOCIACIÓN MINERA SANTA MARÍA"/>
    <s v="ACCIDENTE DE TRABAJO"/>
    <s v="Accidente de trabajo"/>
    <s v="Incapacidad temporal"/>
  </r>
  <r>
    <x v="210"/>
    <x v="210"/>
    <d v="2024-11-22T00:00:00"/>
    <d v="2024-11-22T00:00:00"/>
    <n v="84"/>
    <d v="2025-02-13T00:00:00"/>
    <s v="INCAPACIDAD MATERNIDAD"/>
    <x v="2"/>
    <n v="0"/>
    <s v="No"/>
    <s v="MR464895"/>
    <m/>
    <s v="BENEFICIADORA LA PAZ SA DE CV "/>
    <s v="MATERNIDAD"/>
    <m/>
    <m/>
  </r>
  <r>
    <x v="211"/>
    <x v="211"/>
    <d v="2023-11-17T00:00:00"/>
    <d v="2023-11-17T00:00:00"/>
    <n v="84"/>
    <d v="2024-02-08T00:00:00"/>
    <s v="INCAPACIDAD MATERNIDAD"/>
    <x v="2"/>
    <n v="0"/>
    <s v="No"/>
    <s v="MJ278476"/>
    <m/>
    <s v="CRISTOR, SA DE CV             "/>
    <s v="MATERNIDAD"/>
    <m/>
    <m/>
  </r>
  <r>
    <x v="212"/>
    <x v="212"/>
    <d v="2024-10-16T00:00:00"/>
    <d v="2024-10-11T00:00:00"/>
    <n v="7"/>
    <d v="2024-10-22T00:00:00"/>
    <s v="INCAPACIDAD ENFERMEDAD GENERAL"/>
    <x v="0"/>
    <n v="0"/>
    <s v="Si"/>
    <s v="UU223664"/>
    <m/>
    <s v="BENEFICIADORA LA PAZ SA DE CV "/>
    <s v="EG"/>
    <m/>
    <m/>
  </r>
  <r>
    <x v="213"/>
    <x v="213"/>
    <d v="2024-08-01T00:00:00"/>
    <d v="2024-07-23T00:00:00"/>
    <n v="5"/>
    <d v="2024-08-05T00:00:00"/>
    <s v="INCAPACIDAD ENFERMEDAD GENERAL"/>
    <x v="0"/>
    <n v="0"/>
    <s v="Si"/>
    <s v="UU220809"/>
    <m/>
    <s v="BENEFICIADORA LA PAZ SA DE CV "/>
    <s v="EG"/>
    <m/>
    <m/>
  </r>
  <r>
    <x v="214"/>
    <x v="214"/>
    <d v="2024-04-29T00:00:00"/>
    <d v="2024-04-22T00:00:00"/>
    <n v="28"/>
    <d v="2024-05-26T00:00:00"/>
    <s v="INCAPACIDAD ENFERMEDAD GENERAL"/>
    <x v="0"/>
    <n v="0"/>
    <s v="No"/>
    <s v="SQ420611"/>
    <s v="MR492172"/>
    <s v="BENEFICIADORA LA PAZ SA DE CV "/>
    <s v="EG"/>
    <m/>
    <m/>
  </r>
  <r>
    <x v="214"/>
    <x v="214"/>
    <d v="2024-05-27T00:00:00"/>
    <d v="2024-05-20T00:00:00"/>
    <n v="21"/>
    <d v="2024-06-16T00:00:00"/>
    <s v="INCAPACIDAD ENFERMEDAD GENERAL"/>
    <x v="0"/>
    <n v="0"/>
    <s v="No"/>
    <s v="SQ422072"/>
    <s v="SQ420611"/>
    <s v="BENEFICIADORA LA PAZ SA DE CV "/>
    <s v="EG"/>
    <m/>
    <m/>
  </r>
  <r>
    <x v="214"/>
    <x v="214"/>
    <d v="2024-03-01T00:00:00"/>
    <d v="2024-02-26T00:00:00"/>
    <n v="28"/>
    <d v="2024-03-28T00:00:00"/>
    <s v="INCAPACIDAD ENFERMEDAD GENERAL"/>
    <x v="0"/>
    <n v="0"/>
    <s v="Si"/>
    <s v="MS488521"/>
    <m/>
    <s v="BENEFICIADORA LA PAZ SA DE CV "/>
    <s v="EG"/>
    <m/>
    <m/>
  </r>
  <r>
    <x v="214"/>
    <x v="214"/>
    <d v="2024-04-01T00:00:00"/>
    <d v="2024-03-25T00:00:00"/>
    <n v="28"/>
    <d v="2024-04-28T00:00:00"/>
    <s v="INCAPACIDAD ENFERMEDAD GENERAL"/>
    <x v="0"/>
    <n v="0"/>
    <s v="No"/>
    <s v="MR492172"/>
    <s v="MS488521"/>
    <s v="BENEFICIADORA LA PAZ SA DE CV "/>
    <s v="EG"/>
    <m/>
    <m/>
  </r>
  <r>
    <x v="215"/>
    <x v="215"/>
    <d v="2024-04-03T00:00:00"/>
    <d v="2024-04-02T00:00:00"/>
    <n v="10"/>
    <d v="2024-04-12T00:00:00"/>
    <s v="INCAPACIDAD RIEGO DE TRABAJO"/>
    <x v="1"/>
    <n v="0"/>
    <s v="No"/>
    <s v="UU217044"/>
    <s v="UU216525"/>
    <s v="NEGOCIACIÓN MINERA SANTA MARÍA"/>
    <s v="ACCIDENTE DE TRABAJO"/>
    <s v="Accidente de trabajo"/>
    <s v="Incapacidad temporal"/>
  </r>
  <r>
    <x v="215"/>
    <x v="215"/>
    <d v="2024-03-16T00:00:00"/>
    <d v="2024-03-15T00:00:00"/>
    <n v="4"/>
    <d v="2024-03-19T00:00:00"/>
    <s v="INCAPACIDAD RIEGO DE TRABAJO"/>
    <x v="1"/>
    <n v="0"/>
    <s v="No"/>
    <s v="UU216470"/>
    <s v="MR457772"/>
    <s v="NEGOCIACIÓN MINERA SANTA MARÍA"/>
    <s v="ACCIDENTE DE TRABAJO"/>
    <s v="Accidente de trabajo"/>
    <s v="Incapacidad temporal"/>
  </r>
  <r>
    <x v="215"/>
    <x v="215"/>
    <d v="2024-03-20T00:00:00"/>
    <d v="2024-03-19T00:00:00"/>
    <n v="14"/>
    <d v="2024-04-02T00:00:00"/>
    <s v="INCAPACIDAD RIEGO DE TRABAJO"/>
    <x v="1"/>
    <n v="0"/>
    <s v="No"/>
    <s v="UU216525"/>
    <s v="UU216470"/>
    <s v="NEGOCIACIÓN MINERA SANTA MARÍA"/>
    <s v="ACCIDENTE DE TRABAJO"/>
    <s v="Accidente de trabajo"/>
    <s v="Incapacidad temporal"/>
  </r>
  <r>
    <x v="215"/>
    <x v="215"/>
    <d v="2024-04-13T00:00:00"/>
    <d v="2024-04-12T00:00:00"/>
    <n v="2"/>
    <d v="2024-04-14T00:00:00"/>
    <s v="INCAPACIDAD RIEGO DE TRABAJO"/>
    <x v="1"/>
    <n v="0"/>
    <s v="No"/>
    <s v="UU217441"/>
    <s v="UU217044"/>
    <s v="NEGOCIACIÓN MINERA SANTA MARÍA"/>
    <s v="ACCIDENTE DE TRABAJO"/>
    <s v="Accidente de trabajo"/>
    <s v="Incapacidad temporal"/>
  </r>
  <r>
    <x v="215"/>
    <x v="215"/>
    <d v="2024-03-01T00:00:00"/>
    <d v="2024-03-01T00:00:00"/>
    <n v="14"/>
    <d v="2024-03-14T00:00:00"/>
    <s v="INCAPACIDAD RIEGO DE TRABAJO"/>
    <x v="1"/>
    <n v="0"/>
    <s v="Si"/>
    <s v="MR457772"/>
    <m/>
    <s v="NEGOCIACIÓN MINERA SANTA MARÍA"/>
    <s v="ACCIDENTE DE TRABAJO"/>
    <s v="Accidente de trabajo"/>
    <s v="Incapacidad temporal"/>
  </r>
  <r>
    <x v="216"/>
    <x v="216"/>
    <d v="2024-05-06T00:00:00"/>
    <d v="2024-05-06T00:00:00"/>
    <n v="84"/>
    <d v="2024-07-28T00:00:00"/>
    <s v="INCAPACIDAD MATERNIDAD"/>
    <x v="2"/>
    <n v="0"/>
    <s v="No"/>
    <s v="MR464153"/>
    <m/>
    <s v="BENEFICIADORA LA PAZ SA DE CV "/>
    <s v="MATERNIDAD"/>
    <m/>
    <m/>
  </r>
  <r>
    <x v="217"/>
    <x v="217"/>
    <d v="2024-05-19T00:00:00"/>
    <d v="2024-05-19T00:00:00"/>
    <n v="3"/>
    <d v="2024-05-21T00:00:00"/>
    <s v="INCAPACIDAD ENFERMEDAD GENERAL"/>
    <x v="0"/>
    <n v="0"/>
    <s v="Si"/>
    <s v="UU218628"/>
    <m/>
    <s v="BENEFICIADORA LA PAZ SA DE CV "/>
    <s v="EG"/>
    <m/>
    <m/>
  </r>
  <r>
    <x v="218"/>
    <x v="218"/>
    <d v="2023-11-21T00:00:00"/>
    <d v="2023-11-21T00:00:00"/>
    <n v="84"/>
    <d v="2024-02-12T00:00:00"/>
    <s v="INCAPACIDAD MATERNIDAD"/>
    <x v="2"/>
    <n v="0"/>
    <s v="No"/>
    <s v="MJ278484"/>
    <m/>
    <s v="CRISTOR, SA DE CV             "/>
    <s v="MATERNIDAD"/>
    <m/>
    <m/>
  </r>
  <r>
    <x v="219"/>
    <x v="219"/>
    <d v="2024-08-01T00:00:00"/>
    <d v="2024-07-23T00:00:00"/>
    <n v="2"/>
    <d v="2024-08-02T00:00:00"/>
    <s v="INCAPACIDAD ENFERMEDAD GENERAL"/>
    <x v="0"/>
    <n v="0"/>
    <s v="Si"/>
    <s v="UU220840"/>
    <m/>
    <s v="BENEFICIADORA LA PAZ SA DE CV "/>
    <s v="EG"/>
    <m/>
    <m/>
  </r>
  <r>
    <x v="219"/>
    <x v="219"/>
    <d v="2024-08-03T00:00:00"/>
    <d v="2024-07-25T00:00:00"/>
    <n v="3"/>
    <d v="2024-08-05T00:00:00"/>
    <s v="INCAPACIDAD ENFERMEDAD GENERAL"/>
    <x v="0"/>
    <n v="0"/>
    <s v="No"/>
    <s v="UU220929"/>
    <s v="UU220840"/>
    <s v="BENEFICIADORA LA PAZ SA DE CV "/>
    <s v="EG"/>
    <m/>
    <m/>
  </r>
  <r>
    <x v="219"/>
    <x v="219"/>
    <d v="2024-10-21T00:00:00"/>
    <d v="2024-10-21T00:00:00"/>
    <n v="7"/>
    <d v="2024-10-27T00:00:00"/>
    <s v="INCAPACIDAD RIESGO EN TRAYECTO"/>
    <x v="1"/>
    <n v="0"/>
    <s v="Si"/>
    <s v="UU223986"/>
    <m/>
    <s v="BENEFICIADORA LA PAZ SA DE CV "/>
    <s v="ACCIDENTE DE TRAYECTO"/>
    <s v="Accidente de trayecto"/>
    <s v="Incapacidad temporal"/>
  </r>
  <r>
    <x v="219"/>
    <x v="219"/>
    <d v="2024-11-01T00:00:00"/>
    <d v="2024-10-28T00:00:00"/>
    <n v="7"/>
    <d v="2024-11-07T00:00:00"/>
    <s v="INCAPACIDAD RIESGO EN TRAYECTO"/>
    <x v="1"/>
    <n v="0"/>
    <s v="No"/>
    <s v="UU224300"/>
    <s v="UU223986"/>
    <s v="BENEFICIADORA LA PAZ SA DE CV "/>
    <s v="ACCIDENTE DE TRAYECTO"/>
    <s v="Accidente de trayecto"/>
    <s v="Incapacidad temporal"/>
  </r>
  <r>
    <x v="219"/>
    <x v="219"/>
    <d v="2024-11-08T00:00:00"/>
    <d v="2024-11-04T00:00:00"/>
    <n v="14"/>
    <d v="2024-11-21T00:00:00"/>
    <s v="INCAPACIDAD RIESGO EN TRAYECTO"/>
    <x v="1"/>
    <n v="0"/>
    <s v="No"/>
    <s v="UU224601"/>
    <s v="UU224300"/>
    <s v="BENEFICIADORA LA PAZ SA DE CV "/>
    <s v="ACCIDENTE DE TRAYECTO"/>
    <s v="Accidente de trayecto"/>
    <s v="Incapacidad temporal"/>
  </r>
  <r>
    <x v="219"/>
    <x v="219"/>
    <d v="2024-11-22T00:00:00"/>
    <d v="2024-11-18T00:00:00"/>
    <n v="2"/>
    <d v="2024-11-23T00:00:00"/>
    <s v="INCAPACIDAD RIESGO EN TRAYECTO"/>
    <x v="1"/>
    <n v="0"/>
    <s v="No"/>
    <s v="UU225189"/>
    <s v="UU224601"/>
    <s v="BENEFICIADORA LA PAZ SA DE CV "/>
    <s v="ACCIDENTE DE TRAYECTO"/>
    <s v="Accidente de trayecto"/>
    <s v="Incapacidad temporal"/>
  </r>
  <r>
    <x v="220"/>
    <x v="220"/>
    <d v="2024-08-09T00:00:00"/>
    <d v="2024-08-09T00:00:00"/>
    <n v="7"/>
    <d v="2024-08-15T00:00:00"/>
    <s v="INCAPACIDAD ENFERMEDAD GENERAL"/>
    <x v="0"/>
    <n v="0"/>
    <s v="Si"/>
    <s v="UU221439"/>
    <m/>
    <s v="BENEFICIADORA LA PAZ SA DE CV "/>
    <s v="EG"/>
    <m/>
    <m/>
  </r>
  <r>
    <x v="220"/>
    <x v="220"/>
    <d v="2024-08-16T00:00:00"/>
    <d v="2024-08-16T00:00:00"/>
    <n v="7"/>
    <d v="2024-08-22T00:00:00"/>
    <s v="INCAPACIDAD ENFERMEDAD GENERAL"/>
    <x v="0"/>
    <n v="0"/>
    <s v="No"/>
    <s v="UU221686"/>
    <s v="UU221439"/>
    <s v="BENEFICIADORA LA PAZ SA DE CV "/>
    <s v="EG"/>
    <m/>
    <m/>
  </r>
  <r>
    <x v="221"/>
    <x v="221"/>
    <d v="2024-08-01T00:00:00"/>
    <d v="2024-07-24T00:00:00"/>
    <n v="5"/>
    <d v="2024-08-05T00:00:00"/>
    <s v="INCAPACIDAD ENFERMEDAD GENERAL"/>
    <x v="0"/>
    <n v="0"/>
    <s v="Si"/>
    <s v="UU220857"/>
    <m/>
    <s v="BENEFICIADORA LA PAZ SA DE CV "/>
    <s v="EG"/>
    <m/>
    <m/>
  </r>
  <r>
    <x v="221"/>
    <x v="221"/>
    <d v="2024-03-01T00:00:00"/>
    <d v="2024-02-29T00:00:00"/>
    <n v="84"/>
    <d v="2024-05-23T00:00:00"/>
    <s v="INCAPACIDAD MATERNIDAD"/>
    <x v="2"/>
    <n v="0"/>
    <s v="No"/>
    <s v="MR457696"/>
    <m/>
    <s v="BENEFICIADORA LA PAZ SA DE CV "/>
    <s v="MATERNIDAD"/>
    <m/>
    <m/>
  </r>
  <r>
    <x v="222"/>
    <x v="222"/>
    <d v="2024-03-01T00:00:00"/>
    <d v="2024-02-26T00:00:00"/>
    <n v="2"/>
    <d v="2024-03-02T00:00:00"/>
    <s v="INCAPACIDAD ENFERMEDAD GENERAL"/>
    <x v="0"/>
    <n v="0"/>
    <s v="Si"/>
    <s v="UU215811"/>
    <m/>
    <s v="BENEFICIADORA LA PAZ SA DE CV "/>
    <s v="EG"/>
    <m/>
    <m/>
  </r>
  <r>
    <x v="223"/>
    <x v="223"/>
    <d v="2024-09-19T00:00:00"/>
    <d v="2024-09-19T00:00:00"/>
    <n v="5"/>
    <d v="2024-09-23T00:00:00"/>
    <s v="INCAPACIDAD ENFERMEDAD GENERAL"/>
    <x v="0"/>
    <n v="0"/>
    <s v="Si"/>
    <s v="UU222879"/>
    <m/>
    <s v="BENEFICIADORA LA PAZ SA DE CV "/>
    <s v="EG"/>
    <m/>
    <m/>
  </r>
  <r>
    <x v="224"/>
    <x v="224"/>
    <d v="2024-12-16T00:00:00"/>
    <d v="2024-12-09T00:00:00"/>
    <n v="14"/>
    <d v="2024-12-29T00:00:00"/>
    <s v="INCAPACIDAD ENFERMEDAD GENERAL"/>
    <x v="0"/>
    <n v="0"/>
    <s v="No"/>
    <s v="UU225925"/>
    <m/>
    <s v="BENEFICIADORA LA PAZ SA DE CV "/>
    <s v="EG"/>
    <m/>
    <m/>
  </r>
  <r>
    <x v="224"/>
    <x v="224"/>
    <d v="2024-12-30T00:00:00"/>
    <d v="2024-12-23T00:00:00"/>
    <n v="28"/>
    <d v="2025-01-26T00:00:00"/>
    <s v="INCAPACIDAD ENFERMEDAD GENERAL"/>
    <x v="0"/>
    <n v="0"/>
    <s v="No"/>
    <s v="SQ434644"/>
    <s v="UU225925"/>
    <s v="BENEFICIADORA LA PAZ SA DE CV "/>
    <s v="EG"/>
    <m/>
    <m/>
  </r>
  <r>
    <x v="225"/>
    <x v="225"/>
    <d v="2024-12-02T00:00:00"/>
    <d v="2024-12-02T00:00:00"/>
    <n v="5"/>
    <d v="2024-12-06T00:00:00"/>
    <s v="INCAPACIDAD ENFERMEDAD GENERAL"/>
    <x v="0"/>
    <n v="0"/>
    <s v="Si"/>
    <s v="UU225645"/>
    <m/>
    <s v="BENEFICIADORA LA PAZ SA DE CV "/>
    <s v="EG"/>
    <m/>
    <m/>
  </r>
  <r>
    <x v="226"/>
    <x v="226"/>
    <d v="2024-08-20T00:00:00"/>
    <d v="2024-08-20T00:00:00"/>
    <n v="5"/>
    <d v="2024-08-24T00:00:00"/>
    <s v="INCAPACIDAD ENFERMEDAD GENERAL"/>
    <x v="0"/>
    <n v="0"/>
    <s v="Si"/>
    <s v="UU221820"/>
    <m/>
    <s v="SB WADLEY, SA DE CV           "/>
    <s v="EG (COVID)"/>
    <m/>
    <m/>
  </r>
  <r>
    <x v="227"/>
    <x v="227"/>
    <d v="2024-11-01T00:00:00"/>
    <d v="2024-11-01T00:00:00"/>
    <n v="10"/>
    <d v="2024-11-10T00:00:00"/>
    <s v="INCAPACIDAD ENFERMEDAD GENERAL"/>
    <x v="0"/>
    <n v="0"/>
    <s v="Si"/>
    <s v="UU224606"/>
    <m/>
    <s v="SB WADLEY, SA DE CV           "/>
    <s v="EG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F7CE7-6808-C143-846A-ACB644B1F38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1:W651" firstHeaderRow="1" firstDataRow="2" firstDataCol="2"/>
  <pivotFields count="13">
    <pivotField compact="0" outline="0" showAll="0"/>
    <pivotField axis="axisRow" compact="0" outline="0" showAll="0" defaultSubtotal="0">
      <items count="648">
        <item x="593"/>
        <item x="512"/>
        <item x="587"/>
        <item x="461"/>
        <item x="598"/>
        <item x="444"/>
        <item x="212"/>
        <item x="520"/>
        <item x="434"/>
        <item x="63"/>
        <item x="322"/>
        <item x="485"/>
        <item x="64"/>
        <item x="104"/>
        <item x="201"/>
        <item x="239"/>
        <item x="65"/>
        <item x="213"/>
        <item x="462"/>
        <item x="240"/>
        <item x="7"/>
        <item x="296"/>
        <item x="288"/>
        <item x="289"/>
        <item x="66"/>
        <item x="323"/>
        <item x="67"/>
        <item x="579"/>
        <item x="89"/>
        <item x="334"/>
        <item x="68"/>
        <item x="251"/>
        <item x="297"/>
        <item x="360"/>
        <item x="241"/>
        <item x="361"/>
        <item x="410"/>
        <item x="8"/>
        <item x="502"/>
        <item x="69"/>
        <item x="368"/>
        <item x="0"/>
        <item x="106"/>
        <item x="70"/>
        <item x="202"/>
        <item x="258"/>
        <item x="71"/>
        <item x="298"/>
        <item x="94"/>
        <item x="9"/>
        <item x="362"/>
        <item x="252"/>
        <item x="253"/>
        <item x="336"/>
        <item x="290"/>
        <item x="95"/>
        <item x="363"/>
        <item x="203"/>
        <item x="400"/>
        <item x="72"/>
        <item x="626"/>
        <item x="73"/>
        <item x="210"/>
        <item x="74"/>
        <item x="1"/>
        <item x="242"/>
        <item x="364"/>
        <item x="250"/>
        <item x="204"/>
        <item x="214"/>
        <item x="13"/>
        <item x="337"/>
        <item x="254"/>
        <item x="75"/>
        <item x="404"/>
        <item x="2"/>
        <item x="324"/>
        <item x="76"/>
        <item x="325"/>
        <item x="243"/>
        <item x="3"/>
        <item x="96"/>
        <item x="14"/>
        <item x="291"/>
        <item x="205"/>
        <item x="4"/>
        <item x="299"/>
        <item x="178"/>
        <item x="332"/>
        <item x="105"/>
        <item x="518"/>
        <item x="77"/>
        <item x="97"/>
        <item x="5"/>
        <item x="98"/>
        <item x="255"/>
        <item x="326"/>
        <item x="99"/>
        <item x="331"/>
        <item x="300"/>
        <item x="90"/>
        <item x="100"/>
        <item x="388"/>
        <item x="540"/>
        <item x="365"/>
        <item x="445"/>
        <item x="465"/>
        <item x="519"/>
        <item x="599"/>
        <item x="292"/>
        <item x="301"/>
        <item x="206"/>
        <item x="91"/>
        <item x="93"/>
        <item x="327"/>
        <item x="543"/>
        <item x="401"/>
        <item x="498"/>
        <item x="101"/>
        <item x="244"/>
        <item x="386"/>
        <item x="102"/>
        <item x="200"/>
        <item x="293"/>
        <item x="328"/>
        <item x="499"/>
        <item x="366"/>
        <item x="256"/>
        <item x="78"/>
        <item x="329"/>
        <item x="443"/>
        <item x="207"/>
        <item x="79"/>
        <item x="10"/>
        <item x="295"/>
        <item x="302"/>
        <item x="387"/>
        <item x="402"/>
        <item x="486"/>
        <item x="405"/>
        <item x="406"/>
        <item x="80"/>
        <item x="257"/>
        <item x="81"/>
        <item x="335"/>
        <item x="11"/>
        <item x="558"/>
        <item x="211"/>
        <item x="12"/>
        <item x="294"/>
        <item x="215"/>
        <item x="333"/>
        <item x="559"/>
        <item x="538"/>
        <item x="483"/>
        <item x="320"/>
        <item x="370"/>
        <item x="189"/>
        <item x="15"/>
        <item x="163"/>
        <item x="109"/>
        <item x="235"/>
        <item x="110"/>
        <item x="357"/>
        <item x="450"/>
        <item x="529"/>
        <item x="190"/>
        <item x="451"/>
        <item x="111"/>
        <item x="179"/>
        <item x="645"/>
        <item x="303"/>
        <item x="42"/>
        <item x="457"/>
        <item x="575"/>
        <item x="349"/>
        <item x="191"/>
        <item x="581"/>
        <item x="417"/>
        <item x="112"/>
        <item x="259"/>
        <item x="217"/>
        <item x="398"/>
        <item x="546"/>
        <item x="391"/>
        <item x="304"/>
        <item x="576"/>
        <item x="16"/>
        <item x="218"/>
        <item x="113"/>
        <item x="192"/>
        <item x="283"/>
        <item x="260"/>
        <item x="312"/>
        <item x="58"/>
        <item x="594"/>
        <item x="313"/>
        <item x="228"/>
        <item x="392"/>
        <item x="567"/>
        <item x="278"/>
        <item x="261"/>
        <item x="424"/>
        <item x="548"/>
        <item x="238"/>
        <item x="595"/>
        <item x="279"/>
        <item x="114"/>
        <item x="338"/>
        <item x="484"/>
        <item x="262"/>
        <item x="493"/>
        <item x="219"/>
        <item x="157"/>
        <item x="48"/>
        <item x="437"/>
        <item x="547"/>
        <item x="536"/>
        <item x="115"/>
        <item x="180"/>
        <item x="17"/>
        <item x="166"/>
        <item x="557"/>
        <item x="452"/>
        <item x="396"/>
        <item x="276"/>
        <item x="553"/>
        <item x="358"/>
        <item x="18"/>
        <item x="314"/>
        <item x="350"/>
        <item x="430"/>
        <item x="55"/>
        <item x="198"/>
        <item x="566"/>
        <item x="19"/>
        <item x="197"/>
        <item x="20"/>
        <item x="530"/>
        <item x="477"/>
        <item x="158"/>
        <item x="116"/>
        <item x="263"/>
        <item x="458"/>
        <item x="371"/>
        <item x="174"/>
        <item x="199"/>
        <item x="264"/>
        <item x="117"/>
        <item x="118"/>
        <item x="21"/>
        <item x="466"/>
        <item x="526"/>
        <item x="494"/>
        <item x="411"/>
        <item x="175"/>
        <item x="574"/>
        <item x="164"/>
        <item x="119"/>
        <item x="22"/>
        <item x="159"/>
        <item x="438"/>
        <item x="467"/>
        <item x="120"/>
        <item x="376"/>
        <item x="377"/>
        <item x="181"/>
        <item x="478"/>
        <item x="390"/>
        <item x="582"/>
        <item x="627"/>
        <item x="628"/>
        <item x="629"/>
        <item x="47"/>
        <item x="549"/>
        <item x="488"/>
        <item x="550"/>
        <item x="165"/>
        <item x="412"/>
        <item x="121"/>
        <item x="265"/>
        <item x="510"/>
        <item x="425"/>
        <item x="495"/>
        <item x="580"/>
        <item x="23"/>
        <item x="167"/>
        <item x="351"/>
        <item x="315"/>
        <item x="583"/>
        <item x="418"/>
        <item x="172"/>
        <item x="24"/>
        <item x="316"/>
        <item x="25"/>
        <item x="280"/>
        <item x="160"/>
        <item x="122"/>
        <item x="236"/>
        <item x="468"/>
        <item x="43"/>
        <item x="496"/>
        <item x="232"/>
        <item x="393"/>
        <item x="26"/>
        <item x="182"/>
        <item x="577"/>
        <item x="339"/>
        <item x="281"/>
        <item x="161"/>
        <item x="489"/>
        <item x="27"/>
        <item x="490"/>
        <item x="28"/>
        <item x="59"/>
        <item x="568"/>
        <item x="183"/>
        <item x="340"/>
        <item x="341"/>
        <item x="473"/>
        <item x="184"/>
        <item x="229"/>
        <item x="29"/>
        <item x="415"/>
        <item x="123"/>
        <item x="233"/>
        <item x="352"/>
        <item x="30"/>
        <item x="266"/>
        <item x="554"/>
        <item x="596"/>
        <item x="31"/>
        <item x="193"/>
        <item x="124"/>
        <item x="419"/>
        <item x="125"/>
        <item x="32"/>
        <item x="531"/>
        <item x="126"/>
        <item x="317"/>
        <item x="453"/>
        <item x="168"/>
        <item x="479"/>
        <item x="61"/>
        <item x="420"/>
        <item x="127"/>
        <item x="348"/>
        <item x="44"/>
        <item x="33"/>
        <item x="128"/>
        <item x="454"/>
        <item x="220"/>
        <item x="34"/>
        <item x="173"/>
        <item x="56"/>
        <item x="57"/>
        <item x="282"/>
        <item x="194"/>
        <item x="129"/>
        <item x="305"/>
        <item x="49"/>
        <item x="35"/>
        <item x="130"/>
        <item x="342"/>
        <item x="589"/>
        <item x="176"/>
        <item x="131"/>
        <item x="353"/>
        <item x="525"/>
        <item x="354"/>
        <item x="221"/>
        <item x="132"/>
        <item x="394"/>
        <item x="318"/>
        <item x="306"/>
        <item x="133"/>
        <item x="426"/>
        <item x="50"/>
        <item x="230"/>
        <item x="162"/>
        <item x="134"/>
        <item x="397"/>
        <item x="319"/>
        <item x="442"/>
        <item x="188"/>
        <item x="222"/>
        <item x="135"/>
        <item x="307"/>
        <item x="234"/>
        <item x="439"/>
        <item x="177"/>
        <item x="267"/>
        <item x="356"/>
        <item x="504"/>
        <item x="590"/>
        <item x="551"/>
        <item x="469"/>
        <item x="630"/>
        <item x="631"/>
        <item x="632"/>
        <item x="633"/>
        <item x="555"/>
        <item x="634"/>
        <item x="511"/>
        <item x="532"/>
        <item x="427"/>
        <item x="395"/>
        <item x="624"/>
        <item x="470"/>
        <item x="245"/>
        <item x="459"/>
        <item x="578"/>
        <item x="597"/>
        <item x="321"/>
        <item x="522"/>
        <item x="535"/>
        <item x="169"/>
        <item x="533"/>
        <item x="524"/>
        <item x="36"/>
        <item x="136"/>
        <item x="287"/>
        <item x="268"/>
        <item x="471"/>
        <item x="503"/>
        <item x="286"/>
        <item x="534"/>
        <item x="170"/>
        <item x="491"/>
        <item x="480"/>
        <item x="570"/>
        <item x="635"/>
        <item x="636"/>
        <item x="637"/>
        <item x="137"/>
        <item x="45"/>
        <item x="277"/>
        <item x="428"/>
        <item x="138"/>
        <item x="552"/>
        <item x="343"/>
        <item x="195"/>
        <item x="449"/>
        <item x="223"/>
        <item x="378"/>
        <item x="436"/>
        <item x="139"/>
        <item x="379"/>
        <item x="140"/>
        <item x="421"/>
        <item x="413"/>
        <item x="474"/>
        <item x="141"/>
        <item x="355"/>
        <item x="384"/>
        <item x="625"/>
        <item x="487"/>
        <item x="308"/>
        <item x="196"/>
        <item x="185"/>
        <item x="142"/>
        <item x="440"/>
        <item x="422"/>
        <item x="269"/>
        <item x="380"/>
        <item x="381"/>
        <item x="646"/>
        <item x="143"/>
        <item x="51"/>
        <item x="441"/>
        <item x="237"/>
        <item x="52"/>
        <item x="584"/>
        <item x="53"/>
        <item x="311"/>
        <item x="224"/>
        <item x="492"/>
        <item x="344"/>
        <item x="270"/>
        <item x="60"/>
        <item x="569"/>
        <item x="385"/>
        <item x="399"/>
        <item x="345"/>
        <item x="423"/>
        <item x="271"/>
        <item x="523"/>
        <item x="505"/>
        <item x="460"/>
        <item x="638"/>
        <item x="600"/>
        <item x="588"/>
        <item x="601"/>
        <item x="500"/>
        <item x="602"/>
        <item x="408"/>
        <item x="603"/>
        <item x="642"/>
        <item x="604"/>
        <item x="108"/>
        <item x="246"/>
        <item x="208"/>
        <item x="433"/>
        <item x="82"/>
        <item x="605"/>
        <item x="506"/>
        <item x="606"/>
        <item x="407"/>
        <item x="607"/>
        <item x="560"/>
        <item x="107"/>
        <item x="608"/>
        <item x="247"/>
        <item x="609"/>
        <item x="572"/>
        <item x="541"/>
        <item x="83"/>
        <item x="544"/>
        <item x="610"/>
        <item x="463"/>
        <item x="248"/>
        <item x="92"/>
        <item x="369"/>
        <item x="571"/>
        <item x="84"/>
        <item x="611"/>
        <item x="85"/>
        <item x="539"/>
        <item x="542"/>
        <item x="514"/>
        <item x="612"/>
        <item x="586"/>
        <item x="591"/>
        <item x="537"/>
        <item x="209"/>
        <item x="613"/>
        <item x="515"/>
        <item x="6"/>
        <item x="592"/>
        <item x="249"/>
        <item x="367"/>
        <item x="614"/>
        <item x="86"/>
        <item x="615"/>
        <item x="501"/>
        <item x="216"/>
        <item x="545"/>
        <item x="87"/>
        <item x="88"/>
        <item x="616"/>
        <item x="617"/>
        <item x="382"/>
        <item x="359"/>
        <item x="372"/>
        <item x="618"/>
        <item x="641"/>
        <item x="448"/>
        <item x="447"/>
        <item x="573"/>
        <item x="561"/>
        <item x="562"/>
        <item x="521"/>
        <item x="516"/>
        <item x="446"/>
        <item x="431"/>
        <item x="619"/>
        <item x="429"/>
        <item x="144"/>
        <item x="145"/>
        <item x="146"/>
        <item x="272"/>
        <item x="37"/>
        <item x="147"/>
        <item x="284"/>
        <item x="62"/>
        <item x="148"/>
        <item x="416"/>
        <item x="225"/>
        <item x="285"/>
        <item x="556"/>
        <item x="149"/>
        <item x="346"/>
        <item x="527"/>
        <item x="647"/>
        <item x="226"/>
        <item x="150"/>
        <item x="414"/>
        <item x="171"/>
        <item x="481"/>
        <item x="383"/>
        <item x="38"/>
        <item x="186"/>
        <item x="309"/>
        <item x="151"/>
        <item x="273"/>
        <item x="435"/>
        <item x="274"/>
        <item x="475"/>
        <item x="152"/>
        <item x="455"/>
        <item x="39"/>
        <item x="40"/>
        <item x="54"/>
        <item x="46"/>
        <item x="375"/>
        <item x="153"/>
        <item x="154"/>
        <item x="187"/>
        <item x="231"/>
        <item x="275"/>
        <item x="347"/>
        <item x="227"/>
        <item x="497"/>
        <item x="643"/>
        <item x="644"/>
        <item x="373"/>
        <item x="310"/>
        <item x="565"/>
        <item x="482"/>
        <item x="508"/>
        <item x="155"/>
        <item x="456"/>
        <item x="41"/>
        <item x="156"/>
        <item x="639"/>
        <item x="564"/>
        <item x="476"/>
        <item x="585"/>
        <item x="507"/>
        <item x="509"/>
        <item x="374"/>
        <item x="472"/>
        <item x="640"/>
        <item x="464"/>
        <item x="528"/>
        <item x="513"/>
        <item x="620"/>
        <item x="432"/>
        <item x="389"/>
        <item x="517"/>
        <item x="621"/>
        <item x="622"/>
        <item x="409"/>
        <item x="103"/>
        <item x="563"/>
        <item x="623"/>
        <item x="330"/>
        <item x="403"/>
      </items>
    </pivotField>
    <pivotField axis="axisRow" compact="0" outline="0" showAll="0">
      <items count="649">
        <item x="23"/>
        <item x="434"/>
        <item x="483"/>
        <item x="600"/>
        <item x="440"/>
        <item x="292"/>
        <item x="246"/>
        <item x="273"/>
        <item x="382"/>
        <item x="429"/>
        <item x="617"/>
        <item x="145"/>
        <item x="63"/>
        <item x="5"/>
        <item x="597"/>
        <item x="322"/>
        <item x="211"/>
        <item x="167"/>
        <item x="208"/>
        <item x="511"/>
        <item x="433"/>
        <item x="414"/>
        <item x="320"/>
        <item x="82"/>
        <item x="588"/>
        <item x="370"/>
        <item x="593"/>
        <item x="405"/>
        <item x="423"/>
        <item x="309"/>
        <item x="524"/>
        <item x="622"/>
        <item x="141"/>
        <item x="448"/>
        <item x="551"/>
        <item x="315"/>
        <item x="351"/>
        <item x="37"/>
        <item x="12"/>
        <item x="583"/>
        <item x="189"/>
        <item x="185"/>
        <item x="172"/>
        <item x="418"/>
        <item x="570"/>
        <item x="605"/>
        <item x="601"/>
        <item x="237"/>
        <item x="643"/>
        <item x="301"/>
        <item x="24"/>
        <item x="532"/>
        <item x="15"/>
        <item x="506"/>
        <item x="316"/>
        <item x="25"/>
        <item x="497"/>
        <item x="439"/>
        <item x="500"/>
        <item x="606"/>
        <item x="399"/>
        <item x="564"/>
        <item x="206"/>
        <item x="355"/>
        <item x="163"/>
        <item x="485"/>
        <item x="81"/>
        <item x="335"/>
        <item x="64"/>
        <item x="443"/>
        <item x="110"/>
        <item x="91"/>
        <item x="274"/>
        <item x="277"/>
        <item x="239"/>
        <item x="294"/>
        <item x="109"/>
        <item x="120"/>
        <item x="201"/>
        <item x="280"/>
        <item x="272"/>
        <item x="235"/>
        <item x="104"/>
        <item x="207"/>
        <item x="357"/>
        <item x="573"/>
        <item x="428"/>
        <item x="427"/>
        <item x="36"/>
        <item x="122"/>
        <item x="540"/>
        <item x="213"/>
        <item x="590"/>
        <item x="639"/>
        <item x="160"/>
        <item x="236"/>
        <item x="602"/>
        <item x="468"/>
        <item x="65"/>
        <item x="267"/>
        <item x="43"/>
        <item x="508"/>
        <item x="215"/>
        <item x="529"/>
        <item x="138"/>
        <item x="552"/>
        <item x="299"/>
        <item x="333"/>
        <item x="38"/>
        <item x="496"/>
        <item x="455"/>
        <item x="422"/>
        <item x="76"/>
        <item x="325"/>
        <item x="291"/>
        <item x="630"/>
        <item x="103"/>
        <item x="462"/>
        <item x="265"/>
        <item x="190"/>
        <item x="232"/>
        <item x="393"/>
        <item x="507"/>
        <item x="407"/>
        <item x="144"/>
        <item x="240"/>
        <item x="182"/>
        <item x="26"/>
        <item x="93"/>
        <item x="577"/>
        <item x="607"/>
        <item x="395"/>
        <item x="164"/>
        <item x="451"/>
        <item x="179"/>
        <item x="7"/>
        <item x="339"/>
        <item x="111"/>
        <item x="255"/>
        <item x="494"/>
        <item x="269"/>
        <item x="245"/>
        <item x="324"/>
        <item x="481"/>
        <item x="403"/>
        <item x="408"/>
        <item x="560"/>
        <item x="384"/>
        <item x="509"/>
        <item x="281"/>
        <item x="161"/>
        <item x="136"/>
        <item x="549"/>
        <item x="107"/>
        <item x="296"/>
        <item x="66"/>
        <item x="289"/>
        <item x="288"/>
        <item x="323"/>
        <item x="67"/>
        <item x="45"/>
        <item x="521"/>
        <item x="46"/>
        <item x="334"/>
        <item x="471"/>
        <item x="645"/>
        <item x="27"/>
        <item x="119"/>
        <item x="619"/>
        <item x="490"/>
        <item x="89"/>
        <item x="489"/>
        <item x="556"/>
        <item x="535"/>
        <item x="303"/>
        <item x="375"/>
        <item x="579"/>
        <item x="624"/>
        <item x="47"/>
        <item x="631"/>
        <item x="148"/>
        <item x="226"/>
        <item x="251"/>
        <item x="68"/>
        <item x="42"/>
        <item x="457"/>
        <item x="28"/>
        <item x="88"/>
        <item x="575"/>
        <item x="87"/>
        <item x="275"/>
        <item x="385"/>
        <item x="327"/>
        <item x="297"/>
        <item x="59"/>
        <item x="543"/>
        <item x="608"/>
        <item x="302"/>
        <item x="216"/>
        <item x="247"/>
        <item x="533"/>
        <item x="572"/>
        <item x="90"/>
        <item x="580"/>
        <item x="241"/>
        <item x="361"/>
        <item x="568"/>
        <item x="609"/>
        <item x="360"/>
        <item x="636"/>
        <item x="225"/>
        <item x="438"/>
        <item x="387"/>
        <item x="349"/>
        <item x="108"/>
        <item x="183"/>
        <item x="191"/>
        <item x="379"/>
        <item x="522"/>
        <item x="222"/>
        <item x="340"/>
        <item x="410"/>
        <item x="488"/>
        <item x="503"/>
        <item x="541"/>
        <item x="638"/>
        <item x="615"/>
        <item x="270"/>
        <item x="184"/>
        <item x="341"/>
        <item x="8"/>
        <item x="80"/>
        <item x="460"/>
        <item x="473"/>
        <item x="377"/>
        <item x="581"/>
        <item x="502"/>
        <item x="321"/>
        <item x="417"/>
        <item x="83"/>
        <item x="112"/>
        <item x="155"/>
        <item x="69"/>
        <item x="137"/>
        <item x="229"/>
        <item x="381"/>
        <item x="14"/>
        <item x="187"/>
        <item x="140"/>
        <item x="227"/>
        <item x="463"/>
        <item x="544"/>
        <item x="368"/>
        <item x="29"/>
        <item x="610"/>
        <item x="555"/>
        <item x="487"/>
        <item x="343"/>
        <item x="625"/>
        <item x="248"/>
        <item x="415"/>
        <item x="217"/>
        <item x="143"/>
        <item x="401"/>
        <item x="152"/>
        <item x="550"/>
        <item x="123"/>
        <item x="259"/>
        <item x="0"/>
        <item x="233"/>
        <item x="92"/>
        <item x="369"/>
        <item x="347"/>
        <item x="569"/>
        <item x="307"/>
        <item x="563"/>
        <item x="77"/>
        <item x="576"/>
        <item x="52"/>
        <item x="352"/>
        <item x="391"/>
        <item x="70"/>
        <item x="113"/>
        <item x="528"/>
        <item x="383"/>
        <item x="84"/>
        <item x="304"/>
        <item x="526"/>
        <item x="469"/>
        <item x="646"/>
        <item x="478"/>
        <item x="60"/>
        <item x="402"/>
        <item x="486"/>
        <item x="202"/>
        <item x="106"/>
        <item x="480"/>
        <item x="421"/>
        <item x="101"/>
        <item x="100"/>
        <item x="546"/>
        <item x="218"/>
        <item x="510"/>
        <item x="498"/>
        <item x="398"/>
        <item x="16"/>
        <item x="611"/>
        <item x="40"/>
        <item x="571"/>
        <item x="459"/>
        <item x="308"/>
        <item x="558"/>
        <item x="492"/>
        <item x="647"/>
        <item x="192"/>
        <item x="527"/>
        <item x="244"/>
        <item x="79"/>
        <item x="513"/>
        <item x="470"/>
        <item x="30"/>
        <item x="231"/>
        <item x="345"/>
        <item x="4"/>
        <item x="372"/>
        <item x="594"/>
        <item x="313"/>
        <item x="62"/>
        <item x="512"/>
        <item x="596"/>
        <item x="260"/>
        <item x="312"/>
        <item x="266"/>
        <item x="58"/>
        <item x="31"/>
        <item x="195"/>
        <item x="283"/>
        <item x="554"/>
        <item x="431"/>
        <item x="159"/>
        <item x="193"/>
        <item x="386"/>
        <item x="124"/>
        <item x="373"/>
        <item x="413"/>
        <item x="228"/>
        <item x="518"/>
        <item x="205"/>
        <item x="258"/>
        <item x="332"/>
        <item x="186"/>
        <item x="365"/>
        <item x="169"/>
        <item x="587"/>
        <item x="635"/>
        <item x="392"/>
        <item x="640"/>
        <item x="567"/>
        <item x="71"/>
        <item x="85"/>
        <item x="41"/>
        <item x="102"/>
        <item x="505"/>
        <item x="146"/>
        <item x="234"/>
        <item x="419"/>
        <item x="278"/>
        <item x="449"/>
        <item x="153"/>
        <item x="416"/>
        <item x="21"/>
        <item x="96"/>
        <item x="261"/>
        <item x="411"/>
        <item x="618"/>
        <item x="539"/>
        <item x="298"/>
        <item x="125"/>
        <item x="565"/>
        <item x="200"/>
        <item x="10"/>
        <item x="542"/>
        <item x="257"/>
        <item x="424"/>
        <item x="501"/>
        <item x="98"/>
        <item x="32"/>
        <item x="150"/>
        <item x="94"/>
        <item x="474"/>
        <item x="243"/>
        <item x="223"/>
        <item x="548"/>
        <item x="346"/>
        <item x="629"/>
        <item x="9"/>
        <item x="446"/>
        <item x="310"/>
        <item x="514"/>
        <item x="238"/>
        <item x="620"/>
        <item x="181"/>
        <item x="612"/>
        <item x="586"/>
        <item x="595"/>
        <item x="165"/>
        <item x="531"/>
        <item x="362"/>
        <item x="147"/>
        <item x="126"/>
        <item x="175"/>
        <item x="253"/>
        <item x="279"/>
        <item x="623"/>
        <item x="212"/>
        <item x="432"/>
        <item x="317"/>
        <item x="178"/>
        <item x="356"/>
        <item x="114"/>
        <item x="389"/>
        <item x="641"/>
        <item x="105"/>
        <item x="453"/>
        <item x="466"/>
        <item x="196"/>
        <item x="378"/>
        <item x="224"/>
        <item x="168"/>
        <item x="219"/>
        <item x="61"/>
        <item x="493"/>
        <item x="11"/>
        <item x="54"/>
        <item x="479"/>
        <item x="616"/>
        <item x="262"/>
        <item x="154"/>
        <item x="484"/>
        <item x="644"/>
        <item x="338"/>
        <item x="420"/>
        <item x="344"/>
        <item x="621"/>
        <item x="537"/>
        <item x="127"/>
        <item x="545"/>
        <item x="591"/>
        <item x="390"/>
        <item x="348"/>
        <item x="157"/>
        <item x="44"/>
        <item x="633"/>
        <item x="582"/>
        <item x="464"/>
        <item x="516"/>
        <item x="290"/>
        <item x="48"/>
        <item x="336"/>
        <item x="562"/>
        <item x="628"/>
        <item x="437"/>
        <item x="33"/>
        <item x="547"/>
        <item x="177"/>
        <item x="39"/>
        <item x="151"/>
        <item x="149"/>
        <item x="209"/>
        <item x="293"/>
        <item x="536"/>
        <item x="561"/>
        <item x="128"/>
        <item x="374"/>
        <item x="115"/>
        <item x="286"/>
        <item x="475"/>
        <item x="22"/>
        <item x="51"/>
        <item x="482"/>
        <item x="454"/>
        <item x="406"/>
        <item x="34"/>
        <item x="452"/>
        <item x="3"/>
        <item x="220"/>
        <item x="180"/>
        <item x="331"/>
        <item x="203"/>
        <item x="328"/>
        <item x="626"/>
        <item x="363"/>
        <item x="73"/>
        <item x="400"/>
        <item x="271"/>
        <item x="523"/>
        <item x="95"/>
        <item x="515"/>
        <item x="210"/>
        <item x="173"/>
        <item x="465"/>
        <item x="72"/>
        <item x="613"/>
        <item x="17"/>
        <item x="74"/>
        <item x="166"/>
        <item x="359"/>
        <item x="557"/>
        <item x="456"/>
        <item x="534"/>
        <item x="276"/>
        <item x="1"/>
        <item x="603"/>
        <item x="285"/>
        <item x="396"/>
        <item x="553"/>
        <item x="252"/>
        <item x="6"/>
        <item x="412"/>
        <item x="358"/>
        <item x="57"/>
        <item x="56"/>
        <item x="282"/>
        <item x="499"/>
        <item x="409"/>
        <item x="578"/>
        <item x="495"/>
        <item x="592"/>
        <item x="194"/>
        <item x="242"/>
        <item x="467"/>
        <item x="472"/>
        <item x="129"/>
        <item x="121"/>
        <item x="364"/>
        <item x="330"/>
        <item x="99"/>
        <item x="366"/>
        <item x="250"/>
        <item x="311"/>
        <item x="295"/>
        <item x="637"/>
        <item x="135"/>
        <item x="300"/>
        <item x="204"/>
        <item x="314"/>
        <item x="350"/>
        <item x="249"/>
        <item x="367"/>
        <item x="18"/>
        <item x="447"/>
        <item x="287"/>
        <item x="445"/>
        <item x="436"/>
        <item x="284"/>
        <item x="430"/>
        <item x="256"/>
        <item x="214"/>
        <item x="49"/>
        <item x="55"/>
        <item x="53"/>
        <item x="337"/>
        <item x="13"/>
        <item x="198"/>
        <item x="305"/>
        <item x="35"/>
        <item x="130"/>
        <item x="517"/>
        <item x="566"/>
        <item x="19"/>
        <item x="342"/>
        <item x="589"/>
        <item x="614"/>
        <item x="461"/>
        <item x="97"/>
        <item x="477"/>
        <item x="20"/>
        <item x="450"/>
        <item x="132"/>
        <item x="353"/>
        <item x="131"/>
        <item x="354"/>
        <item x="525"/>
        <item x="176"/>
        <item x="530"/>
        <item x="632"/>
        <item x="139"/>
        <item x="221"/>
        <item x="197"/>
        <item x="388"/>
        <item x="170"/>
        <item x="158"/>
        <item x="380"/>
        <item x="520"/>
        <item x="394"/>
        <item x="476"/>
        <item x="458"/>
        <item x="519"/>
        <item x="642"/>
        <item x="171"/>
        <item x="444"/>
        <item x="538"/>
        <item x="371"/>
        <item x="86"/>
        <item x="318"/>
        <item x="263"/>
        <item x="116"/>
        <item x="559"/>
        <item x="254"/>
        <item x="142"/>
        <item x="326"/>
        <item x="425"/>
        <item x="584"/>
        <item x="75"/>
        <item x="441"/>
        <item x="156"/>
        <item x="376"/>
        <item x="268"/>
        <item x="306"/>
        <item x="199"/>
        <item x="404"/>
        <item x="574"/>
        <item x="598"/>
        <item x="133"/>
        <item x="78"/>
        <item x="426"/>
        <item x="117"/>
        <item x="174"/>
        <item x="50"/>
        <item x="264"/>
        <item x="230"/>
        <item x="435"/>
        <item x="162"/>
        <item x="134"/>
        <item x="397"/>
        <item x="627"/>
        <item x="329"/>
        <item x="604"/>
        <item x="2"/>
        <item x="504"/>
        <item x="319"/>
        <item x="634"/>
        <item x="599"/>
        <item x="585"/>
        <item x="491"/>
        <item x="188"/>
        <item x="442"/>
        <item x="118"/>
        <item t="default"/>
      </items>
    </pivotField>
    <pivotField compact="0" numFmtId="14" outline="0" showAll="0"/>
    <pivotField compact="0" numFmtId="14" outline="0" showAll="0"/>
    <pivotField dataField="1" compact="0" outline="0" showAll="0"/>
    <pivotField compact="0" numFmtId="20" outline="0" showAll="0"/>
    <pivotField compact="0" numFmtId="14" outline="0" showAll="0"/>
    <pivotField axis="axisCol" compact="0" outline="0" showAll="0">
      <items count="5">
        <item x="2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649">
    <i>
      <x/>
      <x v="26"/>
    </i>
    <i>
      <x v="1"/>
      <x v="328"/>
    </i>
    <i>
      <x v="2"/>
      <x v="353"/>
    </i>
    <i>
      <x v="3"/>
      <x v="573"/>
    </i>
    <i>
      <x v="4"/>
      <x v="622"/>
    </i>
    <i>
      <x v="5"/>
      <x v="600"/>
    </i>
    <i>
      <x v="6"/>
      <x v="414"/>
    </i>
    <i>
      <x v="7"/>
      <x v="593"/>
    </i>
    <i>
      <x v="8"/>
      <x v="1"/>
    </i>
    <i>
      <x v="9"/>
      <x v="12"/>
    </i>
    <i>
      <x v="10"/>
      <x v="15"/>
    </i>
    <i>
      <x v="11"/>
      <x v="65"/>
    </i>
    <i>
      <x v="12"/>
      <x v="68"/>
    </i>
    <i>
      <x v="13"/>
      <x v="82"/>
    </i>
    <i>
      <x v="14"/>
      <x v="78"/>
    </i>
    <i>
      <x v="15"/>
      <x v="74"/>
    </i>
    <i>
      <x v="16"/>
      <x v="98"/>
    </i>
    <i>
      <x v="17"/>
      <x v="91"/>
    </i>
    <i>
      <x v="18"/>
      <x v="117"/>
    </i>
    <i>
      <x v="19"/>
      <x v="125"/>
    </i>
    <i>
      <x v="20"/>
      <x v="135"/>
    </i>
    <i>
      <x v="21"/>
      <x v="154"/>
    </i>
    <i>
      <x v="22"/>
      <x v="157"/>
    </i>
    <i>
      <x v="23"/>
      <x v="156"/>
    </i>
    <i>
      <x v="24"/>
      <x v="155"/>
    </i>
    <i>
      <x v="25"/>
      <x v="158"/>
    </i>
    <i>
      <x v="26"/>
      <x v="159"/>
    </i>
    <i>
      <x v="27"/>
      <x v="176"/>
    </i>
    <i>
      <x v="28"/>
      <x v="170"/>
    </i>
    <i>
      <x v="29"/>
      <x v="163"/>
    </i>
    <i>
      <x v="30"/>
      <x v="183"/>
    </i>
    <i>
      <x v="31"/>
      <x v="182"/>
    </i>
    <i>
      <x v="32"/>
      <x v="193"/>
    </i>
    <i>
      <x v="33"/>
      <x v="208"/>
    </i>
    <i>
      <x v="34"/>
      <x v="204"/>
    </i>
    <i>
      <x v="35"/>
      <x v="205"/>
    </i>
    <i>
      <x v="36"/>
      <x v="221"/>
    </i>
    <i>
      <x v="37"/>
      <x v="230"/>
    </i>
    <i>
      <x v="38"/>
      <x v="236"/>
    </i>
    <i>
      <x v="39"/>
      <x v="242"/>
    </i>
    <i>
      <x v="40"/>
      <x v="252"/>
    </i>
    <i>
      <x v="41"/>
      <x v="268"/>
    </i>
    <i>
      <x v="42"/>
      <x v="295"/>
    </i>
    <i>
      <x v="43"/>
      <x v="281"/>
    </i>
    <i>
      <x v="44"/>
      <x v="294"/>
    </i>
    <i>
      <x v="45"/>
      <x v="348"/>
    </i>
    <i>
      <x v="46"/>
      <x v="358"/>
    </i>
    <i>
      <x v="47"/>
      <x v="376"/>
    </i>
    <i>
      <x v="48"/>
      <x v="388"/>
    </i>
    <i>
      <x v="49"/>
      <x v="395"/>
    </i>
    <i>
      <x v="50"/>
      <x v="407"/>
    </i>
    <i>
      <x v="51"/>
      <x v="516"/>
    </i>
    <i>
      <x v="52"/>
      <x v="411"/>
    </i>
    <i>
      <x v="53"/>
      <x v="458"/>
    </i>
    <i>
      <x v="54"/>
      <x v="456"/>
    </i>
    <i>
      <x v="55"/>
      <x v="496"/>
    </i>
    <i>
      <x v="56"/>
      <x v="491"/>
    </i>
    <i>
      <x v="57"/>
      <x v="488"/>
    </i>
    <i>
      <x v="58"/>
      <x v="493"/>
    </i>
    <i>
      <x v="59"/>
      <x v="501"/>
    </i>
    <i>
      <x v="60"/>
      <x v="490"/>
    </i>
    <i>
      <x v="61"/>
      <x v="492"/>
    </i>
    <i>
      <x v="62"/>
      <x v="498"/>
    </i>
    <i>
      <x v="63"/>
      <x v="504"/>
    </i>
    <i>
      <x v="64"/>
      <x v="511"/>
    </i>
    <i>
      <x v="65"/>
      <x v="529"/>
    </i>
    <i>
      <x v="66"/>
      <x v="534"/>
    </i>
    <i>
      <x v="67"/>
      <x v="538"/>
    </i>
    <i>
      <x v="68"/>
      <x v="544"/>
    </i>
    <i>
      <x v="69"/>
      <x v="557"/>
    </i>
    <i>
      <x v="70"/>
      <x v="562"/>
    </i>
    <i>
      <x v="71"/>
      <x v="561"/>
    </i>
    <i>
      <x v="72"/>
      <x v="608"/>
    </i>
    <i>
      <x v="73"/>
      <x v="613"/>
    </i>
    <i>
      <x v="74"/>
      <x v="620"/>
    </i>
    <i>
      <x v="75"/>
      <x v="638"/>
    </i>
    <i>
      <x v="76"/>
      <x v="142"/>
    </i>
    <i>
      <x v="77"/>
      <x v="112"/>
    </i>
    <i>
      <x v="78"/>
      <x v="113"/>
    </i>
    <i>
      <x v="79"/>
      <x v="390"/>
    </i>
    <i>
      <x v="80"/>
      <x v="484"/>
    </i>
    <i>
      <x v="81"/>
      <x v="371"/>
    </i>
    <i>
      <x v="82"/>
      <x v="246"/>
    </i>
    <i>
      <x v="83"/>
      <x v="114"/>
    </i>
    <i>
      <x v="84"/>
      <x v="347"/>
    </i>
    <i>
      <x v="85"/>
      <x v="323"/>
    </i>
    <i>
      <x v="86"/>
      <x v="106"/>
    </i>
    <i>
      <x v="87"/>
      <x v="417"/>
    </i>
    <i>
      <x v="88"/>
      <x v="349"/>
    </i>
    <i>
      <x v="89"/>
      <x v="422"/>
    </i>
    <i>
      <x v="90"/>
      <x v="346"/>
    </i>
    <i>
      <x v="91"/>
      <x v="276"/>
    </i>
    <i>
      <x v="92"/>
      <x v="574"/>
    </i>
    <i>
      <x v="93"/>
      <x v="13"/>
    </i>
    <i>
      <x v="94"/>
      <x v="385"/>
    </i>
    <i>
      <x v="95"/>
      <x v="138"/>
    </i>
    <i>
      <x v="96"/>
      <x v="610"/>
    </i>
    <i>
      <x v="97"/>
      <x v="536"/>
    </i>
    <i>
      <x v="98"/>
      <x v="487"/>
    </i>
    <i>
      <x v="99"/>
      <x v="543"/>
    </i>
    <i>
      <x v="100"/>
      <x v="202"/>
    </i>
    <i>
      <x v="101"/>
      <x v="299"/>
    </i>
    <i>
      <x v="102"/>
      <x v="589"/>
    </i>
    <i>
      <x v="103"/>
      <x v="90"/>
    </i>
    <i>
      <x v="104"/>
      <x v="351"/>
    </i>
    <i>
      <x v="105"/>
      <x v="552"/>
    </i>
    <i>
      <x v="106"/>
      <x v="500"/>
    </i>
    <i>
      <x v="107"/>
      <x v="597"/>
    </i>
    <i>
      <x v="108"/>
      <x v="642"/>
    </i>
    <i>
      <x v="109"/>
      <x v="5"/>
    </i>
    <i>
      <x v="110"/>
      <x v="49"/>
    </i>
    <i>
      <x v="111"/>
      <x v="62"/>
    </i>
    <i>
      <x v="112"/>
      <x v="71"/>
    </i>
    <i>
      <x v="113"/>
      <x v="128"/>
    </i>
    <i>
      <x v="114"/>
      <x v="192"/>
    </i>
    <i>
      <x v="115"/>
      <x v="195"/>
    </i>
    <i>
      <x v="116"/>
      <x v="263"/>
    </i>
    <i>
      <x v="117"/>
      <x v="303"/>
    </i>
    <i>
      <x v="118"/>
      <x v="298"/>
    </i>
    <i>
      <x v="119"/>
      <x v="316"/>
    </i>
    <i>
      <x v="120"/>
      <x v="341"/>
    </i>
    <i>
      <x v="121"/>
      <x v="361"/>
    </i>
    <i>
      <x v="122"/>
      <x v="379"/>
    </i>
    <i>
      <x v="123"/>
      <x v="469"/>
    </i>
    <i>
      <x v="124"/>
      <x v="489"/>
    </i>
    <i>
      <x v="125"/>
      <x v="523"/>
    </i>
    <i>
      <x v="126"/>
      <x v="537"/>
    </i>
    <i>
      <x v="127"/>
      <x v="556"/>
    </i>
    <i>
      <x v="128"/>
      <x v="624"/>
    </i>
    <i>
      <x v="129"/>
      <x v="636"/>
    </i>
    <i>
      <x v="130"/>
      <x v="69"/>
    </i>
    <i>
      <x v="131"/>
      <x v="83"/>
    </i>
    <i>
      <x v="132"/>
      <x v="317"/>
    </i>
    <i>
      <x v="133"/>
      <x v="380"/>
    </i>
    <i>
      <x v="134"/>
      <x v="540"/>
    </i>
    <i>
      <x v="135"/>
      <x v="197"/>
    </i>
    <i>
      <x v="136"/>
      <x v="212"/>
    </i>
    <i>
      <x v="137"/>
      <x v="292"/>
    </i>
    <i>
      <x v="138"/>
      <x v="293"/>
    </i>
    <i>
      <x v="139"/>
      <x v="27"/>
    </i>
    <i>
      <x v="140"/>
      <x v="481"/>
    </i>
    <i>
      <x v="141"/>
      <x v="231"/>
    </i>
    <i>
      <x v="142"/>
      <x v="382"/>
    </i>
    <i>
      <x v="143"/>
      <x v="66"/>
    </i>
    <i>
      <x v="144"/>
      <x v="67"/>
    </i>
    <i>
      <x v="145"/>
      <x v="432"/>
    </i>
    <i>
      <x v="146"/>
      <x v="311"/>
    </i>
    <i>
      <x v="147"/>
      <x v="16"/>
    </i>
    <i>
      <x v="148"/>
      <x v="38"/>
    </i>
    <i>
      <x v="149"/>
      <x v="75"/>
    </i>
    <i>
      <x v="150"/>
      <x v="102"/>
    </i>
    <i>
      <x v="151"/>
      <x v="107"/>
    </i>
    <i>
      <x v="152"/>
      <x v="607"/>
    </i>
    <i>
      <x v="153"/>
      <x v="601"/>
    </i>
    <i>
      <x v="154"/>
      <x v="2"/>
    </i>
    <i>
      <x v="155"/>
      <x v="22"/>
    </i>
    <i>
      <x v="156"/>
      <x v="25"/>
    </i>
    <i>
      <x v="157"/>
      <x v="40"/>
    </i>
    <i>
      <x v="158"/>
      <x v="52"/>
    </i>
    <i>
      <x v="159"/>
      <x v="64"/>
    </i>
    <i>
      <x v="160"/>
      <x v="76"/>
    </i>
    <i>
      <x v="161"/>
      <x v="81"/>
    </i>
    <i>
      <x v="162"/>
      <x v="70"/>
    </i>
    <i>
      <x v="163"/>
      <x v="84"/>
    </i>
    <i>
      <x v="164"/>
      <x v="577"/>
    </i>
    <i>
      <x v="165"/>
      <x v="103"/>
    </i>
    <i>
      <x v="166"/>
      <x v="119"/>
    </i>
    <i>
      <x v="167"/>
      <x v="133"/>
    </i>
    <i>
      <x v="168"/>
      <x v="137"/>
    </i>
    <i>
      <x v="169"/>
      <x v="134"/>
    </i>
    <i>
      <x v="170"/>
      <x v="165"/>
    </i>
    <i>
      <x v="171"/>
      <x v="174"/>
    </i>
    <i>
      <x v="172"/>
      <x v="184"/>
    </i>
    <i>
      <x v="173"/>
      <x v="185"/>
    </i>
    <i>
      <x v="174"/>
      <x v="188"/>
    </i>
    <i>
      <x v="175"/>
      <x v="213"/>
    </i>
    <i>
      <x v="176"/>
      <x v="216"/>
    </i>
    <i>
      <x v="177"/>
      <x v="235"/>
    </i>
    <i>
      <x v="178"/>
      <x v="238"/>
    </i>
    <i>
      <x v="179"/>
      <x v="240"/>
    </i>
    <i>
      <x v="180"/>
      <x v="267"/>
    </i>
    <i>
      <x v="181"/>
      <x v="261"/>
    </i>
    <i>
      <x v="182"/>
      <x v="304"/>
    </i>
    <i>
      <x v="183"/>
      <x v="300"/>
    </i>
    <i>
      <x v="184"/>
      <x v="280"/>
    </i>
    <i>
      <x v="185"/>
      <x v="286"/>
    </i>
    <i>
      <x v="186"/>
      <x v="277"/>
    </i>
    <i>
      <x v="187"/>
      <x v="305"/>
    </i>
    <i>
      <x v="188"/>
      <x v="301"/>
    </i>
    <i>
      <x v="189"/>
      <x v="282"/>
    </i>
    <i>
      <x v="190"/>
      <x v="314"/>
    </i>
    <i>
      <x v="191"/>
      <x v="336"/>
    </i>
    <i>
      <x v="192"/>
      <x v="330"/>
    </i>
    <i>
      <x v="193"/>
      <x v="331"/>
    </i>
    <i>
      <x v="194"/>
      <x v="333"/>
    </i>
    <i>
      <x v="195"/>
      <x v="325"/>
    </i>
    <i>
      <x v="196"/>
      <x v="326"/>
    </i>
    <i>
      <x v="197"/>
      <x v="345"/>
    </i>
    <i>
      <x v="198"/>
      <x v="355"/>
    </i>
    <i>
      <x v="199"/>
      <x v="357"/>
    </i>
    <i>
      <x v="200"/>
      <x v="366"/>
    </i>
    <i>
      <x v="201"/>
      <x v="372"/>
    </i>
    <i>
      <x v="202"/>
      <x v="383"/>
    </i>
    <i>
      <x v="203"/>
      <x v="392"/>
    </i>
    <i>
      <x v="204"/>
      <x v="399"/>
    </i>
    <i>
      <x v="205"/>
      <x v="404"/>
    </i>
    <i>
      <x v="206"/>
      <x v="412"/>
    </i>
    <i>
      <x v="207"/>
      <x v="419"/>
    </i>
    <i>
      <x v="208"/>
      <x v="440"/>
    </i>
    <i>
      <x v="209"/>
      <x v="438"/>
    </i>
    <i>
      <x v="210"/>
      <x v="436"/>
    </i>
    <i>
      <x v="211"/>
      <x v="431"/>
    </i>
    <i>
      <x v="212"/>
      <x v="429"/>
    </i>
    <i>
      <x v="213"/>
      <x v="450"/>
    </i>
    <i>
      <x v="214"/>
      <x v="457"/>
    </i>
    <i>
      <x v="215"/>
      <x v="461"/>
    </i>
    <i>
      <x v="216"/>
      <x v="463"/>
    </i>
    <i>
      <x v="217"/>
      <x v="470"/>
    </i>
    <i>
      <x v="218"/>
      <x v="474"/>
    </i>
    <i>
      <x v="219"/>
      <x v="486"/>
    </i>
    <i>
      <x v="220"/>
      <x v="503"/>
    </i>
    <i>
      <x v="221"/>
      <x v="505"/>
    </i>
    <i>
      <x v="222"/>
      <x v="507"/>
    </i>
    <i>
      <x v="223"/>
      <x v="483"/>
    </i>
    <i>
      <x v="224"/>
      <x v="514"/>
    </i>
    <i>
      <x v="225"/>
      <x v="510"/>
    </i>
    <i>
      <x v="226"/>
      <x v="515"/>
    </i>
    <i>
      <x v="227"/>
      <x v="519"/>
    </i>
    <i>
      <x v="228"/>
      <x v="549"/>
    </i>
    <i>
      <x v="229"/>
      <x v="545"/>
    </i>
    <i>
      <x v="230"/>
      <x v="546"/>
    </i>
    <i>
      <x v="231"/>
      <x v="555"/>
    </i>
    <i>
      <x v="232"/>
      <x v="559"/>
    </i>
    <i>
      <x v="233"/>
      <x v="563"/>
    </i>
    <i>
      <x v="234"/>
      <x v="568"/>
    </i>
    <i>
      <x v="235"/>
      <x v="569"/>
    </i>
    <i>
      <x v="236"/>
      <x v="588"/>
    </i>
    <i>
      <x v="237"/>
      <x v="576"/>
    </i>
    <i>
      <x v="238"/>
      <x v="584"/>
    </i>
    <i>
      <x v="239"/>
      <x v="575"/>
    </i>
    <i>
      <x v="240"/>
      <x v="591"/>
    </i>
    <i>
      <x v="241"/>
      <x v="606"/>
    </i>
    <i>
      <x v="242"/>
      <x v="605"/>
    </i>
    <i>
      <x v="243"/>
      <x v="596"/>
    </i>
    <i>
      <x v="244"/>
      <x v="602"/>
    </i>
    <i>
      <x v="245"/>
      <x v="627"/>
    </i>
    <i>
      <x v="246"/>
      <x v="619"/>
    </i>
    <i>
      <x v="247"/>
      <x v="629"/>
    </i>
    <i>
      <x v="248"/>
      <x v="626"/>
    </i>
    <i>
      <x v="249"/>
      <x v="647"/>
    </i>
    <i>
      <x v="250"/>
      <x v="370"/>
    </i>
    <i>
      <x v="251"/>
      <x v="424"/>
    </i>
    <i>
      <x v="252"/>
      <x v="287"/>
    </i>
    <i>
      <x v="253"/>
      <x v="139"/>
    </i>
    <i>
      <x v="254"/>
      <x v="373"/>
    </i>
    <i>
      <x v="255"/>
      <x v="410"/>
    </i>
    <i>
      <x v="256"/>
      <x v="621"/>
    </i>
    <i>
      <x v="257"/>
      <x v="132"/>
    </i>
    <i>
      <x v="258"/>
      <x v="167"/>
    </i>
    <i>
      <x v="259"/>
      <x v="477"/>
    </i>
    <i>
      <x v="260"/>
      <x v="339"/>
    </i>
    <i>
      <x v="261"/>
      <x v="211"/>
    </i>
    <i>
      <x v="262"/>
      <x v="530"/>
    </i>
    <i>
      <x v="263"/>
      <x v="77"/>
    </i>
    <i>
      <x v="264"/>
      <x v="616"/>
    </i>
    <i>
      <x v="265"/>
      <x v="234"/>
    </i>
    <i>
      <x v="266"/>
      <x v="401"/>
    </i>
    <i>
      <x v="267"/>
      <x v="290"/>
    </i>
    <i>
      <x v="268"/>
      <x v="448"/>
    </i>
    <i>
      <x v="269"/>
      <x v="453"/>
    </i>
    <i>
      <x v="270"/>
      <x v="635"/>
    </i>
    <i>
      <x v="271"/>
      <x v="460"/>
    </i>
    <i>
      <x v="272"/>
      <x v="394"/>
    </i>
    <i>
      <x v="273"/>
      <x v="178"/>
    </i>
    <i>
      <x v="274"/>
      <x v="152"/>
    </i>
    <i>
      <x v="275"/>
      <x v="222"/>
    </i>
    <i>
      <x v="276"/>
      <x v="265"/>
    </i>
    <i>
      <x v="277"/>
      <x v="405"/>
    </i>
    <i>
      <x v="278"/>
      <x v="518"/>
    </i>
    <i>
      <x v="279"/>
      <x v="533"/>
    </i>
    <i>
      <x v="280"/>
      <x v="118"/>
    </i>
    <i>
      <x v="281"/>
      <x v="302"/>
    </i>
    <i>
      <x v="282"/>
      <x v="611"/>
    </i>
    <i>
      <x v="283"/>
      <x v="526"/>
    </i>
    <i>
      <x v="284"/>
      <x v="203"/>
    </i>
    <i>
      <x v="285"/>
      <x/>
    </i>
    <i>
      <x v="286"/>
      <x v="17"/>
    </i>
    <i>
      <x v="287"/>
      <x v="36"/>
    </i>
    <i>
      <x v="288"/>
      <x v="35"/>
    </i>
    <i>
      <x v="289"/>
      <x v="39"/>
    </i>
    <i>
      <x v="290"/>
      <x v="43"/>
    </i>
    <i>
      <x v="291"/>
      <x v="42"/>
    </i>
    <i>
      <x v="292"/>
      <x v="50"/>
    </i>
    <i>
      <x v="293"/>
      <x v="54"/>
    </i>
    <i>
      <x v="294"/>
      <x v="55"/>
    </i>
    <i>
      <x v="295"/>
      <x v="79"/>
    </i>
    <i>
      <x v="296"/>
      <x v="94"/>
    </i>
    <i>
      <x v="297"/>
      <x v="89"/>
    </i>
    <i>
      <x v="298"/>
      <x v="95"/>
    </i>
    <i>
      <x v="299"/>
      <x v="97"/>
    </i>
    <i>
      <x v="300"/>
      <x v="100"/>
    </i>
    <i>
      <x v="301"/>
      <x v="109"/>
    </i>
    <i>
      <x v="302"/>
      <x v="120"/>
    </i>
    <i>
      <x v="303"/>
      <x v="121"/>
    </i>
    <i>
      <x v="304"/>
      <x v="127"/>
    </i>
    <i>
      <x v="305"/>
      <x v="126"/>
    </i>
    <i>
      <x v="306"/>
      <x v="129"/>
    </i>
    <i>
      <x v="307"/>
      <x v="136"/>
    </i>
    <i>
      <x v="308"/>
      <x v="149"/>
    </i>
    <i>
      <x v="309"/>
      <x v="150"/>
    </i>
    <i>
      <x v="310"/>
      <x v="171"/>
    </i>
    <i>
      <x v="311"/>
      <x v="166"/>
    </i>
    <i>
      <x v="312"/>
      <x v="169"/>
    </i>
    <i>
      <x v="313"/>
      <x v="186"/>
    </i>
    <i>
      <x v="314"/>
      <x v="194"/>
    </i>
    <i>
      <x v="315"/>
      <x v="206"/>
    </i>
    <i>
      <x v="316"/>
      <x v="215"/>
    </i>
    <i>
      <x v="317"/>
      <x v="220"/>
    </i>
    <i>
      <x v="318"/>
      <x v="229"/>
    </i>
    <i>
      <x v="319"/>
      <x v="233"/>
    </i>
    <i>
      <x v="320"/>
      <x v="228"/>
    </i>
    <i>
      <x v="321"/>
      <x v="244"/>
    </i>
    <i>
      <x v="322"/>
      <x v="253"/>
    </i>
    <i>
      <x v="323"/>
      <x v="260"/>
    </i>
    <i>
      <x v="324"/>
      <x v="266"/>
    </i>
    <i>
      <x v="325"/>
      <x v="269"/>
    </i>
    <i>
      <x v="326"/>
      <x v="279"/>
    </i>
    <i>
      <x v="327"/>
      <x v="320"/>
    </i>
    <i>
      <x v="328"/>
      <x v="332"/>
    </i>
    <i>
      <x v="329"/>
      <x v="337"/>
    </i>
    <i>
      <x v="330"/>
      <x v="329"/>
    </i>
    <i>
      <x v="331"/>
      <x v="334"/>
    </i>
    <i>
      <x v="332"/>
      <x v="340"/>
    </i>
    <i>
      <x v="333"/>
      <x v="342"/>
    </i>
    <i>
      <x v="334"/>
      <x v="365"/>
    </i>
    <i>
      <x v="335"/>
      <x v="377"/>
    </i>
    <i>
      <x v="336"/>
      <x v="386"/>
    </i>
    <i>
      <x v="337"/>
      <x v="406"/>
    </i>
    <i>
      <x v="338"/>
      <x v="409"/>
    </i>
    <i>
      <x v="339"/>
      <x v="416"/>
    </i>
    <i>
      <x v="340"/>
      <x v="423"/>
    </i>
    <i>
      <x v="341"/>
      <x v="428"/>
    </i>
    <i>
      <x v="342"/>
      <x v="434"/>
    </i>
    <i>
      <x v="343"/>
      <x v="430"/>
    </i>
    <i>
      <x v="344"/>
      <x v="441"/>
    </i>
    <i>
      <x v="345"/>
      <x v="445"/>
    </i>
    <i>
      <x v="346"/>
      <x v="449"/>
    </i>
    <i>
      <x v="347"/>
      <x v="451"/>
    </i>
    <i>
      <x v="348"/>
      <x v="462"/>
    </i>
    <i>
      <x v="349"/>
      <x v="472"/>
    </i>
    <i>
      <x v="350"/>
      <x v="480"/>
    </i>
    <i>
      <x v="351"/>
      <x v="485"/>
    </i>
    <i>
      <x v="352"/>
      <x v="482"/>
    </i>
    <i>
      <x v="353"/>
      <x v="499"/>
    </i>
    <i>
      <x v="354"/>
      <x v="521"/>
    </i>
    <i>
      <x v="355"/>
      <x v="520"/>
    </i>
    <i>
      <x v="356"/>
      <x v="522"/>
    </i>
    <i>
      <x v="357"/>
      <x v="528"/>
    </i>
    <i>
      <x v="358"/>
      <x v="532"/>
    </i>
    <i>
      <x v="359"/>
      <x v="564"/>
    </i>
    <i>
      <x v="360"/>
      <x v="558"/>
    </i>
    <i>
      <x v="361"/>
      <x v="565"/>
    </i>
    <i>
      <x v="362"/>
      <x v="566"/>
    </i>
    <i>
      <x v="363"/>
      <x v="570"/>
    </i>
    <i>
      <x v="364"/>
      <x v="571"/>
    </i>
    <i>
      <x v="365"/>
      <x v="583"/>
    </i>
    <i>
      <x v="366"/>
      <x v="580"/>
    </i>
    <i>
      <x v="367"/>
      <x v="579"/>
    </i>
    <i>
      <x v="368"/>
      <x v="582"/>
    </i>
    <i>
      <x v="369"/>
      <x v="581"/>
    </i>
    <i>
      <x v="370"/>
      <x v="587"/>
    </i>
    <i>
      <x v="371"/>
      <x v="578"/>
    </i>
    <i>
      <x v="372"/>
      <x v="594"/>
    </i>
    <i>
      <x v="373"/>
      <x v="604"/>
    </i>
    <i>
      <x v="374"/>
      <x v="618"/>
    </i>
    <i>
      <x v="375"/>
      <x v="623"/>
    </i>
    <i>
      <x v="376"/>
      <x v="625"/>
    </i>
    <i>
      <x v="377"/>
      <x v="628"/>
    </i>
    <i>
      <x v="378"/>
      <x v="630"/>
    </i>
    <i>
      <x v="379"/>
      <x v="632"/>
    </i>
    <i>
      <x v="380"/>
      <x v="633"/>
    </i>
    <i>
      <x v="381"/>
      <x v="634"/>
    </i>
    <i>
      <x v="382"/>
      <x v="640"/>
    </i>
    <i>
      <x v="383"/>
      <x v="646"/>
    </i>
    <i>
      <x v="384"/>
      <x v="645"/>
    </i>
    <i>
      <x v="385"/>
      <x v="219"/>
    </i>
    <i>
      <x v="386"/>
      <x v="542"/>
    </i>
    <i>
      <x v="387"/>
      <x v="274"/>
    </i>
    <i>
      <x v="388"/>
      <x v="364"/>
    </i>
    <i>
      <x v="389"/>
      <x v="57"/>
    </i>
    <i>
      <x v="390"/>
      <x v="464"/>
    </i>
    <i>
      <x v="391"/>
      <x v="99"/>
    </i>
    <i>
      <x v="392"/>
      <x v="418"/>
    </i>
    <i>
      <x v="393"/>
      <x v="639"/>
    </i>
    <i>
      <x v="394"/>
      <x v="92"/>
    </i>
    <i>
      <x v="395"/>
      <x v="34"/>
    </i>
    <i>
      <x v="396"/>
      <x v="288"/>
    </i>
    <i>
      <x v="397"/>
      <x v="115"/>
    </i>
    <i>
      <x v="398"/>
      <x v="179"/>
    </i>
    <i>
      <x v="399"/>
      <x v="585"/>
    </i>
    <i>
      <x v="400"/>
      <x v="452"/>
    </i>
    <i>
      <x v="401"/>
      <x v="255"/>
    </i>
    <i>
      <x v="402"/>
      <x v="641"/>
    </i>
    <i>
      <x v="403"/>
      <x v="19"/>
    </i>
    <i>
      <x v="404"/>
      <x v="51"/>
    </i>
    <i>
      <x v="405"/>
      <x v="87"/>
    </i>
    <i>
      <x v="406"/>
      <x v="131"/>
    </i>
    <i>
      <x v="407"/>
      <x v="177"/>
    </i>
    <i>
      <x v="408"/>
      <x v="319"/>
    </i>
    <i>
      <x v="409"/>
      <x v="141"/>
    </i>
    <i>
      <x v="410"/>
      <x v="309"/>
    </i>
    <i>
      <x v="411"/>
      <x v="525"/>
    </i>
    <i>
      <x v="412"/>
      <x v="14"/>
    </i>
    <i>
      <x v="413"/>
      <x v="237"/>
    </i>
    <i>
      <x v="414"/>
      <x v="218"/>
    </i>
    <i>
      <x v="415"/>
      <x v="173"/>
    </i>
    <i>
      <x v="416"/>
      <x v="352"/>
    </i>
    <i>
      <x v="417"/>
      <x v="200"/>
    </i>
    <i>
      <x v="418"/>
      <x v="30"/>
    </i>
    <i>
      <x v="419"/>
      <x v="88"/>
    </i>
    <i>
      <x v="420"/>
      <x v="151"/>
    </i>
    <i>
      <x v="421"/>
      <x v="551"/>
    </i>
    <i>
      <x v="422"/>
      <x v="617"/>
    </i>
    <i>
      <x v="423"/>
      <x v="164"/>
    </i>
    <i>
      <x v="424"/>
      <x v="223"/>
    </i>
    <i>
      <x v="425"/>
      <x v="475"/>
    </i>
    <i>
      <x v="426"/>
      <x v="509"/>
    </i>
    <i>
      <x v="427"/>
      <x v="590"/>
    </i>
    <i>
      <x v="428"/>
      <x v="644"/>
    </i>
    <i>
      <x v="429"/>
      <x v="296"/>
    </i>
    <i>
      <x v="430"/>
      <x v="44"/>
    </i>
    <i>
      <x v="431"/>
      <x v="354"/>
    </i>
    <i>
      <x v="432"/>
      <x v="209"/>
    </i>
    <i>
      <x v="433"/>
      <x v="541"/>
    </i>
    <i>
      <x v="434"/>
      <x v="243"/>
    </i>
    <i>
      <x v="435"/>
      <x v="160"/>
    </i>
    <i>
      <x v="436"/>
      <x v="73"/>
    </i>
    <i>
      <x v="437"/>
      <x v="86"/>
    </i>
    <i>
      <x v="438"/>
      <x v="104"/>
    </i>
    <i>
      <x v="439"/>
      <x v="105"/>
    </i>
    <i>
      <x v="440"/>
      <x v="257"/>
    </i>
    <i>
      <x v="441"/>
      <x v="335"/>
    </i>
    <i>
      <x v="442"/>
      <x v="367"/>
    </i>
    <i>
      <x v="443"/>
      <x v="391"/>
    </i>
    <i>
      <x v="444"/>
      <x v="426"/>
    </i>
    <i>
      <x v="445"/>
      <x v="553"/>
    </i>
    <i>
      <x v="446"/>
      <x v="586"/>
    </i>
    <i>
      <x v="447"/>
      <x v="217"/>
    </i>
    <i>
      <x v="448"/>
      <x v="248"/>
    </i>
    <i>
      <x v="449"/>
      <x v="297"/>
    </i>
    <i>
      <x v="450"/>
      <x v="344"/>
    </i>
    <i>
      <x v="451"/>
      <x v="389"/>
    </i>
    <i>
      <x v="452"/>
      <x v="32"/>
    </i>
    <i>
      <x v="453"/>
      <x v="63"/>
    </i>
    <i>
      <x v="454"/>
      <x v="147"/>
    </i>
    <i>
      <x v="455"/>
      <x v="258"/>
    </i>
    <i>
      <x v="456"/>
      <x v="256"/>
    </i>
    <i>
      <x v="457"/>
      <x v="310"/>
    </i>
    <i>
      <x v="458"/>
      <x v="425"/>
    </i>
    <i>
      <x v="459"/>
      <x v="41"/>
    </i>
    <i>
      <x v="460"/>
      <x v="609"/>
    </i>
    <i>
      <x v="461"/>
      <x v="4"/>
    </i>
    <i>
      <x v="462"/>
      <x v="111"/>
    </i>
    <i>
      <x v="463"/>
      <x v="140"/>
    </i>
    <i>
      <x v="464"/>
      <x v="592"/>
    </i>
    <i>
      <x v="465"/>
      <x v="245"/>
    </i>
    <i>
      <x v="466"/>
      <x v="289"/>
    </i>
    <i>
      <x v="467"/>
      <x v="262"/>
    </i>
    <i>
      <x v="468"/>
      <x v="478"/>
    </i>
    <i>
      <x v="469"/>
      <x v="614"/>
    </i>
    <i>
      <x v="470"/>
      <x v="47"/>
    </i>
    <i>
      <x v="471"/>
      <x v="278"/>
    </i>
    <i>
      <x v="472"/>
      <x v="612"/>
    </i>
    <i>
      <x v="473"/>
      <x v="560"/>
    </i>
    <i>
      <x v="474"/>
      <x v="539"/>
    </i>
    <i>
      <x v="475"/>
      <x v="427"/>
    </i>
    <i>
      <x v="476"/>
      <x v="312"/>
    </i>
    <i>
      <x v="477"/>
      <x v="442"/>
    </i>
    <i>
      <x v="478"/>
      <x v="227"/>
    </i>
    <i>
      <x v="479"/>
      <x v="291"/>
    </i>
    <i>
      <x v="480"/>
      <x v="273"/>
    </i>
    <i>
      <x v="481"/>
      <x v="191"/>
    </i>
    <i>
      <x v="482"/>
      <x v="60"/>
    </i>
    <i>
      <x v="483"/>
      <x v="322"/>
    </i>
    <i>
      <x v="484"/>
      <x v="28"/>
    </i>
    <i>
      <x v="485"/>
      <x v="494"/>
    </i>
    <i>
      <x v="486"/>
      <x v="495"/>
    </i>
    <i>
      <x v="487"/>
      <x v="362"/>
    </i>
    <i>
      <x v="488"/>
      <x v="232"/>
    </i>
    <i>
      <x v="489"/>
      <x v="225"/>
    </i>
    <i>
      <x v="490"/>
      <x v="3"/>
    </i>
    <i>
      <x v="491"/>
      <x v="24"/>
    </i>
    <i>
      <x v="492"/>
      <x v="46"/>
    </i>
    <i>
      <x v="493"/>
      <x v="58"/>
    </i>
    <i>
      <x v="494"/>
      <x v="96"/>
    </i>
    <i>
      <x v="495"/>
      <x v="145"/>
    </i>
    <i>
      <x v="496"/>
      <x v="512"/>
    </i>
    <i>
      <x v="497"/>
      <x v="598"/>
    </i>
    <i>
      <x v="498"/>
      <x v="637"/>
    </i>
    <i>
      <x v="499"/>
      <x v="214"/>
    </i>
    <i>
      <x v="500"/>
      <x v="6"/>
    </i>
    <i>
      <x v="501"/>
      <x v="18"/>
    </i>
    <i>
      <x v="502"/>
      <x v="20"/>
    </i>
    <i>
      <x v="503"/>
      <x v="23"/>
    </i>
    <i>
      <x v="504"/>
      <x v="45"/>
    </i>
    <i>
      <x v="505"/>
      <x v="53"/>
    </i>
    <i>
      <x v="506"/>
      <x v="59"/>
    </i>
    <i>
      <x v="507"/>
      <x v="123"/>
    </i>
    <i>
      <x v="508"/>
      <x v="130"/>
    </i>
    <i>
      <x v="509"/>
      <x v="146"/>
    </i>
    <i>
      <x v="510"/>
      <x v="153"/>
    </i>
    <i>
      <x v="511"/>
      <x v="196"/>
    </i>
    <i>
      <x v="512"/>
      <x v="199"/>
    </i>
    <i>
      <x v="513"/>
      <x v="207"/>
    </i>
    <i>
      <x v="514"/>
      <x v="201"/>
    </i>
    <i>
      <x v="515"/>
      <x v="224"/>
    </i>
    <i>
      <x v="516"/>
      <x v="239"/>
    </i>
    <i>
      <x v="517"/>
      <x v="251"/>
    </i>
    <i>
      <x v="518"/>
      <x v="254"/>
    </i>
    <i>
      <x v="519"/>
      <x v="250"/>
    </i>
    <i>
      <x v="520"/>
      <x v="259"/>
    </i>
    <i>
      <x v="521"/>
      <x v="270"/>
    </i>
    <i>
      <x v="522"/>
      <x v="271"/>
    </i>
    <i>
      <x v="523"/>
      <x v="308"/>
    </i>
    <i>
      <x v="524"/>
      <x v="285"/>
    </i>
    <i>
      <x v="525"/>
      <x v="306"/>
    </i>
    <i>
      <x v="526"/>
      <x v="359"/>
    </i>
    <i>
      <x v="527"/>
      <x v="375"/>
    </i>
    <i>
      <x v="528"/>
      <x v="381"/>
    </i>
    <i>
      <x v="529"/>
      <x v="398"/>
    </i>
    <i>
      <x v="530"/>
      <x v="402"/>
    </i>
    <i>
      <x v="531"/>
      <x v="403"/>
    </i>
    <i>
      <x v="532"/>
      <x v="447"/>
    </i>
    <i>
      <x v="533"/>
      <x v="444"/>
    </i>
    <i>
      <x v="534"/>
      <x v="468"/>
    </i>
    <i>
      <x v="535"/>
      <x v="502"/>
    </i>
    <i>
      <x v="536"/>
      <x v="497"/>
    </i>
    <i>
      <x v="537"/>
      <x v="517"/>
    </i>
    <i>
      <x v="538"/>
      <x v="527"/>
    </i>
    <i>
      <x v="539"/>
      <x v="547"/>
    </i>
    <i>
      <x v="540"/>
      <x v="548"/>
    </i>
    <i>
      <x v="541"/>
      <x v="572"/>
    </i>
    <i>
      <x v="542"/>
      <x v="603"/>
    </i>
    <i>
      <x v="543"/>
      <x v="226"/>
    </i>
    <i>
      <x v="544"/>
      <x v="384"/>
    </i>
    <i>
      <x v="545"/>
      <x v="198"/>
    </i>
    <i>
      <x v="546"/>
      <x v="446"/>
    </i>
    <i>
      <x v="547"/>
      <x v="189"/>
    </i>
    <i>
      <x v="548"/>
      <x v="187"/>
    </i>
    <i>
      <x v="549"/>
      <x v="435"/>
    </i>
    <i>
      <x v="550"/>
      <x v="10"/>
    </i>
    <i>
      <x v="551"/>
      <x v="8"/>
    </i>
    <i>
      <x v="552"/>
      <x v="506"/>
    </i>
    <i>
      <x v="553"/>
      <x v="324"/>
    </i>
    <i>
      <x v="554"/>
      <x v="374"/>
    </i>
    <i>
      <x v="555"/>
      <x v="421"/>
    </i>
    <i>
      <x v="556"/>
      <x v="33"/>
    </i>
    <i>
      <x v="557"/>
      <x v="550"/>
    </i>
    <i>
      <x v="558"/>
      <x v="85"/>
    </i>
    <i>
      <x v="559"/>
      <x v="471"/>
    </i>
    <i>
      <x v="560"/>
      <x v="459"/>
    </i>
    <i>
      <x v="561"/>
      <x v="161"/>
    </i>
    <i>
      <x v="562"/>
      <x v="455"/>
    </i>
    <i>
      <x v="563"/>
      <x v="396"/>
    </i>
    <i>
      <x v="564"/>
      <x v="338"/>
    </i>
    <i>
      <x v="565"/>
      <x v="168"/>
    </i>
    <i>
      <x v="566"/>
      <x v="9"/>
    </i>
    <i>
      <x v="567"/>
      <x v="124"/>
    </i>
    <i>
      <x v="568"/>
      <x v="11"/>
    </i>
    <i>
      <x v="569"/>
      <x v="363"/>
    </i>
    <i>
      <x v="570"/>
      <x v="80"/>
    </i>
    <i>
      <x v="571"/>
      <x v="37"/>
    </i>
    <i>
      <x v="572"/>
      <x v="408"/>
    </i>
    <i>
      <x v="573"/>
      <x v="554"/>
    </i>
    <i>
      <x v="574"/>
      <x v="327"/>
    </i>
    <i>
      <x v="575"/>
      <x v="180"/>
    </i>
    <i>
      <x v="576"/>
      <x v="369"/>
    </i>
    <i>
      <x v="577"/>
      <x v="210"/>
    </i>
    <i>
      <x v="578"/>
      <x v="513"/>
    </i>
    <i>
      <x v="579"/>
      <x v="172"/>
    </i>
    <i>
      <x v="580"/>
      <x v="467"/>
    </i>
    <i>
      <x v="581"/>
      <x v="393"/>
    </i>
    <i>
      <x v="582"/>
      <x v="315"/>
    </i>
    <i>
      <x v="583"/>
      <x v="313"/>
    </i>
    <i>
      <x v="584"/>
      <x v="181"/>
    </i>
    <i>
      <x v="585"/>
      <x v="387"/>
    </i>
    <i>
      <x v="586"/>
      <x v="21"/>
    </i>
    <i>
      <x v="587"/>
      <x v="599"/>
    </i>
    <i>
      <x v="588"/>
      <x v="143"/>
    </i>
    <i>
      <x v="589"/>
      <x v="284"/>
    </i>
    <i>
      <x v="590"/>
      <x v="108"/>
    </i>
    <i>
      <x v="591"/>
      <x v="350"/>
    </i>
    <i>
      <x v="592"/>
      <x v="29"/>
    </i>
    <i>
      <x v="593"/>
      <x v="466"/>
    </i>
    <i>
      <x v="594"/>
      <x v="7"/>
    </i>
    <i>
      <x v="595"/>
      <x v="631"/>
    </i>
    <i>
      <x v="596"/>
      <x v="72"/>
    </i>
    <i>
      <x v="597"/>
      <x v="476"/>
    </i>
    <i>
      <x v="598"/>
      <x v="264"/>
    </i>
    <i>
      <x v="599"/>
      <x v="110"/>
    </i>
    <i>
      <x v="600"/>
      <x v="465"/>
    </i>
    <i>
      <x v="601"/>
      <x v="307"/>
    </i>
    <i>
      <x v="602"/>
      <x v="433"/>
    </i>
    <i>
      <x v="603"/>
      <x v="162"/>
    </i>
    <i>
      <x v="604"/>
      <x v="175"/>
    </i>
    <i>
      <x v="605"/>
      <x v="368"/>
    </i>
    <i>
      <x v="606"/>
      <x v="437"/>
    </i>
    <i>
      <x v="607"/>
      <x v="247"/>
    </i>
    <i>
      <x v="608"/>
      <x v="321"/>
    </i>
    <i>
      <x v="609"/>
      <x v="190"/>
    </i>
    <i>
      <x v="610"/>
      <x v="272"/>
    </i>
    <i>
      <x v="611"/>
      <x v="249"/>
    </i>
    <i>
      <x v="612"/>
      <x v="56"/>
    </i>
    <i>
      <x v="613"/>
      <x v="48"/>
    </i>
    <i>
      <x v="614"/>
      <x v="439"/>
    </i>
    <i>
      <x v="615"/>
      <x v="343"/>
    </i>
    <i>
      <x v="616"/>
      <x v="397"/>
    </i>
    <i>
      <x v="617"/>
      <x v="378"/>
    </i>
    <i>
      <x v="618"/>
      <x v="479"/>
    </i>
    <i>
      <x v="619"/>
      <x v="101"/>
    </i>
    <i>
      <x v="620"/>
      <x v="241"/>
    </i>
    <i>
      <x v="621"/>
      <x v="508"/>
    </i>
    <i>
      <x v="622"/>
      <x v="360"/>
    </i>
    <i>
      <x v="623"/>
      <x v="615"/>
    </i>
    <i>
      <x v="624"/>
      <x v="93"/>
    </i>
    <i>
      <x v="625"/>
      <x v="61"/>
    </i>
    <i>
      <x v="626"/>
      <x v="595"/>
    </i>
    <i>
      <x v="627"/>
      <x v="643"/>
    </i>
    <i>
      <x v="628"/>
      <x v="122"/>
    </i>
    <i>
      <x v="629"/>
      <x v="148"/>
    </i>
    <i>
      <x v="630"/>
      <x v="473"/>
    </i>
    <i>
      <x v="631"/>
      <x v="531"/>
    </i>
    <i>
      <x v="632"/>
      <x v="356"/>
    </i>
    <i>
      <x v="633"/>
      <x v="454"/>
    </i>
    <i>
      <x v="634"/>
      <x v="283"/>
    </i>
    <i>
      <x v="635"/>
      <x v="318"/>
    </i>
    <i>
      <x v="636"/>
      <x v="400"/>
    </i>
    <i>
      <x v="637"/>
      <x v="415"/>
    </i>
    <i>
      <x v="638"/>
      <x v="420"/>
    </i>
    <i>
      <x v="639"/>
      <x v="567"/>
    </i>
    <i>
      <x v="640"/>
      <x v="443"/>
    </i>
    <i>
      <x v="641"/>
      <x v="31"/>
    </i>
    <i>
      <x v="642"/>
      <x v="524"/>
    </i>
    <i>
      <x v="643"/>
      <x v="116"/>
    </i>
    <i>
      <x v="644"/>
      <x v="275"/>
    </i>
    <i>
      <x v="645"/>
      <x v="413"/>
    </i>
    <i>
      <x v="646"/>
      <x v="535"/>
    </i>
    <i>
      <x v="647"/>
      <x v="144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Suma de Días de falta " fld="5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53E36-3E86-6E4B-B014-A64887E65C2E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1:U184" firstHeaderRow="1" firstDataRow="2" firstDataCol="2"/>
  <pivotFields count="16">
    <pivotField axis="axisRow" compact="0" outline="0" showAll="0" defaultSubtotal="0">
      <items count="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</items>
    </pivotField>
    <pivotField axis="axisRow" compact="0" outline="0" showAll="0">
      <items count="229">
        <item x="90"/>
        <item x="136"/>
        <item x="62"/>
        <item x="181"/>
        <item x="40"/>
        <item x="190"/>
        <item x="2"/>
        <item x="141"/>
        <item x="140"/>
        <item x="127"/>
        <item x="61"/>
        <item x="0"/>
        <item x="55"/>
        <item x="218"/>
        <item x="137"/>
        <item x="91"/>
        <item x="92"/>
        <item x="195"/>
        <item x="128"/>
        <item x="169"/>
        <item x="203"/>
        <item x="164"/>
        <item x="41"/>
        <item x="3"/>
        <item x="142"/>
        <item x="59"/>
        <item x="63"/>
        <item x="93"/>
        <item x="4"/>
        <item x="52"/>
        <item x="184"/>
        <item x="147"/>
        <item x="95"/>
        <item x="37"/>
        <item x="94"/>
        <item x="96"/>
        <item x="125"/>
        <item x="64"/>
        <item x="143"/>
        <item x="28"/>
        <item x="60"/>
        <item x="198"/>
        <item x="23"/>
        <item x="24"/>
        <item x="219"/>
        <item x="208"/>
        <item x="222"/>
        <item x="189"/>
        <item x="42"/>
        <item x="97"/>
        <item x="170"/>
        <item x="65"/>
        <item x="131"/>
        <item x="32"/>
        <item x="98"/>
        <item x="209"/>
        <item x="99"/>
        <item x="138"/>
        <item x="88"/>
        <item x="171"/>
        <item x="124"/>
        <item x="5"/>
        <item x="186"/>
        <item x="201"/>
        <item x="66"/>
        <item x="85"/>
        <item x="133"/>
        <item x="6"/>
        <item x="139"/>
        <item x="67"/>
        <item x="180"/>
        <item x="161"/>
        <item x="216"/>
        <item x="179"/>
        <item x="172"/>
        <item x="160"/>
        <item x="100"/>
        <item x="162"/>
        <item x="53"/>
        <item x="168"/>
        <item x="210"/>
        <item x="199"/>
        <item x="151"/>
        <item x="68"/>
        <item x="148"/>
        <item x="101"/>
        <item x="204"/>
        <item x="102"/>
        <item x="43"/>
        <item x="7"/>
        <item x="56"/>
        <item x="165"/>
        <item x="8"/>
        <item x="173"/>
        <item x="174"/>
        <item x="9"/>
        <item x="103"/>
        <item x="214"/>
        <item x="152"/>
        <item x="44"/>
        <item x="89"/>
        <item x="69"/>
        <item x="175"/>
        <item x="202"/>
        <item x="121"/>
        <item x="223"/>
        <item x="226"/>
        <item x="31"/>
        <item x="155"/>
        <item x="215"/>
        <item x="176"/>
        <item x="196"/>
        <item x="159"/>
        <item x="10"/>
        <item x="149"/>
        <item x="46"/>
        <item x="36"/>
        <item x="70"/>
        <item x="45"/>
        <item x="129"/>
        <item x="154"/>
        <item x="27"/>
        <item x="182"/>
        <item x="144"/>
        <item x="188"/>
        <item x="205"/>
        <item x="47"/>
        <item x="122"/>
        <item x="211"/>
        <item x="145"/>
        <item x="83"/>
        <item x="26"/>
        <item x="12"/>
        <item x="11"/>
        <item x="48"/>
        <item x="13"/>
        <item x="150"/>
        <item x="14"/>
        <item x="217"/>
        <item x="187"/>
        <item x="224"/>
        <item x="86"/>
        <item x="71"/>
        <item x="57"/>
        <item x="192"/>
        <item x="104"/>
        <item x="15"/>
        <item x="225"/>
        <item x="72"/>
        <item x="134"/>
        <item x="29"/>
        <item x="126"/>
        <item x="30"/>
        <item x="146"/>
        <item x="153"/>
        <item x="106"/>
        <item x="73"/>
        <item x="200"/>
        <item x="105"/>
        <item x="158"/>
        <item x="220"/>
        <item x="58"/>
        <item x="107"/>
        <item x="87"/>
        <item x="177"/>
        <item x="221"/>
        <item x="49"/>
        <item x="75"/>
        <item x="185"/>
        <item x="74"/>
        <item x="197"/>
        <item x="212"/>
        <item x="130"/>
        <item x="108"/>
        <item x="123"/>
        <item x="25"/>
        <item x="35"/>
        <item x="194"/>
        <item x="50"/>
        <item x="16"/>
        <item x="39"/>
        <item x="17"/>
        <item x="191"/>
        <item x="135"/>
        <item x="213"/>
        <item x="76"/>
        <item x="227"/>
        <item x="109"/>
        <item x="77"/>
        <item x="163"/>
        <item x="34"/>
        <item x="18"/>
        <item x="157"/>
        <item x="178"/>
        <item x="183"/>
        <item x="38"/>
        <item x="193"/>
        <item x="78"/>
        <item x="54"/>
        <item x="110"/>
        <item x="20"/>
        <item x="19"/>
        <item x="111"/>
        <item x="1"/>
        <item x="112"/>
        <item x="113"/>
        <item x="207"/>
        <item x="166"/>
        <item x="79"/>
        <item x="33"/>
        <item x="132"/>
        <item x="156"/>
        <item x="21"/>
        <item x="206"/>
        <item x="84"/>
        <item x="51"/>
        <item x="81"/>
        <item x="80"/>
        <item x="114"/>
        <item x="115"/>
        <item x="116"/>
        <item x="117"/>
        <item x="118"/>
        <item x="167"/>
        <item x="22"/>
        <item x="120"/>
        <item x="119"/>
        <item x="82"/>
        <item t="default"/>
      </items>
    </pivotField>
    <pivotField compact="0" numFmtId="14" outline="0" showAll="0"/>
    <pivotField compact="0" numFmtId="14" outline="0" showAll="0"/>
    <pivotField dataField="1" compact="0" outline="0" showAll="0"/>
    <pivotField compact="0" numFmtId="14" outline="0" showAll="0"/>
    <pivotField compact="0" outline="0" showAll="0"/>
    <pivotField axis="axisCol" compact="0" outline="0" showAll="0">
      <items count="4">
        <item x="0"/>
        <item h="1"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0"/>
    <field x="1"/>
  </rowFields>
  <rowItems count="182">
    <i>
      <x/>
      <x v="11"/>
    </i>
    <i>
      <x v="1"/>
      <x v="203"/>
    </i>
    <i>
      <x v="2"/>
      <x v="6"/>
    </i>
    <i>
      <x v="3"/>
      <x v="23"/>
    </i>
    <i>
      <x v="4"/>
      <x v="28"/>
    </i>
    <i>
      <x v="5"/>
      <x v="61"/>
    </i>
    <i>
      <x v="6"/>
      <x v="67"/>
    </i>
    <i>
      <x v="7"/>
      <x v="89"/>
    </i>
    <i>
      <x v="8"/>
      <x v="92"/>
    </i>
    <i>
      <x v="9"/>
      <x v="95"/>
    </i>
    <i>
      <x v="10"/>
      <x v="113"/>
    </i>
    <i>
      <x v="12"/>
      <x v="132"/>
    </i>
    <i>
      <x v="13"/>
      <x v="135"/>
    </i>
    <i>
      <x v="14"/>
      <x v="137"/>
    </i>
    <i>
      <x v="15"/>
      <x v="146"/>
    </i>
    <i>
      <x v="17"/>
      <x v="181"/>
    </i>
    <i>
      <x v="18"/>
      <x v="191"/>
    </i>
    <i>
      <x v="20"/>
      <x v="200"/>
    </i>
    <i>
      <x v="21"/>
      <x v="212"/>
    </i>
    <i>
      <x v="22"/>
      <x v="224"/>
    </i>
    <i>
      <x v="23"/>
      <x v="42"/>
    </i>
    <i>
      <x v="24"/>
      <x v="43"/>
    </i>
    <i>
      <x v="25"/>
      <x v="175"/>
    </i>
    <i>
      <x v="26"/>
      <x v="131"/>
    </i>
    <i>
      <x v="27"/>
      <x v="121"/>
    </i>
    <i>
      <x v="29"/>
      <x v="150"/>
    </i>
    <i>
      <x v="30"/>
      <x v="152"/>
    </i>
    <i>
      <x v="31"/>
      <x v="107"/>
    </i>
    <i>
      <x v="32"/>
      <x v="53"/>
    </i>
    <i>
      <x v="33"/>
      <x v="209"/>
    </i>
    <i>
      <x v="34"/>
      <x v="190"/>
    </i>
    <i>
      <x v="35"/>
      <x v="176"/>
    </i>
    <i>
      <x v="36"/>
      <x v="116"/>
    </i>
    <i>
      <x v="37"/>
      <x v="33"/>
    </i>
    <i>
      <x v="38"/>
      <x v="195"/>
    </i>
    <i>
      <x v="39"/>
      <x v="180"/>
    </i>
    <i>
      <x v="42"/>
      <x v="48"/>
    </i>
    <i>
      <x v="43"/>
      <x v="88"/>
    </i>
    <i>
      <x v="44"/>
      <x v="99"/>
    </i>
    <i>
      <x v="47"/>
      <x v="126"/>
    </i>
    <i>
      <x v="49"/>
      <x v="166"/>
    </i>
    <i>
      <x v="50"/>
      <x v="178"/>
    </i>
    <i>
      <x v="51"/>
      <x v="215"/>
    </i>
    <i>
      <x v="52"/>
      <x v="29"/>
    </i>
    <i>
      <x v="53"/>
      <x v="78"/>
    </i>
    <i>
      <x v="55"/>
      <x v="12"/>
    </i>
    <i>
      <x v="56"/>
      <x v="90"/>
    </i>
    <i>
      <x v="57"/>
      <x v="143"/>
    </i>
    <i>
      <x v="59"/>
      <x v="25"/>
    </i>
    <i>
      <x v="60"/>
      <x v="40"/>
    </i>
    <i>
      <x v="61"/>
      <x v="10"/>
    </i>
    <i>
      <x v="62"/>
      <x v="2"/>
    </i>
    <i>
      <x v="63"/>
      <x v="26"/>
    </i>
    <i>
      <x v="65"/>
      <x v="51"/>
    </i>
    <i>
      <x v="66"/>
      <x v="64"/>
    </i>
    <i>
      <x v="68"/>
      <x v="83"/>
    </i>
    <i>
      <x v="69"/>
      <x v="101"/>
    </i>
    <i>
      <x v="70"/>
      <x v="117"/>
    </i>
    <i>
      <x v="71"/>
      <x v="142"/>
    </i>
    <i>
      <x v="72"/>
      <x v="148"/>
    </i>
    <i>
      <x v="73"/>
      <x v="156"/>
    </i>
    <i>
      <x v="75"/>
      <x v="167"/>
    </i>
    <i>
      <x v="77"/>
      <x v="188"/>
    </i>
    <i>
      <x v="79"/>
      <x v="208"/>
    </i>
    <i>
      <x v="80"/>
      <x v="217"/>
    </i>
    <i>
      <x v="81"/>
      <x v="216"/>
    </i>
    <i>
      <x v="83"/>
      <x v="130"/>
    </i>
    <i>
      <x v="85"/>
      <x v="65"/>
    </i>
    <i>
      <x v="86"/>
      <x v="141"/>
    </i>
    <i>
      <x v="87"/>
      <x v="163"/>
    </i>
    <i>
      <x v="88"/>
      <x v="58"/>
    </i>
    <i>
      <x v="89"/>
      <x v="100"/>
    </i>
    <i>
      <x v="90"/>
      <x/>
    </i>
    <i>
      <x v="91"/>
      <x v="15"/>
    </i>
    <i>
      <x v="93"/>
      <x v="27"/>
    </i>
    <i>
      <x v="94"/>
      <x v="34"/>
    </i>
    <i>
      <x v="95"/>
      <x v="32"/>
    </i>
    <i>
      <x v="96"/>
      <x v="35"/>
    </i>
    <i>
      <x v="97"/>
      <x v="49"/>
    </i>
    <i>
      <x v="98"/>
      <x v="54"/>
    </i>
    <i>
      <x v="100"/>
      <x v="76"/>
    </i>
    <i>
      <x v="101"/>
      <x v="85"/>
    </i>
    <i>
      <x v="103"/>
      <x v="96"/>
    </i>
    <i>
      <x v="104"/>
      <x v="145"/>
    </i>
    <i>
      <x v="105"/>
      <x v="158"/>
    </i>
    <i>
      <x v="106"/>
      <x v="155"/>
    </i>
    <i>
      <x v="107"/>
      <x v="162"/>
    </i>
    <i>
      <x v="110"/>
      <x v="199"/>
    </i>
    <i>
      <x v="111"/>
      <x v="202"/>
    </i>
    <i>
      <x v="112"/>
      <x v="204"/>
    </i>
    <i>
      <x v="113"/>
      <x v="205"/>
    </i>
    <i>
      <x v="114"/>
      <x v="218"/>
    </i>
    <i>
      <x v="115"/>
      <x v="219"/>
    </i>
    <i>
      <x v="116"/>
      <x v="220"/>
    </i>
    <i>
      <x v="117"/>
      <x v="221"/>
    </i>
    <i>
      <x v="118"/>
      <x v="222"/>
    </i>
    <i>
      <x v="119"/>
      <x v="226"/>
    </i>
    <i>
      <x v="120"/>
      <x v="225"/>
    </i>
    <i>
      <x v="121"/>
      <x v="104"/>
    </i>
    <i>
      <x v="123"/>
      <x v="174"/>
    </i>
    <i>
      <x v="124"/>
      <x v="60"/>
    </i>
    <i>
      <x v="125"/>
      <x v="36"/>
    </i>
    <i>
      <x v="126"/>
      <x v="151"/>
    </i>
    <i>
      <x v="127"/>
      <x v="9"/>
    </i>
    <i>
      <x v="128"/>
      <x v="18"/>
    </i>
    <i>
      <x v="129"/>
      <x v="119"/>
    </i>
    <i>
      <x v="132"/>
      <x v="210"/>
    </i>
    <i>
      <x v="134"/>
      <x v="149"/>
    </i>
    <i>
      <x v="135"/>
      <x v="183"/>
    </i>
    <i>
      <x v="136"/>
      <x v="1"/>
    </i>
    <i>
      <x v="137"/>
      <x v="14"/>
    </i>
    <i>
      <x v="138"/>
      <x v="57"/>
    </i>
    <i>
      <x v="139"/>
      <x v="68"/>
    </i>
    <i>
      <x v="140"/>
      <x v="8"/>
    </i>
    <i>
      <x v="141"/>
      <x v="7"/>
    </i>
    <i>
      <x v="142"/>
      <x v="24"/>
    </i>
    <i>
      <x v="143"/>
      <x v="38"/>
    </i>
    <i>
      <x v="144"/>
      <x v="123"/>
    </i>
    <i>
      <x v="146"/>
      <x v="153"/>
    </i>
    <i>
      <x v="148"/>
      <x v="84"/>
    </i>
    <i>
      <x v="149"/>
      <x v="114"/>
    </i>
    <i>
      <x v="150"/>
      <x v="136"/>
    </i>
    <i>
      <x v="151"/>
      <x v="82"/>
    </i>
    <i>
      <x v="152"/>
      <x v="98"/>
    </i>
    <i>
      <x v="153"/>
      <x v="154"/>
    </i>
    <i>
      <x v="155"/>
      <x v="108"/>
    </i>
    <i>
      <x v="156"/>
      <x v="211"/>
    </i>
    <i>
      <x v="157"/>
      <x v="192"/>
    </i>
    <i>
      <x v="159"/>
      <x v="112"/>
    </i>
    <i>
      <x v="160"/>
      <x v="75"/>
    </i>
    <i>
      <x v="163"/>
      <x v="189"/>
    </i>
    <i>
      <x v="164"/>
      <x v="21"/>
    </i>
    <i>
      <x v="167"/>
      <x v="223"/>
    </i>
    <i>
      <x v="168"/>
      <x v="79"/>
    </i>
    <i>
      <x v="169"/>
      <x v="19"/>
    </i>
    <i>
      <x v="170"/>
      <x v="50"/>
    </i>
    <i>
      <x v="171"/>
      <x v="59"/>
    </i>
    <i>
      <x v="172"/>
      <x v="74"/>
    </i>
    <i>
      <x v="173"/>
      <x v="93"/>
    </i>
    <i>
      <x v="174"/>
      <x v="94"/>
    </i>
    <i>
      <x v="176"/>
      <x v="110"/>
    </i>
    <i>
      <x v="178"/>
      <x v="193"/>
    </i>
    <i>
      <x v="179"/>
      <x v="73"/>
    </i>
    <i>
      <x v="180"/>
      <x v="70"/>
    </i>
    <i>
      <x v="182"/>
      <x v="122"/>
    </i>
    <i>
      <x v="183"/>
      <x v="194"/>
    </i>
    <i>
      <x v="185"/>
      <x v="168"/>
    </i>
    <i>
      <x v="186"/>
      <x v="62"/>
    </i>
    <i>
      <x v="187"/>
      <x v="139"/>
    </i>
    <i>
      <x v="188"/>
      <x v="124"/>
    </i>
    <i>
      <x v="189"/>
      <x v="47"/>
    </i>
    <i>
      <x v="190"/>
      <x v="5"/>
    </i>
    <i>
      <x v="191"/>
      <x v="182"/>
    </i>
    <i>
      <x v="192"/>
      <x v="144"/>
    </i>
    <i>
      <x v="193"/>
      <x v="196"/>
    </i>
    <i>
      <x v="195"/>
      <x v="17"/>
    </i>
    <i>
      <x v="196"/>
      <x v="111"/>
    </i>
    <i>
      <x v="197"/>
      <x v="170"/>
    </i>
    <i>
      <x v="199"/>
      <x v="81"/>
    </i>
    <i>
      <x v="200"/>
      <x v="157"/>
    </i>
    <i>
      <x v="202"/>
      <x v="103"/>
    </i>
    <i>
      <x v="203"/>
      <x v="20"/>
    </i>
    <i>
      <x v="204"/>
      <x v="86"/>
    </i>
    <i>
      <x v="205"/>
      <x v="125"/>
    </i>
    <i>
      <x v="206"/>
      <x v="213"/>
    </i>
    <i>
      <x v="207"/>
      <x v="206"/>
    </i>
    <i>
      <x v="208"/>
      <x v="45"/>
    </i>
    <i>
      <x v="209"/>
      <x v="55"/>
    </i>
    <i>
      <x v="212"/>
      <x v="171"/>
    </i>
    <i>
      <x v="213"/>
      <x v="184"/>
    </i>
    <i>
      <x v="214"/>
      <x v="97"/>
    </i>
    <i>
      <x v="217"/>
      <x v="138"/>
    </i>
    <i>
      <x v="219"/>
      <x v="44"/>
    </i>
    <i>
      <x v="220"/>
      <x v="160"/>
    </i>
    <i>
      <x v="221"/>
      <x v="165"/>
    </i>
    <i>
      <x v="222"/>
      <x v="46"/>
    </i>
    <i>
      <x v="223"/>
      <x v="105"/>
    </i>
    <i>
      <x v="224"/>
      <x v="140"/>
    </i>
    <i>
      <x v="225"/>
      <x v="147"/>
    </i>
    <i>
      <x v="226"/>
      <x v="106"/>
    </i>
    <i>
      <x v="227"/>
      <x v="186"/>
    </i>
    <i t="grand">
      <x/>
    </i>
  </rowItems>
  <colFields count="1">
    <field x="7"/>
  </colFields>
  <colItems count="2">
    <i>
      <x/>
    </i>
    <i t="grand">
      <x/>
    </i>
  </colItems>
  <dataFields count="1">
    <dataField name="Suma de Días de incapacidad " fld="4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132CD-1491-154B-9069-CBFFBEFF2E06}">
  <sheetPr>
    <tabColor theme="6"/>
    <outlinePr summaryBelow="0"/>
  </sheetPr>
  <dimension ref="A1:AA626"/>
  <sheetViews>
    <sheetView showGridLines="0" zoomScaleNormal="100" workbookViewId="0">
      <pane xSplit="2" ySplit="4" topLeftCell="U5" activePane="bottomRight" state="frozen"/>
      <selection pane="topRight" activeCell="C1" sqref="C1"/>
      <selection pane="bottomLeft" activeCell="A5" sqref="A5"/>
      <selection pane="bottomRight" activeCell="B5" sqref="B5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0" width="16" style="1" customWidth="1"/>
    <col min="11" max="11" width="26.1796875" style="1" customWidth="1"/>
    <col min="12" max="13" width="11.81640625" style="3" customWidth="1"/>
    <col min="14" max="14" width="13" style="3" customWidth="1"/>
    <col min="15" max="21" width="14.6328125" style="3" customWidth="1"/>
    <col min="22" max="22" width="7.453125" style="3" customWidth="1"/>
    <col min="23" max="23" width="12.36328125" style="3" customWidth="1"/>
    <col min="24" max="25" width="14.6328125" style="3" customWidth="1"/>
    <col min="26" max="26" width="9.1796875" style="1"/>
    <col min="27" max="27" width="11.453125" style="1" bestFit="1" customWidth="1"/>
    <col min="28" max="16384" width="9.1796875" style="1"/>
  </cols>
  <sheetData>
    <row r="1" spans="1:27" x14ac:dyDescent="0.25">
      <c r="L1" s="54" t="s">
        <v>1536</v>
      </c>
      <c r="M1" s="52">
        <f>434.62*1.2</f>
        <v>521.54399999999998</v>
      </c>
      <c r="O1" s="54" t="s">
        <v>2470</v>
      </c>
      <c r="P1" s="52">
        <f>SUM(P5:P625)</f>
        <v>78503458.248000085</v>
      </c>
      <c r="Q1" s="54" t="s">
        <v>2475</v>
      </c>
      <c r="R1" s="69">
        <f>(M2/2)/P1</f>
        <v>0.70035752853474653</v>
      </c>
    </row>
    <row r="2" spans="1:27" x14ac:dyDescent="0.25">
      <c r="L2" s="54" t="s">
        <v>1535</v>
      </c>
      <c r="M2" s="52">
        <f>109688103+272873</f>
        <v>109960976</v>
      </c>
      <c r="O2" s="54" t="s">
        <v>2471</v>
      </c>
      <c r="P2" s="53">
        <f>SUM(O5:O625)</f>
        <v>212648</v>
      </c>
      <c r="Q2" s="54" t="s">
        <v>2472</v>
      </c>
      <c r="R2" s="70">
        <f>(M2/2)/P2</f>
        <v>258.55163462623676</v>
      </c>
    </row>
    <row r="4" spans="1:27" ht="34.5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12" t="s">
        <v>1383</v>
      </c>
      <c r="K4" s="59" t="s">
        <v>1597</v>
      </c>
      <c r="L4" s="11" t="s">
        <v>1530</v>
      </c>
      <c r="M4" s="11" t="s">
        <v>1531</v>
      </c>
      <c r="N4" s="11" t="s">
        <v>1532</v>
      </c>
      <c r="O4" s="55" t="s">
        <v>1534</v>
      </c>
      <c r="P4" s="55" t="s">
        <v>2469</v>
      </c>
      <c r="Q4" s="9" t="s">
        <v>2473</v>
      </c>
      <c r="R4" s="9" t="s">
        <v>2474</v>
      </c>
      <c r="S4" s="9" t="s">
        <v>2480</v>
      </c>
      <c r="T4" s="11" t="s">
        <v>2479</v>
      </c>
      <c r="U4" s="56" t="s">
        <v>2481</v>
      </c>
      <c r="W4" s="11" t="s">
        <v>2482</v>
      </c>
      <c r="X4" s="11" t="s">
        <v>2483</v>
      </c>
      <c r="Y4" s="56" t="s">
        <v>2485</v>
      </c>
      <c r="AA4" s="75" t="s">
        <v>2484</v>
      </c>
    </row>
    <row r="5" spans="1:27" ht="14.5" x14ac:dyDescent="0.35">
      <c r="A5">
        <v>1172</v>
      </c>
      <c r="B5" t="s">
        <v>1388</v>
      </c>
      <c r="C5" t="s">
        <v>1385</v>
      </c>
      <c r="D5" t="s">
        <v>816</v>
      </c>
      <c r="E5" t="s">
        <v>276</v>
      </c>
      <c r="F5" t="s">
        <v>1500</v>
      </c>
      <c r="G5" t="s">
        <v>40</v>
      </c>
      <c r="H5" s="6">
        <v>45530</v>
      </c>
      <c r="I5" s="2">
        <v>45657</v>
      </c>
      <c r="J5">
        <v>300.25</v>
      </c>
      <c r="K5" s="45">
        <f t="shared" ref="K5:K68" si="0">IFERROR(VLOOKUP(A5,promedio,29,FALSE),J5)</f>
        <v>255.57405228758165</v>
      </c>
      <c r="L5" s="3">
        <f t="shared" ref="L5:L68" si="1">IF(DATEDIF(H5,I5,"D")&gt;366,366,DATEDIF(H5,I5,"D")+1)</f>
        <v>128</v>
      </c>
      <c r="M5" s="3">
        <f t="shared" ref="M5:M68" si="2">IFERROR(VLOOKUP(A5,faltas,7,FALSE),0)</f>
        <v>7</v>
      </c>
      <c r="N5" s="3">
        <f t="shared" ref="N5:N68" si="3">IFERROR(VLOOKUP(A5,INCP,4,FALSE),0)</f>
        <v>0</v>
      </c>
      <c r="O5" s="3">
        <f t="shared" ref="O5:O68" si="4">L5-M5-N5</f>
        <v>121</v>
      </c>
      <c r="P5" s="51">
        <f t="shared" ref="P5:P68" si="5">IF(J5&gt;TOPE,TOPE,J5)*O5</f>
        <v>36330.25</v>
      </c>
      <c r="Q5" s="51">
        <f t="shared" ref="Q5:Q68" si="6">O5*facdias</f>
        <v>31284.747789774647</v>
      </c>
      <c r="R5" s="51">
        <f t="shared" ref="R5:R68" si="7">P5*facsueldo</f>
        <v>25444.164101049475</v>
      </c>
      <c r="S5" s="51">
        <f t="shared" ref="S5:S68" si="8">Q5+R5</f>
        <v>56728.911890824122</v>
      </c>
      <c r="T5" s="58">
        <f t="shared" ref="T5:T68" si="9">90*J5</f>
        <v>27022.5</v>
      </c>
      <c r="U5" s="58">
        <f t="shared" ref="U5:U68" si="10">IF(S5&gt;T5,T5,S5)</f>
        <v>27022.5</v>
      </c>
      <c r="W5" s="13">
        <f t="shared" ref="W5:W68" si="11">IF(C5="ACTIVO",130,0)</f>
        <v>130</v>
      </c>
      <c r="X5" s="57">
        <f t="shared" ref="X5:X68" si="12">K5*W5</f>
        <v>33224.626797385616</v>
      </c>
      <c r="Y5" s="72">
        <f t="shared" ref="Y5:Y68" si="13">IF(X5-U5&lt;0,0,X5-U5)</f>
        <v>6202.1267973856156</v>
      </c>
      <c r="AA5" s="74">
        <f>U5+Y5</f>
        <v>33224.626797385616</v>
      </c>
    </row>
    <row r="6" spans="1:27" ht="14.5" x14ac:dyDescent="0.35">
      <c r="A6">
        <v>2001</v>
      </c>
      <c r="B6" t="s">
        <v>274</v>
      </c>
      <c r="C6" t="s">
        <v>1385</v>
      </c>
      <c r="D6" t="s">
        <v>385</v>
      </c>
      <c r="E6" t="s">
        <v>276</v>
      </c>
      <c r="F6" t="s">
        <v>277</v>
      </c>
      <c r="G6" t="s">
        <v>40</v>
      </c>
      <c r="H6" s="6">
        <v>43832</v>
      </c>
      <c r="I6" s="2">
        <v>45657</v>
      </c>
      <c r="J6">
        <v>300.25</v>
      </c>
      <c r="K6" s="45">
        <f t="shared" si="0"/>
        <v>914.31568627450997</v>
      </c>
      <c r="L6" s="3">
        <f t="shared" si="1"/>
        <v>366</v>
      </c>
      <c r="M6" s="3">
        <f t="shared" si="2"/>
        <v>2</v>
      </c>
      <c r="N6" s="3">
        <f t="shared" si="3"/>
        <v>0</v>
      </c>
      <c r="O6" s="3">
        <f t="shared" si="4"/>
        <v>364</v>
      </c>
      <c r="P6" s="51">
        <f t="shared" si="5"/>
        <v>109291</v>
      </c>
      <c r="Q6" s="51">
        <f t="shared" si="6"/>
        <v>94112.795003950188</v>
      </c>
      <c r="R6" s="51">
        <f t="shared" si="7"/>
        <v>76542.774651090978</v>
      </c>
      <c r="S6" s="51">
        <f t="shared" si="8"/>
        <v>170655.56965504115</v>
      </c>
      <c r="T6" s="58">
        <f t="shared" si="9"/>
        <v>27022.5</v>
      </c>
      <c r="U6" s="58">
        <f t="shared" si="10"/>
        <v>27022.5</v>
      </c>
      <c r="V6" s="13"/>
      <c r="W6" s="13">
        <f t="shared" si="11"/>
        <v>130</v>
      </c>
      <c r="X6" s="57">
        <f t="shared" si="12"/>
        <v>118861.03921568629</v>
      </c>
      <c r="Y6" s="72">
        <f t="shared" si="13"/>
        <v>91838.539215686294</v>
      </c>
      <c r="AA6" s="74">
        <f t="shared" ref="AA6:AA69" si="14">U6+Y6</f>
        <v>118861.03921568629</v>
      </c>
    </row>
    <row r="7" spans="1:27" ht="14.5" x14ac:dyDescent="0.35">
      <c r="A7">
        <v>2002</v>
      </c>
      <c r="B7" t="s">
        <v>279</v>
      </c>
      <c r="C7" t="s">
        <v>1385</v>
      </c>
      <c r="D7" t="s">
        <v>280</v>
      </c>
      <c r="E7" t="s">
        <v>276</v>
      </c>
      <c r="F7" t="s">
        <v>277</v>
      </c>
      <c r="G7" t="s">
        <v>40</v>
      </c>
      <c r="H7" s="6">
        <v>43832</v>
      </c>
      <c r="I7" s="2">
        <v>45657</v>
      </c>
      <c r="J7">
        <v>328.2</v>
      </c>
      <c r="K7" s="45">
        <f t="shared" si="0"/>
        <v>602.63535947712421</v>
      </c>
      <c r="L7" s="3">
        <f t="shared" si="1"/>
        <v>366</v>
      </c>
      <c r="M7" s="3">
        <f t="shared" si="2"/>
        <v>0</v>
      </c>
      <c r="N7" s="3">
        <f t="shared" si="3"/>
        <v>3</v>
      </c>
      <c r="O7" s="3">
        <f t="shared" si="4"/>
        <v>363</v>
      </c>
      <c r="P7" s="51">
        <f t="shared" si="5"/>
        <v>119136.59999999999</v>
      </c>
      <c r="Q7" s="51">
        <f t="shared" si="6"/>
        <v>93854.243369323944</v>
      </c>
      <c r="R7" s="51">
        <f t="shared" si="7"/>
        <v>83438.214734032677</v>
      </c>
      <c r="S7" s="51">
        <f t="shared" si="8"/>
        <v>177292.45810335662</v>
      </c>
      <c r="T7" s="58">
        <f t="shared" si="9"/>
        <v>29538</v>
      </c>
      <c r="U7" s="58">
        <f t="shared" si="10"/>
        <v>29538</v>
      </c>
      <c r="V7" s="13"/>
      <c r="W7" s="13">
        <f t="shared" si="11"/>
        <v>130</v>
      </c>
      <c r="X7" s="57">
        <f t="shared" si="12"/>
        <v>78342.596732026141</v>
      </c>
      <c r="Y7" s="72">
        <f t="shared" si="13"/>
        <v>48804.596732026141</v>
      </c>
      <c r="AA7" s="74">
        <f t="shared" si="14"/>
        <v>78342.596732026141</v>
      </c>
    </row>
    <row r="8" spans="1:27" ht="14.5" x14ac:dyDescent="0.35">
      <c r="A8">
        <v>2004</v>
      </c>
      <c r="B8" t="s">
        <v>281</v>
      </c>
      <c r="C8" t="s">
        <v>1385</v>
      </c>
      <c r="D8" t="s">
        <v>282</v>
      </c>
      <c r="E8" t="s">
        <v>276</v>
      </c>
      <c r="F8" t="s">
        <v>277</v>
      </c>
      <c r="G8" t="s">
        <v>40</v>
      </c>
      <c r="H8" s="6">
        <v>43832</v>
      </c>
      <c r="I8" s="2">
        <v>45657</v>
      </c>
      <c r="J8">
        <v>328.2</v>
      </c>
      <c r="K8" s="45">
        <f t="shared" si="0"/>
        <v>795.92379084967342</v>
      </c>
      <c r="L8" s="3">
        <f t="shared" si="1"/>
        <v>366</v>
      </c>
      <c r="M8" s="3">
        <f t="shared" si="2"/>
        <v>7</v>
      </c>
      <c r="N8" s="3">
        <f t="shared" si="3"/>
        <v>0</v>
      </c>
      <c r="O8" s="3">
        <f t="shared" si="4"/>
        <v>359</v>
      </c>
      <c r="P8" s="51">
        <f t="shared" si="5"/>
        <v>117823.8</v>
      </c>
      <c r="Q8" s="51">
        <f t="shared" si="6"/>
        <v>92820.036830818994</v>
      </c>
      <c r="R8" s="51">
        <f t="shared" si="7"/>
        <v>82518.785370572266</v>
      </c>
      <c r="S8" s="51">
        <f t="shared" si="8"/>
        <v>175338.82220139127</v>
      </c>
      <c r="T8" s="58">
        <f t="shared" si="9"/>
        <v>29538</v>
      </c>
      <c r="U8" s="58">
        <f t="shared" si="10"/>
        <v>29538</v>
      </c>
      <c r="V8" s="13"/>
      <c r="W8" s="13">
        <f t="shared" si="11"/>
        <v>130</v>
      </c>
      <c r="X8" s="57">
        <f t="shared" si="12"/>
        <v>103470.09281045754</v>
      </c>
      <c r="Y8" s="72">
        <f t="shared" si="13"/>
        <v>73932.092810457543</v>
      </c>
      <c r="AA8" s="74">
        <f t="shared" si="14"/>
        <v>103470.09281045754</v>
      </c>
    </row>
    <row r="9" spans="1:27" ht="14.5" x14ac:dyDescent="0.35">
      <c r="A9">
        <v>2006</v>
      </c>
      <c r="B9" t="s">
        <v>283</v>
      </c>
      <c r="C9" t="s">
        <v>1385</v>
      </c>
      <c r="D9" t="s">
        <v>284</v>
      </c>
      <c r="E9" t="s">
        <v>276</v>
      </c>
      <c r="F9" t="s">
        <v>277</v>
      </c>
      <c r="G9" t="s">
        <v>40</v>
      </c>
      <c r="H9" s="6">
        <v>43832</v>
      </c>
      <c r="I9" s="2">
        <v>45657</v>
      </c>
      <c r="J9">
        <v>300.25</v>
      </c>
      <c r="K9" s="45">
        <f t="shared" si="0"/>
        <v>696.48836601307198</v>
      </c>
      <c r="L9" s="3">
        <f t="shared" si="1"/>
        <v>366</v>
      </c>
      <c r="M9" s="3">
        <f t="shared" si="2"/>
        <v>2</v>
      </c>
      <c r="N9" s="3">
        <f t="shared" si="3"/>
        <v>0</v>
      </c>
      <c r="O9" s="3">
        <f t="shared" si="4"/>
        <v>364</v>
      </c>
      <c r="P9" s="51">
        <f t="shared" si="5"/>
        <v>109291</v>
      </c>
      <c r="Q9" s="51">
        <f t="shared" si="6"/>
        <v>94112.795003950188</v>
      </c>
      <c r="R9" s="51">
        <f t="shared" si="7"/>
        <v>76542.774651090978</v>
      </c>
      <c r="S9" s="51">
        <f t="shared" si="8"/>
        <v>170655.56965504115</v>
      </c>
      <c r="T9" s="58">
        <f t="shared" si="9"/>
        <v>27022.5</v>
      </c>
      <c r="U9" s="58">
        <f t="shared" si="10"/>
        <v>27022.5</v>
      </c>
      <c r="V9" s="13"/>
      <c r="W9" s="13">
        <f t="shared" si="11"/>
        <v>130</v>
      </c>
      <c r="X9" s="57">
        <f t="shared" si="12"/>
        <v>90543.487581699359</v>
      </c>
      <c r="Y9" s="72">
        <f t="shared" si="13"/>
        <v>63520.987581699359</v>
      </c>
      <c r="AA9" s="74">
        <f t="shared" si="14"/>
        <v>90543.487581699359</v>
      </c>
    </row>
    <row r="10" spans="1:27" ht="14.5" x14ac:dyDescent="0.35">
      <c r="A10">
        <v>2007</v>
      </c>
      <c r="B10" t="s">
        <v>285</v>
      </c>
      <c r="C10" t="s">
        <v>1385</v>
      </c>
      <c r="D10" t="s">
        <v>286</v>
      </c>
      <c r="E10" t="s">
        <v>276</v>
      </c>
      <c r="F10" t="s">
        <v>1504</v>
      </c>
      <c r="G10" t="s">
        <v>1529</v>
      </c>
      <c r="H10" s="6">
        <v>43832</v>
      </c>
      <c r="I10" s="2">
        <v>45657</v>
      </c>
      <c r="J10">
        <v>455.8</v>
      </c>
      <c r="K10" s="45">
        <f t="shared" si="0"/>
        <v>1493.0559477124182</v>
      </c>
      <c r="L10" s="3">
        <f t="shared" si="1"/>
        <v>366</v>
      </c>
      <c r="M10" s="3">
        <f t="shared" si="2"/>
        <v>1</v>
      </c>
      <c r="N10" s="3">
        <f t="shared" si="3"/>
        <v>0</v>
      </c>
      <c r="O10" s="3">
        <f t="shared" si="4"/>
        <v>365</v>
      </c>
      <c r="P10" s="51">
        <f t="shared" si="5"/>
        <v>166367</v>
      </c>
      <c r="Q10" s="51">
        <f t="shared" si="6"/>
        <v>94371.346638576419</v>
      </c>
      <c r="R10" s="51">
        <f t="shared" si="7"/>
        <v>116516.38094974018</v>
      </c>
      <c r="S10" s="51">
        <f t="shared" si="8"/>
        <v>210887.7275883166</v>
      </c>
      <c r="T10" s="58">
        <f t="shared" si="9"/>
        <v>41022</v>
      </c>
      <c r="U10" s="58">
        <f t="shared" si="10"/>
        <v>41022</v>
      </c>
      <c r="V10" s="13"/>
      <c r="W10" s="13">
        <f t="shared" si="11"/>
        <v>130</v>
      </c>
      <c r="X10" s="57">
        <f t="shared" si="12"/>
        <v>194097.27320261436</v>
      </c>
      <c r="Y10" s="72">
        <f t="shared" si="13"/>
        <v>153075.27320261436</v>
      </c>
      <c r="AA10" s="74">
        <f t="shared" si="14"/>
        <v>194097.27320261436</v>
      </c>
    </row>
    <row r="11" spans="1:27" ht="14.5" x14ac:dyDescent="0.35">
      <c r="A11">
        <v>2009</v>
      </c>
      <c r="B11" t="s">
        <v>287</v>
      </c>
      <c r="C11" t="s">
        <v>1385</v>
      </c>
      <c r="D11" t="s">
        <v>282</v>
      </c>
      <c r="E11" t="s">
        <v>276</v>
      </c>
      <c r="F11" t="s">
        <v>277</v>
      </c>
      <c r="G11" t="s">
        <v>40</v>
      </c>
      <c r="H11" s="6">
        <v>43832</v>
      </c>
      <c r="I11" s="2">
        <v>45657</v>
      </c>
      <c r="J11">
        <v>328.2</v>
      </c>
      <c r="K11" s="45">
        <f t="shared" si="0"/>
        <v>862.57725490196083</v>
      </c>
      <c r="L11" s="3">
        <f t="shared" si="1"/>
        <v>366</v>
      </c>
      <c r="M11" s="3">
        <f t="shared" si="2"/>
        <v>8</v>
      </c>
      <c r="N11" s="3">
        <f t="shared" si="3"/>
        <v>0</v>
      </c>
      <c r="O11" s="3">
        <f t="shared" si="4"/>
        <v>358</v>
      </c>
      <c r="P11" s="51">
        <f t="shared" si="5"/>
        <v>117495.59999999999</v>
      </c>
      <c r="Q11" s="51">
        <f t="shared" si="6"/>
        <v>92561.485196192763</v>
      </c>
      <c r="R11" s="51">
        <f t="shared" si="7"/>
        <v>82288.928029707153</v>
      </c>
      <c r="S11" s="51">
        <f t="shared" si="8"/>
        <v>174850.41322589992</v>
      </c>
      <c r="T11" s="58">
        <f t="shared" si="9"/>
        <v>29538</v>
      </c>
      <c r="U11" s="58">
        <f t="shared" si="10"/>
        <v>29538</v>
      </c>
      <c r="V11" s="13"/>
      <c r="W11" s="13">
        <f t="shared" si="11"/>
        <v>130</v>
      </c>
      <c r="X11" s="57">
        <f t="shared" si="12"/>
        <v>112135.04313725491</v>
      </c>
      <c r="Y11" s="72">
        <f t="shared" si="13"/>
        <v>82597.043137254906</v>
      </c>
      <c r="AA11" s="74">
        <f t="shared" si="14"/>
        <v>112135.04313725491</v>
      </c>
    </row>
    <row r="12" spans="1:27" ht="14.5" x14ac:dyDescent="0.35">
      <c r="A12">
        <v>2010</v>
      </c>
      <c r="B12" t="s">
        <v>288</v>
      </c>
      <c r="C12" t="s">
        <v>1385</v>
      </c>
      <c r="D12" t="s">
        <v>316</v>
      </c>
      <c r="E12" t="s">
        <v>276</v>
      </c>
      <c r="F12" t="s">
        <v>277</v>
      </c>
      <c r="G12" t="s">
        <v>40</v>
      </c>
      <c r="H12" s="6">
        <v>43832</v>
      </c>
      <c r="I12" s="2">
        <v>45657</v>
      </c>
      <c r="J12">
        <v>362.6</v>
      </c>
      <c r="K12" s="45">
        <f t="shared" si="0"/>
        <v>706.11758169934649</v>
      </c>
      <c r="L12" s="3">
        <f t="shared" si="1"/>
        <v>366</v>
      </c>
      <c r="M12" s="3">
        <f t="shared" si="2"/>
        <v>10</v>
      </c>
      <c r="N12" s="3">
        <f t="shared" si="3"/>
        <v>0</v>
      </c>
      <c r="O12" s="3">
        <f t="shared" si="4"/>
        <v>356</v>
      </c>
      <c r="P12" s="51">
        <f t="shared" si="5"/>
        <v>129085.6</v>
      </c>
      <c r="Q12" s="51">
        <f t="shared" si="6"/>
        <v>92044.381926940288</v>
      </c>
      <c r="R12" s="51">
        <f t="shared" si="7"/>
        <v>90406.07178542488</v>
      </c>
      <c r="S12" s="51">
        <f t="shared" si="8"/>
        <v>182450.45371236518</v>
      </c>
      <c r="T12" s="58">
        <f t="shared" si="9"/>
        <v>32634.000000000004</v>
      </c>
      <c r="U12" s="58">
        <f t="shared" si="10"/>
        <v>32634.000000000004</v>
      </c>
      <c r="V12" s="13"/>
      <c r="W12" s="13">
        <f t="shared" si="11"/>
        <v>130</v>
      </c>
      <c r="X12" s="57">
        <f t="shared" si="12"/>
        <v>91795.285620915049</v>
      </c>
      <c r="Y12" s="72">
        <f t="shared" si="13"/>
        <v>59161.285620915049</v>
      </c>
      <c r="AA12" s="74">
        <f t="shared" si="14"/>
        <v>91795.285620915049</v>
      </c>
    </row>
    <row r="13" spans="1:27" ht="14.5" x14ac:dyDescent="0.35">
      <c r="A13">
        <v>2011</v>
      </c>
      <c r="B13" t="s">
        <v>290</v>
      </c>
      <c r="C13" t="s">
        <v>1385</v>
      </c>
      <c r="D13" t="s">
        <v>286</v>
      </c>
      <c r="E13" t="s">
        <v>276</v>
      </c>
      <c r="F13" t="s">
        <v>1504</v>
      </c>
      <c r="G13" t="s">
        <v>1529</v>
      </c>
      <c r="H13" s="6">
        <v>43832</v>
      </c>
      <c r="I13" s="2">
        <v>45657</v>
      </c>
      <c r="J13">
        <v>455.8</v>
      </c>
      <c r="K13" s="45">
        <f t="shared" si="0"/>
        <v>1477.1783006535948</v>
      </c>
      <c r="L13" s="3">
        <f t="shared" si="1"/>
        <v>366</v>
      </c>
      <c r="M13" s="3">
        <f t="shared" si="2"/>
        <v>0</v>
      </c>
      <c r="N13" s="3">
        <f t="shared" si="3"/>
        <v>0</v>
      </c>
      <c r="O13" s="3">
        <f t="shared" si="4"/>
        <v>366</v>
      </c>
      <c r="P13" s="51">
        <f t="shared" si="5"/>
        <v>166822.80000000002</v>
      </c>
      <c r="Q13" s="51">
        <f t="shared" si="6"/>
        <v>94629.898273202649</v>
      </c>
      <c r="R13" s="51">
        <f t="shared" si="7"/>
        <v>116835.60391124633</v>
      </c>
      <c r="S13" s="51">
        <f t="shared" si="8"/>
        <v>211465.502184449</v>
      </c>
      <c r="T13" s="58">
        <f t="shared" si="9"/>
        <v>41022</v>
      </c>
      <c r="U13" s="58">
        <f t="shared" si="10"/>
        <v>41022</v>
      </c>
      <c r="V13" s="13"/>
      <c r="W13" s="13">
        <f t="shared" si="11"/>
        <v>130</v>
      </c>
      <c r="X13" s="57">
        <f t="shared" si="12"/>
        <v>192033.17908496733</v>
      </c>
      <c r="Y13" s="72">
        <f t="shared" si="13"/>
        <v>151011.17908496733</v>
      </c>
      <c r="AA13" s="74">
        <f t="shared" si="14"/>
        <v>192033.17908496733</v>
      </c>
    </row>
    <row r="14" spans="1:27" ht="14.5" x14ac:dyDescent="0.35">
      <c r="A14">
        <v>2012</v>
      </c>
      <c r="B14" t="s">
        <v>291</v>
      </c>
      <c r="C14" t="s">
        <v>1385</v>
      </c>
      <c r="D14" t="s">
        <v>292</v>
      </c>
      <c r="E14" t="s">
        <v>276</v>
      </c>
      <c r="F14" t="s">
        <v>277</v>
      </c>
      <c r="G14" t="s">
        <v>40</v>
      </c>
      <c r="H14" s="6">
        <v>43832</v>
      </c>
      <c r="I14" s="2">
        <v>45657</v>
      </c>
      <c r="J14">
        <v>434.62</v>
      </c>
      <c r="K14" s="45">
        <f t="shared" si="0"/>
        <v>952.08928104575182</v>
      </c>
      <c r="L14" s="3">
        <f t="shared" si="1"/>
        <v>366</v>
      </c>
      <c r="M14" s="3">
        <f t="shared" si="2"/>
        <v>0</v>
      </c>
      <c r="N14" s="3">
        <f t="shared" si="3"/>
        <v>0</v>
      </c>
      <c r="O14" s="3">
        <f t="shared" si="4"/>
        <v>366</v>
      </c>
      <c r="P14" s="51">
        <f t="shared" si="5"/>
        <v>159070.92000000001</v>
      </c>
      <c r="Q14" s="51">
        <f t="shared" si="6"/>
        <v>94629.898273202649</v>
      </c>
      <c r="R14" s="51">
        <f t="shared" si="7"/>
        <v>111406.5163929484</v>
      </c>
      <c r="S14" s="51">
        <f t="shared" si="8"/>
        <v>206036.41466615105</v>
      </c>
      <c r="T14" s="58">
        <f t="shared" si="9"/>
        <v>39115.800000000003</v>
      </c>
      <c r="U14" s="58">
        <f t="shared" si="10"/>
        <v>39115.800000000003</v>
      </c>
      <c r="V14" s="13"/>
      <c r="W14" s="13">
        <f t="shared" si="11"/>
        <v>130</v>
      </c>
      <c r="X14" s="57">
        <f t="shared" si="12"/>
        <v>123771.60653594774</v>
      </c>
      <c r="Y14" s="72">
        <f t="shared" si="13"/>
        <v>84655.806535947733</v>
      </c>
      <c r="AA14" s="74">
        <f t="shared" si="14"/>
        <v>123771.60653594774</v>
      </c>
    </row>
    <row r="15" spans="1:27" ht="14.5" x14ac:dyDescent="0.35">
      <c r="A15">
        <v>2013</v>
      </c>
      <c r="B15" t="s">
        <v>293</v>
      </c>
      <c r="C15" t="s">
        <v>1385</v>
      </c>
      <c r="D15" t="s">
        <v>289</v>
      </c>
      <c r="E15" t="s">
        <v>276</v>
      </c>
      <c r="F15" t="s">
        <v>277</v>
      </c>
      <c r="G15" t="s">
        <v>40</v>
      </c>
      <c r="H15" s="6">
        <v>43832</v>
      </c>
      <c r="I15" s="2">
        <v>45657</v>
      </c>
      <c r="J15">
        <v>362.6</v>
      </c>
      <c r="K15" s="45">
        <f t="shared" si="0"/>
        <v>648.54084967320262</v>
      </c>
      <c r="L15" s="3">
        <f t="shared" si="1"/>
        <v>366</v>
      </c>
      <c r="M15" s="3">
        <f t="shared" si="2"/>
        <v>1</v>
      </c>
      <c r="N15" s="3">
        <f t="shared" si="3"/>
        <v>9</v>
      </c>
      <c r="O15" s="3">
        <f t="shared" si="4"/>
        <v>356</v>
      </c>
      <c r="P15" s="51">
        <f t="shared" si="5"/>
        <v>129085.6</v>
      </c>
      <c r="Q15" s="51">
        <f t="shared" si="6"/>
        <v>92044.381926940288</v>
      </c>
      <c r="R15" s="51">
        <f t="shared" si="7"/>
        <v>90406.07178542488</v>
      </c>
      <c r="S15" s="51">
        <f t="shared" si="8"/>
        <v>182450.45371236518</v>
      </c>
      <c r="T15" s="58">
        <f t="shared" si="9"/>
        <v>32634.000000000004</v>
      </c>
      <c r="U15" s="58">
        <f t="shared" si="10"/>
        <v>32634.000000000004</v>
      </c>
      <c r="V15" s="13"/>
      <c r="W15" s="13">
        <f t="shared" si="11"/>
        <v>130</v>
      </c>
      <c r="X15" s="57">
        <f t="shared" si="12"/>
        <v>84310.310457516345</v>
      </c>
      <c r="Y15" s="72">
        <f t="shared" si="13"/>
        <v>51676.310457516345</v>
      </c>
      <c r="AA15" s="74">
        <f t="shared" si="14"/>
        <v>84310.310457516345</v>
      </c>
    </row>
    <row r="16" spans="1:27" ht="14.5" x14ac:dyDescent="0.35">
      <c r="A16">
        <v>2014</v>
      </c>
      <c r="B16" t="s">
        <v>295</v>
      </c>
      <c r="C16" t="s">
        <v>1385</v>
      </c>
      <c r="D16" t="s">
        <v>296</v>
      </c>
      <c r="E16" t="s">
        <v>276</v>
      </c>
      <c r="F16" t="s">
        <v>277</v>
      </c>
      <c r="G16" t="s">
        <v>40</v>
      </c>
      <c r="H16" s="6">
        <v>43832</v>
      </c>
      <c r="I16" s="2">
        <v>45657</v>
      </c>
      <c r="J16">
        <v>434.62</v>
      </c>
      <c r="K16" s="45">
        <f t="shared" si="0"/>
        <v>1052.6416339869281</v>
      </c>
      <c r="L16" s="3">
        <f t="shared" si="1"/>
        <v>366</v>
      </c>
      <c r="M16" s="3">
        <f t="shared" si="2"/>
        <v>4</v>
      </c>
      <c r="N16" s="3">
        <f t="shared" si="3"/>
        <v>0</v>
      </c>
      <c r="O16" s="3">
        <f t="shared" si="4"/>
        <v>362</v>
      </c>
      <c r="P16" s="51">
        <f t="shared" si="5"/>
        <v>157332.44</v>
      </c>
      <c r="Q16" s="51">
        <f t="shared" si="6"/>
        <v>93595.691734697713</v>
      </c>
      <c r="R16" s="51">
        <f t="shared" si="7"/>
        <v>110188.95883674129</v>
      </c>
      <c r="S16" s="51">
        <f t="shared" si="8"/>
        <v>203784.65057143901</v>
      </c>
      <c r="T16" s="58">
        <f t="shared" si="9"/>
        <v>39115.800000000003</v>
      </c>
      <c r="U16" s="58">
        <f t="shared" si="10"/>
        <v>39115.800000000003</v>
      </c>
      <c r="V16" s="13"/>
      <c r="W16" s="13">
        <f t="shared" si="11"/>
        <v>130</v>
      </c>
      <c r="X16" s="57">
        <f t="shared" si="12"/>
        <v>136843.41241830066</v>
      </c>
      <c r="Y16" s="72">
        <f t="shared" si="13"/>
        <v>97727.612418300661</v>
      </c>
      <c r="AA16" s="74">
        <f t="shared" si="14"/>
        <v>136843.41241830066</v>
      </c>
    </row>
    <row r="17" spans="1:27" ht="14.5" x14ac:dyDescent="0.35">
      <c r="A17">
        <v>2016</v>
      </c>
      <c r="B17" t="s">
        <v>297</v>
      </c>
      <c r="C17" t="s">
        <v>1385</v>
      </c>
      <c r="D17" t="s">
        <v>298</v>
      </c>
      <c r="E17" t="s">
        <v>276</v>
      </c>
      <c r="F17" t="s">
        <v>277</v>
      </c>
      <c r="G17" t="s">
        <v>40</v>
      </c>
      <c r="H17" s="6">
        <v>43997</v>
      </c>
      <c r="I17" s="2">
        <v>45657</v>
      </c>
      <c r="J17">
        <v>300.25</v>
      </c>
      <c r="K17" s="45">
        <f t="shared" si="0"/>
        <v>727.86111111111109</v>
      </c>
      <c r="L17" s="3">
        <f t="shared" si="1"/>
        <v>366</v>
      </c>
      <c r="M17" s="3">
        <f t="shared" si="2"/>
        <v>4</v>
      </c>
      <c r="N17" s="3">
        <f t="shared" si="3"/>
        <v>0</v>
      </c>
      <c r="O17" s="3">
        <f t="shared" si="4"/>
        <v>362</v>
      </c>
      <c r="P17" s="51">
        <f t="shared" si="5"/>
        <v>108690.5</v>
      </c>
      <c r="Q17" s="51">
        <f t="shared" si="6"/>
        <v>93595.691734697713</v>
      </c>
      <c r="R17" s="51">
        <f t="shared" si="7"/>
        <v>76122.209955205864</v>
      </c>
      <c r="S17" s="51">
        <f t="shared" si="8"/>
        <v>169717.90168990358</v>
      </c>
      <c r="T17" s="58">
        <f t="shared" si="9"/>
        <v>27022.5</v>
      </c>
      <c r="U17" s="58">
        <f t="shared" si="10"/>
        <v>27022.5</v>
      </c>
      <c r="V17" s="13"/>
      <c r="W17" s="13">
        <f t="shared" si="11"/>
        <v>130</v>
      </c>
      <c r="X17" s="57">
        <f t="shared" si="12"/>
        <v>94621.944444444438</v>
      </c>
      <c r="Y17" s="72">
        <f t="shared" si="13"/>
        <v>67599.444444444438</v>
      </c>
      <c r="AA17" s="74">
        <f t="shared" si="14"/>
        <v>94621.944444444438</v>
      </c>
    </row>
    <row r="18" spans="1:27" ht="14.5" x14ac:dyDescent="0.35">
      <c r="A18">
        <v>2017</v>
      </c>
      <c r="B18" t="s">
        <v>300</v>
      </c>
      <c r="C18" t="s">
        <v>1385</v>
      </c>
      <c r="D18" t="s">
        <v>301</v>
      </c>
      <c r="E18" t="s">
        <v>276</v>
      </c>
      <c r="F18" t="s">
        <v>1504</v>
      </c>
      <c r="G18" t="s">
        <v>1529</v>
      </c>
      <c r="H18" s="6">
        <v>43832</v>
      </c>
      <c r="I18" s="2">
        <v>45657</v>
      </c>
      <c r="J18">
        <v>455.8</v>
      </c>
      <c r="K18" s="45">
        <f t="shared" si="0"/>
        <v>1174.7428758169935</v>
      </c>
      <c r="L18" s="3">
        <f t="shared" si="1"/>
        <v>366</v>
      </c>
      <c r="M18" s="3">
        <f t="shared" si="2"/>
        <v>6</v>
      </c>
      <c r="N18" s="3">
        <f t="shared" si="3"/>
        <v>0</v>
      </c>
      <c r="O18" s="3">
        <f t="shared" si="4"/>
        <v>360</v>
      </c>
      <c r="P18" s="51">
        <f t="shared" si="5"/>
        <v>164088</v>
      </c>
      <c r="Q18" s="51">
        <f t="shared" si="6"/>
        <v>93078.588465445238</v>
      </c>
      <c r="R18" s="51">
        <f t="shared" si="7"/>
        <v>114920.26614220948</v>
      </c>
      <c r="S18" s="51">
        <f t="shared" si="8"/>
        <v>207998.85460765474</v>
      </c>
      <c r="T18" s="58">
        <f t="shared" si="9"/>
        <v>41022</v>
      </c>
      <c r="U18" s="58">
        <f t="shared" si="10"/>
        <v>41022</v>
      </c>
      <c r="V18" s="13"/>
      <c r="W18" s="13">
        <f t="shared" si="11"/>
        <v>130</v>
      </c>
      <c r="X18" s="57">
        <f t="shared" si="12"/>
        <v>152716.57385620917</v>
      </c>
      <c r="Y18" s="72">
        <f t="shared" si="13"/>
        <v>111694.57385620917</v>
      </c>
      <c r="AA18" s="74">
        <f t="shared" si="14"/>
        <v>152716.57385620917</v>
      </c>
    </row>
    <row r="19" spans="1:27" ht="14.5" x14ac:dyDescent="0.35">
      <c r="A19">
        <v>2018</v>
      </c>
      <c r="B19" t="s">
        <v>302</v>
      </c>
      <c r="C19" t="s">
        <v>1385</v>
      </c>
      <c r="D19" t="s">
        <v>303</v>
      </c>
      <c r="E19" t="s">
        <v>276</v>
      </c>
      <c r="F19" t="s">
        <v>304</v>
      </c>
      <c r="G19" t="s">
        <v>40</v>
      </c>
      <c r="H19" s="6">
        <v>41645</v>
      </c>
      <c r="I19" s="2">
        <v>45657</v>
      </c>
      <c r="J19">
        <v>355.07</v>
      </c>
      <c r="K19" s="45">
        <f t="shared" si="0"/>
        <v>616.30477124183005</v>
      </c>
      <c r="L19" s="3">
        <f t="shared" si="1"/>
        <v>366</v>
      </c>
      <c r="M19" s="3">
        <f t="shared" si="2"/>
        <v>1</v>
      </c>
      <c r="N19" s="3">
        <f t="shared" si="3"/>
        <v>0</v>
      </c>
      <c r="O19" s="3">
        <f t="shared" si="4"/>
        <v>365</v>
      </c>
      <c r="P19" s="51">
        <f t="shared" si="5"/>
        <v>129600.55</v>
      </c>
      <c r="Q19" s="51">
        <f t="shared" si="6"/>
        <v>94371.346638576419</v>
      </c>
      <c r="R19" s="51">
        <f t="shared" si="7"/>
        <v>90766.720894743848</v>
      </c>
      <c r="S19" s="51">
        <f t="shared" si="8"/>
        <v>185138.06753332028</v>
      </c>
      <c r="T19" s="58">
        <f t="shared" si="9"/>
        <v>31956.3</v>
      </c>
      <c r="U19" s="58">
        <f t="shared" si="10"/>
        <v>31956.3</v>
      </c>
      <c r="V19" s="13"/>
      <c r="W19" s="13">
        <f t="shared" si="11"/>
        <v>130</v>
      </c>
      <c r="X19" s="57">
        <f t="shared" si="12"/>
        <v>80119.6202614379</v>
      </c>
      <c r="Y19" s="72">
        <f t="shared" si="13"/>
        <v>48163.320261437897</v>
      </c>
      <c r="AA19" s="74">
        <f t="shared" si="14"/>
        <v>80119.6202614379</v>
      </c>
    </row>
    <row r="20" spans="1:27" ht="14.5" x14ac:dyDescent="0.35">
      <c r="A20">
        <v>2020</v>
      </c>
      <c r="B20" t="s">
        <v>306</v>
      </c>
      <c r="C20" t="s">
        <v>1385</v>
      </c>
      <c r="D20" t="s">
        <v>422</v>
      </c>
      <c r="E20" t="s">
        <v>276</v>
      </c>
      <c r="F20" t="s">
        <v>1500</v>
      </c>
      <c r="G20" t="s">
        <v>40</v>
      </c>
      <c r="H20" s="6">
        <v>43832</v>
      </c>
      <c r="I20" s="2">
        <v>45657</v>
      </c>
      <c r="J20">
        <v>362.6</v>
      </c>
      <c r="K20" s="45">
        <f t="shared" si="0"/>
        <v>774.95</v>
      </c>
      <c r="L20" s="3">
        <f t="shared" si="1"/>
        <v>366</v>
      </c>
      <c r="M20" s="3">
        <f t="shared" si="2"/>
        <v>1</v>
      </c>
      <c r="N20" s="3">
        <f t="shared" si="3"/>
        <v>0</v>
      </c>
      <c r="O20" s="3">
        <f t="shared" si="4"/>
        <v>365</v>
      </c>
      <c r="P20" s="51">
        <f t="shared" si="5"/>
        <v>132349</v>
      </c>
      <c r="Q20" s="51">
        <f t="shared" si="6"/>
        <v>94371.346638576419</v>
      </c>
      <c r="R20" s="51">
        <f t="shared" si="7"/>
        <v>92691.618544045166</v>
      </c>
      <c r="S20" s="51">
        <f t="shared" si="8"/>
        <v>187062.96518262158</v>
      </c>
      <c r="T20" s="58">
        <f t="shared" si="9"/>
        <v>32634.000000000004</v>
      </c>
      <c r="U20" s="58">
        <f t="shared" si="10"/>
        <v>32634.000000000004</v>
      </c>
      <c r="V20" s="13"/>
      <c r="W20" s="13">
        <f t="shared" si="11"/>
        <v>130</v>
      </c>
      <c r="X20" s="57">
        <f t="shared" si="12"/>
        <v>100743.5</v>
      </c>
      <c r="Y20" s="72">
        <f t="shared" si="13"/>
        <v>68109.5</v>
      </c>
      <c r="AA20" s="74">
        <f t="shared" si="14"/>
        <v>100743.5</v>
      </c>
    </row>
    <row r="21" spans="1:27" ht="14.5" x14ac:dyDescent="0.35">
      <c r="A21">
        <v>2022</v>
      </c>
      <c r="B21" t="s">
        <v>308</v>
      </c>
      <c r="C21" t="s">
        <v>1385</v>
      </c>
      <c r="D21" t="s">
        <v>309</v>
      </c>
      <c r="E21" t="s">
        <v>276</v>
      </c>
      <c r="F21" t="s">
        <v>310</v>
      </c>
      <c r="G21" t="s">
        <v>40</v>
      </c>
      <c r="H21" s="6">
        <v>43832</v>
      </c>
      <c r="I21" s="2">
        <v>45657</v>
      </c>
      <c r="J21">
        <v>434.62</v>
      </c>
      <c r="K21" s="45">
        <f t="shared" si="0"/>
        <v>880.19444444444446</v>
      </c>
      <c r="L21" s="3">
        <f t="shared" si="1"/>
        <v>366</v>
      </c>
      <c r="M21" s="3">
        <f t="shared" si="2"/>
        <v>1</v>
      </c>
      <c r="N21" s="3">
        <f t="shared" si="3"/>
        <v>0</v>
      </c>
      <c r="O21" s="3">
        <f t="shared" si="4"/>
        <v>365</v>
      </c>
      <c r="P21" s="51">
        <f t="shared" si="5"/>
        <v>158636.29999999999</v>
      </c>
      <c r="Q21" s="51">
        <f t="shared" si="6"/>
        <v>94371.346638576419</v>
      </c>
      <c r="R21" s="51">
        <f t="shared" si="7"/>
        <v>111102.1270038966</v>
      </c>
      <c r="S21" s="51">
        <f t="shared" si="8"/>
        <v>205473.47364247302</v>
      </c>
      <c r="T21" s="58">
        <f t="shared" si="9"/>
        <v>39115.800000000003</v>
      </c>
      <c r="U21" s="58">
        <f t="shared" si="10"/>
        <v>39115.800000000003</v>
      </c>
      <c r="V21" s="13"/>
      <c r="W21" s="13">
        <f t="shared" si="11"/>
        <v>130</v>
      </c>
      <c r="X21" s="57">
        <f t="shared" si="12"/>
        <v>114425.27777777778</v>
      </c>
      <c r="Y21" s="72">
        <f t="shared" si="13"/>
        <v>75309.477777777778</v>
      </c>
      <c r="AA21" s="74">
        <f t="shared" si="14"/>
        <v>114425.27777777778</v>
      </c>
    </row>
    <row r="22" spans="1:27" ht="14.5" x14ac:dyDescent="0.35">
      <c r="A22">
        <v>2024</v>
      </c>
      <c r="B22" t="s">
        <v>311</v>
      </c>
      <c r="C22" t="s">
        <v>1385</v>
      </c>
      <c r="D22" t="s">
        <v>312</v>
      </c>
      <c r="E22" t="s">
        <v>276</v>
      </c>
      <c r="F22" t="s">
        <v>277</v>
      </c>
      <c r="G22" t="s">
        <v>40</v>
      </c>
      <c r="H22" s="6">
        <v>43832</v>
      </c>
      <c r="I22" s="2">
        <v>45657</v>
      </c>
      <c r="J22">
        <v>300.25</v>
      </c>
      <c r="K22" s="45">
        <f t="shared" si="0"/>
        <v>743.34869281045746</v>
      </c>
      <c r="L22" s="3">
        <f t="shared" si="1"/>
        <v>366</v>
      </c>
      <c r="M22" s="3">
        <f t="shared" si="2"/>
        <v>3</v>
      </c>
      <c r="N22" s="3">
        <f t="shared" si="3"/>
        <v>0</v>
      </c>
      <c r="O22" s="3">
        <f t="shared" si="4"/>
        <v>363</v>
      </c>
      <c r="P22" s="51">
        <f t="shared" si="5"/>
        <v>108990.75</v>
      </c>
      <c r="Q22" s="51">
        <f t="shared" si="6"/>
        <v>93854.243369323944</v>
      </c>
      <c r="R22" s="51">
        <f t="shared" si="7"/>
        <v>76332.492303148421</v>
      </c>
      <c r="S22" s="51">
        <f t="shared" si="8"/>
        <v>170186.73567247236</v>
      </c>
      <c r="T22" s="58">
        <f t="shared" si="9"/>
        <v>27022.5</v>
      </c>
      <c r="U22" s="58">
        <f t="shared" si="10"/>
        <v>27022.5</v>
      </c>
      <c r="V22" s="13"/>
      <c r="W22" s="13">
        <f t="shared" si="11"/>
        <v>130</v>
      </c>
      <c r="X22" s="57">
        <f t="shared" si="12"/>
        <v>96635.330065359463</v>
      </c>
      <c r="Y22" s="72">
        <f t="shared" si="13"/>
        <v>69612.830065359463</v>
      </c>
      <c r="AA22" s="74">
        <f t="shared" si="14"/>
        <v>96635.330065359463</v>
      </c>
    </row>
    <row r="23" spans="1:27" ht="14.5" x14ac:dyDescent="0.35">
      <c r="A23">
        <v>2025</v>
      </c>
      <c r="B23" t="s">
        <v>313</v>
      </c>
      <c r="C23" t="s">
        <v>1385</v>
      </c>
      <c r="D23" t="s">
        <v>294</v>
      </c>
      <c r="E23" t="s">
        <v>276</v>
      </c>
      <c r="F23" t="s">
        <v>277</v>
      </c>
      <c r="G23" t="s">
        <v>40</v>
      </c>
      <c r="H23" s="6">
        <v>43832</v>
      </c>
      <c r="I23" s="2">
        <v>45657</v>
      </c>
      <c r="J23">
        <v>362.6</v>
      </c>
      <c r="K23" s="45">
        <f t="shared" si="0"/>
        <v>767.63633986928119</v>
      </c>
      <c r="L23" s="3">
        <f t="shared" si="1"/>
        <v>366</v>
      </c>
      <c r="M23" s="3">
        <f t="shared" si="2"/>
        <v>3</v>
      </c>
      <c r="N23" s="3">
        <f t="shared" si="3"/>
        <v>0</v>
      </c>
      <c r="O23" s="3">
        <f t="shared" si="4"/>
        <v>363</v>
      </c>
      <c r="P23" s="51">
        <f t="shared" si="5"/>
        <v>131623.80000000002</v>
      </c>
      <c r="Q23" s="51">
        <f t="shared" si="6"/>
        <v>93854.243369323944</v>
      </c>
      <c r="R23" s="51">
        <f t="shared" si="7"/>
        <v>92183.719264351777</v>
      </c>
      <c r="S23" s="51">
        <f t="shared" si="8"/>
        <v>186037.96263367572</v>
      </c>
      <c r="T23" s="58">
        <f t="shared" si="9"/>
        <v>32634.000000000004</v>
      </c>
      <c r="U23" s="58">
        <f t="shared" si="10"/>
        <v>32634.000000000004</v>
      </c>
      <c r="V23" s="13"/>
      <c r="W23" s="13">
        <f t="shared" si="11"/>
        <v>130</v>
      </c>
      <c r="X23" s="57">
        <f t="shared" si="12"/>
        <v>99792.724183006561</v>
      </c>
      <c r="Y23" s="72">
        <f t="shared" si="13"/>
        <v>67158.724183006561</v>
      </c>
      <c r="AA23" s="74">
        <f t="shared" si="14"/>
        <v>99792.724183006561</v>
      </c>
    </row>
    <row r="24" spans="1:27" ht="14.5" x14ac:dyDescent="0.35">
      <c r="A24">
        <v>2026</v>
      </c>
      <c r="B24" t="s">
        <v>314</v>
      </c>
      <c r="C24" t="s">
        <v>1385</v>
      </c>
      <c r="D24" t="s">
        <v>282</v>
      </c>
      <c r="E24" t="s">
        <v>276</v>
      </c>
      <c r="F24" t="s">
        <v>277</v>
      </c>
      <c r="G24" t="s">
        <v>40</v>
      </c>
      <c r="H24" s="6">
        <v>43832</v>
      </c>
      <c r="I24" s="2">
        <v>45657</v>
      </c>
      <c r="J24">
        <v>328.2</v>
      </c>
      <c r="K24" s="45">
        <f t="shared" si="0"/>
        <v>802.36901960784314</v>
      </c>
      <c r="L24" s="3">
        <f t="shared" si="1"/>
        <v>366</v>
      </c>
      <c r="M24" s="3">
        <f t="shared" si="2"/>
        <v>1</v>
      </c>
      <c r="N24" s="3">
        <f t="shared" si="3"/>
        <v>1</v>
      </c>
      <c r="O24" s="3">
        <f t="shared" si="4"/>
        <v>364</v>
      </c>
      <c r="P24" s="51">
        <f t="shared" si="5"/>
        <v>119464.8</v>
      </c>
      <c r="Q24" s="51">
        <f t="shared" si="6"/>
        <v>94112.795003950188</v>
      </c>
      <c r="R24" s="51">
        <f t="shared" si="7"/>
        <v>83668.072074897791</v>
      </c>
      <c r="S24" s="51">
        <f t="shared" si="8"/>
        <v>177780.86707884798</v>
      </c>
      <c r="T24" s="58">
        <f t="shared" si="9"/>
        <v>29538</v>
      </c>
      <c r="U24" s="58">
        <f t="shared" si="10"/>
        <v>29538</v>
      </c>
      <c r="V24" s="13"/>
      <c r="W24" s="13">
        <f t="shared" si="11"/>
        <v>130</v>
      </c>
      <c r="X24" s="57">
        <f t="shared" si="12"/>
        <v>104307.97254901961</v>
      </c>
      <c r="Y24" s="72">
        <f t="shared" si="13"/>
        <v>74769.972549019614</v>
      </c>
      <c r="AA24" s="74">
        <f t="shared" si="14"/>
        <v>104307.97254901961</v>
      </c>
    </row>
    <row r="25" spans="1:27" ht="14.5" x14ac:dyDescent="0.35">
      <c r="A25">
        <v>2028</v>
      </c>
      <c r="B25" t="s">
        <v>315</v>
      </c>
      <c r="C25" t="s">
        <v>1488</v>
      </c>
      <c r="D25" t="s">
        <v>316</v>
      </c>
      <c r="E25" t="s">
        <v>276</v>
      </c>
      <c r="F25" t="s">
        <v>1505</v>
      </c>
      <c r="G25" t="s">
        <v>40</v>
      </c>
      <c r="H25" s="6">
        <v>43832</v>
      </c>
      <c r="I25" s="2">
        <v>45657</v>
      </c>
      <c r="J25">
        <v>362.6</v>
      </c>
      <c r="K25" s="45">
        <f t="shared" si="0"/>
        <v>740.66797385620919</v>
      </c>
      <c r="L25" s="3">
        <f t="shared" si="1"/>
        <v>366</v>
      </c>
      <c r="M25" s="3">
        <f t="shared" si="2"/>
        <v>0</v>
      </c>
      <c r="N25" s="3">
        <f t="shared" si="3"/>
        <v>0</v>
      </c>
      <c r="O25" s="3">
        <f t="shared" si="4"/>
        <v>366</v>
      </c>
      <c r="P25" s="51">
        <f t="shared" si="5"/>
        <v>132711.6</v>
      </c>
      <c r="Q25" s="51">
        <f t="shared" si="6"/>
        <v>94629.898273202649</v>
      </c>
      <c r="R25" s="51">
        <f t="shared" si="7"/>
        <v>92945.568183891868</v>
      </c>
      <c r="S25" s="51">
        <f t="shared" si="8"/>
        <v>187575.46645709453</v>
      </c>
      <c r="T25" s="58">
        <f t="shared" si="9"/>
        <v>32634.000000000004</v>
      </c>
      <c r="U25" s="58">
        <f t="shared" si="10"/>
        <v>32634.000000000004</v>
      </c>
      <c r="V25" s="13"/>
      <c r="W25" s="13">
        <f t="shared" si="11"/>
        <v>0</v>
      </c>
      <c r="X25" s="57">
        <f t="shared" si="12"/>
        <v>0</v>
      </c>
      <c r="Y25" s="72">
        <f t="shared" si="13"/>
        <v>0</v>
      </c>
      <c r="AA25" s="74">
        <f t="shared" si="14"/>
        <v>32634.000000000004</v>
      </c>
    </row>
    <row r="26" spans="1:27" ht="14.5" x14ac:dyDescent="0.35">
      <c r="A26">
        <v>2029</v>
      </c>
      <c r="B26" t="s">
        <v>317</v>
      </c>
      <c r="C26" t="s">
        <v>1385</v>
      </c>
      <c r="D26" t="s">
        <v>821</v>
      </c>
      <c r="E26" t="s">
        <v>276</v>
      </c>
      <c r="F26" t="s">
        <v>1500</v>
      </c>
      <c r="G26" t="s">
        <v>40</v>
      </c>
      <c r="H26" s="6">
        <v>43832</v>
      </c>
      <c r="I26" s="2">
        <v>45657</v>
      </c>
      <c r="J26">
        <v>362.6</v>
      </c>
      <c r="K26" s="45">
        <f t="shared" si="0"/>
        <v>956.47862745098041</v>
      </c>
      <c r="L26" s="3">
        <f t="shared" si="1"/>
        <v>366</v>
      </c>
      <c r="M26" s="3">
        <f t="shared" si="2"/>
        <v>0</v>
      </c>
      <c r="N26" s="3">
        <f t="shared" si="3"/>
        <v>0</v>
      </c>
      <c r="O26" s="3">
        <f t="shared" si="4"/>
        <v>366</v>
      </c>
      <c r="P26" s="51">
        <f t="shared" si="5"/>
        <v>132711.6</v>
      </c>
      <c r="Q26" s="51">
        <f t="shared" si="6"/>
        <v>94629.898273202649</v>
      </c>
      <c r="R26" s="51">
        <f t="shared" si="7"/>
        <v>92945.568183891868</v>
      </c>
      <c r="S26" s="51">
        <f t="shared" si="8"/>
        <v>187575.46645709453</v>
      </c>
      <c r="T26" s="58">
        <f t="shared" si="9"/>
        <v>32634.000000000004</v>
      </c>
      <c r="U26" s="58">
        <f t="shared" si="10"/>
        <v>32634.000000000004</v>
      </c>
      <c r="V26" s="13"/>
      <c r="W26" s="13">
        <f t="shared" si="11"/>
        <v>130</v>
      </c>
      <c r="X26" s="57">
        <f t="shared" si="12"/>
        <v>124342.22156862746</v>
      </c>
      <c r="Y26" s="72">
        <f t="shared" si="13"/>
        <v>91708.221568627458</v>
      </c>
      <c r="AA26" s="74">
        <f t="shared" si="14"/>
        <v>124342.22156862746</v>
      </c>
    </row>
    <row r="27" spans="1:27" ht="14.5" x14ac:dyDescent="0.35">
      <c r="A27">
        <v>2031</v>
      </c>
      <c r="B27" t="s">
        <v>319</v>
      </c>
      <c r="C27" t="s">
        <v>1385</v>
      </c>
      <c r="D27" t="s">
        <v>316</v>
      </c>
      <c r="E27" t="s">
        <v>276</v>
      </c>
      <c r="F27" t="s">
        <v>277</v>
      </c>
      <c r="G27" t="s">
        <v>40</v>
      </c>
      <c r="H27" s="6">
        <v>43832</v>
      </c>
      <c r="I27" s="2">
        <v>45657</v>
      </c>
      <c r="J27">
        <v>362.6</v>
      </c>
      <c r="K27" s="45">
        <f t="shared" si="0"/>
        <v>831.84503267973867</v>
      </c>
      <c r="L27" s="3">
        <f t="shared" si="1"/>
        <v>366</v>
      </c>
      <c r="M27" s="3">
        <f t="shared" si="2"/>
        <v>1</v>
      </c>
      <c r="N27" s="3">
        <f t="shared" si="3"/>
        <v>50</v>
      </c>
      <c r="O27" s="3">
        <f t="shared" si="4"/>
        <v>315</v>
      </c>
      <c r="P27" s="51">
        <f t="shared" si="5"/>
        <v>114219</v>
      </c>
      <c r="Q27" s="51">
        <f t="shared" si="6"/>
        <v>81443.764907264587</v>
      </c>
      <c r="R27" s="51">
        <f t="shared" si="7"/>
        <v>79994.136551710209</v>
      </c>
      <c r="S27" s="51">
        <f t="shared" si="8"/>
        <v>161437.90145897481</v>
      </c>
      <c r="T27" s="58">
        <f t="shared" si="9"/>
        <v>32634.000000000004</v>
      </c>
      <c r="U27" s="58">
        <f t="shared" si="10"/>
        <v>32634.000000000004</v>
      </c>
      <c r="V27" s="13"/>
      <c r="W27" s="13">
        <f t="shared" si="11"/>
        <v>130</v>
      </c>
      <c r="X27" s="57">
        <f t="shared" si="12"/>
        <v>108139.85424836603</v>
      </c>
      <c r="Y27" s="72">
        <f t="shared" si="13"/>
        <v>75505.854248366028</v>
      </c>
      <c r="AA27" s="74">
        <f t="shared" si="14"/>
        <v>108139.85424836603</v>
      </c>
    </row>
    <row r="28" spans="1:27" ht="14.5" x14ac:dyDescent="0.35">
      <c r="A28">
        <v>2033</v>
      </c>
      <c r="B28" t="s">
        <v>320</v>
      </c>
      <c r="C28" t="s">
        <v>1385</v>
      </c>
      <c r="D28" t="s">
        <v>292</v>
      </c>
      <c r="E28" t="s">
        <v>276</v>
      </c>
      <c r="F28" t="s">
        <v>277</v>
      </c>
      <c r="G28" t="s">
        <v>40</v>
      </c>
      <c r="H28" s="6">
        <v>43832</v>
      </c>
      <c r="I28" s="2">
        <v>45657</v>
      </c>
      <c r="J28">
        <v>434.62</v>
      </c>
      <c r="K28" s="45">
        <f t="shared" si="0"/>
        <v>829.45660130718966</v>
      </c>
      <c r="L28" s="3">
        <f t="shared" si="1"/>
        <v>366</v>
      </c>
      <c r="M28" s="3">
        <f t="shared" si="2"/>
        <v>3</v>
      </c>
      <c r="N28" s="3">
        <f t="shared" si="3"/>
        <v>0</v>
      </c>
      <c r="O28" s="3">
        <f t="shared" si="4"/>
        <v>363</v>
      </c>
      <c r="P28" s="51">
        <f t="shared" si="5"/>
        <v>157767.06</v>
      </c>
      <c r="Q28" s="51">
        <f t="shared" si="6"/>
        <v>93854.243369323944</v>
      </c>
      <c r="R28" s="51">
        <f t="shared" si="7"/>
        <v>110493.34822579307</v>
      </c>
      <c r="S28" s="51">
        <f t="shared" si="8"/>
        <v>204347.591595117</v>
      </c>
      <c r="T28" s="58">
        <f t="shared" si="9"/>
        <v>39115.800000000003</v>
      </c>
      <c r="U28" s="58">
        <f t="shared" si="10"/>
        <v>39115.800000000003</v>
      </c>
      <c r="V28" s="13"/>
      <c r="W28" s="13">
        <f t="shared" si="11"/>
        <v>130</v>
      </c>
      <c r="X28" s="57">
        <f t="shared" si="12"/>
        <v>107829.35816993465</v>
      </c>
      <c r="Y28" s="72">
        <f t="shared" si="13"/>
        <v>68713.558169934651</v>
      </c>
      <c r="AA28" s="74">
        <f t="shared" si="14"/>
        <v>107829.35816993465</v>
      </c>
    </row>
    <row r="29" spans="1:27" ht="14.5" x14ac:dyDescent="0.35">
      <c r="A29">
        <v>2034</v>
      </c>
      <c r="B29" t="s">
        <v>321</v>
      </c>
      <c r="C29" t="s">
        <v>1385</v>
      </c>
      <c r="D29" t="s">
        <v>408</v>
      </c>
      <c r="E29" t="s">
        <v>276</v>
      </c>
      <c r="F29" t="s">
        <v>277</v>
      </c>
      <c r="G29" t="s">
        <v>40</v>
      </c>
      <c r="H29" s="6">
        <v>43832</v>
      </c>
      <c r="I29" s="2">
        <v>45657</v>
      </c>
      <c r="J29">
        <v>362.6</v>
      </c>
      <c r="K29" s="45">
        <f t="shared" si="0"/>
        <v>857.01</v>
      </c>
      <c r="L29" s="3">
        <f t="shared" si="1"/>
        <v>366</v>
      </c>
      <c r="M29" s="3">
        <f t="shared" si="2"/>
        <v>4</v>
      </c>
      <c r="N29" s="3">
        <f t="shared" si="3"/>
        <v>0</v>
      </c>
      <c r="O29" s="3">
        <f t="shared" si="4"/>
        <v>362</v>
      </c>
      <c r="P29" s="51">
        <f t="shared" si="5"/>
        <v>131261.20000000001</v>
      </c>
      <c r="Q29" s="51">
        <f t="shared" si="6"/>
        <v>93595.691734697713</v>
      </c>
      <c r="R29" s="51">
        <f t="shared" si="7"/>
        <v>91929.769624505076</v>
      </c>
      <c r="S29" s="51">
        <f t="shared" si="8"/>
        <v>185525.4613592028</v>
      </c>
      <c r="T29" s="58">
        <f t="shared" si="9"/>
        <v>32634.000000000004</v>
      </c>
      <c r="U29" s="58">
        <f t="shared" si="10"/>
        <v>32634.000000000004</v>
      </c>
      <c r="V29" s="13"/>
      <c r="W29" s="13">
        <f t="shared" si="11"/>
        <v>130</v>
      </c>
      <c r="X29" s="57">
        <f t="shared" si="12"/>
        <v>111411.3</v>
      </c>
      <c r="Y29" s="72">
        <f t="shared" si="13"/>
        <v>78777.3</v>
      </c>
      <c r="AA29" s="74">
        <f t="shared" si="14"/>
        <v>111411.3</v>
      </c>
    </row>
    <row r="30" spans="1:27" ht="14.5" x14ac:dyDescent="0.35">
      <c r="A30">
        <v>2035</v>
      </c>
      <c r="B30" t="s">
        <v>322</v>
      </c>
      <c r="C30" t="s">
        <v>1488</v>
      </c>
      <c r="D30" t="s">
        <v>275</v>
      </c>
      <c r="E30" t="s">
        <v>276</v>
      </c>
      <c r="F30" t="s">
        <v>277</v>
      </c>
      <c r="G30" t="s">
        <v>40</v>
      </c>
      <c r="H30" s="6">
        <v>43832</v>
      </c>
      <c r="I30" s="2">
        <v>45657</v>
      </c>
      <c r="J30">
        <v>300.25</v>
      </c>
      <c r="K30" s="45">
        <f t="shared" si="0"/>
        <v>923.56686274509786</v>
      </c>
      <c r="L30" s="3">
        <f t="shared" si="1"/>
        <v>366</v>
      </c>
      <c r="M30" s="3">
        <f t="shared" si="2"/>
        <v>0</v>
      </c>
      <c r="N30" s="3">
        <f t="shared" si="3"/>
        <v>0</v>
      </c>
      <c r="O30" s="3">
        <f t="shared" si="4"/>
        <v>366</v>
      </c>
      <c r="P30" s="51">
        <f t="shared" si="5"/>
        <v>109891.5</v>
      </c>
      <c r="Q30" s="51">
        <f t="shared" si="6"/>
        <v>94629.898273202649</v>
      </c>
      <c r="R30" s="51">
        <f t="shared" si="7"/>
        <v>76963.339346976092</v>
      </c>
      <c r="S30" s="51">
        <f t="shared" si="8"/>
        <v>171593.23762017873</v>
      </c>
      <c r="T30" s="58">
        <f t="shared" si="9"/>
        <v>27022.5</v>
      </c>
      <c r="U30" s="58">
        <f t="shared" si="10"/>
        <v>27022.5</v>
      </c>
      <c r="V30" s="13"/>
      <c r="W30" s="13">
        <f t="shared" si="11"/>
        <v>0</v>
      </c>
      <c r="X30" s="57">
        <f t="shared" si="12"/>
        <v>0</v>
      </c>
      <c r="Y30" s="72">
        <f t="shared" si="13"/>
        <v>0</v>
      </c>
      <c r="AA30" s="74">
        <f t="shared" si="14"/>
        <v>27022.5</v>
      </c>
    </row>
    <row r="31" spans="1:27" ht="14.5" x14ac:dyDescent="0.35">
      <c r="A31">
        <v>2036</v>
      </c>
      <c r="B31" t="s">
        <v>323</v>
      </c>
      <c r="C31" t="s">
        <v>1385</v>
      </c>
      <c r="D31" t="s">
        <v>316</v>
      </c>
      <c r="E31" t="s">
        <v>276</v>
      </c>
      <c r="F31" t="s">
        <v>277</v>
      </c>
      <c r="G31" t="s">
        <v>40</v>
      </c>
      <c r="H31" s="6">
        <v>43832</v>
      </c>
      <c r="I31" s="2">
        <v>45657</v>
      </c>
      <c r="J31">
        <v>362.6</v>
      </c>
      <c r="K31" s="45">
        <f t="shared" si="0"/>
        <v>815.34607843137258</v>
      </c>
      <c r="L31" s="3">
        <f t="shared" si="1"/>
        <v>366</v>
      </c>
      <c r="M31" s="3">
        <f t="shared" si="2"/>
        <v>3</v>
      </c>
      <c r="N31" s="3">
        <f t="shared" si="3"/>
        <v>0</v>
      </c>
      <c r="O31" s="3">
        <f t="shared" si="4"/>
        <v>363</v>
      </c>
      <c r="P31" s="51">
        <f t="shared" si="5"/>
        <v>131623.80000000002</v>
      </c>
      <c r="Q31" s="51">
        <f t="shared" si="6"/>
        <v>93854.243369323944</v>
      </c>
      <c r="R31" s="51">
        <f t="shared" si="7"/>
        <v>92183.719264351777</v>
      </c>
      <c r="S31" s="51">
        <f t="shared" si="8"/>
        <v>186037.96263367572</v>
      </c>
      <c r="T31" s="58">
        <f t="shared" si="9"/>
        <v>32634.000000000004</v>
      </c>
      <c r="U31" s="58">
        <f t="shared" si="10"/>
        <v>32634.000000000004</v>
      </c>
      <c r="V31" s="13"/>
      <c r="W31" s="13">
        <f t="shared" si="11"/>
        <v>130</v>
      </c>
      <c r="X31" s="57">
        <f t="shared" si="12"/>
        <v>105994.99019607843</v>
      </c>
      <c r="Y31" s="72">
        <f t="shared" si="13"/>
        <v>73360.990196078434</v>
      </c>
      <c r="AA31" s="74">
        <f t="shared" si="14"/>
        <v>105994.99019607843</v>
      </c>
    </row>
    <row r="32" spans="1:27" ht="14.5" x14ac:dyDescent="0.35">
      <c r="A32">
        <v>2037</v>
      </c>
      <c r="B32" t="s">
        <v>324</v>
      </c>
      <c r="C32" t="s">
        <v>1385</v>
      </c>
      <c r="D32" t="s">
        <v>312</v>
      </c>
      <c r="E32" t="s">
        <v>276</v>
      </c>
      <c r="F32" t="s">
        <v>277</v>
      </c>
      <c r="G32" t="s">
        <v>40</v>
      </c>
      <c r="H32" s="6">
        <v>43832</v>
      </c>
      <c r="I32" s="2">
        <v>45657</v>
      </c>
      <c r="J32">
        <v>300.25</v>
      </c>
      <c r="K32" s="45">
        <f t="shared" si="0"/>
        <v>827.52111111111117</v>
      </c>
      <c r="L32" s="3">
        <f t="shared" si="1"/>
        <v>366</v>
      </c>
      <c r="M32" s="3">
        <f t="shared" si="2"/>
        <v>0</v>
      </c>
      <c r="N32" s="3">
        <f t="shared" si="3"/>
        <v>0</v>
      </c>
      <c r="O32" s="3">
        <f t="shared" si="4"/>
        <v>366</v>
      </c>
      <c r="P32" s="51">
        <f t="shared" si="5"/>
        <v>109891.5</v>
      </c>
      <c r="Q32" s="51">
        <f t="shared" si="6"/>
        <v>94629.898273202649</v>
      </c>
      <c r="R32" s="51">
        <f t="shared" si="7"/>
        <v>76963.339346976092</v>
      </c>
      <c r="S32" s="51">
        <f t="shared" si="8"/>
        <v>171593.23762017873</v>
      </c>
      <c r="T32" s="58">
        <f t="shared" si="9"/>
        <v>27022.5</v>
      </c>
      <c r="U32" s="58">
        <f t="shared" si="10"/>
        <v>27022.5</v>
      </c>
      <c r="V32" s="13"/>
      <c r="W32" s="13">
        <f t="shared" si="11"/>
        <v>130</v>
      </c>
      <c r="X32" s="57">
        <f t="shared" si="12"/>
        <v>107577.74444444446</v>
      </c>
      <c r="Y32" s="72">
        <f t="shared" si="13"/>
        <v>80555.244444444455</v>
      </c>
      <c r="AA32" s="74">
        <f t="shared" si="14"/>
        <v>107577.74444444446</v>
      </c>
    </row>
    <row r="33" spans="1:27" ht="14.5" x14ac:dyDescent="0.35">
      <c r="A33">
        <v>2038</v>
      </c>
      <c r="B33" t="s">
        <v>325</v>
      </c>
      <c r="C33" t="s">
        <v>1385</v>
      </c>
      <c r="D33" t="s">
        <v>296</v>
      </c>
      <c r="E33" t="s">
        <v>276</v>
      </c>
      <c r="F33" t="s">
        <v>277</v>
      </c>
      <c r="G33" t="s">
        <v>40</v>
      </c>
      <c r="H33" s="6">
        <v>43832</v>
      </c>
      <c r="I33" s="2">
        <v>45657</v>
      </c>
      <c r="J33">
        <v>434.62</v>
      </c>
      <c r="K33" s="45">
        <f t="shared" si="0"/>
        <v>988.21960784313728</v>
      </c>
      <c r="L33" s="3">
        <f t="shared" si="1"/>
        <v>366</v>
      </c>
      <c r="M33" s="3">
        <f t="shared" si="2"/>
        <v>1</v>
      </c>
      <c r="N33" s="3">
        <f t="shared" si="3"/>
        <v>0</v>
      </c>
      <c r="O33" s="3">
        <f t="shared" si="4"/>
        <v>365</v>
      </c>
      <c r="P33" s="51">
        <f t="shared" si="5"/>
        <v>158636.29999999999</v>
      </c>
      <c r="Q33" s="51">
        <f t="shared" si="6"/>
        <v>94371.346638576419</v>
      </c>
      <c r="R33" s="51">
        <f t="shared" si="7"/>
        <v>111102.1270038966</v>
      </c>
      <c r="S33" s="51">
        <f t="shared" si="8"/>
        <v>205473.47364247302</v>
      </c>
      <c r="T33" s="58">
        <f t="shared" si="9"/>
        <v>39115.800000000003</v>
      </c>
      <c r="U33" s="58">
        <f t="shared" si="10"/>
        <v>39115.800000000003</v>
      </c>
      <c r="V33" s="13"/>
      <c r="W33" s="13">
        <f t="shared" si="11"/>
        <v>130</v>
      </c>
      <c r="X33" s="57">
        <f t="shared" si="12"/>
        <v>128468.54901960785</v>
      </c>
      <c r="Y33" s="72">
        <f t="shared" si="13"/>
        <v>89352.749019607843</v>
      </c>
      <c r="AA33" s="74">
        <f t="shared" si="14"/>
        <v>128468.54901960785</v>
      </c>
    </row>
    <row r="34" spans="1:27" ht="14.5" x14ac:dyDescent="0.35">
      <c r="A34">
        <v>2039</v>
      </c>
      <c r="B34" t="s">
        <v>326</v>
      </c>
      <c r="C34" t="s">
        <v>1385</v>
      </c>
      <c r="D34" t="s">
        <v>327</v>
      </c>
      <c r="E34" t="s">
        <v>276</v>
      </c>
      <c r="F34" t="s">
        <v>1504</v>
      </c>
      <c r="G34" t="s">
        <v>1529</v>
      </c>
      <c r="H34" s="6">
        <v>43832</v>
      </c>
      <c r="I34" s="2">
        <v>45657</v>
      </c>
      <c r="J34">
        <v>455.8</v>
      </c>
      <c r="K34" s="45">
        <f t="shared" si="0"/>
        <v>952.16405228758151</v>
      </c>
      <c r="L34" s="3">
        <f t="shared" si="1"/>
        <v>366</v>
      </c>
      <c r="M34" s="3">
        <f t="shared" si="2"/>
        <v>1</v>
      </c>
      <c r="N34" s="3">
        <f t="shared" si="3"/>
        <v>0</v>
      </c>
      <c r="O34" s="3">
        <f t="shared" si="4"/>
        <v>365</v>
      </c>
      <c r="P34" s="51">
        <f t="shared" si="5"/>
        <v>166367</v>
      </c>
      <c r="Q34" s="51">
        <f t="shared" si="6"/>
        <v>94371.346638576419</v>
      </c>
      <c r="R34" s="51">
        <f t="shared" si="7"/>
        <v>116516.38094974018</v>
      </c>
      <c r="S34" s="51">
        <f t="shared" si="8"/>
        <v>210887.7275883166</v>
      </c>
      <c r="T34" s="58">
        <f t="shared" si="9"/>
        <v>41022</v>
      </c>
      <c r="U34" s="58">
        <f t="shared" si="10"/>
        <v>41022</v>
      </c>
      <c r="V34" s="13"/>
      <c r="W34" s="13">
        <f t="shared" si="11"/>
        <v>130</v>
      </c>
      <c r="X34" s="57">
        <f t="shared" si="12"/>
        <v>123781.3267973856</v>
      </c>
      <c r="Y34" s="72">
        <f t="shared" si="13"/>
        <v>82759.326797385598</v>
      </c>
      <c r="AA34" s="74">
        <f t="shared" si="14"/>
        <v>123781.3267973856</v>
      </c>
    </row>
    <row r="35" spans="1:27" ht="14.5" x14ac:dyDescent="0.35">
      <c r="A35">
        <v>2040</v>
      </c>
      <c r="B35" t="s">
        <v>328</v>
      </c>
      <c r="C35" t="s">
        <v>1385</v>
      </c>
      <c r="D35" t="s">
        <v>329</v>
      </c>
      <c r="E35" t="s">
        <v>276</v>
      </c>
      <c r="F35" t="s">
        <v>1504</v>
      </c>
      <c r="G35" t="s">
        <v>1529</v>
      </c>
      <c r="H35" s="6">
        <v>43832</v>
      </c>
      <c r="I35" s="2">
        <v>45657</v>
      </c>
      <c r="J35">
        <v>778.3</v>
      </c>
      <c r="K35" s="45">
        <f t="shared" si="0"/>
        <v>1926.5027450980392</v>
      </c>
      <c r="L35" s="3">
        <f t="shared" si="1"/>
        <v>366</v>
      </c>
      <c r="M35" s="3">
        <f t="shared" si="2"/>
        <v>2</v>
      </c>
      <c r="N35" s="3">
        <f t="shared" si="3"/>
        <v>7</v>
      </c>
      <c r="O35" s="3">
        <f t="shared" si="4"/>
        <v>357</v>
      </c>
      <c r="P35" s="51">
        <f t="shared" si="5"/>
        <v>186191.20799999998</v>
      </c>
      <c r="Q35" s="51">
        <f t="shared" si="6"/>
        <v>92302.933561566519</v>
      </c>
      <c r="R35" s="51">
        <f t="shared" si="7"/>
        <v>130400.41426977892</v>
      </c>
      <c r="S35" s="51">
        <f t="shared" si="8"/>
        <v>222703.34783134545</v>
      </c>
      <c r="T35" s="58">
        <f t="shared" si="9"/>
        <v>70047</v>
      </c>
      <c r="U35" s="58">
        <f t="shared" si="10"/>
        <v>70047</v>
      </c>
      <c r="V35" s="13"/>
      <c r="W35" s="13">
        <f t="shared" si="11"/>
        <v>130</v>
      </c>
      <c r="X35" s="57">
        <f t="shared" si="12"/>
        <v>250445.3568627451</v>
      </c>
      <c r="Y35" s="72">
        <f t="shared" si="13"/>
        <v>180398.3568627451</v>
      </c>
      <c r="AA35" s="74">
        <f t="shared" si="14"/>
        <v>250445.3568627451</v>
      </c>
    </row>
    <row r="36" spans="1:27" ht="14.5" x14ac:dyDescent="0.35">
      <c r="A36">
        <v>2041</v>
      </c>
      <c r="B36" t="s">
        <v>330</v>
      </c>
      <c r="C36" t="s">
        <v>1385</v>
      </c>
      <c r="D36" t="s">
        <v>282</v>
      </c>
      <c r="E36" t="s">
        <v>276</v>
      </c>
      <c r="F36" t="s">
        <v>277</v>
      </c>
      <c r="G36" t="s">
        <v>40</v>
      </c>
      <c r="H36" s="6">
        <v>43832</v>
      </c>
      <c r="I36" s="2">
        <v>45657</v>
      </c>
      <c r="J36">
        <v>328.2</v>
      </c>
      <c r="K36" s="45">
        <f t="shared" si="0"/>
        <v>843.6747058823529</v>
      </c>
      <c r="L36" s="3">
        <f t="shared" si="1"/>
        <v>366</v>
      </c>
      <c r="M36" s="3">
        <f t="shared" si="2"/>
        <v>1</v>
      </c>
      <c r="N36" s="3">
        <f t="shared" si="3"/>
        <v>0</v>
      </c>
      <c r="O36" s="3">
        <f t="shared" si="4"/>
        <v>365</v>
      </c>
      <c r="P36" s="51">
        <f t="shared" si="5"/>
        <v>119793</v>
      </c>
      <c r="Q36" s="51">
        <f t="shared" si="6"/>
        <v>94371.346638576419</v>
      </c>
      <c r="R36" s="51">
        <f t="shared" si="7"/>
        <v>83897.92941576289</v>
      </c>
      <c r="S36" s="51">
        <f t="shared" si="8"/>
        <v>178269.27605433931</v>
      </c>
      <c r="T36" s="58">
        <f t="shared" si="9"/>
        <v>29538</v>
      </c>
      <c r="U36" s="58">
        <f t="shared" si="10"/>
        <v>29538</v>
      </c>
      <c r="V36" s="13"/>
      <c r="W36" s="13">
        <f t="shared" si="11"/>
        <v>130</v>
      </c>
      <c r="X36" s="57">
        <f t="shared" si="12"/>
        <v>109677.71176470588</v>
      </c>
      <c r="Y36" s="72">
        <f t="shared" si="13"/>
        <v>80139.711764705877</v>
      </c>
      <c r="AA36" s="74">
        <f t="shared" si="14"/>
        <v>109677.71176470588</v>
      </c>
    </row>
    <row r="37" spans="1:27" ht="14.5" x14ac:dyDescent="0.35">
      <c r="A37">
        <v>2042</v>
      </c>
      <c r="B37" t="s">
        <v>331</v>
      </c>
      <c r="C37" t="s">
        <v>1385</v>
      </c>
      <c r="D37" t="s">
        <v>408</v>
      </c>
      <c r="E37" t="s">
        <v>276</v>
      </c>
      <c r="F37" t="s">
        <v>277</v>
      </c>
      <c r="G37" t="s">
        <v>40</v>
      </c>
      <c r="H37" s="6">
        <v>43832</v>
      </c>
      <c r="I37" s="2">
        <v>45657</v>
      </c>
      <c r="J37">
        <v>362.6</v>
      </c>
      <c r="K37" s="45">
        <f t="shared" si="0"/>
        <v>680.5196732026144</v>
      </c>
      <c r="L37" s="3">
        <f t="shared" si="1"/>
        <v>366</v>
      </c>
      <c r="M37" s="3">
        <f t="shared" si="2"/>
        <v>6</v>
      </c>
      <c r="N37" s="3">
        <f t="shared" si="3"/>
        <v>0</v>
      </c>
      <c r="O37" s="3">
        <f t="shared" si="4"/>
        <v>360</v>
      </c>
      <c r="P37" s="51">
        <f t="shared" si="5"/>
        <v>130536.00000000001</v>
      </c>
      <c r="Q37" s="51">
        <f t="shared" si="6"/>
        <v>93078.588465445238</v>
      </c>
      <c r="R37" s="51">
        <f t="shared" si="7"/>
        <v>91421.870344811687</v>
      </c>
      <c r="S37" s="51">
        <f t="shared" si="8"/>
        <v>184500.45881025691</v>
      </c>
      <c r="T37" s="58">
        <f t="shared" si="9"/>
        <v>32634.000000000004</v>
      </c>
      <c r="U37" s="58">
        <f t="shared" si="10"/>
        <v>32634.000000000004</v>
      </c>
      <c r="V37" s="13"/>
      <c r="W37" s="13">
        <f t="shared" si="11"/>
        <v>130</v>
      </c>
      <c r="X37" s="57">
        <f t="shared" si="12"/>
        <v>88467.557516339875</v>
      </c>
      <c r="Y37" s="72">
        <f t="shared" si="13"/>
        <v>55833.557516339875</v>
      </c>
      <c r="AA37" s="74">
        <f t="shared" si="14"/>
        <v>88467.557516339875</v>
      </c>
    </row>
    <row r="38" spans="1:27" ht="14.5" x14ac:dyDescent="0.35">
      <c r="A38">
        <v>2043</v>
      </c>
      <c r="B38" t="s">
        <v>332</v>
      </c>
      <c r="C38" t="s">
        <v>1385</v>
      </c>
      <c r="D38" t="s">
        <v>296</v>
      </c>
      <c r="E38" t="s">
        <v>276</v>
      </c>
      <c r="F38" t="s">
        <v>277</v>
      </c>
      <c r="G38" t="s">
        <v>40</v>
      </c>
      <c r="H38" s="6">
        <v>43832</v>
      </c>
      <c r="I38" s="2">
        <v>45657</v>
      </c>
      <c r="J38">
        <v>434.62</v>
      </c>
      <c r="K38" s="45">
        <f t="shared" si="0"/>
        <v>1116.3301960784315</v>
      </c>
      <c r="L38" s="3">
        <f t="shared" si="1"/>
        <v>366</v>
      </c>
      <c r="M38" s="3">
        <f t="shared" si="2"/>
        <v>2</v>
      </c>
      <c r="N38" s="3">
        <f t="shared" si="3"/>
        <v>0</v>
      </c>
      <c r="O38" s="3">
        <f t="shared" si="4"/>
        <v>364</v>
      </c>
      <c r="P38" s="51">
        <f t="shared" si="5"/>
        <v>158201.68</v>
      </c>
      <c r="Q38" s="51">
        <f t="shared" si="6"/>
        <v>94112.795003950188</v>
      </c>
      <c r="R38" s="51">
        <f t="shared" si="7"/>
        <v>110797.73761484484</v>
      </c>
      <c r="S38" s="51">
        <f t="shared" si="8"/>
        <v>204910.53261879503</v>
      </c>
      <c r="T38" s="58">
        <f t="shared" si="9"/>
        <v>39115.800000000003</v>
      </c>
      <c r="U38" s="58">
        <f t="shared" si="10"/>
        <v>39115.800000000003</v>
      </c>
      <c r="V38" s="13"/>
      <c r="W38" s="13">
        <f t="shared" si="11"/>
        <v>130</v>
      </c>
      <c r="X38" s="57">
        <f t="shared" si="12"/>
        <v>145122.9254901961</v>
      </c>
      <c r="Y38" s="72">
        <f t="shared" si="13"/>
        <v>106007.12549019609</v>
      </c>
      <c r="AA38" s="74">
        <f t="shared" si="14"/>
        <v>145122.9254901961</v>
      </c>
    </row>
    <row r="39" spans="1:27" ht="14.5" x14ac:dyDescent="0.35">
      <c r="A39">
        <v>2044</v>
      </c>
      <c r="B39" t="s">
        <v>333</v>
      </c>
      <c r="C39" t="s">
        <v>1385</v>
      </c>
      <c r="D39" t="s">
        <v>292</v>
      </c>
      <c r="E39" t="s">
        <v>276</v>
      </c>
      <c r="F39" t="s">
        <v>277</v>
      </c>
      <c r="G39" t="s">
        <v>40</v>
      </c>
      <c r="H39" s="6">
        <v>43832</v>
      </c>
      <c r="I39" s="2">
        <v>45657</v>
      </c>
      <c r="J39">
        <v>434.62</v>
      </c>
      <c r="K39" s="45">
        <f t="shared" si="0"/>
        <v>1254.9256209150326</v>
      </c>
      <c r="L39" s="3">
        <f t="shared" si="1"/>
        <v>366</v>
      </c>
      <c r="M39" s="3">
        <f t="shared" si="2"/>
        <v>1</v>
      </c>
      <c r="N39" s="3">
        <f t="shared" si="3"/>
        <v>0</v>
      </c>
      <c r="O39" s="3">
        <f t="shared" si="4"/>
        <v>365</v>
      </c>
      <c r="P39" s="51">
        <f t="shared" si="5"/>
        <v>158636.29999999999</v>
      </c>
      <c r="Q39" s="51">
        <f t="shared" si="6"/>
        <v>94371.346638576419</v>
      </c>
      <c r="R39" s="51">
        <f t="shared" si="7"/>
        <v>111102.1270038966</v>
      </c>
      <c r="S39" s="51">
        <f t="shared" si="8"/>
        <v>205473.47364247302</v>
      </c>
      <c r="T39" s="58">
        <f t="shared" si="9"/>
        <v>39115.800000000003</v>
      </c>
      <c r="U39" s="58">
        <f t="shared" si="10"/>
        <v>39115.800000000003</v>
      </c>
      <c r="V39" s="13"/>
      <c r="W39" s="13">
        <f t="shared" si="11"/>
        <v>130</v>
      </c>
      <c r="X39" s="57">
        <f t="shared" si="12"/>
        <v>163140.33071895424</v>
      </c>
      <c r="Y39" s="72">
        <f t="shared" si="13"/>
        <v>124024.53071895424</v>
      </c>
      <c r="AA39" s="74">
        <f t="shared" si="14"/>
        <v>163140.33071895424</v>
      </c>
    </row>
    <row r="40" spans="1:27" ht="14.5" x14ac:dyDescent="0.35">
      <c r="A40">
        <v>2045</v>
      </c>
      <c r="B40" t="s">
        <v>334</v>
      </c>
      <c r="C40" t="s">
        <v>1385</v>
      </c>
      <c r="D40" t="s">
        <v>282</v>
      </c>
      <c r="E40" t="s">
        <v>276</v>
      </c>
      <c r="F40" t="s">
        <v>277</v>
      </c>
      <c r="G40" t="s">
        <v>40</v>
      </c>
      <c r="H40" s="6">
        <v>43832</v>
      </c>
      <c r="I40" s="2">
        <v>45657</v>
      </c>
      <c r="J40">
        <v>328.2</v>
      </c>
      <c r="K40" s="45">
        <f t="shared" si="0"/>
        <v>790.53300653594772</v>
      </c>
      <c r="L40" s="3">
        <f t="shared" si="1"/>
        <v>366</v>
      </c>
      <c r="M40" s="3">
        <f t="shared" si="2"/>
        <v>5</v>
      </c>
      <c r="N40" s="3">
        <f t="shared" si="3"/>
        <v>0</v>
      </c>
      <c r="O40" s="3">
        <f t="shared" si="4"/>
        <v>361</v>
      </c>
      <c r="P40" s="51">
        <f t="shared" si="5"/>
        <v>118480.2</v>
      </c>
      <c r="Q40" s="51">
        <f t="shared" si="6"/>
        <v>93337.140100071469</v>
      </c>
      <c r="R40" s="51">
        <f t="shared" si="7"/>
        <v>82978.500052302479</v>
      </c>
      <c r="S40" s="51">
        <f t="shared" si="8"/>
        <v>176315.64015237393</v>
      </c>
      <c r="T40" s="58">
        <f t="shared" si="9"/>
        <v>29538</v>
      </c>
      <c r="U40" s="58">
        <f t="shared" si="10"/>
        <v>29538</v>
      </c>
      <c r="V40" s="13"/>
      <c r="W40" s="13">
        <f t="shared" si="11"/>
        <v>130</v>
      </c>
      <c r="X40" s="57">
        <f t="shared" si="12"/>
        <v>102769.2908496732</v>
      </c>
      <c r="Y40" s="72">
        <f t="shared" si="13"/>
        <v>73231.290849673198</v>
      </c>
      <c r="AA40" s="74">
        <f t="shared" si="14"/>
        <v>102769.2908496732</v>
      </c>
    </row>
    <row r="41" spans="1:27" ht="14.5" x14ac:dyDescent="0.35">
      <c r="A41">
        <v>2047</v>
      </c>
      <c r="B41" t="s">
        <v>335</v>
      </c>
      <c r="C41" t="s">
        <v>1385</v>
      </c>
      <c r="D41" t="s">
        <v>336</v>
      </c>
      <c r="E41" t="s">
        <v>276</v>
      </c>
      <c r="F41" t="s">
        <v>310</v>
      </c>
      <c r="G41" t="s">
        <v>40</v>
      </c>
      <c r="H41" s="6">
        <v>43832</v>
      </c>
      <c r="I41" s="2">
        <v>45657</v>
      </c>
      <c r="J41">
        <v>300.25</v>
      </c>
      <c r="K41" s="45">
        <f t="shared" si="0"/>
        <v>720.07026143790847</v>
      </c>
      <c r="L41" s="3">
        <f t="shared" si="1"/>
        <v>366</v>
      </c>
      <c r="M41" s="3">
        <f t="shared" si="2"/>
        <v>0</v>
      </c>
      <c r="N41" s="3">
        <f t="shared" si="3"/>
        <v>7</v>
      </c>
      <c r="O41" s="3">
        <f t="shared" si="4"/>
        <v>359</v>
      </c>
      <c r="P41" s="51">
        <f t="shared" si="5"/>
        <v>107789.75</v>
      </c>
      <c r="Q41" s="51">
        <f t="shared" si="6"/>
        <v>92820.036830818994</v>
      </c>
      <c r="R41" s="51">
        <f t="shared" si="7"/>
        <v>75491.362911378194</v>
      </c>
      <c r="S41" s="51">
        <f t="shared" si="8"/>
        <v>168311.39974219719</v>
      </c>
      <c r="T41" s="58">
        <f t="shared" si="9"/>
        <v>27022.5</v>
      </c>
      <c r="U41" s="58">
        <f t="shared" si="10"/>
        <v>27022.5</v>
      </c>
      <c r="V41" s="13"/>
      <c r="W41" s="13">
        <f t="shared" si="11"/>
        <v>130</v>
      </c>
      <c r="X41" s="57">
        <f t="shared" si="12"/>
        <v>93609.133986928107</v>
      </c>
      <c r="Y41" s="72">
        <f t="shared" si="13"/>
        <v>66586.633986928107</v>
      </c>
      <c r="AA41" s="74">
        <f t="shared" si="14"/>
        <v>93609.133986928107</v>
      </c>
    </row>
    <row r="42" spans="1:27" ht="14.5" x14ac:dyDescent="0.35">
      <c r="A42">
        <v>2048</v>
      </c>
      <c r="B42" t="s">
        <v>337</v>
      </c>
      <c r="C42" t="s">
        <v>1385</v>
      </c>
      <c r="D42" t="s">
        <v>286</v>
      </c>
      <c r="E42" t="s">
        <v>276</v>
      </c>
      <c r="F42" t="s">
        <v>1504</v>
      </c>
      <c r="G42" t="s">
        <v>1529</v>
      </c>
      <c r="H42" s="6">
        <v>43832</v>
      </c>
      <c r="I42" s="2">
        <v>45657</v>
      </c>
      <c r="J42">
        <v>455.8</v>
      </c>
      <c r="K42" s="45">
        <f t="shared" si="0"/>
        <v>1503.739934640523</v>
      </c>
      <c r="L42" s="3">
        <f t="shared" si="1"/>
        <v>366</v>
      </c>
      <c r="M42" s="3">
        <f t="shared" si="2"/>
        <v>3</v>
      </c>
      <c r="N42" s="3">
        <f t="shared" si="3"/>
        <v>0</v>
      </c>
      <c r="O42" s="3">
        <f t="shared" si="4"/>
        <v>363</v>
      </c>
      <c r="P42" s="51">
        <f t="shared" si="5"/>
        <v>165455.4</v>
      </c>
      <c r="Q42" s="51">
        <f t="shared" si="6"/>
        <v>93854.243369323944</v>
      </c>
      <c r="R42" s="51">
        <f t="shared" si="7"/>
        <v>115877.93502672789</v>
      </c>
      <c r="S42" s="51">
        <f t="shared" si="8"/>
        <v>209732.17839605184</v>
      </c>
      <c r="T42" s="58">
        <f t="shared" si="9"/>
        <v>41022</v>
      </c>
      <c r="U42" s="58">
        <f t="shared" si="10"/>
        <v>41022</v>
      </c>
      <c r="V42" s="13"/>
      <c r="W42" s="13">
        <f t="shared" si="11"/>
        <v>130</v>
      </c>
      <c r="X42" s="57">
        <f t="shared" si="12"/>
        <v>195486.191503268</v>
      </c>
      <c r="Y42" s="72">
        <f t="shared" si="13"/>
        <v>154464.191503268</v>
      </c>
      <c r="AA42" s="74">
        <f t="shared" si="14"/>
        <v>195486.191503268</v>
      </c>
    </row>
    <row r="43" spans="1:27" ht="14.5" x14ac:dyDescent="0.35">
      <c r="A43">
        <v>2049</v>
      </c>
      <c r="B43" t="s">
        <v>338</v>
      </c>
      <c r="C43" t="s">
        <v>1385</v>
      </c>
      <c r="D43" t="s">
        <v>339</v>
      </c>
      <c r="E43" t="s">
        <v>276</v>
      </c>
      <c r="F43" t="s">
        <v>277</v>
      </c>
      <c r="G43" t="s">
        <v>40</v>
      </c>
      <c r="H43" s="6">
        <v>43832</v>
      </c>
      <c r="I43" s="2">
        <v>45657</v>
      </c>
      <c r="J43">
        <v>434.62</v>
      </c>
      <c r="K43" s="45">
        <f t="shared" si="0"/>
        <v>937.97568627450983</v>
      </c>
      <c r="L43" s="3">
        <f t="shared" si="1"/>
        <v>366</v>
      </c>
      <c r="M43" s="3">
        <f t="shared" si="2"/>
        <v>1</v>
      </c>
      <c r="N43" s="3">
        <f t="shared" si="3"/>
        <v>0</v>
      </c>
      <c r="O43" s="3">
        <f t="shared" si="4"/>
        <v>365</v>
      </c>
      <c r="P43" s="51">
        <f t="shared" si="5"/>
        <v>158636.29999999999</v>
      </c>
      <c r="Q43" s="51">
        <f t="shared" si="6"/>
        <v>94371.346638576419</v>
      </c>
      <c r="R43" s="51">
        <f t="shared" si="7"/>
        <v>111102.1270038966</v>
      </c>
      <c r="S43" s="51">
        <f t="shared" si="8"/>
        <v>205473.47364247302</v>
      </c>
      <c r="T43" s="58">
        <f t="shared" si="9"/>
        <v>39115.800000000003</v>
      </c>
      <c r="U43" s="58">
        <f t="shared" si="10"/>
        <v>39115.800000000003</v>
      </c>
      <c r="V43" s="13"/>
      <c r="W43" s="13">
        <f t="shared" si="11"/>
        <v>130</v>
      </c>
      <c r="X43" s="57">
        <f t="shared" si="12"/>
        <v>121936.83921568628</v>
      </c>
      <c r="Y43" s="72">
        <f t="shared" si="13"/>
        <v>82821.03921568628</v>
      </c>
      <c r="AA43" s="74">
        <f t="shared" si="14"/>
        <v>121936.83921568628</v>
      </c>
    </row>
    <row r="44" spans="1:27" ht="14.5" x14ac:dyDescent="0.35">
      <c r="A44">
        <v>2051</v>
      </c>
      <c r="B44" t="s">
        <v>340</v>
      </c>
      <c r="C44" t="s">
        <v>1385</v>
      </c>
      <c r="D44" t="s">
        <v>341</v>
      </c>
      <c r="E44" t="s">
        <v>276</v>
      </c>
      <c r="F44" t="s">
        <v>277</v>
      </c>
      <c r="G44" t="s">
        <v>40</v>
      </c>
      <c r="H44" s="6">
        <v>43832</v>
      </c>
      <c r="I44" s="2">
        <v>45657</v>
      </c>
      <c r="J44">
        <v>362.6</v>
      </c>
      <c r="K44" s="45">
        <f t="shared" si="0"/>
        <v>711.22581699346415</v>
      </c>
      <c r="L44" s="3">
        <f t="shared" si="1"/>
        <v>366</v>
      </c>
      <c r="M44" s="3">
        <f t="shared" si="2"/>
        <v>8</v>
      </c>
      <c r="N44" s="3">
        <f t="shared" si="3"/>
        <v>0</v>
      </c>
      <c r="O44" s="3">
        <f t="shared" si="4"/>
        <v>358</v>
      </c>
      <c r="P44" s="51">
        <f t="shared" si="5"/>
        <v>129810.8</v>
      </c>
      <c r="Q44" s="51">
        <f t="shared" si="6"/>
        <v>92561.485196192763</v>
      </c>
      <c r="R44" s="51">
        <f t="shared" si="7"/>
        <v>90913.971065118283</v>
      </c>
      <c r="S44" s="51">
        <f t="shared" si="8"/>
        <v>183475.45626131105</v>
      </c>
      <c r="T44" s="58">
        <f t="shared" si="9"/>
        <v>32634.000000000004</v>
      </c>
      <c r="U44" s="58">
        <f t="shared" si="10"/>
        <v>32634.000000000004</v>
      </c>
      <c r="V44" s="13"/>
      <c r="W44" s="13">
        <f t="shared" si="11"/>
        <v>130</v>
      </c>
      <c r="X44" s="57">
        <f t="shared" si="12"/>
        <v>92459.356209150341</v>
      </c>
      <c r="Y44" s="72">
        <f t="shared" si="13"/>
        <v>59825.356209150341</v>
      </c>
      <c r="AA44" s="74">
        <f t="shared" si="14"/>
        <v>92459.356209150341</v>
      </c>
    </row>
    <row r="45" spans="1:27" ht="14.5" x14ac:dyDescent="0.35">
      <c r="A45">
        <v>2052</v>
      </c>
      <c r="B45" t="s">
        <v>342</v>
      </c>
      <c r="C45" t="s">
        <v>1385</v>
      </c>
      <c r="D45" t="s">
        <v>339</v>
      </c>
      <c r="E45" t="s">
        <v>276</v>
      </c>
      <c r="F45" t="s">
        <v>277</v>
      </c>
      <c r="G45" t="s">
        <v>40</v>
      </c>
      <c r="H45" s="6">
        <v>43832</v>
      </c>
      <c r="I45" s="2">
        <v>45657</v>
      </c>
      <c r="J45">
        <v>434.62</v>
      </c>
      <c r="K45" s="45">
        <f t="shared" si="0"/>
        <v>838.54169934640515</v>
      </c>
      <c r="L45" s="3">
        <f t="shared" si="1"/>
        <v>366</v>
      </c>
      <c r="M45" s="3">
        <f t="shared" si="2"/>
        <v>6</v>
      </c>
      <c r="N45" s="3">
        <f t="shared" si="3"/>
        <v>0</v>
      </c>
      <c r="O45" s="3">
        <f t="shared" si="4"/>
        <v>360</v>
      </c>
      <c r="P45" s="51">
        <f t="shared" si="5"/>
        <v>156463.20000000001</v>
      </c>
      <c r="Q45" s="51">
        <f t="shared" si="6"/>
        <v>93078.588465445238</v>
      </c>
      <c r="R45" s="51">
        <f t="shared" si="7"/>
        <v>109580.18005863776</v>
      </c>
      <c r="S45" s="51">
        <f t="shared" si="8"/>
        <v>202658.76852408302</v>
      </c>
      <c r="T45" s="58">
        <f t="shared" si="9"/>
        <v>39115.800000000003</v>
      </c>
      <c r="U45" s="58">
        <f t="shared" si="10"/>
        <v>39115.800000000003</v>
      </c>
      <c r="V45" s="13"/>
      <c r="W45" s="13">
        <f t="shared" si="11"/>
        <v>130</v>
      </c>
      <c r="X45" s="57">
        <f t="shared" si="12"/>
        <v>109010.42091503266</v>
      </c>
      <c r="Y45" s="72">
        <f t="shared" si="13"/>
        <v>69894.620915032661</v>
      </c>
      <c r="AA45" s="74">
        <f t="shared" si="14"/>
        <v>109010.42091503266</v>
      </c>
    </row>
    <row r="46" spans="1:27" ht="14.5" x14ac:dyDescent="0.35">
      <c r="A46">
        <v>2053</v>
      </c>
      <c r="B46" t="s">
        <v>343</v>
      </c>
      <c r="C46" t="s">
        <v>1385</v>
      </c>
      <c r="D46" t="s">
        <v>292</v>
      </c>
      <c r="E46" t="s">
        <v>276</v>
      </c>
      <c r="F46" t="s">
        <v>277</v>
      </c>
      <c r="G46" t="s">
        <v>40</v>
      </c>
      <c r="H46" s="6">
        <v>43832</v>
      </c>
      <c r="I46" s="2">
        <v>45657</v>
      </c>
      <c r="J46">
        <v>434.62</v>
      </c>
      <c r="K46" s="45">
        <f t="shared" si="0"/>
        <v>977.84542483660152</v>
      </c>
      <c r="L46" s="3">
        <f t="shared" si="1"/>
        <v>366</v>
      </c>
      <c r="M46" s="3">
        <f t="shared" si="2"/>
        <v>2</v>
      </c>
      <c r="N46" s="3">
        <f t="shared" si="3"/>
        <v>0</v>
      </c>
      <c r="O46" s="3">
        <f t="shared" si="4"/>
        <v>364</v>
      </c>
      <c r="P46" s="51">
        <f t="shared" si="5"/>
        <v>158201.68</v>
      </c>
      <c r="Q46" s="51">
        <f t="shared" si="6"/>
        <v>94112.795003950188</v>
      </c>
      <c r="R46" s="51">
        <f t="shared" si="7"/>
        <v>110797.73761484484</v>
      </c>
      <c r="S46" s="51">
        <f t="shared" si="8"/>
        <v>204910.53261879503</v>
      </c>
      <c r="T46" s="58">
        <f t="shared" si="9"/>
        <v>39115.800000000003</v>
      </c>
      <c r="U46" s="58">
        <f t="shared" si="10"/>
        <v>39115.800000000003</v>
      </c>
      <c r="V46" s="13"/>
      <c r="W46" s="13">
        <f t="shared" si="11"/>
        <v>130</v>
      </c>
      <c r="X46" s="57">
        <f t="shared" si="12"/>
        <v>127119.9052287582</v>
      </c>
      <c r="Y46" s="72">
        <f t="shared" si="13"/>
        <v>88004.105228758199</v>
      </c>
      <c r="AA46" s="74">
        <f t="shared" si="14"/>
        <v>127119.9052287582</v>
      </c>
    </row>
    <row r="47" spans="1:27" ht="14.5" x14ac:dyDescent="0.35">
      <c r="A47">
        <v>2054</v>
      </c>
      <c r="B47" t="s">
        <v>344</v>
      </c>
      <c r="C47" t="s">
        <v>1385</v>
      </c>
      <c r="D47" t="s">
        <v>289</v>
      </c>
      <c r="E47" t="s">
        <v>276</v>
      </c>
      <c r="F47" t="s">
        <v>277</v>
      </c>
      <c r="G47" t="s">
        <v>40</v>
      </c>
      <c r="H47" s="6">
        <v>43832</v>
      </c>
      <c r="I47" s="2">
        <v>45657</v>
      </c>
      <c r="J47">
        <v>362.6</v>
      </c>
      <c r="K47" s="45">
        <f t="shared" si="0"/>
        <v>702.25535947712433</v>
      </c>
      <c r="L47" s="3">
        <f t="shared" si="1"/>
        <v>366</v>
      </c>
      <c r="M47" s="3">
        <f t="shared" si="2"/>
        <v>23</v>
      </c>
      <c r="N47" s="3">
        <f t="shared" si="3"/>
        <v>0</v>
      </c>
      <c r="O47" s="3">
        <f t="shared" si="4"/>
        <v>343</v>
      </c>
      <c r="P47" s="51">
        <f t="shared" si="5"/>
        <v>124371.8</v>
      </c>
      <c r="Q47" s="51">
        <f t="shared" si="6"/>
        <v>88683.210676799208</v>
      </c>
      <c r="R47" s="51">
        <f t="shared" si="7"/>
        <v>87104.726467417786</v>
      </c>
      <c r="S47" s="51">
        <f t="shared" si="8"/>
        <v>175787.93714421699</v>
      </c>
      <c r="T47" s="58">
        <f t="shared" si="9"/>
        <v>32634.000000000004</v>
      </c>
      <c r="U47" s="58">
        <f t="shared" si="10"/>
        <v>32634.000000000004</v>
      </c>
      <c r="V47" s="13"/>
      <c r="W47" s="13">
        <f t="shared" si="11"/>
        <v>130</v>
      </c>
      <c r="X47" s="57">
        <f t="shared" si="12"/>
        <v>91293.196732026161</v>
      </c>
      <c r="Y47" s="72">
        <f t="shared" si="13"/>
        <v>58659.196732026161</v>
      </c>
      <c r="AA47" s="74">
        <f t="shared" si="14"/>
        <v>91293.196732026161</v>
      </c>
    </row>
    <row r="48" spans="1:27" ht="14.5" x14ac:dyDescent="0.35">
      <c r="A48">
        <v>2055</v>
      </c>
      <c r="B48" t="s">
        <v>345</v>
      </c>
      <c r="C48" t="s">
        <v>1385</v>
      </c>
      <c r="D48" t="s">
        <v>282</v>
      </c>
      <c r="E48" t="s">
        <v>276</v>
      </c>
      <c r="F48" t="s">
        <v>277</v>
      </c>
      <c r="G48" t="s">
        <v>40</v>
      </c>
      <c r="H48" s="6">
        <v>43832</v>
      </c>
      <c r="I48" s="2">
        <v>45657</v>
      </c>
      <c r="J48">
        <v>310.68</v>
      </c>
      <c r="K48" s="45">
        <f t="shared" si="0"/>
        <v>646.13372549019618</v>
      </c>
      <c r="L48" s="3">
        <f t="shared" si="1"/>
        <v>366</v>
      </c>
      <c r="M48" s="3">
        <f t="shared" si="2"/>
        <v>2</v>
      </c>
      <c r="N48" s="3">
        <f t="shared" si="3"/>
        <v>96</v>
      </c>
      <c r="O48" s="3">
        <f t="shared" si="4"/>
        <v>268</v>
      </c>
      <c r="P48" s="51">
        <f t="shared" si="5"/>
        <v>83262.240000000005</v>
      </c>
      <c r="Q48" s="51">
        <f t="shared" si="6"/>
        <v>69291.838079831447</v>
      </c>
      <c r="R48" s="51">
        <f t="shared" si="7"/>
        <v>58313.336626666918</v>
      </c>
      <c r="S48" s="51">
        <f t="shared" si="8"/>
        <v>127605.17470649836</v>
      </c>
      <c r="T48" s="58">
        <f t="shared" si="9"/>
        <v>27961.200000000001</v>
      </c>
      <c r="U48" s="58">
        <f t="shared" si="10"/>
        <v>27961.200000000001</v>
      </c>
      <c r="V48" s="13"/>
      <c r="W48" s="13">
        <f t="shared" si="11"/>
        <v>130</v>
      </c>
      <c r="X48" s="57">
        <f t="shared" si="12"/>
        <v>83997.384313725503</v>
      </c>
      <c r="Y48" s="72">
        <f t="shared" si="13"/>
        <v>56036.184313725505</v>
      </c>
      <c r="AA48" s="74">
        <f t="shared" si="14"/>
        <v>83997.384313725503</v>
      </c>
    </row>
    <row r="49" spans="1:27" ht="14.5" x14ac:dyDescent="0.35">
      <c r="A49">
        <v>2056</v>
      </c>
      <c r="B49" t="s">
        <v>346</v>
      </c>
      <c r="C49" t="s">
        <v>1385</v>
      </c>
      <c r="D49" t="s">
        <v>284</v>
      </c>
      <c r="E49" t="s">
        <v>276</v>
      </c>
      <c r="F49" t="s">
        <v>277</v>
      </c>
      <c r="G49" t="s">
        <v>40</v>
      </c>
      <c r="H49" s="6">
        <v>43936</v>
      </c>
      <c r="I49" s="2">
        <v>45657</v>
      </c>
      <c r="J49">
        <v>300.25</v>
      </c>
      <c r="K49" s="45">
        <f t="shared" si="0"/>
        <v>660.60673202614373</v>
      </c>
      <c r="L49" s="3">
        <f t="shared" si="1"/>
        <v>366</v>
      </c>
      <c r="M49" s="3">
        <f t="shared" si="2"/>
        <v>7</v>
      </c>
      <c r="N49" s="3">
        <f t="shared" si="3"/>
        <v>0</v>
      </c>
      <c r="O49" s="3">
        <f t="shared" si="4"/>
        <v>359</v>
      </c>
      <c r="P49" s="51">
        <f t="shared" si="5"/>
        <v>107789.75</v>
      </c>
      <c r="Q49" s="51">
        <f t="shared" si="6"/>
        <v>92820.036830818994</v>
      </c>
      <c r="R49" s="51">
        <f t="shared" si="7"/>
        <v>75491.362911378194</v>
      </c>
      <c r="S49" s="51">
        <f t="shared" si="8"/>
        <v>168311.39974219719</v>
      </c>
      <c r="T49" s="58">
        <f t="shared" si="9"/>
        <v>27022.5</v>
      </c>
      <c r="U49" s="58">
        <f t="shared" si="10"/>
        <v>27022.5</v>
      </c>
      <c r="V49" s="13"/>
      <c r="W49" s="13">
        <f t="shared" si="11"/>
        <v>130</v>
      </c>
      <c r="X49" s="57">
        <f t="shared" si="12"/>
        <v>85878.875163398683</v>
      </c>
      <c r="Y49" s="72">
        <f t="shared" si="13"/>
        <v>58856.375163398683</v>
      </c>
      <c r="AA49" s="74">
        <f t="shared" si="14"/>
        <v>85878.875163398683</v>
      </c>
    </row>
    <row r="50" spans="1:27" ht="14.5" x14ac:dyDescent="0.35">
      <c r="A50">
        <v>2058</v>
      </c>
      <c r="B50" t="s">
        <v>348</v>
      </c>
      <c r="C50" t="s">
        <v>1385</v>
      </c>
      <c r="D50" t="s">
        <v>296</v>
      </c>
      <c r="E50" t="s">
        <v>276</v>
      </c>
      <c r="F50" t="s">
        <v>277</v>
      </c>
      <c r="G50" t="s">
        <v>40</v>
      </c>
      <c r="H50" s="6">
        <v>43832</v>
      </c>
      <c r="I50" s="2">
        <v>45657</v>
      </c>
      <c r="J50">
        <v>434.62</v>
      </c>
      <c r="K50" s="45">
        <f t="shared" si="0"/>
        <v>1099.9018300653595</v>
      </c>
      <c r="L50" s="3">
        <f t="shared" si="1"/>
        <v>366</v>
      </c>
      <c r="M50" s="3">
        <f t="shared" si="2"/>
        <v>1</v>
      </c>
      <c r="N50" s="3">
        <f t="shared" si="3"/>
        <v>0</v>
      </c>
      <c r="O50" s="3">
        <f t="shared" si="4"/>
        <v>365</v>
      </c>
      <c r="P50" s="51">
        <f t="shared" si="5"/>
        <v>158636.29999999999</v>
      </c>
      <c r="Q50" s="51">
        <f t="shared" si="6"/>
        <v>94371.346638576419</v>
      </c>
      <c r="R50" s="51">
        <f t="shared" si="7"/>
        <v>111102.1270038966</v>
      </c>
      <c r="S50" s="51">
        <f t="shared" si="8"/>
        <v>205473.47364247302</v>
      </c>
      <c r="T50" s="58">
        <f t="shared" si="9"/>
        <v>39115.800000000003</v>
      </c>
      <c r="U50" s="58">
        <f t="shared" si="10"/>
        <v>39115.800000000003</v>
      </c>
      <c r="V50" s="13"/>
      <c r="W50" s="13">
        <f t="shared" si="11"/>
        <v>130</v>
      </c>
      <c r="X50" s="57">
        <f t="shared" si="12"/>
        <v>142987.23790849673</v>
      </c>
      <c r="Y50" s="72">
        <f t="shared" si="13"/>
        <v>103871.43790849672</v>
      </c>
      <c r="AA50" s="74">
        <f t="shared" si="14"/>
        <v>142987.23790849673</v>
      </c>
    </row>
    <row r="51" spans="1:27" ht="14.5" x14ac:dyDescent="0.35">
      <c r="A51">
        <v>2059</v>
      </c>
      <c r="B51" t="s">
        <v>349</v>
      </c>
      <c r="C51" t="s">
        <v>1385</v>
      </c>
      <c r="D51" t="s">
        <v>286</v>
      </c>
      <c r="E51" t="s">
        <v>276</v>
      </c>
      <c r="F51" t="s">
        <v>1504</v>
      </c>
      <c r="G51" t="s">
        <v>1529</v>
      </c>
      <c r="H51" s="6">
        <v>43832</v>
      </c>
      <c r="I51" s="2">
        <v>45657</v>
      </c>
      <c r="J51">
        <v>455.8</v>
      </c>
      <c r="K51" s="45">
        <f t="shared" si="0"/>
        <v>1493.3538562091503</v>
      </c>
      <c r="L51" s="3">
        <f t="shared" si="1"/>
        <v>366</v>
      </c>
      <c r="M51" s="3">
        <f t="shared" si="2"/>
        <v>3</v>
      </c>
      <c r="N51" s="3">
        <f t="shared" si="3"/>
        <v>0</v>
      </c>
      <c r="O51" s="3">
        <f t="shared" si="4"/>
        <v>363</v>
      </c>
      <c r="P51" s="51">
        <f t="shared" si="5"/>
        <v>165455.4</v>
      </c>
      <c r="Q51" s="51">
        <f t="shared" si="6"/>
        <v>93854.243369323944</v>
      </c>
      <c r="R51" s="51">
        <f t="shared" si="7"/>
        <v>115877.93502672789</v>
      </c>
      <c r="S51" s="51">
        <f t="shared" si="8"/>
        <v>209732.17839605184</v>
      </c>
      <c r="T51" s="58">
        <f t="shared" si="9"/>
        <v>41022</v>
      </c>
      <c r="U51" s="58">
        <f t="shared" si="10"/>
        <v>41022</v>
      </c>
      <c r="V51" s="13"/>
      <c r="W51" s="13">
        <f t="shared" si="11"/>
        <v>130</v>
      </c>
      <c r="X51" s="57">
        <f t="shared" si="12"/>
        <v>194136.00130718955</v>
      </c>
      <c r="Y51" s="72">
        <f t="shared" si="13"/>
        <v>153114.00130718955</v>
      </c>
      <c r="AA51" s="74">
        <f t="shared" si="14"/>
        <v>194136.00130718955</v>
      </c>
    </row>
    <row r="52" spans="1:27" ht="14.5" x14ac:dyDescent="0.35">
      <c r="A52">
        <v>2060</v>
      </c>
      <c r="B52" t="s">
        <v>350</v>
      </c>
      <c r="C52" t="s">
        <v>1385</v>
      </c>
      <c r="D52" t="s">
        <v>296</v>
      </c>
      <c r="E52" t="s">
        <v>276</v>
      </c>
      <c r="F52" t="s">
        <v>277</v>
      </c>
      <c r="G52" t="s">
        <v>40</v>
      </c>
      <c r="H52" s="6">
        <v>43832</v>
      </c>
      <c r="I52" s="2">
        <v>45657</v>
      </c>
      <c r="J52">
        <v>434.62</v>
      </c>
      <c r="K52" s="45">
        <f t="shared" si="0"/>
        <v>859.97705882352932</v>
      </c>
      <c r="L52" s="3">
        <f t="shared" si="1"/>
        <v>366</v>
      </c>
      <c r="M52" s="3">
        <f t="shared" si="2"/>
        <v>0</v>
      </c>
      <c r="N52" s="3">
        <f t="shared" si="3"/>
        <v>0</v>
      </c>
      <c r="O52" s="3">
        <f t="shared" si="4"/>
        <v>366</v>
      </c>
      <c r="P52" s="51">
        <f t="shared" si="5"/>
        <v>159070.92000000001</v>
      </c>
      <c r="Q52" s="51">
        <f t="shared" si="6"/>
        <v>94629.898273202649</v>
      </c>
      <c r="R52" s="51">
        <f t="shared" si="7"/>
        <v>111406.5163929484</v>
      </c>
      <c r="S52" s="51">
        <f t="shared" si="8"/>
        <v>206036.41466615105</v>
      </c>
      <c r="T52" s="58">
        <f t="shared" si="9"/>
        <v>39115.800000000003</v>
      </c>
      <c r="U52" s="58">
        <f t="shared" si="10"/>
        <v>39115.800000000003</v>
      </c>
      <c r="V52" s="13"/>
      <c r="W52" s="13">
        <f t="shared" si="11"/>
        <v>130</v>
      </c>
      <c r="X52" s="57">
        <f t="shared" si="12"/>
        <v>111797.0176470588</v>
      </c>
      <c r="Y52" s="72">
        <f t="shared" si="13"/>
        <v>72681.217647058802</v>
      </c>
      <c r="AA52" s="74">
        <f t="shared" si="14"/>
        <v>111797.0176470588</v>
      </c>
    </row>
    <row r="53" spans="1:27" ht="14.5" x14ac:dyDescent="0.35">
      <c r="A53">
        <v>2061</v>
      </c>
      <c r="B53" t="s">
        <v>351</v>
      </c>
      <c r="C53" t="s">
        <v>1385</v>
      </c>
      <c r="D53" t="s">
        <v>298</v>
      </c>
      <c r="E53" t="s">
        <v>276</v>
      </c>
      <c r="F53" t="s">
        <v>277</v>
      </c>
      <c r="G53" t="s">
        <v>40</v>
      </c>
      <c r="H53" s="6">
        <v>44409</v>
      </c>
      <c r="I53" s="2">
        <v>45657</v>
      </c>
      <c r="J53">
        <v>300.25</v>
      </c>
      <c r="K53" s="45">
        <f t="shared" si="0"/>
        <v>684.34581699346393</v>
      </c>
      <c r="L53" s="3">
        <f t="shared" si="1"/>
        <v>366</v>
      </c>
      <c r="M53" s="3">
        <f t="shared" si="2"/>
        <v>2</v>
      </c>
      <c r="N53" s="3">
        <f t="shared" si="3"/>
        <v>0</v>
      </c>
      <c r="O53" s="3">
        <f t="shared" si="4"/>
        <v>364</v>
      </c>
      <c r="P53" s="51">
        <f t="shared" si="5"/>
        <v>109291</v>
      </c>
      <c r="Q53" s="51">
        <f t="shared" si="6"/>
        <v>94112.795003950188</v>
      </c>
      <c r="R53" s="51">
        <f t="shared" si="7"/>
        <v>76542.774651090978</v>
      </c>
      <c r="S53" s="51">
        <f t="shared" si="8"/>
        <v>170655.56965504115</v>
      </c>
      <c r="T53" s="58">
        <f t="shared" si="9"/>
        <v>27022.5</v>
      </c>
      <c r="U53" s="58">
        <f t="shared" si="10"/>
        <v>27022.5</v>
      </c>
      <c r="V53" s="13"/>
      <c r="W53" s="13">
        <f t="shared" si="11"/>
        <v>130</v>
      </c>
      <c r="X53" s="57">
        <f t="shared" si="12"/>
        <v>88964.956209150318</v>
      </c>
      <c r="Y53" s="72">
        <f t="shared" si="13"/>
        <v>61942.456209150318</v>
      </c>
      <c r="AA53" s="74">
        <f t="shared" si="14"/>
        <v>88964.956209150318</v>
      </c>
    </row>
    <row r="54" spans="1:27" ht="14.5" x14ac:dyDescent="0.35">
      <c r="A54">
        <v>2062</v>
      </c>
      <c r="B54" t="s">
        <v>354</v>
      </c>
      <c r="C54" t="s">
        <v>1385</v>
      </c>
      <c r="D54" t="s">
        <v>339</v>
      </c>
      <c r="E54" t="s">
        <v>276</v>
      </c>
      <c r="F54" t="s">
        <v>277</v>
      </c>
      <c r="G54" t="s">
        <v>40</v>
      </c>
      <c r="H54" s="6">
        <v>43832</v>
      </c>
      <c r="I54" s="2">
        <v>45657</v>
      </c>
      <c r="J54">
        <v>434.62</v>
      </c>
      <c r="K54" s="45">
        <f t="shared" si="0"/>
        <v>851.66398692810458</v>
      </c>
      <c r="L54" s="3">
        <f t="shared" si="1"/>
        <v>366</v>
      </c>
      <c r="M54" s="3">
        <f t="shared" si="2"/>
        <v>3</v>
      </c>
      <c r="N54" s="3">
        <f t="shared" si="3"/>
        <v>0</v>
      </c>
      <c r="O54" s="3">
        <f t="shared" si="4"/>
        <v>363</v>
      </c>
      <c r="P54" s="51">
        <f t="shared" si="5"/>
        <v>157767.06</v>
      </c>
      <c r="Q54" s="51">
        <f t="shared" si="6"/>
        <v>93854.243369323944</v>
      </c>
      <c r="R54" s="51">
        <f t="shared" si="7"/>
        <v>110493.34822579307</v>
      </c>
      <c r="S54" s="51">
        <f t="shared" si="8"/>
        <v>204347.591595117</v>
      </c>
      <c r="T54" s="58">
        <f t="shared" si="9"/>
        <v>39115.800000000003</v>
      </c>
      <c r="U54" s="58">
        <f t="shared" si="10"/>
        <v>39115.800000000003</v>
      </c>
      <c r="V54" s="13"/>
      <c r="W54" s="13">
        <f t="shared" si="11"/>
        <v>130</v>
      </c>
      <c r="X54" s="57">
        <f t="shared" si="12"/>
        <v>110716.3183006536</v>
      </c>
      <c r="Y54" s="72">
        <f t="shared" si="13"/>
        <v>71600.518300653595</v>
      </c>
      <c r="AA54" s="74">
        <f t="shared" si="14"/>
        <v>110716.3183006536</v>
      </c>
    </row>
    <row r="55" spans="1:27" ht="14.5" x14ac:dyDescent="0.35">
      <c r="A55">
        <v>2063</v>
      </c>
      <c r="B55" t="s">
        <v>355</v>
      </c>
      <c r="C55" t="s">
        <v>1385</v>
      </c>
      <c r="D55" t="s">
        <v>316</v>
      </c>
      <c r="E55" t="s">
        <v>276</v>
      </c>
      <c r="F55" t="s">
        <v>277</v>
      </c>
      <c r="G55" t="s">
        <v>40</v>
      </c>
      <c r="H55" s="6">
        <v>43832</v>
      </c>
      <c r="I55" s="2">
        <v>45657</v>
      </c>
      <c r="J55">
        <v>362.6</v>
      </c>
      <c r="K55" s="45">
        <f t="shared" si="0"/>
        <v>800.15313725490205</v>
      </c>
      <c r="L55" s="3">
        <f t="shared" si="1"/>
        <v>366</v>
      </c>
      <c r="M55" s="3">
        <f t="shared" si="2"/>
        <v>40</v>
      </c>
      <c r="N55" s="3">
        <f t="shared" si="3"/>
        <v>0</v>
      </c>
      <c r="O55" s="3">
        <f t="shared" si="4"/>
        <v>326</v>
      </c>
      <c r="P55" s="51">
        <f t="shared" si="5"/>
        <v>118207.6</v>
      </c>
      <c r="Q55" s="51">
        <f t="shared" si="6"/>
        <v>84287.832888153178</v>
      </c>
      <c r="R55" s="51">
        <f t="shared" si="7"/>
        <v>82787.582590023914</v>
      </c>
      <c r="S55" s="51">
        <f t="shared" si="8"/>
        <v>167075.41547817708</v>
      </c>
      <c r="T55" s="58">
        <f t="shared" si="9"/>
        <v>32634.000000000004</v>
      </c>
      <c r="U55" s="58">
        <f t="shared" si="10"/>
        <v>32634.000000000004</v>
      </c>
      <c r="V55" s="13"/>
      <c r="W55" s="13">
        <f t="shared" si="11"/>
        <v>130</v>
      </c>
      <c r="X55" s="57">
        <f t="shared" si="12"/>
        <v>104019.90784313726</v>
      </c>
      <c r="Y55" s="72">
        <f t="shared" si="13"/>
        <v>71385.907843137262</v>
      </c>
      <c r="AA55" s="74">
        <f t="shared" si="14"/>
        <v>104019.90784313726</v>
      </c>
    </row>
    <row r="56" spans="1:27" ht="14.5" x14ac:dyDescent="0.35">
      <c r="A56">
        <v>2064</v>
      </c>
      <c r="B56" t="s">
        <v>356</v>
      </c>
      <c r="C56" t="s">
        <v>1385</v>
      </c>
      <c r="D56" t="s">
        <v>280</v>
      </c>
      <c r="E56" t="s">
        <v>276</v>
      </c>
      <c r="F56" t="s">
        <v>277</v>
      </c>
      <c r="G56" t="s">
        <v>40</v>
      </c>
      <c r="H56" s="6">
        <v>43832</v>
      </c>
      <c r="I56" s="2">
        <v>45657</v>
      </c>
      <c r="J56">
        <v>328.2</v>
      </c>
      <c r="K56" s="45">
        <f t="shared" si="0"/>
        <v>673.39196078431371</v>
      </c>
      <c r="L56" s="3">
        <f t="shared" si="1"/>
        <v>366</v>
      </c>
      <c r="M56" s="3">
        <f t="shared" si="2"/>
        <v>1</v>
      </c>
      <c r="N56" s="3">
        <f t="shared" si="3"/>
        <v>0</v>
      </c>
      <c r="O56" s="3">
        <f t="shared" si="4"/>
        <v>365</v>
      </c>
      <c r="P56" s="51">
        <f t="shared" si="5"/>
        <v>119793</v>
      </c>
      <c r="Q56" s="51">
        <f t="shared" si="6"/>
        <v>94371.346638576419</v>
      </c>
      <c r="R56" s="51">
        <f t="shared" si="7"/>
        <v>83897.92941576289</v>
      </c>
      <c r="S56" s="51">
        <f t="shared" si="8"/>
        <v>178269.27605433931</v>
      </c>
      <c r="T56" s="58">
        <f t="shared" si="9"/>
        <v>29538</v>
      </c>
      <c r="U56" s="58">
        <f t="shared" si="10"/>
        <v>29538</v>
      </c>
      <c r="V56" s="13"/>
      <c r="W56" s="13">
        <f t="shared" si="11"/>
        <v>130</v>
      </c>
      <c r="X56" s="57">
        <f t="shared" si="12"/>
        <v>87540.95490196078</v>
      </c>
      <c r="Y56" s="72">
        <f t="shared" si="13"/>
        <v>58002.95490196078</v>
      </c>
      <c r="AA56" s="74">
        <f t="shared" si="14"/>
        <v>87540.95490196078</v>
      </c>
    </row>
    <row r="57" spans="1:27" ht="14.5" x14ac:dyDescent="0.35">
      <c r="A57">
        <v>2065</v>
      </c>
      <c r="B57" t="s">
        <v>357</v>
      </c>
      <c r="C57" t="s">
        <v>1385</v>
      </c>
      <c r="D57" t="s">
        <v>309</v>
      </c>
      <c r="E57" t="s">
        <v>276</v>
      </c>
      <c r="F57" t="s">
        <v>1500</v>
      </c>
      <c r="G57" t="s">
        <v>40</v>
      </c>
      <c r="H57" s="6">
        <v>43832</v>
      </c>
      <c r="I57" s="2">
        <v>45657</v>
      </c>
      <c r="J57">
        <v>434.62</v>
      </c>
      <c r="K57" s="45">
        <f t="shared" si="0"/>
        <v>1034.6794771241832</v>
      </c>
      <c r="L57" s="3">
        <f t="shared" si="1"/>
        <v>366</v>
      </c>
      <c r="M57" s="3">
        <f t="shared" si="2"/>
        <v>1</v>
      </c>
      <c r="N57" s="3">
        <f t="shared" si="3"/>
        <v>0</v>
      </c>
      <c r="O57" s="3">
        <f t="shared" si="4"/>
        <v>365</v>
      </c>
      <c r="P57" s="51">
        <f t="shared" si="5"/>
        <v>158636.29999999999</v>
      </c>
      <c r="Q57" s="51">
        <f t="shared" si="6"/>
        <v>94371.346638576419</v>
      </c>
      <c r="R57" s="51">
        <f t="shared" si="7"/>
        <v>111102.1270038966</v>
      </c>
      <c r="S57" s="51">
        <f t="shared" si="8"/>
        <v>205473.47364247302</v>
      </c>
      <c r="T57" s="58">
        <f t="shared" si="9"/>
        <v>39115.800000000003</v>
      </c>
      <c r="U57" s="58">
        <f t="shared" si="10"/>
        <v>39115.800000000003</v>
      </c>
      <c r="V57" s="13"/>
      <c r="W57" s="13">
        <f t="shared" si="11"/>
        <v>130</v>
      </c>
      <c r="X57" s="57">
        <f t="shared" si="12"/>
        <v>134508.33202614382</v>
      </c>
      <c r="Y57" s="72">
        <f t="shared" si="13"/>
        <v>95392.532026143817</v>
      </c>
      <c r="AA57" s="74">
        <f t="shared" si="14"/>
        <v>134508.33202614382</v>
      </c>
    </row>
    <row r="58" spans="1:27" ht="14.5" x14ac:dyDescent="0.35">
      <c r="A58">
        <v>2066</v>
      </c>
      <c r="B58" t="s">
        <v>358</v>
      </c>
      <c r="C58" t="s">
        <v>1385</v>
      </c>
      <c r="D58" t="s">
        <v>296</v>
      </c>
      <c r="E58" t="s">
        <v>276</v>
      </c>
      <c r="F58" t="s">
        <v>277</v>
      </c>
      <c r="G58" t="s">
        <v>40</v>
      </c>
      <c r="H58" s="6">
        <v>43832</v>
      </c>
      <c r="I58" s="2">
        <v>45657</v>
      </c>
      <c r="J58">
        <v>434.62</v>
      </c>
      <c r="K58" s="45">
        <f t="shared" si="0"/>
        <v>1183.3248366013072</v>
      </c>
      <c r="L58" s="3">
        <f t="shared" si="1"/>
        <v>366</v>
      </c>
      <c r="M58" s="3">
        <f t="shared" si="2"/>
        <v>4</v>
      </c>
      <c r="N58" s="3">
        <f t="shared" si="3"/>
        <v>0</v>
      </c>
      <c r="O58" s="3">
        <f t="shared" si="4"/>
        <v>362</v>
      </c>
      <c r="P58" s="51">
        <f t="shared" si="5"/>
        <v>157332.44</v>
      </c>
      <c r="Q58" s="51">
        <f t="shared" si="6"/>
        <v>93595.691734697713</v>
      </c>
      <c r="R58" s="51">
        <f t="shared" si="7"/>
        <v>110188.95883674129</v>
      </c>
      <c r="S58" s="51">
        <f t="shared" si="8"/>
        <v>203784.65057143901</v>
      </c>
      <c r="T58" s="58">
        <f t="shared" si="9"/>
        <v>39115.800000000003</v>
      </c>
      <c r="U58" s="58">
        <f t="shared" si="10"/>
        <v>39115.800000000003</v>
      </c>
      <c r="V58" s="13"/>
      <c r="W58" s="13">
        <f t="shared" si="11"/>
        <v>130</v>
      </c>
      <c r="X58" s="57">
        <f t="shared" si="12"/>
        <v>153832.22875816995</v>
      </c>
      <c r="Y58" s="72">
        <f t="shared" si="13"/>
        <v>114716.42875816995</v>
      </c>
      <c r="AA58" s="74">
        <f t="shared" si="14"/>
        <v>153832.22875816995</v>
      </c>
    </row>
    <row r="59" spans="1:27" ht="14.5" x14ac:dyDescent="0.35">
      <c r="A59">
        <v>2067</v>
      </c>
      <c r="B59" t="s">
        <v>359</v>
      </c>
      <c r="C59" t="s">
        <v>1385</v>
      </c>
      <c r="D59" t="s">
        <v>360</v>
      </c>
      <c r="E59" t="s">
        <v>276</v>
      </c>
      <c r="F59" t="s">
        <v>310</v>
      </c>
      <c r="G59" t="s">
        <v>40</v>
      </c>
      <c r="H59" s="6">
        <v>44409</v>
      </c>
      <c r="I59" s="2">
        <v>45657</v>
      </c>
      <c r="J59">
        <v>300.25</v>
      </c>
      <c r="K59" s="45">
        <f t="shared" si="0"/>
        <v>924.39784313725465</v>
      </c>
      <c r="L59" s="3">
        <f t="shared" si="1"/>
        <v>366</v>
      </c>
      <c r="M59" s="3">
        <f t="shared" si="2"/>
        <v>2</v>
      </c>
      <c r="N59" s="3">
        <f t="shared" si="3"/>
        <v>0</v>
      </c>
      <c r="O59" s="3">
        <f t="shared" si="4"/>
        <v>364</v>
      </c>
      <c r="P59" s="51">
        <f t="shared" si="5"/>
        <v>109291</v>
      </c>
      <c r="Q59" s="51">
        <f t="shared" si="6"/>
        <v>94112.795003950188</v>
      </c>
      <c r="R59" s="51">
        <f t="shared" si="7"/>
        <v>76542.774651090978</v>
      </c>
      <c r="S59" s="51">
        <f t="shared" si="8"/>
        <v>170655.56965504115</v>
      </c>
      <c r="T59" s="58">
        <f t="shared" si="9"/>
        <v>27022.5</v>
      </c>
      <c r="U59" s="58">
        <f t="shared" si="10"/>
        <v>27022.5</v>
      </c>
      <c r="V59" s="13"/>
      <c r="W59" s="13">
        <f t="shared" si="11"/>
        <v>130</v>
      </c>
      <c r="X59" s="57">
        <f t="shared" si="12"/>
        <v>120171.7196078431</v>
      </c>
      <c r="Y59" s="72">
        <f t="shared" si="13"/>
        <v>93149.219607843101</v>
      </c>
      <c r="AA59" s="74">
        <f t="shared" si="14"/>
        <v>120171.7196078431</v>
      </c>
    </row>
    <row r="60" spans="1:27" ht="14.5" x14ac:dyDescent="0.35">
      <c r="A60">
        <v>2068</v>
      </c>
      <c r="B60" t="s">
        <v>361</v>
      </c>
      <c r="C60" t="s">
        <v>1385</v>
      </c>
      <c r="D60" t="s">
        <v>286</v>
      </c>
      <c r="E60" t="s">
        <v>276</v>
      </c>
      <c r="F60" t="s">
        <v>1506</v>
      </c>
      <c r="G60" t="s">
        <v>1529</v>
      </c>
      <c r="H60" s="6">
        <v>44228</v>
      </c>
      <c r="I60" s="2">
        <v>45657</v>
      </c>
      <c r="J60">
        <v>455.8</v>
      </c>
      <c r="K60" s="45">
        <f t="shared" si="0"/>
        <v>1014.128496732026</v>
      </c>
      <c r="L60" s="3">
        <f t="shared" si="1"/>
        <v>366</v>
      </c>
      <c r="M60" s="3">
        <f t="shared" si="2"/>
        <v>3</v>
      </c>
      <c r="N60" s="3">
        <f t="shared" si="3"/>
        <v>0</v>
      </c>
      <c r="O60" s="3">
        <f t="shared" si="4"/>
        <v>363</v>
      </c>
      <c r="P60" s="51">
        <f t="shared" si="5"/>
        <v>165455.4</v>
      </c>
      <c r="Q60" s="51">
        <f t="shared" si="6"/>
        <v>93854.243369323944</v>
      </c>
      <c r="R60" s="51">
        <f t="shared" si="7"/>
        <v>115877.93502672789</v>
      </c>
      <c r="S60" s="51">
        <f t="shared" si="8"/>
        <v>209732.17839605184</v>
      </c>
      <c r="T60" s="58">
        <f t="shared" si="9"/>
        <v>41022</v>
      </c>
      <c r="U60" s="58">
        <f t="shared" si="10"/>
        <v>41022</v>
      </c>
      <c r="V60" s="13"/>
      <c r="W60" s="13">
        <f t="shared" si="11"/>
        <v>130</v>
      </c>
      <c r="X60" s="57">
        <f t="shared" si="12"/>
        <v>131836.70457516337</v>
      </c>
      <c r="Y60" s="72">
        <f t="shared" si="13"/>
        <v>90814.70457516337</v>
      </c>
      <c r="AA60" s="74">
        <f t="shared" si="14"/>
        <v>131836.70457516337</v>
      </c>
    </row>
    <row r="61" spans="1:27" ht="14.5" x14ac:dyDescent="0.35">
      <c r="A61">
        <v>2070</v>
      </c>
      <c r="B61" t="s">
        <v>363</v>
      </c>
      <c r="C61" t="s">
        <v>1385</v>
      </c>
      <c r="D61" t="s">
        <v>296</v>
      </c>
      <c r="E61" t="s">
        <v>276</v>
      </c>
      <c r="F61" t="s">
        <v>277</v>
      </c>
      <c r="G61" t="s">
        <v>40</v>
      </c>
      <c r="H61" s="6">
        <v>43832</v>
      </c>
      <c r="I61" s="2">
        <v>45657</v>
      </c>
      <c r="J61">
        <v>434.62</v>
      </c>
      <c r="K61" s="45">
        <f t="shared" si="0"/>
        <v>1112.174640522876</v>
      </c>
      <c r="L61" s="3">
        <f t="shared" si="1"/>
        <v>366</v>
      </c>
      <c r="M61" s="3">
        <f t="shared" si="2"/>
        <v>0</v>
      </c>
      <c r="N61" s="3">
        <f t="shared" si="3"/>
        <v>0</v>
      </c>
      <c r="O61" s="3">
        <f t="shared" si="4"/>
        <v>366</v>
      </c>
      <c r="P61" s="51">
        <f t="shared" si="5"/>
        <v>159070.92000000001</v>
      </c>
      <c r="Q61" s="51">
        <f t="shared" si="6"/>
        <v>94629.898273202649</v>
      </c>
      <c r="R61" s="51">
        <f t="shared" si="7"/>
        <v>111406.5163929484</v>
      </c>
      <c r="S61" s="51">
        <f t="shared" si="8"/>
        <v>206036.41466615105</v>
      </c>
      <c r="T61" s="58">
        <f t="shared" si="9"/>
        <v>39115.800000000003</v>
      </c>
      <c r="U61" s="58">
        <f t="shared" si="10"/>
        <v>39115.800000000003</v>
      </c>
      <c r="V61" s="13"/>
      <c r="W61" s="13">
        <f t="shared" si="11"/>
        <v>130</v>
      </c>
      <c r="X61" s="57">
        <f t="shared" si="12"/>
        <v>144582.70326797388</v>
      </c>
      <c r="Y61" s="72">
        <f t="shared" si="13"/>
        <v>105466.90326797387</v>
      </c>
      <c r="AA61" s="74">
        <f t="shared" si="14"/>
        <v>144582.70326797388</v>
      </c>
    </row>
    <row r="62" spans="1:27" ht="14.5" x14ac:dyDescent="0.35">
      <c r="A62">
        <v>2073</v>
      </c>
      <c r="B62" t="s">
        <v>364</v>
      </c>
      <c r="C62" t="s">
        <v>1385</v>
      </c>
      <c r="D62" t="s">
        <v>292</v>
      </c>
      <c r="E62" t="s">
        <v>276</v>
      </c>
      <c r="F62" t="s">
        <v>277</v>
      </c>
      <c r="G62" t="s">
        <v>40</v>
      </c>
      <c r="H62" s="6">
        <v>43832</v>
      </c>
      <c r="I62" s="2">
        <v>45657</v>
      </c>
      <c r="J62">
        <v>434.62</v>
      </c>
      <c r="K62" s="45">
        <f t="shared" si="0"/>
        <v>620.18901960784308</v>
      </c>
      <c r="L62" s="3">
        <f t="shared" si="1"/>
        <v>366</v>
      </c>
      <c r="M62" s="3">
        <f t="shared" si="2"/>
        <v>6</v>
      </c>
      <c r="N62" s="3">
        <f t="shared" si="3"/>
        <v>0</v>
      </c>
      <c r="O62" s="3">
        <f t="shared" si="4"/>
        <v>360</v>
      </c>
      <c r="P62" s="51">
        <f t="shared" si="5"/>
        <v>156463.20000000001</v>
      </c>
      <c r="Q62" s="51">
        <f t="shared" si="6"/>
        <v>93078.588465445238</v>
      </c>
      <c r="R62" s="51">
        <f t="shared" si="7"/>
        <v>109580.18005863776</v>
      </c>
      <c r="S62" s="51">
        <f t="shared" si="8"/>
        <v>202658.76852408302</v>
      </c>
      <c r="T62" s="58">
        <f t="shared" si="9"/>
        <v>39115.800000000003</v>
      </c>
      <c r="U62" s="58">
        <f t="shared" si="10"/>
        <v>39115.800000000003</v>
      </c>
      <c r="V62" s="13"/>
      <c r="W62" s="13">
        <f t="shared" si="11"/>
        <v>130</v>
      </c>
      <c r="X62" s="57">
        <f t="shared" si="12"/>
        <v>80624.572549019606</v>
      </c>
      <c r="Y62" s="72">
        <f t="shared" si="13"/>
        <v>41508.772549019603</v>
      </c>
      <c r="AA62" s="74">
        <f t="shared" si="14"/>
        <v>80624.572549019606</v>
      </c>
    </row>
    <row r="63" spans="1:27" ht="14.5" x14ac:dyDescent="0.35">
      <c r="A63">
        <v>2074</v>
      </c>
      <c r="B63" t="s">
        <v>365</v>
      </c>
      <c r="C63" t="s">
        <v>1385</v>
      </c>
      <c r="D63" t="s">
        <v>284</v>
      </c>
      <c r="E63" t="s">
        <v>276</v>
      </c>
      <c r="F63" t="s">
        <v>277</v>
      </c>
      <c r="G63" t="s">
        <v>40</v>
      </c>
      <c r="H63" s="6">
        <v>43920</v>
      </c>
      <c r="I63" s="2">
        <v>45657</v>
      </c>
      <c r="J63">
        <v>300.25</v>
      </c>
      <c r="K63" s="45">
        <f t="shared" si="0"/>
        <v>721.90882352941162</v>
      </c>
      <c r="L63" s="3">
        <f t="shared" si="1"/>
        <v>366</v>
      </c>
      <c r="M63" s="3">
        <f t="shared" si="2"/>
        <v>4</v>
      </c>
      <c r="N63" s="3">
        <f t="shared" si="3"/>
        <v>0</v>
      </c>
      <c r="O63" s="3">
        <f t="shared" si="4"/>
        <v>362</v>
      </c>
      <c r="P63" s="51">
        <f t="shared" si="5"/>
        <v>108690.5</v>
      </c>
      <c r="Q63" s="51">
        <f t="shared" si="6"/>
        <v>93595.691734697713</v>
      </c>
      <c r="R63" s="51">
        <f t="shared" si="7"/>
        <v>76122.209955205864</v>
      </c>
      <c r="S63" s="51">
        <f t="shared" si="8"/>
        <v>169717.90168990358</v>
      </c>
      <c r="T63" s="58">
        <f t="shared" si="9"/>
        <v>27022.5</v>
      </c>
      <c r="U63" s="58">
        <f t="shared" si="10"/>
        <v>27022.5</v>
      </c>
      <c r="V63" s="13"/>
      <c r="W63" s="13">
        <f t="shared" si="11"/>
        <v>130</v>
      </c>
      <c r="X63" s="57">
        <f t="shared" si="12"/>
        <v>93848.14705882351</v>
      </c>
      <c r="Y63" s="72">
        <f t="shared" si="13"/>
        <v>66825.64705882351</v>
      </c>
      <c r="AA63" s="74">
        <f t="shared" si="14"/>
        <v>93848.14705882351</v>
      </c>
    </row>
    <row r="64" spans="1:27" ht="14.5" x14ac:dyDescent="0.35">
      <c r="A64">
        <v>2075</v>
      </c>
      <c r="B64" t="s">
        <v>366</v>
      </c>
      <c r="C64" t="s">
        <v>1385</v>
      </c>
      <c r="D64" t="s">
        <v>367</v>
      </c>
      <c r="E64" t="s">
        <v>276</v>
      </c>
      <c r="F64" t="s">
        <v>1500</v>
      </c>
      <c r="G64" t="s">
        <v>40</v>
      </c>
      <c r="H64" s="6">
        <v>43832</v>
      </c>
      <c r="I64" s="2">
        <v>45657</v>
      </c>
      <c r="J64">
        <v>362.6</v>
      </c>
      <c r="K64" s="45">
        <f t="shared" si="0"/>
        <v>938.60000000000014</v>
      </c>
      <c r="L64" s="3">
        <f t="shared" si="1"/>
        <v>366</v>
      </c>
      <c r="M64" s="3">
        <f t="shared" si="2"/>
        <v>1</v>
      </c>
      <c r="N64" s="3">
        <f t="shared" si="3"/>
        <v>0</v>
      </c>
      <c r="O64" s="3">
        <f t="shared" si="4"/>
        <v>365</v>
      </c>
      <c r="P64" s="51">
        <f t="shared" si="5"/>
        <v>132349</v>
      </c>
      <c r="Q64" s="51">
        <f t="shared" si="6"/>
        <v>94371.346638576419</v>
      </c>
      <c r="R64" s="51">
        <f t="shared" si="7"/>
        <v>92691.618544045166</v>
      </c>
      <c r="S64" s="51">
        <f t="shared" si="8"/>
        <v>187062.96518262158</v>
      </c>
      <c r="T64" s="58">
        <f t="shared" si="9"/>
        <v>32634.000000000004</v>
      </c>
      <c r="U64" s="58">
        <f t="shared" si="10"/>
        <v>32634.000000000004</v>
      </c>
      <c r="V64" s="13"/>
      <c r="W64" s="13">
        <f t="shared" si="11"/>
        <v>130</v>
      </c>
      <c r="X64" s="57">
        <f t="shared" si="12"/>
        <v>122018.00000000001</v>
      </c>
      <c r="Y64" s="72">
        <f t="shared" si="13"/>
        <v>89384.000000000015</v>
      </c>
      <c r="AA64" s="74">
        <f t="shared" si="14"/>
        <v>122018.00000000001</v>
      </c>
    </row>
    <row r="65" spans="1:27" ht="14.5" x14ac:dyDescent="0.35">
      <c r="A65">
        <v>2076</v>
      </c>
      <c r="B65" t="s">
        <v>368</v>
      </c>
      <c r="C65" t="s">
        <v>1385</v>
      </c>
      <c r="D65" t="s">
        <v>339</v>
      </c>
      <c r="E65" t="s">
        <v>276</v>
      </c>
      <c r="F65" t="s">
        <v>277</v>
      </c>
      <c r="G65" t="s">
        <v>40</v>
      </c>
      <c r="H65" s="6">
        <v>43832</v>
      </c>
      <c r="I65" s="2">
        <v>45657</v>
      </c>
      <c r="J65">
        <v>434.62</v>
      </c>
      <c r="K65" s="45">
        <f t="shared" si="0"/>
        <v>818.88071895424844</v>
      </c>
      <c r="L65" s="3">
        <f t="shared" si="1"/>
        <v>366</v>
      </c>
      <c r="M65" s="3">
        <f t="shared" si="2"/>
        <v>0</v>
      </c>
      <c r="N65" s="3">
        <f t="shared" si="3"/>
        <v>0</v>
      </c>
      <c r="O65" s="3">
        <f t="shared" si="4"/>
        <v>366</v>
      </c>
      <c r="P65" s="51">
        <f t="shared" si="5"/>
        <v>159070.92000000001</v>
      </c>
      <c r="Q65" s="51">
        <f t="shared" si="6"/>
        <v>94629.898273202649</v>
      </c>
      <c r="R65" s="51">
        <f t="shared" si="7"/>
        <v>111406.5163929484</v>
      </c>
      <c r="S65" s="51">
        <f t="shared" si="8"/>
        <v>206036.41466615105</v>
      </c>
      <c r="T65" s="58">
        <f t="shared" si="9"/>
        <v>39115.800000000003</v>
      </c>
      <c r="U65" s="58">
        <f t="shared" si="10"/>
        <v>39115.800000000003</v>
      </c>
      <c r="V65" s="13"/>
      <c r="W65" s="13">
        <f t="shared" si="11"/>
        <v>130</v>
      </c>
      <c r="X65" s="57">
        <f t="shared" si="12"/>
        <v>106454.4934640523</v>
      </c>
      <c r="Y65" s="72">
        <f t="shared" si="13"/>
        <v>67338.693464052296</v>
      </c>
      <c r="AA65" s="74">
        <f t="shared" si="14"/>
        <v>106454.4934640523</v>
      </c>
    </row>
    <row r="66" spans="1:27" ht="14.5" x14ac:dyDescent="0.35">
      <c r="A66">
        <v>2077</v>
      </c>
      <c r="B66" t="s">
        <v>369</v>
      </c>
      <c r="C66" t="s">
        <v>1385</v>
      </c>
      <c r="D66" t="s">
        <v>370</v>
      </c>
      <c r="E66" t="s">
        <v>276</v>
      </c>
      <c r="F66" t="s">
        <v>1504</v>
      </c>
      <c r="G66" t="s">
        <v>1529</v>
      </c>
      <c r="H66" s="6">
        <v>43832</v>
      </c>
      <c r="I66" s="2">
        <v>45657</v>
      </c>
      <c r="J66">
        <v>607.38</v>
      </c>
      <c r="K66" s="45">
        <f t="shared" si="0"/>
        <v>1927.0119607843139</v>
      </c>
      <c r="L66" s="3">
        <f t="shared" si="1"/>
        <v>366</v>
      </c>
      <c r="M66" s="3">
        <f t="shared" si="2"/>
        <v>1</v>
      </c>
      <c r="N66" s="3">
        <f t="shared" si="3"/>
        <v>0</v>
      </c>
      <c r="O66" s="3">
        <f t="shared" si="4"/>
        <v>365</v>
      </c>
      <c r="P66" s="51">
        <f t="shared" si="5"/>
        <v>190363.56</v>
      </c>
      <c r="Q66" s="51">
        <f t="shared" si="6"/>
        <v>94371.346638576419</v>
      </c>
      <c r="R66" s="51">
        <f t="shared" si="7"/>
        <v>133322.55240467592</v>
      </c>
      <c r="S66" s="51">
        <f t="shared" si="8"/>
        <v>227693.89904325234</v>
      </c>
      <c r="T66" s="58">
        <f t="shared" si="9"/>
        <v>54664.2</v>
      </c>
      <c r="U66" s="58">
        <f t="shared" si="10"/>
        <v>54664.2</v>
      </c>
      <c r="V66" s="13"/>
      <c r="W66" s="13">
        <f t="shared" si="11"/>
        <v>130</v>
      </c>
      <c r="X66" s="57">
        <f t="shared" si="12"/>
        <v>250511.5549019608</v>
      </c>
      <c r="Y66" s="72">
        <f t="shared" si="13"/>
        <v>195847.35490196082</v>
      </c>
      <c r="AA66" s="74">
        <f t="shared" si="14"/>
        <v>250511.55490196083</v>
      </c>
    </row>
    <row r="67" spans="1:27" ht="14.5" x14ac:dyDescent="0.35">
      <c r="A67">
        <v>2080</v>
      </c>
      <c r="B67" t="s">
        <v>371</v>
      </c>
      <c r="C67" t="s">
        <v>1385</v>
      </c>
      <c r="D67" t="s">
        <v>339</v>
      </c>
      <c r="E67" t="s">
        <v>276</v>
      </c>
      <c r="F67" t="s">
        <v>277</v>
      </c>
      <c r="G67" t="s">
        <v>40</v>
      </c>
      <c r="H67" s="6">
        <v>43832</v>
      </c>
      <c r="I67" s="2">
        <v>45657</v>
      </c>
      <c r="J67">
        <v>434.62</v>
      </c>
      <c r="K67" s="45">
        <f t="shared" si="0"/>
        <v>911.58209150326797</v>
      </c>
      <c r="L67" s="3">
        <f t="shared" si="1"/>
        <v>366</v>
      </c>
      <c r="M67" s="3">
        <f t="shared" si="2"/>
        <v>0</v>
      </c>
      <c r="N67" s="3">
        <f t="shared" si="3"/>
        <v>0</v>
      </c>
      <c r="O67" s="3">
        <f t="shared" si="4"/>
        <v>366</v>
      </c>
      <c r="P67" s="51">
        <f t="shared" si="5"/>
        <v>159070.92000000001</v>
      </c>
      <c r="Q67" s="51">
        <f t="shared" si="6"/>
        <v>94629.898273202649</v>
      </c>
      <c r="R67" s="51">
        <f t="shared" si="7"/>
        <v>111406.5163929484</v>
      </c>
      <c r="S67" s="51">
        <f t="shared" si="8"/>
        <v>206036.41466615105</v>
      </c>
      <c r="T67" s="58">
        <f t="shared" si="9"/>
        <v>39115.800000000003</v>
      </c>
      <c r="U67" s="58">
        <f t="shared" si="10"/>
        <v>39115.800000000003</v>
      </c>
      <c r="V67" s="13"/>
      <c r="W67" s="13">
        <f t="shared" si="11"/>
        <v>130</v>
      </c>
      <c r="X67" s="57">
        <f t="shared" si="12"/>
        <v>118505.67189542484</v>
      </c>
      <c r="Y67" s="72">
        <f t="shared" si="13"/>
        <v>79389.871895424832</v>
      </c>
      <c r="AA67" s="74">
        <f t="shared" si="14"/>
        <v>118505.67189542484</v>
      </c>
    </row>
    <row r="68" spans="1:27" ht="14.5" x14ac:dyDescent="0.35">
      <c r="A68">
        <v>2081</v>
      </c>
      <c r="B68" t="s">
        <v>372</v>
      </c>
      <c r="C68" t="s">
        <v>1385</v>
      </c>
      <c r="D68" t="s">
        <v>296</v>
      </c>
      <c r="E68" t="s">
        <v>276</v>
      </c>
      <c r="F68" t="s">
        <v>277</v>
      </c>
      <c r="G68" t="s">
        <v>40</v>
      </c>
      <c r="H68" s="6">
        <v>43832</v>
      </c>
      <c r="I68" s="2">
        <v>45657</v>
      </c>
      <c r="J68">
        <v>434.62</v>
      </c>
      <c r="K68" s="45">
        <f t="shared" si="0"/>
        <v>1094.9731372549018</v>
      </c>
      <c r="L68" s="3">
        <f t="shared" si="1"/>
        <v>366</v>
      </c>
      <c r="M68" s="3">
        <f t="shared" si="2"/>
        <v>5</v>
      </c>
      <c r="N68" s="3">
        <f t="shared" si="3"/>
        <v>0</v>
      </c>
      <c r="O68" s="3">
        <f t="shared" si="4"/>
        <v>361</v>
      </c>
      <c r="P68" s="51">
        <f t="shared" si="5"/>
        <v>156897.82</v>
      </c>
      <c r="Q68" s="51">
        <f t="shared" si="6"/>
        <v>93337.140100071469</v>
      </c>
      <c r="R68" s="51">
        <f t="shared" si="7"/>
        <v>109884.56944768953</v>
      </c>
      <c r="S68" s="51">
        <f t="shared" si="8"/>
        <v>203221.70954776101</v>
      </c>
      <c r="T68" s="58">
        <f t="shared" si="9"/>
        <v>39115.800000000003</v>
      </c>
      <c r="U68" s="58">
        <f t="shared" si="10"/>
        <v>39115.800000000003</v>
      </c>
      <c r="V68" s="13"/>
      <c r="W68" s="13">
        <f t="shared" si="11"/>
        <v>130</v>
      </c>
      <c r="X68" s="57">
        <f t="shared" si="12"/>
        <v>142346.50784313722</v>
      </c>
      <c r="Y68" s="72">
        <f t="shared" si="13"/>
        <v>103230.70784313722</v>
      </c>
      <c r="AA68" s="74">
        <f t="shared" si="14"/>
        <v>142346.50784313722</v>
      </c>
    </row>
    <row r="69" spans="1:27" ht="14.5" x14ac:dyDescent="0.35">
      <c r="A69">
        <v>2082</v>
      </c>
      <c r="B69" t="s">
        <v>373</v>
      </c>
      <c r="C69" t="s">
        <v>1488</v>
      </c>
      <c r="D69" t="s">
        <v>282</v>
      </c>
      <c r="E69" t="s">
        <v>276</v>
      </c>
      <c r="F69" t="s">
        <v>277</v>
      </c>
      <c r="G69" t="s">
        <v>40</v>
      </c>
      <c r="H69" s="6">
        <v>43832</v>
      </c>
      <c r="I69" s="2">
        <v>45657</v>
      </c>
      <c r="J69">
        <v>310.68</v>
      </c>
      <c r="K69" s="45">
        <f t="shared" ref="K69:K132" si="15">IFERROR(VLOOKUP(A69,promedio,29,FALSE),J69)</f>
        <v>310.68</v>
      </c>
      <c r="L69" s="3">
        <f t="shared" ref="L69:L132" si="16">IF(DATEDIF(H69,I69,"D")&gt;366,366,DATEDIF(H69,I69,"D")+1)</f>
        <v>366</v>
      </c>
      <c r="M69" s="3">
        <f t="shared" ref="M69:M132" si="17">IFERROR(VLOOKUP(A69,faltas,7,FALSE),0)</f>
        <v>0</v>
      </c>
      <c r="N69" s="3">
        <f t="shared" ref="N69:N132" si="18">IFERROR(VLOOKUP(A69,INCP,4,FALSE),0)</f>
        <v>0</v>
      </c>
      <c r="O69" s="3">
        <f t="shared" ref="O69:O132" si="19">L69-M69-N69</f>
        <v>366</v>
      </c>
      <c r="P69" s="51">
        <f t="shared" ref="P69:P132" si="20">IF(J69&gt;TOPE,TOPE,J69)*O69</f>
        <v>113708.88</v>
      </c>
      <c r="Q69" s="51">
        <f t="shared" ref="Q69:Q132" si="21">O69*facdias</f>
        <v>94629.898273202649</v>
      </c>
      <c r="R69" s="51">
        <f t="shared" ref="R69:R132" si="22">P69*facsueldo</f>
        <v>79636.870169254078</v>
      </c>
      <c r="S69" s="51">
        <f t="shared" ref="S69:S132" si="23">Q69+R69</f>
        <v>174266.76844245673</v>
      </c>
      <c r="T69" s="58">
        <f t="shared" ref="T69:T132" si="24">90*J69</f>
        <v>27961.200000000001</v>
      </c>
      <c r="U69" s="58">
        <f t="shared" ref="U69:U132" si="25">IF(S69&gt;T69,T69,S69)</f>
        <v>27961.200000000001</v>
      </c>
      <c r="V69" s="13"/>
      <c r="W69" s="13">
        <f t="shared" ref="W69:W132" si="26">IF(C69="ACTIVO",130,0)</f>
        <v>0</v>
      </c>
      <c r="X69" s="57">
        <f t="shared" ref="X69:X132" si="27">K69*W69</f>
        <v>0</v>
      </c>
      <c r="Y69" s="72">
        <f t="shared" ref="Y69:Y132" si="28">IF(X69-U69&lt;0,0,X69-U69)</f>
        <v>0</v>
      </c>
      <c r="AA69" s="74">
        <f t="shared" si="14"/>
        <v>27961.200000000001</v>
      </c>
    </row>
    <row r="70" spans="1:27" ht="14.5" x14ac:dyDescent="0.35">
      <c r="A70">
        <v>2083</v>
      </c>
      <c r="B70" t="s">
        <v>374</v>
      </c>
      <c r="C70" t="s">
        <v>1385</v>
      </c>
      <c r="D70" t="s">
        <v>292</v>
      </c>
      <c r="E70" t="s">
        <v>276</v>
      </c>
      <c r="F70" t="s">
        <v>277</v>
      </c>
      <c r="G70" t="s">
        <v>40</v>
      </c>
      <c r="H70" s="6">
        <v>43832</v>
      </c>
      <c r="I70" s="2">
        <v>45657</v>
      </c>
      <c r="J70">
        <v>434.62</v>
      </c>
      <c r="K70" s="45">
        <f t="shared" si="15"/>
        <v>443.95411764705887</v>
      </c>
      <c r="L70" s="3">
        <f t="shared" si="16"/>
        <v>366</v>
      </c>
      <c r="M70" s="3">
        <f t="shared" si="17"/>
        <v>2</v>
      </c>
      <c r="N70" s="3">
        <f t="shared" si="18"/>
        <v>276</v>
      </c>
      <c r="O70" s="3">
        <f t="shared" si="19"/>
        <v>88</v>
      </c>
      <c r="P70" s="51">
        <f t="shared" si="20"/>
        <v>38246.559999999998</v>
      </c>
      <c r="Q70" s="51">
        <f t="shared" si="21"/>
        <v>22752.543847108835</v>
      </c>
      <c r="R70" s="51">
        <f t="shared" si="22"/>
        <v>26786.266236555894</v>
      </c>
      <c r="S70" s="51">
        <f t="shared" si="23"/>
        <v>49538.810083664728</v>
      </c>
      <c r="T70" s="58">
        <f t="shared" si="24"/>
        <v>39115.800000000003</v>
      </c>
      <c r="U70" s="58">
        <f t="shared" si="25"/>
        <v>39115.800000000003</v>
      </c>
      <c r="V70" s="13"/>
      <c r="W70" s="13">
        <f t="shared" si="26"/>
        <v>130</v>
      </c>
      <c r="X70" s="57">
        <f t="shared" si="27"/>
        <v>57714.035294117653</v>
      </c>
      <c r="Y70" s="72">
        <f t="shared" si="28"/>
        <v>18598.23529411765</v>
      </c>
      <c r="AA70" s="74">
        <f t="shared" ref="AA70:AA133" si="29">U70+Y70</f>
        <v>57714.035294117653</v>
      </c>
    </row>
    <row r="71" spans="1:27" ht="14.5" x14ac:dyDescent="0.35">
      <c r="A71">
        <v>2084</v>
      </c>
      <c r="B71" t="s">
        <v>375</v>
      </c>
      <c r="C71" t="s">
        <v>1385</v>
      </c>
      <c r="D71" t="s">
        <v>376</v>
      </c>
      <c r="E71" t="s">
        <v>276</v>
      </c>
      <c r="F71" t="s">
        <v>1504</v>
      </c>
      <c r="G71" t="s">
        <v>1529</v>
      </c>
      <c r="H71" s="6">
        <v>43832</v>
      </c>
      <c r="I71" s="2">
        <v>45657</v>
      </c>
      <c r="J71">
        <v>455.8</v>
      </c>
      <c r="K71" s="45">
        <f t="shared" si="15"/>
        <v>1142.1183660130719</v>
      </c>
      <c r="L71" s="3">
        <f t="shared" si="16"/>
        <v>366</v>
      </c>
      <c r="M71" s="3">
        <f t="shared" si="17"/>
        <v>0</v>
      </c>
      <c r="N71" s="3">
        <f t="shared" si="18"/>
        <v>0</v>
      </c>
      <c r="O71" s="3">
        <f t="shared" si="19"/>
        <v>366</v>
      </c>
      <c r="P71" s="51">
        <f t="shared" si="20"/>
        <v>166822.80000000002</v>
      </c>
      <c r="Q71" s="51">
        <f t="shared" si="21"/>
        <v>94629.898273202649</v>
      </c>
      <c r="R71" s="51">
        <f t="shared" si="22"/>
        <v>116835.60391124633</v>
      </c>
      <c r="S71" s="51">
        <f t="shared" si="23"/>
        <v>211465.502184449</v>
      </c>
      <c r="T71" s="58">
        <f t="shared" si="24"/>
        <v>41022</v>
      </c>
      <c r="U71" s="58">
        <f t="shared" si="25"/>
        <v>41022</v>
      </c>
      <c r="V71" s="13"/>
      <c r="W71" s="13">
        <f t="shared" si="26"/>
        <v>130</v>
      </c>
      <c r="X71" s="57">
        <f t="shared" si="27"/>
        <v>148475.38758169935</v>
      </c>
      <c r="Y71" s="72">
        <f t="shared" si="28"/>
        <v>107453.38758169935</v>
      </c>
      <c r="AA71" s="74">
        <f t="shared" si="29"/>
        <v>148475.38758169935</v>
      </c>
    </row>
    <row r="72" spans="1:27" ht="14.5" x14ac:dyDescent="0.35">
      <c r="A72">
        <v>2085</v>
      </c>
      <c r="B72" t="s">
        <v>377</v>
      </c>
      <c r="C72" t="s">
        <v>1385</v>
      </c>
      <c r="D72" t="s">
        <v>378</v>
      </c>
      <c r="E72" t="s">
        <v>276</v>
      </c>
      <c r="F72" t="s">
        <v>277</v>
      </c>
      <c r="G72" t="s">
        <v>40</v>
      </c>
      <c r="H72" s="6">
        <v>43832</v>
      </c>
      <c r="I72" s="2">
        <v>45657</v>
      </c>
      <c r="J72">
        <v>311</v>
      </c>
      <c r="K72" s="45">
        <f t="shared" si="15"/>
        <v>755.35581699346403</v>
      </c>
      <c r="L72" s="3">
        <f t="shared" si="16"/>
        <v>366</v>
      </c>
      <c r="M72" s="3">
        <f t="shared" si="17"/>
        <v>10</v>
      </c>
      <c r="N72" s="3">
        <f t="shared" si="18"/>
        <v>0</v>
      </c>
      <c r="O72" s="3">
        <f t="shared" si="19"/>
        <v>356</v>
      </c>
      <c r="P72" s="51">
        <f t="shared" si="20"/>
        <v>110716</v>
      </c>
      <c r="Q72" s="51">
        <f t="shared" si="21"/>
        <v>92044.381926940288</v>
      </c>
      <c r="R72" s="51">
        <f t="shared" si="22"/>
        <v>77540.784129252992</v>
      </c>
      <c r="S72" s="51">
        <f t="shared" si="23"/>
        <v>169585.16605619329</v>
      </c>
      <c r="T72" s="58">
        <f t="shared" si="24"/>
        <v>27990</v>
      </c>
      <c r="U72" s="58">
        <f t="shared" si="25"/>
        <v>27990</v>
      </c>
      <c r="V72" s="13"/>
      <c r="W72" s="13">
        <f t="shared" si="26"/>
        <v>130</v>
      </c>
      <c r="X72" s="57">
        <f t="shared" si="27"/>
        <v>98196.256209150321</v>
      </c>
      <c r="Y72" s="72">
        <f t="shared" si="28"/>
        <v>70206.256209150321</v>
      </c>
      <c r="AA72" s="74">
        <f t="shared" si="29"/>
        <v>98196.256209150321</v>
      </c>
    </row>
    <row r="73" spans="1:27" ht="14.5" x14ac:dyDescent="0.35">
      <c r="A73">
        <v>2086</v>
      </c>
      <c r="B73" t="s">
        <v>379</v>
      </c>
      <c r="C73" t="s">
        <v>1385</v>
      </c>
      <c r="D73" t="s">
        <v>282</v>
      </c>
      <c r="E73" t="s">
        <v>276</v>
      </c>
      <c r="F73" t="s">
        <v>277</v>
      </c>
      <c r="G73" t="s">
        <v>40</v>
      </c>
      <c r="H73" s="6">
        <v>43832</v>
      </c>
      <c r="I73" s="2">
        <v>45657</v>
      </c>
      <c r="J73">
        <v>328.2</v>
      </c>
      <c r="K73" s="45">
        <f t="shared" si="15"/>
        <v>845.19124183006556</v>
      </c>
      <c r="L73" s="3">
        <f t="shared" si="16"/>
        <v>366</v>
      </c>
      <c r="M73" s="3">
        <f t="shared" si="17"/>
        <v>0</v>
      </c>
      <c r="N73" s="3">
        <f t="shared" si="18"/>
        <v>9</v>
      </c>
      <c r="O73" s="3">
        <f t="shared" si="19"/>
        <v>357</v>
      </c>
      <c r="P73" s="51">
        <f t="shared" si="20"/>
        <v>117167.4</v>
      </c>
      <c r="Q73" s="51">
        <f t="shared" si="21"/>
        <v>92302.933561566519</v>
      </c>
      <c r="R73" s="51">
        <f t="shared" si="22"/>
        <v>82059.070688842054</v>
      </c>
      <c r="S73" s="51">
        <f t="shared" si="23"/>
        <v>174362.00425040856</v>
      </c>
      <c r="T73" s="58">
        <f t="shared" si="24"/>
        <v>29538</v>
      </c>
      <c r="U73" s="58">
        <f t="shared" si="25"/>
        <v>29538</v>
      </c>
      <c r="V73" s="13"/>
      <c r="W73" s="13">
        <f t="shared" si="26"/>
        <v>130</v>
      </c>
      <c r="X73" s="57">
        <f t="shared" si="27"/>
        <v>109874.86143790852</v>
      </c>
      <c r="Y73" s="72">
        <f t="shared" si="28"/>
        <v>80336.861437908519</v>
      </c>
      <c r="AA73" s="74">
        <f t="shared" si="29"/>
        <v>109874.86143790852</v>
      </c>
    </row>
    <row r="74" spans="1:27" ht="14.5" x14ac:dyDescent="0.35">
      <c r="A74">
        <v>2087</v>
      </c>
      <c r="B74" t="s">
        <v>380</v>
      </c>
      <c r="C74" t="s">
        <v>1385</v>
      </c>
      <c r="D74" t="s">
        <v>280</v>
      </c>
      <c r="E74" t="s">
        <v>276</v>
      </c>
      <c r="F74" t="s">
        <v>277</v>
      </c>
      <c r="G74" t="s">
        <v>40</v>
      </c>
      <c r="H74" s="6">
        <v>43832</v>
      </c>
      <c r="I74" s="2">
        <v>45657</v>
      </c>
      <c r="J74">
        <v>328.2</v>
      </c>
      <c r="K74" s="45">
        <f t="shared" si="15"/>
        <v>607.04437908496732</v>
      </c>
      <c r="L74" s="3">
        <f t="shared" si="16"/>
        <v>366</v>
      </c>
      <c r="M74" s="3">
        <f t="shared" si="17"/>
        <v>1</v>
      </c>
      <c r="N74" s="3">
        <f t="shared" si="18"/>
        <v>0</v>
      </c>
      <c r="O74" s="3">
        <f t="shared" si="19"/>
        <v>365</v>
      </c>
      <c r="P74" s="51">
        <f t="shared" si="20"/>
        <v>119793</v>
      </c>
      <c r="Q74" s="51">
        <f t="shared" si="21"/>
        <v>94371.346638576419</v>
      </c>
      <c r="R74" s="51">
        <f t="shared" si="22"/>
        <v>83897.92941576289</v>
      </c>
      <c r="S74" s="51">
        <f t="shared" si="23"/>
        <v>178269.27605433931</v>
      </c>
      <c r="T74" s="58">
        <f t="shared" si="24"/>
        <v>29538</v>
      </c>
      <c r="U74" s="58">
        <f t="shared" si="25"/>
        <v>29538</v>
      </c>
      <c r="V74" s="13"/>
      <c r="W74" s="13">
        <f t="shared" si="26"/>
        <v>130</v>
      </c>
      <c r="X74" s="57">
        <f t="shared" si="27"/>
        <v>78915.769281045752</v>
      </c>
      <c r="Y74" s="72">
        <f t="shared" si="28"/>
        <v>49377.769281045752</v>
      </c>
      <c r="AA74" s="74">
        <f t="shared" si="29"/>
        <v>78915.769281045752</v>
      </c>
    </row>
    <row r="75" spans="1:27" ht="14.5" x14ac:dyDescent="0.35">
      <c r="A75">
        <v>2088</v>
      </c>
      <c r="B75" t="s">
        <v>381</v>
      </c>
      <c r="C75" t="s">
        <v>1385</v>
      </c>
      <c r="D75" t="s">
        <v>382</v>
      </c>
      <c r="E75" t="s">
        <v>276</v>
      </c>
      <c r="F75" t="s">
        <v>277</v>
      </c>
      <c r="G75" t="s">
        <v>40</v>
      </c>
      <c r="H75" s="6">
        <v>43832</v>
      </c>
      <c r="I75" s="2">
        <v>45657</v>
      </c>
      <c r="J75">
        <v>300.25</v>
      </c>
      <c r="K75" s="45">
        <f t="shared" si="15"/>
        <v>751.05091503267965</v>
      </c>
      <c r="L75" s="3">
        <f t="shared" si="16"/>
        <v>366</v>
      </c>
      <c r="M75" s="3">
        <f t="shared" si="17"/>
        <v>0</v>
      </c>
      <c r="N75" s="3">
        <f t="shared" si="18"/>
        <v>0</v>
      </c>
      <c r="O75" s="3">
        <f t="shared" si="19"/>
        <v>366</v>
      </c>
      <c r="P75" s="51">
        <f t="shared" si="20"/>
        <v>109891.5</v>
      </c>
      <c r="Q75" s="51">
        <f t="shared" si="21"/>
        <v>94629.898273202649</v>
      </c>
      <c r="R75" s="51">
        <f t="shared" si="22"/>
        <v>76963.339346976092</v>
      </c>
      <c r="S75" s="51">
        <f t="shared" si="23"/>
        <v>171593.23762017873</v>
      </c>
      <c r="T75" s="58">
        <f t="shared" si="24"/>
        <v>27022.5</v>
      </c>
      <c r="U75" s="58">
        <f t="shared" si="25"/>
        <v>27022.5</v>
      </c>
      <c r="V75" s="13"/>
      <c r="W75" s="13">
        <f t="shared" si="26"/>
        <v>130</v>
      </c>
      <c r="X75" s="57">
        <f t="shared" si="27"/>
        <v>97636.618954248348</v>
      </c>
      <c r="Y75" s="72">
        <f t="shared" si="28"/>
        <v>70614.118954248348</v>
      </c>
      <c r="AA75" s="74">
        <f t="shared" si="29"/>
        <v>97636.618954248348</v>
      </c>
    </row>
    <row r="76" spans="1:27" ht="14.5" x14ac:dyDescent="0.35">
      <c r="A76">
        <v>2089</v>
      </c>
      <c r="B76" t="s">
        <v>383</v>
      </c>
      <c r="C76" t="s">
        <v>1385</v>
      </c>
      <c r="D76" t="s">
        <v>296</v>
      </c>
      <c r="E76" t="s">
        <v>276</v>
      </c>
      <c r="F76" t="s">
        <v>277</v>
      </c>
      <c r="G76" t="s">
        <v>40</v>
      </c>
      <c r="H76" s="6">
        <v>43832</v>
      </c>
      <c r="I76" s="2">
        <v>45657</v>
      </c>
      <c r="J76">
        <v>434.62</v>
      </c>
      <c r="K76" s="45">
        <f t="shared" si="15"/>
        <v>1055.1869281045751</v>
      </c>
      <c r="L76" s="3">
        <f t="shared" si="16"/>
        <v>366</v>
      </c>
      <c r="M76" s="3">
        <f t="shared" si="17"/>
        <v>4</v>
      </c>
      <c r="N76" s="3">
        <f t="shared" si="18"/>
        <v>0</v>
      </c>
      <c r="O76" s="3">
        <f t="shared" si="19"/>
        <v>362</v>
      </c>
      <c r="P76" s="51">
        <f t="shared" si="20"/>
        <v>157332.44</v>
      </c>
      <c r="Q76" s="51">
        <f t="shared" si="21"/>
        <v>93595.691734697713</v>
      </c>
      <c r="R76" s="51">
        <f t="shared" si="22"/>
        <v>110188.95883674129</v>
      </c>
      <c r="S76" s="51">
        <f t="shared" si="23"/>
        <v>203784.65057143901</v>
      </c>
      <c r="T76" s="58">
        <f t="shared" si="24"/>
        <v>39115.800000000003</v>
      </c>
      <c r="U76" s="58">
        <f t="shared" si="25"/>
        <v>39115.800000000003</v>
      </c>
      <c r="V76" s="13"/>
      <c r="W76" s="13">
        <f t="shared" si="26"/>
        <v>130</v>
      </c>
      <c r="X76" s="57">
        <f t="shared" si="27"/>
        <v>137174.30065359478</v>
      </c>
      <c r="Y76" s="72">
        <f t="shared" si="28"/>
        <v>98058.500653594776</v>
      </c>
      <c r="AA76" s="74">
        <f t="shared" si="29"/>
        <v>137174.30065359478</v>
      </c>
    </row>
    <row r="77" spans="1:27" ht="14.5" x14ac:dyDescent="0.35">
      <c r="A77">
        <v>2090</v>
      </c>
      <c r="B77" t="s">
        <v>384</v>
      </c>
      <c r="C77" t="s">
        <v>1385</v>
      </c>
      <c r="D77" t="s">
        <v>385</v>
      </c>
      <c r="E77" t="s">
        <v>276</v>
      </c>
      <c r="F77" t="s">
        <v>277</v>
      </c>
      <c r="G77" t="s">
        <v>40</v>
      </c>
      <c r="H77" s="6">
        <v>43832</v>
      </c>
      <c r="I77" s="2">
        <v>45657</v>
      </c>
      <c r="J77">
        <v>300.25</v>
      </c>
      <c r="K77" s="45">
        <f t="shared" si="15"/>
        <v>813.28862745098036</v>
      </c>
      <c r="L77" s="3">
        <f t="shared" si="16"/>
        <v>366</v>
      </c>
      <c r="M77" s="3">
        <f t="shared" si="17"/>
        <v>2</v>
      </c>
      <c r="N77" s="3">
        <f t="shared" si="18"/>
        <v>0</v>
      </c>
      <c r="O77" s="3">
        <f t="shared" si="19"/>
        <v>364</v>
      </c>
      <c r="P77" s="51">
        <f t="shared" si="20"/>
        <v>109291</v>
      </c>
      <c r="Q77" s="51">
        <f t="shared" si="21"/>
        <v>94112.795003950188</v>
      </c>
      <c r="R77" s="51">
        <f t="shared" si="22"/>
        <v>76542.774651090978</v>
      </c>
      <c r="S77" s="51">
        <f t="shared" si="23"/>
        <v>170655.56965504115</v>
      </c>
      <c r="T77" s="58">
        <f t="shared" si="24"/>
        <v>27022.5</v>
      </c>
      <c r="U77" s="58">
        <f t="shared" si="25"/>
        <v>27022.5</v>
      </c>
      <c r="V77" s="13"/>
      <c r="W77" s="13">
        <f t="shared" si="26"/>
        <v>130</v>
      </c>
      <c r="X77" s="57">
        <f t="shared" si="27"/>
        <v>105727.52156862745</v>
      </c>
      <c r="Y77" s="72">
        <f t="shared" si="28"/>
        <v>78705.021568627446</v>
      </c>
      <c r="AA77" s="74">
        <f t="shared" si="29"/>
        <v>105727.52156862745</v>
      </c>
    </row>
    <row r="78" spans="1:27" ht="14.5" x14ac:dyDescent="0.35">
      <c r="A78">
        <v>2092</v>
      </c>
      <c r="B78" t="s">
        <v>386</v>
      </c>
      <c r="C78" t="s">
        <v>1385</v>
      </c>
      <c r="D78" t="s">
        <v>280</v>
      </c>
      <c r="E78" t="s">
        <v>276</v>
      </c>
      <c r="F78" t="s">
        <v>277</v>
      </c>
      <c r="G78" t="s">
        <v>40</v>
      </c>
      <c r="H78" s="6">
        <v>44409</v>
      </c>
      <c r="I78" s="2">
        <v>45657</v>
      </c>
      <c r="J78">
        <v>328.2</v>
      </c>
      <c r="K78" s="45">
        <f t="shared" si="15"/>
        <v>597.8343790849674</v>
      </c>
      <c r="L78" s="3">
        <f t="shared" si="16"/>
        <v>366</v>
      </c>
      <c r="M78" s="3">
        <f t="shared" si="17"/>
        <v>8</v>
      </c>
      <c r="N78" s="3">
        <f t="shared" si="18"/>
        <v>0</v>
      </c>
      <c r="O78" s="3">
        <f t="shared" si="19"/>
        <v>358</v>
      </c>
      <c r="P78" s="51">
        <f t="shared" si="20"/>
        <v>117495.59999999999</v>
      </c>
      <c r="Q78" s="51">
        <f t="shared" si="21"/>
        <v>92561.485196192763</v>
      </c>
      <c r="R78" s="51">
        <f t="shared" si="22"/>
        <v>82288.928029707153</v>
      </c>
      <c r="S78" s="51">
        <f t="shared" si="23"/>
        <v>174850.41322589992</v>
      </c>
      <c r="T78" s="58">
        <f t="shared" si="24"/>
        <v>29538</v>
      </c>
      <c r="U78" s="58">
        <f t="shared" si="25"/>
        <v>29538</v>
      </c>
      <c r="V78" s="13"/>
      <c r="W78" s="13">
        <f t="shared" si="26"/>
        <v>130</v>
      </c>
      <c r="X78" s="57">
        <f t="shared" si="27"/>
        <v>77718.469281045764</v>
      </c>
      <c r="Y78" s="72">
        <f t="shared" si="28"/>
        <v>48180.469281045764</v>
      </c>
      <c r="AA78" s="74">
        <f t="shared" si="29"/>
        <v>77718.469281045764</v>
      </c>
    </row>
    <row r="79" spans="1:27" ht="14.5" x14ac:dyDescent="0.35">
      <c r="A79">
        <v>2093</v>
      </c>
      <c r="B79" t="s">
        <v>387</v>
      </c>
      <c r="C79" t="s">
        <v>1385</v>
      </c>
      <c r="D79" t="s">
        <v>282</v>
      </c>
      <c r="E79" t="s">
        <v>276</v>
      </c>
      <c r="F79" t="s">
        <v>277</v>
      </c>
      <c r="G79" t="s">
        <v>40</v>
      </c>
      <c r="H79" s="6">
        <v>44718</v>
      </c>
      <c r="I79" s="2">
        <v>45657</v>
      </c>
      <c r="J79">
        <v>328.2</v>
      </c>
      <c r="K79" s="45">
        <f t="shared" si="15"/>
        <v>843.18300653594758</v>
      </c>
      <c r="L79" s="3">
        <f t="shared" si="16"/>
        <v>366</v>
      </c>
      <c r="M79" s="3">
        <f t="shared" si="17"/>
        <v>2</v>
      </c>
      <c r="N79" s="3">
        <f t="shared" si="18"/>
        <v>11</v>
      </c>
      <c r="O79" s="3">
        <f t="shared" si="19"/>
        <v>353</v>
      </c>
      <c r="P79" s="51">
        <f t="shared" si="20"/>
        <v>115854.59999999999</v>
      </c>
      <c r="Q79" s="51">
        <f t="shared" si="21"/>
        <v>91268.727023061583</v>
      </c>
      <c r="R79" s="51">
        <f t="shared" si="22"/>
        <v>81139.641325381643</v>
      </c>
      <c r="S79" s="51">
        <f t="shared" si="23"/>
        <v>172408.36834844324</v>
      </c>
      <c r="T79" s="58">
        <f t="shared" si="24"/>
        <v>29538</v>
      </c>
      <c r="U79" s="58">
        <f t="shared" si="25"/>
        <v>29538</v>
      </c>
      <c r="V79" s="13"/>
      <c r="W79" s="13">
        <f t="shared" si="26"/>
        <v>130</v>
      </c>
      <c r="X79" s="57">
        <f t="shared" si="27"/>
        <v>109613.79084967318</v>
      </c>
      <c r="Y79" s="72">
        <f t="shared" si="28"/>
        <v>80075.790849673183</v>
      </c>
      <c r="AA79" s="74">
        <f t="shared" si="29"/>
        <v>109613.79084967318</v>
      </c>
    </row>
    <row r="80" spans="1:27" ht="14.5" x14ac:dyDescent="0.35">
      <c r="A80">
        <v>2094</v>
      </c>
      <c r="B80" t="s">
        <v>389</v>
      </c>
      <c r="C80" t="s">
        <v>1385</v>
      </c>
      <c r="D80" t="s">
        <v>298</v>
      </c>
      <c r="E80" t="s">
        <v>276</v>
      </c>
      <c r="F80" t="s">
        <v>277</v>
      </c>
      <c r="G80" t="s">
        <v>40</v>
      </c>
      <c r="H80" s="6">
        <v>43832</v>
      </c>
      <c r="I80" s="2">
        <v>45657</v>
      </c>
      <c r="J80">
        <v>300.25</v>
      </c>
      <c r="K80" s="45">
        <f t="shared" si="15"/>
        <v>712.78999999999985</v>
      </c>
      <c r="L80" s="3">
        <f t="shared" si="16"/>
        <v>366</v>
      </c>
      <c r="M80" s="3">
        <f t="shared" si="17"/>
        <v>5</v>
      </c>
      <c r="N80" s="3">
        <f t="shared" si="18"/>
        <v>0</v>
      </c>
      <c r="O80" s="3">
        <f t="shared" si="19"/>
        <v>361</v>
      </c>
      <c r="P80" s="51">
        <f t="shared" si="20"/>
        <v>108390.25</v>
      </c>
      <c r="Q80" s="51">
        <f t="shared" si="21"/>
        <v>93337.140100071469</v>
      </c>
      <c r="R80" s="51">
        <f t="shared" si="22"/>
        <v>75911.927607263307</v>
      </c>
      <c r="S80" s="51">
        <f t="shared" si="23"/>
        <v>169249.06770733476</v>
      </c>
      <c r="T80" s="58">
        <f t="shared" si="24"/>
        <v>27022.5</v>
      </c>
      <c r="U80" s="58">
        <f t="shared" si="25"/>
        <v>27022.5</v>
      </c>
      <c r="V80" s="13"/>
      <c r="W80" s="13">
        <f t="shared" si="26"/>
        <v>130</v>
      </c>
      <c r="X80" s="57">
        <f t="shared" si="27"/>
        <v>92662.699999999983</v>
      </c>
      <c r="Y80" s="72">
        <f t="shared" si="28"/>
        <v>65640.199999999983</v>
      </c>
      <c r="AA80" s="74">
        <f t="shared" si="29"/>
        <v>92662.699999999983</v>
      </c>
    </row>
    <row r="81" spans="1:27" ht="14.5" x14ac:dyDescent="0.35">
      <c r="A81">
        <v>2096</v>
      </c>
      <c r="B81" t="s">
        <v>390</v>
      </c>
      <c r="C81" t="s">
        <v>1385</v>
      </c>
      <c r="D81" t="s">
        <v>391</v>
      </c>
      <c r="E81" t="s">
        <v>276</v>
      </c>
      <c r="F81" t="s">
        <v>277</v>
      </c>
      <c r="G81" t="s">
        <v>40</v>
      </c>
      <c r="H81" s="6">
        <v>43832</v>
      </c>
      <c r="I81" s="2">
        <v>45657</v>
      </c>
      <c r="J81">
        <v>328.2</v>
      </c>
      <c r="K81" s="45">
        <f t="shared" si="15"/>
        <v>763.02117647058822</v>
      </c>
      <c r="L81" s="3">
        <f t="shared" si="16"/>
        <v>366</v>
      </c>
      <c r="M81" s="3">
        <f t="shared" si="17"/>
        <v>6</v>
      </c>
      <c r="N81" s="3">
        <f t="shared" si="18"/>
        <v>0</v>
      </c>
      <c r="O81" s="3">
        <f t="shared" si="19"/>
        <v>360</v>
      </c>
      <c r="P81" s="51">
        <f t="shared" si="20"/>
        <v>118152</v>
      </c>
      <c r="Q81" s="51">
        <f t="shared" si="21"/>
        <v>93078.588465445238</v>
      </c>
      <c r="R81" s="51">
        <f t="shared" si="22"/>
        <v>82748.642711437366</v>
      </c>
      <c r="S81" s="51">
        <f t="shared" si="23"/>
        <v>175827.2311768826</v>
      </c>
      <c r="T81" s="58">
        <f t="shared" si="24"/>
        <v>29538</v>
      </c>
      <c r="U81" s="58">
        <f t="shared" si="25"/>
        <v>29538</v>
      </c>
      <c r="V81" s="13"/>
      <c r="W81" s="13">
        <f t="shared" si="26"/>
        <v>130</v>
      </c>
      <c r="X81" s="57">
        <f t="shared" si="27"/>
        <v>99192.75294117647</v>
      </c>
      <c r="Y81" s="72">
        <f t="shared" si="28"/>
        <v>69654.75294117647</v>
      </c>
      <c r="AA81" s="74">
        <f t="shared" si="29"/>
        <v>99192.75294117647</v>
      </c>
    </row>
    <row r="82" spans="1:27" ht="14.5" x14ac:dyDescent="0.35">
      <c r="A82">
        <v>2097</v>
      </c>
      <c r="B82" t="s">
        <v>392</v>
      </c>
      <c r="C82" t="s">
        <v>1385</v>
      </c>
      <c r="D82" t="s">
        <v>393</v>
      </c>
      <c r="E82" t="s">
        <v>276</v>
      </c>
      <c r="F82" t="s">
        <v>277</v>
      </c>
      <c r="G82" t="s">
        <v>40</v>
      </c>
      <c r="H82" s="6">
        <v>43832</v>
      </c>
      <c r="I82" s="2">
        <v>45657</v>
      </c>
      <c r="J82">
        <v>328.2</v>
      </c>
      <c r="K82" s="45">
        <f t="shared" si="15"/>
        <v>649.8208496732027</v>
      </c>
      <c r="L82" s="3">
        <f t="shared" si="16"/>
        <v>366</v>
      </c>
      <c r="M82" s="3">
        <f t="shared" si="17"/>
        <v>0</v>
      </c>
      <c r="N82" s="3">
        <f t="shared" si="18"/>
        <v>0</v>
      </c>
      <c r="O82" s="3">
        <f t="shared" si="19"/>
        <v>366</v>
      </c>
      <c r="P82" s="51">
        <f t="shared" si="20"/>
        <v>120121.2</v>
      </c>
      <c r="Q82" s="51">
        <f t="shared" si="21"/>
        <v>94629.898273202649</v>
      </c>
      <c r="R82" s="51">
        <f t="shared" si="22"/>
        <v>84127.786756627989</v>
      </c>
      <c r="S82" s="51">
        <f t="shared" si="23"/>
        <v>178757.68502983064</v>
      </c>
      <c r="T82" s="58">
        <f t="shared" si="24"/>
        <v>29538</v>
      </c>
      <c r="U82" s="58">
        <f t="shared" si="25"/>
        <v>29538</v>
      </c>
      <c r="V82" s="13"/>
      <c r="W82" s="13">
        <f t="shared" si="26"/>
        <v>130</v>
      </c>
      <c r="X82" s="57">
        <f t="shared" si="27"/>
        <v>84476.710457516354</v>
      </c>
      <c r="Y82" s="72">
        <f t="shared" si="28"/>
        <v>54938.710457516354</v>
      </c>
      <c r="AA82" s="74">
        <f t="shared" si="29"/>
        <v>84476.710457516354</v>
      </c>
    </row>
    <row r="83" spans="1:27" ht="14.5" x14ac:dyDescent="0.35">
      <c r="A83">
        <v>2098</v>
      </c>
      <c r="B83" t="s">
        <v>394</v>
      </c>
      <c r="C83" t="s">
        <v>1488</v>
      </c>
      <c r="D83" t="s">
        <v>292</v>
      </c>
      <c r="E83" t="s">
        <v>276</v>
      </c>
      <c r="F83" t="s">
        <v>277</v>
      </c>
      <c r="G83" t="s">
        <v>40</v>
      </c>
      <c r="H83" s="6">
        <v>43832</v>
      </c>
      <c r="I83" s="2">
        <v>45657</v>
      </c>
      <c r="J83">
        <v>417.1</v>
      </c>
      <c r="K83" s="45">
        <f t="shared" si="15"/>
        <v>417.1</v>
      </c>
      <c r="L83" s="3">
        <f t="shared" si="16"/>
        <v>366</v>
      </c>
      <c r="M83" s="3">
        <f t="shared" si="17"/>
        <v>8</v>
      </c>
      <c r="N83" s="3">
        <f t="shared" si="18"/>
        <v>0</v>
      </c>
      <c r="O83" s="3">
        <f t="shared" si="19"/>
        <v>358</v>
      </c>
      <c r="P83" s="51">
        <f t="shared" si="20"/>
        <v>149321.80000000002</v>
      </c>
      <c r="Q83" s="51">
        <f t="shared" si="21"/>
        <v>92561.485196192763</v>
      </c>
      <c r="R83" s="51">
        <f t="shared" si="22"/>
        <v>104578.64680435973</v>
      </c>
      <c r="S83" s="51">
        <f t="shared" si="23"/>
        <v>197140.13200055249</v>
      </c>
      <c r="T83" s="58">
        <f t="shared" si="24"/>
        <v>37539</v>
      </c>
      <c r="U83" s="58">
        <f t="shared" si="25"/>
        <v>37539</v>
      </c>
      <c r="V83" s="13"/>
      <c r="W83" s="13">
        <f t="shared" si="26"/>
        <v>0</v>
      </c>
      <c r="X83" s="57">
        <f t="shared" si="27"/>
        <v>0</v>
      </c>
      <c r="Y83" s="72">
        <f t="shared" si="28"/>
        <v>0</v>
      </c>
      <c r="AA83" s="74">
        <f t="shared" si="29"/>
        <v>37539</v>
      </c>
    </row>
    <row r="84" spans="1:27" ht="14.5" x14ac:dyDescent="0.35">
      <c r="A84">
        <v>2099</v>
      </c>
      <c r="B84" t="s">
        <v>395</v>
      </c>
      <c r="C84" t="s">
        <v>1385</v>
      </c>
      <c r="D84" t="s">
        <v>275</v>
      </c>
      <c r="E84" t="s">
        <v>276</v>
      </c>
      <c r="F84" t="s">
        <v>277</v>
      </c>
      <c r="G84" t="s">
        <v>40</v>
      </c>
      <c r="H84" s="6">
        <v>44409</v>
      </c>
      <c r="I84" s="2">
        <v>45657</v>
      </c>
      <c r="J84">
        <v>300.25</v>
      </c>
      <c r="K84" s="45">
        <f t="shared" si="15"/>
        <v>916.62555555555548</v>
      </c>
      <c r="L84" s="3">
        <f t="shared" si="16"/>
        <v>366</v>
      </c>
      <c r="M84" s="3">
        <f t="shared" si="17"/>
        <v>3</v>
      </c>
      <c r="N84" s="3">
        <f t="shared" si="18"/>
        <v>0</v>
      </c>
      <c r="O84" s="3">
        <f t="shared" si="19"/>
        <v>363</v>
      </c>
      <c r="P84" s="51">
        <f t="shared" si="20"/>
        <v>108990.75</v>
      </c>
      <c r="Q84" s="51">
        <f t="shared" si="21"/>
        <v>93854.243369323944</v>
      </c>
      <c r="R84" s="51">
        <f t="shared" si="22"/>
        <v>76332.492303148421</v>
      </c>
      <c r="S84" s="51">
        <f t="shared" si="23"/>
        <v>170186.73567247236</v>
      </c>
      <c r="T84" s="58">
        <f t="shared" si="24"/>
        <v>27022.5</v>
      </c>
      <c r="U84" s="58">
        <f t="shared" si="25"/>
        <v>27022.5</v>
      </c>
      <c r="V84" s="13"/>
      <c r="W84" s="13">
        <f t="shared" si="26"/>
        <v>130</v>
      </c>
      <c r="X84" s="57">
        <f t="shared" si="27"/>
        <v>119161.32222222221</v>
      </c>
      <c r="Y84" s="72">
        <f t="shared" si="28"/>
        <v>92138.82222222221</v>
      </c>
      <c r="AA84" s="74">
        <f t="shared" si="29"/>
        <v>119161.32222222221</v>
      </c>
    </row>
    <row r="85" spans="1:27" ht="14.5" x14ac:dyDescent="0.35">
      <c r="A85">
        <v>2100</v>
      </c>
      <c r="B85" t="s">
        <v>396</v>
      </c>
      <c r="C85" t="s">
        <v>1488</v>
      </c>
      <c r="D85" t="s">
        <v>292</v>
      </c>
      <c r="E85" t="s">
        <v>276</v>
      </c>
      <c r="F85" t="s">
        <v>277</v>
      </c>
      <c r="G85" t="s">
        <v>40</v>
      </c>
      <c r="H85" s="6">
        <v>43832</v>
      </c>
      <c r="I85" s="2">
        <v>45657</v>
      </c>
      <c r="J85">
        <v>434.62</v>
      </c>
      <c r="K85" s="45">
        <f t="shared" si="15"/>
        <v>434.62</v>
      </c>
      <c r="L85" s="3">
        <f t="shared" si="16"/>
        <v>366</v>
      </c>
      <c r="M85" s="3">
        <f t="shared" si="17"/>
        <v>1</v>
      </c>
      <c r="N85" s="3">
        <f t="shared" si="18"/>
        <v>0</v>
      </c>
      <c r="O85" s="3">
        <f t="shared" si="19"/>
        <v>365</v>
      </c>
      <c r="P85" s="51">
        <f t="shared" si="20"/>
        <v>158636.29999999999</v>
      </c>
      <c r="Q85" s="51">
        <f t="shared" si="21"/>
        <v>94371.346638576419</v>
      </c>
      <c r="R85" s="51">
        <f t="shared" si="22"/>
        <v>111102.1270038966</v>
      </c>
      <c r="S85" s="51">
        <f t="shared" si="23"/>
        <v>205473.47364247302</v>
      </c>
      <c r="T85" s="58">
        <f t="shared" si="24"/>
        <v>39115.800000000003</v>
      </c>
      <c r="U85" s="58">
        <f t="shared" si="25"/>
        <v>39115.800000000003</v>
      </c>
      <c r="V85" s="13"/>
      <c r="W85" s="13">
        <f t="shared" si="26"/>
        <v>0</v>
      </c>
      <c r="X85" s="57">
        <f t="shared" si="27"/>
        <v>0</v>
      </c>
      <c r="Y85" s="72">
        <f t="shared" si="28"/>
        <v>0</v>
      </c>
      <c r="AA85" s="74">
        <f t="shared" si="29"/>
        <v>39115.800000000003</v>
      </c>
    </row>
    <row r="86" spans="1:27" ht="14.5" x14ac:dyDescent="0.35">
      <c r="A86">
        <v>2101</v>
      </c>
      <c r="B86" t="s">
        <v>397</v>
      </c>
      <c r="C86" t="s">
        <v>1385</v>
      </c>
      <c r="D86" t="s">
        <v>312</v>
      </c>
      <c r="E86" t="s">
        <v>276</v>
      </c>
      <c r="F86" t="s">
        <v>277</v>
      </c>
      <c r="G86" t="s">
        <v>40</v>
      </c>
      <c r="H86" s="6">
        <v>43832</v>
      </c>
      <c r="I86" s="2">
        <v>45657</v>
      </c>
      <c r="J86">
        <v>300.25</v>
      </c>
      <c r="K86" s="45">
        <f t="shared" si="15"/>
        <v>759.11339869281051</v>
      </c>
      <c r="L86" s="3">
        <f t="shared" si="16"/>
        <v>366</v>
      </c>
      <c r="M86" s="3">
        <f t="shared" si="17"/>
        <v>0</v>
      </c>
      <c r="N86" s="3">
        <f t="shared" si="18"/>
        <v>0</v>
      </c>
      <c r="O86" s="3">
        <f t="shared" si="19"/>
        <v>366</v>
      </c>
      <c r="P86" s="51">
        <f t="shared" si="20"/>
        <v>109891.5</v>
      </c>
      <c r="Q86" s="51">
        <f t="shared" si="21"/>
        <v>94629.898273202649</v>
      </c>
      <c r="R86" s="51">
        <f t="shared" si="22"/>
        <v>76963.339346976092</v>
      </c>
      <c r="S86" s="51">
        <f t="shared" si="23"/>
        <v>171593.23762017873</v>
      </c>
      <c r="T86" s="58">
        <f t="shared" si="24"/>
        <v>27022.5</v>
      </c>
      <c r="U86" s="58">
        <f t="shared" si="25"/>
        <v>27022.5</v>
      </c>
      <c r="V86" s="13"/>
      <c r="W86" s="13">
        <f t="shared" si="26"/>
        <v>130</v>
      </c>
      <c r="X86" s="57">
        <f t="shared" si="27"/>
        <v>98684.741830065366</v>
      </c>
      <c r="Y86" s="72">
        <f t="shared" si="28"/>
        <v>71662.241830065366</v>
      </c>
      <c r="AA86" s="74">
        <f t="shared" si="29"/>
        <v>98684.741830065366</v>
      </c>
    </row>
    <row r="87" spans="1:27" ht="14.5" x14ac:dyDescent="0.35">
      <c r="A87">
        <v>2102</v>
      </c>
      <c r="B87" t="s">
        <v>398</v>
      </c>
      <c r="C87" t="s">
        <v>1385</v>
      </c>
      <c r="D87" t="s">
        <v>286</v>
      </c>
      <c r="E87" t="s">
        <v>276</v>
      </c>
      <c r="F87" t="s">
        <v>1504</v>
      </c>
      <c r="G87" t="s">
        <v>1529</v>
      </c>
      <c r="H87" s="6">
        <v>43832</v>
      </c>
      <c r="I87" s="2">
        <v>45657</v>
      </c>
      <c r="J87">
        <v>455.8</v>
      </c>
      <c r="K87" s="45">
        <f t="shared" si="15"/>
        <v>739</v>
      </c>
      <c r="L87" s="3">
        <f t="shared" si="16"/>
        <v>366</v>
      </c>
      <c r="M87" s="3">
        <f t="shared" si="17"/>
        <v>15</v>
      </c>
      <c r="N87" s="3">
        <f t="shared" si="18"/>
        <v>118</v>
      </c>
      <c r="O87" s="3">
        <f t="shared" si="19"/>
        <v>233</v>
      </c>
      <c r="P87" s="51">
        <f t="shared" si="20"/>
        <v>106201.40000000001</v>
      </c>
      <c r="Q87" s="51">
        <f t="shared" si="21"/>
        <v>60242.530867913163</v>
      </c>
      <c r="R87" s="51">
        <f t="shared" si="22"/>
        <v>74378.950030930035</v>
      </c>
      <c r="S87" s="51">
        <f t="shared" si="23"/>
        <v>134621.48089884321</v>
      </c>
      <c r="T87" s="58">
        <f t="shared" si="24"/>
        <v>41022</v>
      </c>
      <c r="U87" s="58">
        <f t="shared" si="25"/>
        <v>41022</v>
      </c>
      <c r="V87" s="13"/>
      <c r="W87" s="13">
        <f t="shared" si="26"/>
        <v>130</v>
      </c>
      <c r="X87" s="57">
        <f t="shared" si="27"/>
        <v>96070</v>
      </c>
      <c r="Y87" s="72">
        <f t="shared" si="28"/>
        <v>55048</v>
      </c>
      <c r="AA87" s="74">
        <f t="shared" si="29"/>
        <v>96070</v>
      </c>
    </row>
    <row r="88" spans="1:27" ht="14.5" x14ac:dyDescent="0.35">
      <c r="A88">
        <v>2103</v>
      </c>
      <c r="B88" t="s">
        <v>399</v>
      </c>
      <c r="C88" t="s">
        <v>1385</v>
      </c>
      <c r="D88" t="s">
        <v>336</v>
      </c>
      <c r="E88" t="s">
        <v>276</v>
      </c>
      <c r="F88" t="s">
        <v>1500</v>
      </c>
      <c r="G88" t="s">
        <v>40</v>
      </c>
      <c r="H88" s="6">
        <v>43832</v>
      </c>
      <c r="I88" s="2">
        <v>45657</v>
      </c>
      <c r="J88">
        <v>286.27</v>
      </c>
      <c r="K88" s="45">
        <f t="shared" si="15"/>
        <v>679.55882352941182</v>
      </c>
      <c r="L88" s="3">
        <f t="shared" si="16"/>
        <v>366</v>
      </c>
      <c r="M88" s="3">
        <f t="shared" si="17"/>
        <v>11</v>
      </c>
      <c r="N88" s="3">
        <f t="shared" si="18"/>
        <v>0</v>
      </c>
      <c r="O88" s="3">
        <f t="shared" si="19"/>
        <v>355</v>
      </c>
      <c r="P88" s="51">
        <f t="shared" si="20"/>
        <v>101625.84999999999</v>
      </c>
      <c r="Q88" s="51">
        <f t="shared" si="21"/>
        <v>91785.830292314044</v>
      </c>
      <c r="R88" s="51">
        <f t="shared" si="22"/>
        <v>71174.429141242857</v>
      </c>
      <c r="S88" s="51">
        <f t="shared" si="23"/>
        <v>162960.2594335569</v>
      </c>
      <c r="T88" s="58">
        <f t="shared" si="24"/>
        <v>25764.3</v>
      </c>
      <c r="U88" s="58">
        <f t="shared" si="25"/>
        <v>25764.3</v>
      </c>
      <c r="V88" s="13"/>
      <c r="W88" s="13">
        <f t="shared" si="26"/>
        <v>130</v>
      </c>
      <c r="X88" s="57">
        <f t="shared" si="27"/>
        <v>88342.647058823539</v>
      </c>
      <c r="Y88" s="72">
        <f t="shared" si="28"/>
        <v>62578.347058823536</v>
      </c>
      <c r="AA88" s="74">
        <f t="shared" si="29"/>
        <v>88342.647058823539</v>
      </c>
    </row>
    <row r="89" spans="1:27" ht="14.5" x14ac:dyDescent="0.35">
      <c r="A89">
        <v>2104</v>
      </c>
      <c r="B89" t="s">
        <v>400</v>
      </c>
      <c r="C89" t="s">
        <v>1385</v>
      </c>
      <c r="D89" t="s">
        <v>382</v>
      </c>
      <c r="E89" t="s">
        <v>276</v>
      </c>
      <c r="F89" t="s">
        <v>277</v>
      </c>
      <c r="G89" t="s">
        <v>40</v>
      </c>
      <c r="H89" s="6">
        <v>43832</v>
      </c>
      <c r="I89" s="2">
        <v>45657</v>
      </c>
      <c r="J89">
        <v>300.25</v>
      </c>
      <c r="K89" s="45">
        <f t="shared" si="15"/>
        <v>749.7229411764705</v>
      </c>
      <c r="L89" s="3">
        <f t="shared" si="16"/>
        <v>366</v>
      </c>
      <c r="M89" s="3">
        <f t="shared" si="17"/>
        <v>0</v>
      </c>
      <c r="N89" s="3">
        <f t="shared" si="18"/>
        <v>0</v>
      </c>
      <c r="O89" s="3">
        <f t="shared" si="19"/>
        <v>366</v>
      </c>
      <c r="P89" s="51">
        <f t="shared" si="20"/>
        <v>109891.5</v>
      </c>
      <c r="Q89" s="51">
        <f t="shared" si="21"/>
        <v>94629.898273202649</v>
      </c>
      <c r="R89" s="51">
        <f t="shared" si="22"/>
        <v>76963.339346976092</v>
      </c>
      <c r="S89" s="51">
        <f t="shared" si="23"/>
        <v>171593.23762017873</v>
      </c>
      <c r="T89" s="58">
        <f t="shared" si="24"/>
        <v>27022.5</v>
      </c>
      <c r="U89" s="58">
        <f t="shared" si="25"/>
        <v>27022.5</v>
      </c>
      <c r="V89" s="13"/>
      <c r="W89" s="13">
        <f t="shared" si="26"/>
        <v>130</v>
      </c>
      <c r="X89" s="57">
        <f t="shared" si="27"/>
        <v>97463.982352941166</v>
      </c>
      <c r="Y89" s="72">
        <f t="shared" si="28"/>
        <v>70441.482352941166</v>
      </c>
      <c r="AA89" s="74">
        <f t="shared" si="29"/>
        <v>97463.982352941166</v>
      </c>
    </row>
    <row r="90" spans="1:27" ht="14.5" x14ac:dyDescent="0.35">
      <c r="A90">
        <v>2106</v>
      </c>
      <c r="B90" t="s">
        <v>401</v>
      </c>
      <c r="C90" t="s">
        <v>1385</v>
      </c>
      <c r="D90" t="s">
        <v>316</v>
      </c>
      <c r="E90" t="s">
        <v>276</v>
      </c>
      <c r="F90" t="s">
        <v>277</v>
      </c>
      <c r="G90" t="s">
        <v>40</v>
      </c>
      <c r="H90" s="6">
        <v>43832</v>
      </c>
      <c r="I90" s="2">
        <v>45657</v>
      </c>
      <c r="J90">
        <v>362.6</v>
      </c>
      <c r="K90" s="45">
        <f t="shared" si="15"/>
        <v>656.74823529411776</v>
      </c>
      <c r="L90" s="3">
        <f t="shared" si="16"/>
        <v>366</v>
      </c>
      <c r="M90" s="3">
        <f t="shared" si="17"/>
        <v>36</v>
      </c>
      <c r="N90" s="3">
        <f t="shared" si="18"/>
        <v>0</v>
      </c>
      <c r="O90" s="3">
        <f t="shared" si="19"/>
        <v>330</v>
      </c>
      <c r="P90" s="51">
        <f t="shared" si="20"/>
        <v>119658.00000000001</v>
      </c>
      <c r="Q90" s="51">
        <f t="shared" si="21"/>
        <v>85322.039426658128</v>
      </c>
      <c r="R90" s="51">
        <f t="shared" si="22"/>
        <v>83803.381149410707</v>
      </c>
      <c r="S90" s="51">
        <f t="shared" si="23"/>
        <v>169125.42057606883</v>
      </c>
      <c r="T90" s="58">
        <f t="shared" si="24"/>
        <v>32634.000000000004</v>
      </c>
      <c r="U90" s="58">
        <f t="shared" si="25"/>
        <v>32634.000000000004</v>
      </c>
      <c r="V90" s="13"/>
      <c r="W90" s="13">
        <f t="shared" si="26"/>
        <v>130</v>
      </c>
      <c r="X90" s="57">
        <f t="shared" si="27"/>
        <v>85377.270588235304</v>
      </c>
      <c r="Y90" s="72">
        <f t="shared" si="28"/>
        <v>52743.270588235304</v>
      </c>
      <c r="AA90" s="74">
        <f t="shared" si="29"/>
        <v>85377.270588235304</v>
      </c>
    </row>
    <row r="91" spans="1:27" ht="14.5" x14ac:dyDescent="0.35">
      <c r="A91">
        <v>2107</v>
      </c>
      <c r="B91" t="s">
        <v>402</v>
      </c>
      <c r="C91" t="s">
        <v>1385</v>
      </c>
      <c r="D91" t="s">
        <v>296</v>
      </c>
      <c r="E91" t="s">
        <v>276</v>
      </c>
      <c r="F91" t="s">
        <v>277</v>
      </c>
      <c r="G91" t="s">
        <v>40</v>
      </c>
      <c r="H91" s="6">
        <v>43832</v>
      </c>
      <c r="I91" s="2">
        <v>45657</v>
      </c>
      <c r="J91">
        <v>434.62</v>
      </c>
      <c r="K91" s="45">
        <f t="shared" si="15"/>
        <v>1267.8624836601309</v>
      </c>
      <c r="L91" s="3">
        <f t="shared" si="16"/>
        <v>366</v>
      </c>
      <c r="M91" s="3">
        <f t="shared" si="17"/>
        <v>3</v>
      </c>
      <c r="N91" s="3">
        <f t="shared" si="18"/>
        <v>0</v>
      </c>
      <c r="O91" s="3">
        <f t="shared" si="19"/>
        <v>363</v>
      </c>
      <c r="P91" s="51">
        <f t="shared" si="20"/>
        <v>157767.06</v>
      </c>
      <c r="Q91" s="51">
        <f t="shared" si="21"/>
        <v>93854.243369323944</v>
      </c>
      <c r="R91" s="51">
        <f t="shared" si="22"/>
        <v>110493.34822579307</v>
      </c>
      <c r="S91" s="51">
        <f t="shared" si="23"/>
        <v>204347.591595117</v>
      </c>
      <c r="T91" s="58">
        <f t="shared" si="24"/>
        <v>39115.800000000003</v>
      </c>
      <c r="U91" s="58">
        <f t="shared" si="25"/>
        <v>39115.800000000003</v>
      </c>
      <c r="V91" s="13"/>
      <c r="W91" s="13">
        <f t="shared" si="26"/>
        <v>130</v>
      </c>
      <c r="X91" s="57">
        <f t="shared" si="27"/>
        <v>164822.12287581703</v>
      </c>
      <c r="Y91" s="72">
        <f t="shared" si="28"/>
        <v>125706.32287581703</v>
      </c>
      <c r="AA91" s="74">
        <f t="shared" si="29"/>
        <v>164822.12287581703</v>
      </c>
    </row>
    <row r="92" spans="1:27" ht="14.5" x14ac:dyDescent="0.35">
      <c r="A92">
        <v>2108</v>
      </c>
      <c r="B92" t="s">
        <v>403</v>
      </c>
      <c r="C92" t="s">
        <v>1385</v>
      </c>
      <c r="D92" t="s">
        <v>393</v>
      </c>
      <c r="E92" t="s">
        <v>276</v>
      </c>
      <c r="F92" t="s">
        <v>277</v>
      </c>
      <c r="G92" t="s">
        <v>40</v>
      </c>
      <c r="H92" s="6">
        <v>43832</v>
      </c>
      <c r="I92" s="2">
        <v>45657</v>
      </c>
      <c r="J92">
        <v>328.2</v>
      </c>
      <c r="K92" s="45">
        <f t="shared" si="15"/>
        <v>641.27777777777783</v>
      </c>
      <c r="L92" s="3">
        <f t="shared" si="16"/>
        <v>366</v>
      </c>
      <c r="M92" s="3">
        <f t="shared" si="17"/>
        <v>12</v>
      </c>
      <c r="N92" s="3">
        <f t="shared" si="18"/>
        <v>0</v>
      </c>
      <c r="O92" s="3">
        <f t="shared" si="19"/>
        <v>354</v>
      </c>
      <c r="P92" s="51">
        <f t="shared" si="20"/>
        <v>116182.8</v>
      </c>
      <c r="Q92" s="51">
        <f t="shared" si="21"/>
        <v>91527.278657687813</v>
      </c>
      <c r="R92" s="51">
        <f t="shared" si="22"/>
        <v>81369.498666246756</v>
      </c>
      <c r="S92" s="51">
        <f t="shared" si="23"/>
        <v>172896.77732393457</v>
      </c>
      <c r="T92" s="58">
        <f t="shared" si="24"/>
        <v>29538</v>
      </c>
      <c r="U92" s="58">
        <f t="shared" si="25"/>
        <v>29538</v>
      </c>
      <c r="V92" s="13"/>
      <c r="W92" s="13">
        <f t="shared" si="26"/>
        <v>130</v>
      </c>
      <c r="X92" s="57">
        <f t="shared" si="27"/>
        <v>83366.111111111124</v>
      </c>
      <c r="Y92" s="72">
        <f t="shared" si="28"/>
        <v>53828.111111111124</v>
      </c>
      <c r="AA92" s="74">
        <f t="shared" si="29"/>
        <v>83366.111111111124</v>
      </c>
    </row>
    <row r="93" spans="1:27" ht="14.5" x14ac:dyDescent="0.35">
      <c r="A93">
        <v>2109</v>
      </c>
      <c r="B93" t="s">
        <v>404</v>
      </c>
      <c r="C93" t="s">
        <v>1385</v>
      </c>
      <c r="D93" t="s">
        <v>296</v>
      </c>
      <c r="E93" t="s">
        <v>276</v>
      </c>
      <c r="F93" t="s">
        <v>277</v>
      </c>
      <c r="G93" t="s">
        <v>40</v>
      </c>
      <c r="H93" s="6">
        <v>43832</v>
      </c>
      <c r="I93" s="2">
        <v>45657</v>
      </c>
      <c r="J93">
        <v>434.62</v>
      </c>
      <c r="K93" s="45">
        <f t="shared" si="15"/>
        <v>1036.6651633986928</v>
      </c>
      <c r="L93" s="3">
        <f t="shared" si="16"/>
        <v>366</v>
      </c>
      <c r="M93" s="3">
        <f t="shared" si="17"/>
        <v>1</v>
      </c>
      <c r="N93" s="3">
        <f t="shared" si="18"/>
        <v>0</v>
      </c>
      <c r="O93" s="3">
        <f t="shared" si="19"/>
        <v>365</v>
      </c>
      <c r="P93" s="51">
        <f t="shared" si="20"/>
        <v>158636.29999999999</v>
      </c>
      <c r="Q93" s="51">
        <f t="shared" si="21"/>
        <v>94371.346638576419</v>
      </c>
      <c r="R93" s="51">
        <f t="shared" si="22"/>
        <v>111102.1270038966</v>
      </c>
      <c r="S93" s="51">
        <f t="shared" si="23"/>
        <v>205473.47364247302</v>
      </c>
      <c r="T93" s="58">
        <f t="shared" si="24"/>
        <v>39115.800000000003</v>
      </c>
      <c r="U93" s="58">
        <f t="shared" si="25"/>
        <v>39115.800000000003</v>
      </c>
      <c r="V93" s="13"/>
      <c r="W93" s="13">
        <f t="shared" si="26"/>
        <v>130</v>
      </c>
      <c r="X93" s="57">
        <f t="shared" si="27"/>
        <v>134766.47124183006</v>
      </c>
      <c r="Y93" s="72">
        <f t="shared" si="28"/>
        <v>95650.671241830059</v>
      </c>
      <c r="AA93" s="74">
        <f t="shared" si="29"/>
        <v>134766.47124183006</v>
      </c>
    </row>
    <row r="94" spans="1:27" ht="14.5" x14ac:dyDescent="0.35">
      <c r="A94">
        <v>2110</v>
      </c>
      <c r="B94" t="s">
        <v>405</v>
      </c>
      <c r="C94" t="s">
        <v>1385</v>
      </c>
      <c r="D94" t="s">
        <v>360</v>
      </c>
      <c r="E94" t="s">
        <v>276</v>
      </c>
      <c r="F94" t="s">
        <v>1500</v>
      </c>
      <c r="G94" t="s">
        <v>40</v>
      </c>
      <c r="H94" s="6">
        <v>43832</v>
      </c>
      <c r="I94" s="2">
        <v>45657</v>
      </c>
      <c r="J94">
        <v>300.25</v>
      </c>
      <c r="K94" s="45">
        <f t="shared" si="15"/>
        <v>996.16647058823526</v>
      </c>
      <c r="L94" s="3">
        <f t="shared" si="16"/>
        <v>366</v>
      </c>
      <c r="M94" s="3">
        <f t="shared" si="17"/>
        <v>0</v>
      </c>
      <c r="N94" s="3">
        <f t="shared" si="18"/>
        <v>0</v>
      </c>
      <c r="O94" s="3">
        <f t="shared" si="19"/>
        <v>366</v>
      </c>
      <c r="P94" s="51">
        <f t="shared" si="20"/>
        <v>109891.5</v>
      </c>
      <c r="Q94" s="51">
        <f t="shared" si="21"/>
        <v>94629.898273202649</v>
      </c>
      <c r="R94" s="51">
        <f t="shared" si="22"/>
        <v>76963.339346976092</v>
      </c>
      <c r="S94" s="51">
        <f t="shared" si="23"/>
        <v>171593.23762017873</v>
      </c>
      <c r="T94" s="58">
        <f t="shared" si="24"/>
        <v>27022.5</v>
      </c>
      <c r="U94" s="58">
        <f t="shared" si="25"/>
        <v>27022.5</v>
      </c>
      <c r="V94" s="13"/>
      <c r="W94" s="13">
        <f t="shared" si="26"/>
        <v>130</v>
      </c>
      <c r="X94" s="57">
        <f t="shared" si="27"/>
        <v>129501.64117647058</v>
      </c>
      <c r="Y94" s="72">
        <f t="shared" si="28"/>
        <v>102479.14117647058</v>
      </c>
      <c r="AA94" s="74">
        <f t="shared" si="29"/>
        <v>129501.64117647058</v>
      </c>
    </row>
    <row r="95" spans="1:27" ht="14.5" x14ac:dyDescent="0.35">
      <c r="A95">
        <v>2111</v>
      </c>
      <c r="B95" t="s">
        <v>406</v>
      </c>
      <c r="C95" t="s">
        <v>1385</v>
      </c>
      <c r="D95" t="s">
        <v>316</v>
      </c>
      <c r="E95" t="s">
        <v>276</v>
      </c>
      <c r="F95" t="s">
        <v>277</v>
      </c>
      <c r="G95" t="s">
        <v>40</v>
      </c>
      <c r="H95" s="6">
        <v>43832</v>
      </c>
      <c r="I95" s="2">
        <v>45657</v>
      </c>
      <c r="J95">
        <v>362.6</v>
      </c>
      <c r="K95" s="45">
        <f t="shared" si="15"/>
        <v>837.03777777777782</v>
      </c>
      <c r="L95" s="3">
        <f t="shared" si="16"/>
        <v>366</v>
      </c>
      <c r="M95" s="3">
        <f t="shared" si="17"/>
        <v>1</v>
      </c>
      <c r="N95" s="3">
        <f t="shared" si="18"/>
        <v>0</v>
      </c>
      <c r="O95" s="3">
        <f t="shared" si="19"/>
        <v>365</v>
      </c>
      <c r="P95" s="51">
        <f t="shared" si="20"/>
        <v>132349</v>
      </c>
      <c r="Q95" s="51">
        <f t="shared" si="21"/>
        <v>94371.346638576419</v>
      </c>
      <c r="R95" s="51">
        <f t="shared" si="22"/>
        <v>92691.618544045166</v>
      </c>
      <c r="S95" s="51">
        <f t="shared" si="23"/>
        <v>187062.96518262158</v>
      </c>
      <c r="T95" s="58">
        <f t="shared" si="24"/>
        <v>32634.000000000004</v>
      </c>
      <c r="U95" s="58">
        <f t="shared" si="25"/>
        <v>32634.000000000004</v>
      </c>
      <c r="V95" s="13"/>
      <c r="W95" s="13">
        <f t="shared" si="26"/>
        <v>130</v>
      </c>
      <c r="X95" s="57">
        <f t="shared" si="27"/>
        <v>108814.91111111111</v>
      </c>
      <c r="Y95" s="72">
        <f t="shared" si="28"/>
        <v>76180.911111111112</v>
      </c>
      <c r="AA95" s="74">
        <f t="shared" si="29"/>
        <v>108814.91111111111</v>
      </c>
    </row>
    <row r="96" spans="1:27" ht="14.5" x14ac:dyDescent="0.35">
      <c r="A96">
        <v>2112</v>
      </c>
      <c r="B96" t="s">
        <v>407</v>
      </c>
      <c r="C96" t="s">
        <v>1385</v>
      </c>
      <c r="D96" t="s">
        <v>408</v>
      </c>
      <c r="E96" t="s">
        <v>276</v>
      </c>
      <c r="F96" t="s">
        <v>277</v>
      </c>
      <c r="G96" t="s">
        <v>40</v>
      </c>
      <c r="H96" s="6">
        <v>43832</v>
      </c>
      <c r="I96" s="2">
        <v>45657</v>
      </c>
      <c r="J96">
        <v>362.6</v>
      </c>
      <c r="K96" s="45">
        <f t="shared" si="15"/>
        <v>746.69986928104584</v>
      </c>
      <c r="L96" s="3">
        <f t="shared" si="16"/>
        <v>366</v>
      </c>
      <c r="M96" s="3">
        <f t="shared" si="17"/>
        <v>0</v>
      </c>
      <c r="N96" s="3">
        <f t="shared" si="18"/>
        <v>0</v>
      </c>
      <c r="O96" s="3">
        <f t="shared" si="19"/>
        <v>366</v>
      </c>
      <c r="P96" s="51">
        <f t="shared" si="20"/>
        <v>132711.6</v>
      </c>
      <c r="Q96" s="51">
        <f t="shared" si="21"/>
        <v>94629.898273202649</v>
      </c>
      <c r="R96" s="51">
        <f t="shared" si="22"/>
        <v>92945.568183891868</v>
      </c>
      <c r="S96" s="51">
        <f t="shared" si="23"/>
        <v>187575.46645709453</v>
      </c>
      <c r="T96" s="58">
        <f t="shared" si="24"/>
        <v>32634.000000000004</v>
      </c>
      <c r="U96" s="58">
        <f t="shared" si="25"/>
        <v>32634.000000000004</v>
      </c>
      <c r="V96" s="13"/>
      <c r="W96" s="13">
        <f t="shared" si="26"/>
        <v>130</v>
      </c>
      <c r="X96" s="57">
        <f t="shared" si="27"/>
        <v>97070.983006535957</v>
      </c>
      <c r="Y96" s="72">
        <f t="shared" si="28"/>
        <v>64436.983006535957</v>
      </c>
      <c r="AA96" s="74">
        <f t="shared" si="29"/>
        <v>97070.983006535957</v>
      </c>
    </row>
    <row r="97" spans="1:27" ht="14.5" x14ac:dyDescent="0.35">
      <c r="A97">
        <v>2114</v>
      </c>
      <c r="B97" t="s">
        <v>409</v>
      </c>
      <c r="C97" t="s">
        <v>1385</v>
      </c>
      <c r="D97" t="s">
        <v>294</v>
      </c>
      <c r="E97" t="s">
        <v>276</v>
      </c>
      <c r="F97" t="s">
        <v>277</v>
      </c>
      <c r="G97" t="s">
        <v>40</v>
      </c>
      <c r="H97" s="6">
        <v>43832</v>
      </c>
      <c r="I97" s="2">
        <v>45657</v>
      </c>
      <c r="J97">
        <v>362.6</v>
      </c>
      <c r="K97" s="45">
        <f t="shared" si="15"/>
        <v>824.27019607843147</v>
      </c>
      <c r="L97" s="3">
        <f t="shared" si="16"/>
        <v>366</v>
      </c>
      <c r="M97" s="3">
        <f t="shared" si="17"/>
        <v>1</v>
      </c>
      <c r="N97" s="3">
        <f t="shared" si="18"/>
        <v>0</v>
      </c>
      <c r="O97" s="3">
        <f t="shared" si="19"/>
        <v>365</v>
      </c>
      <c r="P97" s="51">
        <f t="shared" si="20"/>
        <v>132349</v>
      </c>
      <c r="Q97" s="51">
        <f t="shared" si="21"/>
        <v>94371.346638576419</v>
      </c>
      <c r="R97" s="51">
        <f t="shared" si="22"/>
        <v>92691.618544045166</v>
      </c>
      <c r="S97" s="51">
        <f t="shared" si="23"/>
        <v>187062.96518262158</v>
      </c>
      <c r="T97" s="58">
        <f t="shared" si="24"/>
        <v>32634.000000000004</v>
      </c>
      <c r="U97" s="58">
        <f t="shared" si="25"/>
        <v>32634.000000000004</v>
      </c>
      <c r="V97" s="13"/>
      <c r="W97" s="13">
        <f t="shared" si="26"/>
        <v>130</v>
      </c>
      <c r="X97" s="57">
        <f t="shared" si="27"/>
        <v>107155.12549019609</v>
      </c>
      <c r="Y97" s="72">
        <f t="shared" si="28"/>
        <v>74521.125490196093</v>
      </c>
      <c r="AA97" s="74">
        <f t="shared" si="29"/>
        <v>107155.12549019609</v>
      </c>
    </row>
    <row r="98" spans="1:27" ht="14.5" x14ac:dyDescent="0.35">
      <c r="A98">
        <v>2115</v>
      </c>
      <c r="B98" t="s">
        <v>410</v>
      </c>
      <c r="C98" t="s">
        <v>1385</v>
      </c>
      <c r="D98" t="s">
        <v>298</v>
      </c>
      <c r="E98" t="s">
        <v>276</v>
      </c>
      <c r="F98" t="s">
        <v>277</v>
      </c>
      <c r="G98" t="s">
        <v>40</v>
      </c>
      <c r="H98" s="6">
        <v>43832</v>
      </c>
      <c r="I98" s="2">
        <v>45657</v>
      </c>
      <c r="J98">
        <v>300.25</v>
      </c>
      <c r="K98" s="45">
        <f t="shared" si="15"/>
        <v>738.16653594771242</v>
      </c>
      <c r="L98" s="3">
        <f t="shared" si="16"/>
        <v>366</v>
      </c>
      <c r="M98" s="3">
        <f t="shared" si="17"/>
        <v>10</v>
      </c>
      <c r="N98" s="3">
        <f t="shared" si="18"/>
        <v>0</v>
      </c>
      <c r="O98" s="3">
        <f t="shared" si="19"/>
        <v>356</v>
      </c>
      <c r="P98" s="51">
        <f t="shared" si="20"/>
        <v>106889</v>
      </c>
      <c r="Q98" s="51">
        <f t="shared" si="21"/>
        <v>92044.381926940288</v>
      </c>
      <c r="R98" s="51">
        <f t="shared" si="22"/>
        <v>74860.515867550523</v>
      </c>
      <c r="S98" s="51">
        <f t="shared" si="23"/>
        <v>166904.8977944908</v>
      </c>
      <c r="T98" s="58">
        <f t="shared" si="24"/>
        <v>27022.5</v>
      </c>
      <c r="U98" s="58">
        <f t="shared" si="25"/>
        <v>27022.5</v>
      </c>
      <c r="V98" s="13"/>
      <c r="W98" s="13">
        <f t="shared" si="26"/>
        <v>130</v>
      </c>
      <c r="X98" s="57">
        <f t="shared" si="27"/>
        <v>95961.649673202613</v>
      </c>
      <c r="Y98" s="72">
        <f t="shared" si="28"/>
        <v>68939.149673202613</v>
      </c>
      <c r="AA98" s="74">
        <f t="shared" si="29"/>
        <v>95961.649673202613</v>
      </c>
    </row>
    <row r="99" spans="1:27" ht="14.5" x14ac:dyDescent="0.35">
      <c r="A99">
        <v>2116</v>
      </c>
      <c r="B99" t="s">
        <v>412</v>
      </c>
      <c r="C99" t="s">
        <v>1385</v>
      </c>
      <c r="D99" t="s">
        <v>282</v>
      </c>
      <c r="E99" t="s">
        <v>276</v>
      </c>
      <c r="F99" t="s">
        <v>277</v>
      </c>
      <c r="G99" t="s">
        <v>40</v>
      </c>
      <c r="H99" s="6">
        <v>43832</v>
      </c>
      <c r="I99" s="2">
        <v>45657</v>
      </c>
      <c r="J99">
        <v>328.2</v>
      </c>
      <c r="K99" s="45">
        <f t="shared" si="15"/>
        <v>707.68633986928114</v>
      </c>
      <c r="L99" s="3">
        <f t="shared" si="16"/>
        <v>366</v>
      </c>
      <c r="M99" s="3">
        <f t="shared" si="17"/>
        <v>3</v>
      </c>
      <c r="N99" s="3">
        <f t="shared" si="18"/>
        <v>0</v>
      </c>
      <c r="O99" s="3">
        <f t="shared" si="19"/>
        <v>363</v>
      </c>
      <c r="P99" s="51">
        <f t="shared" si="20"/>
        <v>119136.59999999999</v>
      </c>
      <c r="Q99" s="51">
        <f t="shared" si="21"/>
        <v>93854.243369323944</v>
      </c>
      <c r="R99" s="51">
        <f t="shared" si="22"/>
        <v>83438.214734032677</v>
      </c>
      <c r="S99" s="51">
        <f t="shared" si="23"/>
        <v>177292.45810335662</v>
      </c>
      <c r="T99" s="58">
        <f t="shared" si="24"/>
        <v>29538</v>
      </c>
      <c r="U99" s="58">
        <f t="shared" si="25"/>
        <v>29538</v>
      </c>
      <c r="V99" s="13"/>
      <c r="W99" s="13">
        <f t="shared" si="26"/>
        <v>130</v>
      </c>
      <c r="X99" s="57">
        <f t="shared" si="27"/>
        <v>91999.224183006547</v>
      </c>
      <c r="Y99" s="72">
        <f t="shared" si="28"/>
        <v>62461.224183006547</v>
      </c>
      <c r="AA99" s="74">
        <f t="shared" si="29"/>
        <v>91999.224183006547</v>
      </c>
    </row>
    <row r="100" spans="1:27" ht="14.5" x14ac:dyDescent="0.35">
      <c r="A100">
        <v>2118</v>
      </c>
      <c r="B100" t="s">
        <v>413</v>
      </c>
      <c r="C100" t="s">
        <v>1385</v>
      </c>
      <c r="D100" t="s">
        <v>289</v>
      </c>
      <c r="E100" t="s">
        <v>276</v>
      </c>
      <c r="F100" t="s">
        <v>277</v>
      </c>
      <c r="G100" t="s">
        <v>40</v>
      </c>
      <c r="H100" s="6">
        <v>43832</v>
      </c>
      <c r="I100" s="2">
        <v>45657</v>
      </c>
      <c r="J100">
        <v>362.6</v>
      </c>
      <c r="K100" s="45">
        <f t="shared" si="15"/>
        <v>693.06653594771251</v>
      </c>
      <c r="L100" s="3">
        <f t="shared" si="16"/>
        <v>366</v>
      </c>
      <c r="M100" s="3">
        <f t="shared" si="17"/>
        <v>11</v>
      </c>
      <c r="N100" s="3">
        <f t="shared" si="18"/>
        <v>18</v>
      </c>
      <c r="O100" s="3">
        <f t="shared" si="19"/>
        <v>337</v>
      </c>
      <c r="P100" s="51">
        <f t="shared" si="20"/>
        <v>122196.20000000001</v>
      </c>
      <c r="Q100" s="51">
        <f t="shared" si="21"/>
        <v>87131.900869041783</v>
      </c>
      <c r="R100" s="51">
        <f t="shared" si="22"/>
        <v>85581.028628337604</v>
      </c>
      <c r="S100" s="51">
        <f t="shared" si="23"/>
        <v>172712.9294973794</v>
      </c>
      <c r="T100" s="58">
        <f t="shared" si="24"/>
        <v>32634.000000000004</v>
      </c>
      <c r="U100" s="58">
        <f t="shared" si="25"/>
        <v>32634.000000000004</v>
      </c>
      <c r="V100" s="13"/>
      <c r="W100" s="13">
        <f t="shared" si="26"/>
        <v>130</v>
      </c>
      <c r="X100" s="57">
        <f t="shared" si="27"/>
        <v>90098.649673202628</v>
      </c>
      <c r="Y100" s="72">
        <f t="shared" si="28"/>
        <v>57464.649673202628</v>
      </c>
      <c r="AA100" s="74">
        <f t="shared" si="29"/>
        <v>90098.649673202628</v>
      </c>
    </row>
    <row r="101" spans="1:27" ht="14.5" x14ac:dyDescent="0.35">
      <c r="A101">
        <v>2120</v>
      </c>
      <c r="B101" t="s">
        <v>414</v>
      </c>
      <c r="C101" t="s">
        <v>1385</v>
      </c>
      <c r="D101" t="s">
        <v>296</v>
      </c>
      <c r="E101" t="s">
        <v>276</v>
      </c>
      <c r="F101" t="s">
        <v>277</v>
      </c>
      <c r="G101" t="s">
        <v>40</v>
      </c>
      <c r="H101" s="6">
        <v>43832</v>
      </c>
      <c r="I101" s="2">
        <v>45657</v>
      </c>
      <c r="J101">
        <v>434.62</v>
      </c>
      <c r="K101" s="45">
        <f t="shared" si="15"/>
        <v>927.21078431372564</v>
      </c>
      <c r="L101" s="3">
        <f t="shared" si="16"/>
        <v>366</v>
      </c>
      <c r="M101" s="3">
        <f t="shared" si="17"/>
        <v>23</v>
      </c>
      <c r="N101" s="3">
        <f t="shared" si="18"/>
        <v>0</v>
      </c>
      <c r="O101" s="3">
        <f t="shared" si="19"/>
        <v>343</v>
      </c>
      <c r="P101" s="51">
        <f t="shared" si="20"/>
        <v>149074.66</v>
      </c>
      <c r="Q101" s="51">
        <f t="shared" si="21"/>
        <v>88683.210676799208</v>
      </c>
      <c r="R101" s="51">
        <f t="shared" si="22"/>
        <v>104405.56044475763</v>
      </c>
      <c r="S101" s="51">
        <f t="shared" si="23"/>
        <v>193088.77112155684</v>
      </c>
      <c r="T101" s="58">
        <f t="shared" si="24"/>
        <v>39115.800000000003</v>
      </c>
      <c r="U101" s="58">
        <f t="shared" si="25"/>
        <v>39115.800000000003</v>
      </c>
      <c r="V101" s="13"/>
      <c r="W101" s="13">
        <f t="shared" si="26"/>
        <v>130</v>
      </c>
      <c r="X101" s="57">
        <f t="shared" si="27"/>
        <v>120537.40196078434</v>
      </c>
      <c r="Y101" s="72">
        <f t="shared" si="28"/>
        <v>81421.601960784334</v>
      </c>
      <c r="AA101" s="74">
        <f t="shared" si="29"/>
        <v>120537.40196078434</v>
      </c>
    </row>
    <row r="102" spans="1:27" ht="14.5" x14ac:dyDescent="0.35">
      <c r="A102">
        <v>2121</v>
      </c>
      <c r="B102" t="s">
        <v>415</v>
      </c>
      <c r="C102" t="s">
        <v>1385</v>
      </c>
      <c r="D102" t="s">
        <v>376</v>
      </c>
      <c r="E102" t="s">
        <v>276</v>
      </c>
      <c r="F102" t="s">
        <v>1504</v>
      </c>
      <c r="G102" t="s">
        <v>1529</v>
      </c>
      <c r="H102" s="6">
        <v>43832</v>
      </c>
      <c r="I102" s="2">
        <v>45657</v>
      </c>
      <c r="J102">
        <v>455.8</v>
      </c>
      <c r="K102" s="45">
        <f t="shared" si="15"/>
        <v>1130.1060784313725</v>
      </c>
      <c r="L102" s="3">
        <f t="shared" si="16"/>
        <v>366</v>
      </c>
      <c r="M102" s="3">
        <f t="shared" si="17"/>
        <v>1</v>
      </c>
      <c r="N102" s="3">
        <f t="shared" si="18"/>
        <v>0</v>
      </c>
      <c r="O102" s="3">
        <f t="shared" si="19"/>
        <v>365</v>
      </c>
      <c r="P102" s="51">
        <f t="shared" si="20"/>
        <v>166367</v>
      </c>
      <c r="Q102" s="51">
        <f t="shared" si="21"/>
        <v>94371.346638576419</v>
      </c>
      <c r="R102" s="51">
        <f t="shared" si="22"/>
        <v>116516.38094974018</v>
      </c>
      <c r="S102" s="51">
        <f t="shared" si="23"/>
        <v>210887.7275883166</v>
      </c>
      <c r="T102" s="58">
        <f t="shared" si="24"/>
        <v>41022</v>
      </c>
      <c r="U102" s="58">
        <f t="shared" si="25"/>
        <v>41022</v>
      </c>
      <c r="V102" s="13"/>
      <c r="W102" s="13">
        <f t="shared" si="26"/>
        <v>130</v>
      </c>
      <c r="X102" s="57">
        <f t="shared" si="27"/>
        <v>146913.79019607842</v>
      </c>
      <c r="Y102" s="72">
        <f t="shared" si="28"/>
        <v>105891.79019607842</v>
      </c>
      <c r="AA102" s="74">
        <f t="shared" si="29"/>
        <v>146913.79019607842</v>
      </c>
    </row>
    <row r="103" spans="1:27" ht="14.5" x14ac:dyDescent="0.35">
      <c r="A103">
        <v>2122</v>
      </c>
      <c r="B103" t="s">
        <v>416</v>
      </c>
      <c r="C103" t="s">
        <v>1385</v>
      </c>
      <c r="D103" t="s">
        <v>376</v>
      </c>
      <c r="E103" t="s">
        <v>276</v>
      </c>
      <c r="F103" t="s">
        <v>1504</v>
      </c>
      <c r="G103" t="s">
        <v>1529</v>
      </c>
      <c r="H103" s="6">
        <v>44198</v>
      </c>
      <c r="I103" s="2">
        <v>45657</v>
      </c>
      <c r="J103">
        <v>455.8</v>
      </c>
      <c r="K103" s="45">
        <f t="shared" si="15"/>
        <v>1120.7490849673202</v>
      </c>
      <c r="L103" s="3">
        <f t="shared" si="16"/>
        <v>366</v>
      </c>
      <c r="M103" s="3">
        <f t="shared" si="17"/>
        <v>3</v>
      </c>
      <c r="N103" s="3">
        <f t="shared" si="18"/>
        <v>0</v>
      </c>
      <c r="O103" s="3">
        <f t="shared" si="19"/>
        <v>363</v>
      </c>
      <c r="P103" s="51">
        <f t="shared" si="20"/>
        <v>165455.4</v>
      </c>
      <c r="Q103" s="51">
        <f t="shared" si="21"/>
        <v>93854.243369323944</v>
      </c>
      <c r="R103" s="51">
        <f t="shared" si="22"/>
        <v>115877.93502672789</v>
      </c>
      <c r="S103" s="51">
        <f t="shared" si="23"/>
        <v>209732.17839605184</v>
      </c>
      <c r="T103" s="58">
        <f t="shared" si="24"/>
        <v>41022</v>
      </c>
      <c r="U103" s="58">
        <f t="shared" si="25"/>
        <v>41022</v>
      </c>
      <c r="V103" s="13"/>
      <c r="W103" s="13">
        <f t="shared" si="26"/>
        <v>130</v>
      </c>
      <c r="X103" s="57">
        <f t="shared" si="27"/>
        <v>145697.38104575162</v>
      </c>
      <c r="Y103" s="72">
        <f t="shared" si="28"/>
        <v>104675.38104575162</v>
      </c>
      <c r="AA103" s="74">
        <f t="shared" si="29"/>
        <v>145697.38104575162</v>
      </c>
    </row>
    <row r="104" spans="1:27" ht="14.5" x14ac:dyDescent="0.35">
      <c r="A104">
        <v>2124</v>
      </c>
      <c r="B104" t="s">
        <v>418</v>
      </c>
      <c r="C104" t="s">
        <v>1385</v>
      </c>
      <c r="D104" t="s">
        <v>280</v>
      </c>
      <c r="E104" t="s">
        <v>276</v>
      </c>
      <c r="F104" t="s">
        <v>277</v>
      </c>
      <c r="G104" t="s">
        <v>40</v>
      </c>
      <c r="H104" s="6">
        <v>43983</v>
      </c>
      <c r="I104" s="2">
        <v>45657</v>
      </c>
      <c r="J104">
        <v>328.2</v>
      </c>
      <c r="K104" s="45">
        <f t="shared" si="15"/>
        <v>560.48934640522873</v>
      </c>
      <c r="L104" s="3">
        <f t="shared" si="16"/>
        <v>366</v>
      </c>
      <c r="M104" s="3">
        <f t="shared" si="17"/>
        <v>74</v>
      </c>
      <c r="N104" s="3">
        <f t="shared" si="18"/>
        <v>0</v>
      </c>
      <c r="O104" s="3">
        <f t="shared" si="19"/>
        <v>292</v>
      </c>
      <c r="P104" s="51">
        <f t="shared" si="20"/>
        <v>95834.4</v>
      </c>
      <c r="Q104" s="51">
        <f t="shared" si="21"/>
        <v>75497.077310861132</v>
      </c>
      <c r="R104" s="51">
        <f t="shared" si="22"/>
        <v>67118.343532610306</v>
      </c>
      <c r="S104" s="51">
        <f t="shared" si="23"/>
        <v>142615.42084347142</v>
      </c>
      <c r="T104" s="58">
        <f t="shared" si="24"/>
        <v>29538</v>
      </c>
      <c r="U104" s="58">
        <f t="shared" si="25"/>
        <v>29538</v>
      </c>
      <c r="V104" s="13"/>
      <c r="W104" s="13">
        <f t="shared" si="26"/>
        <v>130</v>
      </c>
      <c r="X104" s="57">
        <f t="shared" si="27"/>
        <v>72863.615032679736</v>
      </c>
      <c r="Y104" s="72">
        <f t="shared" si="28"/>
        <v>43325.615032679736</v>
      </c>
      <c r="AA104" s="74">
        <f t="shared" si="29"/>
        <v>72863.615032679736</v>
      </c>
    </row>
    <row r="105" spans="1:27" ht="14.5" x14ac:dyDescent="0.35">
      <c r="A105">
        <v>2125</v>
      </c>
      <c r="B105" t="s">
        <v>420</v>
      </c>
      <c r="C105" t="s">
        <v>1385</v>
      </c>
      <c r="D105" t="s">
        <v>284</v>
      </c>
      <c r="E105" t="s">
        <v>276</v>
      </c>
      <c r="F105" t="s">
        <v>277</v>
      </c>
      <c r="G105" t="s">
        <v>40</v>
      </c>
      <c r="H105" s="6">
        <v>43832</v>
      </c>
      <c r="I105" s="2">
        <v>45657</v>
      </c>
      <c r="J105">
        <v>300.25</v>
      </c>
      <c r="K105" s="45">
        <f t="shared" si="15"/>
        <v>686.3629411764706</v>
      </c>
      <c r="L105" s="3">
        <f t="shared" si="16"/>
        <v>366</v>
      </c>
      <c r="M105" s="3">
        <f t="shared" si="17"/>
        <v>3</v>
      </c>
      <c r="N105" s="3">
        <f t="shared" si="18"/>
        <v>0</v>
      </c>
      <c r="O105" s="3">
        <f t="shared" si="19"/>
        <v>363</v>
      </c>
      <c r="P105" s="51">
        <f t="shared" si="20"/>
        <v>108990.75</v>
      </c>
      <c r="Q105" s="51">
        <f t="shared" si="21"/>
        <v>93854.243369323944</v>
      </c>
      <c r="R105" s="51">
        <f t="shared" si="22"/>
        <v>76332.492303148421</v>
      </c>
      <c r="S105" s="51">
        <f t="shared" si="23"/>
        <v>170186.73567247236</v>
      </c>
      <c r="T105" s="58">
        <f t="shared" si="24"/>
        <v>27022.5</v>
      </c>
      <c r="U105" s="58">
        <f t="shared" si="25"/>
        <v>27022.5</v>
      </c>
      <c r="V105" s="13"/>
      <c r="W105" s="13">
        <f t="shared" si="26"/>
        <v>130</v>
      </c>
      <c r="X105" s="57">
        <f t="shared" si="27"/>
        <v>89227.182352941178</v>
      </c>
      <c r="Y105" s="72">
        <f t="shared" si="28"/>
        <v>62204.682352941178</v>
      </c>
      <c r="AA105" s="74">
        <f t="shared" si="29"/>
        <v>89227.182352941178</v>
      </c>
    </row>
    <row r="106" spans="1:27" ht="14.5" x14ac:dyDescent="0.35">
      <c r="A106">
        <v>2127</v>
      </c>
      <c r="B106" t="s">
        <v>421</v>
      </c>
      <c r="C106" t="s">
        <v>1385</v>
      </c>
      <c r="D106" t="s">
        <v>422</v>
      </c>
      <c r="E106" t="s">
        <v>276</v>
      </c>
      <c r="F106" t="s">
        <v>1500</v>
      </c>
      <c r="G106" t="s">
        <v>40</v>
      </c>
      <c r="H106" s="6">
        <v>43832</v>
      </c>
      <c r="I106" s="2">
        <v>45657</v>
      </c>
      <c r="J106">
        <v>362.6</v>
      </c>
      <c r="K106" s="45">
        <f t="shared" si="15"/>
        <v>937.24745098039227</v>
      </c>
      <c r="L106" s="3">
        <f t="shared" si="16"/>
        <v>366</v>
      </c>
      <c r="M106" s="3">
        <f t="shared" si="17"/>
        <v>7</v>
      </c>
      <c r="N106" s="3">
        <f t="shared" si="18"/>
        <v>0</v>
      </c>
      <c r="O106" s="3">
        <f t="shared" si="19"/>
        <v>359</v>
      </c>
      <c r="P106" s="51">
        <f t="shared" si="20"/>
        <v>130173.40000000001</v>
      </c>
      <c r="Q106" s="51">
        <f t="shared" si="21"/>
        <v>92820.036830818994</v>
      </c>
      <c r="R106" s="51">
        <f t="shared" si="22"/>
        <v>91167.920704964985</v>
      </c>
      <c r="S106" s="51">
        <f t="shared" si="23"/>
        <v>183987.95753578399</v>
      </c>
      <c r="T106" s="58">
        <f t="shared" si="24"/>
        <v>32634.000000000004</v>
      </c>
      <c r="U106" s="58">
        <f t="shared" si="25"/>
        <v>32634.000000000004</v>
      </c>
      <c r="V106" s="13"/>
      <c r="W106" s="13">
        <f t="shared" si="26"/>
        <v>130</v>
      </c>
      <c r="X106" s="57">
        <f t="shared" si="27"/>
        <v>121842.168627451</v>
      </c>
      <c r="Y106" s="72">
        <f t="shared" si="28"/>
        <v>89208.168627450999</v>
      </c>
      <c r="AA106" s="74">
        <f t="shared" si="29"/>
        <v>121842.168627451</v>
      </c>
    </row>
    <row r="107" spans="1:27" ht="14.5" x14ac:dyDescent="0.35">
      <c r="A107">
        <v>2128</v>
      </c>
      <c r="B107" t="s">
        <v>423</v>
      </c>
      <c r="C107" t="s">
        <v>1385</v>
      </c>
      <c r="D107" t="s">
        <v>316</v>
      </c>
      <c r="E107" t="s">
        <v>276</v>
      </c>
      <c r="F107" t="s">
        <v>277</v>
      </c>
      <c r="G107" t="s">
        <v>40</v>
      </c>
      <c r="H107" s="6">
        <v>43832</v>
      </c>
      <c r="I107" s="2">
        <v>45657</v>
      </c>
      <c r="J107">
        <v>362.6</v>
      </c>
      <c r="K107" s="45">
        <f t="shared" si="15"/>
        <v>722.98627450980393</v>
      </c>
      <c r="L107" s="3">
        <f t="shared" si="16"/>
        <v>366</v>
      </c>
      <c r="M107" s="3">
        <f t="shared" si="17"/>
        <v>0</v>
      </c>
      <c r="N107" s="3">
        <f t="shared" si="18"/>
        <v>0</v>
      </c>
      <c r="O107" s="3">
        <f t="shared" si="19"/>
        <v>366</v>
      </c>
      <c r="P107" s="51">
        <f t="shared" si="20"/>
        <v>132711.6</v>
      </c>
      <c r="Q107" s="51">
        <f t="shared" si="21"/>
        <v>94629.898273202649</v>
      </c>
      <c r="R107" s="51">
        <f t="shared" si="22"/>
        <v>92945.568183891868</v>
      </c>
      <c r="S107" s="51">
        <f t="shared" si="23"/>
        <v>187575.46645709453</v>
      </c>
      <c r="T107" s="58">
        <f t="shared" si="24"/>
        <v>32634.000000000004</v>
      </c>
      <c r="U107" s="58">
        <f t="shared" si="25"/>
        <v>32634.000000000004</v>
      </c>
      <c r="V107" s="13"/>
      <c r="W107" s="13">
        <f t="shared" si="26"/>
        <v>130</v>
      </c>
      <c r="X107" s="57">
        <f t="shared" si="27"/>
        <v>93988.215686274518</v>
      </c>
      <c r="Y107" s="72">
        <f t="shared" si="28"/>
        <v>61354.215686274518</v>
      </c>
      <c r="AA107" s="74">
        <f t="shared" si="29"/>
        <v>93988.215686274518</v>
      </c>
    </row>
    <row r="108" spans="1:27" ht="14.5" x14ac:dyDescent="0.35">
      <c r="A108">
        <v>2129</v>
      </c>
      <c r="B108" t="s">
        <v>424</v>
      </c>
      <c r="C108" t="s">
        <v>1385</v>
      </c>
      <c r="D108" t="s">
        <v>296</v>
      </c>
      <c r="E108" t="s">
        <v>276</v>
      </c>
      <c r="F108" t="s">
        <v>277</v>
      </c>
      <c r="G108" t="s">
        <v>40</v>
      </c>
      <c r="H108" s="6">
        <v>43832</v>
      </c>
      <c r="I108" s="2">
        <v>45657</v>
      </c>
      <c r="J108">
        <v>434.62</v>
      </c>
      <c r="K108" s="45">
        <f t="shared" si="15"/>
        <v>1179.161045751634</v>
      </c>
      <c r="L108" s="3">
        <f t="shared" si="16"/>
        <v>366</v>
      </c>
      <c r="M108" s="3">
        <f t="shared" si="17"/>
        <v>0</v>
      </c>
      <c r="N108" s="3">
        <f t="shared" si="18"/>
        <v>0</v>
      </c>
      <c r="O108" s="3">
        <f t="shared" si="19"/>
        <v>366</v>
      </c>
      <c r="P108" s="51">
        <f t="shared" si="20"/>
        <v>159070.92000000001</v>
      </c>
      <c r="Q108" s="51">
        <f t="shared" si="21"/>
        <v>94629.898273202649</v>
      </c>
      <c r="R108" s="51">
        <f t="shared" si="22"/>
        <v>111406.5163929484</v>
      </c>
      <c r="S108" s="51">
        <f t="shared" si="23"/>
        <v>206036.41466615105</v>
      </c>
      <c r="T108" s="58">
        <f t="shared" si="24"/>
        <v>39115.800000000003</v>
      </c>
      <c r="U108" s="58">
        <f t="shared" si="25"/>
        <v>39115.800000000003</v>
      </c>
      <c r="V108" s="13"/>
      <c r="W108" s="13">
        <f t="shared" si="26"/>
        <v>130</v>
      </c>
      <c r="X108" s="57">
        <f t="shared" si="27"/>
        <v>153290.93594771242</v>
      </c>
      <c r="Y108" s="72">
        <f t="shared" si="28"/>
        <v>114175.13594771242</v>
      </c>
      <c r="AA108" s="74">
        <f t="shared" si="29"/>
        <v>153290.93594771242</v>
      </c>
    </row>
    <row r="109" spans="1:27" ht="14.5" x14ac:dyDescent="0.35">
      <c r="A109">
        <v>2130</v>
      </c>
      <c r="B109" t="s">
        <v>425</v>
      </c>
      <c r="C109" t="s">
        <v>1385</v>
      </c>
      <c r="D109" t="s">
        <v>286</v>
      </c>
      <c r="E109" t="s">
        <v>276</v>
      </c>
      <c r="F109" t="s">
        <v>1504</v>
      </c>
      <c r="G109" t="s">
        <v>1529</v>
      </c>
      <c r="H109" s="6">
        <v>43832</v>
      </c>
      <c r="I109" s="2">
        <v>45657</v>
      </c>
      <c r="J109">
        <v>455.8</v>
      </c>
      <c r="K109" s="45">
        <f t="shared" si="15"/>
        <v>1492.4981045751636</v>
      </c>
      <c r="L109" s="3">
        <f t="shared" si="16"/>
        <v>366</v>
      </c>
      <c r="M109" s="3">
        <f t="shared" si="17"/>
        <v>1</v>
      </c>
      <c r="N109" s="3">
        <f t="shared" si="18"/>
        <v>0</v>
      </c>
      <c r="O109" s="3">
        <f t="shared" si="19"/>
        <v>365</v>
      </c>
      <c r="P109" s="51">
        <f t="shared" si="20"/>
        <v>166367</v>
      </c>
      <c r="Q109" s="51">
        <f t="shared" si="21"/>
        <v>94371.346638576419</v>
      </c>
      <c r="R109" s="51">
        <f t="shared" si="22"/>
        <v>116516.38094974018</v>
      </c>
      <c r="S109" s="51">
        <f t="shared" si="23"/>
        <v>210887.7275883166</v>
      </c>
      <c r="T109" s="58">
        <f t="shared" si="24"/>
        <v>41022</v>
      </c>
      <c r="U109" s="58">
        <f t="shared" si="25"/>
        <v>41022</v>
      </c>
      <c r="V109" s="13"/>
      <c r="W109" s="13">
        <f t="shared" si="26"/>
        <v>130</v>
      </c>
      <c r="X109" s="57">
        <f t="shared" si="27"/>
        <v>194024.75359477126</v>
      </c>
      <c r="Y109" s="72">
        <f t="shared" si="28"/>
        <v>153002.75359477126</v>
      </c>
      <c r="AA109" s="74">
        <f t="shared" si="29"/>
        <v>194024.75359477126</v>
      </c>
    </row>
    <row r="110" spans="1:27" ht="14.5" x14ac:dyDescent="0.35">
      <c r="A110">
        <v>2131</v>
      </c>
      <c r="B110" t="s">
        <v>426</v>
      </c>
      <c r="C110" t="s">
        <v>1385</v>
      </c>
      <c r="D110" t="s">
        <v>316</v>
      </c>
      <c r="E110" t="s">
        <v>276</v>
      </c>
      <c r="F110" t="s">
        <v>277</v>
      </c>
      <c r="G110" t="s">
        <v>40</v>
      </c>
      <c r="H110" s="6">
        <v>43832</v>
      </c>
      <c r="I110" s="2">
        <v>45657</v>
      </c>
      <c r="J110">
        <v>362.6</v>
      </c>
      <c r="K110" s="45">
        <f t="shared" si="15"/>
        <v>829.98810457516333</v>
      </c>
      <c r="L110" s="3">
        <f t="shared" si="16"/>
        <v>366</v>
      </c>
      <c r="M110" s="3">
        <f t="shared" si="17"/>
        <v>0</v>
      </c>
      <c r="N110" s="3">
        <f t="shared" si="18"/>
        <v>0</v>
      </c>
      <c r="O110" s="3">
        <f t="shared" si="19"/>
        <v>366</v>
      </c>
      <c r="P110" s="51">
        <f t="shared" si="20"/>
        <v>132711.6</v>
      </c>
      <c r="Q110" s="51">
        <f t="shared" si="21"/>
        <v>94629.898273202649</v>
      </c>
      <c r="R110" s="51">
        <f t="shared" si="22"/>
        <v>92945.568183891868</v>
      </c>
      <c r="S110" s="51">
        <f t="shared" si="23"/>
        <v>187575.46645709453</v>
      </c>
      <c r="T110" s="58">
        <f t="shared" si="24"/>
        <v>32634.000000000004</v>
      </c>
      <c r="U110" s="58">
        <f t="shared" si="25"/>
        <v>32634.000000000004</v>
      </c>
      <c r="V110" s="13"/>
      <c r="W110" s="13">
        <f t="shared" si="26"/>
        <v>130</v>
      </c>
      <c r="X110" s="57">
        <f t="shared" si="27"/>
        <v>107898.45359477123</v>
      </c>
      <c r="Y110" s="72">
        <f t="shared" si="28"/>
        <v>75264.453594771228</v>
      </c>
      <c r="AA110" s="74">
        <f t="shared" si="29"/>
        <v>107898.45359477123</v>
      </c>
    </row>
    <row r="111" spans="1:27" s="4" customFormat="1" ht="14.5" x14ac:dyDescent="0.35">
      <c r="A111">
        <v>2132</v>
      </c>
      <c r="B111" t="s">
        <v>427</v>
      </c>
      <c r="C111" t="s">
        <v>1385</v>
      </c>
      <c r="D111" t="s">
        <v>316</v>
      </c>
      <c r="E111" t="s">
        <v>276</v>
      </c>
      <c r="F111" t="s">
        <v>277</v>
      </c>
      <c r="G111" t="s">
        <v>40</v>
      </c>
      <c r="H111" s="6">
        <v>43832</v>
      </c>
      <c r="I111" s="2">
        <v>45657</v>
      </c>
      <c r="J111">
        <v>362.6</v>
      </c>
      <c r="K111" s="45">
        <f t="shared" si="15"/>
        <v>707.64660130718937</v>
      </c>
      <c r="L111" s="3">
        <f t="shared" si="16"/>
        <v>366</v>
      </c>
      <c r="M111" s="3">
        <f t="shared" si="17"/>
        <v>1</v>
      </c>
      <c r="N111" s="3">
        <f t="shared" si="18"/>
        <v>0</v>
      </c>
      <c r="O111" s="3">
        <f t="shared" si="19"/>
        <v>365</v>
      </c>
      <c r="P111" s="51">
        <f t="shared" si="20"/>
        <v>132349</v>
      </c>
      <c r="Q111" s="51">
        <f t="shared" si="21"/>
        <v>94371.346638576419</v>
      </c>
      <c r="R111" s="51">
        <f t="shared" si="22"/>
        <v>92691.618544045166</v>
      </c>
      <c r="S111" s="51">
        <f t="shared" si="23"/>
        <v>187062.96518262158</v>
      </c>
      <c r="T111" s="58">
        <f t="shared" si="24"/>
        <v>32634.000000000004</v>
      </c>
      <c r="U111" s="58">
        <f t="shared" si="25"/>
        <v>32634.000000000004</v>
      </c>
      <c r="V111" s="13"/>
      <c r="W111" s="13">
        <f t="shared" si="26"/>
        <v>130</v>
      </c>
      <c r="X111" s="57">
        <f t="shared" si="27"/>
        <v>91994.058169934622</v>
      </c>
      <c r="Y111" s="72">
        <f t="shared" si="28"/>
        <v>59360.058169934622</v>
      </c>
      <c r="AA111" s="74">
        <f t="shared" si="29"/>
        <v>91994.058169934622</v>
      </c>
    </row>
    <row r="112" spans="1:27" ht="14.5" x14ac:dyDescent="0.35">
      <c r="A112">
        <v>2133</v>
      </c>
      <c r="B112" t="s">
        <v>428</v>
      </c>
      <c r="C112" t="s">
        <v>1385</v>
      </c>
      <c r="D112" t="s">
        <v>296</v>
      </c>
      <c r="E112" t="s">
        <v>276</v>
      </c>
      <c r="F112" t="s">
        <v>277</v>
      </c>
      <c r="G112" t="s">
        <v>40</v>
      </c>
      <c r="H112" s="6">
        <v>43832</v>
      </c>
      <c r="I112" s="2">
        <v>45657</v>
      </c>
      <c r="J112">
        <v>434.62</v>
      </c>
      <c r="K112" s="45">
        <f t="shared" si="15"/>
        <v>1142.9238562091505</v>
      </c>
      <c r="L112" s="3">
        <f t="shared" si="16"/>
        <v>366</v>
      </c>
      <c r="M112" s="3">
        <f t="shared" si="17"/>
        <v>0</v>
      </c>
      <c r="N112" s="3">
        <f t="shared" si="18"/>
        <v>0</v>
      </c>
      <c r="O112" s="3">
        <f t="shared" si="19"/>
        <v>366</v>
      </c>
      <c r="P112" s="51">
        <f t="shared" si="20"/>
        <v>159070.92000000001</v>
      </c>
      <c r="Q112" s="51">
        <f t="shared" si="21"/>
        <v>94629.898273202649</v>
      </c>
      <c r="R112" s="51">
        <f t="shared" si="22"/>
        <v>111406.5163929484</v>
      </c>
      <c r="S112" s="51">
        <f t="shared" si="23"/>
        <v>206036.41466615105</v>
      </c>
      <c r="T112" s="58">
        <f t="shared" si="24"/>
        <v>39115.800000000003</v>
      </c>
      <c r="U112" s="58">
        <f t="shared" si="25"/>
        <v>39115.800000000003</v>
      </c>
      <c r="V112" s="13"/>
      <c r="W112" s="13">
        <f t="shared" si="26"/>
        <v>130</v>
      </c>
      <c r="X112" s="57">
        <f t="shared" si="27"/>
        <v>148580.10130718956</v>
      </c>
      <c r="Y112" s="72">
        <f t="shared" si="28"/>
        <v>109464.30130718955</v>
      </c>
      <c r="AA112" s="74">
        <f t="shared" si="29"/>
        <v>148580.10130718956</v>
      </c>
    </row>
    <row r="113" spans="1:27" ht="14.5" x14ac:dyDescent="0.35">
      <c r="A113">
        <v>2134</v>
      </c>
      <c r="B113" t="s">
        <v>429</v>
      </c>
      <c r="C113" t="s">
        <v>1385</v>
      </c>
      <c r="D113" t="s">
        <v>339</v>
      </c>
      <c r="E113" t="s">
        <v>276</v>
      </c>
      <c r="F113" t="s">
        <v>277</v>
      </c>
      <c r="G113" t="s">
        <v>40</v>
      </c>
      <c r="H113" s="6">
        <v>43832</v>
      </c>
      <c r="I113" s="2">
        <v>45657</v>
      </c>
      <c r="J113">
        <v>434.62</v>
      </c>
      <c r="K113" s="45">
        <f t="shared" si="15"/>
        <v>903.2320261437909</v>
      </c>
      <c r="L113" s="3">
        <f t="shared" si="16"/>
        <v>366</v>
      </c>
      <c r="M113" s="3">
        <f t="shared" si="17"/>
        <v>2</v>
      </c>
      <c r="N113" s="3">
        <f t="shared" si="18"/>
        <v>0</v>
      </c>
      <c r="O113" s="3">
        <f t="shared" si="19"/>
        <v>364</v>
      </c>
      <c r="P113" s="51">
        <f t="shared" si="20"/>
        <v>158201.68</v>
      </c>
      <c r="Q113" s="51">
        <f t="shared" si="21"/>
        <v>94112.795003950188</v>
      </c>
      <c r="R113" s="51">
        <f t="shared" si="22"/>
        <v>110797.73761484484</v>
      </c>
      <c r="S113" s="51">
        <f t="shared" si="23"/>
        <v>204910.53261879503</v>
      </c>
      <c r="T113" s="58">
        <f t="shared" si="24"/>
        <v>39115.800000000003</v>
      </c>
      <c r="U113" s="58">
        <f t="shared" si="25"/>
        <v>39115.800000000003</v>
      </c>
      <c r="V113" s="13"/>
      <c r="W113" s="13">
        <f t="shared" si="26"/>
        <v>130</v>
      </c>
      <c r="X113" s="57">
        <f t="shared" si="27"/>
        <v>117420.16339869282</v>
      </c>
      <c r="Y113" s="72">
        <f t="shared" si="28"/>
        <v>78304.363398692818</v>
      </c>
      <c r="AA113" s="74">
        <f t="shared" si="29"/>
        <v>117420.16339869282</v>
      </c>
    </row>
    <row r="114" spans="1:27" ht="14.5" x14ac:dyDescent="0.35">
      <c r="A114">
        <v>2135</v>
      </c>
      <c r="B114" t="s">
        <v>430</v>
      </c>
      <c r="C114" t="s">
        <v>1385</v>
      </c>
      <c r="D114" t="s">
        <v>316</v>
      </c>
      <c r="E114" t="s">
        <v>276</v>
      </c>
      <c r="F114" t="s">
        <v>277</v>
      </c>
      <c r="G114" t="s">
        <v>40</v>
      </c>
      <c r="H114" s="6">
        <v>43832</v>
      </c>
      <c r="I114" s="2">
        <v>45657</v>
      </c>
      <c r="J114">
        <v>362.6</v>
      </c>
      <c r="K114" s="45">
        <f t="shared" si="15"/>
        <v>844.53797385620919</v>
      </c>
      <c r="L114" s="3">
        <f t="shared" si="16"/>
        <v>366</v>
      </c>
      <c r="M114" s="3">
        <f t="shared" si="17"/>
        <v>0</v>
      </c>
      <c r="N114" s="3">
        <f t="shared" si="18"/>
        <v>0</v>
      </c>
      <c r="O114" s="3">
        <f t="shared" si="19"/>
        <v>366</v>
      </c>
      <c r="P114" s="51">
        <f t="shared" si="20"/>
        <v>132711.6</v>
      </c>
      <c r="Q114" s="51">
        <f t="shared" si="21"/>
        <v>94629.898273202649</v>
      </c>
      <c r="R114" s="51">
        <f t="shared" si="22"/>
        <v>92945.568183891868</v>
      </c>
      <c r="S114" s="51">
        <f t="shared" si="23"/>
        <v>187575.46645709453</v>
      </c>
      <c r="T114" s="58">
        <f t="shared" si="24"/>
        <v>32634.000000000004</v>
      </c>
      <c r="U114" s="58">
        <f t="shared" si="25"/>
        <v>32634.000000000004</v>
      </c>
      <c r="V114" s="13"/>
      <c r="W114" s="13">
        <f t="shared" si="26"/>
        <v>130</v>
      </c>
      <c r="X114" s="57">
        <f t="shared" si="27"/>
        <v>109789.9366013072</v>
      </c>
      <c r="Y114" s="72">
        <f t="shared" si="28"/>
        <v>77155.936601307199</v>
      </c>
      <c r="AA114" s="74">
        <f t="shared" si="29"/>
        <v>109789.9366013072</v>
      </c>
    </row>
    <row r="115" spans="1:27" ht="14.5" x14ac:dyDescent="0.35">
      <c r="A115">
        <v>2136</v>
      </c>
      <c r="B115" t="s">
        <v>431</v>
      </c>
      <c r="C115" t="s">
        <v>1385</v>
      </c>
      <c r="D115" t="s">
        <v>289</v>
      </c>
      <c r="E115" t="s">
        <v>276</v>
      </c>
      <c r="F115" t="s">
        <v>277</v>
      </c>
      <c r="G115" t="s">
        <v>40</v>
      </c>
      <c r="H115" s="6">
        <v>43832</v>
      </c>
      <c r="I115" s="2">
        <v>45657</v>
      </c>
      <c r="J115">
        <v>362.6</v>
      </c>
      <c r="K115" s="45">
        <f t="shared" si="15"/>
        <v>729.66006535947702</v>
      </c>
      <c r="L115" s="3">
        <f t="shared" si="16"/>
        <v>366</v>
      </c>
      <c r="M115" s="3">
        <f t="shared" si="17"/>
        <v>1</v>
      </c>
      <c r="N115" s="3">
        <f t="shared" si="18"/>
        <v>0</v>
      </c>
      <c r="O115" s="3">
        <f t="shared" si="19"/>
        <v>365</v>
      </c>
      <c r="P115" s="51">
        <f t="shared" si="20"/>
        <v>132349</v>
      </c>
      <c r="Q115" s="51">
        <f t="shared" si="21"/>
        <v>94371.346638576419</v>
      </c>
      <c r="R115" s="51">
        <f t="shared" si="22"/>
        <v>92691.618544045166</v>
      </c>
      <c r="S115" s="51">
        <f t="shared" si="23"/>
        <v>187062.96518262158</v>
      </c>
      <c r="T115" s="58">
        <f t="shared" si="24"/>
        <v>32634.000000000004</v>
      </c>
      <c r="U115" s="58">
        <f t="shared" si="25"/>
        <v>32634.000000000004</v>
      </c>
      <c r="V115" s="13"/>
      <c r="W115" s="13">
        <f t="shared" si="26"/>
        <v>130</v>
      </c>
      <c r="X115" s="57">
        <f t="shared" si="27"/>
        <v>94855.808496732017</v>
      </c>
      <c r="Y115" s="72">
        <f t="shared" si="28"/>
        <v>62221.808496732017</v>
      </c>
      <c r="AA115" s="74">
        <f t="shared" si="29"/>
        <v>94855.808496732017</v>
      </c>
    </row>
    <row r="116" spans="1:27" ht="14.5" x14ac:dyDescent="0.35">
      <c r="A116">
        <v>2137</v>
      </c>
      <c r="B116" t="s">
        <v>432</v>
      </c>
      <c r="C116" t="s">
        <v>1385</v>
      </c>
      <c r="D116" t="s">
        <v>289</v>
      </c>
      <c r="E116" t="s">
        <v>276</v>
      </c>
      <c r="F116" t="s">
        <v>277</v>
      </c>
      <c r="G116" t="s">
        <v>40</v>
      </c>
      <c r="H116" s="6">
        <v>43832</v>
      </c>
      <c r="I116" s="2">
        <v>45657</v>
      </c>
      <c r="J116">
        <v>362.6</v>
      </c>
      <c r="K116" s="45">
        <f t="shared" si="15"/>
        <v>765.765816993464</v>
      </c>
      <c r="L116" s="3">
        <f t="shared" si="16"/>
        <v>366</v>
      </c>
      <c r="M116" s="3">
        <f t="shared" si="17"/>
        <v>2</v>
      </c>
      <c r="N116" s="3">
        <f t="shared" si="18"/>
        <v>0</v>
      </c>
      <c r="O116" s="3">
        <f t="shared" si="19"/>
        <v>364</v>
      </c>
      <c r="P116" s="51">
        <f t="shared" si="20"/>
        <v>131986.4</v>
      </c>
      <c r="Q116" s="51">
        <f t="shared" si="21"/>
        <v>94112.795003950188</v>
      </c>
      <c r="R116" s="51">
        <f t="shared" si="22"/>
        <v>92437.668904198465</v>
      </c>
      <c r="S116" s="51">
        <f t="shared" si="23"/>
        <v>186550.46390814864</v>
      </c>
      <c r="T116" s="58">
        <f t="shared" si="24"/>
        <v>32634.000000000004</v>
      </c>
      <c r="U116" s="58">
        <f t="shared" si="25"/>
        <v>32634.000000000004</v>
      </c>
      <c r="V116" s="13"/>
      <c r="W116" s="13">
        <f t="shared" si="26"/>
        <v>130</v>
      </c>
      <c r="X116" s="57">
        <f t="shared" si="27"/>
        <v>99549.556209150323</v>
      </c>
      <c r="Y116" s="72">
        <f t="shared" si="28"/>
        <v>66915.556209150323</v>
      </c>
      <c r="AA116" s="74">
        <f t="shared" si="29"/>
        <v>99549.556209150323</v>
      </c>
    </row>
    <row r="117" spans="1:27" ht="14.5" x14ac:dyDescent="0.35">
      <c r="A117">
        <v>2138</v>
      </c>
      <c r="B117" t="s">
        <v>433</v>
      </c>
      <c r="C117" t="s">
        <v>1385</v>
      </c>
      <c r="D117" t="s">
        <v>280</v>
      </c>
      <c r="E117" t="s">
        <v>276</v>
      </c>
      <c r="F117" t="s">
        <v>277</v>
      </c>
      <c r="G117" t="s">
        <v>40</v>
      </c>
      <c r="H117" s="6">
        <v>43832</v>
      </c>
      <c r="I117" s="2">
        <v>45657</v>
      </c>
      <c r="J117">
        <v>328.2</v>
      </c>
      <c r="K117" s="45">
        <f t="shared" si="15"/>
        <v>593.74202614379089</v>
      </c>
      <c r="L117" s="3">
        <f t="shared" si="16"/>
        <v>366</v>
      </c>
      <c r="M117" s="3">
        <f t="shared" si="17"/>
        <v>2</v>
      </c>
      <c r="N117" s="3">
        <f t="shared" si="18"/>
        <v>0</v>
      </c>
      <c r="O117" s="3">
        <f t="shared" si="19"/>
        <v>364</v>
      </c>
      <c r="P117" s="51">
        <f t="shared" si="20"/>
        <v>119464.8</v>
      </c>
      <c r="Q117" s="51">
        <f t="shared" si="21"/>
        <v>94112.795003950188</v>
      </c>
      <c r="R117" s="51">
        <f t="shared" si="22"/>
        <v>83668.072074897791</v>
      </c>
      <c r="S117" s="51">
        <f t="shared" si="23"/>
        <v>177780.86707884798</v>
      </c>
      <c r="T117" s="58">
        <f t="shared" si="24"/>
        <v>29538</v>
      </c>
      <c r="U117" s="58">
        <f t="shared" si="25"/>
        <v>29538</v>
      </c>
      <c r="V117" s="13"/>
      <c r="W117" s="13">
        <f t="shared" si="26"/>
        <v>130</v>
      </c>
      <c r="X117" s="57">
        <f t="shared" si="27"/>
        <v>77186.463398692809</v>
      </c>
      <c r="Y117" s="72">
        <f t="shared" si="28"/>
        <v>47648.463398692809</v>
      </c>
      <c r="AA117" s="74">
        <f t="shared" si="29"/>
        <v>77186.463398692809</v>
      </c>
    </row>
    <row r="118" spans="1:27" ht="14.5" x14ac:dyDescent="0.35">
      <c r="A118">
        <v>2139</v>
      </c>
      <c r="B118" t="s">
        <v>434</v>
      </c>
      <c r="C118" t="s">
        <v>1488</v>
      </c>
      <c r="D118" t="s">
        <v>292</v>
      </c>
      <c r="E118" t="s">
        <v>276</v>
      </c>
      <c r="F118" t="s">
        <v>277</v>
      </c>
      <c r="G118" t="s">
        <v>40</v>
      </c>
      <c r="H118" s="6">
        <v>43832</v>
      </c>
      <c r="I118" s="2">
        <v>45657</v>
      </c>
      <c r="J118">
        <v>434.62</v>
      </c>
      <c r="K118" s="45">
        <f t="shared" si="15"/>
        <v>434.62</v>
      </c>
      <c r="L118" s="3">
        <f t="shared" si="16"/>
        <v>366</v>
      </c>
      <c r="M118" s="3">
        <f t="shared" si="17"/>
        <v>17</v>
      </c>
      <c r="N118" s="3">
        <f t="shared" si="18"/>
        <v>0</v>
      </c>
      <c r="O118" s="3">
        <f t="shared" si="19"/>
        <v>349</v>
      </c>
      <c r="P118" s="51">
        <f t="shared" si="20"/>
        <v>151682.38</v>
      </c>
      <c r="Q118" s="51">
        <f t="shared" si="21"/>
        <v>90234.520484556633</v>
      </c>
      <c r="R118" s="51">
        <f t="shared" si="22"/>
        <v>106231.89677906827</v>
      </c>
      <c r="S118" s="51">
        <f t="shared" si="23"/>
        <v>196466.4172636249</v>
      </c>
      <c r="T118" s="58">
        <f t="shared" si="24"/>
        <v>39115.800000000003</v>
      </c>
      <c r="U118" s="58">
        <f t="shared" si="25"/>
        <v>39115.800000000003</v>
      </c>
      <c r="V118" s="13"/>
      <c r="W118" s="13">
        <f t="shared" si="26"/>
        <v>0</v>
      </c>
      <c r="X118" s="57">
        <f t="shared" si="27"/>
        <v>0</v>
      </c>
      <c r="Y118" s="72">
        <f t="shared" si="28"/>
        <v>0</v>
      </c>
      <c r="AA118" s="74">
        <f t="shared" si="29"/>
        <v>39115.800000000003</v>
      </c>
    </row>
    <row r="119" spans="1:27" ht="14.5" x14ac:dyDescent="0.35">
      <c r="A119">
        <v>2141</v>
      </c>
      <c r="B119" t="s">
        <v>435</v>
      </c>
      <c r="C119" t="s">
        <v>1385</v>
      </c>
      <c r="D119" t="s">
        <v>292</v>
      </c>
      <c r="E119" t="s">
        <v>276</v>
      </c>
      <c r="F119" t="s">
        <v>277</v>
      </c>
      <c r="G119" t="s">
        <v>40</v>
      </c>
      <c r="H119" s="6">
        <v>43832</v>
      </c>
      <c r="I119" s="2">
        <v>45657</v>
      </c>
      <c r="J119">
        <v>434.62</v>
      </c>
      <c r="K119" s="45">
        <f t="shared" si="15"/>
        <v>929.83666666666659</v>
      </c>
      <c r="L119" s="3">
        <f t="shared" si="16"/>
        <v>366</v>
      </c>
      <c r="M119" s="3">
        <f t="shared" si="17"/>
        <v>7</v>
      </c>
      <c r="N119" s="3">
        <f t="shared" si="18"/>
        <v>0</v>
      </c>
      <c r="O119" s="3">
        <f t="shared" si="19"/>
        <v>359</v>
      </c>
      <c r="P119" s="51">
        <f t="shared" si="20"/>
        <v>156028.57999999999</v>
      </c>
      <c r="Q119" s="51">
        <f t="shared" si="21"/>
        <v>92820.036830818994</v>
      </c>
      <c r="R119" s="51">
        <f t="shared" si="22"/>
        <v>109275.79066958597</v>
      </c>
      <c r="S119" s="51">
        <f t="shared" si="23"/>
        <v>202095.82750040496</v>
      </c>
      <c r="T119" s="58">
        <f t="shared" si="24"/>
        <v>39115.800000000003</v>
      </c>
      <c r="U119" s="58">
        <f t="shared" si="25"/>
        <v>39115.800000000003</v>
      </c>
      <c r="V119" s="13"/>
      <c r="W119" s="13">
        <f t="shared" si="26"/>
        <v>130</v>
      </c>
      <c r="X119" s="57">
        <f t="shared" si="27"/>
        <v>120878.76666666666</v>
      </c>
      <c r="Y119" s="72">
        <f t="shared" si="28"/>
        <v>81762.96666666666</v>
      </c>
      <c r="AA119" s="74">
        <f t="shared" si="29"/>
        <v>120878.76666666666</v>
      </c>
    </row>
    <row r="120" spans="1:27" ht="14.5" x14ac:dyDescent="0.35">
      <c r="A120">
        <v>2142</v>
      </c>
      <c r="B120" t="s">
        <v>436</v>
      </c>
      <c r="C120" t="s">
        <v>1385</v>
      </c>
      <c r="D120" t="s">
        <v>341</v>
      </c>
      <c r="E120" t="s">
        <v>276</v>
      </c>
      <c r="F120" t="s">
        <v>277</v>
      </c>
      <c r="G120" t="s">
        <v>40</v>
      </c>
      <c r="H120" s="6">
        <v>43832</v>
      </c>
      <c r="I120" s="2">
        <v>45657</v>
      </c>
      <c r="J120">
        <v>362.6</v>
      </c>
      <c r="K120" s="45">
        <f t="shared" si="15"/>
        <v>735.82045751633984</v>
      </c>
      <c r="L120" s="3">
        <f t="shared" si="16"/>
        <v>366</v>
      </c>
      <c r="M120" s="3">
        <f t="shared" si="17"/>
        <v>4</v>
      </c>
      <c r="N120" s="3">
        <f t="shared" si="18"/>
        <v>4</v>
      </c>
      <c r="O120" s="3">
        <f t="shared" si="19"/>
        <v>358</v>
      </c>
      <c r="P120" s="51">
        <f t="shared" si="20"/>
        <v>129810.8</v>
      </c>
      <c r="Q120" s="51">
        <f t="shared" si="21"/>
        <v>92561.485196192763</v>
      </c>
      <c r="R120" s="51">
        <f t="shared" si="22"/>
        <v>90913.971065118283</v>
      </c>
      <c r="S120" s="51">
        <f t="shared" si="23"/>
        <v>183475.45626131105</v>
      </c>
      <c r="T120" s="58">
        <f t="shared" si="24"/>
        <v>32634.000000000004</v>
      </c>
      <c r="U120" s="58">
        <f t="shared" si="25"/>
        <v>32634.000000000004</v>
      </c>
      <c r="V120" s="13"/>
      <c r="W120" s="13">
        <f t="shared" si="26"/>
        <v>130</v>
      </c>
      <c r="X120" s="57">
        <f t="shared" si="27"/>
        <v>95656.65947712418</v>
      </c>
      <c r="Y120" s="72">
        <f t="shared" si="28"/>
        <v>63022.65947712418</v>
      </c>
      <c r="AA120" s="74">
        <f t="shared" si="29"/>
        <v>95656.65947712418</v>
      </c>
    </row>
    <row r="121" spans="1:27" ht="14.5" x14ac:dyDescent="0.35">
      <c r="A121">
        <v>2143</v>
      </c>
      <c r="B121" t="s">
        <v>437</v>
      </c>
      <c r="C121" t="s">
        <v>1385</v>
      </c>
      <c r="D121" t="s">
        <v>289</v>
      </c>
      <c r="E121" t="s">
        <v>276</v>
      </c>
      <c r="F121" t="s">
        <v>277</v>
      </c>
      <c r="G121" t="s">
        <v>40</v>
      </c>
      <c r="H121" s="6">
        <v>43832</v>
      </c>
      <c r="I121" s="2">
        <v>45657</v>
      </c>
      <c r="J121">
        <v>362.6</v>
      </c>
      <c r="K121" s="45">
        <f t="shared" si="15"/>
        <v>710.65601307189536</v>
      </c>
      <c r="L121" s="3">
        <f t="shared" si="16"/>
        <v>366</v>
      </c>
      <c r="M121" s="3">
        <f t="shared" si="17"/>
        <v>3</v>
      </c>
      <c r="N121" s="3">
        <f t="shared" si="18"/>
        <v>0</v>
      </c>
      <c r="O121" s="3">
        <f t="shared" si="19"/>
        <v>363</v>
      </c>
      <c r="P121" s="51">
        <f t="shared" si="20"/>
        <v>131623.80000000002</v>
      </c>
      <c r="Q121" s="51">
        <f t="shared" si="21"/>
        <v>93854.243369323944</v>
      </c>
      <c r="R121" s="51">
        <f t="shared" si="22"/>
        <v>92183.719264351777</v>
      </c>
      <c r="S121" s="51">
        <f t="shared" si="23"/>
        <v>186037.96263367572</v>
      </c>
      <c r="T121" s="58">
        <f t="shared" si="24"/>
        <v>32634.000000000004</v>
      </c>
      <c r="U121" s="58">
        <f t="shared" si="25"/>
        <v>32634.000000000004</v>
      </c>
      <c r="V121" s="13"/>
      <c r="W121" s="13">
        <f t="shared" si="26"/>
        <v>130</v>
      </c>
      <c r="X121" s="57">
        <f t="shared" si="27"/>
        <v>92385.281699346393</v>
      </c>
      <c r="Y121" s="72">
        <f t="shared" si="28"/>
        <v>59751.281699346393</v>
      </c>
      <c r="AA121" s="74">
        <f t="shared" si="29"/>
        <v>92385.281699346393</v>
      </c>
    </row>
    <row r="122" spans="1:27" ht="14.5" x14ac:dyDescent="0.35">
      <c r="A122">
        <v>2144</v>
      </c>
      <c r="B122" t="s">
        <v>438</v>
      </c>
      <c r="C122" t="s">
        <v>1385</v>
      </c>
      <c r="D122" t="s">
        <v>280</v>
      </c>
      <c r="E122" t="s">
        <v>276</v>
      </c>
      <c r="F122" t="s">
        <v>277</v>
      </c>
      <c r="G122" t="s">
        <v>40</v>
      </c>
      <c r="H122" s="6">
        <v>43832</v>
      </c>
      <c r="I122" s="2">
        <v>45657</v>
      </c>
      <c r="J122">
        <v>328.2</v>
      </c>
      <c r="K122" s="45">
        <f t="shared" si="15"/>
        <v>607.78359477124184</v>
      </c>
      <c r="L122" s="3">
        <f t="shared" si="16"/>
        <v>366</v>
      </c>
      <c r="M122" s="3">
        <f t="shared" si="17"/>
        <v>0</v>
      </c>
      <c r="N122" s="3">
        <f t="shared" si="18"/>
        <v>0</v>
      </c>
      <c r="O122" s="3">
        <f t="shared" si="19"/>
        <v>366</v>
      </c>
      <c r="P122" s="51">
        <f t="shared" si="20"/>
        <v>120121.2</v>
      </c>
      <c r="Q122" s="51">
        <f t="shared" si="21"/>
        <v>94629.898273202649</v>
      </c>
      <c r="R122" s="51">
        <f t="shared" si="22"/>
        <v>84127.786756627989</v>
      </c>
      <c r="S122" s="51">
        <f t="shared" si="23"/>
        <v>178757.68502983064</v>
      </c>
      <c r="T122" s="58">
        <f t="shared" si="24"/>
        <v>29538</v>
      </c>
      <c r="U122" s="58">
        <f t="shared" si="25"/>
        <v>29538</v>
      </c>
      <c r="V122" s="13"/>
      <c r="W122" s="13">
        <f t="shared" si="26"/>
        <v>130</v>
      </c>
      <c r="X122" s="57">
        <f t="shared" si="27"/>
        <v>79011.867320261445</v>
      </c>
      <c r="Y122" s="72">
        <f t="shared" si="28"/>
        <v>49473.867320261445</v>
      </c>
      <c r="AA122" s="74">
        <f t="shared" si="29"/>
        <v>79011.867320261445</v>
      </c>
    </row>
    <row r="123" spans="1:27" ht="14.5" x14ac:dyDescent="0.35">
      <c r="A123">
        <v>2145</v>
      </c>
      <c r="B123" t="s">
        <v>439</v>
      </c>
      <c r="C123" t="s">
        <v>1385</v>
      </c>
      <c r="D123" t="s">
        <v>440</v>
      </c>
      <c r="E123" t="s">
        <v>276</v>
      </c>
      <c r="F123" t="s">
        <v>441</v>
      </c>
      <c r="G123" t="s">
        <v>1529</v>
      </c>
      <c r="H123" s="6">
        <v>44781</v>
      </c>
      <c r="I123" s="2">
        <v>45657</v>
      </c>
      <c r="J123">
        <v>368.73</v>
      </c>
      <c r="K123" s="45">
        <f t="shared" si="15"/>
        <v>479.45692810457507</v>
      </c>
      <c r="L123" s="3">
        <f t="shared" si="16"/>
        <v>366</v>
      </c>
      <c r="M123" s="3">
        <f t="shared" si="17"/>
        <v>1</v>
      </c>
      <c r="N123" s="3">
        <f t="shared" si="18"/>
        <v>0</v>
      </c>
      <c r="O123" s="3">
        <f t="shared" si="19"/>
        <v>365</v>
      </c>
      <c r="P123" s="51">
        <f t="shared" si="20"/>
        <v>134586.45000000001</v>
      </c>
      <c r="Q123" s="51">
        <f t="shared" si="21"/>
        <v>94371.346638576419</v>
      </c>
      <c r="R123" s="51">
        <f t="shared" si="22"/>
        <v>94258.633496265247</v>
      </c>
      <c r="S123" s="51">
        <f t="shared" si="23"/>
        <v>188629.98013484167</v>
      </c>
      <c r="T123" s="58">
        <f t="shared" si="24"/>
        <v>33185.700000000004</v>
      </c>
      <c r="U123" s="58">
        <f t="shared" si="25"/>
        <v>33185.700000000004</v>
      </c>
      <c r="V123" s="13"/>
      <c r="W123" s="13">
        <f t="shared" si="26"/>
        <v>130</v>
      </c>
      <c r="X123" s="57">
        <f t="shared" si="27"/>
        <v>62329.400653594756</v>
      </c>
      <c r="Y123" s="72">
        <f t="shared" si="28"/>
        <v>29143.700653594751</v>
      </c>
      <c r="AA123" s="74">
        <f t="shared" si="29"/>
        <v>62329.400653594756</v>
      </c>
    </row>
    <row r="124" spans="1:27" ht="14.5" x14ac:dyDescent="0.35">
      <c r="A124">
        <v>2146</v>
      </c>
      <c r="B124" t="s">
        <v>442</v>
      </c>
      <c r="C124" t="s">
        <v>1385</v>
      </c>
      <c r="D124" t="s">
        <v>296</v>
      </c>
      <c r="E124" t="s">
        <v>276</v>
      </c>
      <c r="F124" t="s">
        <v>277</v>
      </c>
      <c r="G124" t="s">
        <v>40</v>
      </c>
      <c r="H124" s="6">
        <v>43832</v>
      </c>
      <c r="I124" s="2">
        <v>45657</v>
      </c>
      <c r="J124">
        <v>434.62</v>
      </c>
      <c r="K124" s="45">
        <f t="shared" si="15"/>
        <v>1092.6772549019609</v>
      </c>
      <c r="L124" s="3">
        <f t="shared" si="16"/>
        <v>366</v>
      </c>
      <c r="M124" s="3">
        <f t="shared" si="17"/>
        <v>10</v>
      </c>
      <c r="N124" s="3">
        <f t="shared" si="18"/>
        <v>10</v>
      </c>
      <c r="O124" s="3">
        <f t="shared" si="19"/>
        <v>346</v>
      </c>
      <c r="P124" s="51">
        <f t="shared" si="20"/>
        <v>150378.51999999999</v>
      </c>
      <c r="Q124" s="51">
        <f t="shared" si="21"/>
        <v>89458.865580677913</v>
      </c>
      <c r="R124" s="51">
        <f t="shared" si="22"/>
        <v>105318.72861191294</v>
      </c>
      <c r="S124" s="51">
        <f t="shared" si="23"/>
        <v>194777.59419259086</v>
      </c>
      <c r="T124" s="58">
        <f t="shared" si="24"/>
        <v>39115.800000000003</v>
      </c>
      <c r="U124" s="58">
        <f t="shared" si="25"/>
        <v>39115.800000000003</v>
      </c>
      <c r="V124" s="13"/>
      <c r="W124" s="13">
        <f t="shared" si="26"/>
        <v>130</v>
      </c>
      <c r="X124" s="57">
        <f t="shared" si="27"/>
        <v>142048.04313725492</v>
      </c>
      <c r="Y124" s="72">
        <f t="shared" si="28"/>
        <v>102932.24313725492</v>
      </c>
      <c r="AA124" s="74">
        <f t="shared" si="29"/>
        <v>142048.04313725492</v>
      </c>
    </row>
    <row r="125" spans="1:27" ht="14.5" x14ac:dyDescent="0.35">
      <c r="A125">
        <v>2147</v>
      </c>
      <c r="B125" t="s">
        <v>443</v>
      </c>
      <c r="C125" t="s">
        <v>1385</v>
      </c>
      <c r="D125" t="s">
        <v>286</v>
      </c>
      <c r="E125" t="s">
        <v>276</v>
      </c>
      <c r="F125" t="s">
        <v>1504</v>
      </c>
      <c r="G125" t="s">
        <v>1529</v>
      </c>
      <c r="H125" s="6">
        <v>43832</v>
      </c>
      <c r="I125" s="2">
        <v>45657</v>
      </c>
      <c r="J125">
        <v>455.8</v>
      </c>
      <c r="K125" s="45">
        <f t="shared" si="15"/>
        <v>1496.6001960784315</v>
      </c>
      <c r="L125" s="3">
        <f t="shared" si="16"/>
        <v>366</v>
      </c>
      <c r="M125" s="3">
        <f t="shared" si="17"/>
        <v>3</v>
      </c>
      <c r="N125" s="3">
        <f t="shared" si="18"/>
        <v>0</v>
      </c>
      <c r="O125" s="3">
        <f t="shared" si="19"/>
        <v>363</v>
      </c>
      <c r="P125" s="51">
        <f t="shared" si="20"/>
        <v>165455.4</v>
      </c>
      <c r="Q125" s="51">
        <f t="shared" si="21"/>
        <v>93854.243369323944</v>
      </c>
      <c r="R125" s="51">
        <f t="shared" si="22"/>
        <v>115877.93502672789</v>
      </c>
      <c r="S125" s="51">
        <f t="shared" si="23"/>
        <v>209732.17839605184</v>
      </c>
      <c r="T125" s="58">
        <f t="shared" si="24"/>
        <v>41022</v>
      </c>
      <c r="U125" s="58">
        <f t="shared" si="25"/>
        <v>41022</v>
      </c>
      <c r="V125" s="13"/>
      <c r="W125" s="13">
        <f t="shared" si="26"/>
        <v>130</v>
      </c>
      <c r="X125" s="57">
        <f t="shared" si="27"/>
        <v>194558.0254901961</v>
      </c>
      <c r="Y125" s="72">
        <f t="shared" si="28"/>
        <v>153536.0254901961</v>
      </c>
      <c r="AA125" s="74">
        <f t="shared" si="29"/>
        <v>194558.0254901961</v>
      </c>
    </row>
    <row r="126" spans="1:27" ht="14.5" x14ac:dyDescent="0.35">
      <c r="A126">
        <v>2148</v>
      </c>
      <c r="B126" t="s">
        <v>444</v>
      </c>
      <c r="C126" t="s">
        <v>1385</v>
      </c>
      <c r="D126" t="s">
        <v>341</v>
      </c>
      <c r="E126" t="s">
        <v>276</v>
      </c>
      <c r="F126" t="s">
        <v>277</v>
      </c>
      <c r="G126" t="s">
        <v>40</v>
      </c>
      <c r="H126" s="6">
        <v>43832</v>
      </c>
      <c r="I126" s="2">
        <v>45657</v>
      </c>
      <c r="J126">
        <v>362.6</v>
      </c>
      <c r="K126" s="45">
        <f t="shared" si="15"/>
        <v>725.25431372549019</v>
      </c>
      <c r="L126" s="3">
        <f t="shared" si="16"/>
        <v>366</v>
      </c>
      <c r="M126" s="3">
        <f t="shared" si="17"/>
        <v>7</v>
      </c>
      <c r="N126" s="3">
        <f t="shared" si="18"/>
        <v>0</v>
      </c>
      <c r="O126" s="3">
        <f t="shared" si="19"/>
        <v>359</v>
      </c>
      <c r="P126" s="51">
        <f t="shared" si="20"/>
        <v>130173.40000000001</v>
      </c>
      <c r="Q126" s="51">
        <f t="shared" si="21"/>
        <v>92820.036830818994</v>
      </c>
      <c r="R126" s="51">
        <f t="shared" si="22"/>
        <v>91167.920704964985</v>
      </c>
      <c r="S126" s="51">
        <f t="shared" si="23"/>
        <v>183987.95753578399</v>
      </c>
      <c r="T126" s="58">
        <f t="shared" si="24"/>
        <v>32634.000000000004</v>
      </c>
      <c r="U126" s="58">
        <f t="shared" si="25"/>
        <v>32634.000000000004</v>
      </c>
      <c r="V126" s="13"/>
      <c r="W126" s="13">
        <f t="shared" si="26"/>
        <v>130</v>
      </c>
      <c r="X126" s="57">
        <f t="shared" si="27"/>
        <v>94283.060784313726</v>
      </c>
      <c r="Y126" s="72">
        <f t="shared" si="28"/>
        <v>61649.060784313726</v>
      </c>
      <c r="AA126" s="74">
        <f t="shared" si="29"/>
        <v>94283.060784313726</v>
      </c>
    </row>
    <row r="127" spans="1:27" ht="14.5" x14ac:dyDescent="0.35">
      <c r="A127">
        <v>2149</v>
      </c>
      <c r="B127" t="s">
        <v>445</v>
      </c>
      <c r="C127" t="s">
        <v>1385</v>
      </c>
      <c r="D127" t="s">
        <v>282</v>
      </c>
      <c r="E127" t="s">
        <v>276</v>
      </c>
      <c r="F127" t="s">
        <v>277</v>
      </c>
      <c r="G127" t="s">
        <v>40</v>
      </c>
      <c r="H127" s="6">
        <v>43832</v>
      </c>
      <c r="I127" s="2">
        <v>45657</v>
      </c>
      <c r="J127">
        <v>328.2</v>
      </c>
      <c r="K127" s="45">
        <f t="shared" si="15"/>
        <v>842.033660130719</v>
      </c>
      <c r="L127" s="3">
        <f t="shared" si="16"/>
        <v>366</v>
      </c>
      <c r="M127" s="3">
        <f t="shared" si="17"/>
        <v>3</v>
      </c>
      <c r="N127" s="3">
        <f t="shared" si="18"/>
        <v>3</v>
      </c>
      <c r="O127" s="3">
        <f t="shared" si="19"/>
        <v>360</v>
      </c>
      <c r="P127" s="51">
        <f t="shared" si="20"/>
        <v>118152</v>
      </c>
      <c r="Q127" s="51">
        <f t="shared" si="21"/>
        <v>93078.588465445238</v>
      </c>
      <c r="R127" s="51">
        <f t="shared" si="22"/>
        <v>82748.642711437366</v>
      </c>
      <c r="S127" s="51">
        <f t="shared" si="23"/>
        <v>175827.2311768826</v>
      </c>
      <c r="T127" s="58">
        <f t="shared" si="24"/>
        <v>29538</v>
      </c>
      <c r="U127" s="58">
        <f t="shared" si="25"/>
        <v>29538</v>
      </c>
      <c r="V127" s="13"/>
      <c r="W127" s="13">
        <f t="shared" si="26"/>
        <v>130</v>
      </c>
      <c r="X127" s="57">
        <f t="shared" si="27"/>
        <v>109464.37581699347</v>
      </c>
      <c r="Y127" s="72">
        <f t="shared" si="28"/>
        <v>79926.375816993474</v>
      </c>
      <c r="AA127" s="74">
        <f t="shared" si="29"/>
        <v>109464.37581699347</v>
      </c>
    </row>
    <row r="128" spans="1:27" ht="14.5" x14ac:dyDescent="0.35">
      <c r="A128">
        <v>2150</v>
      </c>
      <c r="B128" t="s">
        <v>446</v>
      </c>
      <c r="C128" t="s">
        <v>1385</v>
      </c>
      <c r="D128" t="s">
        <v>292</v>
      </c>
      <c r="E128" t="s">
        <v>276</v>
      </c>
      <c r="F128" t="s">
        <v>277</v>
      </c>
      <c r="G128" t="s">
        <v>40</v>
      </c>
      <c r="H128" s="6">
        <v>43832</v>
      </c>
      <c r="I128" s="2">
        <v>45657</v>
      </c>
      <c r="J128">
        <v>434.62</v>
      </c>
      <c r="K128" s="45">
        <f t="shared" si="15"/>
        <v>1151.4014379084965</v>
      </c>
      <c r="L128" s="3">
        <f t="shared" si="16"/>
        <v>366</v>
      </c>
      <c r="M128" s="3">
        <f t="shared" si="17"/>
        <v>0</v>
      </c>
      <c r="N128" s="3">
        <f t="shared" si="18"/>
        <v>0</v>
      </c>
      <c r="O128" s="3">
        <f t="shared" si="19"/>
        <v>366</v>
      </c>
      <c r="P128" s="51">
        <f t="shared" si="20"/>
        <v>159070.92000000001</v>
      </c>
      <c r="Q128" s="51">
        <f t="shared" si="21"/>
        <v>94629.898273202649</v>
      </c>
      <c r="R128" s="51">
        <f t="shared" si="22"/>
        <v>111406.5163929484</v>
      </c>
      <c r="S128" s="51">
        <f t="shared" si="23"/>
        <v>206036.41466615105</v>
      </c>
      <c r="T128" s="58">
        <f t="shared" si="24"/>
        <v>39115.800000000003</v>
      </c>
      <c r="U128" s="58">
        <f t="shared" si="25"/>
        <v>39115.800000000003</v>
      </c>
      <c r="V128" s="13"/>
      <c r="W128" s="13">
        <f t="shared" si="26"/>
        <v>130</v>
      </c>
      <c r="X128" s="57">
        <f t="shared" si="27"/>
        <v>149682.18692810455</v>
      </c>
      <c r="Y128" s="72">
        <f t="shared" si="28"/>
        <v>110566.38692810455</v>
      </c>
      <c r="AA128" s="74">
        <f t="shared" si="29"/>
        <v>149682.18692810455</v>
      </c>
    </row>
    <row r="129" spans="1:27" ht="14.5" x14ac:dyDescent="0.35">
      <c r="A129">
        <v>2152</v>
      </c>
      <c r="B129" t="s">
        <v>447</v>
      </c>
      <c r="C129" t="s">
        <v>1385</v>
      </c>
      <c r="D129" t="s">
        <v>275</v>
      </c>
      <c r="E129" t="s">
        <v>276</v>
      </c>
      <c r="F129" t="s">
        <v>277</v>
      </c>
      <c r="G129" t="s">
        <v>40</v>
      </c>
      <c r="H129" s="6">
        <v>44150</v>
      </c>
      <c r="I129" s="2">
        <v>45657</v>
      </c>
      <c r="J129">
        <v>300.25</v>
      </c>
      <c r="K129" s="45">
        <f t="shared" si="15"/>
        <v>892.90673202614369</v>
      </c>
      <c r="L129" s="3">
        <f t="shared" si="16"/>
        <v>366</v>
      </c>
      <c r="M129" s="3">
        <f t="shared" si="17"/>
        <v>10</v>
      </c>
      <c r="N129" s="3">
        <f t="shared" si="18"/>
        <v>0</v>
      </c>
      <c r="O129" s="3">
        <f t="shared" si="19"/>
        <v>356</v>
      </c>
      <c r="P129" s="51">
        <f t="shared" si="20"/>
        <v>106889</v>
      </c>
      <c r="Q129" s="51">
        <f t="shared" si="21"/>
        <v>92044.381926940288</v>
      </c>
      <c r="R129" s="51">
        <f t="shared" si="22"/>
        <v>74860.515867550523</v>
      </c>
      <c r="S129" s="51">
        <f t="shared" si="23"/>
        <v>166904.8977944908</v>
      </c>
      <c r="T129" s="58">
        <f t="shared" si="24"/>
        <v>27022.5</v>
      </c>
      <c r="U129" s="58">
        <f t="shared" si="25"/>
        <v>27022.5</v>
      </c>
      <c r="V129" s="13"/>
      <c r="W129" s="13">
        <f t="shared" si="26"/>
        <v>130</v>
      </c>
      <c r="X129" s="57">
        <f t="shared" si="27"/>
        <v>116077.87516339868</v>
      </c>
      <c r="Y129" s="72">
        <f t="shared" si="28"/>
        <v>89055.375163398683</v>
      </c>
      <c r="AA129" s="74">
        <f t="shared" si="29"/>
        <v>116077.87516339868</v>
      </c>
    </row>
    <row r="130" spans="1:27" ht="14.5" x14ac:dyDescent="0.35">
      <c r="A130">
        <v>2153</v>
      </c>
      <c r="B130" t="s">
        <v>449</v>
      </c>
      <c r="C130" t="s">
        <v>1385</v>
      </c>
      <c r="D130" t="s">
        <v>450</v>
      </c>
      <c r="E130" t="s">
        <v>276</v>
      </c>
      <c r="F130" t="s">
        <v>277</v>
      </c>
      <c r="G130" t="s">
        <v>1529</v>
      </c>
      <c r="H130" s="6">
        <v>43832</v>
      </c>
      <c r="I130" s="2">
        <v>45657</v>
      </c>
      <c r="J130">
        <v>411.73</v>
      </c>
      <c r="K130" s="45">
        <f t="shared" si="15"/>
        <v>1419.1360130718954</v>
      </c>
      <c r="L130" s="3">
        <f t="shared" si="16"/>
        <v>366</v>
      </c>
      <c r="M130" s="3">
        <f t="shared" si="17"/>
        <v>0</v>
      </c>
      <c r="N130" s="3">
        <f t="shared" si="18"/>
        <v>0</v>
      </c>
      <c r="O130" s="3">
        <f t="shared" si="19"/>
        <v>366</v>
      </c>
      <c r="P130" s="51">
        <f t="shared" si="20"/>
        <v>150693.18</v>
      </c>
      <c r="Q130" s="51">
        <f t="shared" si="21"/>
        <v>94629.898273202649</v>
      </c>
      <c r="R130" s="51">
        <f t="shared" si="22"/>
        <v>105539.10311184169</v>
      </c>
      <c r="S130" s="51">
        <f t="shared" si="23"/>
        <v>200169.00138504434</v>
      </c>
      <c r="T130" s="58">
        <f t="shared" si="24"/>
        <v>37055.700000000004</v>
      </c>
      <c r="U130" s="58">
        <f t="shared" si="25"/>
        <v>37055.700000000004</v>
      </c>
      <c r="V130" s="13"/>
      <c r="W130" s="13">
        <f t="shared" si="26"/>
        <v>130</v>
      </c>
      <c r="X130" s="57">
        <f t="shared" si="27"/>
        <v>184487.6816993464</v>
      </c>
      <c r="Y130" s="72">
        <f t="shared" si="28"/>
        <v>147431.98169934639</v>
      </c>
      <c r="AA130" s="74">
        <f t="shared" si="29"/>
        <v>184487.6816993464</v>
      </c>
    </row>
    <row r="131" spans="1:27" ht="14.5" x14ac:dyDescent="0.35">
      <c r="A131">
        <v>2154</v>
      </c>
      <c r="B131" t="s">
        <v>451</v>
      </c>
      <c r="C131" t="s">
        <v>1385</v>
      </c>
      <c r="D131" t="s">
        <v>292</v>
      </c>
      <c r="E131" t="s">
        <v>276</v>
      </c>
      <c r="F131" t="s">
        <v>277</v>
      </c>
      <c r="G131" t="s">
        <v>40</v>
      </c>
      <c r="H131" s="6">
        <v>44564</v>
      </c>
      <c r="I131" s="2">
        <v>45657</v>
      </c>
      <c r="J131">
        <v>434.62</v>
      </c>
      <c r="K131" s="45">
        <f t="shared" si="15"/>
        <v>1050.8738562091503</v>
      </c>
      <c r="L131" s="3">
        <f t="shared" si="16"/>
        <v>366</v>
      </c>
      <c r="M131" s="3">
        <f t="shared" si="17"/>
        <v>15</v>
      </c>
      <c r="N131" s="3">
        <f t="shared" si="18"/>
        <v>36</v>
      </c>
      <c r="O131" s="3">
        <f t="shared" si="19"/>
        <v>315</v>
      </c>
      <c r="P131" s="51">
        <f t="shared" si="20"/>
        <v>136905.29999999999</v>
      </c>
      <c r="Q131" s="51">
        <f t="shared" si="21"/>
        <v>81443.764907264587</v>
      </c>
      <c r="R131" s="51">
        <f t="shared" si="22"/>
        <v>95882.657551308032</v>
      </c>
      <c r="S131" s="51">
        <f t="shared" si="23"/>
        <v>177326.4224585726</v>
      </c>
      <c r="T131" s="58">
        <f t="shared" si="24"/>
        <v>39115.800000000003</v>
      </c>
      <c r="U131" s="58">
        <f t="shared" si="25"/>
        <v>39115.800000000003</v>
      </c>
      <c r="V131" s="13"/>
      <c r="W131" s="13">
        <f t="shared" si="26"/>
        <v>130</v>
      </c>
      <c r="X131" s="57">
        <f t="shared" si="27"/>
        <v>136613.60130718953</v>
      </c>
      <c r="Y131" s="72">
        <f t="shared" si="28"/>
        <v>97497.801307189526</v>
      </c>
      <c r="AA131" s="74">
        <f t="shared" si="29"/>
        <v>136613.60130718953</v>
      </c>
    </row>
    <row r="132" spans="1:27" ht="14.5" x14ac:dyDescent="0.35">
      <c r="A132">
        <v>2156</v>
      </c>
      <c r="B132" t="s">
        <v>453</v>
      </c>
      <c r="C132" t="s">
        <v>1385</v>
      </c>
      <c r="D132" t="s">
        <v>296</v>
      </c>
      <c r="E132" t="s">
        <v>276</v>
      </c>
      <c r="F132" t="s">
        <v>277</v>
      </c>
      <c r="G132" t="s">
        <v>40</v>
      </c>
      <c r="H132" s="6">
        <v>44410</v>
      </c>
      <c r="I132" s="2">
        <v>45657</v>
      </c>
      <c r="J132">
        <v>434.62</v>
      </c>
      <c r="K132" s="45">
        <f t="shared" si="15"/>
        <v>1059.0419607843137</v>
      </c>
      <c r="L132" s="3">
        <f t="shared" si="16"/>
        <v>366</v>
      </c>
      <c r="M132" s="3">
        <f t="shared" si="17"/>
        <v>2</v>
      </c>
      <c r="N132" s="3">
        <f t="shared" si="18"/>
        <v>0</v>
      </c>
      <c r="O132" s="3">
        <f t="shared" si="19"/>
        <v>364</v>
      </c>
      <c r="P132" s="51">
        <f t="shared" si="20"/>
        <v>158201.68</v>
      </c>
      <c r="Q132" s="51">
        <f t="shared" si="21"/>
        <v>94112.795003950188</v>
      </c>
      <c r="R132" s="51">
        <f t="shared" si="22"/>
        <v>110797.73761484484</v>
      </c>
      <c r="S132" s="51">
        <f t="shared" si="23"/>
        <v>204910.53261879503</v>
      </c>
      <c r="T132" s="58">
        <f t="shared" si="24"/>
        <v>39115.800000000003</v>
      </c>
      <c r="U132" s="58">
        <f t="shared" si="25"/>
        <v>39115.800000000003</v>
      </c>
      <c r="V132" s="13"/>
      <c r="W132" s="13">
        <f t="shared" si="26"/>
        <v>130</v>
      </c>
      <c r="X132" s="57">
        <f t="shared" si="27"/>
        <v>137675.45490196077</v>
      </c>
      <c r="Y132" s="72">
        <f t="shared" si="28"/>
        <v>98559.654901960763</v>
      </c>
      <c r="AA132" s="74">
        <f t="shared" si="29"/>
        <v>137675.45490196077</v>
      </c>
    </row>
    <row r="133" spans="1:27" ht="14.5" x14ac:dyDescent="0.35">
      <c r="A133">
        <v>2157</v>
      </c>
      <c r="B133" t="s">
        <v>455</v>
      </c>
      <c r="C133" t="s">
        <v>1385</v>
      </c>
      <c r="D133" t="s">
        <v>282</v>
      </c>
      <c r="E133" t="s">
        <v>276</v>
      </c>
      <c r="F133" t="s">
        <v>277</v>
      </c>
      <c r="G133" t="s">
        <v>40</v>
      </c>
      <c r="H133" s="6">
        <v>44409</v>
      </c>
      <c r="I133" s="2">
        <v>45657</v>
      </c>
      <c r="J133">
        <v>328.2</v>
      </c>
      <c r="K133" s="45">
        <f t="shared" ref="K133:K196" si="30">IFERROR(VLOOKUP(A133,promedio,29,FALSE),J133)</f>
        <v>782.28862745098047</v>
      </c>
      <c r="L133" s="3">
        <f t="shared" ref="L133:L196" si="31">IF(DATEDIF(H133,I133,"D")&gt;366,366,DATEDIF(H133,I133,"D")+1)</f>
        <v>366</v>
      </c>
      <c r="M133" s="3">
        <f t="shared" ref="M133:M196" si="32">IFERROR(VLOOKUP(A133,faltas,7,FALSE),0)</f>
        <v>1</v>
      </c>
      <c r="N133" s="3">
        <f t="shared" ref="N133:N196" si="33">IFERROR(VLOOKUP(A133,INCP,4,FALSE),0)</f>
        <v>0</v>
      </c>
      <c r="O133" s="3">
        <f t="shared" ref="O133:O196" si="34">L133-M133-N133</f>
        <v>365</v>
      </c>
      <c r="P133" s="51">
        <f t="shared" ref="P133:P196" si="35">IF(J133&gt;TOPE,TOPE,J133)*O133</f>
        <v>119793</v>
      </c>
      <c r="Q133" s="51">
        <f t="shared" ref="Q133:Q196" si="36">O133*facdias</f>
        <v>94371.346638576419</v>
      </c>
      <c r="R133" s="51">
        <f t="shared" ref="R133:R196" si="37">P133*facsueldo</f>
        <v>83897.92941576289</v>
      </c>
      <c r="S133" s="51">
        <f t="shared" ref="S133:S196" si="38">Q133+R133</f>
        <v>178269.27605433931</v>
      </c>
      <c r="T133" s="58">
        <f t="shared" ref="T133:T196" si="39">90*J133</f>
        <v>29538</v>
      </c>
      <c r="U133" s="58">
        <f t="shared" ref="U133:U196" si="40">IF(S133&gt;T133,T133,S133)</f>
        <v>29538</v>
      </c>
      <c r="V133" s="13"/>
      <c r="W133" s="13">
        <f t="shared" ref="W133:W196" si="41">IF(C133="ACTIVO",130,0)</f>
        <v>130</v>
      </c>
      <c r="X133" s="57">
        <f t="shared" ref="X133:X196" si="42">K133*W133</f>
        <v>101697.52156862746</v>
      </c>
      <c r="Y133" s="72">
        <f t="shared" ref="Y133:Y196" si="43">IF(X133-U133&lt;0,0,X133-U133)</f>
        <v>72159.521568627461</v>
      </c>
      <c r="AA133" s="74">
        <f t="shared" si="29"/>
        <v>101697.52156862746</v>
      </c>
    </row>
    <row r="134" spans="1:27" ht="14.5" x14ac:dyDescent="0.35">
      <c r="A134">
        <v>2159</v>
      </c>
      <c r="B134" t="s">
        <v>456</v>
      </c>
      <c r="C134" t="s">
        <v>1385</v>
      </c>
      <c r="D134" t="s">
        <v>284</v>
      </c>
      <c r="E134" t="s">
        <v>276</v>
      </c>
      <c r="F134" t="s">
        <v>277</v>
      </c>
      <c r="G134" t="s">
        <v>40</v>
      </c>
      <c r="H134" s="6">
        <v>44564</v>
      </c>
      <c r="I134" s="2">
        <v>45657</v>
      </c>
      <c r="J134">
        <v>300.25</v>
      </c>
      <c r="K134" s="45">
        <f t="shared" si="30"/>
        <v>678.17784313725497</v>
      </c>
      <c r="L134" s="3">
        <f t="shared" si="31"/>
        <v>366</v>
      </c>
      <c r="M134" s="3">
        <f t="shared" si="32"/>
        <v>1</v>
      </c>
      <c r="N134" s="3">
        <f t="shared" si="33"/>
        <v>0</v>
      </c>
      <c r="O134" s="3">
        <f t="shared" si="34"/>
        <v>365</v>
      </c>
      <c r="P134" s="51">
        <f t="shared" si="35"/>
        <v>109591.25</v>
      </c>
      <c r="Q134" s="51">
        <f t="shared" si="36"/>
        <v>94371.346638576419</v>
      </c>
      <c r="R134" s="51">
        <f t="shared" si="37"/>
        <v>76753.056999033535</v>
      </c>
      <c r="S134" s="51">
        <f t="shared" si="38"/>
        <v>171124.40363760997</v>
      </c>
      <c r="T134" s="58">
        <f t="shared" si="39"/>
        <v>27022.5</v>
      </c>
      <c r="U134" s="58">
        <f t="shared" si="40"/>
        <v>27022.5</v>
      </c>
      <c r="V134" s="13"/>
      <c r="W134" s="13">
        <f t="shared" si="41"/>
        <v>130</v>
      </c>
      <c r="X134" s="57">
        <f t="shared" si="42"/>
        <v>88163.119607843139</v>
      </c>
      <c r="Y134" s="72">
        <f t="shared" si="43"/>
        <v>61140.619607843139</v>
      </c>
      <c r="AA134" s="74">
        <f t="shared" ref="AA134:AA197" si="44">U134+Y134</f>
        <v>88163.119607843139</v>
      </c>
    </row>
    <row r="135" spans="1:27" ht="14.5" x14ac:dyDescent="0.35">
      <c r="A135">
        <v>2161</v>
      </c>
      <c r="B135" t="s">
        <v>457</v>
      </c>
      <c r="C135" t="s">
        <v>1385</v>
      </c>
      <c r="D135" t="s">
        <v>292</v>
      </c>
      <c r="E135" t="s">
        <v>276</v>
      </c>
      <c r="F135" t="s">
        <v>277</v>
      </c>
      <c r="G135" t="s">
        <v>40</v>
      </c>
      <c r="H135" s="6">
        <v>44564</v>
      </c>
      <c r="I135" s="2">
        <v>45657</v>
      </c>
      <c r="J135">
        <v>434.62</v>
      </c>
      <c r="K135" s="45">
        <f t="shared" si="30"/>
        <v>832.82117647058817</v>
      </c>
      <c r="L135" s="3">
        <f t="shared" si="31"/>
        <v>366</v>
      </c>
      <c r="M135" s="3">
        <f t="shared" si="32"/>
        <v>1</v>
      </c>
      <c r="N135" s="3">
        <f t="shared" si="33"/>
        <v>0</v>
      </c>
      <c r="O135" s="3">
        <f t="shared" si="34"/>
        <v>365</v>
      </c>
      <c r="P135" s="51">
        <f t="shared" si="35"/>
        <v>158636.29999999999</v>
      </c>
      <c r="Q135" s="51">
        <f t="shared" si="36"/>
        <v>94371.346638576419</v>
      </c>
      <c r="R135" s="51">
        <f t="shared" si="37"/>
        <v>111102.1270038966</v>
      </c>
      <c r="S135" s="51">
        <f t="shared" si="38"/>
        <v>205473.47364247302</v>
      </c>
      <c r="T135" s="58">
        <f t="shared" si="39"/>
        <v>39115.800000000003</v>
      </c>
      <c r="U135" s="58">
        <f t="shared" si="40"/>
        <v>39115.800000000003</v>
      </c>
      <c r="V135" s="13"/>
      <c r="W135" s="13">
        <f t="shared" si="41"/>
        <v>130</v>
      </c>
      <c r="X135" s="57">
        <f t="shared" si="42"/>
        <v>108266.75294117646</v>
      </c>
      <c r="Y135" s="72">
        <f t="shared" si="43"/>
        <v>69150.952941176452</v>
      </c>
      <c r="AA135" s="74">
        <f t="shared" si="44"/>
        <v>108266.75294117646</v>
      </c>
    </row>
    <row r="136" spans="1:27" ht="14.5" x14ac:dyDescent="0.35">
      <c r="A136">
        <v>2162</v>
      </c>
      <c r="B136" t="s">
        <v>458</v>
      </c>
      <c r="C136" t="s">
        <v>1385</v>
      </c>
      <c r="D136" t="s">
        <v>284</v>
      </c>
      <c r="E136" t="s">
        <v>276</v>
      </c>
      <c r="F136" t="s">
        <v>277</v>
      </c>
      <c r="G136" t="s">
        <v>40</v>
      </c>
      <c r="H136" s="6">
        <v>44593</v>
      </c>
      <c r="I136" s="2">
        <v>45657</v>
      </c>
      <c r="J136">
        <v>300.25</v>
      </c>
      <c r="K136" s="45">
        <f t="shared" si="30"/>
        <v>675.4809150326796</v>
      </c>
      <c r="L136" s="3">
        <f t="shared" si="31"/>
        <v>366</v>
      </c>
      <c r="M136" s="3">
        <f t="shared" si="32"/>
        <v>6</v>
      </c>
      <c r="N136" s="3">
        <f t="shared" si="33"/>
        <v>0</v>
      </c>
      <c r="O136" s="3">
        <f t="shared" si="34"/>
        <v>360</v>
      </c>
      <c r="P136" s="51">
        <f t="shared" si="35"/>
        <v>108090</v>
      </c>
      <c r="Q136" s="51">
        <f t="shared" si="36"/>
        <v>93078.588465445238</v>
      </c>
      <c r="R136" s="51">
        <f t="shared" si="37"/>
        <v>75701.64525932075</v>
      </c>
      <c r="S136" s="51">
        <f t="shared" si="38"/>
        <v>168780.233724766</v>
      </c>
      <c r="T136" s="58">
        <f t="shared" si="39"/>
        <v>27022.5</v>
      </c>
      <c r="U136" s="58">
        <f t="shared" si="40"/>
        <v>27022.5</v>
      </c>
      <c r="V136" s="13"/>
      <c r="W136" s="13">
        <f t="shared" si="41"/>
        <v>130</v>
      </c>
      <c r="X136" s="57">
        <f t="shared" si="42"/>
        <v>87812.518954248342</v>
      </c>
      <c r="Y136" s="72">
        <f t="shared" si="43"/>
        <v>60790.018954248342</v>
      </c>
      <c r="AA136" s="74">
        <f t="shared" si="44"/>
        <v>87812.518954248342</v>
      </c>
    </row>
    <row r="137" spans="1:27" ht="14.5" x14ac:dyDescent="0.35">
      <c r="A137">
        <v>2163</v>
      </c>
      <c r="B137" t="s">
        <v>460</v>
      </c>
      <c r="C137" t="s">
        <v>1385</v>
      </c>
      <c r="D137" t="s">
        <v>411</v>
      </c>
      <c r="E137" t="s">
        <v>276</v>
      </c>
      <c r="F137" t="s">
        <v>277</v>
      </c>
      <c r="G137" t="s">
        <v>40</v>
      </c>
      <c r="H137" s="6">
        <v>44835</v>
      </c>
      <c r="I137" s="2">
        <v>45657</v>
      </c>
      <c r="J137">
        <v>300.25</v>
      </c>
      <c r="K137" s="45">
        <f t="shared" si="30"/>
        <v>665.48</v>
      </c>
      <c r="L137" s="3">
        <f t="shared" si="31"/>
        <v>366</v>
      </c>
      <c r="M137" s="3">
        <f t="shared" si="32"/>
        <v>2</v>
      </c>
      <c r="N137" s="3">
        <f t="shared" si="33"/>
        <v>0</v>
      </c>
      <c r="O137" s="3">
        <f t="shared" si="34"/>
        <v>364</v>
      </c>
      <c r="P137" s="51">
        <f t="shared" si="35"/>
        <v>109291</v>
      </c>
      <c r="Q137" s="51">
        <f t="shared" si="36"/>
        <v>94112.795003950188</v>
      </c>
      <c r="R137" s="51">
        <f t="shared" si="37"/>
        <v>76542.774651090978</v>
      </c>
      <c r="S137" s="51">
        <f t="shared" si="38"/>
        <v>170655.56965504115</v>
      </c>
      <c r="T137" s="58">
        <f t="shared" si="39"/>
        <v>27022.5</v>
      </c>
      <c r="U137" s="58">
        <f t="shared" si="40"/>
        <v>27022.5</v>
      </c>
      <c r="V137" s="13"/>
      <c r="W137" s="13">
        <f t="shared" si="41"/>
        <v>130</v>
      </c>
      <c r="X137" s="57">
        <f t="shared" si="42"/>
        <v>86512.400000000009</v>
      </c>
      <c r="Y137" s="72">
        <f t="shared" si="43"/>
        <v>59489.900000000009</v>
      </c>
      <c r="AA137" s="74">
        <f t="shared" si="44"/>
        <v>86512.400000000009</v>
      </c>
    </row>
    <row r="138" spans="1:27" ht="14.5" x14ac:dyDescent="0.35">
      <c r="A138">
        <v>2164</v>
      </c>
      <c r="B138" t="s">
        <v>462</v>
      </c>
      <c r="C138" t="s">
        <v>1385</v>
      </c>
      <c r="D138" t="s">
        <v>298</v>
      </c>
      <c r="E138" t="s">
        <v>276</v>
      </c>
      <c r="F138" t="s">
        <v>277</v>
      </c>
      <c r="G138" t="s">
        <v>40</v>
      </c>
      <c r="H138" s="6">
        <v>44835</v>
      </c>
      <c r="I138" s="2">
        <v>45657</v>
      </c>
      <c r="J138">
        <v>300.25</v>
      </c>
      <c r="K138" s="45">
        <f t="shared" si="30"/>
        <v>757.29594771241818</v>
      </c>
      <c r="L138" s="3">
        <f t="shared" si="31"/>
        <v>366</v>
      </c>
      <c r="M138" s="3">
        <f t="shared" si="32"/>
        <v>16</v>
      </c>
      <c r="N138" s="3">
        <f t="shared" si="33"/>
        <v>0</v>
      </c>
      <c r="O138" s="3">
        <f t="shared" si="34"/>
        <v>350</v>
      </c>
      <c r="P138" s="51">
        <f t="shared" si="35"/>
        <v>105087.5</v>
      </c>
      <c r="Q138" s="51">
        <f t="shared" si="36"/>
        <v>90493.072119182863</v>
      </c>
      <c r="R138" s="51">
        <f t="shared" si="37"/>
        <v>73598.821779895181</v>
      </c>
      <c r="S138" s="51">
        <f t="shared" si="38"/>
        <v>164091.89389907804</v>
      </c>
      <c r="T138" s="58">
        <f t="shared" si="39"/>
        <v>27022.5</v>
      </c>
      <c r="U138" s="58">
        <f t="shared" si="40"/>
        <v>27022.5</v>
      </c>
      <c r="V138" s="13"/>
      <c r="W138" s="13">
        <f t="shared" si="41"/>
        <v>130</v>
      </c>
      <c r="X138" s="57">
        <f t="shared" si="42"/>
        <v>98448.473202614361</v>
      </c>
      <c r="Y138" s="72">
        <f t="shared" si="43"/>
        <v>71425.973202614361</v>
      </c>
      <c r="AA138" s="74">
        <f t="shared" si="44"/>
        <v>98448.473202614361</v>
      </c>
    </row>
    <row r="139" spans="1:27" ht="14.5" x14ac:dyDescent="0.35">
      <c r="A139">
        <v>2165</v>
      </c>
      <c r="B139" t="s">
        <v>463</v>
      </c>
      <c r="C139" t="s">
        <v>1488</v>
      </c>
      <c r="D139" t="s">
        <v>298</v>
      </c>
      <c r="E139" t="s">
        <v>276</v>
      </c>
      <c r="F139" t="s">
        <v>277</v>
      </c>
      <c r="G139" t="s">
        <v>40</v>
      </c>
      <c r="H139" s="6">
        <v>44835</v>
      </c>
      <c r="I139" s="2">
        <v>45657</v>
      </c>
      <c r="J139">
        <v>300.25</v>
      </c>
      <c r="K139" s="45">
        <f t="shared" si="30"/>
        <v>300.25</v>
      </c>
      <c r="L139" s="3">
        <f t="shared" si="31"/>
        <v>366</v>
      </c>
      <c r="M139" s="3">
        <f t="shared" si="32"/>
        <v>20</v>
      </c>
      <c r="N139" s="3">
        <f t="shared" si="33"/>
        <v>28</v>
      </c>
      <c r="O139" s="3">
        <f t="shared" si="34"/>
        <v>318</v>
      </c>
      <c r="P139" s="51">
        <f t="shared" si="35"/>
        <v>95479.5</v>
      </c>
      <c r="Q139" s="51">
        <f t="shared" si="36"/>
        <v>82219.419811143292</v>
      </c>
      <c r="R139" s="51">
        <f t="shared" si="37"/>
        <v>66869.786645733329</v>
      </c>
      <c r="S139" s="51">
        <f t="shared" si="38"/>
        <v>149089.20645687662</v>
      </c>
      <c r="T139" s="58">
        <f t="shared" si="39"/>
        <v>27022.5</v>
      </c>
      <c r="U139" s="58">
        <f t="shared" si="40"/>
        <v>27022.5</v>
      </c>
      <c r="V139" s="13"/>
      <c r="W139" s="13">
        <f t="shared" si="41"/>
        <v>0</v>
      </c>
      <c r="X139" s="57">
        <f t="shared" si="42"/>
        <v>0</v>
      </c>
      <c r="Y139" s="72">
        <f t="shared" si="43"/>
        <v>0</v>
      </c>
      <c r="AA139" s="74">
        <f t="shared" si="44"/>
        <v>27022.5</v>
      </c>
    </row>
    <row r="140" spans="1:27" ht="14.5" x14ac:dyDescent="0.35">
      <c r="A140">
        <v>2166</v>
      </c>
      <c r="B140" t="s">
        <v>464</v>
      </c>
      <c r="C140" t="s">
        <v>1385</v>
      </c>
      <c r="D140" t="s">
        <v>316</v>
      </c>
      <c r="E140" t="s">
        <v>276</v>
      </c>
      <c r="F140" t="s">
        <v>277</v>
      </c>
      <c r="G140" t="s">
        <v>40</v>
      </c>
      <c r="H140" s="6">
        <v>44866</v>
      </c>
      <c r="I140" s="2">
        <v>45657</v>
      </c>
      <c r="J140">
        <v>362.6</v>
      </c>
      <c r="K140" s="45">
        <f t="shared" si="30"/>
        <v>707.75882352941176</v>
      </c>
      <c r="L140" s="3">
        <f t="shared" si="31"/>
        <v>366</v>
      </c>
      <c r="M140" s="3">
        <f t="shared" si="32"/>
        <v>3</v>
      </c>
      <c r="N140" s="3">
        <f t="shared" si="33"/>
        <v>0</v>
      </c>
      <c r="O140" s="3">
        <f t="shared" si="34"/>
        <v>363</v>
      </c>
      <c r="P140" s="51">
        <f t="shared" si="35"/>
        <v>131623.80000000002</v>
      </c>
      <c r="Q140" s="51">
        <f t="shared" si="36"/>
        <v>93854.243369323944</v>
      </c>
      <c r="R140" s="51">
        <f t="shared" si="37"/>
        <v>92183.719264351777</v>
      </c>
      <c r="S140" s="51">
        <f t="shared" si="38"/>
        <v>186037.96263367572</v>
      </c>
      <c r="T140" s="58">
        <f t="shared" si="39"/>
        <v>32634.000000000004</v>
      </c>
      <c r="U140" s="58">
        <f t="shared" si="40"/>
        <v>32634.000000000004</v>
      </c>
      <c r="V140" s="13"/>
      <c r="W140" s="13">
        <f t="shared" si="41"/>
        <v>130</v>
      </c>
      <c r="X140" s="57">
        <f t="shared" si="42"/>
        <v>92008.647058823524</v>
      </c>
      <c r="Y140" s="72">
        <f t="shared" si="43"/>
        <v>59374.647058823524</v>
      </c>
      <c r="AA140" s="74">
        <f t="shared" si="44"/>
        <v>92008.647058823524</v>
      </c>
    </row>
    <row r="141" spans="1:27" ht="14.5" x14ac:dyDescent="0.35">
      <c r="A141">
        <v>2167</v>
      </c>
      <c r="B141" t="s">
        <v>466</v>
      </c>
      <c r="C141" t="s">
        <v>1488</v>
      </c>
      <c r="D141" t="s">
        <v>292</v>
      </c>
      <c r="E141" t="s">
        <v>276</v>
      </c>
      <c r="F141" t="s">
        <v>277</v>
      </c>
      <c r="G141" t="s">
        <v>40</v>
      </c>
      <c r="H141" s="6">
        <v>44956</v>
      </c>
      <c r="I141" s="2">
        <v>45657</v>
      </c>
      <c r="J141">
        <v>388</v>
      </c>
      <c r="K141" s="45">
        <f t="shared" si="30"/>
        <v>388</v>
      </c>
      <c r="L141" s="3">
        <f t="shared" si="31"/>
        <v>366</v>
      </c>
      <c r="M141" s="3">
        <f t="shared" si="32"/>
        <v>2</v>
      </c>
      <c r="N141" s="3">
        <f t="shared" si="33"/>
        <v>0</v>
      </c>
      <c r="O141" s="3">
        <f t="shared" si="34"/>
        <v>364</v>
      </c>
      <c r="P141" s="51">
        <f t="shared" si="35"/>
        <v>141232</v>
      </c>
      <c r="Q141" s="51">
        <f t="shared" si="36"/>
        <v>94112.795003950188</v>
      </c>
      <c r="R141" s="51">
        <f t="shared" si="37"/>
        <v>98912.894470019324</v>
      </c>
      <c r="S141" s="51">
        <f t="shared" si="38"/>
        <v>193025.68947396951</v>
      </c>
      <c r="T141" s="58">
        <f t="shared" si="39"/>
        <v>34920</v>
      </c>
      <c r="U141" s="58">
        <f t="shared" si="40"/>
        <v>34920</v>
      </c>
      <c r="V141" s="13"/>
      <c r="W141" s="13">
        <f t="shared" si="41"/>
        <v>0</v>
      </c>
      <c r="X141" s="57">
        <f t="shared" si="42"/>
        <v>0</v>
      </c>
      <c r="Y141" s="72">
        <f t="shared" si="43"/>
        <v>0</v>
      </c>
      <c r="AA141" s="74">
        <f t="shared" si="44"/>
        <v>34920</v>
      </c>
    </row>
    <row r="142" spans="1:27" ht="14.5" x14ac:dyDescent="0.35">
      <c r="A142">
        <v>2168</v>
      </c>
      <c r="B142" t="s">
        <v>468</v>
      </c>
      <c r="C142" t="s">
        <v>1385</v>
      </c>
      <c r="D142" t="s">
        <v>352</v>
      </c>
      <c r="E142" t="s">
        <v>276</v>
      </c>
      <c r="F142" t="s">
        <v>277</v>
      </c>
      <c r="G142" t="s">
        <v>40</v>
      </c>
      <c r="H142" s="6">
        <v>44970</v>
      </c>
      <c r="I142" s="2">
        <v>45657</v>
      </c>
      <c r="J142">
        <v>300.25</v>
      </c>
      <c r="K142" s="45">
        <f t="shared" si="30"/>
        <v>672.1192156862744</v>
      </c>
      <c r="L142" s="3">
        <f t="shared" si="31"/>
        <v>366</v>
      </c>
      <c r="M142" s="3">
        <f t="shared" si="32"/>
        <v>5</v>
      </c>
      <c r="N142" s="3">
        <f t="shared" si="33"/>
        <v>0</v>
      </c>
      <c r="O142" s="3">
        <f t="shared" si="34"/>
        <v>361</v>
      </c>
      <c r="P142" s="51">
        <f t="shared" si="35"/>
        <v>108390.25</v>
      </c>
      <c r="Q142" s="51">
        <f t="shared" si="36"/>
        <v>93337.140100071469</v>
      </c>
      <c r="R142" s="51">
        <f t="shared" si="37"/>
        <v>75911.927607263307</v>
      </c>
      <c r="S142" s="51">
        <f t="shared" si="38"/>
        <v>169249.06770733476</v>
      </c>
      <c r="T142" s="58">
        <f t="shared" si="39"/>
        <v>27022.5</v>
      </c>
      <c r="U142" s="58">
        <f t="shared" si="40"/>
        <v>27022.5</v>
      </c>
      <c r="V142" s="13"/>
      <c r="W142" s="13">
        <f t="shared" si="41"/>
        <v>130</v>
      </c>
      <c r="X142" s="57">
        <f t="shared" si="42"/>
        <v>87375.498039215672</v>
      </c>
      <c r="Y142" s="72">
        <f t="shared" si="43"/>
        <v>60352.998039215672</v>
      </c>
      <c r="AA142" s="74">
        <f t="shared" si="44"/>
        <v>87375.498039215672</v>
      </c>
    </row>
    <row r="143" spans="1:27" ht="14.5" x14ac:dyDescent="0.35">
      <c r="A143">
        <v>2170</v>
      </c>
      <c r="B143" t="s">
        <v>470</v>
      </c>
      <c r="C143" t="s">
        <v>1385</v>
      </c>
      <c r="D143" t="s">
        <v>284</v>
      </c>
      <c r="E143" t="s">
        <v>276</v>
      </c>
      <c r="F143" t="s">
        <v>277</v>
      </c>
      <c r="G143" t="s">
        <v>40</v>
      </c>
      <c r="H143" s="6">
        <v>44991</v>
      </c>
      <c r="I143" s="2">
        <v>45657</v>
      </c>
      <c r="J143">
        <v>300.25</v>
      </c>
      <c r="K143" s="45">
        <f t="shared" si="30"/>
        <v>626.70823529411769</v>
      </c>
      <c r="L143" s="3">
        <f t="shared" si="31"/>
        <v>366</v>
      </c>
      <c r="M143" s="3">
        <f t="shared" si="32"/>
        <v>2</v>
      </c>
      <c r="N143" s="3">
        <f t="shared" si="33"/>
        <v>0</v>
      </c>
      <c r="O143" s="3">
        <f t="shared" si="34"/>
        <v>364</v>
      </c>
      <c r="P143" s="51">
        <f t="shared" si="35"/>
        <v>109291</v>
      </c>
      <c r="Q143" s="51">
        <f t="shared" si="36"/>
        <v>94112.795003950188</v>
      </c>
      <c r="R143" s="51">
        <f t="shared" si="37"/>
        <v>76542.774651090978</v>
      </c>
      <c r="S143" s="51">
        <f t="shared" si="38"/>
        <v>170655.56965504115</v>
      </c>
      <c r="T143" s="58">
        <f t="shared" si="39"/>
        <v>27022.5</v>
      </c>
      <c r="U143" s="58">
        <f t="shared" si="40"/>
        <v>27022.5</v>
      </c>
      <c r="V143" s="13"/>
      <c r="W143" s="13">
        <f t="shared" si="41"/>
        <v>130</v>
      </c>
      <c r="X143" s="57">
        <f t="shared" si="42"/>
        <v>81472.070588235292</v>
      </c>
      <c r="Y143" s="72">
        <f t="shared" si="43"/>
        <v>54449.570588235292</v>
      </c>
      <c r="AA143" s="74">
        <f t="shared" si="44"/>
        <v>81472.070588235292</v>
      </c>
    </row>
    <row r="144" spans="1:27" ht="14.5" x14ac:dyDescent="0.35">
      <c r="A144">
        <v>2171</v>
      </c>
      <c r="B144" t="s">
        <v>471</v>
      </c>
      <c r="C144" t="s">
        <v>1385</v>
      </c>
      <c r="D144" t="s">
        <v>292</v>
      </c>
      <c r="E144" t="s">
        <v>276</v>
      </c>
      <c r="F144" t="s">
        <v>277</v>
      </c>
      <c r="G144" t="s">
        <v>40</v>
      </c>
      <c r="H144" s="6">
        <v>45040</v>
      </c>
      <c r="I144" s="2">
        <v>45657</v>
      </c>
      <c r="J144">
        <v>434.62</v>
      </c>
      <c r="K144" s="45">
        <f t="shared" si="30"/>
        <v>1035.1693464052289</v>
      </c>
      <c r="L144" s="3">
        <f t="shared" si="31"/>
        <v>366</v>
      </c>
      <c r="M144" s="3">
        <f t="shared" si="32"/>
        <v>5</v>
      </c>
      <c r="N144" s="3">
        <f t="shared" si="33"/>
        <v>0</v>
      </c>
      <c r="O144" s="3">
        <f t="shared" si="34"/>
        <v>361</v>
      </c>
      <c r="P144" s="51">
        <f t="shared" si="35"/>
        <v>156897.82</v>
      </c>
      <c r="Q144" s="51">
        <f t="shared" si="36"/>
        <v>93337.140100071469</v>
      </c>
      <c r="R144" s="51">
        <f t="shared" si="37"/>
        <v>109884.56944768953</v>
      </c>
      <c r="S144" s="51">
        <f t="shared" si="38"/>
        <v>203221.70954776101</v>
      </c>
      <c r="T144" s="58">
        <f t="shared" si="39"/>
        <v>39115.800000000003</v>
      </c>
      <c r="U144" s="58">
        <f t="shared" si="40"/>
        <v>39115.800000000003</v>
      </c>
      <c r="V144" s="13"/>
      <c r="W144" s="13">
        <f t="shared" si="41"/>
        <v>130</v>
      </c>
      <c r="X144" s="57">
        <f t="shared" si="42"/>
        <v>134572.01503267974</v>
      </c>
      <c r="Y144" s="72">
        <f t="shared" si="43"/>
        <v>95456.215032679742</v>
      </c>
      <c r="AA144" s="74">
        <f t="shared" si="44"/>
        <v>134572.01503267974</v>
      </c>
    </row>
    <row r="145" spans="1:27" ht="14.5" x14ac:dyDescent="0.35">
      <c r="A145">
        <v>2172</v>
      </c>
      <c r="B145" t="s">
        <v>472</v>
      </c>
      <c r="C145" t="s">
        <v>1385</v>
      </c>
      <c r="D145" t="s">
        <v>284</v>
      </c>
      <c r="E145" t="s">
        <v>276</v>
      </c>
      <c r="F145" t="s">
        <v>277</v>
      </c>
      <c r="G145" t="s">
        <v>40</v>
      </c>
      <c r="H145" s="6">
        <v>45138</v>
      </c>
      <c r="I145" s="2">
        <v>45657</v>
      </c>
      <c r="J145">
        <v>300.25</v>
      </c>
      <c r="K145" s="45">
        <f t="shared" si="30"/>
        <v>683.46424836601307</v>
      </c>
      <c r="L145" s="3">
        <f t="shared" si="31"/>
        <v>366</v>
      </c>
      <c r="M145" s="3">
        <f t="shared" si="32"/>
        <v>5</v>
      </c>
      <c r="N145" s="3">
        <f t="shared" si="33"/>
        <v>0</v>
      </c>
      <c r="O145" s="3">
        <f t="shared" si="34"/>
        <v>361</v>
      </c>
      <c r="P145" s="51">
        <f t="shared" si="35"/>
        <v>108390.25</v>
      </c>
      <c r="Q145" s="51">
        <f t="shared" si="36"/>
        <v>93337.140100071469</v>
      </c>
      <c r="R145" s="51">
        <f t="shared" si="37"/>
        <v>75911.927607263307</v>
      </c>
      <c r="S145" s="51">
        <f t="shared" si="38"/>
        <v>169249.06770733476</v>
      </c>
      <c r="T145" s="58">
        <f t="shared" si="39"/>
        <v>27022.5</v>
      </c>
      <c r="U145" s="58">
        <f t="shared" si="40"/>
        <v>27022.5</v>
      </c>
      <c r="V145" s="13"/>
      <c r="W145" s="13">
        <f t="shared" si="41"/>
        <v>130</v>
      </c>
      <c r="X145" s="57">
        <f t="shared" si="42"/>
        <v>88850.3522875817</v>
      </c>
      <c r="Y145" s="72">
        <f t="shared" si="43"/>
        <v>61827.8522875817</v>
      </c>
      <c r="AA145" s="74">
        <f t="shared" si="44"/>
        <v>88850.3522875817</v>
      </c>
    </row>
    <row r="146" spans="1:27" ht="14.5" x14ac:dyDescent="0.35">
      <c r="A146">
        <v>2174</v>
      </c>
      <c r="B146" t="s">
        <v>475</v>
      </c>
      <c r="C146" t="s">
        <v>1385</v>
      </c>
      <c r="D146" t="s">
        <v>284</v>
      </c>
      <c r="E146" t="s">
        <v>276</v>
      </c>
      <c r="F146" t="s">
        <v>277</v>
      </c>
      <c r="G146" t="s">
        <v>40</v>
      </c>
      <c r="H146" s="6">
        <v>45166</v>
      </c>
      <c r="I146" s="2">
        <v>45657</v>
      </c>
      <c r="J146">
        <v>300.25</v>
      </c>
      <c r="K146" s="45">
        <f t="shared" si="30"/>
        <v>515.04921568627435</v>
      </c>
      <c r="L146" s="3">
        <f t="shared" si="31"/>
        <v>366</v>
      </c>
      <c r="M146" s="3">
        <f t="shared" si="32"/>
        <v>3</v>
      </c>
      <c r="N146" s="3">
        <f t="shared" si="33"/>
        <v>28</v>
      </c>
      <c r="O146" s="3">
        <f t="shared" si="34"/>
        <v>335</v>
      </c>
      <c r="P146" s="51">
        <f t="shared" si="35"/>
        <v>100583.75</v>
      </c>
      <c r="Q146" s="51">
        <f t="shared" si="36"/>
        <v>86614.797599789308</v>
      </c>
      <c r="R146" s="51">
        <f t="shared" si="37"/>
        <v>70444.586560756812</v>
      </c>
      <c r="S146" s="51">
        <f t="shared" si="38"/>
        <v>157059.38416054612</v>
      </c>
      <c r="T146" s="58">
        <f t="shared" si="39"/>
        <v>27022.5</v>
      </c>
      <c r="U146" s="58">
        <f t="shared" si="40"/>
        <v>27022.5</v>
      </c>
      <c r="V146" s="13"/>
      <c r="W146" s="13">
        <f t="shared" si="41"/>
        <v>130</v>
      </c>
      <c r="X146" s="57">
        <f t="shared" si="42"/>
        <v>66956.398039215666</v>
      </c>
      <c r="Y146" s="72">
        <f t="shared" si="43"/>
        <v>39933.898039215666</v>
      </c>
      <c r="AA146" s="74">
        <f t="shared" si="44"/>
        <v>66956.398039215666</v>
      </c>
    </row>
    <row r="147" spans="1:27" ht="14.5" x14ac:dyDescent="0.35">
      <c r="A147">
        <v>2175</v>
      </c>
      <c r="B147" t="s">
        <v>477</v>
      </c>
      <c r="C147" t="s">
        <v>1385</v>
      </c>
      <c r="D147" t="s">
        <v>503</v>
      </c>
      <c r="E147" t="s">
        <v>276</v>
      </c>
      <c r="F147" t="s">
        <v>504</v>
      </c>
      <c r="G147" t="s">
        <v>40</v>
      </c>
      <c r="H147" s="6">
        <v>45166</v>
      </c>
      <c r="I147" s="2">
        <v>45657</v>
      </c>
      <c r="J147">
        <v>300.25</v>
      </c>
      <c r="K147" s="45">
        <f t="shared" si="30"/>
        <v>666.22274509803901</v>
      </c>
      <c r="L147" s="3">
        <f t="shared" si="31"/>
        <v>366</v>
      </c>
      <c r="M147" s="3">
        <f t="shared" si="32"/>
        <v>2</v>
      </c>
      <c r="N147" s="3">
        <f t="shared" si="33"/>
        <v>0</v>
      </c>
      <c r="O147" s="3">
        <f t="shared" si="34"/>
        <v>364</v>
      </c>
      <c r="P147" s="51">
        <f t="shared" si="35"/>
        <v>109291</v>
      </c>
      <c r="Q147" s="51">
        <f t="shared" si="36"/>
        <v>94112.795003950188</v>
      </c>
      <c r="R147" s="51">
        <f t="shared" si="37"/>
        <v>76542.774651090978</v>
      </c>
      <c r="S147" s="51">
        <f t="shared" si="38"/>
        <v>170655.56965504115</v>
      </c>
      <c r="T147" s="58">
        <f t="shared" si="39"/>
        <v>27022.5</v>
      </c>
      <c r="U147" s="58">
        <f t="shared" si="40"/>
        <v>27022.5</v>
      </c>
      <c r="V147" s="13"/>
      <c r="W147" s="13">
        <f t="shared" si="41"/>
        <v>130</v>
      </c>
      <c r="X147" s="57">
        <f t="shared" si="42"/>
        <v>86608.956862745079</v>
      </c>
      <c r="Y147" s="72">
        <f t="shared" si="43"/>
        <v>59586.456862745079</v>
      </c>
      <c r="AA147" s="74">
        <f t="shared" si="44"/>
        <v>86608.956862745079</v>
      </c>
    </row>
    <row r="148" spans="1:27" ht="14.5" x14ac:dyDescent="0.35">
      <c r="A148">
        <v>2176</v>
      </c>
      <c r="B148" t="s">
        <v>478</v>
      </c>
      <c r="C148" t="s">
        <v>1385</v>
      </c>
      <c r="D148" t="s">
        <v>298</v>
      </c>
      <c r="E148" t="s">
        <v>276</v>
      </c>
      <c r="F148" t="s">
        <v>277</v>
      </c>
      <c r="G148" t="s">
        <v>40</v>
      </c>
      <c r="H148" s="6">
        <v>45166</v>
      </c>
      <c r="I148" s="2">
        <v>45657</v>
      </c>
      <c r="J148">
        <v>300.25</v>
      </c>
      <c r="K148" s="45">
        <f t="shared" si="30"/>
        <v>759.21313725490188</v>
      </c>
      <c r="L148" s="3">
        <f t="shared" si="31"/>
        <v>366</v>
      </c>
      <c r="M148" s="3">
        <f t="shared" si="32"/>
        <v>0</v>
      </c>
      <c r="N148" s="3">
        <f t="shared" si="33"/>
        <v>0</v>
      </c>
      <c r="O148" s="3">
        <f t="shared" si="34"/>
        <v>366</v>
      </c>
      <c r="P148" s="51">
        <f t="shared" si="35"/>
        <v>109891.5</v>
      </c>
      <c r="Q148" s="51">
        <f t="shared" si="36"/>
        <v>94629.898273202649</v>
      </c>
      <c r="R148" s="51">
        <f t="shared" si="37"/>
        <v>76963.339346976092</v>
      </c>
      <c r="S148" s="51">
        <f t="shared" si="38"/>
        <v>171593.23762017873</v>
      </c>
      <c r="T148" s="58">
        <f t="shared" si="39"/>
        <v>27022.5</v>
      </c>
      <c r="U148" s="58">
        <f t="shared" si="40"/>
        <v>27022.5</v>
      </c>
      <c r="V148" s="13"/>
      <c r="W148" s="13">
        <f t="shared" si="41"/>
        <v>130</v>
      </c>
      <c r="X148" s="57">
        <f t="shared" si="42"/>
        <v>98697.70784313725</v>
      </c>
      <c r="Y148" s="72">
        <f t="shared" si="43"/>
        <v>71675.20784313725</v>
      </c>
      <c r="AA148" s="74">
        <f t="shared" si="44"/>
        <v>98697.70784313725</v>
      </c>
    </row>
    <row r="149" spans="1:27" ht="14.5" x14ac:dyDescent="0.35">
      <c r="A149">
        <v>2177</v>
      </c>
      <c r="B149" t="s">
        <v>1417</v>
      </c>
      <c r="C149" t="s">
        <v>1385</v>
      </c>
      <c r="D149" t="s">
        <v>469</v>
      </c>
      <c r="E149" t="s">
        <v>276</v>
      </c>
      <c r="F149" t="s">
        <v>277</v>
      </c>
      <c r="G149" t="s">
        <v>40</v>
      </c>
      <c r="H149" s="6">
        <v>45383</v>
      </c>
      <c r="I149" s="2">
        <v>45657</v>
      </c>
      <c r="J149">
        <v>286.27</v>
      </c>
      <c r="K149" s="45">
        <f t="shared" si="30"/>
        <v>491.50673202614388</v>
      </c>
      <c r="L149" s="3">
        <f t="shared" si="31"/>
        <v>275</v>
      </c>
      <c r="M149" s="3">
        <f t="shared" si="32"/>
        <v>1</v>
      </c>
      <c r="N149" s="3">
        <f t="shared" si="33"/>
        <v>0</v>
      </c>
      <c r="O149" s="3">
        <f t="shared" si="34"/>
        <v>274</v>
      </c>
      <c r="P149" s="51">
        <f t="shared" si="35"/>
        <v>78437.98</v>
      </c>
      <c r="Q149" s="51">
        <f t="shared" si="36"/>
        <v>70843.147887588872</v>
      </c>
      <c r="R149" s="51">
        <f t="shared" si="37"/>
        <v>54934.629816057874</v>
      </c>
      <c r="S149" s="51">
        <f t="shared" si="38"/>
        <v>125777.77770364675</v>
      </c>
      <c r="T149" s="58">
        <f t="shared" si="39"/>
        <v>25764.3</v>
      </c>
      <c r="U149" s="58">
        <f t="shared" si="40"/>
        <v>25764.3</v>
      </c>
      <c r="V149" s="13"/>
      <c r="W149" s="13">
        <f t="shared" si="41"/>
        <v>130</v>
      </c>
      <c r="X149" s="57">
        <f t="shared" si="42"/>
        <v>63895.875163398705</v>
      </c>
      <c r="Y149" s="72">
        <f t="shared" si="43"/>
        <v>38131.575163398709</v>
      </c>
      <c r="AA149" s="74">
        <f t="shared" si="44"/>
        <v>63895.875163398712</v>
      </c>
    </row>
    <row r="150" spans="1:27" ht="14.5" x14ac:dyDescent="0.35">
      <c r="A150">
        <v>2178</v>
      </c>
      <c r="B150" t="s">
        <v>1418</v>
      </c>
      <c r="C150" t="s">
        <v>1385</v>
      </c>
      <c r="D150" t="s">
        <v>385</v>
      </c>
      <c r="E150" t="s">
        <v>276</v>
      </c>
      <c r="F150" t="s">
        <v>277</v>
      </c>
      <c r="G150" t="s">
        <v>40</v>
      </c>
      <c r="H150" s="6">
        <v>45383</v>
      </c>
      <c r="I150" s="2">
        <v>45657</v>
      </c>
      <c r="J150">
        <v>300.25</v>
      </c>
      <c r="K150" s="45">
        <f t="shared" si="30"/>
        <v>775.01562091503263</v>
      </c>
      <c r="L150" s="3">
        <f t="shared" si="31"/>
        <v>275</v>
      </c>
      <c r="M150" s="3">
        <f t="shared" si="32"/>
        <v>0</v>
      </c>
      <c r="N150" s="3">
        <f t="shared" si="33"/>
        <v>0</v>
      </c>
      <c r="O150" s="3">
        <f t="shared" si="34"/>
        <v>275</v>
      </c>
      <c r="P150" s="51">
        <f t="shared" si="35"/>
        <v>82568.75</v>
      </c>
      <c r="Q150" s="51">
        <f t="shared" si="36"/>
        <v>71101.699522215116</v>
      </c>
      <c r="R150" s="51">
        <f t="shared" si="37"/>
        <v>57827.645684203351</v>
      </c>
      <c r="S150" s="51">
        <f t="shared" si="38"/>
        <v>128929.34520641847</v>
      </c>
      <c r="T150" s="58">
        <f t="shared" si="39"/>
        <v>27022.5</v>
      </c>
      <c r="U150" s="58">
        <f t="shared" si="40"/>
        <v>27022.5</v>
      </c>
      <c r="V150" s="13"/>
      <c r="W150" s="13">
        <f t="shared" si="41"/>
        <v>130</v>
      </c>
      <c r="X150" s="57">
        <f t="shared" si="42"/>
        <v>100752.03071895424</v>
      </c>
      <c r="Y150" s="72">
        <f t="shared" si="43"/>
        <v>73729.530718954236</v>
      </c>
      <c r="AA150" s="74">
        <f t="shared" si="44"/>
        <v>100752.03071895424</v>
      </c>
    </row>
    <row r="151" spans="1:27" ht="14.5" x14ac:dyDescent="0.35">
      <c r="A151">
        <v>2179</v>
      </c>
      <c r="B151" t="s">
        <v>1419</v>
      </c>
      <c r="C151" t="s">
        <v>1385</v>
      </c>
      <c r="D151" t="s">
        <v>298</v>
      </c>
      <c r="E151" t="s">
        <v>276</v>
      </c>
      <c r="F151" t="s">
        <v>277</v>
      </c>
      <c r="G151" t="s">
        <v>40</v>
      </c>
      <c r="H151" s="6">
        <v>45460</v>
      </c>
      <c r="I151" s="2">
        <v>45657</v>
      </c>
      <c r="J151">
        <v>300.25</v>
      </c>
      <c r="K151" s="45">
        <f t="shared" si="30"/>
        <v>691.45444444444433</v>
      </c>
      <c r="L151" s="3">
        <f t="shared" si="31"/>
        <v>198</v>
      </c>
      <c r="M151" s="3">
        <f t="shared" si="32"/>
        <v>0</v>
      </c>
      <c r="N151" s="3">
        <f t="shared" si="33"/>
        <v>0</v>
      </c>
      <c r="O151" s="3">
        <f t="shared" si="34"/>
        <v>198</v>
      </c>
      <c r="P151" s="51">
        <f t="shared" si="35"/>
        <v>59449.5</v>
      </c>
      <c r="Q151" s="51">
        <f t="shared" si="36"/>
        <v>51193.22365599488</v>
      </c>
      <c r="R151" s="51">
        <f t="shared" si="37"/>
        <v>41635.904892626415</v>
      </c>
      <c r="S151" s="51">
        <f t="shared" si="38"/>
        <v>92829.128548621287</v>
      </c>
      <c r="T151" s="58">
        <f t="shared" si="39"/>
        <v>27022.5</v>
      </c>
      <c r="U151" s="58">
        <f t="shared" si="40"/>
        <v>27022.5</v>
      </c>
      <c r="V151" s="13"/>
      <c r="W151" s="13">
        <f t="shared" si="41"/>
        <v>130</v>
      </c>
      <c r="X151" s="57">
        <f t="shared" si="42"/>
        <v>89889.077777777769</v>
      </c>
      <c r="Y151" s="72">
        <f t="shared" si="43"/>
        <v>62866.577777777769</v>
      </c>
      <c r="AA151" s="74">
        <f t="shared" si="44"/>
        <v>89889.077777777769</v>
      </c>
    </row>
    <row r="152" spans="1:27" ht="14.5" x14ac:dyDescent="0.35">
      <c r="A152">
        <v>2180</v>
      </c>
      <c r="B152" t="s">
        <v>1420</v>
      </c>
      <c r="C152" t="s">
        <v>1385</v>
      </c>
      <c r="D152" t="s">
        <v>275</v>
      </c>
      <c r="E152" t="s">
        <v>276</v>
      </c>
      <c r="F152" t="s">
        <v>277</v>
      </c>
      <c r="G152" t="s">
        <v>40</v>
      </c>
      <c r="H152" s="6">
        <v>45460</v>
      </c>
      <c r="I152" s="2">
        <v>45657</v>
      </c>
      <c r="J152">
        <v>300.25</v>
      </c>
      <c r="K152" s="45">
        <f t="shared" si="30"/>
        <v>862.24633986928109</v>
      </c>
      <c r="L152" s="3">
        <f t="shared" si="31"/>
        <v>198</v>
      </c>
      <c r="M152" s="3">
        <f t="shared" si="32"/>
        <v>0</v>
      </c>
      <c r="N152" s="3">
        <f t="shared" si="33"/>
        <v>0</v>
      </c>
      <c r="O152" s="3">
        <f t="shared" si="34"/>
        <v>198</v>
      </c>
      <c r="P152" s="51">
        <f t="shared" si="35"/>
        <v>59449.5</v>
      </c>
      <c r="Q152" s="51">
        <f t="shared" si="36"/>
        <v>51193.22365599488</v>
      </c>
      <c r="R152" s="51">
        <f t="shared" si="37"/>
        <v>41635.904892626415</v>
      </c>
      <c r="S152" s="51">
        <f t="shared" si="38"/>
        <v>92829.128548621287</v>
      </c>
      <c r="T152" s="58">
        <f t="shared" si="39"/>
        <v>27022.5</v>
      </c>
      <c r="U152" s="58">
        <f t="shared" si="40"/>
        <v>27022.5</v>
      </c>
      <c r="V152" s="13"/>
      <c r="W152" s="13">
        <f t="shared" si="41"/>
        <v>130</v>
      </c>
      <c r="X152" s="57">
        <f t="shared" si="42"/>
        <v>112092.02418300654</v>
      </c>
      <c r="Y152" s="72">
        <f t="shared" si="43"/>
        <v>85069.524183006535</v>
      </c>
      <c r="AA152" s="74">
        <f t="shared" si="44"/>
        <v>112092.02418300654</v>
      </c>
    </row>
    <row r="153" spans="1:27" ht="14.5" x14ac:dyDescent="0.35">
      <c r="A153">
        <v>2181</v>
      </c>
      <c r="B153" t="s">
        <v>1421</v>
      </c>
      <c r="C153" t="s">
        <v>1385</v>
      </c>
      <c r="D153" t="s">
        <v>411</v>
      </c>
      <c r="E153" t="s">
        <v>276</v>
      </c>
      <c r="F153" t="s">
        <v>277</v>
      </c>
      <c r="G153" t="s">
        <v>40</v>
      </c>
      <c r="H153" s="6">
        <v>45523</v>
      </c>
      <c r="I153" s="2">
        <v>45657</v>
      </c>
      <c r="J153">
        <v>300.25</v>
      </c>
      <c r="K153" s="45">
        <f t="shared" si="30"/>
        <v>377.29797385620918</v>
      </c>
      <c r="L153" s="3">
        <f t="shared" si="31"/>
        <v>135</v>
      </c>
      <c r="M153" s="3">
        <f t="shared" si="32"/>
        <v>8</v>
      </c>
      <c r="N153" s="3">
        <f t="shared" si="33"/>
        <v>10</v>
      </c>
      <c r="O153" s="3">
        <f t="shared" si="34"/>
        <v>117</v>
      </c>
      <c r="P153" s="51">
        <f t="shared" si="35"/>
        <v>35129.25</v>
      </c>
      <c r="Q153" s="51">
        <f t="shared" si="36"/>
        <v>30250.5412512697</v>
      </c>
      <c r="R153" s="51">
        <f t="shared" si="37"/>
        <v>24603.034709279244</v>
      </c>
      <c r="S153" s="51">
        <f t="shared" si="38"/>
        <v>54853.575960548944</v>
      </c>
      <c r="T153" s="58">
        <f t="shared" si="39"/>
        <v>27022.5</v>
      </c>
      <c r="U153" s="58">
        <f t="shared" si="40"/>
        <v>27022.5</v>
      </c>
      <c r="V153" s="13"/>
      <c r="W153" s="13">
        <f t="shared" si="41"/>
        <v>130</v>
      </c>
      <c r="X153" s="57">
        <f t="shared" si="42"/>
        <v>49048.736601307195</v>
      </c>
      <c r="Y153" s="72">
        <f t="shared" si="43"/>
        <v>22026.236601307195</v>
      </c>
      <c r="AA153" s="74">
        <f t="shared" si="44"/>
        <v>49048.736601307195</v>
      </c>
    </row>
    <row r="154" spans="1:27" ht="14.5" x14ac:dyDescent="0.35">
      <c r="A154">
        <v>2182</v>
      </c>
      <c r="B154" t="s">
        <v>1422</v>
      </c>
      <c r="C154" t="s">
        <v>1385</v>
      </c>
      <c r="D154" t="s">
        <v>298</v>
      </c>
      <c r="E154" t="s">
        <v>276</v>
      </c>
      <c r="F154" t="s">
        <v>277</v>
      </c>
      <c r="G154" t="s">
        <v>40</v>
      </c>
      <c r="H154" s="6">
        <v>45523</v>
      </c>
      <c r="I154" s="2">
        <v>45657</v>
      </c>
      <c r="J154">
        <v>300.25</v>
      </c>
      <c r="K154" s="45">
        <f t="shared" si="30"/>
        <v>427.56640522875819</v>
      </c>
      <c r="L154" s="3">
        <f t="shared" si="31"/>
        <v>135</v>
      </c>
      <c r="M154" s="3">
        <f t="shared" si="32"/>
        <v>7</v>
      </c>
      <c r="N154" s="3">
        <f t="shared" si="33"/>
        <v>0</v>
      </c>
      <c r="O154" s="3">
        <f t="shared" si="34"/>
        <v>128</v>
      </c>
      <c r="P154" s="51">
        <f t="shared" si="35"/>
        <v>38432</v>
      </c>
      <c r="Q154" s="51">
        <f t="shared" si="36"/>
        <v>33094.609232158306</v>
      </c>
      <c r="R154" s="51">
        <f t="shared" si="37"/>
        <v>26916.140536647377</v>
      </c>
      <c r="S154" s="51">
        <f t="shared" si="38"/>
        <v>60010.749768805683</v>
      </c>
      <c r="T154" s="58">
        <f t="shared" si="39"/>
        <v>27022.5</v>
      </c>
      <c r="U154" s="58">
        <f t="shared" si="40"/>
        <v>27022.5</v>
      </c>
      <c r="V154" s="13"/>
      <c r="W154" s="13">
        <f t="shared" si="41"/>
        <v>130</v>
      </c>
      <c r="X154" s="57">
        <f t="shared" si="42"/>
        <v>55583.632679738563</v>
      </c>
      <c r="Y154" s="72">
        <f t="shared" si="43"/>
        <v>28561.132679738563</v>
      </c>
      <c r="AA154" s="74">
        <f t="shared" si="44"/>
        <v>55583.632679738563</v>
      </c>
    </row>
    <row r="155" spans="1:27" ht="14.5" x14ac:dyDescent="0.35">
      <c r="A155">
        <v>2183</v>
      </c>
      <c r="B155" t="s">
        <v>1423</v>
      </c>
      <c r="C155" t="s">
        <v>1385</v>
      </c>
      <c r="D155" t="s">
        <v>292</v>
      </c>
      <c r="E155" t="s">
        <v>276</v>
      </c>
      <c r="F155" t="s">
        <v>277</v>
      </c>
      <c r="G155" t="s">
        <v>40</v>
      </c>
      <c r="H155" s="6">
        <v>45530</v>
      </c>
      <c r="I155" s="2">
        <v>45657</v>
      </c>
      <c r="J155">
        <v>434.62</v>
      </c>
      <c r="K155" s="45">
        <f t="shared" si="30"/>
        <v>494.95960784313718</v>
      </c>
      <c r="L155" s="3">
        <f t="shared" si="31"/>
        <v>128</v>
      </c>
      <c r="M155" s="3">
        <f t="shared" si="32"/>
        <v>7</v>
      </c>
      <c r="N155" s="3">
        <f t="shared" si="33"/>
        <v>0</v>
      </c>
      <c r="O155" s="3">
        <f t="shared" si="34"/>
        <v>121</v>
      </c>
      <c r="P155" s="51">
        <f t="shared" si="35"/>
        <v>52589.020000000004</v>
      </c>
      <c r="Q155" s="51">
        <f t="shared" si="36"/>
        <v>31284.747789774647</v>
      </c>
      <c r="R155" s="51">
        <f t="shared" si="37"/>
        <v>36831.116075264355</v>
      </c>
      <c r="S155" s="51">
        <f t="shared" si="38"/>
        <v>68115.863865039006</v>
      </c>
      <c r="T155" s="58">
        <f t="shared" si="39"/>
        <v>39115.800000000003</v>
      </c>
      <c r="U155" s="58">
        <f t="shared" si="40"/>
        <v>39115.800000000003</v>
      </c>
      <c r="V155" s="13"/>
      <c r="W155" s="13">
        <f t="shared" si="41"/>
        <v>130</v>
      </c>
      <c r="X155" s="57">
        <f t="shared" si="42"/>
        <v>64344.749019607836</v>
      </c>
      <c r="Y155" s="72">
        <f t="shared" si="43"/>
        <v>25228.949019607833</v>
      </c>
      <c r="AA155" s="74">
        <f t="shared" si="44"/>
        <v>64344.749019607836</v>
      </c>
    </row>
    <row r="156" spans="1:27" ht="14.5" x14ac:dyDescent="0.35">
      <c r="A156">
        <v>2184</v>
      </c>
      <c r="B156" t="s">
        <v>1424</v>
      </c>
      <c r="C156" t="s">
        <v>1385</v>
      </c>
      <c r="D156" t="s">
        <v>275</v>
      </c>
      <c r="E156" t="s">
        <v>276</v>
      </c>
      <c r="F156" t="s">
        <v>277</v>
      </c>
      <c r="G156" t="s">
        <v>40</v>
      </c>
      <c r="H156" s="6">
        <v>45600</v>
      </c>
      <c r="I156" s="2">
        <v>45657</v>
      </c>
      <c r="J156">
        <v>300.25</v>
      </c>
      <c r="K156" s="45">
        <f t="shared" si="30"/>
        <v>74.954771241830059</v>
      </c>
      <c r="L156" s="3">
        <f t="shared" si="31"/>
        <v>58</v>
      </c>
      <c r="M156" s="3">
        <f t="shared" si="32"/>
        <v>7</v>
      </c>
      <c r="N156" s="3">
        <f t="shared" si="33"/>
        <v>0</v>
      </c>
      <c r="O156" s="3">
        <f t="shared" si="34"/>
        <v>51</v>
      </c>
      <c r="P156" s="51">
        <f t="shared" si="35"/>
        <v>15312.75</v>
      </c>
      <c r="Q156" s="51">
        <f t="shared" si="36"/>
        <v>13186.133365938074</v>
      </c>
      <c r="R156" s="51">
        <f t="shared" si="37"/>
        <v>10724.399745070439</v>
      </c>
      <c r="S156" s="51">
        <f t="shared" si="38"/>
        <v>23910.533111008514</v>
      </c>
      <c r="T156" s="58">
        <f t="shared" si="39"/>
        <v>27022.5</v>
      </c>
      <c r="U156" s="58">
        <f t="shared" si="40"/>
        <v>23910.533111008514</v>
      </c>
      <c r="V156" s="13"/>
      <c r="W156" s="13">
        <f t="shared" si="41"/>
        <v>130</v>
      </c>
      <c r="X156" s="57">
        <f t="shared" si="42"/>
        <v>9744.1202614379072</v>
      </c>
      <c r="Y156" s="72">
        <f t="shared" si="43"/>
        <v>0</v>
      </c>
      <c r="AA156" s="74">
        <f t="shared" si="44"/>
        <v>23910.533111008514</v>
      </c>
    </row>
    <row r="157" spans="1:27" ht="14.5" x14ac:dyDescent="0.35">
      <c r="A157">
        <v>2201</v>
      </c>
      <c r="B157" t="s">
        <v>479</v>
      </c>
      <c r="C157" t="s">
        <v>1385</v>
      </c>
      <c r="D157" t="s">
        <v>1097</v>
      </c>
      <c r="E157" t="s">
        <v>276</v>
      </c>
      <c r="F157" t="s">
        <v>481</v>
      </c>
      <c r="G157" t="s">
        <v>40</v>
      </c>
      <c r="H157" s="6">
        <v>43832</v>
      </c>
      <c r="I157" s="2">
        <v>45657</v>
      </c>
      <c r="J157">
        <v>286.27</v>
      </c>
      <c r="K157" s="45">
        <f t="shared" si="30"/>
        <v>564.05098039215693</v>
      </c>
      <c r="L157" s="3">
        <f t="shared" si="31"/>
        <v>366</v>
      </c>
      <c r="M157" s="3">
        <f t="shared" si="32"/>
        <v>12</v>
      </c>
      <c r="N157" s="3">
        <f t="shared" si="33"/>
        <v>0</v>
      </c>
      <c r="O157" s="3">
        <f t="shared" si="34"/>
        <v>354</v>
      </c>
      <c r="P157" s="51">
        <f t="shared" si="35"/>
        <v>101339.57999999999</v>
      </c>
      <c r="Q157" s="51">
        <f t="shared" si="36"/>
        <v>91527.278657687813</v>
      </c>
      <c r="R157" s="51">
        <f t="shared" si="37"/>
        <v>70973.937791549222</v>
      </c>
      <c r="S157" s="51">
        <f t="shared" si="38"/>
        <v>162501.21644923702</v>
      </c>
      <c r="T157" s="58">
        <f t="shared" si="39"/>
        <v>25764.3</v>
      </c>
      <c r="U157" s="58">
        <f t="shared" si="40"/>
        <v>25764.3</v>
      </c>
      <c r="V157" s="13"/>
      <c r="W157" s="13">
        <f t="shared" si="41"/>
        <v>130</v>
      </c>
      <c r="X157" s="57">
        <f t="shared" si="42"/>
        <v>73326.627450980406</v>
      </c>
      <c r="Y157" s="72">
        <f t="shared" si="43"/>
        <v>47562.327450980403</v>
      </c>
      <c r="AA157" s="74">
        <f t="shared" si="44"/>
        <v>73326.627450980406</v>
      </c>
    </row>
    <row r="158" spans="1:27" ht="14.5" x14ac:dyDescent="0.35">
      <c r="A158">
        <v>2202</v>
      </c>
      <c r="B158" t="s">
        <v>482</v>
      </c>
      <c r="C158" t="s">
        <v>1385</v>
      </c>
      <c r="D158" t="s">
        <v>483</v>
      </c>
      <c r="E158" t="s">
        <v>276</v>
      </c>
      <c r="F158" t="s">
        <v>481</v>
      </c>
      <c r="G158" t="s">
        <v>40</v>
      </c>
      <c r="H158" s="6">
        <v>43832</v>
      </c>
      <c r="I158" s="2">
        <v>45657</v>
      </c>
      <c r="J158">
        <v>298.10000000000002</v>
      </c>
      <c r="K158" s="45">
        <f t="shared" si="30"/>
        <v>878.16516339869293</v>
      </c>
      <c r="L158" s="3">
        <f t="shared" si="31"/>
        <v>366</v>
      </c>
      <c r="M158" s="3">
        <f t="shared" si="32"/>
        <v>1</v>
      </c>
      <c r="N158" s="3">
        <f t="shared" si="33"/>
        <v>7</v>
      </c>
      <c r="O158" s="3">
        <f t="shared" si="34"/>
        <v>358</v>
      </c>
      <c r="P158" s="51">
        <f t="shared" si="35"/>
        <v>106719.8</v>
      </c>
      <c r="Q158" s="51">
        <f t="shared" si="36"/>
        <v>92561.485196192763</v>
      </c>
      <c r="R158" s="51">
        <f t="shared" si="37"/>
        <v>74742.015373722446</v>
      </c>
      <c r="S158" s="51">
        <f t="shared" si="38"/>
        <v>167303.50056991522</v>
      </c>
      <c r="T158" s="58">
        <f t="shared" si="39"/>
        <v>26829.000000000004</v>
      </c>
      <c r="U158" s="58">
        <f t="shared" si="40"/>
        <v>26829.000000000004</v>
      </c>
      <c r="V158" s="13"/>
      <c r="W158" s="13">
        <f t="shared" si="41"/>
        <v>130</v>
      </c>
      <c r="X158" s="57">
        <f t="shared" si="42"/>
        <v>114161.47124183008</v>
      </c>
      <c r="Y158" s="72">
        <f t="shared" si="43"/>
        <v>87332.471241830077</v>
      </c>
      <c r="AA158" s="74">
        <f t="shared" si="44"/>
        <v>114161.47124183008</v>
      </c>
    </row>
    <row r="159" spans="1:27" ht="14.5" x14ac:dyDescent="0.35">
      <c r="A159">
        <v>2203</v>
      </c>
      <c r="B159" t="s">
        <v>484</v>
      </c>
      <c r="C159" t="s">
        <v>1385</v>
      </c>
      <c r="D159" t="s">
        <v>483</v>
      </c>
      <c r="E159" t="s">
        <v>276</v>
      </c>
      <c r="F159" t="s">
        <v>481</v>
      </c>
      <c r="G159" t="s">
        <v>40</v>
      </c>
      <c r="H159" s="6">
        <v>43832</v>
      </c>
      <c r="I159" s="2">
        <v>45657</v>
      </c>
      <c r="J159">
        <v>298.10000000000002</v>
      </c>
      <c r="K159" s="45">
        <f t="shared" si="30"/>
        <v>877.31117647058829</v>
      </c>
      <c r="L159" s="3">
        <f t="shared" si="31"/>
        <v>366</v>
      </c>
      <c r="M159" s="3">
        <f t="shared" si="32"/>
        <v>1</v>
      </c>
      <c r="N159" s="3">
        <f t="shared" si="33"/>
        <v>0</v>
      </c>
      <c r="O159" s="3">
        <f t="shared" si="34"/>
        <v>365</v>
      </c>
      <c r="P159" s="51">
        <f t="shared" si="35"/>
        <v>108806.50000000001</v>
      </c>
      <c r="Q159" s="51">
        <f t="shared" si="36"/>
        <v>94371.346638576419</v>
      </c>
      <c r="R159" s="51">
        <f t="shared" si="37"/>
        <v>76203.451428515909</v>
      </c>
      <c r="S159" s="51">
        <f t="shared" si="38"/>
        <v>170574.79806709231</v>
      </c>
      <c r="T159" s="58">
        <f t="shared" si="39"/>
        <v>26829.000000000004</v>
      </c>
      <c r="U159" s="58">
        <f t="shared" si="40"/>
        <v>26829.000000000004</v>
      </c>
      <c r="V159" s="13"/>
      <c r="W159" s="13">
        <f t="shared" si="41"/>
        <v>130</v>
      </c>
      <c r="X159" s="57">
        <f t="shared" si="42"/>
        <v>114050.45294117648</v>
      </c>
      <c r="Y159" s="72">
        <f t="shared" si="43"/>
        <v>87221.452941176482</v>
      </c>
      <c r="AA159" s="74">
        <f t="shared" si="44"/>
        <v>114050.45294117648</v>
      </c>
    </row>
    <row r="160" spans="1:27" ht="14.5" x14ac:dyDescent="0.35">
      <c r="A160">
        <v>2204</v>
      </c>
      <c r="B160" t="s">
        <v>485</v>
      </c>
      <c r="C160" t="s">
        <v>1385</v>
      </c>
      <c r="D160" t="s">
        <v>1097</v>
      </c>
      <c r="E160" t="s">
        <v>276</v>
      </c>
      <c r="F160" t="s">
        <v>481</v>
      </c>
      <c r="G160" t="s">
        <v>40</v>
      </c>
      <c r="H160" s="6">
        <v>43832</v>
      </c>
      <c r="I160" s="2">
        <v>45657</v>
      </c>
      <c r="J160">
        <v>286.27</v>
      </c>
      <c r="K160" s="45">
        <f t="shared" si="30"/>
        <v>925.07372549019624</v>
      </c>
      <c r="L160" s="3">
        <f t="shared" si="31"/>
        <v>366</v>
      </c>
      <c r="M160" s="3">
        <f t="shared" si="32"/>
        <v>1</v>
      </c>
      <c r="N160" s="3">
        <f t="shared" si="33"/>
        <v>17</v>
      </c>
      <c r="O160" s="3">
        <f t="shared" si="34"/>
        <v>348</v>
      </c>
      <c r="P160" s="51">
        <f t="shared" si="35"/>
        <v>99621.959999999992</v>
      </c>
      <c r="Q160" s="51">
        <f t="shared" si="36"/>
        <v>89975.968849930388</v>
      </c>
      <c r="R160" s="51">
        <f t="shared" si="37"/>
        <v>69770.989693387368</v>
      </c>
      <c r="S160" s="51">
        <f t="shared" si="38"/>
        <v>159746.95854331774</v>
      </c>
      <c r="T160" s="58">
        <f t="shared" si="39"/>
        <v>25764.3</v>
      </c>
      <c r="U160" s="58">
        <f t="shared" si="40"/>
        <v>25764.3</v>
      </c>
      <c r="V160" s="13"/>
      <c r="W160" s="13">
        <f t="shared" si="41"/>
        <v>130</v>
      </c>
      <c r="X160" s="57">
        <f t="shared" si="42"/>
        <v>120259.58431372551</v>
      </c>
      <c r="Y160" s="72">
        <f t="shared" si="43"/>
        <v>94495.284313725511</v>
      </c>
      <c r="AA160" s="74">
        <f t="shared" si="44"/>
        <v>120259.58431372551</v>
      </c>
    </row>
    <row r="161" spans="1:27" ht="14.5" x14ac:dyDescent="0.35">
      <c r="A161">
        <v>2205</v>
      </c>
      <c r="B161" t="s">
        <v>486</v>
      </c>
      <c r="C161" t="s">
        <v>1385</v>
      </c>
      <c r="D161" t="s">
        <v>1097</v>
      </c>
      <c r="E161" t="s">
        <v>276</v>
      </c>
      <c r="F161" t="s">
        <v>481</v>
      </c>
      <c r="G161" t="s">
        <v>40</v>
      </c>
      <c r="H161" s="6">
        <v>43832</v>
      </c>
      <c r="I161" s="2">
        <v>45657</v>
      </c>
      <c r="J161">
        <v>286.27</v>
      </c>
      <c r="K161" s="45">
        <f t="shared" si="30"/>
        <v>717.48549019607856</v>
      </c>
      <c r="L161" s="3">
        <f t="shared" si="31"/>
        <v>366</v>
      </c>
      <c r="M161" s="3">
        <f t="shared" si="32"/>
        <v>16</v>
      </c>
      <c r="N161" s="3">
        <f t="shared" si="33"/>
        <v>0</v>
      </c>
      <c r="O161" s="3">
        <f t="shared" si="34"/>
        <v>350</v>
      </c>
      <c r="P161" s="51">
        <f t="shared" si="35"/>
        <v>100194.5</v>
      </c>
      <c r="Q161" s="51">
        <f t="shared" si="36"/>
        <v>90493.072119182863</v>
      </c>
      <c r="R161" s="51">
        <f t="shared" si="37"/>
        <v>70171.972392774667</v>
      </c>
      <c r="S161" s="51">
        <f t="shared" si="38"/>
        <v>160665.04451195753</v>
      </c>
      <c r="T161" s="58">
        <f t="shared" si="39"/>
        <v>25764.3</v>
      </c>
      <c r="U161" s="58">
        <f t="shared" si="40"/>
        <v>25764.3</v>
      </c>
      <c r="V161" s="13"/>
      <c r="W161" s="13">
        <f t="shared" si="41"/>
        <v>130</v>
      </c>
      <c r="X161" s="57">
        <f t="shared" si="42"/>
        <v>93273.113725490213</v>
      </c>
      <c r="Y161" s="72">
        <f t="shared" si="43"/>
        <v>67508.81372549021</v>
      </c>
      <c r="AA161" s="74">
        <f t="shared" si="44"/>
        <v>93273.113725490213</v>
      </c>
    </row>
    <row r="162" spans="1:27" ht="14.5" x14ac:dyDescent="0.35">
      <c r="A162">
        <v>2206</v>
      </c>
      <c r="B162" t="s">
        <v>487</v>
      </c>
      <c r="C162" t="s">
        <v>1385</v>
      </c>
      <c r="D162" t="s">
        <v>488</v>
      </c>
      <c r="E162" t="s">
        <v>276</v>
      </c>
      <c r="F162" t="s">
        <v>1507</v>
      </c>
      <c r="G162" t="s">
        <v>1529</v>
      </c>
      <c r="H162" s="6">
        <v>39815</v>
      </c>
      <c r="I162" s="2">
        <v>45657</v>
      </c>
      <c r="J162">
        <v>434.3</v>
      </c>
      <c r="K162" s="45">
        <f t="shared" si="30"/>
        <v>1399.0611764705882</v>
      </c>
      <c r="L162" s="3">
        <f t="shared" si="31"/>
        <v>366</v>
      </c>
      <c r="M162" s="3">
        <f t="shared" si="32"/>
        <v>1</v>
      </c>
      <c r="N162" s="3">
        <f t="shared" si="33"/>
        <v>0</v>
      </c>
      <c r="O162" s="3">
        <f t="shared" si="34"/>
        <v>365</v>
      </c>
      <c r="P162" s="51">
        <f t="shared" si="35"/>
        <v>158519.5</v>
      </c>
      <c r="Q162" s="51">
        <f t="shared" si="36"/>
        <v>94371.346638576419</v>
      </c>
      <c r="R162" s="51">
        <f t="shared" si="37"/>
        <v>111020.32524456375</v>
      </c>
      <c r="S162" s="51">
        <f t="shared" si="38"/>
        <v>205391.67188314017</v>
      </c>
      <c r="T162" s="58">
        <f t="shared" si="39"/>
        <v>39087</v>
      </c>
      <c r="U162" s="58">
        <f t="shared" si="40"/>
        <v>39087</v>
      </c>
      <c r="V162" s="13"/>
      <c r="W162" s="13">
        <f t="shared" si="41"/>
        <v>130</v>
      </c>
      <c r="X162" s="57">
        <f t="shared" si="42"/>
        <v>181877.95294117645</v>
      </c>
      <c r="Y162" s="72">
        <f t="shared" si="43"/>
        <v>142790.95294117645</v>
      </c>
      <c r="AA162" s="74">
        <f t="shared" si="44"/>
        <v>181877.95294117645</v>
      </c>
    </row>
    <row r="163" spans="1:27" ht="14.5" x14ac:dyDescent="0.35">
      <c r="A163">
        <v>2207</v>
      </c>
      <c r="B163" t="s">
        <v>490</v>
      </c>
      <c r="C163" t="s">
        <v>1385</v>
      </c>
      <c r="D163" t="s">
        <v>1097</v>
      </c>
      <c r="E163" t="s">
        <v>276</v>
      </c>
      <c r="F163" t="s">
        <v>481</v>
      </c>
      <c r="G163" t="s">
        <v>40</v>
      </c>
      <c r="H163" s="6">
        <v>44409</v>
      </c>
      <c r="I163" s="2">
        <v>45657</v>
      </c>
      <c r="J163">
        <v>286.27</v>
      </c>
      <c r="K163" s="45">
        <f t="shared" si="30"/>
        <v>807.69117647058829</v>
      </c>
      <c r="L163" s="3">
        <f t="shared" si="31"/>
        <v>366</v>
      </c>
      <c r="M163" s="3">
        <f t="shared" si="32"/>
        <v>8</v>
      </c>
      <c r="N163" s="3">
        <f t="shared" si="33"/>
        <v>0</v>
      </c>
      <c r="O163" s="3">
        <f t="shared" si="34"/>
        <v>358</v>
      </c>
      <c r="P163" s="51">
        <f t="shared" si="35"/>
        <v>102484.65999999999</v>
      </c>
      <c r="Q163" s="51">
        <f t="shared" si="36"/>
        <v>92561.485196192763</v>
      </c>
      <c r="R163" s="51">
        <f t="shared" si="37"/>
        <v>71775.903190323792</v>
      </c>
      <c r="S163" s="51">
        <f t="shared" si="38"/>
        <v>164337.38838651654</v>
      </c>
      <c r="T163" s="58">
        <f t="shared" si="39"/>
        <v>25764.3</v>
      </c>
      <c r="U163" s="58">
        <f t="shared" si="40"/>
        <v>25764.3</v>
      </c>
      <c r="V163" s="13"/>
      <c r="W163" s="13">
        <f t="shared" si="41"/>
        <v>130</v>
      </c>
      <c r="X163" s="57">
        <f t="shared" si="42"/>
        <v>104999.85294117648</v>
      </c>
      <c r="Y163" s="72">
        <f t="shared" si="43"/>
        <v>79235.552941176473</v>
      </c>
      <c r="AA163" s="74">
        <f t="shared" si="44"/>
        <v>104999.85294117648</v>
      </c>
    </row>
    <row r="164" spans="1:27" ht="14.5" x14ac:dyDescent="0.35">
      <c r="A164">
        <v>2208</v>
      </c>
      <c r="B164" t="s">
        <v>491</v>
      </c>
      <c r="C164" t="s">
        <v>1385</v>
      </c>
      <c r="D164" t="s">
        <v>483</v>
      </c>
      <c r="E164" t="s">
        <v>276</v>
      </c>
      <c r="F164" t="s">
        <v>492</v>
      </c>
      <c r="G164" t="s">
        <v>40</v>
      </c>
      <c r="H164" s="6">
        <v>43832</v>
      </c>
      <c r="I164" s="2">
        <v>45657</v>
      </c>
      <c r="J164">
        <v>298.10000000000002</v>
      </c>
      <c r="K164" s="45">
        <f t="shared" si="30"/>
        <v>901.96954248366035</v>
      </c>
      <c r="L164" s="3">
        <f t="shared" si="31"/>
        <v>366</v>
      </c>
      <c r="M164" s="3">
        <f t="shared" si="32"/>
        <v>0</v>
      </c>
      <c r="N164" s="3">
        <f t="shared" si="33"/>
        <v>0</v>
      </c>
      <c r="O164" s="3">
        <f t="shared" si="34"/>
        <v>366</v>
      </c>
      <c r="P164" s="51">
        <f t="shared" si="35"/>
        <v>109104.6</v>
      </c>
      <c r="Q164" s="51">
        <f t="shared" si="36"/>
        <v>94629.898273202649</v>
      </c>
      <c r="R164" s="51">
        <f t="shared" si="37"/>
        <v>76412.228007772108</v>
      </c>
      <c r="S164" s="51">
        <f t="shared" si="38"/>
        <v>171042.12628097477</v>
      </c>
      <c r="T164" s="58">
        <f t="shared" si="39"/>
        <v>26829.000000000004</v>
      </c>
      <c r="U164" s="58">
        <f t="shared" si="40"/>
        <v>26829.000000000004</v>
      </c>
      <c r="V164" s="13"/>
      <c r="W164" s="13">
        <f t="shared" si="41"/>
        <v>130</v>
      </c>
      <c r="X164" s="57">
        <f t="shared" si="42"/>
        <v>117256.04052287585</v>
      </c>
      <c r="Y164" s="72">
        <f t="shared" si="43"/>
        <v>90427.040522875846</v>
      </c>
      <c r="AA164" s="74">
        <f t="shared" si="44"/>
        <v>117256.04052287585</v>
      </c>
    </row>
    <row r="165" spans="1:27" ht="14.5" x14ac:dyDescent="0.35">
      <c r="A165">
        <v>2209</v>
      </c>
      <c r="B165" t="s">
        <v>493</v>
      </c>
      <c r="C165" t="s">
        <v>1385</v>
      </c>
      <c r="D165" t="s">
        <v>1137</v>
      </c>
      <c r="E165" t="s">
        <v>276</v>
      </c>
      <c r="F165" t="s">
        <v>492</v>
      </c>
      <c r="G165" t="s">
        <v>40</v>
      </c>
      <c r="H165" s="6">
        <v>43832</v>
      </c>
      <c r="I165" s="2">
        <v>45657</v>
      </c>
      <c r="J165">
        <v>286.27</v>
      </c>
      <c r="K165" s="45">
        <f t="shared" si="30"/>
        <v>921.2275816993465</v>
      </c>
      <c r="L165" s="3">
        <f t="shared" si="31"/>
        <v>366</v>
      </c>
      <c r="M165" s="3">
        <f t="shared" si="32"/>
        <v>3</v>
      </c>
      <c r="N165" s="3">
        <f t="shared" si="33"/>
        <v>0</v>
      </c>
      <c r="O165" s="3">
        <f t="shared" si="34"/>
        <v>363</v>
      </c>
      <c r="P165" s="51">
        <f t="shared" si="35"/>
        <v>103916.01</v>
      </c>
      <c r="Q165" s="51">
        <f t="shared" si="36"/>
        <v>93854.243369323944</v>
      </c>
      <c r="R165" s="51">
        <f t="shared" si="37"/>
        <v>72778.359938791997</v>
      </c>
      <c r="S165" s="51">
        <f t="shared" si="38"/>
        <v>166632.60330811594</v>
      </c>
      <c r="T165" s="58">
        <f t="shared" si="39"/>
        <v>25764.3</v>
      </c>
      <c r="U165" s="58">
        <f t="shared" si="40"/>
        <v>25764.3</v>
      </c>
      <c r="V165" s="13"/>
      <c r="W165" s="13">
        <f t="shared" si="41"/>
        <v>130</v>
      </c>
      <c r="X165" s="57">
        <f t="shared" si="42"/>
        <v>119759.58562091505</v>
      </c>
      <c r="Y165" s="72">
        <f t="shared" si="43"/>
        <v>93995.285620915049</v>
      </c>
      <c r="AA165" s="74">
        <f t="shared" si="44"/>
        <v>119759.58562091505</v>
      </c>
    </row>
    <row r="166" spans="1:27" ht="14.5" x14ac:dyDescent="0.35">
      <c r="A166">
        <v>2211</v>
      </c>
      <c r="B166" t="s">
        <v>494</v>
      </c>
      <c r="C166" t="s">
        <v>1385</v>
      </c>
      <c r="D166" t="s">
        <v>483</v>
      </c>
      <c r="E166" t="s">
        <v>276</v>
      </c>
      <c r="F166" t="s">
        <v>492</v>
      </c>
      <c r="G166" t="s">
        <v>40</v>
      </c>
      <c r="H166" s="6">
        <v>43832</v>
      </c>
      <c r="I166" s="2">
        <v>45657</v>
      </c>
      <c r="J166">
        <v>298.10000000000002</v>
      </c>
      <c r="K166" s="45">
        <f t="shared" si="30"/>
        <v>970.33457516339865</v>
      </c>
      <c r="L166" s="3">
        <f t="shared" si="31"/>
        <v>366</v>
      </c>
      <c r="M166" s="3">
        <f t="shared" si="32"/>
        <v>4</v>
      </c>
      <c r="N166" s="3">
        <f t="shared" si="33"/>
        <v>0</v>
      </c>
      <c r="O166" s="3">
        <f t="shared" si="34"/>
        <v>362</v>
      </c>
      <c r="P166" s="51">
        <f t="shared" si="35"/>
        <v>107912.20000000001</v>
      </c>
      <c r="Q166" s="51">
        <f t="shared" si="36"/>
        <v>93595.691734697713</v>
      </c>
      <c r="R166" s="51">
        <f t="shared" si="37"/>
        <v>75577.121690747284</v>
      </c>
      <c r="S166" s="51">
        <f t="shared" si="38"/>
        <v>169172.813425445</v>
      </c>
      <c r="T166" s="58">
        <f t="shared" si="39"/>
        <v>26829.000000000004</v>
      </c>
      <c r="U166" s="58">
        <f t="shared" si="40"/>
        <v>26829.000000000004</v>
      </c>
      <c r="V166" s="13"/>
      <c r="W166" s="13">
        <f t="shared" si="41"/>
        <v>130</v>
      </c>
      <c r="X166" s="57">
        <f t="shared" si="42"/>
        <v>126143.49477124182</v>
      </c>
      <c r="Y166" s="72">
        <f t="shared" si="43"/>
        <v>99314.494771241822</v>
      </c>
      <c r="AA166" s="74">
        <f t="shared" si="44"/>
        <v>126143.49477124182</v>
      </c>
    </row>
    <row r="167" spans="1:27" ht="14.5" x14ac:dyDescent="0.35">
      <c r="A167">
        <v>2212</v>
      </c>
      <c r="B167" t="s">
        <v>495</v>
      </c>
      <c r="C167" t="s">
        <v>1385</v>
      </c>
      <c r="D167" t="s">
        <v>488</v>
      </c>
      <c r="E167" t="s">
        <v>276</v>
      </c>
      <c r="F167" t="s">
        <v>1508</v>
      </c>
      <c r="G167" t="s">
        <v>1529</v>
      </c>
      <c r="H167" s="6">
        <v>43832</v>
      </c>
      <c r="I167" s="2">
        <v>45657</v>
      </c>
      <c r="J167">
        <v>434.3</v>
      </c>
      <c r="K167" s="45">
        <f t="shared" si="30"/>
        <v>1088.5615686274512</v>
      </c>
      <c r="L167" s="3">
        <f t="shared" si="31"/>
        <v>366</v>
      </c>
      <c r="M167" s="3">
        <f t="shared" si="32"/>
        <v>0</v>
      </c>
      <c r="N167" s="3">
        <f t="shared" si="33"/>
        <v>0</v>
      </c>
      <c r="O167" s="3">
        <f t="shared" si="34"/>
        <v>366</v>
      </c>
      <c r="P167" s="51">
        <f t="shared" si="35"/>
        <v>158953.80000000002</v>
      </c>
      <c r="Q167" s="51">
        <f t="shared" si="36"/>
        <v>94629.898273202649</v>
      </c>
      <c r="R167" s="51">
        <f t="shared" si="37"/>
        <v>111324.4905192064</v>
      </c>
      <c r="S167" s="51">
        <f t="shared" si="38"/>
        <v>205954.38879240904</v>
      </c>
      <c r="T167" s="58">
        <f t="shared" si="39"/>
        <v>39087</v>
      </c>
      <c r="U167" s="58">
        <f t="shared" si="40"/>
        <v>39087</v>
      </c>
      <c r="V167" s="13"/>
      <c r="W167" s="13">
        <f t="shared" si="41"/>
        <v>130</v>
      </c>
      <c r="X167" s="57">
        <f t="shared" si="42"/>
        <v>141513.00392156866</v>
      </c>
      <c r="Y167" s="72">
        <f t="shared" si="43"/>
        <v>102426.00392156866</v>
      </c>
      <c r="AA167" s="74">
        <f t="shared" si="44"/>
        <v>141513.00392156866</v>
      </c>
    </row>
    <row r="168" spans="1:27" ht="14.5" x14ac:dyDescent="0.35">
      <c r="A168">
        <v>2213</v>
      </c>
      <c r="B168" t="s">
        <v>496</v>
      </c>
      <c r="C168" t="s">
        <v>1385</v>
      </c>
      <c r="D168" t="s">
        <v>483</v>
      </c>
      <c r="E168" t="s">
        <v>276</v>
      </c>
      <c r="F168" t="s">
        <v>492</v>
      </c>
      <c r="G168" t="s">
        <v>40</v>
      </c>
      <c r="H168" s="6">
        <v>43832</v>
      </c>
      <c r="I168" s="2">
        <v>45657</v>
      </c>
      <c r="J168">
        <v>298.10000000000002</v>
      </c>
      <c r="K168" s="45">
        <f t="shared" si="30"/>
        <v>896.96091503267985</v>
      </c>
      <c r="L168" s="3">
        <f t="shared" si="31"/>
        <v>366</v>
      </c>
      <c r="M168" s="3">
        <f t="shared" si="32"/>
        <v>0</v>
      </c>
      <c r="N168" s="3">
        <f t="shared" si="33"/>
        <v>0</v>
      </c>
      <c r="O168" s="3">
        <f t="shared" si="34"/>
        <v>366</v>
      </c>
      <c r="P168" s="51">
        <f t="shared" si="35"/>
        <v>109104.6</v>
      </c>
      <c r="Q168" s="51">
        <f t="shared" si="36"/>
        <v>94629.898273202649</v>
      </c>
      <c r="R168" s="51">
        <f t="shared" si="37"/>
        <v>76412.228007772108</v>
      </c>
      <c r="S168" s="51">
        <f t="shared" si="38"/>
        <v>171042.12628097477</v>
      </c>
      <c r="T168" s="58">
        <f t="shared" si="39"/>
        <v>26829.000000000004</v>
      </c>
      <c r="U168" s="58">
        <f t="shared" si="40"/>
        <v>26829.000000000004</v>
      </c>
      <c r="V168" s="13"/>
      <c r="W168" s="13">
        <f t="shared" si="41"/>
        <v>130</v>
      </c>
      <c r="X168" s="57">
        <f t="shared" si="42"/>
        <v>116604.91895424838</v>
      </c>
      <c r="Y168" s="72">
        <f t="shared" si="43"/>
        <v>89775.91895424838</v>
      </c>
      <c r="AA168" s="74">
        <f t="shared" si="44"/>
        <v>116604.91895424838</v>
      </c>
    </row>
    <row r="169" spans="1:27" ht="14.5" x14ac:dyDescent="0.35">
      <c r="A169">
        <v>2214</v>
      </c>
      <c r="B169" t="s">
        <v>497</v>
      </c>
      <c r="C169" t="s">
        <v>1385</v>
      </c>
      <c r="D169" t="s">
        <v>1137</v>
      </c>
      <c r="E169" t="s">
        <v>276</v>
      </c>
      <c r="F169" t="s">
        <v>481</v>
      </c>
      <c r="G169" t="s">
        <v>40</v>
      </c>
      <c r="H169" s="6">
        <v>44655</v>
      </c>
      <c r="I169" s="2">
        <v>45657</v>
      </c>
      <c r="J169">
        <v>286.27</v>
      </c>
      <c r="K169" s="45">
        <f t="shared" si="30"/>
        <v>809.10424836601328</v>
      </c>
      <c r="L169" s="3">
        <f t="shared" si="31"/>
        <v>366</v>
      </c>
      <c r="M169" s="3">
        <f t="shared" si="32"/>
        <v>2</v>
      </c>
      <c r="N169" s="3">
        <f t="shared" si="33"/>
        <v>0</v>
      </c>
      <c r="O169" s="3">
        <f t="shared" si="34"/>
        <v>364</v>
      </c>
      <c r="P169" s="51">
        <f t="shared" si="35"/>
        <v>104202.28</v>
      </c>
      <c r="Q169" s="51">
        <f t="shared" si="36"/>
        <v>94112.795003950188</v>
      </c>
      <c r="R169" s="51">
        <f t="shared" si="37"/>
        <v>72978.851288485646</v>
      </c>
      <c r="S169" s="51">
        <f t="shared" si="38"/>
        <v>167091.64629243582</v>
      </c>
      <c r="T169" s="58">
        <f t="shared" si="39"/>
        <v>25764.3</v>
      </c>
      <c r="U169" s="58">
        <f t="shared" si="40"/>
        <v>25764.3</v>
      </c>
      <c r="V169" s="13"/>
      <c r="W169" s="13">
        <f t="shared" si="41"/>
        <v>130</v>
      </c>
      <c r="X169" s="57">
        <f t="shared" si="42"/>
        <v>105183.55228758173</v>
      </c>
      <c r="Y169" s="72">
        <f t="shared" si="43"/>
        <v>79419.252287581723</v>
      </c>
      <c r="AA169" s="74">
        <f t="shared" si="44"/>
        <v>105183.55228758173</v>
      </c>
    </row>
    <row r="170" spans="1:27" ht="14.5" x14ac:dyDescent="0.35">
      <c r="A170">
        <v>2216</v>
      </c>
      <c r="B170" t="s">
        <v>498</v>
      </c>
      <c r="C170" t="s">
        <v>1385</v>
      </c>
      <c r="D170" t="s">
        <v>696</v>
      </c>
      <c r="E170" t="s">
        <v>276</v>
      </c>
      <c r="F170" t="s">
        <v>500</v>
      </c>
      <c r="G170" t="s">
        <v>1529</v>
      </c>
      <c r="H170" s="6">
        <v>44851</v>
      </c>
      <c r="I170" s="2">
        <v>45657</v>
      </c>
      <c r="J170">
        <v>507.4</v>
      </c>
      <c r="K170" s="45">
        <f t="shared" si="30"/>
        <v>852.76816993464058</v>
      </c>
      <c r="L170" s="3">
        <f t="shared" si="31"/>
        <v>366</v>
      </c>
      <c r="M170" s="3">
        <f t="shared" si="32"/>
        <v>1</v>
      </c>
      <c r="N170" s="3">
        <f t="shared" si="33"/>
        <v>0</v>
      </c>
      <c r="O170" s="3">
        <f t="shared" si="34"/>
        <v>365</v>
      </c>
      <c r="P170" s="51">
        <f t="shared" si="35"/>
        <v>185201</v>
      </c>
      <c r="Q170" s="51">
        <f t="shared" si="36"/>
        <v>94371.346638576419</v>
      </c>
      <c r="R170" s="51">
        <f t="shared" si="37"/>
        <v>129706.9146421636</v>
      </c>
      <c r="S170" s="51">
        <f t="shared" si="38"/>
        <v>224078.26128074003</v>
      </c>
      <c r="T170" s="58">
        <f t="shared" si="39"/>
        <v>45666</v>
      </c>
      <c r="U170" s="58">
        <f t="shared" si="40"/>
        <v>45666</v>
      </c>
      <c r="V170" s="13"/>
      <c r="W170" s="13">
        <f t="shared" si="41"/>
        <v>130</v>
      </c>
      <c r="X170" s="57">
        <f t="shared" si="42"/>
        <v>110859.86209150328</v>
      </c>
      <c r="Y170" s="72">
        <f t="shared" si="43"/>
        <v>65193.862091503281</v>
      </c>
      <c r="AA170" s="74">
        <f t="shared" si="44"/>
        <v>110859.86209150328</v>
      </c>
    </row>
    <row r="171" spans="1:27" s="4" customFormat="1" ht="14.5" x14ac:dyDescent="0.35">
      <c r="A171">
        <v>2217</v>
      </c>
      <c r="B171" t="s">
        <v>1425</v>
      </c>
      <c r="C171" t="s">
        <v>1488</v>
      </c>
      <c r="D171" t="s">
        <v>1097</v>
      </c>
      <c r="E171" t="s">
        <v>276</v>
      </c>
      <c r="F171" t="s">
        <v>1069</v>
      </c>
      <c r="G171" t="s">
        <v>40</v>
      </c>
      <c r="H171" s="6">
        <v>45579</v>
      </c>
      <c r="I171" s="2">
        <v>45657</v>
      </c>
      <c r="J171">
        <v>286.27</v>
      </c>
      <c r="K171" s="45">
        <f t="shared" si="30"/>
        <v>109.81013071895433</v>
      </c>
      <c r="L171" s="3">
        <f t="shared" si="31"/>
        <v>79</v>
      </c>
      <c r="M171" s="3">
        <f t="shared" si="32"/>
        <v>1</v>
      </c>
      <c r="N171" s="3">
        <f t="shared" si="33"/>
        <v>0</v>
      </c>
      <c r="O171" s="3">
        <f t="shared" si="34"/>
        <v>78</v>
      </c>
      <c r="P171" s="51">
        <f t="shared" si="35"/>
        <v>22329.059999999998</v>
      </c>
      <c r="Q171" s="51">
        <f t="shared" si="36"/>
        <v>20167.027500846467</v>
      </c>
      <c r="R171" s="51">
        <f t="shared" si="37"/>
        <v>15638.325276104066</v>
      </c>
      <c r="S171" s="51">
        <f t="shared" si="38"/>
        <v>35805.352776950531</v>
      </c>
      <c r="T171" s="58">
        <f t="shared" si="39"/>
        <v>25764.3</v>
      </c>
      <c r="U171" s="58">
        <f t="shared" si="40"/>
        <v>25764.3</v>
      </c>
      <c r="V171" s="13"/>
      <c r="W171" s="13">
        <f t="shared" si="41"/>
        <v>0</v>
      </c>
      <c r="X171" s="57">
        <f t="shared" si="42"/>
        <v>0</v>
      </c>
      <c r="Y171" s="72">
        <f t="shared" si="43"/>
        <v>0</v>
      </c>
      <c r="AA171" s="74">
        <f t="shared" si="44"/>
        <v>25764.3</v>
      </c>
    </row>
    <row r="172" spans="1:27" ht="14.5" x14ac:dyDescent="0.35">
      <c r="A172">
        <v>2251</v>
      </c>
      <c r="B172" t="s">
        <v>502</v>
      </c>
      <c r="C172" t="s">
        <v>1385</v>
      </c>
      <c r="D172" t="s">
        <v>503</v>
      </c>
      <c r="E172" t="s">
        <v>276</v>
      </c>
      <c r="F172" t="s">
        <v>504</v>
      </c>
      <c r="G172" t="s">
        <v>40</v>
      </c>
      <c r="H172" s="6">
        <v>43832</v>
      </c>
      <c r="I172" s="2">
        <v>45657</v>
      </c>
      <c r="J172">
        <v>300.25</v>
      </c>
      <c r="K172" s="45">
        <f t="shared" si="30"/>
        <v>715.24176470588236</v>
      </c>
      <c r="L172" s="3">
        <f t="shared" si="31"/>
        <v>366</v>
      </c>
      <c r="M172" s="3">
        <f t="shared" si="32"/>
        <v>11</v>
      </c>
      <c r="N172" s="3">
        <f t="shared" si="33"/>
        <v>5</v>
      </c>
      <c r="O172" s="3">
        <f t="shared" si="34"/>
        <v>350</v>
      </c>
      <c r="P172" s="51">
        <f t="shared" si="35"/>
        <v>105087.5</v>
      </c>
      <c r="Q172" s="51">
        <f t="shared" si="36"/>
        <v>90493.072119182863</v>
      </c>
      <c r="R172" s="51">
        <f t="shared" si="37"/>
        <v>73598.821779895181</v>
      </c>
      <c r="S172" s="51">
        <f t="shared" si="38"/>
        <v>164091.89389907804</v>
      </c>
      <c r="T172" s="58">
        <f t="shared" si="39"/>
        <v>27022.5</v>
      </c>
      <c r="U172" s="58">
        <f t="shared" si="40"/>
        <v>27022.5</v>
      </c>
      <c r="V172" s="13"/>
      <c r="W172" s="13">
        <f t="shared" si="41"/>
        <v>130</v>
      </c>
      <c r="X172" s="57">
        <f t="shared" si="42"/>
        <v>92981.429411764708</v>
      </c>
      <c r="Y172" s="72">
        <f t="shared" si="43"/>
        <v>65958.929411764708</v>
      </c>
      <c r="AA172" s="74">
        <f t="shared" si="44"/>
        <v>92981.429411764708</v>
      </c>
    </row>
    <row r="173" spans="1:27" ht="14.5" x14ac:dyDescent="0.35">
      <c r="A173">
        <v>2252</v>
      </c>
      <c r="B173" t="s">
        <v>505</v>
      </c>
      <c r="C173" t="s">
        <v>1385</v>
      </c>
      <c r="D173" t="s">
        <v>506</v>
      </c>
      <c r="E173" t="s">
        <v>276</v>
      </c>
      <c r="F173" t="s">
        <v>1509</v>
      </c>
      <c r="G173" t="s">
        <v>1529</v>
      </c>
      <c r="H173" s="6">
        <v>43832</v>
      </c>
      <c r="I173" s="2">
        <v>45657</v>
      </c>
      <c r="J173">
        <v>1071.78</v>
      </c>
      <c r="K173" s="45">
        <f t="shared" si="30"/>
        <v>3697.9114379084958</v>
      </c>
      <c r="L173" s="3">
        <f t="shared" si="31"/>
        <v>366</v>
      </c>
      <c r="M173" s="3">
        <f t="shared" si="32"/>
        <v>0</v>
      </c>
      <c r="N173" s="3">
        <f t="shared" si="33"/>
        <v>0</v>
      </c>
      <c r="O173" s="3">
        <f t="shared" si="34"/>
        <v>366</v>
      </c>
      <c r="P173" s="51">
        <f t="shared" si="35"/>
        <v>190885.10399999999</v>
      </c>
      <c r="Q173" s="51">
        <f t="shared" si="36"/>
        <v>94629.898273202649</v>
      </c>
      <c r="R173" s="51">
        <f t="shared" si="37"/>
        <v>133687.81967153805</v>
      </c>
      <c r="S173" s="51">
        <f t="shared" si="38"/>
        <v>228317.7179447407</v>
      </c>
      <c r="T173" s="58">
        <f t="shared" si="39"/>
        <v>96460.2</v>
      </c>
      <c r="U173" s="58">
        <f t="shared" si="40"/>
        <v>96460.2</v>
      </c>
      <c r="V173" s="13"/>
      <c r="W173" s="13">
        <f t="shared" si="41"/>
        <v>130</v>
      </c>
      <c r="X173" s="57">
        <f t="shared" si="42"/>
        <v>480728.48692810448</v>
      </c>
      <c r="Y173" s="72">
        <f t="shared" si="43"/>
        <v>384268.28692810447</v>
      </c>
      <c r="AA173" s="74">
        <f t="shared" si="44"/>
        <v>480728.48692810448</v>
      </c>
    </row>
    <row r="174" spans="1:27" ht="14.5" x14ac:dyDescent="0.35">
      <c r="A174">
        <v>2253</v>
      </c>
      <c r="B174" t="s">
        <v>507</v>
      </c>
      <c r="C174" t="s">
        <v>1385</v>
      </c>
      <c r="D174" t="s">
        <v>292</v>
      </c>
      <c r="E174" t="s">
        <v>276</v>
      </c>
      <c r="F174" t="s">
        <v>504</v>
      </c>
      <c r="G174" t="s">
        <v>40</v>
      </c>
      <c r="H174" s="6">
        <v>43832</v>
      </c>
      <c r="I174" s="2">
        <v>45657</v>
      </c>
      <c r="J174">
        <v>434.62</v>
      </c>
      <c r="K174" s="45">
        <f t="shared" si="30"/>
        <v>963.06647058823523</v>
      </c>
      <c r="L174" s="3">
        <f t="shared" si="31"/>
        <v>366</v>
      </c>
      <c r="M174" s="3">
        <f t="shared" si="32"/>
        <v>8</v>
      </c>
      <c r="N174" s="3">
        <f t="shared" si="33"/>
        <v>0</v>
      </c>
      <c r="O174" s="3">
        <f t="shared" si="34"/>
        <v>358</v>
      </c>
      <c r="P174" s="51">
        <f t="shared" si="35"/>
        <v>155593.96</v>
      </c>
      <c r="Q174" s="51">
        <f t="shared" si="36"/>
        <v>92561.485196192763</v>
      </c>
      <c r="R174" s="51">
        <f t="shared" si="37"/>
        <v>108971.40128053421</v>
      </c>
      <c r="S174" s="51">
        <f t="shared" si="38"/>
        <v>201532.88647672697</v>
      </c>
      <c r="T174" s="58">
        <f t="shared" si="39"/>
        <v>39115.800000000003</v>
      </c>
      <c r="U174" s="58">
        <f t="shared" si="40"/>
        <v>39115.800000000003</v>
      </c>
      <c r="V174" s="13"/>
      <c r="W174" s="13">
        <f t="shared" si="41"/>
        <v>130</v>
      </c>
      <c r="X174" s="57">
        <f t="shared" si="42"/>
        <v>125198.64117647058</v>
      </c>
      <c r="Y174" s="72">
        <f t="shared" si="43"/>
        <v>86082.841176470582</v>
      </c>
      <c r="AA174" s="74">
        <f t="shared" si="44"/>
        <v>125198.64117647058</v>
      </c>
    </row>
    <row r="175" spans="1:27" ht="14.5" x14ac:dyDescent="0.35">
      <c r="A175">
        <v>2255</v>
      </c>
      <c r="B175" t="s">
        <v>508</v>
      </c>
      <c r="C175" t="s">
        <v>1385</v>
      </c>
      <c r="D175" t="s">
        <v>282</v>
      </c>
      <c r="E175" t="s">
        <v>276</v>
      </c>
      <c r="F175" t="s">
        <v>504</v>
      </c>
      <c r="G175" t="s">
        <v>40</v>
      </c>
      <c r="H175" s="6">
        <v>43832</v>
      </c>
      <c r="I175" s="2">
        <v>45657</v>
      </c>
      <c r="J175">
        <v>328.2</v>
      </c>
      <c r="K175" s="45">
        <f t="shared" si="30"/>
        <v>917.84810457516369</v>
      </c>
      <c r="L175" s="3">
        <f t="shared" si="31"/>
        <v>366</v>
      </c>
      <c r="M175" s="3">
        <f t="shared" si="32"/>
        <v>4</v>
      </c>
      <c r="N175" s="3">
        <f t="shared" si="33"/>
        <v>0</v>
      </c>
      <c r="O175" s="3">
        <f t="shared" si="34"/>
        <v>362</v>
      </c>
      <c r="P175" s="51">
        <f t="shared" si="35"/>
        <v>118808.4</v>
      </c>
      <c r="Q175" s="51">
        <f t="shared" si="36"/>
        <v>93595.691734697713</v>
      </c>
      <c r="R175" s="51">
        <f t="shared" si="37"/>
        <v>83208.357393167578</v>
      </c>
      <c r="S175" s="51">
        <f t="shared" si="38"/>
        <v>176804.04912786529</v>
      </c>
      <c r="T175" s="58">
        <f t="shared" si="39"/>
        <v>29538</v>
      </c>
      <c r="U175" s="58">
        <f t="shared" si="40"/>
        <v>29538</v>
      </c>
      <c r="V175" s="13"/>
      <c r="W175" s="13">
        <f t="shared" si="41"/>
        <v>130</v>
      </c>
      <c r="X175" s="57">
        <f t="shared" si="42"/>
        <v>119320.25359477127</v>
      </c>
      <c r="Y175" s="72">
        <f t="shared" si="43"/>
        <v>89782.253594771275</v>
      </c>
      <c r="AA175" s="74">
        <f t="shared" si="44"/>
        <v>119320.25359477127</v>
      </c>
    </row>
    <row r="176" spans="1:27" ht="14.5" x14ac:dyDescent="0.35">
      <c r="A176">
        <v>2256</v>
      </c>
      <c r="B176" t="s">
        <v>509</v>
      </c>
      <c r="C176" t="s">
        <v>1385</v>
      </c>
      <c r="D176" t="s">
        <v>510</v>
      </c>
      <c r="E176" t="s">
        <v>276</v>
      </c>
      <c r="F176" t="s">
        <v>1509</v>
      </c>
      <c r="G176" t="s">
        <v>1529</v>
      </c>
      <c r="H176" s="6">
        <v>43832</v>
      </c>
      <c r="I176" s="2">
        <v>45657</v>
      </c>
      <c r="J176">
        <v>455.8</v>
      </c>
      <c r="K176" s="45">
        <f t="shared" si="30"/>
        <v>1106.9778431372549</v>
      </c>
      <c r="L176" s="3">
        <f t="shared" si="31"/>
        <v>366</v>
      </c>
      <c r="M176" s="3">
        <f t="shared" si="32"/>
        <v>1</v>
      </c>
      <c r="N176" s="3">
        <f t="shared" si="33"/>
        <v>12</v>
      </c>
      <c r="O176" s="3">
        <f t="shared" si="34"/>
        <v>353</v>
      </c>
      <c r="P176" s="51">
        <f t="shared" si="35"/>
        <v>160897.4</v>
      </c>
      <c r="Q176" s="51">
        <f t="shared" si="36"/>
        <v>91268.727023061583</v>
      </c>
      <c r="R176" s="51">
        <f t="shared" si="37"/>
        <v>112685.70541166652</v>
      </c>
      <c r="S176" s="51">
        <f t="shared" si="38"/>
        <v>203954.43243472811</v>
      </c>
      <c r="T176" s="58">
        <f t="shared" si="39"/>
        <v>41022</v>
      </c>
      <c r="U176" s="58">
        <f t="shared" si="40"/>
        <v>41022</v>
      </c>
      <c r="V176" s="13"/>
      <c r="W176" s="13">
        <f t="shared" si="41"/>
        <v>130</v>
      </c>
      <c r="X176" s="57">
        <f t="shared" si="42"/>
        <v>143907.11960784314</v>
      </c>
      <c r="Y176" s="72">
        <f t="shared" si="43"/>
        <v>102885.11960784314</v>
      </c>
      <c r="AA176" s="74">
        <f t="shared" si="44"/>
        <v>143907.11960784314</v>
      </c>
    </row>
    <row r="177" spans="1:27" ht="14.5" x14ac:dyDescent="0.35">
      <c r="A177">
        <v>2258</v>
      </c>
      <c r="B177" t="s">
        <v>511</v>
      </c>
      <c r="C177" t="s">
        <v>1385</v>
      </c>
      <c r="D177" t="s">
        <v>512</v>
      </c>
      <c r="E177" t="s">
        <v>276</v>
      </c>
      <c r="F177" t="s">
        <v>504</v>
      </c>
      <c r="G177" t="s">
        <v>40</v>
      </c>
      <c r="H177" s="6">
        <v>44409</v>
      </c>
      <c r="I177" s="2">
        <v>45657</v>
      </c>
      <c r="J177">
        <v>434.62</v>
      </c>
      <c r="K177" s="45">
        <f t="shared" si="30"/>
        <v>891.44261437908494</v>
      </c>
      <c r="L177" s="3">
        <f t="shared" si="31"/>
        <v>366</v>
      </c>
      <c r="M177" s="3">
        <f t="shared" si="32"/>
        <v>1</v>
      </c>
      <c r="N177" s="3">
        <f t="shared" si="33"/>
        <v>0</v>
      </c>
      <c r="O177" s="3">
        <f t="shared" si="34"/>
        <v>365</v>
      </c>
      <c r="P177" s="51">
        <f t="shared" si="35"/>
        <v>158636.29999999999</v>
      </c>
      <c r="Q177" s="51">
        <f t="shared" si="36"/>
        <v>94371.346638576419</v>
      </c>
      <c r="R177" s="51">
        <f t="shared" si="37"/>
        <v>111102.1270038966</v>
      </c>
      <c r="S177" s="51">
        <f t="shared" si="38"/>
        <v>205473.47364247302</v>
      </c>
      <c r="T177" s="58">
        <f t="shared" si="39"/>
        <v>39115.800000000003</v>
      </c>
      <c r="U177" s="58">
        <f t="shared" si="40"/>
        <v>39115.800000000003</v>
      </c>
      <c r="V177" s="13"/>
      <c r="W177" s="13">
        <f t="shared" si="41"/>
        <v>130</v>
      </c>
      <c r="X177" s="57">
        <f t="shared" si="42"/>
        <v>115887.53986928104</v>
      </c>
      <c r="Y177" s="72">
        <f t="shared" si="43"/>
        <v>76771.739869281038</v>
      </c>
      <c r="AA177" s="74">
        <f t="shared" si="44"/>
        <v>115887.53986928104</v>
      </c>
    </row>
    <row r="178" spans="1:27" ht="14.5" x14ac:dyDescent="0.35">
      <c r="A178">
        <v>2259</v>
      </c>
      <c r="B178" t="s">
        <v>513</v>
      </c>
      <c r="C178" t="s">
        <v>1385</v>
      </c>
      <c r="D178" t="s">
        <v>512</v>
      </c>
      <c r="E178" t="s">
        <v>276</v>
      </c>
      <c r="F178" t="s">
        <v>504</v>
      </c>
      <c r="G178" t="s">
        <v>40</v>
      </c>
      <c r="H178" s="6">
        <v>43832</v>
      </c>
      <c r="I178" s="2">
        <v>45657</v>
      </c>
      <c r="J178">
        <v>434.62</v>
      </c>
      <c r="K178" s="45">
        <f t="shared" si="30"/>
        <v>816.39562091503262</v>
      </c>
      <c r="L178" s="3">
        <f t="shared" si="31"/>
        <v>366</v>
      </c>
      <c r="M178" s="3">
        <f t="shared" si="32"/>
        <v>5</v>
      </c>
      <c r="N178" s="3">
        <f t="shared" si="33"/>
        <v>0</v>
      </c>
      <c r="O178" s="3">
        <f t="shared" si="34"/>
        <v>361</v>
      </c>
      <c r="P178" s="51">
        <f t="shared" si="35"/>
        <v>156897.82</v>
      </c>
      <c r="Q178" s="51">
        <f t="shared" si="36"/>
        <v>93337.140100071469</v>
      </c>
      <c r="R178" s="51">
        <f t="shared" si="37"/>
        <v>109884.56944768953</v>
      </c>
      <c r="S178" s="51">
        <f t="shared" si="38"/>
        <v>203221.70954776101</v>
      </c>
      <c r="T178" s="58">
        <f t="shared" si="39"/>
        <v>39115.800000000003</v>
      </c>
      <c r="U178" s="58">
        <f t="shared" si="40"/>
        <v>39115.800000000003</v>
      </c>
      <c r="V178" s="13"/>
      <c r="W178" s="13">
        <f t="shared" si="41"/>
        <v>130</v>
      </c>
      <c r="X178" s="57">
        <f t="shared" si="42"/>
        <v>106131.43071895425</v>
      </c>
      <c r="Y178" s="72">
        <f t="shared" si="43"/>
        <v>67015.630718954242</v>
      </c>
      <c r="AA178" s="74">
        <f t="shared" si="44"/>
        <v>106131.43071895425</v>
      </c>
    </row>
    <row r="179" spans="1:27" ht="14.5" x14ac:dyDescent="0.35">
      <c r="A179">
        <v>2260</v>
      </c>
      <c r="B179" t="s">
        <v>514</v>
      </c>
      <c r="C179" t="s">
        <v>1385</v>
      </c>
      <c r="D179" t="s">
        <v>298</v>
      </c>
      <c r="E179" t="s">
        <v>276</v>
      </c>
      <c r="F179" t="s">
        <v>504</v>
      </c>
      <c r="G179" t="s">
        <v>40</v>
      </c>
      <c r="H179" s="6">
        <v>43832</v>
      </c>
      <c r="I179" s="2">
        <v>45657</v>
      </c>
      <c r="J179">
        <v>300.25</v>
      </c>
      <c r="K179" s="45">
        <f t="shared" si="30"/>
        <v>720.70568627450984</v>
      </c>
      <c r="L179" s="3">
        <f t="shared" si="31"/>
        <v>366</v>
      </c>
      <c r="M179" s="3">
        <f t="shared" si="32"/>
        <v>7</v>
      </c>
      <c r="N179" s="3">
        <f t="shared" si="33"/>
        <v>0</v>
      </c>
      <c r="O179" s="3">
        <f t="shared" si="34"/>
        <v>359</v>
      </c>
      <c r="P179" s="51">
        <f t="shared" si="35"/>
        <v>107789.75</v>
      </c>
      <c r="Q179" s="51">
        <f t="shared" si="36"/>
        <v>92820.036830818994</v>
      </c>
      <c r="R179" s="51">
        <f t="shared" si="37"/>
        <v>75491.362911378194</v>
      </c>
      <c r="S179" s="51">
        <f t="shared" si="38"/>
        <v>168311.39974219719</v>
      </c>
      <c r="T179" s="58">
        <f t="shared" si="39"/>
        <v>27022.5</v>
      </c>
      <c r="U179" s="58">
        <f t="shared" si="40"/>
        <v>27022.5</v>
      </c>
      <c r="V179" s="13"/>
      <c r="W179" s="13">
        <f t="shared" si="41"/>
        <v>130</v>
      </c>
      <c r="X179" s="57">
        <f t="shared" si="42"/>
        <v>93691.739215686277</v>
      </c>
      <c r="Y179" s="72">
        <f t="shared" si="43"/>
        <v>66669.239215686277</v>
      </c>
      <c r="AA179" s="74">
        <f t="shared" si="44"/>
        <v>93691.739215686277</v>
      </c>
    </row>
    <row r="180" spans="1:27" ht="14.5" x14ac:dyDescent="0.35">
      <c r="A180">
        <v>2261</v>
      </c>
      <c r="B180" t="s">
        <v>515</v>
      </c>
      <c r="C180" t="s">
        <v>1385</v>
      </c>
      <c r="D180" t="s">
        <v>316</v>
      </c>
      <c r="E180" t="s">
        <v>276</v>
      </c>
      <c r="F180" t="s">
        <v>504</v>
      </c>
      <c r="G180" t="s">
        <v>40</v>
      </c>
      <c r="H180" s="6">
        <v>44228</v>
      </c>
      <c r="I180" s="2">
        <v>45657</v>
      </c>
      <c r="J180">
        <v>362.6</v>
      </c>
      <c r="K180" s="45">
        <f t="shared" si="30"/>
        <v>1025.0648366013072</v>
      </c>
      <c r="L180" s="3">
        <f t="shared" si="31"/>
        <v>366</v>
      </c>
      <c r="M180" s="3">
        <f t="shared" si="32"/>
        <v>6</v>
      </c>
      <c r="N180" s="3">
        <f t="shared" si="33"/>
        <v>0</v>
      </c>
      <c r="O180" s="3">
        <f t="shared" si="34"/>
        <v>360</v>
      </c>
      <c r="P180" s="51">
        <f t="shared" si="35"/>
        <v>130536.00000000001</v>
      </c>
      <c r="Q180" s="51">
        <f t="shared" si="36"/>
        <v>93078.588465445238</v>
      </c>
      <c r="R180" s="51">
        <f t="shared" si="37"/>
        <v>91421.870344811687</v>
      </c>
      <c r="S180" s="51">
        <f t="shared" si="38"/>
        <v>184500.45881025691</v>
      </c>
      <c r="T180" s="58">
        <f t="shared" si="39"/>
        <v>32634.000000000004</v>
      </c>
      <c r="U180" s="58">
        <f t="shared" si="40"/>
        <v>32634.000000000004</v>
      </c>
      <c r="V180" s="13"/>
      <c r="W180" s="13">
        <f t="shared" si="41"/>
        <v>130</v>
      </c>
      <c r="X180" s="57">
        <f t="shared" si="42"/>
        <v>133258.42875816993</v>
      </c>
      <c r="Y180" s="72">
        <f t="shared" si="43"/>
        <v>100624.42875816993</v>
      </c>
      <c r="AA180" s="74">
        <f t="shared" si="44"/>
        <v>133258.42875816993</v>
      </c>
    </row>
    <row r="181" spans="1:27" ht="14.5" x14ac:dyDescent="0.35">
      <c r="A181">
        <v>2262</v>
      </c>
      <c r="B181" t="s">
        <v>516</v>
      </c>
      <c r="C181" t="s">
        <v>1385</v>
      </c>
      <c r="D181" t="s">
        <v>517</v>
      </c>
      <c r="E181" t="s">
        <v>276</v>
      </c>
      <c r="F181" t="s">
        <v>1509</v>
      </c>
      <c r="G181" t="s">
        <v>1529</v>
      </c>
      <c r="H181" s="6">
        <v>43832</v>
      </c>
      <c r="I181" s="2">
        <v>45657</v>
      </c>
      <c r="J181">
        <v>607.38</v>
      </c>
      <c r="K181" s="45">
        <f t="shared" si="30"/>
        <v>1427.1667320261438</v>
      </c>
      <c r="L181" s="3">
        <f t="shared" si="31"/>
        <v>366</v>
      </c>
      <c r="M181" s="3">
        <f t="shared" si="32"/>
        <v>1</v>
      </c>
      <c r="N181" s="3">
        <f t="shared" si="33"/>
        <v>0</v>
      </c>
      <c r="O181" s="3">
        <f t="shared" si="34"/>
        <v>365</v>
      </c>
      <c r="P181" s="51">
        <f t="shared" si="35"/>
        <v>190363.56</v>
      </c>
      <c r="Q181" s="51">
        <f t="shared" si="36"/>
        <v>94371.346638576419</v>
      </c>
      <c r="R181" s="51">
        <f t="shared" si="37"/>
        <v>133322.55240467592</v>
      </c>
      <c r="S181" s="51">
        <f t="shared" si="38"/>
        <v>227693.89904325234</v>
      </c>
      <c r="T181" s="58">
        <f t="shared" si="39"/>
        <v>54664.2</v>
      </c>
      <c r="U181" s="58">
        <f t="shared" si="40"/>
        <v>54664.2</v>
      </c>
      <c r="V181" s="13"/>
      <c r="W181" s="13">
        <f t="shared" si="41"/>
        <v>130</v>
      </c>
      <c r="X181" s="57">
        <f t="shared" si="42"/>
        <v>185531.6751633987</v>
      </c>
      <c r="Y181" s="72">
        <f t="shared" si="43"/>
        <v>130867.4751633987</v>
      </c>
      <c r="AA181" s="74">
        <f t="shared" si="44"/>
        <v>185531.6751633987</v>
      </c>
    </row>
    <row r="182" spans="1:27" ht="14.5" x14ac:dyDescent="0.35">
      <c r="A182">
        <v>2263</v>
      </c>
      <c r="B182" t="s">
        <v>518</v>
      </c>
      <c r="C182" t="s">
        <v>1385</v>
      </c>
      <c r="D182" t="s">
        <v>503</v>
      </c>
      <c r="E182" t="s">
        <v>276</v>
      </c>
      <c r="F182" t="s">
        <v>504</v>
      </c>
      <c r="G182" t="s">
        <v>40</v>
      </c>
      <c r="H182" s="6">
        <v>43832</v>
      </c>
      <c r="I182" s="2">
        <v>45657</v>
      </c>
      <c r="J182">
        <v>300.25</v>
      </c>
      <c r="K182" s="45">
        <f t="shared" si="30"/>
        <v>722.34124183006531</v>
      </c>
      <c r="L182" s="3">
        <f t="shared" si="31"/>
        <v>366</v>
      </c>
      <c r="M182" s="3">
        <f t="shared" si="32"/>
        <v>4</v>
      </c>
      <c r="N182" s="3">
        <f t="shared" si="33"/>
        <v>0</v>
      </c>
      <c r="O182" s="3">
        <f t="shared" si="34"/>
        <v>362</v>
      </c>
      <c r="P182" s="51">
        <f t="shared" si="35"/>
        <v>108690.5</v>
      </c>
      <c r="Q182" s="51">
        <f t="shared" si="36"/>
        <v>93595.691734697713</v>
      </c>
      <c r="R182" s="51">
        <f t="shared" si="37"/>
        <v>76122.209955205864</v>
      </c>
      <c r="S182" s="51">
        <f t="shared" si="38"/>
        <v>169717.90168990358</v>
      </c>
      <c r="T182" s="58">
        <f t="shared" si="39"/>
        <v>27022.5</v>
      </c>
      <c r="U182" s="58">
        <f t="shared" si="40"/>
        <v>27022.5</v>
      </c>
      <c r="V182" s="13"/>
      <c r="W182" s="13">
        <f t="shared" si="41"/>
        <v>130</v>
      </c>
      <c r="X182" s="57">
        <f t="shared" si="42"/>
        <v>93904.36143790849</v>
      </c>
      <c r="Y182" s="72">
        <f t="shared" si="43"/>
        <v>66881.86143790849</v>
      </c>
      <c r="AA182" s="74">
        <f t="shared" si="44"/>
        <v>93904.36143790849</v>
      </c>
    </row>
    <row r="183" spans="1:27" ht="14.5" x14ac:dyDescent="0.35">
      <c r="A183">
        <v>2264</v>
      </c>
      <c r="B183" t="s">
        <v>519</v>
      </c>
      <c r="C183" t="s">
        <v>1488</v>
      </c>
      <c r="D183" t="s">
        <v>316</v>
      </c>
      <c r="E183" t="s">
        <v>276</v>
      </c>
      <c r="F183" t="s">
        <v>504</v>
      </c>
      <c r="G183" t="s">
        <v>40</v>
      </c>
      <c r="H183" s="6">
        <v>44409</v>
      </c>
      <c r="I183" s="2">
        <v>45657</v>
      </c>
      <c r="J183">
        <v>345.08</v>
      </c>
      <c r="K183" s="45">
        <f t="shared" si="30"/>
        <v>345.08</v>
      </c>
      <c r="L183" s="3">
        <f t="shared" si="31"/>
        <v>366</v>
      </c>
      <c r="M183" s="3">
        <f t="shared" si="32"/>
        <v>4</v>
      </c>
      <c r="N183" s="3">
        <f t="shared" si="33"/>
        <v>8</v>
      </c>
      <c r="O183" s="3">
        <f t="shared" si="34"/>
        <v>354</v>
      </c>
      <c r="P183" s="51">
        <f t="shared" si="35"/>
        <v>122158.31999999999</v>
      </c>
      <c r="Q183" s="51">
        <f t="shared" si="36"/>
        <v>91527.278657687813</v>
      </c>
      <c r="R183" s="51">
        <f t="shared" si="37"/>
        <v>85554.499085156698</v>
      </c>
      <c r="S183" s="51">
        <f t="shared" si="38"/>
        <v>177081.77774284451</v>
      </c>
      <c r="T183" s="58">
        <f t="shared" si="39"/>
        <v>31057.199999999997</v>
      </c>
      <c r="U183" s="58">
        <f t="shared" si="40"/>
        <v>31057.199999999997</v>
      </c>
      <c r="V183" s="13"/>
      <c r="W183" s="13">
        <f t="shared" si="41"/>
        <v>0</v>
      </c>
      <c r="X183" s="57">
        <f t="shared" si="42"/>
        <v>0</v>
      </c>
      <c r="Y183" s="72">
        <f t="shared" si="43"/>
        <v>0</v>
      </c>
      <c r="AA183" s="74">
        <f t="shared" si="44"/>
        <v>31057.199999999997</v>
      </c>
    </row>
    <row r="184" spans="1:27" ht="14.5" x14ac:dyDescent="0.35">
      <c r="A184">
        <v>2265</v>
      </c>
      <c r="B184" t="s">
        <v>520</v>
      </c>
      <c r="C184" t="s">
        <v>1385</v>
      </c>
      <c r="D184" t="s">
        <v>292</v>
      </c>
      <c r="E184" t="s">
        <v>276</v>
      </c>
      <c r="F184" t="s">
        <v>504</v>
      </c>
      <c r="G184" t="s">
        <v>40</v>
      </c>
      <c r="H184" s="6">
        <v>44409</v>
      </c>
      <c r="I184" s="2">
        <v>45657</v>
      </c>
      <c r="J184">
        <v>434.62</v>
      </c>
      <c r="K184" s="45">
        <f t="shared" si="30"/>
        <v>1219.4807189542485</v>
      </c>
      <c r="L184" s="3">
        <f t="shared" si="31"/>
        <v>366</v>
      </c>
      <c r="M184" s="3">
        <f t="shared" si="32"/>
        <v>0</v>
      </c>
      <c r="N184" s="3">
        <f t="shared" si="33"/>
        <v>0</v>
      </c>
      <c r="O184" s="3">
        <f t="shared" si="34"/>
        <v>366</v>
      </c>
      <c r="P184" s="51">
        <f t="shared" si="35"/>
        <v>159070.92000000001</v>
      </c>
      <c r="Q184" s="51">
        <f t="shared" si="36"/>
        <v>94629.898273202649</v>
      </c>
      <c r="R184" s="51">
        <f t="shared" si="37"/>
        <v>111406.5163929484</v>
      </c>
      <c r="S184" s="51">
        <f t="shared" si="38"/>
        <v>206036.41466615105</v>
      </c>
      <c r="T184" s="58">
        <f t="shared" si="39"/>
        <v>39115.800000000003</v>
      </c>
      <c r="U184" s="58">
        <f t="shared" si="40"/>
        <v>39115.800000000003</v>
      </c>
      <c r="V184" s="13"/>
      <c r="W184" s="13">
        <f t="shared" si="41"/>
        <v>130</v>
      </c>
      <c r="X184" s="57">
        <f t="shared" si="42"/>
        <v>158532.4934640523</v>
      </c>
      <c r="Y184" s="72">
        <f t="shared" si="43"/>
        <v>119416.6934640523</v>
      </c>
      <c r="AA184" s="74">
        <f t="shared" si="44"/>
        <v>158532.4934640523</v>
      </c>
    </row>
    <row r="185" spans="1:27" ht="14.5" x14ac:dyDescent="0.35">
      <c r="A185">
        <v>2266</v>
      </c>
      <c r="B185" t="s">
        <v>521</v>
      </c>
      <c r="C185" t="s">
        <v>1385</v>
      </c>
      <c r="D185" t="s">
        <v>512</v>
      </c>
      <c r="E185" t="s">
        <v>276</v>
      </c>
      <c r="F185" t="s">
        <v>504</v>
      </c>
      <c r="G185" t="s">
        <v>40</v>
      </c>
      <c r="H185" s="6">
        <v>43832</v>
      </c>
      <c r="I185" s="2">
        <v>45657</v>
      </c>
      <c r="J185">
        <v>434.62</v>
      </c>
      <c r="K185" s="45">
        <f t="shared" si="30"/>
        <v>1090.3266666666668</v>
      </c>
      <c r="L185" s="3">
        <f t="shared" si="31"/>
        <v>366</v>
      </c>
      <c r="M185" s="3">
        <f t="shared" si="32"/>
        <v>0</v>
      </c>
      <c r="N185" s="3">
        <f t="shared" si="33"/>
        <v>0</v>
      </c>
      <c r="O185" s="3">
        <f t="shared" si="34"/>
        <v>366</v>
      </c>
      <c r="P185" s="51">
        <f t="shared" si="35"/>
        <v>159070.92000000001</v>
      </c>
      <c r="Q185" s="51">
        <f t="shared" si="36"/>
        <v>94629.898273202649</v>
      </c>
      <c r="R185" s="51">
        <f t="shared" si="37"/>
        <v>111406.5163929484</v>
      </c>
      <c r="S185" s="51">
        <f t="shared" si="38"/>
        <v>206036.41466615105</v>
      </c>
      <c r="T185" s="58">
        <f t="shared" si="39"/>
        <v>39115.800000000003</v>
      </c>
      <c r="U185" s="58">
        <f t="shared" si="40"/>
        <v>39115.800000000003</v>
      </c>
      <c r="V185" s="13"/>
      <c r="W185" s="13">
        <f t="shared" si="41"/>
        <v>130</v>
      </c>
      <c r="X185" s="57">
        <f t="shared" si="42"/>
        <v>141742.46666666667</v>
      </c>
      <c r="Y185" s="72">
        <f t="shared" si="43"/>
        <v>102626.66666666667</v>
      </c>
      <c r="AA185" s="74">
        <f t="shared" si="44"/>
        <v>141742.46666666667</v>
      </c>
    </row>
    <row r="186" spans="1:27" ht="14.5" x14ac:dyDescent="0.35">
      <c r="A186">
        <v>2267</v>
      </c>
      <c r="B186" t="s">
        <v>522</v>
      </c>
      <c r="C186" t="s">
        <v>1385</v>
      </c>
      <c r="D186" t="s">
        <v>512</v>
      </c>
      <c r="E186" t="s">
        <v>276</v>
      </c>
      <c r="F186" t="s">
        <v>504</v>
      </c>
      <c r="G186" t="s">
        <v>40</v>
      </c>
      <c r="H186" s="6">
        <v>43832</v>
      </c>
      <c r="I186" s="2">
        <v>45657</v>
      </c>
      <c r="J186">
        <v>434.62</v>
      </c>
      <c r="K186" s="45">
        <f t="shared" si="30"/>
        <v>742.1615032679739</v>
      </c>
      <c r="L186" s="3">
        <f t="shared" si="31"/>
        <v>366</v>
      </c>
      <c r="M186" s="3">
        <f t="shared" si="32"/>
        <v>17</v>
      </c>
      <c r="N186" s="3">
        <f t="shared" si="33"/>
        <v>4</v>
      </c>
      <c r="O186" s="3">
        <f t="shared" si="34"/>
        <v>345</v>
      </c>
      <c r="P186" s="51">
        <f t="shared" si="35"/>
        <v>149943.9</v>
      </c>
      <c r="Q186" s="51">
        <f t="shared" si="36"/>
        <v>89200.313946051683</v>
      </c>
      <c r="R186" s="51">
        <f t="shared" si="37"/>
        <v>105014.33922286118</v>
      </c>
      <c r="S186" s="51">
        <f t="shared" si="38"/>
        <v>194214.65316891286</v>
      </c>
      <c r="T186" s="58">
        <f t="shared" si="39"/>
        <v>39115.800000000003</v>
      </c>
      <c r="U186" s="58">
        <f t="shared" si="40"/>
        <v>39115.800000000003</v>
      </c>
      <c r="V186" s="13"/>
      <c r="W186" s="13">
        <f t="shared" si="41"/>
        <v>130</v>
      </c>
      <c r="X186" s="57">
        <f t="shared" si="42"/>
        <v>96480.995424836612</v>
      </c>
      <c r="Y186" s="72">
        <f t="shared" si="43"/>
        <v>57365.195424836609</v>
      </c>
      <c r="AA186" s="74">
        <f t="shared" si="44"/>
        <v>96480.995424836612</v>
      </c>
    </row>
    <row r="187" spans="1:27" ht="14.5" x14ac:dyDescent="0.35">
      <c r="A187">
        <v>2268</v>
      </c>
      <c r="B187" t="s">
        <v>523</v>
      </c>
      <c r="C187" t="s">
        <v>1385</v>
      </c>
      <c r="D187" t="s">
        <v>292</v>
      </c>
      <c r="E187" t="s">
        <v>276</v>
      </c>
      <c r="F187" t="s">
        <v>504</v>
      </c>
      <c r="G187" t="s">
        <v>40</v>
      </c>
      <c r="H187" s="6">
        <v>43832</v>
      </c>
      <c r="I187" s="2">
        <v>45657</v>
      </c>
      <c r="J187">
        <v>417.1</v>
      </c>
      <c r="K187" s="45">
        <f t="shared" si="30"/>
        <v>688.10522875817003</v>
      </c>
      <c r="L187" s="3">
        <f t="shared" si="31"/>
        <v>366</v>
      </c>
      <c r="M187" s="3">
        <f t="shared" si="32"/>
        <v>5</v>
      </c>
      <c r="N187" s="3">
        <f t="shared" si="33"/>
        <v>98</v>
      </c>
      <c r="O187" s="3">
        <f t="shared" si="34"/>
        <v>263</v>
      </c>
      <c r="P187" s="51">
        <f t="shared" si="35"/>
        <v>109697.3</v>
      </c>
      <c r="Q187" s="51">
        <f t="shared" si="36"/>
        <v>67999.079906700266</v>
      </c>
      <c r="R187" s="51">
        <f t="shared" si="37"/>
        <v>76827.329914934657</v>
      </c>
      <c r="S187" s="51">
        <f t="shared" si="38"/>
        <v>144826.40982163494</v>
      </c>
      <c r="T187" s="58">
        <f t="shared" si="39"/>
        <v>37539</v>
      </c>
      <c r="U187" s="58">
        <f t="shared" si="40"/>
        <v>37539</v>
      </c>
      <c r="V187" s="13"/>
      <c r="W187" s="13">
        <f t="shared" si="41"/>
        <v>130</v>
      </c>
      <c r="X187" s="57">
        <f t="shared" si="42"/>
        <v>89453.679738562103</v>
      </c>
      <c r="Y187" s="72">
        <f t="shared" si="43"/>
        <v>51914.679738562103</v>
      </c>
      <c r="AA187" s="74">
        <f t="shared" si="44"/>
        <v>89453.679738562103</v>
      </c>
    </row>
    <row r="188" spans="1:27" ht="14.5" x14ac:dyDescent="0.35">
      <c r="A188">
        <v>2269</v>
      </c>
      <c r="B188" t="s">
        <v>524</v>
      </c>
      <c r="C188" t="s">
        <v>1488</v>
      </c>
      <c r="D188" t="s">
        <v>275</v>
      </c>
      <c r="E188" t="s">
        <v>276</v>
      </c>
      <c r="F188" t="s">
        <v>504</v>
      </c>
      <c r="G188" t="s">
        <v>40</v>
      </c>
      <c r="H188" s="6">
        <v>43832</v>
      </c>
      <c r="I188" s="2">
        <v>45657</v>
      </c>
      <c r="J188">
        <v>282.73</v>
      </c>
      <c r="K188" s="45">
        <f t="shared" si="30"/>
        <v>282.73</v>
      </c>
      <c r="L188" s="3">
        <f t="shared" si="31"/>
        <v>366</v>
      </c>
      <c r="M188" s="3">
        <f t="shared" si="32"/>
        <v>7</v>
      </c>
      <c r="N188" s="3">
        <f t="shared" si="33"/>
        <v>0</v>
      </c>
      <c r="O188" s="3">
        <f t="shared" si="34"/>
        <v>359</v>
      </c>
      <c r="P188" s="51">
        <f t="shared" si="35"/>
        <v>101500.07</v>
      </c>
      <c r="Q188" s="51">
        <f t="shared" si="36"/>
        <v>92820.036830818994</v>
      </c>
      <c r="R188" s="51">
        <f t="shared" si="37"/>
        <v>71086.338171303782</v>
      </c>
      <c r="S188" s="51">
        <f t="shared" si="38"/>
        <v>163906.37500212278</v>
      </c>
      <c r="T188" s="58">
        <f t="shared" si="39"/>
        <v>25445.7</v>
      </c>
      <c r="U188" s="58">
        <f t="shared" si="40"/>
        <v>25445.7</v>
      </c>
      <c r="V188" s="13"/>
      <c r="W188" s="13">
        <f t="shared" si="41"/>
        <v>0</v>
      </c>
      <c r="X188" s="57">
        <f t="shared" si="42"/>
        <v>0</v>
      </c>
      <c r="Y188" s="72">
        <f t="shared" si="43"/>
        <v>0</v>
      </c>
      <c r="AA188" s="74">
        <f t="shared" si="44"/>
        <v>25445.7</v>
      </c>
    </row>
    <row r="189" spans="1:27" ht="14.5" x14ac:dyDescent="0.35">
      <c r="A189">
        <v>2270</v>
      </c>
      <c r="B189" t="s">
        <v>525</v>
      </c>
      <c r="C189" t="s">
        <v>1385</v>
      </c>
      <c r="D189" t="s">
        <v>292</v>
      </c>
      <c r="E189" t="s">
        <v>276</v>
      </c>
      <c r="F189" t="s">
        <v>310</v>
      </c>
      <c r="G189" t="s">
        <v>40</v>
      </c>
      <c r="H189" s="6">
        <v>43832</v>
      </c>
      <c r="I189" s="2">
        <v>45657</v>
      </c>
      <c r="J189">
        <v>434.62</v>
      </c>
      <c r="K189" s="45">
        <f t="shared" si="30"/>
        <v>1053.1809803921569</v>
      </c>
      <c r="L189" s="3">
        <f t="shared" si="31"/>
        <v>366</v>
      </c>
      <c r="M189" s="3">
        <f t="shared" si="32"/>
        <v>1</v>
      </c>
      <c r="N189" s="3">
        <f t="shared" si="33"/>
        <v>3</v>
      </c>
      <c r="O189" s="3">
        <f t="shared" si="34"/>
        <v>362</v>
      </c>
      <c r="P189" s="51">
        <f t="shared" si="35"/>
        <v>157332.44</v>
      </c>
      <c r="Q189" s="51">
        <f t="shared" si="36"/>
        <v>93595.691734697713</v>
      </c>
      <c r="R189" s="51">
        <f t="shared" si="37"/>
        <v>110188.95883674129</v>
      </c>
      <c r="S189" s="51">
        <f t="shared" si="38"/>
        <v>203784.65057143901</v>
      </c>
      <c r="T189" s="58">
        <f t="shared" si="39"/>
        <v>39115.800000000003</v>
      </c>
      <c r="U189" s="58">
        <f t="shared" si="40"/>
        <v>39115.800000000003</v>
      </c>
      <c r="V189" s="13"/>
      <c r="W189" s="13">
        <f t="shared" si="41"/>
        <v>130</v>
      </c>
      <c r="X189" s="57">
        <f t="shared" si="42"/>
        <v>136913.52745098039</v>
      </c>
      <c r="Y189" s="72">
        <f t="shared" si="43"/>
        <v>97797.727450980383</v>
      </c>
      <c r="AA189" s="74">
        <f t="shared" si="44"/>
        <v>136913.52745098039</v>
      </c>
    </row>
    <row r="190" spans="1:27" ht="14.5" x14ac:dyDescent="0.35">
      <c r="A190">
        <v>2272</v>
      </c>
      <c r="B190" t="s">
        <v>526</v>
      </c>
      <c r="C190" t="s">
        <v>1385</v>
      </c>
      <c r="D190" t="s">
        <v>316</v>
      </c>
      <c r="E190" t="s">
        <v>276</v>
      </c>
      <c r="F190" t="s">
        <v>504</v>
      </c>
      <c r="G190" t="s">
        <v>40</v>
      </c>
      <c r="H190" s="6">
        <v>43832</v>
      </c>
      <c r="I190" s="2">
        <v>45657</v>
      </c>
      <c r="J190">
        <v>362.6</v>
      </c>
      <c r="K190" s="45">
        <f t="shared" si="30"/>
        <v>961.98686274509816</v>
      </c>
      <c r="L190" s="3">
        <f t="shared" si="31"/>
        <v>366</v>
      </c>
      <c r="M190" s="3">
        <f t="shared" si="32"/>
        <v>4</v>
      </c>
      <c r="N190" s="3">
        <f t="shared" si="33"/>
        <v>0</v>
      </c>
      <c r="O190" s="3">
        <f t="shared" si="34"/>
        <v>362</v>
      </c>
      <c r="P190" s="51">
        <f t="shared" si="35"/>
        <v>131261.20000000001</v>
      </c>
      <c r="Q190" s="51">
        <f t="shared" si="36"/>
        <v>93595.691734697713</v>
      </c>
      <c r="R190" s="51">
        <f t="shared" si="37"/>
        <v>91929.769624505076</v>
      </c>
      <c r="S190" s="51">
        <f t="shared" si="38"/>
        <v>185525.4613592028</v>
      </c>
      <c r="T190" s="58">
        <f t="shared" si="39"/>
        <v>32634.000000000004</v>
      </c>
      <c r="U190" s="58">
        <f t="shared" si="40"/>
        <v>32634.000000000004</v>
      </c>
      <c r="V190" s="13"/>
      <c r="W190" s="13">
        <f t="shared" si="41"/>
        <v>130</v>
      </c>
      <c r="X190" s="57">
        <f t="shared" si="42"/>
        <v>125058.29215686276</v>
      </c>
      <c r="Y190" s="72">
        <f t="shared" si="43"/>
        <v>92424.292156862764</v>
      </c>
      <c r="AA190" s="74">
        <f t="shared" si="44"/>
        <v>125058.29215686276</v>
      </c>
    </row>
    <row r="191" spans="1:27" ht="14.5" x14ac:dyDescent="0.35">
      <c r="A191">
        <v>2273</v>
      </c>
      <c r="B191" t="s">
        <v>527</v>
      </c>
      <c r="C191" t="s">
        <v>1385</v>
      </c>
      <c r="D191" t="s">
        <v>517</v>
      </c>
      <c r="E191" t="s">
        <v>276</v>
      </c>
      <c r="F191" t="s">
        <v>1509</v>
      </c>
      <c r="G191" t="s">
        <v>1529</v>
      </c>
      <c r="H191" s="6">
        <v>43832</v>
      </c>
      <c r="I191" s="2">
        <v>45657</v>
      </c>
      <c r="J191">
        <v>607.38</v>
      </c>
      <c r="K191" s="45">
        <f t="shared" si="30"/>
        <v>1423.1969934640524</v>
      </c>
      <c r="L191" s="3">
        <f t="shared" si="31"/>
        <v>366</v>
      </c>
      <c r="M191" s="3">
        <f t="shared" si="32"/>
        <v>0</v>
      </c>
      <c r="N191" s="3">
        <f t="shared" si="33"/>
        <v>0</v>
      </c>
      <c r="O191" s="3">
        <f t="shared" si="34"/>
        <v>366</v>
      </c>
      <c r="P191" s="51">
        <f t="shared" si="35"/>
        <v>190885.10399999999</v>
      </c>
      <c r="Q191" s="51">
        <f t="shared" si="36"/>
        <v>94629.898273202649</v>
      </c>
      <c r="R191" s="51">
        <f t="shared" si="37"/>
        <v>133687.81967153805</v>
      </c>
      <c r="S191" s="51">
        <f t="shared" si="38"/>
        <v>228317.7179447407</v>
      </c>
      <c r="T191" s="58">
        <f t="shared" si="39"/>
        <v>54664.2</v>
      </c>
      <c r="U191" s="58">
        <f t="shared" si="40"/>
        <v>54664.2</v>
      </c>
      <c r="V191" s="13"/>
      <c r="W191" s="13">
        <f t="shared" si="41"/>
        <v>130</v>
      </c>
      <c r="X191" s="57">
        <f t="shared" si="42"/>
        <v>185015.60915032681</v>
      </c>
      <c r="Y191" s="72">
        <f t="shared" si="43"/>
        <v>130351.40915032681</v>
      </c>
      <c r="AA191" s="74">
        <f t="shared" si="44"/>
        <v>185015.60915032681</v>
      </c>
    </row>
    <row r="192" spans="1:27" ht="14.5" x14ac:dyDescent="0.35">
      <c r="A192">
        <v>2274</v>
      </c>
      <c r="B192" t="s">
        <v>528</v>
      </c>
      <c r="C192" t="s">
        <v>1385</v>
      </c>
      <c r="D192" t="s">
        <v>529</v>
      </c>
      <c r="E192" t="s">
        <v>276</v>
      </c>
      <c r="F192" t="s">
        <v>504</v>
      </c>
      <c r="G192" t="s">
        <v>40</v>
      </c>
      <c r="H192" s="6">
        <v>43832</v>
      </c>
      <c r="I192" s="2">
        <v>45657</v>
      </c>
      <c r="J192">
        <v>311</v>
      </c>
      <c r="K192" s="45">
        <f t="shared" si="30"/>
        <v>766.07790849673211</v>
      </c>
      <c r="L192" s="3">
        <f t="shared" si="31"/>
        <v>366</v>
      </c>
      <c r="M192" s="3">
        <f t="shared" si="32"/>
        <v>1</v>
      </c>
      <c r="N192" s="3">
        <f t="shared" si="33"/>
        <v>0</v>
      </c>
      <c r="O192" s="3">
        <f t="shared" si="34"/>
        <v>365</v>
      </c>
      <c r="P192" s="51">
        <f t="shared" si="35"/>
        <v>113515</v>
      </c>
      <c r="Q192" s="51">
        <f t="shared" si="36"/>
        <v>94371.346638576419</v>
      </c>
      <c r="R192" s="51">
        <f t="shared" si="37"/>
        <v>79501.084851621752</v>
      </c>
      <c r="S192" s="51">
        <f t="shared" si="38"/>
        <v>173872.43149019819</v>
      </c>
      <c r="T192" s="58">
        <f t="shared" si="39"/>
        <v>27990</v>
      </c>
      <c r="U192" s="58">
        <f t="shared" si="40"/>
        <v>27990</v>
      </c>
      <c r="V192" s="13"/>
      <c r="W192" s="13">
        <f t="shared" si="41"/>
        <v>130</v>
      </c>
      <c r="X192" s="57">
        <f t="shared" si="42"/>
        <v>99590.128104575168</v>
      </c>
      <c r="Y192" s="72">
        <f t="shared" si="43"/>
        <v>71600.128104575168</v>
      </c>
      <c r="AA192" s="74">
        <f t="shared" si="44"/>
        <v>99590.128104575168</v>
      </c>
    </row>
    <row r="193" spans="1:27" ht="14.5" x14ac:dyDescent="0.35">
      <c r="A193">
        <v>2275</v>
      </c>
      <c r="B193" t="s">
        <v>530</v>
      </c>
      <c r="C193" t="s">
        <v>1385</v>
      </c>
      <c r="D193" t="s">
        <v>282</v>
      </c>
      <c r="E193" t="s">
        <v>276</v>
      </c>
      <c r="F193" t="s">
        <v>310</v>
      </c>
      <c r="G193" t="s">
        <v>40</v>
      </c>
      <c r="H193" s="6">
        <v>43832</v>
      </c>
      <c r="I193" s="2">
        <v>45657</v>
      </c>
      <c r="J193">
        <v>328.2</v>
      </c>
      <c r="K193" s="45">
        <f t="shared" si="30"/>
        <v>671.23915032679736</v>
      </c>
      <c r="L193" s="3">
        <f t="shared" si="31"/>
        <v>366</v>
      </c>
      <c r="M193" s="3">
        <f t="shared" si="32"/>
        <v>3</v>
      </c>
      <c r="N193" s="3">
        <f t="shared" si="33"/>
        <v>0</v>
      </c>
      <c r="O193" s="3">
        <f t="shared" si="34"/>
        <v>363</v>
      </c>
      <c r="P193" s="51">
        <f t="shared" si="35"/>
        <v>119136.59999999999</v>
      </c>
      <c r="Q193" s="51">
        <f t="shared" si="36"/>
        <v>93854.243369323944</v>
      </c>
      <c r="R193" s="51">
        <f t="shared" si="37"/>
        <v>83438.214734032677</v>
      </c>
      <c r="S193" s="51">
        <f t="shared" si="38"/>
        <v>177292.45810335662</v>
      </c>
      <c r="T193" s="58">
        <f t="shared" si="39"/>
        <v>29538</v>
      </c>
      <c r="U193" s="58">
        <f t="shared" si="40"/>
        <v>29538</v>
      </c>
      <c r="V193" s="13"/>
      <c r="W193" s="13">
        <f t="shared" si="41"/>
        <v>130</v>
      </c>
      <c r="X193" s="57">
        <f t="shared" si="42"/>
        <v>87261.089542483664</v>
      </c>
      <c r="Y193" s="72">
        <f t="shared" si="43"/>
        <v>57723.089542483664</v>
      </c>
      <c r="AA193" s="74">
        <f t="shared" si="44"/>
        <v>87261.089542483664</v>
      </c>
    </row>
    <row r="194" spans="1:27" ht="14.5" x14ac:dyDescent="0.35">
      <c r="A194">
        <v>2276</v>
      </c>
      <c r="B194" t="s">
        <v>531</v>
      </c>
      <c r="C194" t="s">
        <v>1385</v>
      </c>
      <c r="D194" t="s">
        <v>503</v>
      </c>
      <c r="E194" t="s">
        <v>276</v>
      </c>
      <c r="F194" t="s">
        <v>504</v>
      </c>
      <c r="G194" t="s">
        <v>40</v>
      </c>
      <c r="H194" s="6">
        <v>43832</v>
      </c>
      <c r="I194" s="2">
        <v>45657</v>
      </c>
      <c r="J194">
        <v>300.25</v>
      </c>
      <c r="K194" s="45">
        <f t="shared" si="30"/>
        <v>679.69810457516337</v>
      </c>
      <c r="L194" s="3">
        <f t="shared" si="31"/>
        <v>366</v>
      </c>
      <c r="M194" s="3">
        <f t="shared" si="32"/>
        <v>2</v>
      </c>
      <c r="N194" s="3">
        <f t="shared" si="33"/>
        <v>0</v>
      </c>
      <c r="O194" s="3">
        <f t="shared" si="34"/>
        <v>364</v>
      </c>
      <c r="P194" s="51">
        <f t="shared" si="35"/>
        <v>109291</v>
      </c>
      <c r="Q194" s="51">
        <f t="shared" si="36"/>
        <v>94112.795003950188</v>
      </c>
      <c r="R194" s="51">
        <f t="shared" si="37"/>
        <v>76542.774651090978</v>
      </c>
      <c r="S194" s="51">
        <f t="shared" si="38"/>
        <v>170655.56965504115</v>
      </c>
      <c r="T194" s="58">
        <f t="shared" si="39"/>
        <v>27022.5</v>
      </c>
      <c r="U194" s="58">
        <f t="shared" si="40"/>
        <v>27022.5</v>
      </c>
      <c r="V194" s="13"/>
      <c r="W194" s="13">
        <f t="shared" si="41"/>
        <v>130</v>
      </c>
      <c r="X194" s="57">
        <f t="shared" si="42"/>
        <v>88360.753594771231</v>
      </c>
      <c r="Y194" s="72">
        <f t="shared" si="43"/>
        <v>61338.253594771231</v>
      </c>
      <c r="AA194" s="74">
        <f t="shared" si="44"/>
        <v>88360.753594771231</v>
      </c>
    </row>
    <row r="195" spans="1:27" ht="14.5" x14ac:dyDescent="0.35">
      <c r="A195">
        <v>2277</v>
      </c>
      <c r="B195" t="s">
        <v>532</v>
      </c>
      <c r="C195" t="s">
        <v>1385</v>
      </c>
      <c r="D195" t="s">
        <v>1489</v>
      </c>
      <c r="E195" t="s">
        <v>276</v>
      </c>
      <c r="F195" t="s">
        <v>441</v>
      </c>
      <c r="G195" t="s">
        <v>1529</v>
      </c>
      <c r="H195" s="6">
        <v>43936</v>
      </c>
      <c r="I195" s="2">
        <v>45657</v>
      </c>
      <c r="J195">
        <v>455.8</v>
      </c>
      <c r="K195" s="45">
        <f t="shared" si="30"/>
        <v>763.73758169934626</v>
      </c>
      <c r="L195" s="3">
        <f t="shared" si="31"/>
        <v>366</v>
      </c>
      <c r="M195" s="3">
        <f t="shared" si="32"/>
        <v>0</v>
      </c>
      <c r="N195" s="3">
        <f t="shared" si="33"/>
        <v>0</v>
      </c>
      <c r="O195" s="3">
        <f t="shared" si="34"/>
        <v>366</v>
      </c>
      <c r="P195" s="51">
        <f t="shared" si="35"/>
        <v>166822.80000000002</v>
      </c>
      <c r="Q195" s="51">
        <f t="shared" si="36"/>
        <v>94629.898273202649</v>
      </c>
      <c r="R195" s="51">
        <f t="shared" si="37"/>
        <v>116835.60391124633</v>
      </c>
      <c r="S195" s="51">
        <f t="shared" si="38"/>
        <v>211465.502184449</v>
      </c>
      <c r="T195" s="58">
        <f t="shared" si="39"/>
        <v>41022</v>
      </c>
      <c r="U195" s="58">
        <f t="shared" si="40"/>
        <v>41022</v>
      </c>
      <c r="V195" s="13"/>
      <c r="W195" s="13">
        <f t="shared" si="41"/>
        <v>130</v>
      </c>
      <c r="X195" s="57">
        <f t="shared" si="42"/>
        <v>99285.885620915011</v>
      </c>
      <c r="Y195" s="72">
        <f t="shared" si="43"/>
        <v>58263.885620915011</v>
      </c>
      <c r="AA195" s="74">
        <f t="shared" si="44"/>
        <v>99285.885620915011</v>
      </c>
    </row>
    <row r="196" spans="1:27" ht="14.5" x14ac:dyDescent="0.35">
      <c r="A196">
        <v>2278</v>
      </c>
      <c r="B196" t="s">
        <v>534</v>
      </c>
      <c r="C196" t="s">
        <v>1385</v>
      </c>
      <c r="D196" t="s">
        <v>517</v>
      </c>
      <c r="E196" t="s">
        <v>276</v>
      </c>
      <c r="F196" t="s">
        <v>1509</v>
      </c>
      <c r="G196" t="s">
        <v>1529</v>
      </c>
      <c r="H196" s="6">
        <v>43832</v>
      </c>
      <c r="I196" s="2">
        <v>45657</v>
      </c>
      <c r="J196">
        <v>607.38</v>
      </c>
      <c r="K196" s="45">
        <f t="shared" si="30"/>
        <v>1418.0362745098041</v>
      </c>
      <c r="L196" s="3">
        <f t="shared" si="31"/>
        <v>366</v>
      </c>
      <c r="M196" s="3">
        <f t="shared" si="32"/>
        <v>0</v>
      </c>
      <c r="N196" s="3">
        <f t="shared" si="33"/>
        <v>0</v>
      </c>
      <c r="O196" s="3">
        <f t="shared" si="34"/>
        <v>366</v>
      </c>
      <c r="P196" s="51">
        <f t="shared" si="35"/>
        <v>190885.10399999999</v>
      </c>
      <c r="Q196" s="51">
        <f t="shared" si="36"/>
        <v>94629.898273202649</v>
      </c>
      <c r="R196" s="51">
        <f t="shared" si="37"/>
        <v>133687.81967153805</v>
      </c>
      <c r="S196" s="51">
        <f t="shared" si="38"/>
        <v>228317.7179447407</v>
      </c>
      <c r="T196" s="58">
        <f t="shared" si="39"/>
        <v>54664.2</v>
      </c>
      <c r="U196" s="58">
        <f t="shared" si="40"/>
        <v>54664.2</v>
      </c>
      <c r="V196" s="13"/>
      <c r="W196" s="13">
        <f t="shared" si="41"/>
        <v>130</v>
      </c>
      <c r="X196" s="57">
        <f t="shared" si="42"/>
        <v>184344.71568627455</v>
      </c>
      <c r="Y196" s="72">
        <f t="shared" si="43"/>
        <v>129680.51568627455</v>
      </c>
      <c r="AA196" s="74">
        <f t="shared" si="44"/>
        <v>184344.71568627455</v>
      </c>
    </row>
    <row r="197" spans="1:27" ht="14.5" x14ac:dyDescent="0.35">
      <c r="A197">
        <v>2279</v>
      </c>
      <c r="B197" t="s">
        <v>535</v>
      </c>
      <c r="C197" t="s">
        <v>1488</v>
      </c>
      <c r="D197" t="s">
        <v>316</v>
      </c>
      <c r="E197" t="s">
        <v>276</v>
      </c>
      <c r="F197" t="s">
        <v>504</v>
      </c>
      <c r="G197" t="s">
        <v>40</v>
      </c>
      <c r="H197" s="6">
        <v>43832</v>
      </c>
      <c r="I197" s="2">
        <v>45657</v>
      </c>
      <c r="J197">
        <v>345.08</v>
      </c>
      <c r="K197" s="45">
        <f t="shared" ref="K197:K260" si="45">IFERROR(VLOOKUP(A197,promedio,29,FALSE),J197)</f>
        <v>345.08</v>
      </c>
      <c r="L197" s="3">
        <f t="shared" ref="L197:L260" si="46">IF(DATEDIF(H197,I197,"D")&gt;366,366,DATEDIF(H197,I197,"D")+1)</f>
        <v>366</v>
      </c>
      <c r="M197" s="3">
        <f t="shared" ref="M197:M260" si="47">IFERROR(VLOOKUP(A197,faltas,7,FALSE),0)</f>
        <v>7</v>
      </c>
      <c r="N197" s="3">
        <f t="shared" ref="N197:N260" si="48">IFERROR(VLOOKUP(A197,INCP,4,FALSE),0)</f>
        <v>0</v>
      </c>
      <c r="O197" s="3">
        <f t="shared" ref="O197:O260" si="49">L197-M197-N197</f>
        <v>359</v>
      </c>
      <c r="P197" s="51">
        <f t="shared" ref="P197:P260" si="50">IF(J197&gt;TOPE,TOPE,J197)*O197</f>
        <v>123883.72</v>
      </c>
      <c r="Q197" s="51">
        <f t="shared" ref="Q197:Q260" si="51">O197*facdias</f>
        <v>92820.036830818994</v>
      </c>
      <c r="R197" s="51">
        <f t="shared" ref="R197:R260" si="52">P197*facsueldo</f>
        <v>86762.895964890544</v>
      </c>
      <c r="S197" s="51">
        <f t="shared" ref="S197:S260" si="53">Q197+R197</f>
        <v>179582.93279570952</v>
      </c>
      <c r="T197" s="58">
        <f t="shared" ref="T197:T260" si="54">90*J197</f>
        <v>31057.199999999997</v>
      </c>
      <c r="U197" s="58">
        <f t="shared" ref="U197:U260" si="55">IF(S197&gt;T197,T197,S197)</f>
        <v>31057.199999999997</v>
      </c>
      <c r="V197" s="13"/>
      <c r="W197" s="13">
        <f t="shared" ref="W197:W260" si="56">IF(C197="ACTIVO",130,0)</f>
        <v>0</v>
      </c>
      <c r="X197" s="57">
        <f t="shared" ref="X197:X260" si="57">K197*W197</f>
        <v>0</v>
      </c>
      <c r="Y197" s="72">
        <f t="shared" ref="Y197:Y260" si="58">IF(X197-U197&lt;0,0,X197-U197)</f>
        <v>0</v>
      </c>
      <c r="AA197" s="74">
        <f t="shared" si="44"/>
        <v>31057.199999999997</v>
      </c>
    </row>
    <row r="198" spans="1:27" s="4" customFormat="1" ht="14.5" x14ac:dyDescent="0.35">
      <c r="A198">
        <v>2280</v>
      </c>
      <c r="B198" t="s">
        <v>536</v>
      </c>
      <c r="C198" t="s">
        <v>1385</v>
      </c>
      <c r="D198" t="s">
        <v>393</v>
      </c>
      <c r="E198" t="s">
        <v>276</v>
      </c>
      <c r="F198" t="s">
        <v>504</v>
      </c>
      <c r="G198" t="s">
        <v>40</v>
      </c>
      <c r="H198" s="6">
        <v>43832</v>
      </c>
      <c r="I198" s="2">
        <v>45657</v>
      </c>
      <c r="J198">
        <v>328.2</v>
      </c>
      <c r="K198" s="45">
        <f t="shared" si="45"/>
        <v>765.6641176470589</v>
      </c>
      <c r="L198" s="3">
        <f t="shared" si="46"/>
        <v>366</v>
      </c>
      <c r="M198" s="3">
        <f t="shared" si="47"/>
        <v>6</v>
      </c>
      <c r="N198" s="3">
        <f t="shared" si="48"/>
        <v>0</v>
      </c>
      <c r="O198" s="3">
        <f t="shared" si="49"/>
        <v>360</v>
      </c>
      <c r="P198" s="51">
        <f t="shared" si="50"/>
        <v>118152</v>
      </c>
      <c r="Q198" s="51">
        <f t="shared" si="51"/>
        <v>93078.588465445238</v>
      </c>
      <c r="R198" s="51">
        <f t="shared" si="52"/>
        <v>82748.642711437366</v>
      </c>
      <c r="S198" s="51">
        <f t="shared" si="53"/>
        <v>175827.2311768826</v>
      </c>
      <c r="T198" s="58">
        <f t="shared" si="54"/>
        <v>29538</v>
      </c>
      <c r="U198" s="58">
        <f t="shared" si="55"/>
        <v>29538</v>
      </c>
      <c r="V198" s="13"/>
      <c r="W198" s="13">
        <f t="shared" si="56"/>
        <v>130</v>
      </c>
      <c r="X198" s="57">
        <f t="shared" si="57"/>
        <v>99536.335294117656</v>
      </c>
      <c r="Y198" s="72">
        <f t="shared" si="58"/>
        <v>69998.335294117656</v>
      </c>
      <c r="AA198" s="74">
        <f t="shared" ref="AA198:AA261" si="59">U198+Y198</f>
        <v>99536.335294117656</v>
      </c>
    </row>
    <row r="199" spans="1:27" ht="14.5" x14ac:dyDescent="0.35">
      <c r="A199">
        <v>2281</v>
      </c>
      <c r="B199" t="s">
        <v>537</v>
      </c>
      <c r="C199" t="s">
        <v>1385</v>
      </c>
      <c r="D199" t="s">
        <v>512</v>
      </c>
      <c r="E199" t="s">
        <v>276</v>
      </c>
      <c r="F199" t="s">
        <v>504</v>
      </c>
      <c r="G199" t="s">
        <v>40</v>
      </c>
      <c r="H199" s="6">
        <v>43832</v>
      </c>
      <c r="I199" s="2">
        <v>45657</v>
      </c>
      <c r="J199">
        <v>434.62</v>
      </c>
      <c r="K199" s="45">
        <f t="shared" si="45"/>
        <v>672.35797385620913</v>
      </c>
      <c r="L199" s="3">
        <f t="shared" si="46"/>
        <v>366</v>
      </c>
      <c r="M199" s="3">
        <f t="shared" si="47"/>
        <v>1</v>
      </c>
      <c r="N199" s="3">
        <f t="shared" si="48"/>
        <v>11</v>
      </c>
      <c r="O199" s="3">
        <f t="shared" si="49"/>
        <v>354</v>
      </c>
      <c r="P199" s="51">
        <f t="shared" si="50"/>
        <v>153855.48000000001</v>
      </c>
      <c r="Q199" s="51">
        <f t="shared" si="51"/>
        <v>91527.278657687813</v>
      </c>
      <c r="R199" s="51">
        <f t="shared" si="52"/>
        <v>107753.84372432713</v>
      </c>
      <c r="S199" s="51">
        <f t="shared" si="53"/>
        <v>199281.12238201493</v>
      </c>
      <c r="T199" s="58">
        <f t="shared" si="54"/>
        <v>39115.800000000003</v>
      </c>
      <c r="U199" s="58">
        <f t="shared" si="55"/>
        <v>39115.800000000003</v>
      </c>
      <c r="V199" s="13"/>
      <c r="W199" s="13">
        <f t="shared" si="56"/>
        <v>130</v>
      </c>
      <c r="X199" s="57">
        <f t="shared" si="57"/>
        <v>87406.536601307191</v>
      </c>
      <c r="Y199" s="72">
        <f t="shared" si="58"/>
        <v>48290.736601307188</v>
      </c>
      <c r="AA199" s="74">
        <f t="shared" si="59"/>
        <v>87406.536601307191</v>
      </c>
    </row>
    <row r="200" spans="1:27" ht="14.5" x14ac:dyDescent="0.35">
      <c r="A200">
        <v>2282</v>
      </c>
      <c r="B200" t="s">
        <v>538</v>
      </c>
      <c r="C200" t="s">
        <v>1385</v>
      </c>
      <c r="D200" t="s">
        <v>503</v>
      </c>
      <c r="E200" t="s">
        <v>276</v>
      </c>
      <c r="F200" t="s">
        <v>504</v>
      </c>
      <c r="G200" t="s">
        <v>40</v>
      </c>
      <c r="H200" s="6">
        <v>43832</v>
      </c>
      <c r="I200" s="2">
        <v>45657</v>
      </c>
      <c r="J200">
        <v>300.25</v>
      </c>
      <c r="K200" s="45">
        <f t="shared" si="45"/>
        <v>599.46673202614386</v>
      </c>
      <c r="L200" s="3">
        <f t="shared" si="46"/>
        <v>366</v>
      </c>
      <c r="M200" s="3">
        <f t="shared" si="47"/>
        <v>0</v>
      </c>
      <c r="N200" s="3">
        <f t="shared" si="48"/>
        <v>2</v>
      </c>
      <c r="O200" s="3">
        <f t="shared" si="49"/>
        <v>364</v>
      </c>
      <c r="P200" s="51">
        <f t="shared" si="50"/>
        <v>109291</v>
      </c>
      <c r="Q200" s="51">
        <f t="shared" si="51"/>
        <v>94112.795003950188</v>
      </c>
      <c r="R200" s="51">
        <f t="shared" si="52"/>
        <v>76542.774651090978</v>
      </c>
      <c r="S200" s="51">
        <f t="shared" si="53"/>
        <v>170655.56965504115</v>
      </c>
      <c r="T200" s="58">
        <f t="shared" si="54"/>
        <v>27022.5</v>
      </c>
      <c r="U200" s="58">
        <f t="shared" si="55"/>
        <v>27022.5</v>
      </c>
      <c r="V200" s="13"/>
      <c r="W200" s="13">
        <f t="shared" si="56"/>
        <v>130</v>
      </c>
      <c r="X200" s="57">
        <f t="shared" si="57"/>
        <v>77930.675163398701</v>
      </c>
      <c r="Y200" s="72">
        <f t="shared" si="58"/>
        <v>50908.175163398701</v>
      </c>
      <c r="AA200" s="74">
        <f t="shared" si="59"/>
        <v>77930.675163398701</v>
      </c>
    </row>
    <row r="201" spans="1:27" ht="14.5" x14ac:dyDescent="0.35">
      <c r="A201">
        <v>2283</v>
      </c>
      <c r="B201" t="s">
        <v>539</v>
      </c>
      <c r="C201" t="s">
        <v>1385</v>
      </c>
      <c r="D201" t="s">
        <v>385</v>
      </c>
      <c r="E201" t="s">
        <v>276</v>
      </c>
      <c r="F201" t="s">
        <v>277</v>
      </c>
      <c r="G201" t="s">
        <v>40</v>
      </c>
      <c r="H201" s="6">
        <v>44409</v>
      </c>
      <c r="I201" s="2">
        <v>45657</v>
      </c>
      <c r="J201">
        <v>300.25</v>
      </c>
      <c r="K201" s="45">
        <f t="shared" si="45"/>
        <v>803.91006535947702</v>
      </c>
      <c r="L201" s="3">
        <f t="shared" si="46"/>
        <v>366</v>
      </c>
      <c r="M201" s="3">
        <f t="shared" si="47"/>
        <v>6</v>
      </c>
      <c r="N201" s="3">
        <f t="shared" si="48"/>
        <v>0</v>
      </c>
      <c r="O201" s="3">
        <f t="shared" si="49"/>
        <v>360</v>
      </c>
      <c r="P201" s="51">
        <f t="shared" si="50"/>
        <v>108090</v>
      </c>
      <c r="Q201" s="51">
        <f t="shared" si="51"/>
        <v>93078.588465445238</v>
      </c>
      <c r="R201" s="51">
        <f t="shared" si="52"/>
        <v>75701.64525932075</v>
      </c>
      <c r="S201" s="51">
        <f t="shared" si="53"/>
        <v>168780.233724766</v>
      </c>
      <c r="T201" s="58">
        <f t="shared" si="54"/>
        <v>27022.5</v>
      </c>
      <c r="U201" s="58">
        <f t="shared" si="55"/>
        <v>27022.5</v>
      </c>
      <c r="V201" s="13"/>
      <c r="W201" s="13">
        <f t="shared" si="56"/>
        <v>130</v>
      </c>
      <c r="X201" s="57">
        <f t="shared" si="57"/>
        <v>104508.30849673202</v>
      </c>
      <c r="Y201" s="72">
        <f t="shared" si="58"/>
        <v>77485.808496732017</v>
      </c>
      <c r="AA201" s="74">
        <f t="shared" si="59"/>
        <v>104508.30849673202</v>
      </c>
    </row>
    <row r="202" spans="1:27" ht="14.5" x14ac:dyDescent="0.35">
      <c r="A202">
        <v>2284</v>
      </c>
      <c r="B202" t="s">
        <v>540</v>
      </c>
      <c r="C202" t="s">
        <v>1488</v>
      </c>
      <c r="D202" t="s">
        <v>316</v>
      </c>
      <c r="E202" t="s">
        <v>276</v>
      </c>
      <c r="F202" t="s">
        <v>504</v>
      </c>
      <c r="G202" t="s">
        <v>40</v>
      </c>
      <c r="H202" s="6">
        <v>43832</v>
      </c>
      <c r="I202" s="2">
        <v>45657</v>
      </c>
      <c r="J202">
        <v>345.08</v>
      </c>
      <c r="K202" s="45">
        <f t="shared" si="45"/>
        <v>345.08</v>
      </c>
      <c r="L202" s="3">
        <f t="shared" si="46"/>
        <v>366</v>
      </c>
      <c r="M202" s="3">
        <f t="shared" si="47"/>
        <v>1</v>
      </c>
      <c r="N202" s="3">
        <f t="shared" si="48"/>
        <v>0</v>
      </c>
      <c r="O202" s="3">
        <f t="shared" si="49"/>
        <v>365</v>
      </c>
      <c r="P202" s="51">
        <f t="shared" si="50"/>
        <v>125954.2</v>
      </c>
      <c r="Q202" s="51">
        <f t="shared" si="51"/>
        <v>94371.346638576419</v>
      </c>
      <c r="R202" s="51">
        <f t="shared" si="52"/>
        <v>88212.972220571173</v>
      </c>
      <c r="S202" s="51">
        <f t="shared" si="53"/>
        <v>182584.31885914761</v>
      </c>
      <c r="T202" s="58">
        <f t="shared" si="54"/>
        <v>31057.199999999997</v>
      </c>
      <c r="U202" s="58">
        <f t="shared" si="55"/>
        <v>31057.199999999997</v>
      </c>
      <c r="V202" s="13"/>
      <c r="W202" s="13">
        <f t="shared" si="56"/>
        <v>0</v>
      </c>
      <c r="X202" s="57">
        <f t="shared" si="57"/>
        <v>0</v>
      </c>
      <c r="Y202" s="72">
        <f t="shared" si="58"/>
        <v>0</v>
      </c>
      <c r="AA202" s="74">
        <f t="shared" si="59"/>
        <v>31057.199999999997</v>
      </c>
    </row>
    <row r="203" spans="1:27" ht="14.5" x14ac:dyDescent="0.35">
      <c r="A203">
        <v>2286</v>
      </c>
      <c r="B203" t="s">
        <v>541</v>
      </c>
      <c r="C203" t="s">
        <v>1385</v>
      </c>
      <c r="D203" t="s">
        <v>542</v>
      </c>
      <c r="E203" t="s">
        <v>276</v>
      </c>
      <c r="F203" t="s">
        <v>504</v>
      </c>
      <c r="G203" t="s">
        <v>40</v>
      </c>
      <c r="H203" s="6">
        <v>43832</v>
      </c>
      <c r="I203" s="2">
        <v>45657</v>
      </c>
      <c r="J203">
        <v>362.6</v>
      </c>
      <c r="K203" s="45">
        <f t="shared" si="45"/>
        <v>708.22078431372563</v>
      </c>
      <c r="L203" s="3">
        <f t="shared" si="46"/>
        <v>366</v>
      </c>
      <c r="M203" s="3">
        <f t="shared" si="47"/>
        <v>16</v>
      </c>
      <c r="N203" s="3">
        <f t="shared" si="48"/>
        <v>0</v>
      </c>
      <c r="O203" s="3">
        <f t="shared" si="49"/>
        <v>350</v>
      </c>
      <c r="P203" s="51">
        <f t="shared" si="50"/>
        <v>126910.00000000001</v>
      </c>
      <c r="Q203" s="51">
        <f t="shared" si="51"/>
        <v>90493.072119182863</v>
      </c>
      <c r="R203" s="51">
        <f t="shared" si="52"/>
        <v>88882.373946344698</v>
      </c>
      <c r="S203" s="51">
        <f t="shared" si="53"/>
        <v>179375.44606552756</v>
      </c>
      <c r="T203" s="58">
        <f t="shared" si="54"/>
        <v>32634.000000000004</v>
      </c>
      <c r="U203" s="58">
        <f t="shared" si="55"/>
        <v>32634.000000000004</v>
      </c>
      <c r="V203" s="13"/>
      <c r="W203" s="13">
        <f t="shared" si="56"/>
        <v>130</v>
      </c>
      <c r="X203" s="57">
        <f t="shared" si="57"/>
        <v>92068.701960784325</v>
      </c>
      <c r="Y203" s="72">
        <f t="shared" si="58"/>
        <v>59434.701960784325</v>
      </c>
      <c r="AA203" s="74">
        <f t="shared" si="59"/>
        <v>92068.701960784325</v>
      </c>
    </row>
    <row r="204" spans="1:27" ht="14.5" x14ac:dyDescent="0.35">
      <c r="A204">
        <v>2287</v>
      </c>
      <c r="B204" t="s">
        <v>543</v>
      </c>
      <c r="C204" t="s">
        <v>1488</v>
      </c>
      <c r="D204" t="s">
        <v>512</v>
      </c>
      <c r="E204" t="s">
        <v>276</v>
      </c>
      <c r="F204" t="s">
        <v>504</v>
      </c>
      <c r="G204" t="s">
        <v>40</v>
      </c>
      <c r="H204" s="6">
        <v>43832</v>
      </c>
      <c r="I204" s="2">
        <v>45657</v>
      </c>
      <c r="J204">
        <v>434.62</v>
      </c>
      <c r="K204" s="45">
        <f t="shared" si="45"/>
        <v>760.65568627450989</v>
      </c>
      <c r="L204" s="3">
        <f t="shared" si="46"/>
        <v>366</v>
      </c>
      <c r="M204" s="3">
        <f t="shared" si="47"/>
        <v>0</v>
      </c>
      <c r="N204" s="3">
        <f t="shared" si="48"/>
        <v>0</v>
      </c>
      <c r="O204" s="3">
        <f t="shared" si="49"/>
        <v>366</v>
      </c>
      <c r="P204" s="51">
        <f t="shared" si="50"/>
        <v>159070.92000000001</v>
      </c>
      <c r="Q204" s="51">
        <f t="shared" si="51"/>
        <v>94629.898273202649</v>
      </c>
      <c r="R204" s="51">
        <f t="shared" si="52"/>
        <v>111406.5163929484</v>
      </c>
      <c r="S204" s="51">
        <f t="shared" si="53"/>
        <v>206036.41466615105</v>
      </c>
      <c r="T204" s="58">
        <f t="shared" si="54"/>
        <v>39115.800000000003</v>
      </c>
      <c r="U204" s="58">
        <f t="shared" si="55"/>
        <v>39115.800000000003</v>
      </c>
      <c r="V204" s="13"/>
      <c r="W204" s="13">
        <f t="shared" si="56"/>
        <v>0</v>
      </c>
      <c r="X204" s="57">
        <f t="shared" si="57"/>
        <v>0</v>
      </c>
      <c r="Y204" s="72">
        <f t="shared" si="58"/>
        <v>0</v>
      </c>
      <c r="AA204" s="74">
        <f t="shared" si="59"/>
        <v>39115.800000000003</v>
      </c>
    </row>
    <row r="205" spans="1:27" ht="14.5" x14ac:dyDescent="0.35">
      <c r="A205">
        <v>2289</v>
      </c>
      <c r="B205" t="s">
        <v>544</v>
      </c>
      <c r="C205" t="s">
        <v>1385</v>
      </c>
      <c r="D205" t="s">
        <v>292</v>
      </c>
      <c r="E205" t="s">
        <v>276</v>
      </c>
      <c r="F205" t="s">
        <v>504</v>
      </c>
      <c r="G205" t="s">
        <v>40</v>
      </c>
      <c r="H205" s="6">
        <v>43832</v>
      </c>
      <c r="I205" s="2">
        <v>45657</v>
      </c>
      <c r="J205">
        <v>434.62</v>
      </c>
      <c r="K205" s="45">
        <f t="shared" si="45"/>
        <v>757.13169934640518</v>
      </c>
      <c r="L205" s="3">
        <f t="shared" si="46"/>
        <v>366</v>
      </c>
      <c r="M205" s="3">
        <f t="shared" si="47"/>
        <v>1</v>
      </c>
      <c r="N205" s="3">
        <f t="shared" si="48"/>
        <v>0</v>
      </c>
      <c r="O205" s="3">
        <f t="shared" si="49"/>
        <v>365</v>
      </c>
      <c r="P205" s="51">
        <f t="shared" si="50"/>
        <v>158636.29999999999</v>
      </c>
      <c r="Q205" s="51">
        <f t="shared" si="51"/>
        <v>94371.346638576419</v>
      </c>
      <c r="R205" s="51">
        <f t="shared" si="52"/>
        <v>111102.1270038966</v>
      </c>
      <c r="S205" s="51">
        <f t="shared" si="53"/>
        <v>205473.47364247302</v>
      </c>
      <c r="T205" s="58">
        <f t="shared" si="54"/>
        <v>39115.800000000003</v>
      </c>
      <c r="U205" s="58">
        <f t="shared" si="55"/>
        <v>39115.800000000003</v>
      </c>
      <c r="V205" s="13"/>
      <c r="W205" s="13">
        <f t="shared" si="56"/>
        <v>130</v>
      </c>
      <c r="X205" s="57">
        <f t="shared" si="57"/>
        <v>98427.120915032676</v>
      </c>
      <c r="Y205" s="72">
        <f t="shared" si="58"/>
        <v>59311.320915032673</v>
      </c>
      <c r="AA205" s="74">
        <f t="shared" si="59"/>
        <v>98427.120915032676</v>
      </c>
    </row>
    <row r="206" spans="1:27" ht="14.5" x14ac:dyDescent="0.35">
      <c r="A206">
        <v>2290</v>
      </c>
      <c r="B206" t="s">
        <v>545</v>
      </c>
      <c r="C206" t="s">
        <v>1385</v>
      </c>
      <c r="D206" t="s">
        <v>292</v>
      </c>
      <c r="E206" t="s">
        <v>276</v>
      </c>
      <c r="F206" t="s">
        <v>504</v>
      </c>
      <c r="G206" t="s">
        <v>40</v>
      </c>
      <c r="H206" s="6">
        <v>43832</v>
      </c>
      <c r="I206" s="2">
        <v>45657</v>
      </c>
      <c r="J206">
        <v>434.62</v>
      </c>
      <c r="K206" s="45">
        <f t="shared" si="45"/>
        <v>1033.3145098039217</v>
      </c>
      <c r="L206" s="3">
        <f t="shared" si="46"/>
        <v>366</v>
      </c>
      <c r="M206" s="3">
        <f t="shared" si="47"/>
        <v>17</v>
      </c>
      <c r="N206" s="3">
        <f t="shared" si="48"/>
        <v>0</v>
      </c>
      <c r="O206" s="3">
        <f t="shared" si="49"/>
        <v>349</v>
      </c>
      <c r="P206" s="51">
        <f t="shared" si="50"/>
        <v>151682.38</v>
      </c>
      <c r="Q206" s="51">
        <f t="shared" si="51"/>
        <v>90234.520484556633</v>
      </c>
      <c r="R206" s="51">
        <f t="shared" si="52"/>
        <v>106231.89677906827</v>
      </c>
      <c r="S206" s="51">
        <f t="shared" si="53"/>
        <v>196466.4172636249</v>
      </c>
      <c r="T206" s="58">
        <f t="shared" si="54"/>
        <v>39115.800000000003</v>
      </c>
      <c r="U206" s="58">
        <f t="shared" si="55"/>
        <v>39115.800000000003</v>
      </c>
      <c r="V206" s="13"/>
      <c r="W206" s="13">
        <f t="shared" si="56"/>
        <v>130</v>
      </c>
      <c r="X206" s="57">
        <f t="shared" si="57"/>
        <v>134330.88627450983</v>
      </c>
      <c r="Y206" s="72">
        <f t="shared" si="58"/>
        <v>95215.086274509827</v>
      </c>
      <c r="AA206" s="74">
        <f t="shared" si="59"/>
        <v>134330.88627450983</v>
      </c>
    </row>
    <row r="207" spans="1:27" ht="14.5" x14ac:dyDescent="0.35">
      <c r="A207">
        <v>2291</v>
      </c>
      <c r="B207" t="s">
        <v>546</v>
      </c>
      <c r="C207" t="s">
        <v>1385</v>
      </c>
      <c r="D207" t="s">
        <v>292</v>
      </c>
      <c r="E207" t="s">
        <v>276</v>
      </c>
      <c r="F207" t="s">
        <v>504</v>
      </c>
      <c r="G207" t="s">
        <v>40</v>
      </c>
      <c r="H207" s="6">
        <v>43966</v>
      </c>
      <c r="I207" s="2">
        <v>45657</v>
      </c>
      <c r="J207">
        <v>434.62</v>
      </c>
      <c r="K207" s="45">
        <f t="shared" si="45"/>
        <v>1005.551045751634</v>
      </c>
      <c r="L207" s="3">
        <f t="shared" si="46"/>
        <v>366</v>
      </c>
      <c r="M207" s="3">
        <f t="shared" si="47"/>
        <v>1</v>
      </c>
      <c r="N207" s="3">
        <f t="shared" si="48"/>
        <v>0</v>
      </c>
      <c r="O207" s="3">
        <f t="shared" si="49"/>
        <v>365</v>
      </c>
      <c r="P207" s="51">
        <f t="shared" si="50"/>
        <v>158636.29999999999</v>
      </c>
      <c r="Q207" s="51">
        <f t="shared" si="51"/>
        <v>94371.346638576419</v>
      </c>
      <c r="R207" s="51">
        <f t="shared" si="52"/>
        <v>111102.1270038966</v>
      </c>
      <c r="S207" s="51">
        <f t="shared" si="53"/>
        <v>205473.47364247302</v>
      </c>
      <c r="T207" s="58">
        <f t="shared" si="54"/>
        <v>39115.800000000003</v>
      </c>
      <c r="U207" s="58">
        <f t="shared" si="55"/>
        <v>39115.800000000003</v>
      </c>
      <c r="V207" s="13"/>
      <c r="W207" s="13">
        <f t="shared" si="56"/>
        <v>130</v>
      </c>
      <c r="X207" s="57">
        <f t="shared" si="57"/>
        <v>130721.63594771242</v>
      </c>
      <c r="Y207" s="72">
        <f t="shared" si="58"/>
        <v>91605.835947712418</v>
      </c>
      <c r="AA207" s="74">
        <f t="shared" si="59"/>
        <v>130721.63594771242</v>
      </c>
    </row>
    <row r="208" spans="1:27" s="4" customFormat="1" ht="14.5" x14ac:dyDescent="0.35">
      <c r="A208">
        <v>2293</v>
      </c>
      <c r="B208" t="s">
        <v>548</v>
      </c>
      <c r="C208" t="s">
        <v>1385</v>
      </c>
      <c r="D208" t="s">
        <v>282</v>
      </c>
      <c r="E208" t="s">
        <v>276</v>
      </c>
      <c r="F208" t="s">
        <v>504</v>
      </c>
      <c r="G208" t="s">
        <v>40</v>
      </c>
      <c r="H208" s="6">
        <v>43832</v>
      </c>
      <c r="I208" s="2">
        <v>45657</v>
      </c>
      <c r="J208">
        <v>328.2</v>
      </c>
      <c r="K208" s="45">
        <f t="shared" si="45"/>
        <v>757.09418300653601</v>
      </c>
      <c r="L208" s="3">
        <f t="shared" si="46"/>
        <v>366</v>
      </c>
      <c r="M208" s="3">
        <f t="shared" si="47"/>
        <v>17</v>
      </c>
      <c r="N208" s="3">
        <f t="shared" si="48"/>
        <v>0</v>
      </c>
      <c r="O208" s="3">
        <f t="shared" si="49"/>
        <v>349</v>
      </c>
      <c r="P208" s="51">
        <f t="shared" si="50"/>
        <v>114541.8</v>
      </c>
      <c r="Q208" s="51">
        <f t="shared" si="51"/>
        <v>90234.520484556633</v>
      </c>
      <c r="R208" s="51">
        <f t="shared" si="52"/>
        <v>80220.211961921232</v>
      </c>
      <c r="S208" s="51">
        <f t="shared" si="53"/>
        <v>170454.73244647786</v>
      </c>
      <c r="T208" s="58">
        <f t="shared" si="54"/>
        <v>29538</v>
      </c>
      <c r="U208" s="58">
        <f t="shared" si="55"/>
        <v>29538</v>
      </c>
      <c r="V208" s="13"/>
      <c r="W208" s="13">
        <f t="shared" si="56"/>
        <v>130</v>
      </c>
      <c r="X208" s="57">
        <f t="shared" si="57"/>
        <v>98422.243790849679</v>
      </c>
      <c r="Y208" s="72">
        <f t="shared" si="58"/>
        <v>68884.243790849679</v>
      </c>
      <c r="AA208" s="74">
        <f t="shared" si="59"/>
        <v>98422.243790849679</v>
      </c>
    </row>
    <row r="209" spans="1:27" ht="14.5" x14ac:dyDescent="0.35">
      <c r="A209">
        <v>2294</v>
      </c>
      <c r="B209" t="s">
        <v>549</v>
      </c>
      <c r="C209" t="s">
        <v>1488</v>
      </c>
      <c r="D209" t="s">
        <v>298</v>
      </c>
      <c r="E209" t="s">
        <v>276</v>
      </c>
      <c r="F209" t="s">
        <v>504</v>
      </c>
      <c r="G209" t="s">
        <v>40</v>
      </c>
      <c r="H209" s="6">
        <v>43832</v>
      </c>
      <c r="I209" s="2">
        <v>45657</v>
      </c>
      <c r="J209">
        <v>263</v>
      </c>
      <c r="K209" s="45">
        <f t="shared" si="45"/>
        <v>263</v>
      </c>
      <c r="L209" s="3">
        <f t="shared" si="46"/>
        <v>366</v>
      </c>
      <c r="M209" s="3">
        <f t="shared" si="47"/>
        <v>31</v>
      </c>
      <c r="N209" s="3">
        <f t="shared" si="48"/>
        <v>0</v>
      </c>
      <c r="O209" s="3">
        <f t="shared" si="49"/>
        <v>335</v>
      </c>
      <c r="P209" s="51">
        <f t="shared" si="50"/>
        <v>88105</v>
      </c>
      <c r="Q209" s="51">
        <f t="shared" si="51"/>
        <v>86614.797599789308</v>
      </c>
      <c r="R209" s="51">
        <f t="shared" si="52"/>
        <v>61705.000051553841</v>
      </c>
      <c r="S209" s="51">
        <f t="shared" si="53"/>
        <v>148319.79765134316</v>
      </c>
      <c r="T209" s="58">
        <f t="shared" si="54"/>
        <v>23670</v>
      </c>
      <c r="U209" s="58">
        <f t="shared" si="55"/>
        <v>23670</v>
      </c>
      <c r="V209" s="13"/>
      <c r="W209" s="13">
        <f t="shared" si="56"/>
        <v>0</v>
      </c>
      <c r="X209" s="57">
        <f t="shared" si="57"/>
        <v>0</v>
      </c>
      <c r="Y209" s="72">
        <f t="shared" si="58"/>
        <v>0</v>
      </c>
      <c r="AA209" s="74">
        <f t="shared" si="59"/>
        <v>23670</v>
      </c>
    </row>
    <row r="210" spans="1:27" s="4" customFormat="1" ht="14.5" x14ac:dyDescent="0.35">
      <c r="A210">
        <v>2295</v>
      </c>
      <c r="B210" t="s">
        <v>550</v>
      </c>
      <c r="C210" t="s">
        <v>1385</v>
      </c>
      <c r="D210" t="s">
        <v>503</v>
      </c>
      <c r="E210" t="s">
        <v>276</v>
      </c>
      <c r="F210" t="s">
        <v>504</v>
      </c>
      <c r="G210" t="s">
        <v>40</v>
      </c>
      <c r="H210" s="6">
        <v>43832</v>
      </c>
      <c r="I210" s="2">
        <v>45657</v>
      </c>
      <c r="J210">
        <v>300.25</v>
      </c>
      <c r="K210" s="45">
        <f t="shared" si="45"/>
        <v>886.57705882352946</v>
      </c>
      <c r="L210" s="3">
        <f t="shared" si="46"/>
        <v>366</v>
      </c>
      <c r="M210" s="3">
        <f t="shared" si="47"/>
        <v>3</v>
      </c>
      <c r="N210" s="3">
        <f t="shared" si="48"/>
        <v>5</v>
      </c>
      <c r="O210" s="3">
        <f t="shared" si="49"/>
        <v>358</v>
      </c>
      <c r="P210" s="51">
        <f t="shared" si="50"/>
        <v>107489.5</v>
      </c>
      <c r="Q210" s="51">
        <f t="shared" si="51"/>
        <v>92561.485196192763</v>
      </c>
      <c r="R210" s="51">
        <f t="shared" si="52"/>
        <v>75281.080563435637</v>
      </c>
      <c r="S210" s="51">
        <f t="shared" si="53"/>
        <v>167842.5657596284</v>
      </c>
      <c r="T210" s="58">
        <f t="shared" si="54"/>
        <v>27022.5</v>
      </c>
      <c r="U210" s="58">
        <f t="shared" si="55"/>
        <v>27022.5</v>
      </c>
      <c r="V210" s="13"/>
      <c r="W210" s="13">
        <f t="shared" si="56"/>
        <v>130</v>
      </c>
      <c r="X210" s="57">
        <f t="shared" si="57"/>
        <v>115255.01764705883</v>
      </c>
      <c r="Y210" s="72">
        <f t="shared" si="58"/>
        <v>88232.517647058834</v>
      </c>
      <c r="AA210" s="74">
        <f t="shared" si="59"/>
        <v>115255.01764705883</v>
      </c>
    </row>
    <row r="211" spans="1:27" ht="14.5" x14ac:dyDescent="0.35">
      <c r="A211">
        <v>2296</v>
      </c>
      <c r="B211" t="s">
        <v>551</v>
      </c>
      <c r="C211" t="s">
        <v>1385</v>
      </c>
      <c r="D211" t="s">
        <v>316</v>
      </c>
      <c r="E211" t="s">
        <v>276</v>
      </c>
      <c r="F211" t="s">
        <v>504</v>
      </c>
      <c r="G211" t="s">
        <v>40</v>
      </c>
      <c r="H211" s="6">
        <v>43832</v>
      </c>
      <c r="I211" s="2">
        <v>45657</v>
      </c>
      <c r="J211">
        <v>362.6</v>
      </c>
      <c r="K211" s="45">
        <f t="shared" si="45"/>
        <v>1025.2479738562092</v>
      </c>
      <c r="L211" s="3">
        <f t="shared" si="46"/>
        <v>366</v>
      </c>
      <c r="M211" s="3">
        <f t="shared" si="47"/>
        <v>6</v>
      </c>
      <c r="N211" s="3">
        <f t="shared" si="48"/>
        <v>0</v>
      </c>
      <c r="O211" s="3">
        <f t="shared" si="49"/>
        <v>360</v>
      </c>
      <c r="P211" s="51">
        <f t="shared" si="50"/>
        <v>130536.00000000001</v>
      </c>
      <c r="Q211" s="51">
        <f t="shared" si="51"/>
        <v>93078.588465445238</v>
      </c>
      <c r="R211" s="51">
        <f t="shared" si="52"/>
        <v>91421.870344811687</v>
      </c>
      <c r="S211" s="51">
        <f t="shared" si="53"/>
        <v>184500.45881025691</v>
      </c>
      <c r="T211" s="58">
        <f t="shared" si="54"/>
        <v>32634.000000000004</v>
      </c>
      <c r="U211" s="58">
        <f t="shared" si="55"/>
        <v>32634.000000000004</v>
      </c>
      <c r="V211" s="13"/>
      <c r="W211" s="13">
        <f t="shared" si="56"/>
        <v>130</v>
      </c>
      <c r="X211" s="57">
        <f t="shared" si="57"/>
        <v>133282.2366013072</v>
      </c>
      <c r="Y211" s="72">
        <f t="shared" si="58"/>
        <v>100648.2366013072</v>
      </c>
      <c r="AA211" s="74">
        <f t="shared" si="59"/>
        <v>133282.2366013072</v>
      </c>
    </row>
    <row r="212" spans="1:27" ht="14.5" x14ac:dyDescent="0.35">
      <c r="A212">
        <v>2297</v>
      </c>
      <c r="B212" t="s">
        <v>552</v>
      </c>
      <c r="C212" t="s">
        <v>1385</v>
      </c>
      <c r="D212" t="s">
        <v>282</v>
      </c>
      <c r="E212" t="s">
        <v>276</v>
      </c>
      <c r="F212" t="s">
        <v>504</v>
      </c>
      <c r="G212" t="s">
        <v>40</v>
      </c>
      <c r="H212" s="6">
        <v>43832</v>
      </c>
      <c r="I212" s="2">
        <v>45657</v>
      </c>
      <c r="J212">
        <v>328.2</v>
      </c>
      <c r="K212" s="45">
        <f t="shared" si="45"/>
        <v>892.3286928104576</v>
      </c>
      <c r="L212" s="3">
        <f t="shared" si="46"/>
        <v>366</v>
      </c>
      <c r="M212" s="3">
        <f t="shared" si="47"/>
        <v>0</v>
      </c>
      <c r="N212" s="3">
        <f t="shared" si="48"/>
        <v>0</v>
      </c>
      <c r="O212" s="3">
        <f t="shared" si="49"/>
        <v>366</v>
      </c>
      <c r="P212" s="51">
        <f t="shared" si="50"/>
        <v>120121.2</v>
      </c>
      <c r="Q212" s="51">
        <f t="shared" si="51"/>
        <v>94629.898273202649</v>
      </c>
      <c r="R212" s="51">
        <f t="shared" si="52"/>
        <v>84127.786756627989</v>
      </c>
      <c r="S212" s="51">
        <f t="shared" si="53"/>
        <v>178757.68502983064</v>
      </c>
      <c r="T212" s="58">
        <f t="shared" si="54"/>
        <v>29538</v>
      </c>
      <c r="U212" s="58">
        <f t="shared" si="55"/>
        <v>29538</v>
      </c>
      <c r="V212" s="13"/>
      <c r="W212" s="13">
        <f t="shared" si="56"/>
        <v>130</v>
      </c>
      <c r="X212" s="57">
        <f t="shared" si="57"/>
        <v>116002.73006535949</v>
      </c>
      <c r="Y212" s="72">
        <f t="shared" si="58"/>
        <v>86464.730065359487</v>
      </c>
      <c r="AA212" s="74">
        <f t="shared" si="59"/>
        <v>116002.73006535949</v>
      </c>
    </row>
    <row r="213" spans="1:27" ht="14.5" x14ac:dyDescent="0.35">
      <c r="A213">
        <v>2298</v>
      </c>
      <c r="B213" t="s">
        <v>553</v>
      </c>
      <c r="C213" t="s">
        <v>1385</v>
      </c>
      <c r="D213" t="s">
        <v>503</v>
      </c>
      <c r="E213" t="s">
        <v>276</v>
      </c>
      <c r="F213" t="s">
        <v>504</v>
      </c>
      <c r="G213" t="s">
        <v>40</v>
      </c>
      <c r="H213" s="6">
        <v>44089</v>
      </c>
      <c r="I213" s="2">
        <v>45657</v>
      </c>
      <c r="J213">
        <v>300.25</v>
      </c>
      <c r="K213" s="45">
        <f t="shared" si="45"/>
        <v>654.63300653594763</v>
      </c>
      <c r="L213" s="3">
        <f t="shared" si="46"/>
        <v>366</v>
      </c>
      <c r="M213" s="3">
        <f t="shared" si="47"/>
        <v>3</v>
      </c>
      <c r="N213" s="3">
        <f t="shared" si="48"/>
        <v>12</v>
      </c>
      <c r="O213" s="3">
        <f t="shared" si="49"/>
        <v>351</v>
      </c>
      <c r="P213" s="51">
        <f t="shared" si="50"/>
        <v>105387.75</v>
      </c>
      <c r="Q213" s="51">
        <f t="shared" si="51"/>
        <v>90751.623753809108</v>
      </c>
      <c r="R213" s="51">
        <f t="shared" si="52"/>
        <v>73809.104127837738</v>
      </c>
      <c r="S213" s="51">
        <f t="shared" si="53"/>
        <v>164560.72788164683</v>
      </c>
      <c r="T213" s="58">
        <f t="shared" si="54"/>
        <v>27022.5</v>
      </c>
      <c r="U213" s="58">
        <f t="shared" si="55"/>
        <v>27022.5</v>
      </c>
      <c r="V213" s="13"/>
      <c r="W213" s="13">
        <f t="shared" si="56"/>
        <v>130</v>
      </c>
      <c r="X213" s="57">
        <f t="shared" si="57"/>
        <v>85102.290849673198</v>
      </c>
      <c r="Y213" s="72">
        <f t="shared" si="58"/>
        <v>58079.790849673198</v>
      </c>
      <c r="AA213" s="74">
        <f t="shared" si="59"/>
        <v>85102.290849673198</v>
      </c>
    </row>
    <row r="214" spans="1:27" ht="14.5" x14ac:dyDescent="0.35">
      <c r="A214">
        <v>2299</v>
      </c>
      <c r="B214" t="s">
        <v>555</v>
      </c>
      <c r="C214" t="s">
        <v>1385</v>
      </c>
      <c r="D214" t="s">
        <v>316</v>
      </c>
      <c r="E214" t="s">
        <v>276</v>
      </c>
      <c r="F214" t="s">
        <v>504</v>
      </c>
      <c r="G214" t="s">
        <v>40</v>
      </c>
      <c r="H214" s="6">
        <v>43832</v>
      </c>
      <c r="I214" s="2">
        <v>45657</v>
      </c>
      <c r="J214">
        <v>362.6</v>
      </c>
      <c r="K214" s="45">
        <f t="shared" si="45"/>
        <v>1022.3274509803922</v>
      </c>
      <c r="L214" s="3">
        <f t="shared" si="46"/>
        <v>366</v>
      </c>
      <c r="M214" s="3">
        <f t="shared" si="47"/>
        <v>1</v>
      </c>
      <c r="N214" s="3">
        <f t="shared" si="48"/>
        <v>0</v>
      </c>
      <c r="O214" s="3">
        <f t="shared" si="49"/>
        <v>365</v>
      </c>
      <c r="P214" s="51">
        <f t="shared" si="50"/>
        <v>132349</v>
      </c>
      <c r="Q214" s="51">
        <f t="shared" si="51"/>
        <v>94371.346638576419</v>
      </c>
      <c r="R214" s="51">
        <f t="shared" si="52"/>
        <v>92691.618544045166</v>
      </c>
      <c r="S214" s="51">
        <f t="shared" si="53"/>
        <v>187062.96518262158</v>
      </c>
      <c r="T214" s="58">
        <f t="shared" si="54"/>
        <v>32634.000000000004</v>
      </c>
      <c r="U214" s="58">
        <f t="shared" si="55"/>
        <v>32634.000000000004</v>
      </c>
      <c r="V214" s="13"/>
      <c r="W214" s="13">
        <f t="shared" si="56"/>
        <v>130</v>
      </c>
      <c r="X214" s="57">
        <f t="shared" si="57"/>
        <v>132902.56862745099</v>
      </c>
      <c r="Y214" s="72">
        <f t="shared" si="58"/>
        <v>100268.56862745099</v>
      </c>
      <c r="AA214" s="74">
        <f t="shared" si="59"/>
        <v>132902.56862745099</v>
      </c>
    </row>
    <row r="215" spans="1:27" ht="14.5" x14ac:dyDescent="0.35">
      <c r="A215">
        <v>2300</v>
      </c>
      <c r="B215" t="s">
        <v>556</v>
      </c>
      <c r="C215" t="s">
        <v>1385</v>
      </c>
      <c r="D215" t="s">
        <v>316</v>
      </c>
      <c r="E215" t="s">
        <v>276</v>
      </c>
      <c r="F215" t="s">
        <v>1505</v>
      </c>
      <c r="G215" t="s">
        <v>40</v>
      </c>
      <c r="H215" s="6">
        <v>43832</v>
      </c>
      <c r="I215" s="2">
        <v>45657</v>
      </c>
      <c r="J215">
        <v>362.6</v>
      </c>
      <c r="K215" s="45">
        <f t="shared" si="45"/>
        <v>686.20562091503268</v>
      </c>
      <c r="L215" s="3">
        <f t="shared" si="46"/>
        <v>366</v>
      </c>
      <c r="M215" s="3">
        <f t="shared" si="47"/>
        <v>1</v>
      </c>
      <c r="N215" s="3">
        <f t="shared" si="48"/>
        <v>0</v>
      </c>
      <c r="O215" s="3">
        <f t="shared" si="49"/>
        <v>365</v>
      </c>
      <c r="P215" s="51">
        <f t="shared" si="50"/>
        <v>132349</v>
      </c>
      <c r="Q215" s="51">
        <f t="shared" si="51"/>
        <v>94371.346638576419</v>
      </c>
      <c r="R215" s="51">
        <f t="shared" si="52"/>
        <v>92691.618544045166</v>
      </c>
      <c r="S215" s="51">
        <f t="shared" si="53"/>
        <v>187062.96518262158</v>
      </c>
      <c r="T215" s="58">
        <f t="shared" si="54"/>
        <v>32634.000000000004</v>
      </c>
      <c r="U215" s="58">
        <f t="shared" si="55"/>
        <v>32634.000000000004</v>
      </c>
      <c r="V215" s="13"/>
      <c r="W215" s="13">
        <f t="shared" si="56"/>
        <v>130</v>
      </c>
      <c r="X215" s="57">
        <f t="shared" si="57"/>
        <v>89206.730718954248</v>
      </c>
      <c r="Y215" s="72">
        <f t="shared" si="58"/>
        <v>56572.730718954248</v>
      </c>
      <c r="AA215" s="74">
        <f t="shared" si="59"/>
        <v>89206.730718954248</v>
      </c>
    </row>
    <row r="216" spans="1:27" ht="14.5" x14ac:dyDescent="0.35">
      <c r="A216">
        <v>2301</v>
      </c>
      <c r="B216" t="s">
        <v>557</v>
      </c>
      <c r="C216" t="s">
        <v>1385</v>
      </c>
      <c r="D216" t="s">
        <v>316</v>
      </c>
      <c r="E216" t="s">
        <v>276</v>
      </c>
      <c r="F216" t="s">
        <v>504</v>
      </c>
      <c r="G216" t="s">
        <v>40</v>
      </c>
      <c r="H216" s="6">
        <v>43832</v>
      </c>
      <c r="I216" s="2">
        <v>45657</v>
      </c>
      <c r="J216">
        <v>362.6</v>
      </c>
      <c r="K216" s="45">
        <f t="shared" si="45"/>
        <v>819.89300653594796</v>
      </c>
      <c r="L216" s="3">
        <f t="shared" si="46"/>
        <v>366</v>
      </c>
      <c r="M216" s="3">
        <f t="shared" si="47"/>
        <v>12</v>
      </c>
      <c r="N216" s="3">
        <f t="shared" si="48"/>
        <v>0</v>
      </c>
      <c r="O216" s="3">
        <f t="shared" si="49"/>
        <v>354</v>
      </c>
      <c r="P216" s="51">
        <f t="shared" si="50"/>
        <v>128360.40000000001</v>
      </c>
      <c r="Q216" s="51">
        <f t="shared" si="51"/>
        <v>91527.278657687813</v>
      </c>
      <c r="R216" s="51">
        <f t="shared" si="52"/>
        <v>89898.172505731491</v>
      </c>
      <c r="S216" s="51">
        <f t="shared" si="53"/>
        <v>181425.45116341929</v>
      </c>
      <c r="T216" s="58">
        <f t="shared" si="54"/>
        <v>32634.000000000004</v>
      </c>
      <c r="U216" s="58">
        <f t="shared" si="55"/>
        <v>32634.000000000004</v>
      </c>
      <c r="V216" s="13"/>
      <c r="W216" s="13">
        <f t="shared" si="56"/>
        <v>130</v>
      </c>
      <c r="X216" s="57">
        <f t="shared" si="57"/>
        <v>106586.09084967323</v>
      </c>
      <c r="Y216" s="72">
        <f t="shared" si="58"/>
        <v>73952.09084967323</v>
      </c>
      <c r="AA216" s="74">
        <f t="shared" si="59"/>
        <v>106586.09084967323</v>
      </c>
    </row>
    <row r="217" spans="1:27" ht="14.5" x14ac:dyDescent="0.35">
      <c r="A217">
        <v>2302</v>
      </c>
      <c r="B217" t="s">
        <v>1426</v>
      </c>
      <c r="C217" t="s">
        <v>1488</v>
      </c>
      <c r="D217" t="s">
        <v>316</v>
      </c>
      <c r="E217" t="s">
        <v>276</v>
      </c>
      <c r="F217" t="s">
        <v>504</v>
      </c>
      <c r="G217" t="s">
        <v>40</v>
      </c>
      <c r="H217" s="6">
        <v>44242</v>
      </c>
      <c r="I217" s="2">
        <v>45657</v>
      </c>
      <c r="J217">
        <v>321</v>
      </c>
      <c r="K217" s="45">
        <f t="shared" si="45"/>
        <v>321</v>
      </c>
      <c r="L217" s="3">
        <f t="shared" si="46"/>
        <v>366</v>
      </c>
      <c r="M217" s="3">
        <f t="shared" si="47"/>
        <v>0</v>
      </c>
      <c r="N217" s="3">
        <f t="shared" si="48"/>
        <v>0</v>
      </c>
      <c r="O217" s="3">
        <f t="shared" si="49"/>
        <v>366</v>
      </c>
      <c r="P217" s="51">
        <f t="shared" si="50"/>
        <v>117486</v>
      </c>
      <c r="Q217" s="51">
        <f t="shared" si="51"/>
        <v>94629.898273202649</v>
      </c>
      <c r="R217" s="51">
        <f t="shared" si="52"/>
        <v>82282.204597433229</v>
      </c>
      <c r="S217" s="51">
        <f t="shared" si="53"/>
        <v>176912.10287063586</v>
      </c>
      <c r="T217" s="58">
        <f t="shared" si="54"/>
        <v>28890</v>
      </c>
      <c r="U217" s="58">
        <f t="shared" si="55"/>
        <v>28890</v>
      </c>
      <c r="V217" s="13"/>
      <c r="W217" s="13">
        <f t="shared" si="56"/>
        <v>0</v>
      </c>
      <c r="X217" s="57">
        <f t="shared" si="57"/>
        <v>0</v>
      </c>
      <c r="Y217" s="72">
        <f t="shared" si="58"/>
        <v>0</v>
      </c>
      <c r="AA217" s="74">
        <f t="shared" si="59"/>
        <v>28890</v>
      </c>
    </row>
    <row r="218" spans="1:27" ht="14.5" x14ac:dyDescent="0.35">
      <c r="A218">
        <v>2303</v>
      </c>
      <c r="B218" t="s">
        <v>558</v>
      </c>
      <c r="C218" t="s">
        <v>1385</v>
      </c>
      <c r="D218" t="s">
        <v>542</v>
      </c>
      <c r="E218" t="s">
        <v>276</v>
      </c>
      <c r="F218" t="s">
        <v>504</v>
      </c>
      <c r="G218" t="s">
        <v>40</v>
      </c>
      <c r="H218" s="6">
        <v>43832</v>
      </c>
      <c r="I218" s="2">
        <v>45657</v>
      </c>
      <c r="J218">
        <v>362.6</v>
      </c>
      <c r="K218" s="45">
        <f t="shared" si="45"/>
        <v>753.12718954248385</v>
      </c>
      <c r="L218" s="3">
        <f t="shared" si="46"/>
        <v>366</v>
      </c>
      <c r="M218" s="3">
        <f t="shared" si="47"/>
        <v>9</v>
      </c>
      <c r="N218" s="3">
        <f t="shared" si="48"/>
        <v>0</v>
      </c>
      <c r="O218" s="3">
        <f t="shared" si="49"/>
        <v>357</v>
      </c>
      <c r="P218" s="51">
        <f t="shared" si="50"/>
        <v>129448.20000000001</v>
      </c>
      <c r="Q218" s="51">
        <f t="shared" si="51"/>
        <v>92302.933561566519</v>
      </c>
      <c r="R218" s="51">
        <f t="shared" si="52"/>
        <v>90660.021425271581</v>
      </c>
      <c r="S218" s="51">
        <f t="shared" si="53"/>
        <v>182962.9549868381</v>
      </c>
      <c r="T218" s="58">
        <f t="shared" si="54"/>
        <v>32634.000000000004</v>
      </c>
      <c r="U218" s="58">
        <f t="shared" si="55"/>
        <v>32634.000000000004</v>
      </c>
      <c r="V218" s="13"/>
      <c r="W218" s="13">
        <f t="shared" si="56"/>
        <v>130</v>
      </c>
      <c r="X218" s="57">
        <f t="shared" si="57"/>
        <v>97906.534640522907</v>
      </c>
      <c r="Y218" s="72">
        <f t="shared" si="58"/>
        <v>65272.534640522907</v>
      </c>
      <c r="AA218" s="74">
        <f t="shared" si="59"/>
        <v>97906.534640522907</v>
      </c>
    </row>
    <row r="219" spans="1:27" ht="14.5" x14ac:dyDescent="0.35">
      <c r="A219">
        <v>2304</v>
      </c>
      <c r="B219" t="s">
        <v>559</v>
      </c>
      <c r="C219" t="s">
        <v>1385</v>
      </c>
      <c r="D219" t="s">
        <v>316</v>
      </c>
      <c r="E219" t="s">
        <v>276</v>
      </c>
      <c r="F219" t="s">
        <v>504</v>
      </c>
      <c r="G219" t="s">
        <v>40</v>
      </c>
      <c r="H219" s="6">
        <v>43832</v>
      </c>
      <c r="I219" s="2">
        <v>45657</v>
      </c>
      <c r="J219">
        <v>362.6</v>
      </c>
      <c r="K219" s="45">
        <f t="shared" si="45"/>
        <v>827.67098039215693</v>
      </c>
      <c r="L219" s="3">
        <f t="shared" si="46"/>
        <v>366</v>
      </c>
      <c r="M219" s="3">
        <f t="shared" si="47"/>
        <v>0</v>
      </c>
      <c r="N219" s="3">
        <f t="shared" si="48"/>
        <v>0</v>
      </c>
      <c r="O219" s="3">
        <f t="shared" si="49"/>
        <v>366</v>
      </c>
      <c r="P219" s="51">
        <f t="shared" si="50"/>
        <v>132711.6</v>
      </c>
      <c r="Q219" s="51">
        <f t="shared" si="51"/>
        <v>94629.898273202649</v>
      </c>
      <c r="R219" s="51">
        <f t="shared" si="52"/>
        <v>92945.568183891868</v>
      </c>
      <c r="S219" s="51">
        <f t="shared" si="53"/>
        <v>187575.46645709453</v>
      </c>
      <c r="T219" s="58">
        <f t="shared" si="54"/>
        <v>32634.000000000004</v>
      </c>
      <c r="U219" s="58">
        <f t="shared" si="55"/>
        <v>32634.000000000004</v>
      </c>
      <c r="V219" s="13"/>
      <c r="W219" s="13">
        <f t="shared" si="56"/>
        <v>130</v>
      </c>
      <c r="X219" s="57">
        <f t="shared" si="57"/>
        <v>107597.2274509804</v>
      </c>
      <c r="Y219" s="72">
        <f t="shared" si="58"/>
        <v>74963.227450980397</v>
      </c>
      <c r="AA219" s="74">
        <f t="shared" si="59"/>
        <v>107597.2274509804</v>
      </c>
    </row>
    <row r="220" spans="1:27" ht="14.5" x14ac:dyDescent="0.35">
      <c r="A220">
        <v>2305</v>
      </c>
      <c r="B220" t="s">
        <v>560</v>
      </c>
      <c r="C220" t="s">
        <v>1385</v>
      </c>
      <c r="D220" t="s">
        <v>316</v>
      </c>
      <c r="E220" t="s">
        <v>276</v>
      </c>
      <c r="F220" t="s">
        <v>504</v>
      </c>
      <c r="G220" t="s">
        <v>40</v>
      </c>
      <c r="H220" s="6">
        <v>43832</v>
      </c>
      <c r="I220" s="2">
        <v>45657</v>
      </c>
      <c r="J220">
        <v>362.6</v>
      </c>
      <c r="K220" s="45">
        <f t="shared" si="45"/>
        <v>1014.5707843137257</v>
      </c>
      <c r="L220" s="3">
        <f t="shared" si="46"/>
        <v>366</v>
      </c>
      <c r="M220" s="3">
        <f t="shared" si="47"/>
        <v>4</v>
      </c>
      <c r="N220" s="3">
        <f t="shared" si="48"/>
        <v>18</v>
      </c>
      <c r="O220" s="3">
        <f t="shared" si="49"/>
        <v>344</v>
      </c>
      <c r="P220" s="51">
        <f t="shared" si="50"/>
        <v>124734.40000000001</v>
      </c>
      <c r="Q220" s="51">
        <f t="shared" si="51"/>
        <v>88941.762311425453</v>
      </c>
      <c r="R220" s="51">
        <f t="shared" si="52"/>
        <v>87358.676107264488</v>
      </c>
      <c r="S220" s="51">
        <f t="shared" si="53"/>
        <v>176300.43841868994</v>
      </c>
      <c r="T220" s="58">
        <f t="shared" si="54"/>
        <v>32634.000000000004</v>
      </c>
      <c r="U220" s="58">
        <f t="shared" si="55"/>
        <v>32634.000000000004</v>
      </c>
      <c r="V220" s="13"/>
      <c r="W220" s="13">
        <f t="shared" si="56"/>
        <v>130</v>
      </c>
      <c r="X220" s="57">
        <f t="shared" si="57"/>
        <v>131894.20196078432</v>
      </c>
      <c r="Y220" s="72">
        <f t="shared" si="58"/>
        <v>99260.201960784325</v>
      </c>
      <c r="AA220" s="74">
        <f t="shared" si="59"/>
        <v>131894.20196078432</v>
      </c>
    </row>
    <row r="221" spans="1:27" ht="14.5" x14ac:dyDescent="0.35">
      <c r="A221">
        <v>2306</v>
      </c>
      <c r="B221" t="s">
        <v>561</v>
      </c>
      <c r="C221" t="s">
        <v>1385</v>
      </c>
      <c r="D221" t="s">
        <v>292</v>
      </c>
      <c r="E221" t="s">
        <v>276</v>
      </c>
      <c r="F221" t="s">
        <v>504</v>
      </c>
      <c r="G221" t="s">
        <v>40</v>
      </c>
      <c r="H221" s="6">
        <v>43832</v>
      </c>
      <c r="I221" s="2">
        <v>45657</v>
      </c>
      <c r="J221">
        <v>434.62</v>
      </c>
      <c r="K221" s="45">
        <f t="shared" si="45"/>
        <v>1059.1501307189542</v>
      </c>
      <c r="L221" s="3">
        <f t="shared" si="46"/>
        <v>366</v>
      </c>
      <c r="M221" s="3">
        <f t="shared" si="47"/>
        <v>0</v>
      </c>
      <c r="N221" s="3">
        <f t="shared" si="48"/>
        <v>0</v>
      </c>
      <c r="O221" s="3">
        <f t="shared" si="49"/>
        <v>366</v>
      </c>
      <c r="P221" s="51">
        <f t="shared" si="50"/>
        <v>159070.92000000001</v>
      </c>
      <c r="Q221" s="51">
        <f t="shared" si="51"/>
        <v>94629.898273202649</v>
      </c>
      <c r="R221" s="51">
        <f t="shared" si="52"/>
        <v>111406.5163929484</v>
      </c>
      <c r="S221" s="51">
        <f t="shared" si="53"/>
        <v>206036.41466615105</v>
      </c>
      <c r="T221" s="58">
        <f t="shared" si="54"/>
        <v>39115.800000000003</v>
      </c>
      <c r="U221" s="58">
        <f t="shared" si="55"/>
        <v>39115.800000000003</v>
      </c>
      <c r="V221" s="13"/>
      <c r="W221" s="13">
        <f t="shared" si="56"/>
        <v>130</v>
      </c>
      <c r="X221" s="57">
        <f t="shared" si="57"/>
        <v>137689.51699346406</v>
      </c>
      <c r="Y221" s="72">
        <f t="shared" si="58"/>
        <v>98573.716993464055</v>
      </c>
      <c r="AA221" s="74">
        <f t="shared" si="59"/>
        <v>137689.51699346406</v>
      </c>
    </row>
    <row r="222" spans="1:27" ht="14.5" x14ac:dyDescent="0.35">
      <c r="A222">
        <v>2307</v>
      </c>
      <c r="B222" t="s">
        <v>562</v>
      </c>
      <c r="C222" t="s">
        <v>1385</v>
      </c>
      <c r="D222" t="s">
        <v>316</v>
      </c>
      <c r="E222" t="s">
        <v>276</v>
      </c>
      <c r="F222" t="s">
        <v>504</v>
      </c>
      <c r="G222" t="s">
        <v>40</v>
      </c>
      <c r="H222" s="6">
        <v>43832</v>
      </c>
      <c r="I222" s="2">
        <v>45657</v>
      </c>
      <c r="J222">
        <v>362.6</v>
      </c>
      <c r="K222" s="45">
        <f t="shared" si="45"/>
        <v>695.87601307189561</v>
      </c>
      <c r="L222" s="3">
        <f t="shared" si="46"/>
        <v>366</v>
      </c>
      <c r="M222" s="3">
        <f t="shared" si="47"/>
        <v>6</v>
      </c>
      <c r="N222" s="3">
        <f t="shared" si="48"/>
        <v>0</v>
      </c>
      <c r="O222" s="3">
        <f t="shared" si="49"/>
        <v>360</v>
      </c>
      <c r="P222" s="51">
        <f t="shared" si="50"/>
        <v>130536.00000000001</v>
      </c>
      <c r="Q222" s="51">
        <f t="shared" si="51"/>
        <v>93078.588465445238</v>
      </c>
      <c r="R222" s="51">
        <f t="shared" si="52"/>
        <v>91421.870344811687</v>
      </c>
      <c r="S222" s="51">
        <f t="shared" si="53"/>
        <v>184500.45881025691</v>
      </c>
      <c r="T222" s="58">
        <f t="shared" si="54"/>
        <v>32634.000000000004</v>
      </c>
      <c r="U222" s="58">
        <f t="shared" si="55"/>
        <v>32634.000000000004</v>
      </c>
      <c r="V222" s="13"/>
      <c r="W222" s="13">
        <f t="shared" si="56"/>
        <v>130</v>
      </c>
      <c r="X222" s="57">
        <f t="shared" si="57"/>
        <v>90463.881699346428</v>
      </c>
      <c r="Y222" s="72">
        <f t="shared" si="58"/>
        <v>57829.881699346428</v>
      </c>
      <c r="AA222" s="74">
        <f t="shared" si="59"/>
        <v>90463.881699346428</v>
      </c>
    </row>
    <row r="223" spans="1:27" ht="14.5" x14ac:dyDescent="0.35">
      <c r="A223">
        <v>2308</v>
      </c>
      <c r="B223" t="s">
        <v>563</v>
      </c>
      <c r="C223" t="s">
        <v>1385</v>
      </c>
      <c r="D223" t="s">
        <v>512</v>
      </c>
      <c r="E223" t="s">
        <v>276</v>
      </c>
      <c r="F223" t="s">
        <v>504</v>
      </c>
      <c r="G223" t="s">
        <v>40</v>
      </c>
      <c r="H223" s="6">
        <v>43832</v>
      </c>
      <c r="I223" s="2">
        <v>45657</v>
      </c>
      <c r="J223">
        <v>434.62</v>
      </c>
      <c r="K223" s="45">
        <f t="shared" si="45"/>
        <v>872.66895424836605</v>
      </c>
      <c r="L223" s="3">
        <f t="shared" si="46"/>
        <v>366</v>
      </c>
      <c r="M223" s="3">
        <f t="shared" si="47"/>
        <v>6</v>
      </c>
      <c r="N223" s="3">
        <f t="shared" si="48"/>
        <v>0</v>
      </c>
      <c r="O223" s="3">
        <f t="shared" si="49"/>
        <v>360</v>
      </c>
      <c r="P223" s="51">
        <f t="shared" si="50"/>
        <v>156463.20000000001</v>
      </c>
      <c r="Q223" s="51">
        <f t="shared" si="51"/>
        <v>93078.588465445238</v>
      </c>
      <c r="R223" s="51">
        <f t="shared" si="52"/>
        <v>109580.18005863776</v>
      </c>
      <c r="S223" s="51">
        <f t="shared" si="53"/>
        <v>202658.76852408302</v>
      </c>
      <c r="T223" s="58">
        <f t="shared" si="54"/>
        <v>39115.800000000003</v>
      </c>
      <c r="U223" s="58">
        <f t="shared" si="55"/>
        <v>39115.800000000003</v>
      </c>
      <c r="V223" s="13"/>
      <c r="W223" s="13">
        <f t="shared" si="56"/>
        <v>130</v>
      </c>
      <c r="X223" s="57">
        <f t="shared" si="57"/>
        <v>113446.96405228759</v>
      </c>
      <c r="Y223" s="72">
        <f t="shared" si="58"/>
        <v>74331.164052287582</v>
      </c>
      <c r="AA223" s="74">
        <f t="shared" si="59"/>
        <v>113446.96405228759</v>
      </c>
    </row>
    <row r="224" spans="1:27" ht="14.5" x14ac:dyDescent="0.35">
      <c r="A224">
        <v>2309</v>
      </c>
      <c r="B224" t="s">
        <v>564</v>
      </c>
      <c r="C224" t="s">
        <v>1385</v>
      </c>
      <c r="D224" t="s">
        <v>512</v>
      </c>
      <c r="E224" t="s">
        <v>276</v>
      </c>
      <c r="F224" t="s">
        <v>504</v>
      </c>
      <c r="G224" t="s">
        <v>40</v>
      </c>
      <c r="H224" s="6">
        <v>43832</v>
      </c>
      <c r="I224" s="2">
        <v>45657</v>
      </c>
      <c r="J224">
        <v>434.62</v>
      </c>
      <c r="K224" s="45">
        <f t="shared" si="45"/>
        <v>979.57274509803926</v>
      </c>
      <c r="L224" s="3">
        <f t="shared" si="46"/>
        <v>366</v>
      </c>
      <c r="M224" s="3">
        <f t="shared" si="47"/>
        <v>1</v>
      </c>
      <c r="N224" s="3">
        <f t="shared" si="48"/>
        <v>0</v>
      </c>
      <c r="O224" s="3">
        <f t="shared" si="49"/>
        <v>365</v>
      </c>
      <c r="P224" s="51">
        <f t="shared" si="50"/>
        <v>158636.29999999999</v>
      </c>
      <c r="Q224" s="51">
        <f t="shared" si="51"/>
        <v>94371.346638576419</v>
      </c>
      <c r="R224" s="51">
        <f t="shared" si="52"/>
        <v>111102.1270038966</v>
      </c>
      <c r="S224" s="51">
        <f t="shared" si="53"/>
        <v>205473.47364247302</v>
      </c>
      <c r="T224" s="58">
        <f t="shared" si="54"/>
        <v>39115.800000000003</v>
      </c>
      <c r="U224" s="58">
        <f t="shared" si="55"/>
        <v>39115.800000000003</v>
      </c>
      <c r="V224" s="13"/>
      <c r="W224" s="13">
        <f t="shared" si="56"/>
        <v>130</v>
      </c>
      <c r="X224" s="57">
        <f t="shared" si="57"/>
        <v>127344.45686274511</v>
      </c>
      <c r="Y224" s="72">
        <f t="shared" si="58"/>
        <v>88228.656862745105</v>
      </c>
      <c r="AA224" s="74">
        <f t="shared" si="59"/>
        <v>127344.45686274511</v>
      </c>
    </row>
    <row r="225" spans="1:27" ht="14.5" x14ac:dyDescent="0.35">
      <c r="A225">
        <v>2310</v>
      </c>
      <c r="B225" t="s">
        <v>565</v>
      </c>
      <c r="C225" t="s">
        <v>1385</v>
      </c>
      <c r="D225" t="s">
        <v>292</v>
      </c>
      <c r="E225" t="s">
        <v>276</v>
      </c>
      <c r="F225" t="s">
        <v>504</v>
      </c>
      <c r="G225" t="s">
        <v>40</v>
      </c>
      <c r="H225" s="6">
        <v>43832</v>
      </c>
      <c r="I225" s="2">
        <v>45657</v>
      </c>
      <c r="J225">
        <v>434.62</v>
      </c>
      <c r="K225" s="45">
        <f t="shared" si="45"/>
        <v>1183.8242483660131</v>
      </c>
      <c r="L225" s="3">
        <f t="shared" si="46"/>
        <v>366</v>
      </c>
      <c r="M225" s="3">
        <f t="shared" si="47"/>
        <v>0</v>
      </c>
      <c r="N225" s="3">
        <f t="shared" si="48"/>
        <v>0</v>
      </c>
      <c r="O225" s="3">
        <f t="shared" si="49"/>
        <v>366</v>
      </c>
      <c r="P225" s="51">
        <f t="shared" si="50"/>
        <v>159070.92000000001</v>
      </c>
      <c r="Q225" s="51">
        <f t="shared" si="51"/>
        <v>94629.898273202649</v>
      </c>
      <c r="R225" s="51">
        <f t="shared" si="52"/>
        <v>111406.5163929484</v>
      </c>
      <c r="S225" s="51">
        <f t="shared" si="53"/>
        <v>206036.41466615105</v>
      </c>
      <c r="T225" s="58">
        <f t="shared" si="54"/>
        <v>39115.800000000003</v>
      </c>
      <c r="U225" s="58">
        <f t="shared" si="55"/>
        <v>39115.800000000003</v>
      </c>
      <c r="V225" s="13"/>
      <c r="W225" s="13">
        <f t="shared" si="56"/>
        <v>130</v>
      </c>
      <c r="X225" s="57">
        <f t="shared" si="57"/>
        <v>153897.1522875817</v>
      </c>
      <c r="Y225" s="72">
        <f t="shared" si="58"/>
        <v>114781.3522875817</v>
      </c>
      <c r="AA225" s="74">
        <f t="shared" si="59"/>
        <v>153897.1522875817</v>
      </c>
    </row>
    <row r="226" spans="1:27" ht="14.5" x14ac:dyDescent="0.35">
      <c r="A226">
        <v>2311</v>
      </c>
      <c r="B226" t="s">
        <v>566</v>
      </c>
      <c r="C226" t="s">
        <v>1385</v>
      </c>
      <c r="D226" t="s">
        <v>316</v>
      </c>
      <c r="E226" t="s">
        <v>276</v>
      </c>
      <c r="F226" t="s">
        <v>1500</v>
      </c>
      <c r="G226" t="s">
        <v>40</v>
      </c>
      <c r="H226" s="6">
        <v>43832</v>
      </c>
      <c r="I226" s="2">
        <v>45657</v>
      </c>
      <c r="J226">
        <v>362.6</v>
      </c>
      <c r="K226" s="45">
        <f t="shared" si="45"/>
        <v>944.06032679738587</v>
      </c>
      <c r="L226" s="3">
        <f t="shared" si="46"/>
        <v>366</v>
      </c>
      <c r="M226" s="3">
        <f t="shared" si="47"/>
        <v>0</v>
      </c>
      <c r="N226" s="3">
        <f t="shared" si="48"/>
        <v>0</v>
      </c>
      <c r="O226" s="3">
        <f t="shared" si="49"/>
        <v>366</v>
      </c>
      <c r="P226" s="51">
        <f t="shared" si="50"/>
        <v>132711.6</v>
      </c>
      <c r="Q226" s="51">
        <f t="shared" si="51"/>
        <v>94629.898273202649</v>
      </c>
      <c r="R226" s="51">
        <f t="shared" si="52"/>
        <v>92945.568183891868</v>
      </c>
      <c r="S226" s="51">
        <f t="shared" si="53"/>
        <v>187575.46645709453</v>
      </c>
      <c r="T226" s="58">
        <f t="shared" si="54"/>
        <v>32634.000000000004</v>
      </c>
      <c r="U226" s="58">
        <f t="shared" si="55"/>
        <v>32634.000000000004</v>
      </c>
      <c r="V226" s="13"/>
      <c r="W226" s="13">
        <f t="shared" si="56"/>
        <v>130</v>
      </c>
      <c r="X226" s="57">
        <f t="shared" si="57"/>
        <v>122727.84248366016</v>
      </c>
      <c r="Y226" s="72">
        <f t="shared" si="58"/>
        <v>90093.842483660163</v>
      </c>
      <c r="AA226" s="74">
        <f t="shared" si="59"/>
        <v>122727.84248366016</v>
      </c>
    </row>
    <row r="227" spans="1:27" ht="14.5" x14ac:dyDescent="0.35">
      <c r="A227">
        <v>2313</v>
      </c>
      <c r="B227" t="s">
        <v>567</v>
      </c>
      <c r="C227" t="s">
        <v>1385</v>
      </c>
      <c r="D227" t="s">
        <v>296</v>
      </c>
      <c r="E227" t="s">
        <v>276</v>
      </c>
      <c r="F227" t="s">
        <v>504</v>
      </c>
      <c r="G227" t="s">
        <v>40</v>
      </c>
      <c r="H227" s="6">
        <v>43832</v>
      </c>
      <c r="I227" s="2">
        <v>45657</v>
      </c>
      <c r="J227">
        <v>434.62</v>
      </c>
      <c r="K227" s="45">
        <f t="shared" si="45"/>
        <v>649.98562091503265</v>
      </c>
      <c r="L227" s="3">
        <f t="shared" si="46"/>
        <v>366</v>
      </c>
      <c r="M227" s="3">
        <f t="shared" si="47"/>
        <v>6</v>
      </c>
      <c r="N227" s="3">
        <f t="shared" si="48"/>
        <v>0</v>
      </c>
      <c r="O227" s="3">
        <f t="shared" si="49"/>
        <v>360</v>
      </c>
      <c r="P227" s="51">
        <f t="shared" si="50"/>
        <v>156463.20000000001</v>
      </c>
      <c r="Q227" s="51">
        <f t="shared" si="51"/>
        <v>93078.588465445238</v>
      </c>
      <c r="R227" s="51">
        <f t="shared" si="52"/>
        <v>109580.18005863776</v>
      </c>
      <c r="S227" s="51">
        <f t="shared" si="53"/>
        <v>202658.76852408302</v>
      </c>
      <c r="T227" s="58">
        <f t="shared" si="54"/>
        <v>39115.800000000003</v>
      </c>
      <c r="U227" s="58">
        <f t="shared" si="55"/>
        <v>39115.800000000003</v>
      </c>
      <c r="V227" s="13"/>
      <c r="W227" s="13">
        <f t="shared" si="56"/>
        <v>130</v>
      </c>
      <c r="X227" s="57">
        <f t="shared" si="57"/>
        <v>84498.130718954242</v>
      </c>
      <c r="Y227" s="72">
        <f t="shared" si="58"/>
        <v>45382.330718954239</v>
      </c>
      <c r="AA227" s="74">
        <f t="shared" si="59"/>
        <v>84498.130718954242</v>
      </c>
    </row>
    <row r="228" spans="1:27" ht="14.5" x14ac:dyDescent="0.35">
      <c r="A228">
        <v>2314</v>
      </c>
      <c r="B228" t="s">
        <v>568</v>
      </c>
      <c r="C228" t="s">
        <v>1385</v>
      </c>
      <c r="D228" t="s">
        <v>341</v>
      </c>
      <c r="E228" t="s">
        <v>276</v>
      </c>
      <c r="F228" t="s">
        <v>310</v>
      </c>
      <c r="G228" t="s">
        <v>40</v>
      </c>
      <c r="H228" s="6">
        <v>43936</v>
      </c>
      <c r="I228" s="2">
        <v>45657</v>
      </c>
      <c r="J228">
        <v>362.6</v>
      </c>
      <c r="K228" s="45">
        <f t="shared" si="45"/>
        <v>673.90477124183019</v>
      </c>
      <c r="L228" s="3">
        <f t="shared" si="46"/>
        <v>366</v>
      </c>
      <c r="M228" s="3">
        <f t="shared" si="47"/>
        <v>0</v>
      </c>
      <c r="N228" s="3">
        <f t="shared" si="48"/>
        <v>0</v>
      </c>
      <c r="O228" s="3">
        <f t="shared" si="49"/>
        <v>366</v>
      </c>
      <c r="P228" s="51">
        <f t="shared" si="50"/>
        <v>132711.6</v>
      </c>
      <c r="Q228" s="51">
        <f t="shared" si="51"/>
        <v>94629.898273202649</v>
      </c>
      <c r="R228" s="51">
        <f t="shared" si="52"/>
        <v>92945.568183891868</v>
      </c>
      <c r="S228" s="51">
        <f t="shared" si="53"/>
        <v>187575.46645709453</v>
      </c>
      <c r="T228" s="58">
        <f t="shared" si="54"/>
        <v>32634.000000000004</v>
      </c>
      <c r="U228" s="58">
        <f t="shared" si="55"/>
        <v>32634.000000000004</v>
      </c>
      <c r="V228" s="13"/>
      <c r="W228" s="13">
        <f t="shared" si="56"/>
        <v>130</v>
      </c>
      <c r="X228" s="57">
        <f t="shared" si="57"/>
        <v>87607.620261437929</v>
      </c>
      <c r="Y228" s="72">
        <f t="shared" si="58"/>
        <v>54973.620261437929</v>
      </c>
      <c r="AA228" s="74">
        <f t="shared" si="59"/>
        <v>87607.620261437929</v>
      </c>
    </row>
    <row r="229" spans="1:27" ht="14.5" x14ac:dyDescent="0.35">
      <c r="A229">
        <v>2315</v>
      </c>
      <c r="B229" t="s">
        <v>569</v>
      </c>
      <c r="C229" t="s">
        <v>1385</v>
      </c>
      <c r="D229" t="s">
        <v>512</v>
      </c>
      <c r="E229" t="s">
        <v>276</v>
      </c>
      <c r="F229" t="s">
        <v>504</v>
      </c>
      <c r="G229" t="s">
        <v>40</v>
      </c>
      <c r="H229" s="6">
        <v>43832</v>
      </c>
      <c r="I229" s="2">
        <v>45657</v>
      </c>
      <c r="J229">
        <v>434.62</v>
      </c>
      <c r="K229" s="45">
        <f t="shared" si="45"/>
        <v>744.59300653594767</v>
      </c>
      <c r="L229" s="3">
        <f t="shared" si="46"/>
        <v>366</v>
      </c>
      <c r="M229" s="3">
        <f t="shared" si="47"/>
        <v>10</v>
      </c>
      <c r="N229" s="3">
        <f t="shared" si="48"/>
        <v>0</v>
      </c>
      <c r="O229" s="3">
        <f t="shared" si="49"/>
        <v>356</v>
      </c>
      <c r="P229" s="51">
        <f t="shared" si="50"/>
        <v>154724.72</v>
      </c>
      <c r="Q229" s="51">
        <f t="shared" si="51"/>
        <v>92044.381926940288</v>
      </c>
      <c r="R229" s="51">
        <f t="shared" si="52"/>
        <v>108362.62250243066</v>
      </c>
      <c r="S229" s="51">
        <f t="shared" si="53"/>
        <v>200407.00442937095</v>
      </c>
      <c r="T229" s="58">
        <f t="shared" si="54"/>
        <v>39115.800000000003</v>
      </c>
      <c r="U229" s="58">
        <f t="shared" si="55"/>
        <v>39115.800000000003</v>
      </c>
      <c r="V229" s="13"/>
      <c r="W229" s="13">
        <f t="shared" si="56"/>
        <v>130</v>
      </c>
      <c r="X229" s="57">
        <f t="shared" si="57"/>
        <v>96797.090849673201</v>
      </c>
      <c r="Y229" s="72">
        <f t="shared" si="58"/>
        <v>57681.290849673198</v>
      </c>
      <c r="AA229" s="74">
        <f t="shared" si="59"/>
        <v>96797.090849673201</v>
      </c>
    </row>
    <row r="230" spans="1:27" ht="14.5" x14ac:dyDescent="0.35">
      <c r="A230">
        <v>2316</v>
      </c>
      <c r="B230" t="s">
        <v>570</v>
      </c>
      <c r="C230" t="s">
        <v>1488</v>
      </c>
      <c r="D230" t="s">
        <v>512</v>
      </c>
      <c r="E230" t="s">
        <v>276</v>
      </c>
      <c r="F230" t="s">
        <v>504</v>
      </c>
      <c r="G230" t="s">
        <v>40</v>
      </c>
      <c r="H230" s="6">
        <v>43832</v>
      </c>
      <c r="I230" s="2">
        <v>45657</v>
      </c>
      <c r="J230">
        <v>417.1</v>
      </c>
      <c r="K230" s="45">
        <f t="shared" si="45"/>
        <v>417.1</v>
      </c>
      <c r="L230" s="3">
        <f t="shared" si="46"/>
        <v>366</v>
      </c>
      <c r="M230" s="3">
        <f t="shared" si="47"/>
        <v>18</v>
      </c>
      <c r="N230" s="3">
        <f t="shared" si="48"/>
        <v>0</v>
      </c>
      <c r="O230" s="3">
        <f t="shared" si="49"/>
        <v>348</v>
      </c>
      <c r="P230" s="51">
        <f t="shared" si="50"/>
        <v>145150.80000000002</v>
      </c>
      <c r="Q230" s="51">
        <f t="shared" si="51"/>
        <v>89975.968849930388</v>
      </c>
      <c r="R230" s="51">
        <f t="shared" si="52"/>
        <v>101657.4555528413</v>
      </c>
      <c r="S230" s="51">
        <f t="shared" si="53"/>
        <v>191633.42440277169</v>
      </c>
      <c r="T230" s="58">
        <f t="shared" si="54"/>
        <v>37539</v>
      </c>
      <c r="U230" s="58">
        <f t="shared" si="55"/>
        <v>37539</v>
      </c>
      <c r="V230" s="13"/>
      <c r="W230" s="13">
        <f t="shared" si="56"/>
        <v>0</v>
      </c>
      <c r="X230" s="57">
        <f t="shared" si="57"/>
        <v>0</v>
      </c>
      <c r="Y230" s="72">
        <f t="shared" si="58"/>
        <v>0</v>
      </c>
      <c r="AA230" s="74">
        <f t="shared" si="59"/>
        <v>37539</v>
      </c>
    </row>
    <row r="231" spans="1:27" ht="14.5" x14ac:dyDescent="0.35">
      <c r="A231">
        <v>2317</v>
      </c>
      <c r="B231" t="s">
        <v>571</v>
      </c>
      <c r="C231" t="s">
        <v>1385</v>
      </c>
      <c r="D231" t="s">
        <v>512</v>
      </c>
      <c r="E231" t="s">
        <v>276</v>
      </c>
      <c r="F231" t="s">
        <v>504</v>
      </c>
      <c r="G231" t="s">
        <v>40</v>
      </c>
      <c r="H231" s="6">
        <v>43832</v>
      </c>
      <c r="I231" s="2">
        <v>45657</v>
      </c>
      <c r="J231">
        <v>434.62</v>
      </c>
      <c r="K231" s="45">
        <f t="shared" si="45"/>
        <v>1210.3339215686271</v>
      </c>
      <c r="L231" s="3">
        <f t="shared" si="46"/>
        <v>366</v>
      </c>
      <c r="M231" s="3">
        <f t="shared" si="47"/>
        <v>2</v>
      </c>
      <c r="N231" s="3">
        <f t="shared" si="48"/>
        <v>0</v>
      </c>
      <c r="O231" s="3">
        <f t="shared" si="49"/>
        <v>364</v>
      </c>
      <c r="P231" s="51">
        <f t="shared" si="50"/>
        <v>158201.68</v>
      </c>
      <c r="Q231" s="51">
        <f t="shared" si="51"/>
        <v>94112.795003950188</v>
      </c>
      <c r="R231" s="51">
        <f t="shared" si="52"/>
        <v>110797.73761484484</v>
      </c>
      <c r="S231" s="51">
        <f t="shared" si="53"/>
        <v>204910.53261879503</v>
      </c>
      <c r="T231" s="58">
        <f t="shared" si="54"/>
        <v>39115.800000000003</v>
      </c>
      <c r="U231" s="58">
        <f t="shared" si="55"/>
        <v>39115.800000000003</v>
      </c>
      <c r="V231" s="13"/>
      <c r="W231" s="13">
        <f t="shared" si="56"/>
        <v>130</v>
      </c>
      <c r="X231" s="57">
        <f t="shared" si="57"/>
        <v>157343.40980392153</v>
      </c>
      <c r="Y231" s="72">
        <f t="shared" si="58"/>
        <v>118227.60980392153</v>
      </c>
      <c r="AA231" s="74">
        <f t="shared" si="59"/>
        <v>157343.40980392153</v>
      </c>
    </row>
    <row r="232" spans="1:27" ht="14.5" x14ac:dyDescent="0.35">
      <c r="A232">
        <v>2318</v>
      </c>
      <c r="B232" t="s">
        <v>572</v>
      </c>
      <c r="C232" t="s">
        <v>1385</v>
      </c>
      <c r="D232" t="s">
        <v>573</v>
      </c>
      <c r="E232" t="s">
        <v>276</v>
      </c>
      <c r="F232" t="s">
        <v>1500</v>
      </c>
      <c r="G232" t="s">
        <v>40</v>
      </c>
      <c r="H232" s="6">
        <v>43832</v>
      </c>
      <c r="I232" s="2">
        <v>45657</v>
      </c>
      <c r="J232">
        <v>362.6</v>
      </c>
      <c r="K232" s="45">
        <f t="shared" si="45"/>
        <v>946.66575163398682</v>
      </c>
      <c r="L232" s="3">
        <f t="shared" si="46"/>
        <v>366</v>
      </c>
      <c r="M232" s="3">
        <f t="shared" si="47"/>
        <v>1</v>
      </c>
      <c r="N232" s="3">
        <f t="shared" si="48"/>
        <v>0</v>
      </c>
      <c r="O232" s="3">
        <f t="shared" si="49"/>
        <v>365</v>
      </c>
      <c r="P232" s="51">
        <f t="shared" si="50"/>
        <v>132349</v>
      </c>
      <c r="Q232" s="51">
        <f t="shared" si="51"/>
        <v>94371.346638576419</v>
      </c>
      <c r="R232" s="51">
        <f t="shared" si="52"/>
        <v>92691.618544045166</v>
      </c>
      <c r="S232" s="51">
        <f t="shared" si="53"/>
        <v>187062.96518262158</v>
      </c>
      <c r="T232" s="58">
        <f t="shared" si="54"/>
        <v>32634.000000000004</v>
      </c>
      <c r="U232" s="58">
        <f t="shared" si="55"/>
        <v>32634.000000000004</v>
      </c>
      <c r="V232" s="13"/>
      <c r="W232" s="13">
        <f t="shared" si="56"/>
        <v>130</v>
      </c>
      <c r="X232" s="57">
        <f t="shared" si="57"/>
        <v>123066.54771241828</v>
      </c>
      <c r="Y232" s="72">
        <f t="shared" si="58"/>
        <v>90432.54771241828</v>
      </c>
      <c r="AA232" s="74">
        <f t="shared" si="59"/>
        <v>123066.54771241828</v>
      </c>
    </row>
    <row r="233" spans="1:27" ht="14.5" x14ac:dyDescent="0.35">
      <c r="A233">
        <v>2319</v>
      </c>
      <c r="B233" t="s">
        <v>574</v>
      </c>
      <c r="C233" t="s">
        <v>1385</v>
      </c>
      <c r="D233" t="s">
        <v>316</v>
      </c>
      <c r="E233" t="s">
        <v>276</v>
      </c>
      <c r="F233" t="s">
        <v>504</v>
      </c>
      <c r="G233" t="s">
        <v>40</v>
      </c>
      <c r="H233" s="6">
        <v>43832</v>
      </c>
      <c r="I233" s="2">
        <v>45657</v>
      </c>
      <c r="J233">
        <v>362.6</v>
      </c>
      <c r="K233" s="45">
        <f t="shared" si="45"/>
        <v>939.13490196078442</v>
      </c>
      <c r="L233" s="3">
        <f t="shared" si="46"/>
        <v>366</v>
      </c>
      <c r="M233" s="3">
        <f t="shared" si="47"/>
        <v>11</v>
      </c>
      <c r="N233" s="3">
        <f t="shared" si="48"/>
        <v>0</v>
      </c>
      <c r="O233" s="3">
        <f t="shared" si="49"/>
        <v>355</v>
      </c>
      <c r="P233" s="51">
        <f t="shared" si="50"/>
        <v>128723.00000000001</v>
      </c>
      <c r="Q233" s="51">
        <f t="shared" si="51"/>
        <v>91785.830292314044</v>
      </c>
      <c r="R233" s="51">
        <f t="shared" si="52"/>
        <v>90152.122145578192</v>
      </c>
      <c r="S233" s="51">
        <f t="shared" si="53"/>
        <v>181937.95243789224</v>
      </c>
      <c r="T233" s="58">
        <f t="shared" si="54"/>
        <v>32634.000000000004</v>
      </c>
      <c r="U233" s="58">
        <f t="shared" si="55"/>
        <v>32634.000000000004</v>
      </c>
      <c r="V233" s="13"/>
      <c r="W233" s="13">
        <f t="shared" si="56"/>
        <v>130</v>
      </c>
      <c r="X233" s="57">
        <f t="shared" si="57"/>
        <v>122087.53725490198</v>
      </c>
      <c r="Y233" s="72">
        <f t="shared" si="58"/>
        <v>89453.537254901981</v>
      </c>
      <c r="AA233" s="74">
        <f t="shared" si="59"/>
        <v>122087.53725490198</v>
      </c>
    </row>
    <row r="234" spans="1:27" ht="14.5" x14ac:dyDescent="0.35">
      <c r="A234">
        <v>2320</v>
      </c>
      <c r="B234" t="s">
        <v>575</v>
      </c>
      <c r="C234" t="s">
        <v>1385</v>
      </c>
      <c r="D234" t="s">
        <v>275</v>
      </c>
      <c r="E234" t="s">
        <v>276</v>
      </c>
      <c r="F234" t="s">
        <v>504</v>
      </c>
      <c r="G234" t="s">
        <v>40</v>
      </c>
      <c r="H234" s="6">
        <v>43832</v>
      </c>
      <c r="I234" s="2">
        <v>45657</v>
      </c>
      <c r="J234">
        <v>300.25</v>
      </c>
      <c r="K234" s="45">
        <f t="shared" si="45"/>
        <v>860.07980392156878</v>
      </c>
      <c r="L234" s="3">
        <f t="shared" si="46"/>
        <v>366</v>
      </c>
      <c r="M234" s="3">
        <f t="shared" si="47"/>
        <v>11</v>
      </c>
      <c r="N234" s="3">
        <f t="shared" si="48"/>
        <v>0</v>
      </c>
      <c r="O234" s="3">
        <f t="shared" si="49"/>
        <v>355</v>
      </c>
      <c r="P234" s="51">
        <f t="shared" si="50"/>
        <v>106588.75</v>
      </c>
      <c r="Q234" s="51">
        <f t="shared" si="51"/>
        <v>91785.830292314044</v>
      </c>
      <c r="R234" s="51">
        <f t="shared" si="52"/>
        <v>74650.233519607966</v>
      </c>
      <c r="S234" s="51">
        <f t="shared" si="53"/>
        <v>166436.06381192201</v>
      </c>
      <c r="T234" s="58">
        <f t="shared" si="54"/>
        <v>27022.5</v>
      </c>
      <c r="U234" s="58">
        <f t="shared" si="55"/>
        <v>27022.5</v>
      </c>
      <c r="V234" s="13"/>
      <c r="W234" s="13">
        <f t="shared" si="56"/>
        <v>130</v>
      </c>
      <c r="X234" s="57">
        <f t="shared" si="57"/>
        <v>111810.37450980394</v>
      </c>
      <c r="Y234" s="72">
        <f t="shared" si="58"/>
        <v>84787.874509803936</v>
      </c>
      <c r="AA234" s="74">
        <f t="shared" si="59"/>
        <v>111810.37450980394</v>
      </c>
    </row>
    <row r="235" spans="1:27" ht="14.5" x14ac:dyDescent="0.35">
      <c r="A235">
        <v>2321</v>
      </c>
      <c r="B235" t="s">
        <v>576</v>
      </c>
      <c r="C235" t="s">
        <v>1385</v>
      </c>
      <c r="D235" t="s">
        <v>292</v>
      </c>
      <c r="E235" t="s">
        <v>276</v>
      </c>
      <c r="F235" t="s">
        <v>277</v>
      </c>
      <c r="G235" t="s">
        <v>40</v>
      </c>
      <c r="H235" s="6">
        <v>44652</v>
      </c>
      <c r="I235" s="2">
        <v>45657</v>
      </c>
      <c r="J235">
        <v>434.62</v>
      </c>
      <c r="K235" s="45">
        <f t="shared" si="45"/>
        <v>1087.5249673202616</v>
      </c>
      <c r="L235" s="3">
        <f t="shared" si="46"/>
        <v>366</v>
      </c>
      <c r="M235" s="3">
        <f t="shared" si="47"/>
        <v>6</v>
      </c>
      <c r="N235" s="3">
        <f t="shared" si="48"/>
        <v>0</v>
      </c>
      <c r="O235" s="3">
        <f t="shared" si="49"/>
        <v>360</v>
      </c>
      <c r="P235" s="51">
        <f t="shared" si="50"/>
        <v>156463.20000000001</v>
      </c>
      <c r="Q235" s="51">
        <f t="shared" si="51"/>
        <v>93078.588465445238</v>
      </c>
      <c r="R235" s="51">
        <f t="shared" si="52"/>
        <v>109580.18005863776</v>
      </c>
      <c r="S235" s="51">
        <f t="shared" si="53"/>
        <v>202658.76852408302</v>
      </c>
      <c r="T235" s="58">
        <f t="shared" si="54"/>
        <v>39115.800000000003</v>
      </c>
      <c r="U235" s="58">
        <f t="shared" si="55"/>
        <v>39115.800000000003</v>
      </c>
      <c r="V235" s="13"/>
      <c r="W235" s="13">
        <f t="shared" si="56"/>
        <v>130</v>
      </c>
      <c r="X235" s="57">
        <f t="shared" si="57"/>
        <v>141378.24575163401</v>
      </c>
      <c r="Y235" s="72">
        <f t="shared" si="58"/>
        <v>102262.445751634</v>
      </c>
      <c r="AA235" s="74">
        <f t="shared" si="59"/>
        <v>141378.24575163401</v>
      </c>
    </row>
    <row r="236" spans="1:27" ht="14.5" x14ac:dyDescent="0.35">
      <c r="A236">
        <v>2323</v>
      </c>
      <c r="B236" t="s">
        <v>578</v>
      </c>
      <c r="C236" t="s">
        <v>1385</v>
      </c>
      <c r="D236" t="s">
        <v>316</v>
      </c>
      <c r="E236" t="s">
        <v>276</v>
      </c>
      <c r="F236" t="s">
        <v>504</v>
      </c>
      <c r="G236" t="s">
        <v>40</v>
      </c>
      <c r="H236" s="6">
        <v>43832</v>
      </c>
      <c r="I236" s="2">
        <v>45657</v>
      </c>
      <c r="J236">
        <v>362.6</v>
      </c>
      <c r="K236" s="45">
        <f t="shared" si="45"/>
        <v>1006.4443790849674</v>
      </c>
      <c r="L236" s="3">
        <f t="shared" si="46"/>
        <v>366</v>
      </c>
      <c r="M236" s="3">
        <f t="shared" si="47"/>
        <v>5</v>
      </c>
      <c r="N236" s="3">
        <f t="shared" si="48"/>
        <v>0</v>
      </c>
      <c r="O236" s="3">
        <f t="shared" si="49"/>
        <v>361</v>
      </c>
      <c r="P236" s="51">
        <f t="shared" si="50"/>
        <v>130898.6</v>
      </c>
      <c r="Q236" s="51">
        <f t="shared" si="51"/>
        <v>93337.140100071469</v>
      </c>
      <c r="R236" s="51">
        <f t="shared" si="52"/>
        <v>91675.819984658374</v>
      </c>
      <c r="S236" s="51">
        <f t="shared" si="53"/>
        <v>185012.96008472983</v>
      </c>
      <c r="T236" s="58">
        <f t="shared" si="54"/>
        <v>32634.000000000004</v>
      </c>
      <c r="U236" s="58">
        <f t="shared" si="55"/>
        <v>32634.000000000004</v>
      </c>
      <c r="V236" s="13"/>
      <c r="W236" s="13">
        <f t="shared" si="56"/>
        <v>130</v>
      </c>
      <c r="X236" s="57">
        <f t="shared" si="57"/>
        <v>130837.76928104577</v>
      </c>
      <c r="Y236" s="72">
        <f t="shared" si="58"/>
        <v>98203.769281045767</v>
      </c>
      <c r="AA236" s="74">
        <f t="shared" si="59"/>
        <v>130837.76928104577</v>
      </c>
    </row>
    <row r="237" spans="1:27" ht="14.5" x14ac:dyDescent="0.35">
      <c r="A237">
        <v>2325</v>
      </c>
      <c r="B237" t="s">
        <v>579</v>
      </c>
      <c r="C237" t="s">
        <v>1488</v>
      </c>
      <c r="D237" t="s">
        <v>542</v>
      </c>
      <c r="E237" t="s">
        <v>276</v>
      </c>
      <c r="F237" t="s">
        <v>504</v>
      </c>
      <c r="G237" t="s">
        <v>40</v>
      </c>
      <c r="H237" s="6">
        <v>43832</v>
      </c>
      <c r="I237" s="2">
        <v>45657</v>
      </c>
      <c r="J237">
        <v>321</v>
      </c>
      <c r="K237" s="45">
        <f t="shared" si="45"/>
        <v>321</v>
      </c>
      <c r="L237" s="3">
        <f t="shared" si="46"/>
        <v>366</v>
      </c>
      <c r="M237" s="3">
        <f t="shared" si="47"/>
        <v>7</v>
      </c>
      <c r="N237" s="3">
        <f t="shared" si="48"/>
        <v>0</v>
      </c>
      <c r="O237" s="3">
        <f t="shared" si="49"/>
        <v>359</v>
      </c>
      <c r="P237" s="51">
        <f t="shared" si="50"/>
        <v>115239</v>
      </c>
      <c r="Q237" s="51">
        <f t="shared" si="51"/>
        <v>92820.036830818994</v>
      </c>
      <c r="R237" s="51">
        <f t="shared" si="52"/>
        <v>80708.501230815658</v>
      </c>
      <c r="S237" s="51">
        <f t="shared" si="53"/>
        <v>173528.53806163464</v>
      </c>
      <c r="T237" s="58">
        <f t="shared" si="54"/>
        <v>28890</v>
      </c>
      <c r="U237" s="58">
        <f t="shared" si="55"/>
        <v>28890</v>
      </c>
      <c r="V237" s="13"/>
      <c r="W237" s="13">
        <f t="shared" si="56"/>
        <v>0</v>
      </c>
      <c r="X237" s="57">
        <f t="shared" si="57"/>
        <v>0</v>
      </c>
      <c r="Y237" s="72">
        <f t="shared" si="58"/>
        <v>0</v>
      </c>
      <c r="AA237" s="74">
        <f t="shared" si="59"/>
        <v>28890</v>
      </c>
    </row>
    <row r="238" spans="1:27" ht="14.5" x14ac:dyDescent="0.35">
      <c r="A238">
        <v>2327</v>
      </c>
      <c r="B238" t="s">
        <v>580</v>
      </c>
      <c r="C238" t="s">
        <v>1385</v>
      </c>
      <c r="D238" t="s">
        <v>393</v>
      </c>
      <c r="E238" t="s">
        <v>276</v>
      </c>
      <c r="F238" t="s">
        <v>504</v>
      </c>
      <c r="G238" t="s">
        <v>40</v>
      </c>
      <c r="H238" s="6">
        <v>43832</v>
      </c>
      <c r="I238" s="2">
        <v>45657</v>
      </c>
      <c r="J238">
        <v>328.2</v>
      </c>
      <c r="K238" s="45">
        <f t="shared" si="45"/>
        <v>638.08359477124179</v>
      </c>
      <c r="L238" s="3">
        <f t="shared" si="46"/>
        <v>366</v>
      </c>
      <c r="M238" s="3">
        <f t="shared" si="47"/>
        <v>23</v>
      </c>
      <c r="N238" s="3">
        <f t="shared" si="48"/>
        <v>0</v>
      </c>
      <c r="O238" s="3">
        <f t="shared" si="49"/>
        <v>343</v>
      </c>
      <c r="P238" s="51">
        <f t="shared" si="50"/>
        <v>112572.59999999999</v>
      </c>
      <c r="Q238" s="51">
        <f t="shared" si="51"/>
        <v>88683.210676799208</v>
      </c>
      <c r="R238" s="51">
        <f t="shared" si="52"/>
        <v>78841.067916730608</v>
      </c>
      <c r="S238" s="51">
        <f t="shared" si="53"/>
        <v>167524.27859352983</v>
      </c>
      <c r="T238" s="58">
        <f t="shared" si="54"/>
        <v>29538</v>
      </c>
      <c r="U238" s="58">
        <f t="shared" si="55"/>
        <v>29538</v>
      </c>
      <c r="V238" s="13"/>
      <c r="W238" s="13">
        <f t="shared" si="56"/>
        <v>130</v>
      </c>
      <c r="X238" s="57">
        <f t="shared" si="57"/>
        <v>82950.86732026143</v>
      </c>
      <c r="Y238" s="72">
        <f t="shared" si="58"/>
        <v>53412.86732026143</v>
      </c>
      <c r="AA238" s="74">
        <f t="shared" si="59"/>
        <v>82950.86732026143</v>
      </c>
    </row>
    <row r="239" spans="1:27" ht="14.5" x14ac:dyDescent="0.35">
      <c r="A239">
        <v>2329</v>
      </c>
      <c r="B239" t="s">
        <v>581</v>
      </c>
      <c r="C239" t="s">
        <v>1385</v>
      </c>
      <c r="D239" t="s">
        <v>275</v>
      </c>
      <c r="E239" t="s">
        <v>276</v>
      </c>
      <c r="F239" t="s">
        <v>504</v>
      </c>
      <c r="G239" t="s">
        <v>40</v>
      </c>
      <c r="H239" s="6">
        <v>44409</v>
      </c>
      <c r="I239" s="2">
        <v>45657</v>
      </c>
      <c r="J239">
        <v>300.25</v>
      </c>
      <c r="K239" s="45">
        <f t="shared" si="45"/>
        <v>888.86980392156852</v>
      </c>
      <c r="L239" s="3">
        <f t="shared" si="46"/>
        <v>366</v>
      </c>
      <c r="M239" s="3">
        <f t="shared" si="47"/>
        <v>1</v>
      </c>
      <c r="N239" s="3">
        <f t="shared" si="48"/>
        <v>0</v>
      </c>
      <c r="O239" s="3">
        <f t="shared" si="49"/>
        <v>365</v>
      </c>
      <c r="P239" s="51">
        <f t="shared" si="50"/>
        <v>109591.25</v>
      </c>
      <c r="Q239" s="51">
        <f t="shared" si="51"/>
        <v>94371.346638576419</v>
      </c>
      <c r="R239" s="51">
        <f t="shared" si="52"/>
        <v>76753.056999033535</v>
      </c>
      <c r="S239" s="51">
        <f t="shared" si="53"/>
        <v>171124.40363760997</v>
      </c>
      <c r="T239" s="58">
        <f t="shared" si="54"/>
        <v>27022.5</v>
      </c>
      <c r="U239" s="58">
        <f t="shared" si="55"/>
        <v>27022.5</v>
      </c>
      <c r="V239" s="13"/>
      <c r="W239" s="13">
        <f t="shared" si="56"/>
        <v>130</v>
      </c>
      <c r="X239" s="57">
        <f t="shared" si="57"/>
        <v>115553.0745098039</v>
      </c>
      <c r="Y239" s="72">
        <f t="shared" si="58"/>
        <v>88530.574509803904</v>
      </c>
      <c r="AA239" s="74">
        <f t="shared" si="59"/>
        <v>115553.0745098039</v>
      </c>
    </row>
    <row r="240" spans="1:27" ht="14.5" x14ac:dyDescent="0.35">
      <c r="A240">
        <v>2330</v>
      </c>
      <c r="B240" t="s">
        <v>582</v>
      </c>
      <c r="C240" t="s">
        <v>1385</v>
      </c>
      <c r="D240" t="s">
        <v>542</v>
      </c>
      <c r="E240" t="s">
        <v>276</v>
      </c>
      <c r="F240" t="s">
        <v>504</v>
      </c>
      <c r="G240" t="s">
        <v>40</v>
      </c>
      <c r="H240" s="6">
        <v>43832</v>
      </c>
      <c r="I240" s="2">
        <v>45657</v>
      </c>
      <c r="J240">
        <v>362.6</v>
      </c>
      <c r="K240" s="45">
        <f t="shared" si="45"/>
        <v>723.72000000000014</v>
      </c>
      <c r="L240" s="3">
        <f t="shared" si="46"/>
        <v>366</v>
      </c>
      <c r="M240" s="3">
        <f t="shared" si="47"/>
        <v>14</v>
      </c>
      <c r="N240" s="3">
        <f t="shared" si="48"/>
        <v>4</v>
      </c>
      <c r="O240" s="3">
        <f t="shared" si="49"/>
        <v>348</v>
      </c>
      <c r="P240" s="51">
        <f t="shared" si="50"/>
        <v>126184.8</v>
      </c>
      <c r="Q240" s="51">
        <f t="shared" si="51"/>
        <v>89975.968849930388</v>
      </c>
      <c r="R240" s="51">
        <f t="shared" si="52"/>
        <v>88374.47466665128</v>
      </c>
      <c r="S240" s="51">
        <f t="shared" si="53"/>
        <v>178350.44351658167</v>
      </c>
      <c r="T240" s="58">
        <f t="shared" si="54"/>
        <v>32634.000000000004</v>
      </c>
      <c r="U240" s="58">
        <f t="shared" si="55"/>
        <v>32634.000000000004</v>
      </c>
      <c r="V240" s="13"/>
      <c r="W240" s="13">
        <f t="shared" si="56"/>
        <v>130</v>
      </c>
      <c r="X240" s="57">
        <f t="shared" si="57"/>
        <v>94083.60000000002</v>
      </c>
      <c r="Y240" s="72">
        <f t="shared" si="58"/>
        <v>61449.60000000002</v>
      </c>
      <c r="AA240" s="74">
        <f t="shared" si="59"/>
        <v>94083.60000000002</v>
      </c>
    </row>
    <row r="241" spans="1:27" ht="14.5" x14ac:dyDescent="0.35">
      <c r="A241">
        <v>2332</v>
      </c>
      <c r="B241" t="s">
        <v>583</v>
      </c>
      <c r="C241" t="s">
        <v>1385</v>
      </c>
      <c r="D241" t="s">
        <v>542</v>
      </c>
      <c r="E241" t="s">
        <v>276</v>
      </c>
      <c r="F241" t="s">
        <v>504</v>
      </c>
      <c r="G241" t="s">
        <v>40</v>
      </c>
      <c r="H241" s="6">
        <v>43832</v>
      </c>
      <c r="I241" s="2">
        <v>45657</v>
      </c>
      <c r="J241">
        <v>362.6</v>
      </c>
      <c r="K241" s="45">
        <f t="shared" si="45"/>
        <v>627.61261437908513</v>
      </c>
      <c r="L241" s="3">
        <f t="shared" si="46"/>
        <v>366</v>
      </c>
      <c r="M241" s="3">
        <f t="shared" si="47"/>
        <v>9</v>
      </c>
      <c r="N241" s="3">
        <f t="shared" si="48"/>
        <v>0</v>
      </c>
      <c r="O241" s="3">
        <f t="shared" si="49"/>
        <v>357</v>
      </c>
      <c r="P241" s="51">
        <f t="shared" si="50"/>
        <v>129448.20000000001</v>
      </c>
      <c r="Q241" s="51">
        <f t="shared" si="51"/>
        <v>92302.933561566519</v>
      </c>
      <c r="R241" s="51">
        <f t="shared" si="52"/>
        <v>90660.021425271581</v>
      </c>
      <c r="S241" s="51">
        <f t="shared" si="53"/>
        <v>182962.9549868381</v>
      </c>
      <c r="T241" s="58">
        <f t="shared" si="54"/>
        <v>32634.000000000004</v>
      </c>
      <c r="U241" s="58">
        <f t="shared" si="55"/>
        <v>32634.000000000004</v>
      </c>
      <c r="V241" s="13"/>
      <c r="W241" s="13">
        <f t="shared" si="56"/>
        <v>130</v>
      </c>
      <c r="X241" s="57">
        <f t="shared" si="57"/>
        <v>81589.639869281062</v>
      </c>
      <c r="Y241" s="72">
        <f t="shared" si="58"/>
        <v>48955.639869281062</v>
      </c>
      <c r="AA241" s="74">
        <f t="shared" si="59"/>
        <v>81589.639869281062</v>
      </c>
    </row>
    <row r="242" spans="1:27" ht="14.5" x14ac:dyDescent="0.35">
      <c r="A242">
        <v>2333</v>
      </c>
      <c r="B242" t="s">
        <v>584</v>
      </c>
      <c r="C242" t="s">
        <v>1385</v>
      </c>
      <c r="D242" t="s">
        <v>292</v>
      </c>
      <c r="E242" t="s">
        <v>276</v>
      </c>
      <c r="F242" t="s">
        <v>504</v>
      </c>
      <c r="G242" t="s">
        <v>40</v>
      </c>
      <c r="H242" s="6">
        <v>43832</v>
      </c>
      <c r="I242" s="2">
        <v>45657</v>
      </c>
      <c r="J242">
        <v>434.62</v>
      </c>
      <c r="K242" s="45">
        <f t="shared" si="45"/>
        <v>1004.4425490196078</v>
      </c>
      <c r="L242" s="3">
        <f t="shared" si="46"/>
        <v>366</v>
      </c>
      <c r="M242" s="3">
        <f t="shared" si="47"/>
        <v>4</v>
      </c>
      <c r="N242" s="3">
        <f t="shared" si="48"/>
        <v>0</v>
      </c>
      <c r="O242" s="3">
        <f t="shared" si="49"/>
        <v>362</v>
      </c>
      <c r="P242" s="51">
        <f t="shared" si="50"/>
        <v>157332.44</v>
      </c>
      <c r="Q242" s="51">
        <f t="shared" si="51"/>
        <v>93595.691734697713</v>
      </c>
      <c r="R242" s="51">
        <f t="shared" si="52"/>
        <v>110188.95883674129</v>
      </c>
      <c r="S242" s="51">
        <f t="shared" si="53"/>
        <v>203784.65057143901</v>
      </c>
      <c r="T242" s="58">
        <f t="shared" si="54"/>
        <v>39115.800000000003</v>
      </c>
      <c r="U242" s="58">
        <f t="shared" si="55"/>
        <v>39115.800000000003</v>
      </c>
      <c r="V242" s="13"/>
      <c r="W242" s="13">
        <f t="shared" si="56"/>
        <v>130</v>
      </c>
      <c r="X242" s="57">
        <f t="shared" si="57"/>
        <v>130577.53137254901</v>
      </c>
      <c r="Y242" s="72">
        <f t="shared" si="58"/>
        <v>91461.731372549009</v>
      </c>
      <c r="AA242" s="74">
        <f t="shared" si="59"/>
        <v>130577.53137254901</v>
      </c>
    </row>
    <row r="243" spans="1:27" ht="14.5" x14ac:dyDescent="0.35">
      <c r="A243">
        <v>2334</v>
      </c>
      <c r="B243" t="s">
        <v>585</v>
      </c>
      <c r="C243" t="s">
        <v>1385</v>
      </c>
      <c r="D243" t="s">
        <v>512</v>
      </c>
      <c r="E243" t="s">
        <v>276</v>
      </c>
      <c r="F243" t="s">
        <v>504</v>
      </c>
      <c r="G243" t="s">
        <v>40</v>
      </c>
      <c r="H243" s="6">
        <v>43832</v>
      </c>
      <c r="I243" s="2">
        <v>45657</v>
      </c>
      <c r="J243">
        <v>434.62</v>
      </c>
      <c r="K243" s="45">
        <f t="shared" si="45"/>
        <v>908.15457516339882</v>
      </c>
      <c r="L243" s="3">
        <f t="shared" si="46"/>
        <v>366</v>
      </c>
      <c r="M243" s="3">
        <f t="shared" si="47"/>
        <v>5</v>
      </c>
      <c r="N243" s="3">
        <f t="shared" si="48"/>
        <v>0</v>
      </c>
      <c r="O243" s="3">
        <f t="shared" si="49"/>
        <v>361</v>
      </c>
      <c r="P243" s="51">
        <f t="shared" si="50"/>
        <v>156897.82</v>
      </c>
      <c r="Q243" s="51">
        <f t="shared" si="51"/>
        <v>93337.140100071469</v>
      </c>
      <c r="R243" s="51">
        <f t="shared" si="52"/>
        <v>109884.56944768953</v>
      </c>
      <c r="S243" s="51">
        <f t="shared" si="53"/>
        <v>203221.70954776101</v>
      </c>
      <c r="T243" s="58">
        <f t="shared" si="54"/>
        <v>39115.800000000003</v>
      </c>
      <c r="U243" s="58">
        <f t="shared" si="55"/>
        <v>39115.800000000003</v>
      </c>
      <c r="V243" s="13"/>
      <c r="W243" s="13">
        <f t="shared" si="56"/>
        <v>130</v>
      </c>
      <c r="X243" s="57">
        <f t="shared" si="57"/>
        <v>118060.09477124184</v>
      </c>
      <c r="Y243" s="72">
        <f t="shared" si="58"/>
        <v>78944.294771241839</v>
      </c>
      <c r="AA243" s="74">
        <f t="shared" si="59"/>
        <v>118060.09477124184</v>
      </c>
    </row>
    <row r="244" spans="1:27" ht="14.5" x14ac:dyDescent="0.35">
      <c r="A244">
        <v>2336</v>
      </c>
      <c r="B244" t="s">
        <v>586</v>
      </c>
      <c r="C244" t="s">
        <v>1385</v>
      </c>
      <c r="D244" t="s">
        <v>542</v>
      </c>
      <c r="E244" t="s">
        <v>276</v>
      </c>
      <c r="F244" t="s">
        <v>504</v>
      </c>
      <c r="G244" t="s">
        <v>40</v>
      </c>
      <c r="H244" s="6">
        <v>43832</v>
      </c>
      <c r="I244" s="2">
        <v>45657</v>
      </c>
      <c r="J244">
        <v>362.6</v>
      </c>
      <c r="K244" s="45">
        <f t="shared" si="45"/>
        <v>778.42941176470572</v>
      </c>
      <c r="L244" s="3">
        <f t="shared" si="46"/>
        <v>366</v>
      </c>
      <c r="M244" s="3">
        <f t="shared" si="47"/>
        <v>1</v>
      </c>
      <c r="N244" s="3">
        <f t="shared" si="48"/>
        <v>143</v>
      </c>
      <c r="O244" s="3">
        <f t="shared" si="49"/>
        <v>222</v>
      </c>
      <c r="P244" s="51">
        <f t="shared" si="50"/>
        <v>80497.200000000012</v>
      </c>
      <c r="Q244" s="51">
        <f t="shared" si="51"/>
        <v>57398.462887024558</v>
      </c>
      <c r="R244" s="51">
        <f t="shared" si="52"/>
        <v>56376.820045967208</v>
      </c>
      <c r="S244" s="51">
        <f t="shared" si="53"/>
        <v>113775.28293299177</v>
      </c>
      <c r="T244" s="58">
        <f t="shared" si="54"/>
        <v>32634.000000000004</v>
      </c>
      <c r="U244" s="58">
        <f t="shared" si="55"/>
        <v>32634.000000000004</v>
      </c>
      <c r="V244" s="13"/>
      <c r="W244" s="13">
        <f t="shared" si="56"/>
        <v>130</v>
      </c>
      <c r="X244" s="57">
        <f t="shared" si="57"/>
        <v>101195.82352941175</v>
      </c>
      <c r="Y244" s="72">
        <f t="shared" si="58"/>
        <v>68561.823529411748</v>
      </c>
      <c r="AA244" s="74">
        <f t="shared" si="59"/>
        <v>101195.82352941175</v>
      </c>
    </row>
    <row r="245" spans="1:27" ht="14.5" x14ac:dyDescent="0.35">
      <c r="A245">
        <v>2337</v>
      </c>
      <c r="B245" t="s">
        <v>587</v>
      </c>
      <c r="C245" t="s">
        <v>1385</v>
      </c>
      <c r="D245" t="s">
        <v>316</v>
      </c>
      <c r="E245" t="s">
        <v>276</v>
      </c>
      <c r="F245" t="s">
        <v>504</v>
      </c>
      <c r="G245" t="s">
        <v>40</v>
      </c>
      <c r="H245" s="6">
        <v>43832</v>
      </c>
      <c r="I245" s="2">
        <v>45657</v>
      </c>
      <c r="J245">
        <v>362.6</v>
      </c>
      <c r="K245" s="45">
        <f t="shared" si="45"/>
        <v>832.04941176470618</v>
      </c>
      <c r="L245" s="3">
        <f t="shared" si="46"/>
        <v>366</v>
      </c>
      <c r="M245" s="3">
        <f t="shared" si="47"/>
        <v>6</v>
      </c>
      <c r="N245" s="3">
        <f t="shared" si="48"/>
        <v>23</v>
      </c>
      <c r="O245" s="3">
        <f t="shared" si="49"/>
        <v>337</v>
      </c>
      <c r="P245" s="51">
        <f t="shared" si="50"/>
        <v>122196.20000000001</v>
      </c>
      <c r="Q245" s="51">
        <f t="shared" si="51"/>
        <v>87131.900869041783</v>
      </c>
      <c r="R245" s="51">
        <f t="shared" si="52"/>
        <v>85581.028628337604</v>
      </c>
      <c r="S245" s="51">
        <f t="shared" si="53"/>
        <v>172712.9294973794</v>
      </c>
      <c r="T245" s="58">
        <f t="shared" si="54"/>
        <v>32634.000000000004</v>
      </c>
      <c r="U245" s="58">
        <f t="shared" si="55"/>
        <v>32634.000000000004</v>
      </c>
      <c r="V245" s="13"/>
      <c r="W245" s="13">
        <f t="shared" si="56"/>
        <v>130</v>
      </c>
      <c r="X245" s="57">
        <f t="shared" si="57"/>
        <v>108166.4235294118</v>
      </c>
      <c r="Y245" s="72">
        <f t="shared" si="58"/>
        <v>75532.423529411797</v>
      </c>
      <c r="AA245" s="74">
        <f t="shared" si="59"/>
        <v>108166.4235294118</v>
      </c>
    </row>
    <row r="246" spans="1:27" ht="14.5" x14ac:dyDescent="0.35">
      <c r="A246">
        <v>2338</v>
      </c>
      <c r="B246" t="s">
        <v>588</v>
      </c>
      <c r="C246" t="s">
        <v>1385</v>
      </c>
      <c r="D246" t="s">
        <v>542</v>
      </c>
      <c r="E246" t="s">
        <v>276</v>
      </c>
      <c r="F246" t="s">
        <v>504</v>
      </c>
      <c r="G246" t="s">
        <v>40</v>
      </c>
      <c r="H246" s="6">
        <v>43832</v>
      </c>
      <c r="I246" s="2">
        <v>45657</v>
      </c>
      <c r="J246">
        <v>362.6</v>
      </c>
      <c r="K246" s="45">
        <f t="shared" si="45"/>
        <v>756.5422875816995</v>
      </c>
      <c r="L246" s="3">
        <f t="shared" si="46"/>
        <v>366</v>
      </c>
      <c r="M246" s="3">
        <f t="shared" si="47"/>
        <v>2</v>
      </c>
      <c r="N246" s="3">
        <f t="shared" si="48"/>
        <v>0</v>
      </c>
      <c r="O246" s="3">
        <f t="shared" si="49"/>
        <v>364</v>
      </c>
      <c r="P246" s="51">
        <f t="shared" si="50"/>
        <v>131986.4</v>
      </c>
      <c r="Q246" s="51">
        <f t="shared" si="51"/>
        <v>94112.795003950188</v>
      </c>
      <c r="R246" s="51">
        <f t="shared" si="52"/>
        <v>92437.668904198465</v>
      </c>
      <c r="S246" s="51">
        <f t="shared" si="53"/>
        <v>186550.46390814864</v>
      </c>
      <c r="T246" s="58">
        <f t="shared" si="54"/>
        <v>32634.000000000004</v>
      </c>
      <c r="U246" s="58">
        <f t="shared" si="55"/>
        <v>32634.000000000004</v>
      </c>
      <c r="V246" s="13"/>
      <c r="W246" s="13">
        <f t="shared" si="56"/>
        <v>130</v>
      </c>
      <c r="X246" s="57">
        <f t="shared" si="57"/>
        <v>98350.49738562094</v>
      </c>
      <c r="Y246" s="72">
        <f t="shared" si="58"/>
        <v>65716.49738562094</v>
      </c>
      <c r="AA246" s="74">
        <f t="shared" si="59"/>
        <v>98350.49738562094</v>
      </c>
    </row>
    <row r="247" spans="1:27" ht="14.5" x14ac:dyDescent="0.35">
      <c r="A247">
        <v>2339</v>
      </c>
      <c r="B247" t="s">
        <v>589</v>
      </c>
      <c r="C247" t="s">
        <v>1488</v>
      </c>
      <c r="D247" t="s">
        <v>275</v>
      </c>
      <c r="E247" t="s">
        <v>276</v>
      </c>
      <c r="F247" t="s">
        <v>504</v>
      </c>
      <c r="G247" t="s">
        <v>40</v>
      </c>
      <c r="H247" s="6">
        <v>43832</v>
      </c>
      <c r="I247" s="2">
        <v>45657</v>
      </c>
      <c r="J247">
        <v>263</v>
      </c>
      <c r="K247" s="45">
        <f t="shared" si="45"/>
        <v>263</v>
      </c>
      <c r="L247" s="3">
        <f t="shared" si="46"/>
        <v>366</v>
      </c>
      <c r="M247" s="3">
        <f t="shared" si="47"/>
        <v>3</v>
      </c>
      <c r="N247" s="3">
        <f t="shared" si="48"/>
        <v>0</v>
      </c>
      <c r="O247" s="3">
        <f t="shared" si="49"/>
        <v>363</v>
      </c>
      <c r="P247" s="51">
        <f t="shared" si="50"/>
        <v>95469</v>
      </c>
      <c r="Q247" s="51">
        <f t="shared" si="51"/>
        <v>93854.243369323944</v>
      </c>
      <c r="R247" s="51">
        <f t="shared" si="52"/>
        <v>66862.432891683711</v>
      </c>
      <c r="S247" s="51">
        <f t="shared" si="53"/>
        <v>160716.67626100767</v>
      </c>
      <c r="T247" s="58">
        <f t="shared" si="54"/>
        <v>23670</v>
      </c>
      <c r="U247" s="58">
        <f t="shared" si="55"/>
        <v>23670</v>
      </c>
      <c r="V247" s="13"/>
      <c r="W247" s="13">
        <f t="shared" si="56"/>
        <v>0</v>
      </c>
      <c r="X247" s="57">
        <f t="shared" si="57"/>
        <v>0</v>
      </c>
      <c r="Y247" s="72">
        <f t="shared" si="58"/>
        <v>0</v>
      </c>
      <c r="AA247" s="74">
        <f t="shared" si="59"/>
        <v>23670</v>
      </c>
    </row>
    <row r="248" spans="1:27" ht="14.5" x14ac:dyDescent="0.35">
      <c r="A248">
        <v>2340</v>
      </c>
      <c r="B248" t="s">
        <v>590</v>
      </c>
      <c r="C248" t="s">
        <v>1385</v>
      </c>
      <c r="D248" t="s">
        <v>316</v>
      </c>
      <c r="E248" t="s">
        <v>276</v>
      </c>
      <c r="F248" t="s">
        <v>504</v>
      </c>
      <c r="G248" t="s">
        <v>40</v>
      </c>
      <c r="H248" s="6">
        <v>43832</v>
      </c>
      <c r="I248" s="2">
        <v>45657</v>
      </c>
      <c r="J248">
        <v>362.6</v>
      </c>
      <c r="K248" s="45">
        <f t="shared" si="45"/>
        <v>961.04372549019604</v>
      </c>
      <c r="L248" s="3">
        <f t="shared" si="46"/>
        <v>366</v>
      </c>
      <c r="M248" s="3">
        <f t="shared" si="47"/>
        <v>8</v>
      </c>
      <c r="N248" s="3">
        <f t="shared" si="48"/>
        <v>22</v>
      </c>
      <c r="O248" s="3">
        <f t="shared" si="49"/>
        <v>336</v>
      </c>
      <c r="P248" s="51">
        <f t="shared" si="50"/>
        <v>121833.60000000001</v>
      </c>
      <c r="Q248" s="51">
        <f t="shared" si="51"/>
        <v>86873.349234415553</v>
      </c>
      <c r="R248" s="51">
        <f t="shared" si="52"/>
        <v>85327.078988490903</v>
      </c>
      <c r="S248" s="51">
        <f t="shared" si="53"/>
        <v>172200.42822290646</v>
      </c>
      <c r="T248" s="58">
        <f t="shared" si="54"/>
        <v>32634.000000000004</v>
      </c>
      <c r="U248" s="58">
        <f t="shared" si="55"/>
        <v>32634.000000000004</v>
      </c>
      <c r="V248" s="13"/>
      <c r="W248" s="13">
        <f t="shared" si="56"/>
        <v>130</v>
      </c>
      <c r="X248" s="57">
        <f t="shared" si="57"/>
        <v>124935.68431372549</v>
      </c>
      <c r="Y248" s="72">
        <f t="shared" si="58"/>
        <v>92301.684313725491</v>
      </c>
      <c r="AA248" s="74">
        <f t="shared" si="59"/>
        <v>124935.68431372549</v>
      </c>
    </row>
    <row r="249" spans="1:27" ht="14.5" x14ac:dyDescent="0.35">
      <c r="A249">
        <v>2341</v>
      </c>
      <c r="B249" t="s">
        <v>591</v>
      </c>
      <c r="C249" t="s">
        <v>1488</v>
      </c>
      <c r="D249" t="s">
        <v>393</v>
      </c>
      <c r="E249" t="s">
        <v>276</v>
      </c>
      <c r="F249" t="s">
        <v>504</v>
      </c>
      <c r="G249" t="s">
        <v>40</v>
      </c>
      <c r="H249" s="6">
        <v>43936</v>
      </c>
      <c r="I249" s="2">
        <v>45657</v>
      </c>
      <c r="J249">
        <v>263</v>
      </c>
      <c r="K249" s="45">
        <f t="shared" si="45"/>
        <v>263</v>
      </c>
      <c r="L249" s="3">
        <f t="shared" si="46"/>
        <v>366</v>
      </c>
      <c r="M249" s="3">
        <f t="shared" si="47"/>
        <v>2</v>
      </c>
      <c r="N249" s="3">
        <f t="shared" si="48"/>
        <v>0</v>
      </c>
      <c r="O249" s="3">
        <f t="shared" si="49"/>
        <v>364</v>
      </c>
      <c r="P249" s="51">
        <f t="shared" si="50"/>
        <v>95732</v>
      </c>
      <c r="Q249" s="51">
        <f t="shared" si="51"/>
        <v>94112.795003950188</v>
      </c>
      <c r="R249" s="51">
        <f t="shared" si="52"/>
        <v>67046.626921688352</v>
      </c>
      <c r="S249" s="51">
        <f t="shared" si="53"/>
        <v>161159.42192563854</v>
      </c>
      <c r="T249" s="58">
        <f t="shared" si="54"/>
        <v>23670</v>
      </c>
      <c r="U249" s="58">
        <f t="shared" si="55"/>
        <v>23670</v>
      </c>
      <c r="V249" s="13"/>
      <c r="W249" s="13">
        <f t="shared" si="56"/>
        <v>0</v>
      </c>
      <c r="X249" s="57">
        <f t="shared" si="57"/>
        <v>0</v>
      </c>
      <c r="Y249" s="72">
        <f t="shared" si="58"/>
        <v>0</v>
      </c>
      <c r="AA249" s="74">
        <f t="shared" si="59"/>
        <v>23670</v>
      </c>
    </row>
    <row r="250" spans="1:27" ht="14.5" x14ac:dyDescent="0.35">
      <c r="A250">
        <v>2342</v>
      </c>
      <c r="B250" t="s">
        <v>592</v>
      </c>
      <c r="C250" t="s">
        <v>1385</v>
      </c>
      <c r="D250" t="s">
        <v>316</v>
      </c>
      <c r="E250" t="s">
        <v>276</v>
      </c>
      <c r="F250" t="s">
        <v>504</v>
      </c>
      <c r="G250" t="s">
        <v>40</v>
      </c>
      <c r="H250" s="6">
        <v>43832</v>
      </c>
      <c r="I250" s="2">
        <v>45657</v>
      </c>
      <c r="J250">
        <v>362.6</v>
      </c>
      <c r="K250" s="45">
        <f t="shared" si="45"/>
        <v>833.89163398692824</v>
      </c>
      <c r="L250" s="3">
        <f t="shared" si="46"/>
        <v>366</v>
      </c>
      <c r="M250" s="3">
        <f t="shared" si="47"/>
        <v>11</v>
      </c>
      <c r="N250" s="3">
        <f t="shared" si="48"/>
        <v>0</v>
      </c>
      <c r="O250" s="3">
        <f t="shared" si="49"/>
        <v>355</v>
      </c>
      <c r="P250" s="51">
        <f t="shared" si="50"/>
        <v>128723.00000000001</v>
      </c>
      <c r="Q250" s="51">
        <f t="shared" si="51"/>
        <v>91785.830292314044</v>
      </c>
      <c r="R250" s="51">
        <f t="shared" si="52"/>
        <v>90152.122145578192</v>
      </c>
      <c r="S250" s="51">
        <f t="shared" si="53"/>
        <v>181937.95243789224</v>
      </c>
      <c r="T250" s="58">
        <f t="shared" si="54"/>
        <v>32634.000000000004</v>
      </c>
      <c r="U250" s="58">
        <f t="shared" si="55"/>
        <v>32634.000000000004</v>
      </c>
      <c r="V250" s="13"/>
      <c r="W250" s="13">
        <f t="shared" si="56"/>
        <v>130</v>
      </c>
      <c r="X250" s="57">
        <f t="shared" si="57"/>
        <v>108405.91241830066</v>
      </c>
      <c r="Y250" s="72">
        <f t="shared" si="58"/>
        <v>75771.912418300664</v>
      </c>
      <c r="AA250" s="74">
        <f t="shared" si="59"/>
        <v>108405.91241830066</v>
      </c>
    </row>
    <row r="251" spans="1:27" ht="14.5" x14ac:dyDescent="0.35">
      <c r="A251">
        <v>2343</v>
      </c>
      <c r="B251" t="s">
        <v>593</v>
      </c>
      <c r="C251" t="s">
        <v>1385</v>
      </c>
      <c r="D251" t="s">
        <v>282</v>
      </c>
      <c r="E251" t="s">
        <v>276</v>
      </c>
      <c r="F251" t="s">
        <v>504</v>
      </c>
      <c r="G251" t="s">
        <v>40</v>
      </c>
      <c r="H251" s="6">
        <v>43832</v>
      </c>
      <c r="I251" s="2">
        <v>45657</v>
      </c>
      <c r="J251">
        <v>328.2</v>
      </c>
      <c r="K251" s="45">
        <f t="shared" si="45"/>
        <v>972.53130718954276</v>
      </c>
      <c r="L251" s="3">
        <f t="shared" si="46"/>
        <v>366</v>
      </c>
      <c r="M251" s="3">
        <f t="shared" si="47"/>
        <v>12</v>
      </c>
      <c r="N251" s="3">
        <f t="shared" si="48"/>
        <v>0</v>
      </c>
      <c r="O251" s="3">
        <f t="shared" si="49"/>
        <v>354</v>
      </c>
      <c r="P251" s="51">
        <f t="shared" si="50"/>
        <v>116182.8</v>
      </c>
      <c r="Q251" s="51">
        <f t="shared" si="51"/>
        <v>91527.278657687813</v>
      </c>
      <c r="R251" s="51">
        <f t="shared" si="52"/>
        <v>81369.498666246756</v>
      </c>
      <c r="S251" s="51">
        <f t="shared" si="53"/>
        <v>172896.77732393457</v>
      </c>
      <c r="T251" s="58">
        <f t="shared" si="54"/>
        <v>29538</v>
      </c>
      <c r="U251" s="58">
        <f t="shared" si="55"/>
        <v>29538</v>
      </c>
      <c r="V251" s="13"/>
      <c r="W251" s="13">
        <f t="shared" si="56"/>
        <v>130</v>
      </c>
      <c r="X251" s="57">
        <f t="shared" si="57"/>
        <v>126429.06993464056</v>
      </c>
      <c r="Y251" s="72">
        <f t="shared" si="58"/>
        <v>96891.06993464056</v>
      </c>
      <c r="AA251" s="74">
        <f t="shared" si="59"/>
        <v>126429.06993464056</v>
      </c>
    </row>
    <row r="252" spans="1:27" ht="14.5" x14ac:dyDescent="0.35">
      <c r="A252">
        <v>2344</v>
      </c>
      <c r="B252" t="s">
        <v>594</v>
      </c>
      <c r="C252" t="s">
        <v>1385</v>
      </c>
      <c r="D252" t="s">
        <v>503</v>
      </c>
      <c r="E252" t="s">
        <v>276</v>
      </c>
      <c r="F252" t="s">
        <v>504</v>
      </c>
      <c r="G252" t="s">
        <v>40</v>
      </c>
      <c r="H252" s="6">
        <v>44409</v>
      </c>
      <c r="I252" s="2">
        <v>45657</v>
      </c>
      <c r="J252">
        <v>300.25</v>
      </c>
      <c r="K252" s="45">
        <f t="shared" si="45"/>
        <v>625.26509803921567</v>
      </c>
      <c r="L252" s="3">
        <f t="shared" si="46"/>
        <v>366</v>
      </c>
      <c r="M252" s="3">
        <f t="shared" si="47"/>
        <v>0</v>
      </c>
      <c r="N252" s="3">
        <f t="shared" si="48"/>
        <v>0</v>
      </c>
      <c r="O252" s="3">
        <f t="shared" si="49"/>
        <v>366</v>
      </c>
      <c r="P252" s="51">
        <f t="shared" si="50"/>
        <v>109891.5</v>
      </c>
      <c r="Q252" s="51">
        <f t="shared" si="51"/>
        <v>94629.898273202649</v>
      </c>
      <c r="R252" s="51">
        <f t="shared" si="52"/>
        <v>76963.339346976092</v>
      </c>
      <c r="S252" s="51">
        <f t="shared" si="53"/>
        <v>171593.23762017873</v>
      </c>
      <c r="T252" s="58">
        <f t="shared" si="54"/>
        <v>27022.5</v>
      </c>
      <c r="U252" s="58">
        <f t="shared" si="55"/>
        <v>27022.5</v>
      </c>
      <c r="V252" s="13"/>
      <c r="W252" s="13">
        <f t="shared" si="56"/>
        <v>130</v>
      </c>
      <c r="X252" s="57">
        <f t="shared" si="57"/>
        <v>81284.462745098033</v>
      </c>
      <c r="Y252" s="72">
        <f t="shared" si="58"/>
        <v>54261.962745098033</v>
      </c>
      <c r="AA252" s="74">
        <f t="shared" si="59"/>
        <v>81284.462745098033</v>
      </c>
    </row>
    <row r="253" spans="1:27" ht="14.5" x14ac:dyDescent="0.35">
      <c r="A253">
        <v>2345</v>
      </c>
      <c r="B253" t="s">
        <v>595</v>
      </c>
      <c r="C253" t="s">
        <v>1385</v>
      </c>
      <c r="D253" t="s">
        <v>512</v>
      </c>
      <c r="E253" t="s">
        <v>276</v>
      </c>
      <c r="F253" t="s">
        <v>504</v>
      </c>
      <c r="G253" t="s">
        <v>40</v>
      </c>
      <c r="H253" s="6">
        <v>43832</v>
      </c>
      <c r="I253" s="2">
        <v>45657</v>
      </c>
      <c r="J253">
        <v>434.62</v>
      </c>
      <c r="K253" s="45">
        <f t="shared" si="45"/>
        <v>997.24869281045744</v>
      </c>
      <c r="L253" s="3">
        <f t="shared" si="46"/>
        <v>366</v>
      </c>
      <c r="M253" s="3">
        <f t="shared" si="47"/>
        <v>0</v>
      </c>
      <c r="N253" s="3">
        <f t="shared" si="48"/>
        <v>0</v>
      </c>
      <c r="O253" s="3">
        <f t="shared" si="49"/>
        <v>366</v>
      </c>
      <c r="P253" s="51">
        <f t="shared" si="50"/>
        <v>159070.92000000001</v>
      </c>
      <c r="Q253" s="51">
        <f t="shared" si="51"/>
        <v>94629.898273202649</v>
      </c>
      <c r="R253" s="51">
        <f t="shared" si="52"/>
        <v>111406.5163929484</v>
      </c>
      <c r="S253" s="51">
        <f t="shared" si="53"/>
        <v>206036.41466615105</v>
      </c>
      <c r="T253" s="58">
        <f t="shared" si="54"/>
        <v>39115.800000000003</v>
      </c>
      <c r="U253" s="58">
        <f t="shared" si="55"/>
        <v>39115.800000000003</v>
      </c>
      <c r="V253" s="13"/>
      <c r="W253" s="13">
        <f t="shared" si="56"/>
        <v>130</v>
      </c>
      <c r="X253" s="57">
        <f t="shared" si="57"/>
        <v>129642.33006535946</v>
      </c>
      <c r="Y253" s="72">
        <f t="shared" si="58"/>
        <v>90526.53006535946</v>
      </c>
      <c r="AA253" s="74">
        <f t="shared" si="59"/>
        <v>129642.33006535946</v>
      </c>
    </row>
    <row r="254" spans="1:27" ht="14.5" x14ac:dyDescent="0.35">
      <c r="A254">
        <v>2346</v>
      </c>
      <c r="B254" t="s">
        <v>596</v>
      </c>
      <c r="C254" t="s">
        <v>1488</v>
      </c>
      <c r="D254" t="s">
        <v>573</v>
      </c>
      <c r="E254" t="s">
        <v>276</v>
      </c>
      <c r="F254" t="s">
        <v>307</v>
      </c>
      <c r="G254" t="s">
        <v>40</v>
      </c>
      <c r="H254" s="6">
        <v>43832</v>
      </c>
      <c r="I254" s="2">
        <v>45657</v>
      </c>
      <c r="J254">
        <v>345.08</v>
      </c>
      <c r="K254" s="45">
        <f t="shared" si="45"/>
        <v>345.08</v>
      </c>
      <c r="L254" s="3">
        <f t="shared" si="46"/>
        <v>366</v>
      </c>
      <c r="M254" s="3">
        <f t="shared" si="47"/>
        <v>1</v>
      </c>
      <c r="N254" s="3">
        <f t="shared" si="48"/>
        <v>0</v>
      </c>
      <c r="O254" s="3">
        <f t="shared" si="49"/>
        <v>365</v>
      </c>
      <c r="P254" s="51">
        <f t="shared" si="50"/>
        <v>125954.2</v>
      </c>
      <c r="Q254" s="51">
        <f t="shared" si="51"/>
        <v>94371.346638576419</v>
      </c>
      <c r="R254" s="51">
        <f t="shared" si="52"/>
        <v>88212.972220571173</v>
      </c>
      <c r="S254" s="51">
        <f t="shared" si="53"/>
        <v>182584.31885914761</v>
      </c>
      <c r="T254" s="58">
        <f t="shared" si="54"/>
        <v>31057.199999999997</v>
      </c>
      <c r="U254" s="58">
        <f t="shared" si="55"/>
        <v>31057.199999999997</v>
      </c>
      <c r="V254" s="13"/>
      <c r="W254" s="13">
        <f t="shared" si="56"/>
        <v>0</v>
      </c>
      <c r="X254" s="57">
        <f t="shared" si="57"/>
        <v>0</v>
      </c>
      <c r="Y254" s="72">
        <f t="shared" si="58"/>
        <v>0</v>
      </c>
      <c r="AA254" s="74">
        <f t="shared" si="59"/>
        <v>31057.199999999997</v>
      </c>
    </row>
    <row r="255" spans="1:27" ht="14.5" x14ac:dyDescent="0.35">
      <c r="A255">
        <v>2347</v>
      </c>
      <c r="B255" t="s">
        <v>597</v>
      </c>
      <c r="C255" t="s">
        <v>1385</v>
      </c>
      <c r="D255" t="s">
        <v>316</v>
      </c>
      <c r="E255" t="s">
        <v>276</v>
      </c>
      <c r="F255" t="s">
        <v>504</v>
      </c>
      <c r="G255" t="s">
        <v>40</v>
      </c>
      <c r="H255" s="6">
        <v>43832</v>
      </c>
      <c r="I255" s="2">
        <v>45657</v>
      </c>
      <c r="J255">
        <v>362.6</v>
      </c>
      <c r="K255" s="45">
        <f t="shared" si="45"/>
        <v>680.01843137254912</v>
      </c>
      <c r="L255" s="3">
        <f t="shared" si="46"/>
        <v>366</v>
      </c>
      <c r="M255" s="3">
        <f t="shared" si="47"/>
        <v>3</v>
      </c>
      <c r="N255" s="3">
        <f t="shared" si="48"/>
        <v>0</v>
      </c>
      <c r="O255" s="3">
        <f t="shared" si="49"/>
        <v>363</v>
      </c>
      <c r="P255" s="51">
        <f t="shared" si="50"/>
        <v>131623.80000000002</v>
      </c>
      <c r="Q255" s="51">
        <f t="shared" si="51"/>
        <v>93854.243369323944</v>
      </c>
      <c r="R255" s="51">
        <f t="shared" si="52"/>
        <v>92183.719264351777</v>
      </c>
      <c r="S255" s="51">
        <f t="shared" si="53"/>
        <v>186037.96263367572</v>
      </c>
      <c r="T255" s="58">
        <f t="shared" si="54"/>
        <v>32634.000000000004</v>
      </c>
      <c r="U255" s="58">
        <f t="shared" si="55"/>
        <v>32634.000000000004</v>
      </c>
      <c r="V255" s="13"/>
      <c r="W255" s="13">
        <f t="shared" si="56"/>
        <v>130</v>
      </c>
      <c r="X255" s="57">
        <f t="shared" si="57"/>
        <v>88402.396078431382</v>
      </c>
      <c r="Y255" s="72">
        <f t="shared" si="58"/>
        <v>55768.396078431382</v>
      </c>
      <c r="AA255" s="74">
        <f t="shared" si="59"/>
        <v>88402.396078431382</v>
      </c>
    </row>
    <row r="256" spans="1:27" ht="14.5" x14ac:dyDescent="0.35">
      <c r="A256">
        <v>2349</v>
      </c>
      <c r="B256" t="s">
        <v>598</v>
      </c>
      <c r="C256" t="s">
        <v>1488</v>
      </c>
      <c r="D256" t="s">
        <v>542</v>
      </c>
      <c r="E256" t="s">
        <v>276</v>
      </c>
      <c r="F256" t="s">
        <v>504</v>
      </c>
      <c r="G256" t="s">
        <v>40</v>
      </c>
      <c r="H256" s="6">
        <v>43832</v>
      </c>
      <c r="I256" s="2">
        <v>45657</v>
      </c>
      <c r="J256">
        <v>345.08</v>
      </c>
      <c r="K256" s="45">
        <f t="shared" si="45"/>
        <v>345.08</v>
      </c>
      <c r="L256" s="3">
        <f t="shared" si="46"/>
        <v>366</v>
      </c>
      <c r="M256" s="3">
        <f t="shared" si="47"/>
        <v>11</v>
      </c>
      <c r="N256" s="3">
        <f t="shared" si="48"/>
        <v>0</v>
      </c>
      <c r="O256" s="3">
        <f t="shared" si="49"/>
        <v>355</v>
      </c>
      <c r="P256" s="51">
        <f t="shared" si="50"/>
        <v>122503.4</v>
      </c>
      <c r="Q256" s="51">
        <f t="shared" si="51"/>
        <v>91785.830292314044</v>
      </c>
      <c r="R256" s="51">
        <f t="shared" si="52"/>
        <v>85796.178461103467</v>
      </c>
      <c r="S256" s="51">
        <f t="shared" si="53"/>
        <v>177582.00875341753</v>
      </c>
      <c r="T256" s="58">
        <f t="shared" si="54"/>
        <v>31057.199999999997</v>
      </c>
      <c r="U256" s="58">
        <f t="shared" si="55"/>
        <v>31057.199999999997</v>
      </c>
      <c r="V256" s="13"/>
      <c r="W256" s="13">
        <f t="shared" si="56"/>
        <v>0</v>
      </c>
      <c r="X256" s="57">
        <f t="shared" si="57"/>
        <v>0</v>
      </c>
      <c r="Y256" s="72">
        <f t="shared" si="58"/>
        <v>0</v>
      </c>
      <c r="AA256" s="74">
        <f t="shared" si="59"/>
        <v>31057.199999999997</v>
      </c>
    </row>
    <row r="257" spans="1:27" ht="14.5" x14ac:dyDescent="0.35">
      <c r="A257">
        <v>2350</v>
      </c>
      <c r="B257" t="s">
        <v>599</v>
      </c>
      <c r="C257" t="s">
        <v>1385</v>
      </c>
      <c r="D257" t="s">
        <v>316</v>
      </c>
      <c r="E257" t="s">
        <v>276</v>
      </c>
      <c r="F257" t="s">
        <v>504</v>
      </c>
      <c r="G257" t="s">
        <v>40</v>
      </c>
      <c r="H257" s="6">
        <v>44228</v>
      </c>
      <c r="I257" s="2">
        <v>45657</v>
      </c>
      <c r="J257">
        <v>362.6</v>
      </c>
      <c r="K257" s="45">
        <f t="shared" si="45"/>
        <v>941.60921568627441</v>
      </c>
      <c r="L257" s="3">
        <f t="shared" si="46"/>
        <v>366</v>
      </c>
      <c r="M257" s="3">
        <f t="shared" si="47"/>
        <v>12</v>
      </c>
      <c r="N257" s="3">
        <f t="shared" si="48"/>
        <v>0</v>
      </c>
      <c r="O257" s="3">
        <f t="shared" si="49"/>
        <v>354</v>
      </c>
      <c r="P257" s="51">
        <f t="shared" si="50"/>
        <v>128360.40000000001</v>
      </c>
      <c r="Q257" s="51">
        <f t="shared" si="51"/>
        <v>91527.278657687813</v>
      </c>
      <c r="R257" s="51">
        <f t="shared" si="52"/>
        <v>89898.172505731491</v>
      </c>
      <c r="S257" s="51">
        <f t="shared" si="53"/>
        <v>181425.45116341929</v>
      </c>
      <c r="T257" s="58">
        <f t="shared" si="54"/>
        <v>32634.000000000004</v>
      </c>
      <c r="U257" s="58">
        <f t="shared" si="55"/>
        <v>32634.000000000004</v>
      </c>
      <c r="V257" s="13"/>
      <c r="W257" s="13">
        <f t="shared" si="56"/>
        <v>130</v>
      </c>
      <c r="X257" s="57">
        <f t="shared" si="57"/>
        <v>122409.19803921567</v>
      </c>
      <c r="Y257" s="72">
        <f t="shared" si="58"/>
        <v>89775.198039215669</v>
      </c>
      <c r="AA257" s="74">
        <f t="shared" si="59"/>
        <v>122409.19803921567</v>
      </c>
    </row>
    <row r="258" spans="1:27" ht="14.5" x14ac:dyDescent="0.35">
      <c r="A258">
        <v>2351</v>
      </c>
      <c r="B258" t="s">
        <v>600</v>
      </c>
      <c r="C258" t="s">
        <v>1385</v>
      </c>
      <c r="D258" t="s">
        <v>503</v>
      </c>
      <c r="E258" t="s">
        <v>276</v>
      </c>
      <c r="F258" t="s">
        <v>504</v>
      </c>
      <c r="G258" t="s">
        <v>40</v>
      </c>
      <c r="H258" s="6">
        <v>43832</v>
      </c>
      <c r="I258" s="2">
        <v>45657</v>
      </c>
      <c r="J258">
        <v>300.25</v>
      </c>
      <c r="K258" s="45">
        <f t="shared" si="45"/>
        <v>595.58699346405228</v>
      </c>
      <c r="L258" s="3">
        <f t="shared" si="46"/>
        <v>366</v>
      </c>
      <c r="M258" s="3">
        <f t="shared" si="47"/>
        <v>3</v>
      </c>
      <c r="N258" s="3">
        <f t="shared" si="48"/>
        <v>0</v>
      </c>
      <c r="O258" s="3">
        <f t="shared" si="49"/>
        <v>363</v>
      </c>
      <c r="P258" s="51">
        <f t="shared" si="50"/>
        <v>108990.75</v>
      </c>
      <c r="Q258" s="51">
        <f t="shared" si="51"/>
        <v>93854.243369323944</v>
      </c>
      <c r="R258" s="51">
        <f t="shared" si="52"/>
        <v>76332.492303148421</v>
      </c>
      <c r="S258" s="51">
        <f t="shared" si="53"/>
        <v>170186.73567247236</v>
      </c>
      <c r="T258" s="58">
        <f t="shared" si="54"/>
        <v>27022.5</v>
      </c>
      <c r="U258" s="58">
        <f t="shared" si="55"/>
        <v>27022.5</v>
      </c>
      <c r="V258" s="13"/>
      <c r="W258" s="13">
        <f t="shared" si="56"/>
        <v>130</v>
      </c>
      <c r="X258" s="57">
        <f t="shared" si="57"/>
        <v>77426.309150326793</v>
      </c>
      <c r="Y258" s="72">
        <f t="shared" si="58"/>
        <v>50403.809150326793</v>
      </c>
      <c r="AA258" s="74">
        <f t="shared" si="59"/>
        <v>77426.309150326793</v>
      </c>
    </row>
    <row r="259" spans="1:27" ht="14.5" x14ac:dyDescent="0.35">
      <c r="A259">
        <v>2352</v>
      </c>
      <c r="B259" t="s">
        <v>601</v>
      </c>
      <c r="C259" t="s">
        <v>1385</v>
      </c>
      <c r="D259" t="s">
        <v>282</v>
      </c>
      <c r="E259" t="s">
        <v>276</v>
      </c>
      <c r="F259" t="s">
        <v>504</v>
      </c>
      <c r="G259" t="s">
        <v>40</v>
      </c>
      <c r="H259" s="6">
        <v>43832</v>
      </c>
      <c r="I259" s="2">
        <v>45657</v>
      </c>
      <c r="J259">
        <v>328.2</v>
      </c>
      <c r="K259" s="45">
        <f t="shared" si="45"/>
        <v>972.85</v>
      </c>
      <c r="L259" s="3">
        <f t="shared" si="46"/>
        <v>366</v>
      </c>
      <c r="M259" s="3">
        <f t="shared" si="47"/>
        <v>0</v>
      </c>
      <c r="N259" s="3">
        <f t="shared" si="48"/>
        <v>0</v>
      </c>
      <c r="O259" s="3">
        <f t="shared" si="49"/>
        <v>366</v>
      </c>
      <c r="P259" s="51">
        <f t="shared" si="50"/>
        <v>120121.2</v>
      </c>
      <c r="Q259" s="51">
        <f t="shared" si="51"/>
        <v>94629.898273202649</v>
      </c>
      <c r="R259" s="51">
        <f t="shared" si="52"/>
        <v>84127.786756627989</v>
      </c>
      <c r="S259" s="51">
        <f t="shared" si="53"/>
        <v>178757.68502983064</v>
      </c>
      <c r="T259" s="58">
        <f t="shared" si="54"/>
        <v>29538</v>
      </c>
      <c r="U259" s="58">
        <f t="shared" si="55"/>
        <v>29538</v>
      </c>
      <c r="V259" s="13"/>
      <c r="W259" s="13">
        <f t="shared" si="56"/>
        <v>130</v>
      </c>
      <c r="X259" s="57">
        <f t="shared" si="57"/>
        <v>126470.5</v>
      </c>
      <c r="Y259" s="72">
        <f t="shared" si="58"/>
        <v>96932.5</v>
      </c>
      <c r="AA259" s="74">
        <f t="shared" si="59"/>
        <v>126470.5</v>
      </c>
    </row>
    <row r="260" spans="1:27" ht="14.5" x14ac:dyDescent="0.35">
      <c r="A260">
        <v>2353</v>
      </c>
      <c r="B260" t="s">
        <v>602</v>
      </c>
      <c r="C260" t="s">
        <v>1385</v>
      </c>
      <c r="D260" t="s">
        <v>512</v>
      </c>
      <c r="E260" t="s">
        <v>276</v>
      </c>
      <c r="F260" t="s">
        <v>504</v>
      </c>
      <c r="G260" t="s">
        <v>40</v>
      </c>
      <c r="H260" s="6">
        <v>43832</v>
      </c>
      <c r="I260" s="2">
        <v>45657</v>
      </c>
      <c r="J260">
        <v>434.62</v>
      </c>
      <c r="K260" s="45">
        <f t="shared" si="45"/>
        <v>752.00777777777773</v>
      </c>
      <c r="L260" s="3">
        <f t="shared" si="46"/>
        <v>366</v>
      </c>
      <c r="M260" s="3">
        <f t="shared" si="47"/>
        <v>9</v>
      </c>
      <c r="N260" s="3">
        <f t="shared" si="48"/>
        <v>0</v>
      </c>
      <c r="O260" s="3">
        <f t="shared" si="49"/>
        <v>357</v>
      </c>
      <c r="P260" s="51">
        <f t="shared" si="50"/>
        <v>155159.34</v>
      </c>
      <c r="Q260" s="51">
        <f t="shared" si="51"/>
        <v>92302.933561566519</v>
      </c>
      <c r="R260" s="51">
        <f t="shared" si="52"/>
        <v>108667.01189148244</v>
      </c>
      <c r="S260" s="51">
        <f t="shared" si="53"/>
        <v>200969.94545304897</v>
      </c>
      <c r="T260" s="58">
        <f t="shared" si="54"/>
        <v>39115.800000000003</v>
      </c>
      <c r="U260" s="58">
        <f t="shared" si="55"/>
        <v>39115.800000000003</v>
      </c>
      <c r="V260" s="13"/>
      <c r="W260" s="13">
        <f t="shared" si="56"/>
        <v>130</v>
      </c>
      <c r="X260" s="57">
        <f t="shared" si="57"/>
        <v>97761.011111111104</v>
      </c>
      <c r="Y260" s="72">
        <f t="shared" si="58"/>
        <v>58645.211111111101</v>
      </c>
      <c r="AA260" s="74">
        <f t="shared" si="59"/>
        <v>97761.011111111104</v>
      </c>
    </row>
    <row r="261" spans="1:27" ht="14.5" x14ac:dyDescent="0.35">
      <c r="A261">
        <v>2354</v>
      </c>
      <c r="B261" t="s">
        <v>603</v>
      </c>
      <c r="C261" t="s">
        <v>1385</v>
      </c>
      <c r="D261" t="s">
        <v>286</v>
      </c>
      <c r="E261" t="s">
        <v>276</v>
      </c>
      <c r="F261" t="s">
        <v>1509</v>
      </c>
      <c r="G261" t="s">
        <v>1529</v>
      </c>
      <c r="H261" s="6">
        <v>43832</v>
      </c>
      <c r="I261" s="2">
        <v>45657</v>
      </c>
      <c r="J261">
        <v>455.8</v>
      </c>
      <c r="K261" s="45">
        <f t="shared" ref="K261:K324" si="60">IFERROR(VLOOKUP(A261,promedio,29,FALSE),J261)</f>
        <v>990.89895424836573</v>
      </c>
      <c r="L261" s="3">
        <f t="shared" ref="L261:L324" si="61">IF(DATEDIF(H261,I261,"D")&gt;366,366,DATEDIF(H261,I261,"D")+1)</f>
        <v>366</v>
      </c>
      <c r="M261" s="3">
        <f t="shared" ref="M261:M324" si="62">IFERROR(VLOOKUP(A261,faltas,7,FALSE),0)</f>
        <v>1</v>
      </c>
      <c r="N261" s="3">
        <f t="shared" ref="N261:N324" si="63">IFERROR(VLOOKUP(A261,INCP,4,FALSE),0)</f>
        <v>0</v>
      </c>
      <c r="O261" s="3">
        <f t="shared" ref="O261:O324" si="64">L261-M261-N261</f>
        <v>365</v>
      </c>
      <c r="P261" s="51">
        <f t="shared" ref="P261:P324" si="65">IF(J261&gt;TOPE,TOPE,J261)*O261</f>
        <v>166367</v>
      </c>
      <c r="Q261" s="51">
        <f t="shared" ref="Q261:Q324" si="66">O261*facdias</f>
        <v>94371.346638576419</v>
      </c>
      <c r="R261" s="51">
        <f t="shared" ref="R261:R324" si="67">P261*facsueldo</f>
        <v>116516.38094974018</v>
      </c>
      <c r="S261" s="51">
        <f t="shared" ref="S261:S324" si="68">Q261+R261</f>
        <v>210887.7275883166</v>
      </c>
      <c r="T261" s="58">
        <f t="shared" ref="T261:T324" si="69">90*J261</f>
        <v>41022</v>
      </c>
      <c r="U261" s="58">
        <f t="shared" ref="U261:U324" si="70">IF(S261&gt;T261,T261,S261)</f>
        <v>41022</v>
      </c>
      <c r="V261" s="13"/>
      <c r="W261" s="13">
        <f t="shared" ref="W261:W324" si="71">IF(C261="ACTIVO",130,0)</f>
        <v>130</v>
      </c>
      <c r="X261" s="57">
        <f t="shared" ref="X261:X324" si="72">K261*W261</f>
        <v>128816.86405228755</v>
      </c>
      <c r="Y261" s="72">
        <f t="shared" ref="Y261:Y324" si="73">IF(X261-U261&lt;0,0,X261-U261)</f>
        <v>87794.86405228755</v>
      </c>
      <c r="AA261" s="74">
        <f t="shared" si="59"/>
        <v>128816.86405228755</v>
      </c>
    </row>
    <row r="262" spans="1:27" ht="14.5" x14ac:dyDescent="0.35">
      <c r="A262">
        <v>2355</v>
      </c>
      <c r="B262" t="s">
        <v>604</v>
      </c>
      <c r="C262" t="s">
        <v>1385</v>
      </c>
      <c r="D262" t="s">
        <v>275</v>
      </c>
      <c r="E262" t="s">
        <v>276</v>
      </c>
      <c r="F262" t="s">
        <v>504</v>
      </c>
      <c r="G262" t="s">
        <v>40</v>
      </c>
      <c r="H262" s="6">
        <v>43832</v>
      </c>
      <c r="I262" s="2">
        <v>45657</v>
      </c>
      <c r="J262">
        <v>300.25</v>
      </c>
      <c r="K262" s="45">
        <f t="shared" si="60"/>
        <v>775.48026143790855</v>
      </c>
      <c r="L262" s="3">
        <f t="shared" si="61"/>
        <v>366</v>
      </c>
      <c r="M262" s="3">
        <f t="shared" si="62"/>
        <v>3</v>
      </c>
      <c r="N262" s="3">
        <f t="shared" si="63"/>
        <v>0</v>
      </c>
      <c r="O262" s="3">
        <f t="shared" si="64"/>
        <v>363</v>
      </c>
      <c r="P262" s="51">
        <f t="shared" si="65"/>
        <v>108990.75</v>
      </c>
      <c r="Q262" s="51">
        <f t="shared" si="66"/>
        <v>93854.243369323944</v>
      </c>
      <c r="R262" s="51">
        <f t="shared" si="67"/>
        <v>76332.492303148421</v>
      </c>
      <c r="S262" s="51">
        <f t="shared" si="68"/>
        <v>170186.73567247236</v>
      </c>
      <c r="T262" s="58">
        <f t="shared" si="69"/>
        <v>27022.5</v>
      </c>
      <c r="U262" s="58">
        <f t="shared" si="70"/>
        <v>27022.5</v>
      </c>
      <c r="V262" s="13"/>
      <c r="W262" s="13">
        <f t="shared" si="71"/>
        <v>130</v>
      </c>
      <c r="X262" s="57">
        <f t="shared" si="72"/>
        <v>100812.43398692811</v>
      </c>
      <c r="Y262" s="72">
        <f t="shared" si="73"/>
        <v>73789.93398692811</v>
      </c>
      <c r="AA262" s="74">
        <f t="shared" ref="AA262:AA325" si="74">U262+Y262</f>
        <v>100812.43398692811</v>
      </c>
    </row>
    <row r="263" spans="1:27" ht="14.5" x14ac:dyDescent="0.35">
      <c r="A263">
        <v>2356</v>
      </c>
      <c r="B263" t="s">
        <v>605</v>
      </c>
      <c r="C263" t="s">
        <v>1385</v>
      </c>
      <c r="D263" t="s">
        <v>275</v>
      </c>
      <c r="E263" t="s">
        <v>276</v>
      </c>
      <c r="F263" t="s">
        <v>504</v>
      </c>
      <c r="G263" t="s">
        <v>40</v>
      </c>
      <c r="H263" s="6">
        <v>43832</v>
      </c>
      <c r="I263" s="2">
        <v>45657</v>
      </c>
      <c r="J263">
        <v>300.25</v>
      </c>
      <c r="K263" s="45">
        <f t="shared" si="60"/>
        <v>726.52209150326803</v>
      </c>
      <c r="L263" s="3">
        <f t="shared" si="61"/>
        <v>366</v>
      </c>
      <c r="M263" s="3">
        <f t="shared" si="62"/>
        <v>16</v>
      </c>
      <c r="N263" s="3">
        <f t="shared" si="63"/>
        <v>0</v>
      </c>
      <c r="O263" s="3">
        <f t="shared" si="64"/>
        <v>350</v>
      </c>
      <c r="P263" s="51">
        <f t="shared" si="65"/>
        <v>105087.5</v>
      </c>
      <c r="Q263" s="51">
        <f t="shared" si="66"/>
        <v>90493.072119182863</v>
      </c>
      <c r="R263" s="51">
        <f t="shared" si="67"/>
        <v>73598.821779895181</v>
      </c>
      <c r="S263" s="51">
        <f t="shared" si="68"/>
        <v>164091.89389907804</v>
      </c>
      <c r="T263" s="58">
        <f t="shared" si="69"/>
        <v>27022.5</v>
      </c>
      <c r="U263" s="58">
        <f t="shared" si="70"/>
        <v>27022.5</v>
      </c>
      <c r="V263" s="13"/>
      <c r="W263" s="13">
        <f t="shared" si="71"/>
        <v>130</v>
      </c>
      <c r="X263" s="57">
        <f t="shared" si="72"/>
        <v>94447.871895424847</v>
      </c>
      <c r="Y263" s="72">
        <f t="shared" si="73"/>
        <v>67425.371895424847</v>
      </c>
      <c r="AA263" s="74">
        <f t="shared" si="74"/>
        <v>94447.871895424847</v>
      </c>
    </row>
    <row r="264" spans="1:27" ht="14.5" x14ac:dyDescent="0.35">
      <c r="A264">
        <v>2358</v>
      </c>
      <c r="B264" t="s">
        <v>606</v>
      </c>
      <c r="C264" t="s">
        <v>1385</v>
      </c>
      <c r="D264" t="s">
        <v>316</v>
      </c>
      <c r="E264" t="s">
        <v>276</v>
      </c>
      <c r="F264" t="s">
        <v>504</v>
      </c>
      <c r="G264" t="s">
        <v>40</v>
      </c>
      <c r="H264" s="6">
        <v>43832</v>
      </c>
      <c r="I264" s="2">
        <v>45657</v>
      </c>
      <c r="J264">
        <v>362.6</v>
      </c>
      <c r="K264" s="45">
        <f t="shared" si="60"/>
        <v>978.8557516339871</v>
      </c>
      <c r="L264" s="3">
        <f t="shared" si="61"/>
        <v>366</v>
      </c>
      <c r="M264" s="3">
        <f t="shared" si="62"/>
        <v>3</v>
      </c>
      <c r="N264" s="3">
        <f t="shared" si="63"/>
        <v>0</v>
      </c>
      <c r="O264" s="3">
        <f t="shared" si="64"/>
        <v>363</v>
      </c>
      <c r="P264" s="51">
        <f t="shared" si="65"/>
        <v>131623.80000000002</v>
      </c>
      <c r="Q264" s="51">
        <f t="shared" si="66"/>
        <v>93854.243369323944</v>
      </c>
      <c r="R264" s="51">
        <f t="shared" si="67"/>
        <v>92183.719264351777</v>
      </c>
      <c r="S264" s="51">
        <f t="shared" si="68"/>
        <v>186037.96263367572</v>
      </c>
      <c r="T264" s="58">
        <f t="shared" si="69"/>
        <v>32634.000000000004</v>
      </c>
      <c r="U264" s="58">
        <f t="shared" si="70"/>
        <v>32634.000000000004</v>
      </c>
      <c r="V264" s="13"/>
      <c r="W264" s="13">
        <f t="shared" si="71"/>
        <v>130</v>
      </c>
      <c r="X264" s="57">
        <f t="shared" si="72"/>
        <v>127251.24771241832</v>
      </c>
      <c r="Y264" s="72">
        <f t="shared" si="73"/>
        <v>94617.247712418321</v>
      </c>
      <c r="AA264" s="74">
        <f t="shared" si="74"/>
        <v>127251.24771241832</v>
      </c>
    </row>
    <row r="265" spans="1:27" s="4" customFormat="1" ht="14.5" x14ac:dyDescent="0.35">
      <c r="A265">
        <v>2359</v>
      </c>
      <c r="B265" t="s">
        <v>607</v>
      </c>
      <c r="C265" t="s">
        <v>1385</v>
      </c>
      <c r="D265" t="s">
        <v>282</v>
      </c>
      <c r="E265" t="s">
        <v>276</v>
      </c>
      <c r="F265" t="s">
        <v>504</v>
      </c>
      <c r="G265" t="s">
        <v>40</v>
      </c>
      <c r="H265" s="6">
        <v>43832</v>
      </c>
      <c r="I265" s="2">
        <v>45657</v>
      </c>
      <c r="J265">
        <v>328.2</v>
      </c>
      <c r="K265" s="45">
        <f t="shared" si="60"/>
        <v>828.16202614379085</v>
      </c>
      <c r="L265" s="3">
        <f t="shared" si="61"/>
        <v>366</v>
      </c>
      <c r="M265" s="3">
        <f t="shared" si="62"/>
        <v>4</v>
      </c>
      <c r="N265" s="3">
        <f t="shared" si="63"/>
        <v>21</v>
      </c>
      <c r="O265" s="3">
        <f t="shared" si="64"/>
        <v>341</v>
      </c>
      <c r="P265" s="51">
        <f t="shared" si="65"/>
        <v>111916.2</v>
      </c>
      <c r="Q265" s="51">
        <f t="shared" si="66"/>
        <v>88166.107407546733</v>
      </c>
      <c r="R265" s="51">
        <f t="shared" si="67"/>
        <v>78381.353235000395</v>
      </c>
      <c r="S265" s="51">
        <f t="shared" si="68"/>
        <v>166547.46064254711</v>
      </c>
      <c r="T265" s="58">
        <f t="shared" si="69"/>
        <v>29538</v>
      </c>
      <c r="U265" s="58">
        <f t="shared" si="70"/>
        <v>29538</v>
      </c>
      <c r="V265" s="13"/>
      <c r="W265" s="13">
        <f t="shared" si="71"/>
        <v>130</v>
      </c>
      <c r="X265" s="57">
        <f t="shared" si="72"/>
        <v>107661.06339869282</v>
      </c>
      <c r="Y265" s="72">
        <f t="shared" si="73"/>
        <v>78123.063398692815</v>
      </c>
      <c r="AA265" s="74">
        <f t="shared" si="74"/>
        <v>107661.06339869282</v>
      </c>
    </row>
    <row r="266" spans="1:27" ht="14.5" x14ac:dyDescent="0.35">
      <c r="A266">
        <v>2360</v>
      </c>
      <c r="B266" t="s">
        <v>608</v>
      </c>
      <c r="C266" t="s">
        <v>1385</v>
      </c>
      <c r="D266" t="s">
        <v>316</v>
      </c>
      <c r="E266" t="s">
        <v>276</v>
      </c>
      <c r="F266" t="s">
        <v>504</v>
      </c>
      <c r="G266" t="s">
        <v>40</v>
      </c>
      <c r="H266" s="6">
        <v>43832</v>
      </c>
      <c r="I266" s="2">
        <v>45657</v>
      </c>
      <c r="J266">
        <v>362.6</v>
      </c>
      <c r="K266" s="45">
        <f t="shared" si="60"/>
        <v>890.7266666666668</v>
      </c>
      <c r="L266" s="3">
        <f t="shared" si="61"/>
        <v>366</v>
      </c>
      <c r="M266" s="3">
        <f t="shared" si="62"/>
        <v>9</v>
      </c>
      <c r="N266" s="3">
        <f t="shared" si="63"/>
        <v>0</v>
      </c>
      <c r="O266" s="3">
        <f t="shared" si="64"/>
        <v>357</v>
      </c>
      <c r="P266" s="51">
        <f t="shared" si="65"/>
        <v>129448.20000000001</v>
      </c>
      <c r="Q266" s="51">
        <f t="shared" si="66"/>
        <v>92302.933561566519</v>
      </c>
      <c r="R266" s="51">
        <f t="shared" si="67"/>
        <v>90660.021425271581</v>
      </c>
      <c r="S266" s="51">
        <f t="shared" si="68"/>
        <v>182962.9549868381</v>
      </c>
      <c r="T266" s="58">
        <f t="shared" si="69"/>
        <v>32634.000000000004</v>
      </c>
      <c r="U266" s="58">
        <f t="shared" si="70"/>
        <v>32634.000000000004</v>
      </c>
      <c r="V266" s="13"/>
      <c r="W266" s="13">
        <f t="shared" si="71"/>
        <v>130</v>
      </c>
      <c r="X266" s="57">
        <f t="shared" si="72"/>
        <v>115794.46666666669</v>
      </c>
      <c r="Y266" s="72">
        <f t="shared" si="73"/>
        <v>83160.466666666689</v>
      </c>
      <c r="AA266" s="74">
        <f t="shared" si="74"/>
        <v>115794.46666666669</v>
      </c>
    </row>
    <row r="267" spans="1:27" ht="14.5" x14ac:dyDescent="0.35">
      <c r="A267">
        <v>2361</v>
      </c>
      <c r="B267" t="s">
        <v>609</v>
      </c>
      <c r="C267" t="s">
        <v>1385</v>
      </c>
      <c r="D267" t="s">
        <v>316</v>
      </c>
      <c r="E267" t="s">
        <v>276</v>
      </c>
      <c r="F267" t="s">
        <v>504</v>
      </c>
      <c r="G267" t="s">
        <v>40</v>
      </c>
      <c r="H267" s="6">
        <v>43832</v>
      </c>
      <c r="I267" s="2">
        <v>45657</v>
      </c>
      <c r="J267">
        <v>362.6</v>
      </c>
      <c r="K267" s="45">
        <f t="shared" si="60"/>
        <v>845.70450980392184</v>
      </c>
      <c r="L267" s="3">
        <f t="shared" si="61"/>
        <v>366</v>
      </c>
      <c r="M267" s="3">
        <f t="shared" si="62"/>
        <v>3</v>
      </c>
      <c r="N267" s="3">
        <f t="shared" si="63"/>
        <v>6</v>
      </c>
      <c r="O267" s="3">
        <f t="shared" si="64"/>
        <v>357</v>
      </c>
      <c r="P267" s="51">
        <f t="shared" si="65"/>
        <v>129448.20000000001</v>
      </c>
      <c r="Q267" s="51">
        <f t="shared" si="66"/>
        <v>92302.933561566519</v>
      </c>
      <c r="R267" s="51">
        <f t="shared" si="67"/>
        <v>90660.021425271581</v>
      </c>
      <c r="S267" s="51">
        <f t="shared" si="68"/>
        <v>182962.9549868381</v>
      </c>
      <c r="T267" s="58">
        <f t="shared" si="69"/>
        <v>32634.000000000004</v>
      </c>
      <c r="U267" s="58">
        <f t="shared" si="70"/>
        <v>32634.000000000004</v>
      </c>
      <c r="V267" s="13"/>
      <c r="W267" s="13">
        <f t="shared" si="71"/>
        <v>130</v>
      </c>
      <c r="X267" s="57">
        <f t="shared" si="72"/>
        <v>109941.58627450984</v>
      </c>
      <c r="Y267" s="72">
        <f t="shared" si="73"/>
        <v>77307.586274509842</v>
      </c>
      <c r="AA267" s="74">
        <f t="shared" si="74"/>
        <v>109941.58627450984</v>
      </c>
    </row>
    <row r="268" spans="1:27" ht="14.5" x14ac:dyDescent="0.35">
      <c r="A268">
        <v>2362</v>
      </c>
      <c r="B268" t="s">
        <v>610</v>
      </c>
      <c r="C268" t="s">
        <v>1385</v>
      </c>
      <c r="D268" t="s">
        <v>503</v>
      </c>
      <c r="E268" t="s">
        <v>276</v>
      </c>
      <c r="F268" t="s">
        <v>504</v>
      </c>
      <c r="G268" t="s">
        <v>40</v>
      </c>
      <c r="H268" s="6">
        <v>43832</v>
      </c>
      <c r="I268" s="2">
        <v>45657</v>
      </c>
      <c r="J268">
        <v>300.25</v>
      </c>
      <c r="K268" s="45">
        <f t="shared" si="60"/>
        <v>579.15261437908498</v>
      </c>
      <c r="L268" s="3">
        <f t="shared" si="61"/>
        <v>366</v>
      </c>
      <c r="M268" s="3">
        <f t="shared" si="62"/>
        <v>6</v>
      </c>
      <c r="N268" s="3">
        <f t="shared" si="63"/>
        <v>0</v>
      </c>
      <c r="O268" s="3">
        <f t="shared" si="64"/>
        <v>360</v>
      </c>
      <c r="P268" s="51">
        <f t="shared" si="65"/>
        <v>108090</v>
      </c>
      <c r="Q268" s="51">
        <f t="shared" si="66"/>
        <v>93078.588465445238</v>
      </c>
      <c r="R268" s="51">
        <f t="shared" si="67"/>
        <v>75701.64525932075</v>
      </c>
      <c r="S268" s="51">
        <f t="shared" si="68"/>
        <v>168780.233724766</v>
      </c>
      <c r="T268" s="58">
        <f t="shared" si="69"/>
        <v>27022.5</v>
      </c>
      <c r="U268" s="58">
        <f t="shared" si="70"/>
        <v>27022.5</v>
      </c>
      <c r="V268" s="13"/>
      <c r="W268" s="13">
        <f t="shared" si="71"/>
        <v>130</v>
      </c>
      <c r="X268" s="57">
        <f t="shared" si="72"/>
        <v>75289.839869281044</v>
      </c>
      <c r="Y268" s="72">
        <f t="shared" si="73"/>
        <v>48267.339869281044</v>
      </c>
      <c r="AA268" s="74">
        <f t="shared" si="74"/>
        <v>75289.839869281044</v>
      </c>
    </row>
    <row r="269" spans="1:27" ht="14.5" x14ac:dyDescent="0.35">
      <c r="A269">
        <v>2363</v>
      </c>
      <c r="B269" t="s">
        <v>611</v>
      </c>
      <c r="C269" t="s">
        <v>1385</v>
      </c>
      <c r="D269" t="s">
        <v>512</v>
      </c>
      <c r="E269" t="s">
        <v>276</v>
      </c>
      <c r="F269" t="s">
        <v>504</v>
      </c>
      <c r="G269" t="s">
        <v>40</v>
      </c>
      <c r="H269" s="6">
        <v>43832</v>
      </c>
      <c r="I269" s="2">
        <v>45657</v>
      </c>
      <c r="J269">
        <v>434.62</v>
      </c>
      <c r="K269" s="45">
        <f t="shared" si="60"/>
        <v>941.27522875816987</v>
      </c>
      <c r="L269" s="3">
        <f t="shared" si="61"/>
        <v>366</v>
      </c>
      <c r="M269" s="3">
        <f t="shared" si="62"/>
        <v>1</v>
      </c>
      <c r="N269" s="3">
        <f t="shared" si="63"/>
        <v>0</v>
      </c>
      <c r="O269" s="3">
        <f t="shared" si="64"/>
        <v>365</v>
      </c>
      <c r="P269" s="51">
        <f t="shared" si="65"/>
        <v>158636.29999999999</v>
      </c>
      <c r="Q269" s="51">
        <f t="shared" si="66"/>
        <v>94371.346638576419</v>
      </c>
      <c r="R269" s="51">
        <f t="shared" si="67"/>
        <v>111102.1270038966</v>
      </c>
      <c r="S269" s="51">
        <f t="shared" si="68"/>
        <v>205473.47364247302</v>
      </c>
      <c r="T269" s="58">
        <f t="shared" si="69"/>
        <v>39115.800000000003</v>
      </c>
      <c r="U269" s="58">
        <f t="shared" si="70"/>
        <v>39115.800000000003</v>
      </c>
      <c r="V269" s="13"/>
      <c r="W269" s="13">
        <f t="shared" si="71"/>
        <v>130</v>
      </c>
      <c r="X269" s="57">
        <f t="shared" si="72"/>
        <v>122365.77973856208</v>
      </c>
      <c r="Y269" s="72">
        <f t="shared" si="73"/>
        <v>83249.979738562077</v>
      </c>
      <c r="AA269" s="74">
        <f t="shared" si="74"/>
        <v>122365.77973856208</v>
      </c>
    </row>
    <row r="270" spans="1:27" ht="14.5" x14ac:dyDescent="0.35">
      <c r="A270">
        <v>2364</v>
      </c>
      <c r="B270" t="s">
        <v>612</v>
      </c>
      <c r="C270" t="s">
        <v>1385</v>
      </c>
      <c r="D270" t="s">
        <v>512</v>
      </c>
      <c r="E270" t="s">
        <v>276</v>
      </c>
      <c r="F270" t="s">
        <v>504</v>
      </c>
      <c r="G270" t="s">
        <v>40</v>
      </c>
      <c r="H270" s="6">
        <v>44198</v>
      </c>
      <c r="I270" s="2">
        <v>45657</v>
      </c>
      <c r="J270">
        <v>434.62</v>
      </c>
      <c r="K270" s="45">
        <f t="shared" si="60"/>
        <v>959.25163398692825</v>
      </c>
      <c r="L270" s="3">
        <f t="shared" si="61"/>
        <v>366</v>
      </c>
      <c r="M270" s="3">
        <f t="shared" si="62"/>
        <v>0</v>
      </c>
      <c r="N270" s="3">
        <f t="shared" si="63"/>
        <v>0</v>
      </c>
      <c r="O270" s="3">
        <f t="shared" si="64"/>
        <v>366</v>
      </c>
      <c r="P270" s="51">
        <f t="shared" si="65"/>
        <v>159070.92000000001</v>
      </c>
      <c r="Q270" s="51">
        <f t="shared" si="66"/>
        <v>94629.898273202649</v>
      </c>
      <c r="R270" s="51">
        <f t="shared" si="67"/>
        <v>111406.5163929484</v>
      </c>
      <c r="S270" s="51">
        <f t="shared" si="68"/>
        <v>206036.41466615105</v>
      </c>
      <c r="T270" s="58">
        <f t="shared" si="69"/>
        <v>39115.800000000003</v>
      </c>
      <c r="U270" s="58">
        <f t="shared" si="70"/>
        <v>39115.800000000003</v>
      </c>
      <c r="V270" s="13"/>
      <c r="W270" s="13">
        <f t="shared" si="71"/>
        <v>130</v>
      </c>
      <c r="X270" s="57">
        <f t="shared" si="72"/>
        <v>124702.71241830067</v>
      </c>
      <c r="Y270" s="72">
        <f t="shared" si="73"/>
        <v>85586.912418300664</v>
      </c>
      <c r="AA270" s="74">
        <f t="shared" si="74"/>
        <v>124702.71241830067</v>
      </c>
    </row>
    <row r="271" spans="1:27" ht="14.5" x14ac:dyDescent="0.35">
      <c r="A271">
        <v>2365</v>
      </c>
      <c r="B271" t="s">
        <v>613</v>
      </c>
      <c r="C271" t="s">
        <v>1385</v>
      </c>
      <c r="D271" t="s">
        <v>282</v>
      </c>
      <c r="E271" t="s">
        <v>276</v>
      </c>
      <c r="F271" t="s">
        <v>504</v>
      </c>
      <c r="G271" t="s">
        <v>40</v>
      </c>
      <c r="H271" s="6">
        <v>43832</v>
      </c>
      <c r="I271" s="2">
        <v>45657</v>
      </c>
      <c r="J271">
        <v>328.2</v>
      </c>
      <c r="K271" s="45">
        <f t="shared" si="60"/>
        <v>859.4122875816995</v>
      </c>
      <c r="L271" s="3">
        <f t="shared" si="61"/>
        <v>366</v>
      </c>
      <c r="M271" s="3">
        <f t="shared" si="62"/>
        <v>7</v>
      </c>
      <c r="N271" s="3">
        <f t="shared" si="63"/>
        <v>0</v>
      </c>
      <c r="O271" s="3">
        <f t="shared" si="64"/>
        <v>359</v>
      </c>
      <c r="P271" s="51">
        <f t="shared" si="65"/>
        <v>117823.8</v>
      </c>
      <c r="Q271" s="51">
        <f t="shared" si="66"/>
        <v>92820.036830818994</v>
      </c>
      <c r="R271" s="51">
        <f t="shared" si="67"/>
        <v>82518.785370572266</v>
      </c>
      <c r="S271" s="51">
        <f t="shared" si="68"/>
        <v>175338.82220139127</v>
      </c>
      <c r="T271" s="58">
        <f t="shared" si="69"/>
        <v>29538</v>
      </c>
      <c r="U271" s="58">
        <f t="shared" si="70"/>
        <v>29538</v>
      </c>
      <c r="V271" s="13"/>
      <c r="W271" s="13">
        <f t="shared" si="71"/>
        <v>130</v>
      </c>
      <c r="X271" s="57">
        <f t="shared" si="72"/>
        <v>111723.59738562093</v>
      </c>
      <c r="Y271" s="72">
        <f t="shared" si="73"/>
        <v>82185.597385620931</v>
      </c>
      <c r="AA271" s="74">
        <f t="shared" si="74"/>
        <v>111723.59738562093</v>
      </c>
    </row>
    <row r="272" spans="1:27" ht="14.5" x14ac:dyDescent="0.35">
      <c r="A272">
        <v>2366</v>
      </c>
      <c r="B272" t="s">
        <v>614</v>
      </c>
      <c r="C272" t="s">
        <v>1385</v>
      </c>
      <c r="D272" t="s">
        <v>316</v>
      </c>
      <c r="E272" t="s">
        <v>276</v>
      </c>
      <c r="F272" t="s">
        <v>504</v>
      </c>
      <c r="G272" t="s">
        <v>40</v>
      </c>
      <c r="H272" s="6">
        <v>43832</v>
      </c>
      <c r="I272" s="2">
        <v>45657</v>
      </c>
      <c r="J272">
        <v>362.6</v>
      </c>
      <c r="K272" s="45">
        <f t="shared" si="60"/>
        <v>969.21111111111122</v>
      </c>
      <c r="L272" s="3">
        <f t="shared" si="61"/>
        <v>366</v>
      </c>
      <c r="M272" s="3">
        <f t="shared" si="62"/>
        <v>5</v>
      </c>
      <c r="N272" s="3">
        <f t="shared" si="63"/>
        <v>0</v>
      </c>
      <c r="O272" s="3">
        <f t="shared" si="64"/>
        <v>361</v>
      </c>
      <c r="P272" s="51">
        <f t="shared" si="65"/>
        <v>130898.6</v>
      </c>
      <c r="Q272" s="51">
        <f t="shared" si="66"/>
        <v>93337.140100071469</v>
      </c>
      <c r="R272" s="51">
        <f t="shared" si="67"/>
        <v>91675.819984658374</v>
      </c>
      <c r="S272" s="51">
        <f t="shared" si="68"/>
        <v>185012.96008472983</v>
      </c>
      <c r="T272" s="58">
        <f t="shared" si="69"/>
        <v>32634.000000000004</v>
      </c>
      <c r="U272" s="58">
        <f t="shared" si="70"/>
        <v>32634.000000000004</v>
      </c>
      <c r="V272" s="13"/>
      <c r="W272" s="13">
        <f t="shared" si="71"/>
        <v>130</v>
      </c>
      <c r="X272" s="57">
        <f t="shared" si="72"/>
        <v>125997.44444444445</v>
      </c>
      <c r="Y272" s="72">
        <f t="shared" si="73"/>
        <v>93363.444444444453</v>
      </c>
      <c r="AA272" s="74">
        <f t="shared" si="74"/>
        <v>125997.44444444445</v>
      </c>
    </row>
    <row r="273" spans="1:27" ht="14.5" x14ac:dyDescent="0.35">
      <c r="A273">
        <v>2367</v>
      </c>
      <c r="B273" t="s">
        <v>615</v>
      </c>
      <c r="C273" t="s">
        <v>1385</v>
      </c>
      <c r="D273" t="s">
        <v>503</v>
      </c>
      <c r="E273" t="s">
        <v>276</v>
      </c>
      <c r="F273" t="s">
        <v>504</v>
      </c>
      <c r="G273" t="s">
        <v>40</v>
      </c>
      <c r="H273" s="6">
        <v>43832</v>
      </c>
      <c r="I273" s="2">
        <v>45657</v>
      </c>
      <c r="J273">
        <v>300.25</v>
      </c>
      <c r="K273" s="45">
        <f t="shared" si="60"/>
        <v>781.98137254901962</v>
      </c>
      <c r="L273" s="3">
        <f t="shared" si="61"/>
        <v>366</v>
      </c>
      <c r="M273" s="3">
        <f t="shared" si="62"/>
        <v>4</v>
      </c>
      <c r="N273" s="3">
        <f t="shared" si="63"/>
        <v>0</v>
      </c>
      <c r="O273" s="3">
        <f t="shared" si="64"/>
        <v>362</v>
      </c>
      <c r="P273" s="51">
        <f t="shared" si="65"/>
        <v>108690.5</v>
      </c>
      <c r="Q273" s="51">
        <f t="shared" si="66"/>
        <v>93595.691734697713</v>
      </c>
      <c r="R273" s="51">
        <f t="shared" si="67"/>
        <v>76122.209955205864</v>
      </c>
      <c r="S273" s="51">
        <f t="shared" si="68"/>
        <v>169717.90168990358</v>
      </c>
      <c r="T273" s="58">
        <f t="shared" si="69"/>
        <v>27022.5</v>
      </c>
      <c r="U273" s="58">
        <f t="shared" si="70"/>
        <v>27022.5</v>
      </c>
      <c r="V273" s="13"/>
      <c r="W273" s="13">
        <f t="shared" si="71"/>
        <v>130</v>
      </c>
      <c r="X273" s="57">
        <f t="shared" si="72"/>
        <v>101657.57843137255</v>
      </c>
      <c r="Y273" s="72">
        <f t="shared" si="73"/>
        <v>74635.078431372545</v>
      </c>
      <c r="AA273" s="74">
        <f t="shared" si="74"/>
        <v>101657.57843137255</v>
      </c>
    </row>
    <row r="274" spans="1:27" ht="14.5" x14ac:dyDescent="0.35">
      <c r="A274">
        <v>2368</v>
      </c>
      <c r="B274" t="s">
        <v>616</v>
      </c>
      <c r="C274" t="s">
        <v>1385</v>
      </c>
      <c r="D274" t="s">
        <v>292</v>
      </c>
      <c r="E274" t="s">
        <v>276</v>
      </c>
      <c r="F274" t="s">
        <v>277</v>
      </c>
      <c r="G274" t="s">
        <v>40</v>
      </c>
      <c r="H274" s="6">
        <v>43936</v>
      </c>
      <c r="I274" s="2">
        <v>45657</v>
      </c>
      <c r="J274">
        <v>434.62</v>
      </c>
      <c r="K274" s="45">
        <f t="shared" si="60"/>
        <v>785.66281045751623</v>
      </c>
      <c r="L274" s="3">
        <f t="shared" si="61"/>
        <v>366</v>
      </c>
      <c r="M274" s="3">
        <f t="shared" si="62"/>
        <v>3</v>
      </c>
      <c r="N274" s="3">
        <f t="shared" si="63"/>
        <v>0</v>
      </c>
      <c r="O274" s="3">
        <f t="shared" si="64"/>
        <v>363</v>
      </c>
      <c r="P274" s="51">
        <f t="shared" si="65"/>
        <v>157767.06</v>
      </c>
      <c r="Q274" s="51">
        <f t="shared" si="66"/>
        <v>93854.243369323944</v>
      </c>
      <c r="R274" s="51">
        <f t="shared" si="67"/>
        <v>110493.34822579307</v>
      </c>
      <c r="S274" s="51">
        <f t="shared" si="68"/>
        <v>204347.591595117</v>
      </c>
      <c r="T274" s="58">
        <f t="shared" si="69"/>
        <v>39115.800000000003</v>
      </c>
      <c r="U274" s="58">
        <f t="shared" si="70"/>
        <v>39115.800000000003</v>
      </c>
      <c r="V274" s="13"/>
      <c r="W274" s="13">
        <f t="shared" si="71"/>
        <v>130</v>
      </c>
      <c r="X274" s="57">
        <f t="shared" si="72"/>
        <v>102136.16535947711</v>
      </c>
      <c r="Y274" s="72">
        <f t="shared" si="73"/>
        <v>63020.365359477102</v>
      </c>
      <c r="AA274" s="74">
        <f t="shared" si="74"/>
        <v>102136.16535947711</v>
      </c>
    </row>
    <row r="275" spans="1:27" ht="14.5" x14ac:dyDescent="0.35">
      <c r="A275">
        <v>2369</v>
      </c>
      <c r="B275" t="s">
        <v>617</v>
      </c>
      <c r="C275" t="s">
        <v>1385</v>
      </c>
      <c r="D275" t="s">
        <v>292</v>
      </c>
      <c r="E275" t="s">
        <v>276</v>
      </c>
      <c r="F275" t="s">
        <v>504</v>
      </c>
      <c r="G275" t="s">
        <v>40</v>
      </c>
      <c r="H275" s="6">
        <v>43832</v>
      </c>
      <c r="I275" s="2">
        <v>45657</v>
      </c>
      <c r="J275">
        <v>434.62</v>
      </c>
      <c r="K275" s="45">
        <f t="shared" si="60"/>
        <v>1092.5831372549021</v>
      </c>
      <c r="L275" s="3">
        <f t="shared" si="61"/>
        <v>366</v>
      </c>
      <c r="M275" s="3">
        <f t="shared" si="62"/>
        <v>8</v>
      </c>
      <c r="N275" s="3">
        <f t="shared" si="63"/>
        <v>3</v>
      </c>
      <c r="O275" s="3">
        <f t="shared" si="64"/>
        <v>355</v>
      </c>
      <c r="P275" s="51">
        <f t="shared" si="65"/>
        <v>154290.1</v>
      </c>
      <c r="Q275" s="51">
        <f t="shared" si="66"/>
        <v>91785.830292314044</v>
      </c>
      <c r="R275" s="51">
        <f t="shared" si="67"/>
        <v>108058.2331133789</v>
      </c>
      <c r="S275" s="51">
        <f t="shared" si="68"/>
        <v>199844.06340569293</v>
      </c>
      <c r="T275" s="58">
        <f t="shared" si="69"/>
        <v>39115.800000000003</v>
      </c>
      <c r="U275" s="58">
        <f t="shared" si="70"/>
        <v>39115.800000000003</v>
      </c>
      <c r="V275" s="13"/>
      <c r="W275" s="13">
        <f t="shared" si="71"/>
        <v>130</v>
      </c>
      <c r="X275" s="57">
        <f t="shared" si="72"/>
        <v>142035.80784313727</v>
      </c>
      <c r="Y275" s="72">
        <f t="shared" si="73"/>
        <v>102920.00784313727</v>
      </c>
      <c r="AA275" s="74">
        <f t="shared" si="74"/>
        <v>142035.80784313727</v>
      </c>
    </row>
    <row r="276" spans="1:27" ht="14.5" x14ac:dyDescent="0.35">
      <c r="A276">
        <v>2370</v>
      </c>
      <c r="B276" t="s">
        <v>618</v>
      </c>
      <c r="C276" t="s">
        <v>1385</v>
      </c>
      <c r="D276" t="s">
        <v>292</v>
      </c>
      <c r="E276" t="s">
        <v>276</v>
      </c>
      <c r="F276" t="s">
        <v>504</v>
      </c>
      <c r="G276" t="s">
        <v>40</v>
      </c>
      <c r="H276" s="6">
        <v>43832</v>
      </c>
      <c r="I276" s="2">
        <v>45657</v>
      </c>
      <c r="J276">
        <v>434.62</v>
      </c>
      <c r="K276" s="45">
        <f t="shared" si="60"/>
        <v>1313.5781699346405</v>
      </c>
      <c r="L276" s="3">
        <f t="shared" si="61"/>
        <v>366</v>
      </c>
      <c r="M276" s="3">
        <f t="shared" si="62"/>
        <v>4</v>
      </c>
      <c r="N276" s="3">
        <f t="shared" si="63"/>
        <v>0</v>
      </c>
      <c r="O276" s="3">
        <f t="shared" si="64"/>
        <v>362</v>
      </c>
      <c r="P276" s="51">
        <f t="shared" si="65"/>
        <v>157332.44</v>
      </c>
      <c r="Q276" s="51">
        <f t="shared" si="66"/>
        <v>93595.691734697713</v>
      </c>
      <c r="R276" s="51">
        <f t="shared" si="67"/>
        <v>110188.95883674129</v>
      </c>
      <c r="S276" s="51">
        <f t="shared" si="68"/>
        <v>203784.65057143901</v>
      </c>
      <c r="T276" s="58">
        <f t="shared" si="69"/>
        <v>39115.800000000003</v>
      </c>
      <c r="U276" s="58">
        <f t="shared" si="70"/>
        <v>39115.800000000003</v>
      </c>
      <c r="V276" s="13"/>
      <c r="W276" s="13">
        <f t="shared" si="71"/>
        <v>130</v>
      </c>
      <c r="X276" s="57">
        <f t="shared" si="72"/>
        <v>170765.16209150327</v>
      </c>
      <c r="Y276" s="72">
        <f t="shared" si="73"/>
        <v>131649.36209150328</v>
      </c>
      <c r="AA276" s="74">
        <f t="shared" si="74"/>
        <v>170765.16209150327</v>
      </c>
    </row>
    <row r="277" spans="1:27" ht="14.5" x14ac:dyDescent="0.35">
      <c r="A277">
        <v>2371</v>
      </c>
      <c r="B277" t="s">
        <v>619</v>
      </c>
      <c r="C277" t="s">
        <v>1488</v>
      </c>
      <c r="D277" t="s">
        <v>316</v>
      </c>
      <c r="E277" t="s">
        <v>276</v>
      </c>
      <c r="F277" t="s">
        <v>504</v>
      </c>
      <c r="G277" t="s">
        <v>40</v>
      </c>
      <c r="H277" s="6">
        <v>43832</v>
      </c>
      <c r="I277" s="2">
        <v>45657</v>
      </c>
      <c r="J277">
        <v>362.6</v>
      </c>
      <c r="K277" s="45">
        <f t="shared" si="60"/>
        <v>829.4150326797386</v>
      </c>
      <c r="L277" s="3">
        <f t="shared" si="61"/>
        <v>366</v>
      </c>
      <c r="M277" s="3">
        <f t="shared" si="62"/>
        <v>17</v>
      </c>
      <c r="N277" s="3">
        <f t="shared" si="63"/>
        <v>0</v>
      </c>
      <c r="O277" s="3">
        <f t="shared" si="64"/>
        <v>349</v>
      </c>
      <c r="P277" s="51">
        <f t="shared" si="65"/>
        <v>126547.40000000001</v>
      </c>
      <c r="Q277" s="51">
        <f t="shared" si="66"/>
        <v>90234.520484556633</v>
      </c>
      <c r="R277" s="51">
        <f t="shared" si="67"/>
        <v>88628.424306497996</v>
      </c>
      <c r="S277" s="51">
        <f t="shared" si="68"/>
        <v>178862.94479105464</v>
      </c>
      <c r="T277" s="58">
        <f t="shared" si="69"/>
        <v>32634.000000000004</v>
      </c>
      <c r="U277" s="58">
        <f t="shared" si="70"/>
        <v>32634.000000000004</v>
      </c>
      <c r="V277" s="13"/>
      <c r="W277" s="13">
        <f t="shared" si="71"/>
        <v>0</v>
      </c>
      <c r="X277" s="57">
        <f t="shared" si="72"/>
        <v>0</v>
      </c>
      <c r="Y277" s="72">
        <f t="shared" si="73"/>
        <v>0</v>
      </c>
      <c r="AA277" s="74">
        <f t="shared" si="74"/>
        <v>32634.000000000004</v>
      </c>
    </row>
    <row r="278" spans="1:27" ht="14.5" x14ac:dyDescent="0.35">
      <c r="A278">
        <v>2372</v>
      </c>
      <c r="B278" t="s">
        <v>620</v>
      </c>
      <c r="C278" t="s">
        <v>1385</v>
      </c>
      <c r="D278" t="s">
        <v>512</v>
      </c>
      <c r="E278" t="s">
        <v>276</v>
      </c>
      <c r="F278" t="s">
        <v>504</v>
      </c>
      <c r="G278" t="s">
        <v>40</v>
      </c>
      <c r="H278" s="6">
        <v>43832</v>
      </c>
      <c r="I278" s="2">
        <v>45657</v>
      </c>
      <c r="J278">
        <v>434.62</v>
      </c>
      <c r="K278" s="45">
        <f t="shared" si="60"/>
        <v>809.26555555555569</v>
      </c>
      <c r="L278" s="3">
        <f t="shared" si="61"/>
        <v>366</v>
      </c>
      <c r="M278" s="3">
        <f t="shared" si="62"/>
        <v>7</v>
      </c>
      <c r="N278" s="3">
        <f t="shared" si="63"/>
        <v>91</v>
      </c>
      <c r="O278" s="3">
        <f t="shared" si="64"/>
        <v>268</v>
      </c>
      <c r="P278" s="51">
        <f t="shared" si="65"/>
        <v>116478.16</v>
      </c>
      <c r="Q278" s="51">
        <f t="shared" si="66"/>
        <v>69291.838079831447</v>
      </c>
      <c r="R278" s="51">
        <f t="shared" si="67"/>
        <v>81576.356265874769</v>
      </c>
      <c r="S278" s="51">
        <f t="shared" si="68"/>
        <v>150868.1943457062</v>
      </c>
      <c r="T278" s="58">
        <f t="shared" si="69"/>
        <v>39115.800000000003</v>
      </c>
      <c r="U278" s="58">
        <f t="shared" si="70"/>
        <v>39115.800000000003</v>
      </c>
      <c r="V278" s="13"/>
      <c r="W278" s="13">
        <f t="shared" si="71"/>
        <v>130</v>
      </c>
      <c r="X278" s="57">
        <f t="shared" si="72"/>
        <v>105204.52222222224</v>
      </c>
      <c r="Y278" s="72">
        <f t="shared" si="73"/>
        <v>66088.722222222234</v>
      </c>
      <c r="AA278" s="74">
        <f t="shared" si="74"/>
        <v>105204.52222222224</v>
      </c>
    </row>
    <row r="279" spans="1:27" ht="14.5" x14ac:dyDescent="0.35">
      <c r="A279">
        <v>2373</v>
      </c>
      <c r="B279" t="s">
        <v>621</v>
      </c>
      <c r="C279" t="s">
        <v>1385</v>
      </c>
      <c r="D279" t="s">
        <v>573</v>
      </c>
      <c r="E279" t="s">
        <v>276</v>
      </c>
      <c r="F279" t="s">
        <v>1500</v>
      </c>
      <c r="G279" t="s">
        <v>40</v>
      </c>
      <c r="H279" s="6">
        <v>43832</v>
      </c>
      <c r="I279" s="2">
        <v>45657</v>
      </c>
      <c r="J279">
        <v>362.6</v>
      </c>
      <c r="K279" s="45">
        <f t="shared" si="60"/>
        <v>884.58320261437939</v>
      </c>
      <c r="L279" s="3">
        <f t="shared" si="61"/>
        <v>366</v>
      </c>
      <c r="M279" s="3">
        <f t="shared" si="62"/>
        <v>1</v>
      </c>
      <c r="N279" s="3">
        <f t="shared" si="63"/>
        <v>0</v>
      </c>
      <c r="O279" s="3">
        <f t="shared" si="64"/>
        <v>365</v>
      </c>
      <c r="P279" s="51">
        <f t="shared" si="65"/>
        <v>132349</v>
      </c>
      <c r="Q279" s="51">
        <f t="shared" si="66"/>
        <v>94371.346638576419</v>
      </c>
      <c r="R279" s="51">
        <f t="shared" si="67"/>
        <v>92691.618544045166</v>
      </c>
      <c r="S279" s="51">
        <f t="shared" si="68"/>
        <v>187062.96518262158</v>
      </c>
      <c r="T279" s="58">
        <f t="shared" si="69"/>
        <v>32634.000000000004</v>
      </c>
      <c r="U279" s="58">
        <f t="shared" si="70"/>
        <v>32634.000000000004</v>
      </c>
      <c r="V279" s="13"/>
      <c r="W279" s="13">
        <f t="shared" si="71"/>
        <v>130</v>
      </c>
      <c r="X279" s="57">
        <f t="shared" si="72"/>
        <v>114995.81633986931</v>
      </c>
      <c r="Y279" s="72">
        <f t="shared" si="73"/>
        <v>82361.816339869314</v>
      </c>
      <c r="AA279" s="74">
        <f t="shared" si="74"/>
        <v>114995.81633986931</v>
      </c>
    </row>
    <row r="280" spans="1:27" ht="14.5" x14ac:dyDescent="0.35">
      <c r="A280">
        <v>2374</v>
      </c>
      <c r="B280" t="s">
        <v>622</v>
      </c>
      <c r="C280" t="s">
        <v>1385</v>
      </c>
      <c r="D280" t="s">
        <v>512</v>
      </c>
      <c r="E280" t="s">
        <v>276</v>
      </c>
      <c r="F280" t="s">
        <v>504</v>
      </c>
      <c r="G280" t="s">
        <v>40</v>
      </c>
      <c r="H280" s="6">
        <v>43832</v>
      </c>
      <c r="I280" s="2">
        <v>45657</v>
      </c>
      <c r="J280">
        <v>434.62</v>
      </c>
      <c r="K280" s="45">
        <f t="shared" si="60"/>
        <v>890.42130718954263</v>
      </c>
      <c r="L280" s="3">
        <f t="shared" si="61"/>
        <v>366</v>
      </c>
      <c r="M280" s="3">
        <f t="shared" si="62"/>
        <v>3</v>
      </c>
      <c r="N280" s="3">
        <f t="shared" si="63"/>
        <v>0</v>
      </c>
      <c r="O280" s="3">
        <f t="shared" si="64"/>
        <v>363</v>
      </c>
      <c r="P280" s="51">
        <f t="shared" si="65"/>
        <v>157767.06</v>
      </c>
      <c r="Q280" s="51">
        <f t="shared" si="66"/>
        <v>93854.243369323944</v>
      </c>
      <c r="R280" s="51">
        <f t="shared" si="67"/>
        <v>110493.34822579307</v>
      </c>
      <c r="S280" s="51">
        <f t="shared" si="68"/>
        <v>204347.591595117</v>
      </c>
      <c r="T280" s="58">
        <f t="shared" si="69"/>
        <v>39115.800000000003</v>
      </c>
      <c r="U280" s="58">
        <f t="shared" si="70"/>
        <v>39115.800000000003</v>
      </c>
      <c r="V280" s="13"/>
      <c r="W280" s="13">
        <f t="shared" si="71"/>
        <v>130</v>
      </c>
      <c r="X280" s="57">
        <f t="shared" si="72"/>
        <v>115754.76993464054</v>
      </c>
      <c r="Y280" s="72">
        <f t="shared" si="73"/>
        <v>76638.96993464054</v>
      </c>
      <c r="AA280" s="74">
        <f t="shared" si="74"/>
        <v>115754.76993464054</v>
      </c>
    </row>
    <row r="281" spans="1:27" ht="14.5" x14ac:dyDescent="0.35">
      <c r="A281">
        <v>2375</v>
      </c>
      <c r="B281" t="s">
        <v>623</v>
      </c>
      <c r="C281" t="s">
        <v>1385</v>
      </c>
      <c r="D281" t="s">
        <v>512</v>
      </c>
      <c r="E281" t="s">
        <v>276</v>
      </c>
      <c r="F281" t="s">
        <v>504</v>
      </c>
      <c r="G281" t="s">
        <v>40</v>
      </c>
      <c r="H281" s="6">
        <v>43832</v>
      </c>
      <c r="I281" s="2">
        <v>45657</v>
      </c>
      <c r="J281">
        <v>434.62</v>
      </c>
      <c r="K281" s="45">
        <f t="shared" si="60"/>
        <v>801.85013071895435</v>
      </c>
      <c r="L281" s="3">
        <f t="shared" si="61"/>
        <v>366</v>
      </c>
      <c r="M281" s="3">
        <f t="shared" si="62"/>
        <v>0</v>
      </c>
      <c r="N281" s="3">
        <f t="shared" si="63"/>
        <v>0</v>
      </c>
      <c r="O281" s="3">
        <f t="shared" si="64"/>
        <v>366</v>
      </c>
      <c r="P281" s="51">
        <f t="shared" si="65"/>
        <v>159070.92000000001</v>
      </c>
      <c r="Q281" s="51">
        <f t="shared" si="66"/>
        <v>94629.898273202649</v>
      </c>
      <c r="R281" s="51">
        <f t="shared" si="67"/>
        <v>111406.5163929484</v>
      </c>
      <c r="S281" s="51">
        <f t="shared" si="68"/>
        <v>206036.41466615105</v>
      </c>
      <c r="T281" s="58">
        <f t="shared" si="69"/>
        <v>39115.800000000003</v>
      </c>
      <c r="U281" s="58">
        <f t="shared" si="70"/>
        <v>39115.800000000003</v>
      </c>
      <c r="V281" s="13"/>
      <c r="W281" s="13">
        <f t="shared" si="71"/>
        <v>130</v>
      </c>
      <c r="X281" s="57">
        <f t="shared" si="72"/>
        <v>104240.51699346406</v>
      </c>
      <c r="Y281" s="72">
        <f t="shared" si="73"/>
        <v>65124.716993464055</v>
      </c>
      <c r="AA281" s="74">
        <f t="shared" si="74"/>
        <v>104240.51699346406</v>
      </c>
    </row>
    <row r="282" spans="1:27" ht="14.5" x14ac:dyDescent="0.35">
      <c r="A282">
        <v>2376</v>
      </c>
      <c r="B282" t="s">
        <v>624</v>
      </c>
      <c r="C282" t="s">
        <v>1385</v>
      </c>
      <c r="D282" t="s">
        <v>316</v>
      </c>
      <c r="E282" t="s">
        <v>276</v>
      </c>
      <c r="F282" t="s">
        <v>504</v>
      </c>
      <c r="G282" t="s">
        <v>40</v>
      </c>
      <c r="H282" s="6">
        <v>43832</v>
      </c>
      <c r="I282" s="2">
        <v>45657</v>
      </c>
      <c r="J282">
        <v>362.6</v>
      </c>
      <c r="K282" s="45">
        <f t="shared" si="60"/>
        <v>974.52464052287598</v>
      </c>
      <c r="L282" s="3">
        <f t="shared" si="61"/>
        <v>366</v>
      </c>
      <c r="M282" s="3">
        <f t="shared" si="62"/>
        <v>6</v>
      </c>
      <c r="N282" s="3">
        <f t="shared" si="63"/>
        <v>0</v>
      </c>
      <c r="O282" s="3">
        <f t="shared" si="64"/>
        <v>360</v>
      </c>
      <c r="P282" s="51">
        <f t="shared" si="65"/>
        <v>130536.00000000001</v>
      </c>
      <c r="Q282" s="51">
        <f t="shared" si="66"/>
        <v>93078.588465445238</v>
      </c>
      <c r="R282" s="51">
        <f t="shared" si="67"/>
        <v>91421.870344811687</v>
      </c>
      <c r="S282" s="51">
        <f t="shared" si="68"/>
        <v>184500.45881025691</v>
      </c>
      <c r="T282" s="58">
        <f t="shared" si="69"/>
        <v>32634.000000000004</v>
      </c>
      <c r="U282" s="58">
        <f t="shared" si="70"/>
        <v>32634.000000000004</v>
      </c>
      <c r="V282" s="13"/>
      <c r="W282" s="13">
        <f t="shared" si="71"/>
        <v>130</v>
      </c>
      <c r="X282" s="57">
        <f t="shared" si="72"/>
        <v>126688.20326797388</v>
      </c>
      <c r="Y282" s="72">
        <f t="shared" si="73"/>
        <v>94054.203267973877</v>
      </c>
      <c r="AA282" s="74">
        <f t="shared" si="74"/>
        <v>126688.20326797388</v>
      </c>
    </row>
    <row r="283" spans="1:27" ht="14.5" x14ac:dyDescent="0.35">
      <c r="A283">
        <v>2377</v>
      </c>
      <c r="B283" t="s">
        <v>625</v>
      </c>
      <c r="C283" t="s">
        <v>1385</v>
      </c>
      <c r="D283" t="s">
        <v>512</v>
      </c>
      <c r="E283" t="s">
        <v>276</v>
      </c>
      <c r="F283" t="s">
        <v>504</v>
      </c>
      <c r="G283" t="s">
        <v>40</v>
      </c>
      <c r="H283" s="6">
        <v>43832</v>
      </c>
      <c r="I283" s="2">
        <v>45657</v>
      </c>
      <c r="J283">
        <v>434.62</v>
      </c>
      <c r="K283" s="45">
        <f t="shared" si="60"/>
        <v>1163.273660130719</v>
      </c>
      <c r="L283" s="3">
        <f t="shared" si="61"/>
        <v>366</v>
      </c>
      <c r="M283" s="3">
        <f t="shared" si="62"/>
        <v>1</v>
      </c>
      <c r="N283" s="3">
        <f t="shared" si="63"/>
        <v>0</v>
      </c>
      <c r="O283" s="3">
        <f t="shared" si="64"/>
        <v>365</v>
      </c>
      <c r="P283" s="51">
        <f t="shared" si="65"/>
        <v>158636.29999999999</v>
      </c>
      <c r="Q283" s="51">
        <f t="shared" si="66"/>
        <v>94371.346638576419</v>
      </c>
      <c r="R283" s="51">
        <f t="shared" si="67"/>
        <v>111102.1270038966</v>
      </c>
      <c r="S283" s="51">
        <f t="shared" si="68"/>
        <v>205473.47364247302</v>
      </c>
      <c r="T283" s="58">
        <f t="shared" si="69"/>
        <v>39115.800000000003</v>
      </c>
      <c r="U283" s="58">
        <f t="shared" si="70"/>
        <v>39115.800000000003</v>
      </c>
      <c r="V283" s="13"/>
      <c r="W283" s="13">
        <f t="shared" si="71"/>
        <v>130</v>
      </c>
      <c r="X283" s="57">
        <f t="shared" si="72"/>
        <v>151225.57581699349</v>
      </c>
      <c r="Y283" s="72">
        <f t="shared" si="73"/>
        <v>112109.77581699348</v>
      </c>
      <c r="AA283" s="74">
        <f t="shared" si="74"/>
        <v>151225.57581699349</v>
      </c>
    </row>
    <row r="284" spans="1:27" ht="14.5" x14ac:dyDescent="0.35">
      <c r="A284">
        <v>2378</v>
      </c>
      <c r="B284" t="s">
        <v>626</v>
      </c>
      <c r="C284" t="s">
        <v>1385</v>
      </c>
      <c r="D284" t="s">
        <v>503</v>
      </c>
      <c r="E284" t="s">
        <v>276</v>
      </c>
      <c r="F284" t="s">
        <v>504</v>
      </c>
      <c r="G284" t="s">
        <v>40</v>
      </c>
      <c r="H284" s="6">
        <v>44669</v>
      </c>
      <c r="I284" s="2">
        <v>45657</v>
      </c>
      <c r="J284">
        <v>300.25</v>
      </c>
      <c r="K284" s="45">
        <f t="shared" si="60"/>
        <v>516.80810457516338</v>
      </c>
      <c r="L284" s="3">
        <f t="shared" si="61"/>
        <v>366</v>
      </c>
      <c r="M284" s="3">
        <f t="shared" si="62"/>
        <v>12</v>
      </c>
      <c r="N284" s="3">
        <f t="shared" si="63"/>
        <v>89</v>
      </c>
      <c r="O284" s="3">
        <f t="shared" si="64"/>
        <v>265</v>
      </c>
      <c r="P284" s="51">
        <f t="shared" si="65"/>
        <v>79566.25</v>
      </c>
      <c r="Q284" s="51">
        <f t="shared" si="66"/>
        <v>68516.183175952741</v>
      </c>
      <c r="R284" s="51">
        <f t="shared" si="67"/>
        <v>55724.822204777774</v>
      </c>
      <c r="S284" s="51">
        <f t="shared" si="68"/>
        <v>124241.00538073052</v>
      </c>
      <c r="T284" s="58">
        <f t="shared" si="69"/>
        <v>27022.5</v>
      </c>
      <c r="U284" s="58">
        <f t="shared" si="70"/>
        <v>27022.5</v>
      </c>
      <c r="V284" s="13"/>
      <c r="W284" s="13">
        <f t="shared" si="71"/>
        <v>130</v>
      </c>
      <c r="X284" s="57">
        <f t="shared" si="72"/>
        <v>67185.053594771234</v>
      </c>
      <c r="Y284" s="72">
        <f t="shared" si="73"/>
        <v>40162.553594771234</v>
      </c>
      <c r="AA284" s="74">
        <f t="shared" si="74"/>
        <v>67185.053594771234</v>
      </c>
    </row>
    <row r="285" spans="1:27" ht="14.5" x14ac:dyDescent="0.35">
      <c r="A285">
        <v>2379</v>
      </c>
      <c r="B285" t="s">
        <v>628</v>
      </c>
      <c r="C285" t="s">
        <v>1385</v>
      </c>
      <c r="D285" t="s">
        <v>282</v>
      </c>
      <c r="E285" t="s">
        <v>276</v>
      </c>
      <c r="F285" t="s">
        <v>504</v>
      </c>
      <c r="G285" t="s">
        <v>40</v>
      </c>
      <c r="H285" s="6">
        <v>43832</v>
      </c>
      <c r="I285" s="2">
        <v>45657</v>
      </c>
      <c r="J285">
        <v>328.2</v>
      </c>
      <c r="K285" s="45">
        <f t="shared" si="60"/>
        <v>889.40575163398705</v>
      </c>
      <c r="L285" s="3">
        <f t="shared" si="61"/>
        <v>366</v>
      </c>
      <c r="M285" s="3">
        <f t="shared" si="62"/>
        <v>0</v>
      </c>
      <c r="N285" s="3">
        <f t="shared" si="63"/>
        <v>2</v>
      </c>
      <c r="O285" s="3">
        <f t="shared" si="64"/>
        <v>364</v>
      </c>
      <c r="P285" s="51">
        <f t="shared" si="65"/>
        <v>119464.8</v>
      </c>
      <c r="Q285" s="51">
        <f t="shared" si="66"/>
        <v>94112.795003950188</v>
      </c>
      <c r="R285" s="51">
        <f t="shared" si="67"/>
        <v>83668.072074897791</v>
      </c>
      <c r="S285" s="51">
        <f t="shared" si="68"/>
        <v>177780.86707884798</v>
      </c>
      <c r="T285" s="58">
        <f t="shared" si="69"/>
        <v>29538</v>
      </c>
      <c r="U285" s="58">
        <f t="shared" si="70"/>
        <v>29538</v>
      </c>
      <c r="V285" s="13"/>
      <c r="W285" s="13">
        <f t="shared" si="71"/>
        <v>130</v>
      </c>
      <c r="X285" s="57">
        <f t="shared" si="72"/>
        <v>115622.74771241832</v>
      </c>
      <c r="Y285" s="72">
        <f t="shared" si="73"/>
        <v>86084.747712418321</v>
      </c>
      <c r="AA285" s="74">
        <f t="shared" si="74"/>
        <v>115622.74771241832</v>
      </c>
    </row>
    <row r="286" spans="1:27" ht="14.5" x14ac:dyDescent="0.35">
      <c r="A286">
        <v>2380</v>
      </c>
      <c r="B286" t="s">
        <v>629</v>
      </c>
      <c r="C286" t="s">
        <v>1385</v>
      </c>
      <c r="D286" t="s">
        <v>1073</v>
      </c>
      <c r="E286" t="s">
        <v>276</v>
      </c>
      <c r="F286" t="s">
        <v>1071</v>
      </c>
      <c r="G286" t="s">
        <v>40</v>
      </c>
      <c r="H286" s="6">
        <v>43832</v>
      </c>
      <c r="I286" s="2">
        <v>45657</v>
      </c>
      <c r="J286">
        <v>300.25</v>
      </c>
      <c r="K286" s="45">
        <f t="shared" si="60"/>
        <v>693.05581699346396</v>
      </c>
      <c r="L286" s="3">
        <f t="shared" si="61"/>
        <v>366</v>
      </c>
      <c r="M286" s="3">
        <f t="shared" si="62"/>
        <v>3</v>
      </c>
      <c r="N286" s="3">
        <f t="shared" si="63"/>
        <v>0</v>
      </c>
      <c r="O286" s="3">
        <f t="shared" si="64"/>
        <v>363</v>
      </c>
      <c r="P286" s="51">
        <f t="shared" si="65"/>
        <v>108990.75</v>
      </c>
      <c r="Q286" s="51">
        <f t="shared" si="66"/>
        <v>93854.243369323944</v>
      </c>
      <c r="R286" s="51">
        <f t="shared" si="67"/>
        <v>76332.492303148421</v>
      </c>
      <c r="S286" s="51">
        <f t="shared" si="68"/>
        <v>170186.73567247236</v>
      </c>
      <c r="T286" s="58">
        <f t="shared" si="69"/>
        <v>27022.5</v>
      </c>
      <c r="U286" s="58">
        <f t="shared" si="70"/>
        <v>27022.5</v>
      </c>
      <c r="V286" s="13"/>
      <c r="W286" s="13">
        <f t="shared" si="71"/>
        <v>130</v>
      </c>
      <c r="X286" s="57">
        <f t="shared" si="72"/>
        <v>90097.256209150321</v>
      </c>
      <c r="Y286" s="72">
        <f t="shared" si="73"/>
        <v>63074.756209150321</v>
      </c>
      <c r="AA286" s="74">
        <f t="shared" si="74"/>
        <v>90097.256209150321</v>
      </c>
    </row>
    <row r="287" spans="1:27" ht="14.5" x14ac:dyDescent="0.35">
      <c r="A287">
        <v>2381</v>
      </c>
      <c r="B287" t="s">
        <v>630</v>
      </c>
      <c r="C287" t="s">
        <v>1385</v>
      </c>
      <c r="D287" t="s">
        <v>542</v>
      </c>
      <c r="E287" t="s">
        <v>276</v>
      </c>
      <c r="F287" t="s">
        <v>504</v>
      </c>
      <c r="G287" t="s">
        <v>40</v>
      </c>
      <c r="H287" s="6">
        <v>43832</v>
      </c>
      <c r="I287" s="2">
        <v>45657</v>
      </c>
      <c r="J287">
        <v>362.6</v>
      </c>
      <c r="K287" s="45">
        <f t="shared" si="60"/>
        <v>634.20235294117651</v>
      </c>
      <c r="L287" s="3">
        <f t="shared" si="61"/>
        <v>366</v>
      </c>
      <c r="M287" s="3">
        <f t="shared" si="62"/>
        <v>12</v>
      </c>
      <c r="N287" s="3">
        <f t="shared" si="63"/>
        <v>20</v>
      </c>
      <c r="O287" s="3">
        <f t="shared" si="64"/>
        <v>334</v>
      </c>
      <c r="P287" s="51">
        <f t="shared" si="65"/>
        <v>121108.40000000001</v>
      </c>
      <c r="Q287" s="51">
        <f t="shared" si="66"/>
        <v>86356.245965163078</v>
      </c>
      <c r="R287" s="51">
        <f t="shared" si="67"/>
        <v>84819.179708797499</v>
      </c>
      <c r="S287" s="51">
        <f t="shared" si="68"/>
        <v>171175.42567396059</v>
      </c>
      <c r="T287" s="58">
        <f t="shared" si="69"/>
        <v>32634.000000000004</v>
      </c>
      <c r="U287" s="58">
        <f t="shared" si="70"/>
        <v>32634.000000000004</v>
      </c>
      <c r="V287" s="13"/>
      <c r="W287" s="13">
        <f t="shared" si="71"/>
        <v>130</v>
      </c>
      <c r="X287" s="57">
        <f t="shared" si="72"/>
        <v>82446.305882352943</v>
      </c>
      <c r="Y287" s="72">
        <f t="shared" si="73"/>
        <v>49812.305882352943</v>
      </c>
      <c r="AA287" s="74">
        <f t="shared" si="74"/>
        <v>82446.305882352943</v>
      </c>
    </row>
    <row r="288" spans="1:27" ht="14.5" x14ac:dyDescent="0.35">
      <c r="A288">
        <v>2382</v>
      </c>
      <c r="B288" t="s">
        <v>631</v>
      </c>
      <c r="C288" t="s">
        <v>1385</v>
      </c>
      <c r="D288" t="s">
        <v>286</v>
      </c>
      <c r="E288" t="s">
        <v>276</v>
      </c>
      <c r="F288" t="s">
        <v>1505</v>
      </c>
      <c r="G288" t="s">
        <v>40</v>
      </c>
      <c r="H288" s="6">
        <v>43832</v>
      </c>
      <c r="I288" s="2">
        <v>45657</v>
      </c>
      <c r="J288">
        <v>424</v>
      </c>
      <c r="K288" s="45">
        <f t="shared" si="60"/>
        <v>1076.0901960784313</v>
      </c>
      <c r="L288" s="3">
        <f t="shared" si="61"/>
        <v>366</v>
      </c>
      <c r="M288" s="3">
        <f t="shared" si="62"/>
        <v>0</v>
      </c>
      <c r="N288" s="3">
        <f t="shared" si="63"/>
        <v>0</v>
      </c>
      <c r="O288" s="3">
        <f t="shared" si="64"/>
        <v>366</v>
      </c>
      <c r="P288" s="51">
        <f t="shared" si="65"/>
        <v>155184</v>
      </c>
      <c r="Q288" s="51">
        <f t="shared" si="66"/>
        <v>94629.898273202649</v>
      </c>
      <c r="R288" s="51">
        <f t="shared" si="67"/>
        <v>108684.2827081361</v>
      </c>
      <c r="S288" s="51">
        <f t="shared" si="68"/>
        <v>203314.18098133875</v>
      </c>
      <c r="T288" s="58">
        <f t="shared" si="69"/>
        <v>38160</v>
      </c>
      <c r="U288" s="58">
        <f t="shared" si="70"/>
        <v>38160</v>
      </c>
      <c r="V288" s="13"/>
      <c r="W288" s="13">
        <f t="shared" si="71"/>
        <v>130</v>
      </c>
      <c r="X288" s="57">
        <f t="shared" si="72"/>
        <v>139891.72549019606</v>
      </c>
      <c r="Y288" s="72">
        <f t="shared" si="73"/>
        <v>101731.72549019606</v>
      </c>
      <c r="AA288" s="74">
        <f t="shared" si="74"/>
        <v>139891.72549019606</v>
      </c>
    </row>
    <row r="289" spans="1:27" ht="14.5" x14ac:dyDescent="0.35">
      <c r="A289">
        <v>2383</v>
      </c>
      <c r="B289" t="s">
        <v>632</v>
      </c>
      <c r="C289" t="s">
        <v>1385</v>
      </c>
      <c r="D289" t="s">
        <v>292</v>
      </c>
      <c r="E289" t="s">
        <v>276</v>
      </c>
      <c r="F289" t="s">
        <v>1505</v>
      </c>
      <c r="G289" t="s">
        <v>40</v>
      </c>
      <c r="H289" s="6">
        <v>43832</v>
      </c>
      <c r="I289" s="2">
        <v>45657</v>
      </c>
      <c r="J289">
        <v>434.62</v>
      </c>
      <c r="K289" s="45">
        <f t="shared" si="60"/>
        <v>787.47830065359472</v>
      </c>
      <c r="L289" s="3">
        <f t="shared" si="61"/>
        <v>366</v>
      </c>
      <c r="M289" s="3">
        <f t="shared" si="62"/>
        <v>0</v>
      </c>
      <c r="N289" s="3">
        <f t="shared" si="63"/>
        <v>0</v>
      </c>
      <c r="O289" s="3">
        <f t="shared" si="64"/>
        <v>366</v>
      </c>
      <c r="P289" s="51">
        <f t="shared" si="65"/>
        <v>159070.92000000001</v>
      </c>
      <c r="Q289" s="51">
        <f t="shared" si="66"/>
        <v>94629.898273202649</v>
      </c>
      <c r="R289" s="51">
        <f t="shared" si="67"/>
        <v>111406.5163929484</v>
      </c>
      <c r="S289" s="51">
        <f t="shared" si="68"/>
        <v>206036.41466615105</v>
      </c>
      <c r="T289" s="58">
        <f t="shared" si="69"/>
        <v>39115.800000000003</v>
      </c>
      <c r="U289" s="58">
        <f t="shared" si="70"/>
        <v>39115.800000000003</v>
      </c>
      <c r="V289" s="13"/>
      <c r="W289" s="13">
        <f t="shared" si="71"/>
        <v>130</v>
      </c>
      <c r="X289" s="57">
        <f t="shared" si="72"/>
        <v>102372.17908496731</v>
      </c>
      <c r="Y289" s="72">
        <f t="shared" si="73"/>
        <v>63256.37908496731</v>
      </c>
      <c r="AA289" s="74">
        <f t="shared" si="74"/>
        <v>102372.17908496731</v>
      </c>
    </row>
    <row r="290" spans="1:27" ht="14.5" x14ac:dyDescent="0.35">
      <c r="A290">
        <v>2384</v>
      </c>
      <c r="B290" t="s">
        <v>633</v>
      </c>
      <c r="C290" t="s">
        <v>1385</v>
      </c>
      <c r="D290" t="s">
        <v>282</v>
      </c>
      <c r="E290" t="s">
        <v>276</v>
      </c>
      <c r="F290" t="s">
        <v>504</v>
      </c>
      <c r="G290" t="s">
        <v>40</v>
      </c>
      <c r="H290" s="6">
        <v>43832</v>
      </c>
      <c r="I290" s="2">
        <v>45657</v>
      </c>
      <c r="J290">
        <v>328.2</v>
      </c>
      <c r="K290" s="45">
        <f t="shared" si="60"/>
        <v>1059.2367973856212</v>
      </c>
      <c r="L290" s="3">
        <f t="shared" si="61"/>
        <v>366</v>
      </c>
      <c r="M290" s="3">
        <f t="shared" si="62"/>
        <v>5</v>
      </c>
      <c r="N290" s="3">
        <f t="shared" si="63"/>
        <v>7</v>
      </c>
      <c r="O290" s="3">
        <f t="shared" si="64"/>
        <v>354</v>
      </c>
      <c r="P290" s="51">
        <f t="shared" si="65"/>
        <v>116182.8</v>
      </c>
      <c r="Q290" s="51">
        <f t="shared" si="66"/>
        <v>91527.278657687813</v>
      </c>
      <c r="R290" s="51">
        <f t="shared" si="67"/>
        <v>81369.498666246756</v>
      </c>
      <c r="S290" s="51">
        <f t="shared" si="68"/>
        <v>172896.77732393457</v>
      </c>
      <c r="T290" s="58">
        <f t="shared" si="69"/>
        <v>29538</v>
      </c>
      <c r="U290" s="58">
        <f t="shared" si="70"/>
        <v>29538</v>
      </c>
      <c r="V290" s="13"/>
      <c r="W290" s="13">
        <f t="shared" si="71"/>
        <v>130</v>
      </c>
      <c r="X290" s="57">
        <f t="shared" si="72"/>
        <v>137700.78366013075</v>
      </c>
      <c r="Y290" s="72">
        <f t="shared" si="73"/>
        <v>108162.78366013075</v>
      </c>
      <c r="AA290" s="74">
        <f t="shared" si="74"/>
        <v>137700.78366013075</v>
      </c>
    </row>
    <row r="291" spans="1:27" ht="14.5" x14ac:dyDescent="0.35">
      <c r="A291">
        <v>2385</v>
      </c>
      <c r="B291" t="s">
        <v>634</v>
      </c>
      <c r="C291" t="s">
        <v>1385</v>
      </c>
      <c r="D291" t="s">
        <v>292</v>
      </c>
      <c r="E291" t="s">
        <v>276</v>
      </c>
      <c r="F291" t="s">
        <v>504</v>
      </c>
      <c r="G291" t="s">
        <v>40</v>
      </c>
      <c r="H291" s="6">
        <v>43832</v>
      </c>
      <c r="I291" s="2">
        <v>45657</v>
      </c>
      <c r="J291">
        <v>434.62</v>
      </c>
      <c r="K291" s="45">
        <f t="shared" si="60"/>
        <v>960.46908496732055</v>
      </c>
      <c r="L291" s="3">
        <f t="shared" si="61"/>
        <v>366</v>
      </c>
      <c r="M291" s="3">
        <f t="shared" si="62"/>
        <v>0</v>
      </c>
      <c r="N291" s="3">
        <f t="shared" si="63"/>
        <v>14</v>
      </c>
      <c r="O291" s="3">
        <f t="shared" si="64"/>
        <v>352</v>
      </c>
      <c r="P291" s="51">
        <f t="shared" si="65"/>
        <v>152986.23999999999</v>
      </c>
      <c r="Q291" s="51">
        <f t="shared" si="66"/>
        <v>91010.175388435338</v>
      </c>
      <c r="R291" s="51">
        <f t="shared" si="67"/>
        <v>107145.06494622357</v>
      </c>
      <c r="S291" s="51">
        <f t="shared" si="68"/>
        <v>198155.24033465891</v>
      </c>
      <c r="T291" s="58">
        <f t="shared" si="69"/>
        <v>39115.800000000003</v>
      </c>
      <c r="U291" s="58">
        <f t="shared" si="70"/>
        <v>39115.800000000003</v>
      </c>
      <c r="V291" s="13"/>
      <c r="W291" s="13">
        <f t="shared" si="71"/>
        <v>130</v>
      </c>
      <c r="X291" s="57">
        <f t="shared" si="72"/>
        <v>124860.98104575167</v>
      </c>
      <c r="Y291" s="72">
        <f t="shared" si="73"/>
        <v>85745.181045751669</v>
      </c>
      <c r="AA291" s="74">
        <f t="shared" si="74"/>
        <v>124860.98104575167</v>
      </c>
    </row>
    <row r="292" spans="1:27" ht="14.5" x14ac:dyDescent="0.35">
      <c r="A292">
        <v>2386</v>
      </c>
      <c r="B292" t="s">
        <v>635</v>
      </c>
      <c r="C292" t="s">
        <v>1385</v>
      </c>
      <c r="D292" t="s">
        <v>393</v>
      </c>
      <c r="E292" t="s">
        <v>276</v>
      </c>
      <c r="F292" t="s">
        <v>504</v>
      </c>
      <c r="G292" t="s">
        <v>40</v>
      </c>
      <c r="H292" s="6">
        <v>43936</v>
      </c>
      <c r="I292" s="2">
        <v>45657</v>
      </c>
      <c r="J292">
        <v>328.2</v>
      </c>
      <c r="K292" s="45">
        <f t="shared" si="60"/>
        <v>660.85692810457522</v>
      </c>
      <c r="L292" s="3">
        <f t="shared" si="61"/>
        <v>366</v>
      </c>
      <c r="M292" s="3">
        <f t="shared" si="62"/>
        <v>1</v>
      </c>
      <c r="N292" s="3">
        <f t="shared" si="63"/>
        <v>0</v>
      </c>
      <c r="O292" s="3">
        <f t="shared" si="64"/>
        <v>365</v>
      </c>
      <c r="P292" s="51">
        <f t="shared" si="65"/>
        <v>119793</v>
      </c>
      <c r="Q292" s="51">
        <f t="shared" si="66"/>
        <v>94371.346638576419</v>
      </c>
      <c r="R292" s="51">
        <f t="shared" si="67"/>
        <v>83897.92941576289</v>
      </c>
      <c r="S292" s="51">
        <f t="shared" si="68"/>
        <v>178269.27605433931</v>
      </c>
      <c r="T292" s="58">
        <f t="shared" si="69"/>
        <v>29538</v>
      </c>
      <c r="U292" s="58">
        <f t="shared" si="70"/>
        <v>29538</v>
      </c>
      <c r="V292" s="13"/>
      <c r="W292" s="13">
        <f t="shared" si="71"/>
        <v>130</v>
      </c>
      <c r="X292" s="57">
        <f t="shared" si="72"/>
        <v>85911.400653594785</v>
      </c>
      <c r="Y292" s="72">
        <f t="shared" si="73"/>
        <v>56373.400653594785</v>
      </c>
      <c r="AA292" s="74">
        <f t="shared" si="74"/>
        <v>85911.400653594785</v>
      </c>
    </row>
    <row r="293" spans="1:27" ht="14.5" x14ac:dyDescent="0.35">
      <c r="A293">
        <v>2387</v>
      </c>
      <c r="B293" t="s">
        <v>636</v>
      </c>
      <c r="C293" t="s">
        <v>1385</v>
      </c>
      <c r="D293" t="s">
        <v>512</v>
      </c>
      <c r="E293" t="s">
        <v>276</v>
      </c>
      <c r="F293" t="s">
        <v>504</v>
      </c>
      <c r="G293" t="s">
        <v>40</v>
      </c>
      <c r="H293" s="6">
        <v>43832</v>
      </c>
      <c r="I293" s="2">
        <v>45657</v>
      </c>
      <c r="J293">
        <v>434.62</v>
      </c>
      <c r="K293" s="45">
        <f t="shared" si="60"/>
        <v>835.5660784313726</v>
      </c>
      <c r="L293" s="3">
        <f t="shared" si="61"/>
        <v>366</v>
      </c>
      <c r="M293" s="3">
        <f t="shared" si="62"/>
        <v>3</v>
      </c>
      <c r="N293" s="3">
        <f t="shared" si="63"/>
        <v>0</v>
      </c>
      <c r="O293" s="3">
        <f t="shared" si="64"/>
        <v>363</v>
      </c>
      <c r="P293" s="51">
        <f t="shared" si="65"/>
        <v>157767.06</v>
      </c>
      <c r="Q293" s="51">
        <f t="shared" si="66"/>
        <v>93854.243369323944</v>
      </c>
      <c r="R293" s="51">
        <f t="shared" si="67"/>
        <v>110493.34822579307</v>
      </c>
      <c r="S293" s="51">
        <f t="shared" si="68"/>
        <v>204347.591595117</v>
      </c>
      <c r="T293" s="58">
        <f t="shared" si="69"/>
        <v>39115.800000000003</v>
      </c>
      <c r="U293" s="58">
        <f t="shared" si="70"/>
        <v>39115.800000000003</v>
      </c>
      <c r="V293" s="13"/>
      <c r="W293" s="13">
        <f t="shared" si="71"/>
        <v>130</v>
      </c>
      <c r="X293" s="57">
        <f t="shared" si="72"/>
        <v>108623.59019607844</v>
      </c>
      <c r="Y293" s="72">
        <f t="shared" si="73"/>
        <v>69507.790196078437</v>
      </c>
      <c r="AA293" s="74">
        <f t="shared" si="74"/>
        <v>108623.59019607844</v>
      </c>
    </row>
    <row r="294" spans="1:27" ht="14.5" x14ac:dyDescent="0.35">
      <c r="A294">
        <v>2388</v>
      </c>
      <c r="B294" t="s">
        <v>637</v>
      </c>
      <c r="C294" t="s">
        <v>1385</v>
      </c>
      <c r="D294" t="s">
        <v>316</v>
      </c>
      <c r="E294" t="s">
        <v>276</v>
      </c>
      <c r="F294" t="s">
        <v>1500</v>
      </c>
      <c r="G294" t="s">
        <v>40</v>
      </c>
      <c r="H294" s="6">
        <v>43832</v>
      </c>
      <c r="I294" s="2">
        <v>45657</v>
      </c>
      <c r="J294">
        <v>362.6</v>
      </c>
      <c r="K294" s="45">
        <f t="shared" si="60"/>
        <v>522.95183006535956</v>
      </c>
      <c r="L294" s="3">
        <f t="shared" si="61"/>
        <v>366</v>
      </c>
      <c r="M294" s="3">
        <f t="shared" si="62"/>
        <v>65</v>
      </c>
      <c r="N294" s="3">
        <f t="shared" si="63"/>
        <v>161</v>
      </c>
      <c r="O294" s="3">
        <f t="shared" si="64"/>
        <v>140</v>
      </c>
      <c r="P294" s="51">
        <f t="shared" si="65"/>
        <v>50764</v>
      </c>
      <c r="Q294" s="51">
        <f t="shared" si="66"/>
        <v>36197.228847673148</v>
      </c>
      <c r="R294" s="51">
        <f t="shared" si="67"/>
        <v>35552.949578537875</v>
      </c>
      <c r="S294" s="51">
        <f t="shared" si="68"/>
        <v>71750.17842621103</v>
      </c>
      <c r="T294" s="58">
        <f t="shared" si="69"/>
        <v>32634.000000000004</v>
      </c>
      <c r="U294" s="58">
        <f t="shared" si="70"/>
        <v>32634.000000000004</v>
      </c>
      <c r="V294" s="13"/>
      <c r="W294" s="13">
        <f t="shared" si="71"/>
        <v>130</v>
      </c>
      <c r="X294" s="57">
        <f t="shared" si="72"/>
        <v>67983.73790849674</v>
      </c>
      <c r="Y294" s="72">
        <f t="shared" si="73"/>
        <v>35349.73790849674</v>
      </c>
      <c r="AA294" s="74">
        <f t="shared" si="74"/>
        <v>67983.73790849674</v>
      </c>
    </row>
    <row r="295" spans="1:27" ht="14.5" x14ac:dyDescent="0.35">
      <c r="A295">
        <v>2389</v>
      </c>
      <c r="B295" t="s">
        <v>638</v>
      </c>
      <c r="C295" t="s">
        <v>1488</v>
      </c>
      <c r="D295" t="s">
        <v>512</v>
      </c>
      <c r="E295" t="s">
        <v>276</v>
      </c>
      <c r="F295" t="s">
        <v>504</v>
      </c>
      <c r="G295" t="s">
        <v>40</v>
      </c>
      <c r="H295" s="6">
        <v>43832</v>
      </c>
      <c r="I295" s="2">
        <v>45657</v>
      </c>
      <c r="J295">
        <v>417.1</v>
      </c>
      <c r="K295" s="45">
        <f t="shared" si="60"/>
        <v>417.1</v>
      </c>
      <c r="L295" s="3">
        <f t="shared" si="61"/>
        <v>366</v>
      </c>
      <c r="M295" s="3">
        <f t="shared" si="62"/>
        <v>18</v>
      </c>
      <c r="N295" s="3">
        <f t="shared" si="63"/>
        <v>23</v>
      </c>
      <c r="O295" s="3">
        <f t="shared" si="64"/>
        <v>325</v>
      </c>
      <c r="P295" s="51">
        <f t="shared" si="65"/>
        <v>135557.5</v>
      </c>
      <c r="Q295" s="51">
        <f t="shared" si="66"/>
        <v>84029.281253526948</v>
      </c>
      <c r="R295" s="51">
        <f t="shared" si="67"/>
        <v>94938.715674348903</v>
      </c>
      <c r="S295" s="51">
        <f t="shared" si="68"/>
        <v>178967.99692787585</v>
      </c>
      <c r="T295" s="58">
        <f t="shared" si="69"/>
        <v>37539</v>
      </c>
      <c r="U295" s="58">
        <f t="shared" si="70"/>
        <v>37539</v>
      </c>
      <c r="V295" s="13"/>
      <c r="W295" s="13">
        <f t="shared" si="71"/>
        <v>0</v>
      </c>
      <c r="X295" s="57">
        <f t="shared" si="72"/>
        <v>0</v>
      </c>
      <c r="Y295" s="72">
        <f t="shared" si="73"/>
        <v>0</v>
      </c>
      <c r="AA295" s="74">
        <f t="shared" si="74"/>
        <v>37539</v>
      </c>
    </row>
    <row r="296" spans="1:27" ht="14.5" x14ac:dyDescent="0.35">
      <c r="A296">
        <v>2390</v>
      </c>
      <c r="B296" t="s">
        <v>639</v>
      </c>
      <c r="C296" t="s">
        <v>1385</v>
      </c>
      <c r="D296" t="s">
        <v>450</v>
      </c>
      <c r="E296" t="s">
        <v>276</v>
      </c>
      <c r="F296" t="s">
        <v>504</v>
      </c>
      <c r="G296" t="s">
        <v>1529</v>
      </c>
      <c r="H296" s="6">
        <v>43832</v>
      </c>
      <c r="I296" s="2">
        <v>45657</v>
      </c>
      <c r="J296">
        <v>411.73</v>
      </c>
      <c r="K296" s="45">
        <f t="shared" si="60"/>
        <v>1106.5263398692809</v>
      </c>
      <c r="L296" s="3">
        <f t="shared" si="61"/>
        <v>366</v>
      </c>
      <c r="M296" s="3">
        <f t="shared" si="62"/>
        <v>0</v>
      </c>
      <c r="N296" s="3">
        <f t="shared" si="63"/>
        <v>0</v>
      </c>
      <c r="O296" s="3">
        <f t="shared" si="64"/>
        <v>366</v>
      </c>
      <c r="P296" s="51">
        <f t="shared" si="65"/>
        <v>150693.18</v>
      </c>
      <c r="Q296" s="51">
        <f t="shared" si="66"/>
        <v>94629.898273202649</v>
      </c>
      <c r="R296" s="51">
        <f t="shared" si="67"/>
        <v>105539.10311184169</v>
      </c>
      <c r="S296" s="51">
        <f t="shared" si="68"/>
        <v>200169.00138504434</v>
      </c>
      <c r="T296" s="58">
        <f t="shared" si="69"/>
        <v>37055.700000000004</v>
      </c>
      <c r="U296" s="58">
        <f t="shared" si="70"/>
        <v>37055.700000000004</v>
      </c>
      <c r="V296" s="13"/>
      <c r="W296" s="13">
        <f t="shared" si="71"/>
        <v>130</v>
      </c>
      <c r="X296" s="57">
        <f t="shared" si="72"/>
        <v>143848.42418300651</v>
      </c>
      <c r="Y296" s="72">
        <f t="shared" si="73"/>
        <v>106792.7241830065</v>
      </c>
      <c r="AA296" s="74">
        <f t="shared" si="74"/>
        <v>143848.42418300651</v>
      </c>
    </row>
    <row r="297" spans="1:27" ht="14.5" x14ac:dyDescent="0.35">
      <c r="A297">
        <v>2391</v>
      </c>
      <c r="B297" t="s">
        <v>640</v>
      </c>
      <c r="C297" t="s">
        <v>1385</v>
      </c>
      <c r="D297" t="s">
        <v>517</v>
      </c>
      <c r="E297" t="s">
        <v>276</v>
      </c>
      <c r="F297" t="s">
        <v>1509</v>
      </c>
      <c r="G297" t="s">
        <v>1529</v>
      </c>
      <c r="H297" s="6">
        <v>44564</v>
      </c>
      <c r="I297" s="2">
        <v>45657</v>
      </c>
      <c r="J297">
        <v>567.6</v>
      </c>
      <c r="K297" s="45">
        <f t="shared" si="60"/>
        <v>1134.1925490196077</v>
      </c>
      <c r="L297" s="3">
        <f t="shared" si="61"/>
        <v>366</v>
      </c>
      <c r="M297" s="3">
        <f t="shared" si="62"/>
        <v>0</v>
      </c>
      <c r="N297" s="3">
        <f t="shared" si="63"/>
        <v>0</v>
      </c>
      <c r="O297" s="3">
        <f t="shared" si="64"/>
        <v>366</v>
      </c>
      <c r="P297" s="51">
        <f t="shared" si="65"/>
        <v>190885.10399999999</v>
      </c>
      <c r="Q297" s="51">
        <f t="shared" si="66"/>
        <v>94629.898273202649</v>
      </c>
      <c r="R297" s="51">
        <f t="shared" si="67"/>
        <v>133687.81967153805</v>
      </c>
      <c r="S297" s="51">
        <f t="shared" si="68"/>
        <v>228317.7179447407</v>
      </c>
      <c r="T297" s="58">
        <f t="shared" si="69"/>
        <v>51084</v>
      </c>
      <c r="U297" s="58">
        <f t="shared" si="70"/>
        <v>51084</v>
      </c>
      <c r="V297" s="13"/>
      <c r="W297" s="13">
        <f t="shared" si="71"/>
        <v>130</v>
      </c>
      <c r="X297" s="57">
        <f t="shared" si="72"/>
        <v>147445.03137254898</v>
      </c>
      <c r="Y297" s="72">
        <f t="shared" si="73"/>
        <v>96361.031372548983</v>
      </c>
      <c r="AA297" s="74">
        <f t="shared" si="74"/>
        <v>147445.03137254898</v>
      </c>
    </row>
    <row r="298" spans="1:27" ht="14.5" x14ac:dyDescent="0.35">
      <c r="A298">
        <v>2392</v>
      </c>
      <c r="B298" t="s">
        <v>641</v>
      </c>
      <c r="C298" t="s">
        <v>1385</v>
      </c>
      <c r="D298" t="s">
        <v>517</v>
      </c>
      <c r="E298" t="s">
        <v>276</v>
      </c>
      <c r="F298" t="s">
        <v>1509</v>
      </c>
      <c r="G298" t="s">
        <v>1529</v>
      </c>
      <c r="H298" s="6">
        <v>44564</v>
      </c>
      <c r="I298" s="2">
        <v>45657</v>
      </c>
      <c r="J298">
        <v>567.6</v>
      </c>
      <c r="K298" s="45">
        <f t="shared" si="60"/>
        <v>1008.3683660130717</v>
      </c>
      <c r="L298" s="3">
        <f t="shared" si="61"/>
        <v>366</v>
      </c>
      <c r="M298" s="3">
        <f t="shared" si="62"/>
        <v>0</v>
      </c>
      <c r="N298" s="3">
        <f t="shared" si="63"/>
        <v>0</v>
      </c>
      <c r="O298" s="3">
        <f t="shared" si="64"/>
        <v>366</v>
      </c>
      <c r="P298" s="51">
        <f t="shared" si="65"/>
        <v>190885.10399999999</v>
      </c>
      <c r="Q298" s="51">
        <f t="shared" si="66"/>
        <v>94629.898273202649</v>
      </c>
      <c r="R298" s="51">
        <f t="shared" si="67"/>
        <v>133687.81967153805</v>
      </c>
      <c r="S298" s="51">
        <f t="shared" si="68"/>
        <v>228317.7179447407</v>
      </c>
      <c r="T298" s="58">
        <f t="shared" si="69"/>
        <v>51084</v>
      </c>
      <c r="U298" s="58">
        <f t="shared" si="70"/>
        <v>51084</v>
      </c>
      <c r="V298" s="13"/>
      <c r="W298" s="13">
        <f t="shared" si="71"/>
        <v>130</v>
      </c>
      <c r="X298" s="57">
        <f t="shared" si="72"/>
        <v>131087.88758169932</v>
      </c>
      <c r="Y298" s="72">
        <f t="shared" si="73"/>
        <v>80003.887581699324</v>
      </c>
      <c r="AA298" s="74">
        <f t="shared" si="74"/>
        <v>131087.88758169932</v>
      </c>
    </row>
    <row r="299" spans="1:27" ht="14.5" x14ac:dyDescent="0.35">
      <c r="A299">
        <v>2393</v>
      </c>
      <c r="B299" t="s">
        <v>642</v>
      </c>
      <c r="C299" t="s">
        <v>1385</v>
      </c>
      <c r="D299" t="s">
        <v>503</v>
      </c>
      <c r="E299" t="s">
        <v>276</v>
      </c>
      <c r="F299" t="s">
        <v>504</v>
      </c>
      <c r="G299" t="s">
        <v>40</v>
      </c>
      <c r="H299" s="6">
        <v>44409</v>
      </c>
      <c r="I299" s="2">
        <v>45657</v>
      </c>
      <c r="J299">
        <v>300.25</v>
      </c>
      <c r="K299" s="45">
        <f t="shared" si="60"/>
        <v>563.50313725490196</v>
      </c>
      <c r="L299" s="3">
        <f t="shared" si="61"/>
        <v>366</v>
      </c>
      <c r="M299" s="3">
        <f t="shared" si="62"/>
        <v>8</v>
      </c>
      <c r="N299" s="3">
        <f t="shared" si="63"/>
        <v>0</v>
      </c>
      <c r="O299" s="3">
        <f t="shared" si="64"/>
        <v>358</v>
      </c>
      <c r="P299" s="51">
        <f t="shared" si="65"/>
        <v>107489.5</v>
      </c>
      <c r="Q299" s="51">
        <f t="shared" si="66"/>
        <v>92561.485196192763</v>
      </c>
      <c r="R299" s="51">
        <f t="shared" si="67"/>
        <v>75281.080563435637</v>
      </c>
      <c r="S299" s="51">
        <f t="shared" si="68"/>
        <v>167842.5657596284</v>
      </c>
      <c r="T299" s="58">
        <f t="shared" si="69"/>
        <v>27022.5</v>
      </c>
      <c r="U299" s="58">
        <f t="shared" si="70"/>
        <v>27022.5</v>
      </c>
      <c r="V299" s="13"/>
      <c r="W299" s="13">
        <f t="shared" si="71"/>
        <v>130</v>
      </c>
      <c r="X299" s="57">
        <f t="shared" si="72"/>
        <v>73255.407843137247</v>
      </c>
      <c r="Y299" s="72">
        <f t="shared" si="73"/>
        <v>46232.907843137247</v>
      </c>
      <c r="AA299" s="74">
        <f t="shared" si="74"/>
        <v>73255.407843137247</v>
      </c>
    </row>
    <row r="300" spans="1:27" ht="14.5" x14ac:dyDescent="0.35">
      <c r="A300">
        <v>2394</v>
      </c>
      <c r="B300" t="s">
        <v>643</v>
      </c>
      <c r="C300" t="s">
        <v>1385</v>
      </c>
      <c r="D300" t="s">
        <v>503</v>
      </c>
      <c r="E300" t="s">
        <v>276</v>
      </c>
      <c r="F300" t="s">
        <v>504</v>
      </c>
      <c r="G300" t="s">
        <v>40</v>
      </c>
      <c r="H300" s="6">
        <v>44652</v>
      </c>
      <c r="I300" s="2">
        <v>45657</v>
      </c>
      <c r="J300">
        <v>300.25</v>
      </c>
      <c r="K300" s="45">
        <f t="shared" si="60"/>
        <v>693.69640522875807</v>
      </c>
      <c r="L300" s="3">
        <f t="shared" si="61"/>
        <v>366</v>
      </c>
      <c r="M300" s="3">
        <f t="shared" si="62"/>
        <v>8</v>
      </c>
      <c r="N300" s="3">
        <f t="shared" si="63"/>
        <v>0</v>
      </c>
      <c r="O300" s="3">
        <f t="shared" si="64"/>
        <v>358</v>
      </c>
      <c r="P300" s="51">
        <f t="shared" si="65"/>
        <v>107489.5</v>
      </c>
      <c r="Q300" s="51">
        <f t="shared" si="66"/>
        <v>92561.485196192763</v>
      </c>
      <c r="R300" s="51">
        <f t="shared" si="67"/>
        <v>75281.080563435637</v>
      </c>
      <c r="S300" s="51">
        <f t="shared" si="68"/>
        <v>167842.5657596284</v>
      </c>
      <c r="T300" s="58">
        <f t="shared" si="69"/>
        <v>27022.5</v>
      </c>
      <c r="U300" s="58">
        <f t="shared" si="70"/>
        <v>27022.5</v>
      </c>
      <c r="V300" s="13"/>
      <c r="W300" s="13">
        <f t="shared" si="71"/>
        <v>130</v>
      </c>
      <c r="X300" s="57">
        <f t="shared" si="72"/>
        <v>90180.53267973855</v>
      </c>
      <c r="Y300" s="72">
        <f t="shared" si="73"/>
        <v>63158.03267973855</v>
      </c>
      <c r="AA300" s="74">
        <f t="shared" si="74"/>
        <v>90180.53267973855</v>
      </c>
    </row>
    <row r="301" spans="1:27" ht="14.5" x14ac:dyDescent="0.35">
      <c r="A301">
        <v>2396</v>
      </c>
      <c r="B301" t="s">
        <v>644</v>
      </c>
      <c r="C301" t="s">
        <v>1385</v>
      </c>
      <c r="D301" t="s">
        <v>275</v>
      </c>
      <c r="E301" t="s">
        <v>276</v>
      </c>
      <c r="F301" t="s">
        <v>504</v>
      </c>
      <c r="G301" t="s">
        <v>40</v>
      </c>
      <c r="H301" s="6">
        <v>44835</v>
      </c>
      <c r="I301" s="2">
        <v>45657</v>
      </c>
      <c r="J301">
        <v>300.25</v>
      </c>
      <c r="K301" s="45">
        <f t="shared" si="60"/>
        <v>612.46183006535955</v>
      </c>
      <c r="L301" s="3">
        <f t="shared" si="61"/>
        <v>366</v>
      </c>
      <c r="M301" s="3">
        <f t="shared" si="62"/>
        <v>11</v>
      </c>
      <c r="N301" s="3">
        <f t="shared" si="63"/>
        <v>37</v>
      </c>
      <c r="O301" s="3">
        <f t="shared" si="64"/>
        <v>318</v>
      </c>
      <c r="P301" s="51">
        <f t="shared" si="65"/>
        <v>95479.5</v>
      </c>
      <c r="Q301" s="51">
        <f t="shared" si="66"/>
        <v>82219.419811143292</v>
      </c>
      <c r="R301" s="51">
        <f t="shared" si="67"/>
        <v>66869.786645733329</v>
      </c>
      <c r="S301" s="51">
        <f t="shared" si="68"/>
        <v>149089.20645687662</v>
      </c>
      <c r="T301" s="58">
        <f t="shared" si="69"/>
        <v>27022.5</v>
      </c>
      <c r="U301" s="58">
        <f t="shared" si="70"/>
        <v>27022.5</v>
      </c>
      <c r="V301" s="13"/>
      <c r="W301" s="13">
        <f t="shared" si="71"/>
        <v>130</v>
      </c>
      <c r="X301" s="57">
        <f t="shared" si="72"/>
        <v>79620.037908496743</v>
      </c>
      <c r="Y301" s="72">
        <f t="shared" si="73"/>
        <v>52597.537908496743</v>
      </c>
      <c r="AA301" s="74">
        <f t="shared" si="74"/>
        <v>79620.037908496743</v>
      </c>
    </row>
    <row r="302" spans="1:27" ht="14.5" x14ac:dyDescent="0.35">
      <c r="A302">
        <v>2397</v>
      </c>
      <c r="B302" t="s">
        <v>645</v>
      </c>
      <c r="C302" t="s">
        <v>1385</v>
      </c>
      <c r="D302" t="s">
        <v>503</v>
      </c>
      <c r="E302" t="s">
        <v>276</v>
      </c>
      <c r="F302" t="s">
        <v>504</v>
      </c>
      <c r="G302" t="s">
        <v>40</v>
      </c>
      <c r="H302" s="6">
        <v>44866</v>
      </c>
      <c r="I302" s="2">
        <v>45657</v>
      </c>
      <c r="J302">
        <v>282.73</v>
      </c>
      <c r="K302" s="45">
        <f t="shared" si="60"/>
        <v>624.9</v>
      </c>
      <c r="L302" s="3">
        <f t="shared" si="61"/>
        <v>366</v>
      </c>
      <c r="M302" s="3">
        <f t="shared" si="62"/>
        <v>4</v>
      </c>
      <c r="N302" s="3">
        <f t="shared" si="63"/>
        <v>0</v>
      </c>
      <c r="O302" s="3">
        <f t="shared" si="64"/>
        <v>362</v>
      </c>
      <c r="P302" s="51">
        <f t="shared" si="65"/>
        <v>102348.26000000001</v>
      </c>
      <c r="Q302" s="51">
        <f t="shared" si="66"/>
        <v>93595.691734697713</v>
      </c>
      <c r="R302" s="51">
        <f t="shared" si="67"/>
        <v>71680.374423431669</v>
      </c>
      <c r="S302" s="51">
        <f t="shared" si="68"/>
        <v>165276.06615812937</v>
      </c>
      <c r="T302" s="58">
        <f t="shared" si="69"/>
        <v>25445.7</v>
      </c>
      <c r="U302" s="58">
        <f t="shared" si="70"/>
        <v>25445.7</v>
      </c>
      <c r="V302" s="13"/>
      <c r="W302" s="13">
        <f t="shared" si="71"/>
        <v>130</v>
      </c>
      <c r="X302" s="57">
        <f t="shared" si="72"/>
        <v>81237</v>
      </c>
      <c r="Y302" s="72">
        <f t="shared" si="73"/>
        <v>55791.3</v>
      </c>
      <c r="AA302" s="74">
        <f t="shared" si="74"/>
        <v>81237</v>
      </c>
    </row>
    <row r="303" spans="1:27" ht="14.5" x14ac:dyDescent="0.35">
      <c r="A303">
        <v>2398</v>
      </c>
      <c r="B303" t="s">
        <v>646</v>
      </c>
      <c r="C303" t="s">
        <v>1385</v>
      </c>
      <c r="D303" t="s">
        <v>298</v>
      </c>
      <c r="E303" t="s">
        <v>276</v>
      </c>
      <c r="F303" t="s">
        <v>504</v>
      </c>
      <c r="G303" t="s">
        <v>40</v>
      </c>
      <c r="H303" s="6">
        <v>44788</v>
      </c>
      <c r="I303" s="2">
        <v>45657</v>
      </c>
      <c r="J303">
        <v>300.25</v>
      </c>
      <c r="K303" s="45">
        <f t="shared" si="60"/>
        <v>558.73777777777786</v>
      </c>
      <c r="L303" s="3">
        <f t="shared" si="61"/>
        <v>366</v>
      </c>
      <c r="M303" s="3">
        <f t="shared" si="62"/>
        <v>9</v>
      </c>
      <c r="N303" s="3">
        <f t="shared" si="63"/>
        <v>0</v>
      </c>
      <c r="O303" s="3">
        <f t="shared" si="64"/>
        <v>357</v>
      </c>
      <c r="P303" s="51">
        <f t="shared" si="65"/>
        <v>107189.25</v>
      </c>
      <c r="Q303" s="51">
        <f t="shared" si="66"/>
        <v>92302.933561566519</v>
      </c>
      <c r="R303" s="51">
        <f t="shared" si="67"/>
        <v>75070.79821549308</v>
      </c>
      <c r="S303" s="51">
        <f t="shared" si="68"/>
        <v>167373.73177705961</v>
      </c>
      <c r="T303" s="58">
        <f t="shared" si="69"/>
        <v>27022.5</v>
      </c>
      <c r="U303" s="58">
        <f t="shared" si="70"/>
        <v>27022.5</v>
      </c>
      <c r="V303" s="13"/>
      <c r="W303" s="13">
        <f t="shared" si="71"/>
        <v>130</v>
      </c>
      <c r="X303" s="57">
        <f t="shared" si="72"/>
        <v>72635.911111111127</v>
      </c>
      <c r="Y303" s="72">
        <f t="shared" si="73"/>
        <v>45613.411111111127</v>
      </c>
      <c r="AA303" s="74">
        <f t="shared" si="74"/>
        <v>72635.911111111127</v>
      </c>
    </row>
    <row r="304" spans="1:27" ht="14.5" x14ac:dyDescent="0.35">
      <c r="A304">
        <v>2399</v>
      </c>
      <c r="B304" t="s">
        <v>648</v>
      </c>
      <c r="C304" t="s">
        <v>1488</v>
      </c>
      <c r="D304" t="s">
        <v>316</v>
      </c>
      <c r="E304" t="s">
        <v>276</v>
      </c>
      <c r="F304" t="s">
        <v>504</v>
      </c>
      <c r="G304" t="s">
        <v>40</v>
      </c>
      <c r="H304" s="6">
        <v>44788</v>
      </c>
      <c r="I304" s="2">
        <v>45657</v>
      </c>
      <c r="J304">
        <v>321</v>
      </c>
      <c r="K304" s="45">
        <f t="shared" si="60"/>
        <v>321</v>
      </c>
      <c r="L304" s="3">
        <f t="shared" si="61"/>
        <v>366</v>
      </c>
      <c r="M304" s="3">
        <f t="shared" si="62"/>
        <v>9</v>
      </c>
      <c r="N304" s="3">
        <f t="shared" si="63"/>
        <v>0</v>
      </c>
      <c r="O304" s="3">
        <f t="shared" si="64"/>
        <v>357</v>
      </c>
      <c r="P304" s="51">
        <f t="shared" si="65"/>
        <v>114597</v>
      </c>
      <c r="Q304" s="51">
        <f t="shared" si="66"/>
        <v>92302.933561566519</v>
      </c>
      <c r="R304" s="51">
        <f t="shared" si="67"/>
        <v>80258.871697496346</v>
      </c>
      <c r="S304" s="51">
        <f t="shared" si="68"/>
        <v>172561.80525906285</v>
      </c>
      <c r="T304" s="58">
        <f t="shared" si="69"/>
        <v>28890</v>
      </c>
      <c r="U304" s="58">
        <f t="shared" si="70"/>
        <v>28890</v>
      </c>
      <c r="V304" s="13"/>
      <c r="W304" s="13">
        <f t="shared" si="71"/>
        <v>0</v>
      </c>
      <c r="X304" s="57">
        <f t="shared" si="72"/>
        <v>0</v>
      </c>
      <c r="Y304" s="72">
        <f t="shared" si="73"/>
        <v>0</v>
      </c>
      <c r="AA304" s="74">
        <f t="shared" si="74"/>
        <v>28890</v>
      </c>
    </row>
    <row r="305" spans="1:27" ht="14.5" x14ac:dyDescent="0.35">
      <c r="A305">
        <v>2400</v>
      </c>
      <c r="B305" t="s">
        <v>649</v>
      </c>
      <c r="C305" t="s">
        <v>1385</v>
      </c>
      <c r="D305" t="s">
        <v>352</v>
      </c>
      <c r="E305" t="s">
        <v>276</v>
      </c>
      <c r="F305" t="s">
        <v>504</v>
      </c>
      <c r="G305" t="s">
        <v>40</v>
      </c>
      <c r="H305" s="6">
        <v>44942</v>
      </c>
      <c r="I305" s="2">
        <v>45657</v>
      </c>
      <c r="J305">
        <v>300.25</v>
      </c>
      <c r="K305" s="45">
        <f t="shared" si="60"/>
        <v>665.85934640522862</v>
      </c>
      <c r="L305" s="3">
        <f t="shared" si="61"/>
        <v>366</v>
      </c>
      <c r="M305" s="3">
        <f t="shared" si="62"/>
        <v>0</v>
      </c>
      <c r="N305" s="3">
        <f t="shared" si="63"/>
        <v>10</v>
      </c>
      <c r="O305" s="3">
        <f t="shared" si="64"/>
        <v>356</v>
      </c>
      <c r="P305" s="51">
        <f t="shared" si="65"/>
        <v>106889</v>
      </c>
      <c r="Q305" s="51">
        <f t="shared" si="66"/>
        <v>92044.381926940288</v>
      </c>
      <c r="R305" s="51">
        <f t="shared" si="67"/>
        <v>74860.515867550523</v>
      </c>
      <c r="S305" s="51">
        <f t="shared" si="68"/>
        <v>166904.8977944908</v>
      </c>
      <c r="T305" s="58">
        <f t="shared" si="69"/>
        <v>27022.5</v>
      </c>
      <c r="U305" s="58">
        <f t="shared" si="70"/>
        <v>27022.5</v>
      </c>
      <c r="V305" s="13"/>
      <c r="W305" s="13">
        <f t="shared" si="71"/>
        <v>130</v>
      </c>
      <c r="X305" s="57">
        <f t="shared" si="72"/>
        <v>86561.715032679727</v>
      </c>
      <c r="Y305" s="72">
        <f t="shared" si="73"/>
        <v>59539.215032679727</v>
      </c>
      <c r="AA305" s="74">
        <f t="shared" si="74"/>
        <v>86561.715032679727</v>
      </c>
    </row>
    <row r="306" spans="1:27" ht="14.5" x14ac:dyDescent="0.35">
      <c r="A306">
        <v>2402</v>
      </c>
      <c r="B306" t="s">
        <v>650</v>
      </c>
      <c r="C306" t="s">
        <v>1385</v>
      </c>
      <c r="D306" t="s">
        <v>542</v>
      </c>
      <c r="E306" t="s">
        <v>276</v>
      </c>
      <c r="F306" t="s">
        <v>504</v>
      </c>
      <c r="G306" t="s">
        <v>40</v>
      </c>
      <c r="H306" s="6">
        <v>45166</v>
      </c>
      <c r="I306" s="2">
        <v>45657</v>
      </c>
      <c r="J306">
        <v>362.6</v>
      </c>
      <c r="K306" s="45">
        <f t="shared" si="60"/>
        <v>674.62928104575167</v>
      </c>
      <c r="L306" s="3">
        <f t="shared" si="61"/>
        <v>366</v>
      </c>
      <c r="M306" s="3">
        <f t="shared" si="62"/>
        <v>0</v>
      </c>
      <c r="N306" s="3">
        <f t="shared" si="63"/>
        <v>10</v>
      </c>
      <c r="O306" s="3">
        <f t="shared" si="64"/>
        <v>356</v>
      </c>
      <c r="P306" s="51">
        <f t="shared" si="65"/>
        <v>129085.6</v>
      </c>
      <c r="Q306" s="51">
        <f t="shared" si="66"/>
        <v>92044.381926940288</v>
      </c>
      <c r="R306" s="51">
        <f t="shared" si="67"/>
        <v>90406.07178542488</v>
      </c>
      <c r="S306" s="51">
        <f t="shared" si="68"/>
        <v>182450.45371236518</v>
      </c>
      <c r="T306" s="58">
        <f t="shared" si="69"/>
        <v>32634.000000000004</v>
      </c>
      <c r="U306" s="58">
        <f t="shared" si="70"/>
        <v>32634.000000000004</v>
      </c>
      <c r="V306" s="13"/>
      <c r="W306" s="13">
        <f t="shared" si="71"/>
        <v>130</v>
      </c>
      <c r="X306" s="57">
        <f t="shared" si="72"/>
        <v>87701.806535947719</v>
      </c>
      <c r="Y306" s="72">
        <f t="shared" si="73"/>
        <v>55067.806535947719</v>
      </c>
      <c r="AA306" s="74">
        <f t="shared" si="74"/>
        <v>87701.806535947719</v>
      </c>
    </row>
    <row r="307" spans="1:27" ht="14.5" x14ac:dyDescent="0.35">
      <c r="A307">
        <v>2403</v>
      </c>
      <c r="B307" t="s">
        <v>651</v>
      </c>
      <c r="C307" t="s">
        <v>1385</v>
      </c>
      <c r="D307" t="s">
        <v>298</v>
      </c>
      <c r="E307" t="s">
        <v>276</v>
      </c>
      <c r="F307" t="s">
        <v>504</v>
      </c>
      <c r="G307" t="s">
        <v>40</v>
      </c>
      <c r="H307" s="6">
        <v>45166</v>
      </c>
      <c r="I307" s="2">
        <v>45657</v>
      </c>
      <c r="J307">
        <v>300.25</v>
      </c>
      <c r="K307" s="45">
        <f t="shared" si="60"/>
        <v>808.43045751633997</v>
      </c>
      <c r="L307" s="3">
        <f t="shared" si="61"/>
        <v>366</v>
      </c>
      <c r="M307" s="3">
        <f t="shared" si="62"/>
        <v>5</v>
      </c>
      <c r="N307" s="3">
        <f t="shared" si="63"/>
        <v>3</v>
      </c>
      <c r="O307" s="3">
        <f t="shared" si="64"/>
        <v>358</v>
      </c>
      <c r="P307" s="51">
        <f t="shared" si="65"/>
        <v>107489.5</v>
      </c>
      <c r="Q307" s="51">
        <f t="shared" si="66"/>
        <v>92561.485196192763</v>
      </c>
      <c r="R307" s="51">
        <f t="shared" si="67"/>
        <v>75281.080563435637</v>
      </c>
      <c r="S307" s="51">
        <f t="shared" si="68"/>
        <v>167842.5657596284</v>
      </c>
      <c r="T307" s="58">
        <f t="shared" si="69"/>
        <v>27022.5</v>
      </c>
      <c r="U307" s="58">
        <f t="shared" si="70"/>
        <v>27022.5</v>
      </c>
      <c r="V307" s="13"/>
      <c r="W307" s="13">
        <f t="shared" si="71"/>
        <v>130</v>
      </c>
      <c r="X307" s="57">
        <f t="shared" si="72"/>
        <v>105095.9594771242</v>
      </c>
      <c r="Y307" s="72">
        <f t="shared" si="73"/>
        <v>78073.459477124197</v>
      </c>
      <c r="AA307" s="74">
        <f t="shared" si="74"/>
        <v>105095.9594771242</v>
      </c>
    </row>
    <row r="308" spans="1:27" ht="14.5" x14ac:dyDescent="0.35">
      <c r="A308">
        <v>2404</v>
      </c>
      <c r="B308" t="s">
        <v>1427</v>
      </c>
      <c r="C308" t="s">
        <v>1385</v>
      </c>
      <c r="D308" t="s">
        <v>512</v>
      </c>
      <c r="E308" t="s">
        <v>276</v>
      </c>
      <c r="F308" t="s">
        <v>504</v>
      </c>
      <c r="G308" t="s">
        <v>40</v>
      </c>
      <c r="H308" s="6">
        <v>45320</v>
      </c>
      <c r="I308" s="2">
        <v>45657</v>
      </c>
      <c r="J308">
        <v>434.62</v>
      </c>
      <c r="K308" s="45">
        <f t="shared" si="60"/>
        <v>647.096339869281</v>
      </c>
      <c r="L308" s="3">
        <f t="shared" si="61"/>
        <v>338</v>
      </c>
      <c r="M308" s="3">
        <f t="shared" si="62"/>
        <v>9</v>
      </c>
      <c r="N308" s="3">
        <f t="shared" si="63"/>
        <v>15</v>
      </c>
      <c r="O308" s="3">
        <f t="shared" si="64"/>
        <v>314</v>
      </c>
      <c r="P308" s="51">
        <f t="shared" si="65"/>
        <v>136470.68</v>
      </c>
      <c r="Q308" s="51">
        <f t="shared" si="66"/>
        <v>81185.213272638342</v>
      </c>
      <c r="R308" s="51">
        <f t="shared" si="67"/>
        <v>95578.268162256252</v>
      </c>
      <c r="S308" s="51">
        <f t="shared" si="68"/>
        <v>176763.48143489461</v>
      </c>
      <c r="T308" s="58">
        <f t="shared" si="69"/>
        <v>39115.800000000003</v>
      </c>
      <c r="U308" s="58">
        <f t="shared" si="70"/>
        <v>39115.800000000003</v>
      </c>
      <c r="V308" s="13"/>
      <c r="W308" s="13">
        <f t="shared" si="71"/>
        <v>130</v>
      </c>
      <c r="X308" s="57">
        <f t="shared" si="72"/>
        <v>84122.524183006535</v>
      </c>
      <c r="Y308" s="72">
        <f t="shared" si="73"/>
        <v>45006.724183006532</v>
      </c>
      <c r="AA308" s="74">
        <f t="shared" si="74"/>
        <v>84122.524183006535</v>
      </c>
    </row>
    <row r="309" spans="1:27" ht="14.5" x14ac:dyDescent="0.35">
      <c r="A309">
        <v>2405</v>
      </c>
      <c r="B309" t="s">
        <v>1428</v>
      </c>
      <c r="C309" t="s">
        <v>1385</v>
      </c>
      <c r="D309" t="s">
        <v>503</v>
      </c>
      <c r="E309" t="s">
        <v>276</v>
      </c>
      <c r="F309" t="s">
        <v>504</v>
      </c>
      <c r="G309" t="s">
        <v>40</v>
      </c>
      <c r="H309" s="6">
        <v>45348</v>
      </c>
      <c r="I309" s="2">
        <v>45657</v>
      </c>
      <c r="J309">
        <v>300.25</v>
      </c>
      <c r="K309" s="45">
        <f t="shared" si="60"/>
        <v>615.98797385620912</v>
      </c>
      <c r="L309" s="3">
        <f t="shared" si="61"/>
        <v>310</v>
      </c>
      <c r="M309" s="3">
        <f t="shared" si="62"/>
        <v>0</v>
      </c>
      <c r="N309" s="3">
        <f t="shared" si="63"/>
        <v>0</v>
      </c>
      <c r="O309" s="3">
        <f t="shared" si="64"/>
        <v>310</v>
      </c>
      <c r="P309" s="51">
        <f t="shared" si="65"/>
        <v>93077.5</v>
      </c>
      <c r="Q309" s="51">
        <f t="shared" si="66"/>
        <v>80151.006734133392</v>
      </c>
      <c r="R309" s="51">
        <f t="shared" si="67"/>
        <v>65187.527862192874</v>
      </c>
      <c r="S309" s="51">
        <f t="shared" si="68"/>
        <v>145338.53459632627</v>
      </c>
      <c r="T309" s="58">
        <f t="shared" si="69"/>
        <v>27022.5</v>
      </c>
      <c r="U309" s="58">
        <f t="shared" si="70"/>
        <v>27022.5</v>
      </c>
      <c r="V309" s="13"/>
      <c r="W309" s="13">
        <f t="shared" si="71"/>
        <v>130</v>
      </c>
      <c r="X309" s="57">
        <f t="shared" si="72"/>
        <v>80078.436601307185</v>
      </c>
      <c r="Y309" s="72">
        <f t="shared" si="73"/>
        <v>53055.936601307185</v>
      </c>
      <c r="AA309" s="74">
        <f t="shared" si="74"/>
        <v>80078.436601307185</v>
      </c>
    </row>
    <row r="310" spans="1:27" ht="14.5" x14ac:dyDescent="0.35">
      <c r="A310">
        <v>2406</v>
      </c>
      <c r="B310" t="s">
        <v>1429</v>
      </c>
      <c r="C310" t="s">
        <v>1385</v>
      </c>
      <c r="D310" t="s">
        <v>503</v>
      </c>
      <c r="E310" t="s">
        <v>276</v>
      </c>
      <c r="F310" t="s">
        <v>504</v>
      </c>
      <c r="G310" t="s">
        <v>40</v>
      </c>
      <c r="H310" s="6">
        <v>45348</v>
      </c>
      <c r="I310" s="2">
        <v>45657</v>
      </c>
      <c r="J310">
        <v>300.25</v>
      </c>
      <c r="K310" s="45">
        <f t="shared" si="60"/>
        <v>602.00575163398707</v>
      </c>
      <c r="L310" s="3">
        <f t="shared" si="61"/>
        <v>310</v>
      </c>
      <c r="M310" s="3">
        <f t="shared" si="62"/>
        <v>4</v>
      </c>
      <c r="N310" s="3">
        <f t="shared" si="63"/>
        <v>0</v>
      </c>
      <c r="O310" s="3">
        <f t="shared" si="64"/>
        <v>306</v>
      </c>
      <c r="P310" s="51">
        <f t="shared" si="65"/>
        <v>91876.5</v>
      </c>
      <c r="Q310" s="51">
        <f t="shared" si="66"/>
        <v>79116.800195628442</v>
      </c>
      <c r="R310" s="51">
        <f t="shared" si="67"/>
        <v>64346.398470422639</v>
      </c>
      <c r="S310" s="51">
        <f t="shared" si="68"/>
        <v>143463.19866605109</v>
      </c>
      <c r="T310" s="58">
        <f t="shared" si="69"/>
        <v>27022.5</v>
      </c>
      <c r="U310" s="58">
        <f t="shared" si="70"/>
        <v>27022.5</v>
      </c>
      <c r="V310" s="13"/>
      <c r="W310" s="13">
        <f t="shared" si="71"/>
        <v>130</v>
      </c>
      <c r="X310" s="57">
        <f t="shared" si="72"/>
        <v>78260.747712418321</v>
      </c>
      <c r="Y310" s="72">
        <f t="shared" si="73"/>
        <v>51238.247712418321</v>
      </c>
      <c r="AA310" s="74">
        <f t="shared" si="74"/>
        <v>78260.747712418321</v>
      </c>
    </row>
    <row r="311" spans="1:27" ht="14.5" x14ac:dyDescent="0.35">
      <c r="A311">
        <v>2407</v>
      </c>
      <c r="B311" t="s">
        <v>1430</v>
      </c>
      <c r="C311" t="s">
        <v>1385</v>
      </c>
      <c r="D311" t="s">
        <v>542</v>
      </c>
      <c r="E311" t="s">
        <v>276</v>
      </c>
      <c r="F311" t="s">
        <v>504</v>
      </c>
      <c r="G311" t="s">
        <v>40</v>
      </c>
      <c r="H311" s="6">
        <v>45348</v>
      </c>
      <c r="I311" s="2">
        <v>45657</v>
      </c>
      <c r="J311">
        <v>362.6</v>
      </c>
      <c r="K311" s="45">
        <f t="shared" si="60"/>
        <v>594.26189542483667</v>
      </c>
      <c r="L311" s="3">
        <f t="shared" si="61"/>
        <v>310</v>
      </c>
      <c r="M311" s="3">
        <f t="shared" si="62"/>
        <v>1</v>
      </c>
      <c r="N311" s="3">
        <f t="shared" si="63"/>
        <v>0</v>
      </c>
      <c r="O311" s="3">
        <f t="shared" si="64"/>
        <v>309</v>
      </c>
      <c r="P311" s="51">
        <f t="shared" si="65"/>
        <v>112043.40000000001</v>
      </c>
      <c r="Q311" s="51">
        <f t="shared" si="66"/>
        <v>79892.455099507162</v>
      </c>
      <c r="R311" s="51">
        <f t="shared" si="67"/>
        <v>78470.438712630028</v>
      </c>
      <c r="S311" s="51">
        <f t="shared" si="68"/>
        <v>158362.89381213719</v>
      </c>
      <c r="T311" s="58">
        <f t="shared" si="69"/>
        <v>32634.000000000004</v>
      </c>
      <c r="U311" s="58">
        <f t="shared" si="70"/>
        <v>32634.000000000004</v>
      </c>
      <c r="V311" s="13"/>
      <c r="W311" s="13">
        <f t="shared" si="71"/>
        <v>130</v>
      </c>
      <c r="X311" s="57">
        <f t="shared" si="72"/>
        <v>77254.046405228772</v>
      </c>
      <c r="Y311" s="72">
        <f t="shared" si="73"/>
        <v>44620.046405228772</v>
      </c>
      <c r="AA311" s="74">
        <f t="shared" si="74"/>
        <v>77254.046405228772</v>
      </c>
    </row>
    <row r="312" spans="1:27" ht="14.5" x14ac:dyDescent="0.35">
      <c r="A312">
        <v>2408</v>
      </c>
      <c r="B312" t="s">
        <v>1431</v>
      </c>
      <c r="C312" t="s">
        <v>1385</v>
      </c>
      <c r="D312" t="s">
        <v>469</v>
      </c>
      <c r="E312" t="s">
        <v>276</v>
      </c>
      <c r="F312" t="s">
        <v>504</v>
      </c>
      <c r="G312" t="s">
        <v>40</v>
      </c>
      <c r="H312" s="6">
        <v>45383</v>
      </c>
      <c r="I312" s="2">
        <v>45657</v>
      </c>
      <c r="J312">
        <v>286.27</v>
      </c>
      <c r="K312" s="45">
        <f t="shared" si="60"/>
        <v>491.50673202614388</v>
      </c>
      <c r="L312" s="3">
        <f t="shared" si="61"/>
        <v>275</v>
      </c>
      <c r="M312" s="3">
        <f t="shared" si="62"/>
        <v>0</v>
      </c>
      <c r="N312" s="3">
        <f t="shared" si="63"/>
        <v>0</v>
      </c>
      <c r="O312" s="3">
        <f t="shared" si="64"/>
        <v>275</v>
      </c>
      <c r="P312" s="51">
        <f t="shared" si="65"/>
        <v>78724.25</v>
      </c>
      <c r="Q312" s="51">
        <f t="shared" si="66"/>
        <v>71101.699522215116</v>
      </c>
      <c r="R312" s="51">
        <f t="shared" si="67"/>
        <v>55135.121165751523</v>
      </c>
      <c r="S312" s="51">
        <f t="shared" si="68"/>
        <v>126236.82068796664</v>
      </c>
      <c r="T312" s="58">
        <f t="shared" si="69"/>
        <v>25764.3</v>
      </c>
      <c r="U312" s="58">
        <f t="shared" si="70"/>
        <v>25764.3</v>
      </c>
      <c r="V312" s="13"/>
      <c r="W312" s="13">
        <f t="shared" si="71"/>
        <v>130</v>
      </c>
      <c r="X312" s="57">
        <f t="shared" si="72"/>
        <v>63895.875163398705</v>
      </c>
      <c r="Y312" s="72">
        <f t="shared" si="73"/>
        <v>38131.575163398709</v>
      </c>
      <c r="AA312" s="74">
        <f t="shared" si="74"/>
        <v>63895.875163398712</v>
      </c>
    </row>
    <row r="313" spans="1:27" ht="14.5" x14ac:dyDescent="0.35">
      <c r="A313">
        <v>2409</v>
      </c>
      <c r="B313" t="s">
        <v>1432</v>
      </c>
      <c r="C313" t="s">
        <v>1385</v>
      </c>
      <c r="D313" t="s">
        <v>275</v>
      </c>
      <c r="E313" t="s">
        <v>276</v>
      </c>
      <c r="F313" t="s">
        <v>504</v>
      </c>
      <c r="G313" t="s">
        <v>40</v>
      </c>
      <c r="H313" s="6">
        <v>45418</v>
      </c>
      <c r="I313" s="2">
        <v>45657</v>
      </c>
      <c r="J313">
        <v>300.25</v>
      </c>
      <c r="K313" s="45">
        <f t="shared" si="60"/>
        <v>762.11993464052284</v>
      </c>
      <c r="L313" s="3">
        <f t="shared" si="61"/>
        <v>240</v>
      </c>
      <c r="M313" s="3">
        <f t="shared" si="62"/>
        <v>1</v>
      </c>
      <c r="N313" s="3">
        <f t="shared" si="63"/>
        <v>0</v>
      </c>
      <c r="O313" s="3">
        <f t="shared" si="64"/>
        <v>239</v>
      </c>
      <c r="P313" s="51">
        <f t="shared" si="65"/>
        <v>71759.75</v>
      </c>
      <c r="Q313" s="51">
        <f t="shared" si="66"/>
        <v>61793.840675670588</v>
      </c>
      <c r="R313" s="51">
        <f t="shared" si="67"/>
        <v>50257.481158271279</v>
      </c>
      <c r="S313" s="51">
        <f t="shared" si="68"/>
        <v>112051.32183394187</v>
      </c>
      <c r="T313" s="58">
        <f t="shared" si="69"/>
        <v>27022.5</v>
      </c>
      <c r="U313" s="58">
        <f t="shared" si="70"/>
        <v>27022.5</v>
      </c>
      <c r="V313" s="13"/>
      <c r="W313" s="13">
        <f t="shared" si="71"/>
        <v>130</v>
      </c>
      <c r="X313" s="57">
        <f t="shared" si="72"/>
        <v>99075.591503267962</v>
      </c>
      <c r="Y313" s="72">
        <f t="shared" si="73"/>
        <v>72053.091503267962</v>
      </c>
      <c r="AA313" s="74">
        <f t="shared" si="74"/>
        <v>99075.591503267962</v>
      </c>
    </row>
    <row r="314" spans="1:27" ht="14.5" x14ac:dyDescent="0.35">
      <c r="A314">
        <v>2410</v>
      </c>
      <c r="B314" t="s">
        <v>1433</v>
      </c>
      <c r="C314" t="s">
        <v>1385</v>
      </c>
      <c r="D314" t="s">
        <v>503</v>
      </c>
      <c r="E314" t="s">
        <v>276</v>
      </c>
      <c r="F314" t="s">
        <v>504</v>
      </c>
      <c r="G314" t="s">
        <v>40</v>
      </c>
      <c r="H314" s="6">
        <v>45418</v>
      </c>
      <c r="I314" s="2">
        <v>45657</v>
      </c>
      <c r="J314">
        <v>300.25</v>
      </c>
      <c r="K314" s="45">
        <f t="shared" si="60"/>
        <v>600.63954248366019</v>
      </c>
      <c r="L314" s="3">
        <f t="shared" si="61"/>
        <v>240</v>
      </c>
      <c r="M314" s="3">
        <f t="shared" si="62"/>
        <v>0</v>
      </c>
      <c r="N314" s="3">
        <f t="shared" si="63"/>
        <v>0</v>
      </c>
      <c r="O314" s="3">
        <f t="shared" si="64"/>
        <v>240</v>
      </c>
      <c r="P314" s="51">
        <f t="shared" si="65"/>
        <v>72060</v>
      </c>
      <c r="Q314" s="51">
        <f t="shared" si="66"/>
        <v>62052.392310296826</v>
      </c>
      <c r="R314" s="51">
        <f t="shared" si="67"/>
        <v>50467.763506213836</v>
      </c>
      <c r="S314" s="51">
        <f t="shared" si="68"/>
        <v>112520.15581651067</v>
      </c>
      <c r="T314" s="58">
        <f t="shared" si="69"/>
        <v>27022.5</v>
      </c>
      <c r="U314" s="58">
        <f t="shared" si="70"/>
        <v>27022.5</v>
      </c>
      <c r="V314" s="13"/>
      <c r="W314" s="13">
        <f t="shared" si="71"/>
        <v>130</v>
      </c>
      <c r="X314" s="57">
        <f t="shared" si="72"/>
        <v>78083.140522875823</v>
      </c>
      <c r="Y314" s="72">
        <f t="shared" si="73"/>
        <v>51060.640522875823</v>
      </c>
      <c r="AA314" s="74">
        <f t="shared" si="74"/>
        <v>78083.140522875823</v>
      </c>
    </row>
    <row r="315" spans="1:27" ht="14.5" x14ac:dyDescent="0.35">
      <c r="A315">
        <v>2411</v>
      </c>
      <c r="B315" t="s">
        <v>1434</v>
      </c>
      <c r="C315" t="s">
        <v>1385</v>
      </c>
      <c r="D315" t="s">
        <v>503</v>
      </c>
      <c r="E315" t="s">
        <v>276</v>
      </c>
      <c r="F315" t="s">
        <v>504</v>
      </c>
      <c r="G315" t="s">
        <v>40</v>
      </c>
      <c r="H315" s="6">
        <v>45432</v>
      </c>
      <c r="I315" s="2">
        <v>45657</v>
      </c>
      <c r="J315">
        <v>300.25</v>
      </c>
      <c r="K315" s="45">
        <f t="shared" si="60"/>
        <v>578.11758169934649</v>
      </c>
      <c r="L315" s="3">
        <f t="shared" si="61"/>
        <v>226</v>
      </c>
      <c r="M315" s="3">
        <f t="shared" si="62"/>
        <v>0</v>
      </c>
      <c r="N315" s="3">
        <f t="shared" si="63"/>
        <v>0</v>
      </c>
      <c r="O315" s="3">
        <f t="shared" si="64"/>
        <v>226</v>
      </c>
      <c r="P315" s="51">
        <f t="shared" si="65"/>
        <v>67856.5</v>
      </c>
      <c r="Q315" s="51">
        <f t="shared" si="66"/>
        <v>58432.669425529508</v>
      </c>
      <c r="R315" s="51">
        <f t="shared" si="67"/>
        <v>47523.810635018031</v>
      </c>
      <c r="S315" s="51">
        <f t="shared" si="68"/>
        <v>105956.48006054753</v>
      </c>
      <c r="T315" s="58">
        <f t="shared" si="69"/>
        <v>27022.5</v>
      </c>
      <c r="U315" s="58">
        <f t="shared" si="70"/>
        <v>27022.5</v>
      </c>
      <c r="V315" s="13"/>
      <c r="W315" s="13">
        <f t="shared" si="71"/>
        <v>130</v>
      </c>
      <c r="X315" s="57">
        <f t="shared" si="72"/>
        <v>75155.285620915049</v>
      </c>
      <c r="Y315" s="72">
        <f t="shared" si="73"/>
        <v>48132.785620915049</v>
      </c>
      <c r="AA315" s="74">
        <f t="shared" si="74"/>
        <v>75155.285620915049</v>
      </c>
    </row>
    <row r="316" spans="1:27" ht="14.5" x14ac:dyDescent="0.35">
      <c r="A316">
        <v>2412</v>
      </c>
      <c r="B316" t="s">
        <v>1435</v>
      </c>
      <c r="C316" t="s">
        <v>1385</v>
      </c>
      <c r="D316" t="s">
        <v>503</v>
      </c>
      <c r="E316" t="s">
        <v>276</v>
      </c>
      <c r="F316" t="s">
        <v>504</v>
      </c>
      <c r="G316" t="s">
        <v>40</v>
      </c>
      <c r="H316" s="6">
        <v>45474</v>
      </c>
      <c r="I316" s="2">
        <v>45657</v>
      </c>
      <c r="J316">
        <v>300.25</v>
      </c>
      <c r="K316" s="45">
        <f t="shared" si="60"/>
        <v>505.30366013071909</v>
      </c>
      <c r="L316" s="3">
        <f t="shared" si="61"/>
        <v>184</v>
      </c>
      <c r="M316" s="3">
        <f t="shared" si="62"/>
        <v>9</v>
      </c>
      <c r="N316" s="3">
        <f t="shared" si="63"/>
        <v>0</v>
      </c>
      <c r="O316" s="3">
        <f t="shared" si="64"/>
        <v>175</v>
      </c>
      <c r="P316" s="51">
        <f t="shared" si="65"/>
        <v>52543.75</v>
      </c>
      <c r="Q316" s="51">
        <f t="shared" si="66"/>
        <v>45246.536059591432</v>
      </c>
      <c r="R316" s="51">
        <f t="shared" si="67"/>
        <v>36799.41088994759</v>
      </c>
      <c r="S316" s="51">
        <f t="shared" si="68"/>
        <v>82045.946949539022</v>
      </c>
      <c r="T316" s="58">
        <f t="shared" si="69"/>
        <v>27022.5</v>
      </c>
      <c r="U316" s="58">
        <f t="shared" si="70"/>
        <v>27022.5</v>
      </c>
      <c r="V316" s="13"/>
      <c r="W316" s="13">
        <f t="shared" si="71"/>
        <v>130</v>
      </c>
      <c r="X316" s="57">
        <f t="shared" si="72"/>
        <v>65689.475816993479</v>
      </c>
      <c r="Y316" s="72">
        <f t="shared" si="73"/>
        <v>38666.975816993479</v>
      </c>
      <c r="AA316" s="74">
        <f t="shared" si="74"/>
        <v>65689.475816993479</v>
      </c>
    </row>
    <row r="317" spans="1:27" ht="14.5" x14ac:dyDescent="0.35">
      <c r="A317">
        <v>2413</v>
      </c>
      <c r="B317" t="s">
        <v>1436</v>
      </c>
      <c r="C317" t="s">
        <v>1385</v>
      </c>
      <c r="D317" t="s">
        <v>503</v>
      </c>
      <c r="E317" t="s">
        <v>276</v>
      </c>
      <c r="F317" t="s">
        <v>504</v>
      </c>
      <c r="G317" t="s">
        <v>40</v>
      </c>
      <c r="H317" s="6">
        <v>45523</v>
      </c>
      <c r="I317" s="2">
        <v>45657</v>
      </c>
      <c r="J317">
        <v>300.25</v>
      </c>
      <c r="K317" s="45">
        <f t="shared" si="60"/>
        <v>336.69117647058835</v>
      </c>
      <c r="L317" s="3">
        <f t="shared" si="61"/>
        <v>135</v>
      </c>
      <c r="M317" s="3">
        <f t="shared" si="62"/>
        <v>7</v>
      </c>
      <c r="N317" s="3">
        <f t="shared" si="63"/>
        <v>0</v>
      </c>
      <c r="O317" s="3">
        <f t="shared" si="64"/>
        <v>128</v>
      </c>
      <c r="P317" s="51">
        <f t="shared" si="65"/>
        <v>38432</v>
      </c>
      <c r="Q317" s="51">
        <f t="shared" si="66"/>
        <v>33094.609232158306</v>
      </c>
      <c r="R317" s="51">
        <f t="shared" si="67"/>
        <v>26916.140536647377</v>
      </c>
      <c r="S317" s="51">
        <f t="shared" si="68"/>
        <v>60010.749768805683</v>
      </c>
      <c r="T317" s="58">
        <f t="shared" si="69"/>
        <v>27022.5</v>
      </c>
      <c r="U317" s="58">
        <f t="shared" si="70"/>
        <v>27022.5</v>
      </c>
      <c r="V317" s="13"/>
      <c r="W317" s="13">
        <f t="shared" si="71"/>
        <v>130</v>
      </c>
      <c r="X317" s="57">
        <f t="shared" si="72"/>
        <v>43769.852941176483</v>
      </c>
      <c r="Y317" s="72">
        <f t="shared" si="73"/>
        <v>16747.352941176483</v>
      </c>
      <c r="AA317" s="74">
        <f t="shared" si="74"/>
        <v>43769.852941176483</v>
      </c>
    </row>
    <row r="318" spans="1:27" ht="14.5" x14ac:dyDescent="0.35">
      <c r="A318">
        <v>2414</v>
      </c>
      <c r="B318" t="s">
        <v>1437</v>
      </c>
      <c r="C318" t="s">
        <v>1385</v>
      </c>
      <c r="D318" t="s">
        <v>503</v>
      </c>
      <c r="E318" t="s">
        <v>276</v>
      </c>
      <c r="F318" t="s">
        <v>504</v>
      </c>
      <c r="G318" t="s">
        <v>40</v>
      </c>
      <c r="H318" s="6">
        <v>45523</v>
      </c>
      <c r="I318" s="2">
        <v>45657</v>
      </c>
      <c r="J318">
        <v>300.25</v>
      </c>
      <c r="K318" s="45">
        <f t="shared" si="60"/>
        <v>334.67888888888893</v>
      </c>
      <c r="L318" s="3">
        <f t="shared" si="61"/>
        <v>135</v>
      </c>
      <c r="M318" s="3">
        <f t="shared" si="62"/>
        <v>7</v>
      </c>
      <c r="N318" s="3">
        <f t="shared" si="63"/>
        <v>0</v>
      </c>
      <c r="O318" s="3">
        <f t="shared" si="64"/>
        <v>128</v>
      </c>
      <c r="P318" s="51">
        <f t="shared" si="65"/>
        <v>38432</v>
      </c>
      <c r="Q318" s="51">
        <f t="shared" si="66"/>
        <v>33094.609232158306</v>
      </c>
      <c r="R318" s="51">
        <f t="shared" si="67"/>
        <v>26916.140536647377</v>
      </c>
      <c r="S318" s="51">
        <f t="shared" si="68"/>
        <v>60010.749768805683</v>
      </c>
      <c r="T318" s="58">
        <f t="shared" si="69"/>
        <v>27022.5</v>
      </c>
      <c r="U318" s="58">
        <f t="shared" si="70"/>
        <v>27022.5</v>
      </c>
      <c r="V318" s="13"/>
      <c r="W318" s="13">
        <f t="shared" si="71"/>
        <v>130</v>
      </c>
      <c r="X318" s="57">
        <f t="shared" si="72"/>
        <v>43508.255555555559</v>
      </c>
      <c r="Y318" s="72">
        <f t="shared" si="73"/>
        <v>16485.755555555559</v>
      </c>
      <c r="AA318" s="74">
        <f t="shared" si="74"/>
        <v>43508.255555555559</v>
      </c>
    </row>
    <row r="319" spans="1:27" ht="14.5" x14ac:dyDescent="0.35">
      <c r="A319">
        <v>2415</v>
      </c>
      <c r="B319" t="s">
        <v>1438</v>
      </c>
      <c r="C319" t="s">
        <v>1385</v>
      </c>
      <c r="D319" t="s">
        <v>503</v>
      </c>
      <c r="E319" t="s">
        <v>276</v>
      </c>
      <c r="F319" t="s">
        <v>504</v>
      </c>
      <c r="G319" t="s">
        <v>40</v>
      </c>
      <c r="H319" s="6">
        <v>45523</v>
      </c>
      <c r="I319" s="2">
        <v>45657</v>
      </c>
      <c r="J319">
        <v>300.25</v>
      </c>
      <c r="K319" s="45">
        <f t="shared" si="60"/>
        <v>338.72640522875827</v>
      </c>
      <c r="L319" s="3">
        <f t="shared" si="61"/>
        <v>135</v>
      </c>
      <c r="M319" s="3">
        <f t="shared" si="62"/>
        <v>7</v>
      </c>
      <c r="N319" s="3">
        <f t="shared" si="63"/>
        <v>0</v>
      </c>
      <c r="O319" s="3">
        <f t="shared" si="64"/>
        <v>128</v>
      </c>
      <c r="P319" s="51">
        <f t="shared" si="65"/>
        <v>38432</v>
      </c>
      <c r="Q319" s="51">
        <f t="shared" si="66"/>
        <v>33094.609232158306</v>
      </c>
      <c r="R319" s="51">
        <f t="shared" si="67"/>
        <v>26916.140536647377</v>
      </c>
      <c r="S319" s="51">
        <f t="shared" si="68"/>
        <v>60010.749768805683</v>
      </c>
      <c r="T319" s="58">
        <f t="shared" si="69"/>
        <v>27022.5</v>
      </c>
      <c r="U319" s="58">
        <f t="shared" si="70"/>
        <v>27022.5</v>
      </c>
      <c r="V319" s="13"/>
      <c r="W319" s="13">
        <f t="shared" si="71"/>
        <v>130</v>
      </c>
      <c r="X319" s="57">
        <f t="shared" si="72"/>
        <v>44034.432679738573</v>
      </c>
      <c r="Y319" s="72">
        <f t="shared" si="73"/>
        <v>17011.932679738573</v>
      </c>
      <c r="AA319" s="74">
        <f t="shared" si="74"/>
        <v>44034.432679738573</v>
      </c>
    </row>
    <row r="320" spans="1:27" ht="14.5" x14ac:dyDescent="0.35">
      <c r="A320">
        <v>2416</v>
      </c>
      <c r="B320" t="s">
        <v>1439</v>
      </c>
      <c r="C320" t="s">
        <v>1385</v>
      </c>
      <c r="D320" t="s">
        <v>503</v>
      </c>
      <c r="E320" t="s">
        <v>276</v>
      </c>
      <c r="F320" t="s">
        <v>504</v>
      </c>
      <c r="G320" t="s">
        <v>40</v>
      </c>
      <c r="H320" s="6">
        <v>45523</v>
      </c>
      <c r="I320" s="2">
        <v>45657</v>
      </c>
      <c r="J320">
        <v>300.25</v>
      </c>
      <c r="K320" s="45">
        <f t="shared" si="60"/>
        <v>338.71503267973861</v>
      </c>
      <c r="L320" s="3">
        <f t="shared" si="61"/>
        <v>135</v>
      </c>
      <c r="M320" s="3">
        <f t="shared" si="62"/>
        <v>7</v>
      </c>
      <c r="N320" s="3">
        <f t="shared" si="63"/>
        <v>0</v>
      </c>
      <c r="O320" s="3">
        <f t="shared" si="64"/>
        <v>128</v>
      </c>
      <c r="P320" s="51">
        <f t="shared" si="65"/>
        <v>38432</v>
      </c>
      <c r="Q320" s="51">
        <f t="shared" si="66"/>
        <v>33094.609232158306</v>
      </c>
      <c r="R320" s="51">
        <f t="shared" si="67"/>
        <v>26916.140536647377</v>
      </c>
      <c r="S320" s="51">
        <f t="shared" si="68"/>
        <v>60010.749768805683</v>
      </c>
      <c r="T320" s="58">
        <f t="shared" si="69"/>
        <v>27022.5</v>
      </c>
      <c r="U320" s="58">
        <f t="shared" si="70"/>
        <v>27022.5</v>
      </c>
      <c r="V320" s="13"/>
      <c r="W320" s="13">
        <f t="shared" si="71"/>
        <v>130</v>
      </c>
      <c r="X320" s="57">
        <f t="shared" si="72"/>
        <v>44032.954248366019</v>
      </c>
      <c r="Y320" s="72">
        <f t="shared" si="73"/>
        <v>17010.454248366019</v>
      </c>
      <c r="AA320" s="74">
        <f t="shared" si="74"/>
        <v>44032.954248366019</v>
      </c>
    </row>
    <row r="321" spans="1:27" ht="14.5" x14ac:dyDescent="0.35">
      <c r="A321">
        <v>2417</v>
      </c>
      <c r="B321" t="s">
        <v>1440</v>
      </c>
      <c r="C321" t="s">
        <v>1488</v>
      </c>
      <c r="D321" t="s">
        <v>469</v>
      </c>
      <c r="E321" t="s">
        <v>276</v>
      </c>
      <c r="F321" t="s">
        <v>504</v>
      </c>
      <c r="G321" t="s">
        <v>40</v>
      </c>
      <c r="H321" s="6">
        <v>45523</v>
      </c>
      <c r="I321" s="2">
        <v>45657</v>
      </c>
      <c r="J321">
        <v>268.75</v>
      </c>
      <c r="K321" s="45">
        <f t="shared" si="60"/>
        <v>268.75</v>
      </c>
      <c r="L321" s="3">
        <f t="shared" si="61"/>
        <v>135</v>
      </c>
      <c r="M321" s="3">
        <f t="shared" si="62"/>
        <v>5</v>
      </c>
      <c r="N321" s="3">
        <f t="shared" si="63"/>
        <v>0</v>
      </c>
      <c r="O321" s="3">
        <f t="shared" si="64"/>
        <v>130</v>
      </c>
      <c r="P321" s="51">
        <f t="shared" si="65"/>
        <v>34937.5</v>
      </c>
      <c r="Q321" s="51">
        <f t="shared" si="66"/>
        <v>33611.712501410781</v>
      </c>
      <c r="R321" s="51">
        <f t="shared" si="67"/>
        <v>24468.741153182706</v>
      </c>
      <c r="S321" s="51">
        <f t="shared" si="68"/>
        <v>58080.453654593482</v>
      </c>
      <c r="T321" s="58">
        <f t="shared" si="69"/>
        <v>24187.5</v>
      </c>
      <c r="U321" s="58">
        <f t="shared" si="70"/>
        <v>24187.5</v>
      </c>
      <c r="V321" s="13"/>
      <c r="W321" s="13">
        <f t="shared" si="71"/>
        <v>0</v>
      </c>
      <c r="X321" s="57">
        <f t="shared" si="72"/>
        <v>0</v>
      </c>
      <c r="Y321" s="72">
        <f t="shared" si="73"/>
        <v>0</v>
      </c>
      <c r="AA321" s="74">
        <f t="shared" si="74"/>
        <v>24187.5</v>
      </c>
    </row>
    <row r="322" spans="1:27" ht="14.5" x14ac:dyDescent="0.35">
      <c r="A322">
        <v>2418</v>
      </c>
      <c r="B322" t="s">
        <v>1441</v>
      </c>
      <c r="C322" t="s">
        <v>1385</v>
      </c>
      <c r="D322" t="s">
        <v>275</v>
      </c>
      <c r="E322" t="s">
        <v>276</v>
      </c>
      <c r="F322" t="s">
        <v>504</v>
      </c>
      <c r="G322" t="s">
        <v>40</v>
      </c>
      <c r="H322" s="6">
        <v>45530</v>
      </c>
      <c r="I322" s="2">
        <v>45657</v>
      </c>
      <c r="J322">
        <v>300.25</v>
      </c>
      <c r="K322" s="45">
        <f t="shared" si="60"/>
        <v>478.56784313725495</v>
      </c>
      <c r="L322" s="3">
        <f t="shared" si="61"/>
        <v>128</v>
      </c>
      <c r="M322" s="3">
        <f t="shared" si="62"/>
        <v>0</v>
      </c>
      <c r="N322" s="3">
        <f t="shared" si="63"/>
        <v>0</v>
      </c>
      <c r="O322" s="3">
        <f t="shared" si="64"/>
        <v>128</v>
      </c>
      <c r="P322" s="51">
        <f t="shared" si="65"/>
        <v>38432</v>
      </c>
      <c r="Q322" s="51">
        <f t="shared" si="66"/>
        <v>33094.609232158306</v>
      </c>
      <c r="R322" s="51">
        <f t="shared" si="67"/>
        <v>26916.140536647377</v>
      </c>
      <c r="S322" s="51">
        <f t="shared" si="68"/>
        <v>60010.749768805683</v>
      </c>
      <c r="T322" s="58">
        <f t="shared" si="69"/>
        <v>27022.5</v>
      </c>
      <c r="U322" s="58">
        <f t="shared" si="70"/>
        <v>27022.5</v>
      </c>
      <c r="V322" s="13"/>
      <c r="W322" s="13">
        <f t="shared" si="71"/>
        <v>130</v>
      </c>
      <c r="X322" s="57">
        <f t="shared" si="72"/>
        <v>62213.819607843143</v>
      </c>
      <c r="Y322" s="72">
        <f t="shared" si="73"/>
        <v>35191.319607843143</v>
      </c>
      <c r="AA322" s="74">
        <f t="shared" si="74"/>
        <v>62213.819607843143</v>
      </c>
    </row>
    <row r="323" spans="1:27" ht="14.5" x14ac:dyDescent="0.35">
      <c r="A323">
        <v>2419</v>
      </c>
      <c r="B323" t="s">
        <v>1442</v>
      </c>
      <c r="C323" t="s">
        <v>1385</v>
      </c>
      <c r="D323" t="s">
        <v>275</v>
      </c>
      <c r="E323" t="s">
        <v>276</v>
      </c>
      <c r="F323" t="s">
        <v>504</v>
      </c>
      <c r="G323" t="s">
        <v>40</v>
      </c>
      <c r="H323" s="6">
        <v>45600</v>
      </c>
      <c r="I323" s="2">
        <v>45657</v>
      </c>
      <c r="J323">
        <v>300.25</v>
      </c>
      <c r="K323" s="45">
        <f t="shared" si="60"/>
        <v>135.88784313725489</v>
      </c>
      <c r="L323" s="3">
        <f t="shared" si="61"/>
        <v>58</v>
      </c>
      <c r="M323" s="3">
        <f t="shared" si="62"/>
        <v>0</v>
      </c>
      <c r="N323" s="3">
        <f t="shared" si="63"/>
        <v>0</v>
      </c>
      <c r="O323" s="3">
        <f t="shared" si="64"/>
        <v>58</v>
      </c>
      <c r="P323" s="51">
        <f t="shared" si="65"/>
        <v>17414.5</v>
      </c>
      <c r="Q323" s="51">
        <f t="shared" si="66"/>
        <v>14995.994808321731</v>
      </c>
      <c r="R323" s="51">
        <f t="shared" si="67"/>
        <v>12196.376180668343</v>
      </c>
      <c r="S323" s="51">
        <f t="shared" si="68"/>
        <v>27192.370988990075</v>
      </c>
      <c r="T323" s="58">
        <f t="shared" si="69"/>
        <v>27022.5</v>
      </c>
      <c r="U323" s="58">
        <f t="shared" si="70"/>
        <v>27022.5</v>
      </c>
      <c r="V323" s="13"/>
      <c r="W323" s="13">
        <f t="shared" si="71"/>
        <v>130</v>
      </c>
      <c r="X323" s="57">
        <f t="shared" si="72"/>
        <v>17665.419607843134</v>
      </c>
      <c r="Y323" s="72">
        <f t="shared" si="73"/>
        <v>0</v>
      </c>
      <c r="AA323" s="74">
        <f t="shared" si="74"/>
        <v>27022.5</v>
      </c>
    </row>
    <row r="324" spans="1:27" ht="14.5" x14ac:dyDescent="0.35">
      <c r="A324">
        <v>2420</v>
      </c>
      <c r="B324" t="s">
        <v>1443</v>
      </c>
      <c r="C324" t="s">
        <v>1385</v>
      </c>
      <c r="D324" t="s">
        <v>503</v>
      </c>
      <c r="E324" t="s">
        <v>276</v>
      </c>
      <c r="F324" t="s">
        <v>504</v>
      </c>
      <c r="G324" t="s">
        <v>40</v>
      </c>
      <c r="H324" s="6">
        <v>45600</v>
      </c>
      <c r="I324" s="2">
        <v>45657</v>
      </c>
      <c r="J324">
        <v>300.25</v>
      </c>
      <c r="K324" s="45">
        <f t="shared" si="60"/>
        <v>71.442026143790883</v>
      </c>
      <c r="L324" s="3">
        <f t="shared" si="61"/>
        <v>58</v>
      </c>
      <c r="M324" s="3">
        <f t="shared" si="62"/>
        <v>7</v>
      </c>
      <c r="N324" s="3">
        <f t="shared" si="63"/>
        <v>0</v>
      </c>
      <c r="O324" s="3">
        <f t="shared" si="64"/>
        <v>51</v>
      </c>
      <c r="P324" s="51">
        <f t="shared" si="65"/>
        <v>15312.75</v>
      </c>
      <c r="Q324" s="51">
        <f t="shared" si="66"/>
        <v>13186.133365938074</v>
      </c>
      <c r="R324" s="51">
        <f t="shared" si="67"/>
        <v>10724.399745070439</v>
      </c>
      <c r="S324" s="51">
        <f t="shared" si="68"/>
        <v>23910.533111008514</v>
      </c>
      <c r="T324" s="58">
        <f t="shared" si="69"/>
        <v>27022.5</v>
      </c>
      <c r="U324" s="58">
        <f t="shared" si="70"/>
        <v>23910.533111008514</v>
      </c>
      <c r="V324" s="13"/>
      <c r="W324" s="13">
        <f t="shared" si="71"/>
        <v>130</v>
      </c>
      <c r="X324" s="57">
        <f t="shared" si="72"/>
        <v>9287.4633986928147</v>
      </c>
      <c r="Y324" s="72">
        <f t="shared" si="73"/>
        <v>0</v>
      </c>
      <c r="AA324" s="74">
        <f t="shared" si="74"/>
        <v>23910.533111008514</v>
      </c>
    </row>
    <row r="325" spans="1:27" ht="14.5" x14ac:dyDescent="0.35">
      <c r="A325">
        <v>2501</v>
      </c>
      <c r="B325" t="s">
        <v>652</v>
      </c>
      <c r="C325" t="s">
        <v>1385</v>
      </c>
      <c r="D325" t="s">
        <v>653</v>
      </c>
      <c r="E325" t="s">
        <v>276</v>
      </c>
      <c r="F325" t="s">
        <v>1510</v>
      </c>
      <c r="G325" t="s">
        <v>1529</v>
      </c>
      <c r="H325" s="6">
        <v>38504</v>
      </c>
      <c r="I325" s="2">
        <v>45657</v>
      </c>
      <c r="J325">
        <v>1071.78</v>
      </c>
      <c r="K325" s="45">
        <f t="shared" ref="K325:K388" si="75">IFERROR(VLOOKUP(A325,promedio,29,FALSE),J325)</f>
        <v>2324.9273856209143</v>
      </c>
      <c r="L325" s="3">
        <f t="shared" ref="L325:L388" si="76">IF(DATEDIF(H325,I325,"D")&gt;366,366,DATEDIF(H325,I325,"D")+1)</f>
        <v>366</v>
      </c>
      <c r="M325" s="3">
        <f t="shared" ref="M325:M388" si="77">IFERROR(VLOOKUP(A325,faltas,7,FALSE),0)</f>
        <v>1</v>
      </c>
      <c r="N325" s="3">
        <f t="shared" ref="N325:N388" si="78">IFERROR(VLOOKUP(A325,INCP,4,FALSE),0)</f>
        <v>7</v>
      </c>
      <c r="O325" s="3">
        <f t="shared" ref="O325:O388" si="79">L325-M325-N325</f>
        <v>358</v>
      </c>
      <c r="P325" s="51">
        <f t="shared" ref="P325:P388" si="80">IF(J325&gt;TOPE,TOPE,J325)*O325</f>
        <v>186712.75200000001</v>
      </c>
      <c r="Q325" s="51">
        <f t="shared" ref="Q325:Q388" si="81">O325*facdias</f>
        <v>92561.485196192763</v>
      </c>
      <c r="R325" s="51">
        <f t="shared" ref="R325:R388" si="82">P325*facsueldo</f>
        <v>130765.68153664106</v>
      </c>
      <c r="S325" s="51">
        <f t="shared" ref="S325:S388" si="83">Q325+R325</f>
        <v>223327.16673283384</v>
      </c>
      <c r="T325" s="58">
        <f t="shared" ref="T325:T388" si="84">90*J325</f>
        <v>96460.2</v>
      </c>
      <c r="U325" s="58">
        <f t="shared" ref="U325:U388" si="85">IF(S325&gt;T325,T325,S325)</f>
        <v>96460.2</v>
      </c>
      <c r="V325" s="13"/>
      <c r="W325" s="13">
        <f t="shared" ref="W325:W388" si="86">IF(C325="ACTIVO",130,0)</f>
        <v>130</v>
      </c>
      <c r="X325" s="57">
        <f t="shared" ref="X325:X388" si="87">K325*W325</f>
        <v>302240.56013071886</v>
      </c>
      <c r="Y325" s="72">
        <f t="shared" ref="Y325:Y388" si="88">IF(X325-U325&lt;0,0,X325-U325)</f>
        <v>205780.36013071885</v>
      </c>
      <c r="AA325" s="74">
        <f t="shared" si="74"/>
        <v>302240.56013071886</v>
      </c>
    </row>
    <row r="326" spans="1:27" ht="14.5" x14ac:dyDescent="0.35">
      <c r="A326">
        <v>2502</v>
      </c>
      <c r="B326" t="s">
        <v>656</v>
      </c>
      <c r="C326" t="s">
        <v>1385</v>
      </c>
      <c r="D326" t="s">
        <v>657</v>
      </c>
      <c r="E326" t="s">
        <v>276</v>
      </c>
      <c r="F326" t="s">
        <v>1511</v>
      </c>
      <c r="G326" t="s">
        <v>1529</v>
      </c>
      <c r="H326" s="6">
        <v>42009</v>
      </c>
      <c r="I326" s="2">
        <v>45657</v>
      </c>
      <c r="J326">
        <v>507.4</v>
      </c>
      <c r="K326" s="45">
        <f t="shared" si="75"/>
        <v>1247.4341830065359</v>
      </c>
      <c r="L326" s="3">
        <f t="shared" si="76"/>
        <v>366</v>
      </c>
      <c r="M326" s="3">
        <f t="shared" si="77"/>
        <v>0</v>
      </c>
      <c r="N326" s="3">
        <f t="shared" si="78"/>
        <v>0</v>
      </c>
      <c r="O326" s="3">
        <f t="shared" si="79"/>
        <v>366</v>
      </c>
      <c r="P326" s="51">
        <f t="shared" si="80"/>
        <v>185708.4</v>
      </c>
      <c r="Q326" s="51">
        <f t="shared" si="81"/>
        <v>94629.898273202649</v>
      </c>
      <c r="R326" s="51">
        <f t="shared" si="82"/>
        <v>130062.27605214212</v>
      </c>
      <c r="S326" s="51">
        <f t="shared" si="83"/>
        <v>224692.17432534476</v>
      </c>
      <c r="T326" s="58">
        <f t="shared" si="84"/>
        <v>45666</v>
      </c>
      <c r="U326" s="58">
        <f t="shared" si="85"/>
        <v>45666</v>
      </c>
      <c r="V326" s="13"/>
      <c r="W326" s="13">
        <f t="shared" si="86"/>
        <v>130</v>
      </c>
      <c r="X326" s="57">
        <f t="shared" si="87"/>
        <v>162166.44379084968</v>
      </c>
      <c r="Y326" s="72">
        <f t="shared" si="88"/>
        <v>116500.44379084968</v>
      </c>
      <c r="AA326" s="74">
        <f t="shared" ref="AA326:AA389" si="89">U326+Y326</f>
        <v>162166.44379084968</v>
      </c>
    </row>
    <row r="327" spans="1:27" ht="14.5" x14ac:dyDescent="0.35">
      <c r="A327">
        <v>2503</v>
      </c>
      <c r="B327" t="s">
        <v>659</v>
      </c>
      <c r="C327" t="s">
        <v>1385</v>
      </c>
      <c r="D327" t="s">
        <v>660</v>
      </c>
      <c r="E327" t="s">
        <v>276</v>
      </c>
      <c r="F327" t="s">
        <v>1511</v>
      </c>
      <c r="G327" t="s">
        <v>1529</v>
      </c>
      <c r="H327" s="6">
        <v>41548</v>
      </c>
      <c r="I327" s="2">
        <v>45657</v>
      </c>
      <c r="J327">
        <v>920.2</v>
      </c>
      <c r="K327" s="45">
        <f t="shared" si="75"/>
        <v>1734.0171241830064</v>
      </c>
      <c r="L327" s="3">
        <f t="shared" si="76"/>
        <v>366</v>
      </c>
      <c r="M327" s="3">
        <f t="shared" si="77"/>
        <v>0</v>
      </c>
      <c r="N327" s="3">
        <f t="shared" si="78"/>
        <v>0</v>
      </c>
      <c r="O327" s="3">
        <f t="shared" si="79"/>
        <v>366</v>
      </c>
      <c r="P327" s="51">
        <f t="shared" si="80"/>
        <v>190885.10399999999</v>
      </c>
      <c r="Q327" s="51">
        <f t="shared" si="81"/>
        <v>94629.898273202649</v>
      </c>
      <c r="R327" s="51">
        <f t="shared" si="82"/>
        <v>133687.81967153805</v>
      </c>
      <c r="S327" s="51">
        <f t="shared" si="83"/>
        <v>228317.7179447407</v>
      </c>
      <c r="T327" s="58">
        <f t="shared" si="84"/>
        <v>82818</v>
      </c>
      <c r="U327" s="58">
        <f t="shared" si="85"/>
        <v>82818</v>
      </c>
      <c r="V327" s="13"/>
      <c r="W327" s="13">
        <f t="shared" si="86"/>
        <v>130</v>
      </c>
      <c r="X327" s="57">
        <f t="shared" si="87"/>
        <v>225422.22614379085</v>
      </c>
      <c r="Y327" s="72">
        <f t="shared" si="88"/>
        <v>142604.22614379085</v>
      </c>
      <c r="AA327" s="74">
        <f t="shared" si="89"/>
        <v>225422.22614379085</v>
      </c>
    </row>
    <row r="328" spans="1:27" ht="14.5" x14ac:dyDescent="0.35">
      <c r="A328">
        <v>2504</v>
      </c>
      <c r="B328" t="s">
        <v>662</v>
      </c>
      <c r="C328" t="s">
        <v>1385</v>
      </c>
      <c r="D328" t="s">
        <v>663</v>
      </c>
      <c r="E328" t="s">
        <v>276</v>
      </c>
      <c r="F328" t="s">
        <v>1511</v>
      </c>
      <c r="G328" t="s">
        <v>1529</v>
      </c>
      <c r="H328" s="6">
        <v>44409</v>
      </c>
      <c r="I328" s="2">
        <v>45657</v>
      </c>
      <c r="J328">
        <v>507.4</v>
      </c>
      <c r="K328" s="45">
        <f t="shared" si="75"/>
        <v>1099.2664052287582</v>
      </c>
      <c r="L328" s="3">
        <f t="shared" si="76"/>
        <v>366</v>
      </c>
      <c r="M328" s="3">
        <f t="shared" si="77"/>
        <v>1</v>
      </c>
      <c r="N328" s="3">
        <f t="shared" si="78"/>
        <v>5</v>
      </c>
      <c r="O328" s="3">
        <f t="shared" si="79"/>
        <v>360</v>
      </c>
      <c r="P328" s="51">
        <f t="shared" si="80"/>
        <v>182664</v>
      </c>
      <c r="Q328" s="51">
        <f t="shared" si="81"/>
        <v>93078.588465445238</v>
      </c>
      <c r="R328" s="51">
        <f t="shared" si="82"/>
        <v>127930.10759227094</v>
      </c>
      <c r="S328" s="51">
        <f t="shared" si="83"/>
        <v>221008.69605771618</v>
      </c>
      <c r="T328" s="58">
        <f t="shared" si="84"/>
        <v>45666</v>
      </c>
      <c r="U328" s="58">
        <f t="shared" si="85"/>
        <v>45666</v>
      </c>
      <c r="V328" s="13"/>
      <c r="W328" s="13">
        <f t="shared" si="86"/>
        <v>130</v>
      </c>
      <c r="X328" s="57">
        <f t="shared" si="87"/>
        <v>142904.63267973857</v>
      </c>
      <c r="Y328" s="72">
        <f t="shared" si="88"/>
        <v>97238.63267973857</v>
      </c>
      <c r="AA328" s="74">
        <f t="shared" si="89"/>
        <v>142904.63267973857</v>
      </c>
    </row>
    <row r="329" spans="1:27" ht="14.5" x14ac:dyDescent="0.35">
      <c r="A329">
        <v>2505</v>
      </c>
      <c r="B329" t="s">
        <v>664</v>
      </c>
      <c r="C329" t="s">
        <v>1385</v>
      </c>
      <c r="D329" t="s">
        <v>665</v>
      </c>
      <c r="E329" t="s">
        <v>276</v>
      </c>
      <c r="F329" t="s">
        <v>1511</v>
      </c>
      <c r="G329" t="s">
        <v>1529</v>
      </c>
      <c r="H329" s="6">
        <v>43922</v>
      </c>
      <c r="I329" s="2">
        <v>45657</v>
      </c>
      <c r="J329">
        <v>778.3</v>
      </c>
      <c r="K329" s="45">
        <f t="shared" si="75"/>
        <v>1747.1388888888889</v>
      </c>
      <c r="L329" s="3">
        <f t="shared" si="76"/>
        <v>366</v>
      </c>
      <c r="M329" s="3">
        <f t="shared" si="77"/>
        <v>1</v>
      </c>
      <c r="N329" s="3">
        <f t="shared" si="78"/>
        <v>0</v>
      </c>
      <c r="O329" s="3">
        <f t="shared" si="79"/>
        <v>365</v>
      </c>
      <c r="P329" s="51">
        <f t="shared" si="80"/>
        <v>190363.56</v>
      </c>
      <c r="Q329" s="51">
        <f t="shared" si="81"/>
        <v>94371.346638576419</v>
      </c>
      <c r="R329" s="51">
        <f t="shared" si="82"/>
        <v>133322.55240467592</v>
      </c>
      <c r="S329" s="51">
        <f t="shared" si="83"/>
        <v>227693.89904325234</v>
      </c>
      <c r="T329" s="58">
        <f t="shared" si="84"/>
        <v>70047</v>
      </c>
      <c r="U329" s="58">
        <f t="shared" si="85"/>
        <v>70047</v>
      </c>
      <c r="V329" s="13"/>
      <c r="W329" s="13">
        <f t="shared" si="86"/>
        <v>130</v>
      </c>
      <c r="X329" s="57">
        <f t="shared" si="87"/>
        <v>227128.05555555556</v>
      </c>
      <c r="Y329" s="72">
        <f t="shared" si="88"/>
        <v>157081.05555555556</v>
      </c>
      <c r="AA329" s="74">
        <f t="shared" si="89"/>
        <v>227128.05555555556</v>
      </c>
    </row>
    <row r="330" spans="1:27" ht="14.5" x14ac:dyDescent="0.35">
      <c r="A330">
        <v>2506</v>
      </c>
      <c r="B330" t="s">
        <v>667</v>
      </c>
      <c r="C330" t="s">
        <v>1385</v>
      </c>
      <c r="D330" t="s">
        <v>668</v>
      </c>
      <c r="E330" t="s">
        <v>276</v>
      </c>
      <c r="F330" t="s">
        <v>1511</v>
      </c>
      <c r="G330" t="s">
        <v>40</v>
      </c>
      <c r="H330" s="6">
        <v>44409</v>
      </c>
      <c r="I330" s="2">
        <v>45657</v>
      </c>
      <c r="J330">
        <v>300.25</v>
      </c>
      <c r="K330" s="45">
        <f t="shared" si="75"/>
        <v>524.55653594771252</v>
      </c>
      <c r="L330" s="3">
        <f t="shared" si="76"/>
        <v>366</v>
      </c>
      <c r="M330" s="3">
        <f t="shared" si="77"/>
        <v>4</v>
      </c>
      <c r="N330" s="3">
        <f t="shared" si="78"/>
        <v>0</v>
      </c>
      <c r="O330" s="3">
        <f t="shared" si="79"/>
        <v>362</v>
      </c>
      <c r="P330" s="51">
        <f t="shared" si="80"/>
        <v>108690.5</v>
      </c>
      <c r="Q330" s="51">
        <f t="shared" si="81"/>
        <v>93595.691734697713</v>
      </c>
      <c r="R330" s="51">
        <f t="shared" si="82"/>
        <v>76122.209955205864</v>
      </c>
      <c r="S330" s="51">
        <f t="shared" si="83"/>
        <v>169717.90168990358</v>
      </c>
      <c r="T330" s="58">
        <f t="shared" si="84"/>
        <v>27022.5</v>
      </c>
      <c r="U330" s="58">
        <f t="shared" si="85"/>
        <v>27022.5</v>
      </c>
      <c r="V330" s="13"/>
      <c r="W330" s="13">
        <f t="shared" si="86"/>
        <v>130</v>
      </c>
      <c r="X330" s="57">
        <f t="shared" si="87"/>
        <v>68192.349673202625</v>
      </c>
      <c r="Y330" s="72">
        <f t="shared" si="88"/>
        <v>41169.849673202625</v>
      </c>
      <c r="AA330" s="74">
        <f t="shared" si="89"/>
        <v>68192.349673202625</v>
      </c>
    </row>
    <row r="331" spans="1:27" ht="14.5" x14ac:dyDescent="0.35">
      <c r="A331">
        <v>2508</v>
      </c>
      <c r="B331" t="s">
        <v>670</v>
      </c>
      <c r="C331" t="s">
        <v>1385</v>
      </c>
      <c r="D331" t="s">
        <v>671</v>
      </c>
      <c r="E331" t="s">
        <v>276</v>
      </c>
      <c r="F331" t="s">
        <v>1511</v>
      </c>
      <c r="G331" t="s">
        <v>1529</v>
      </c>
      <c r="H331" s="6">
        <v>44198</v>
      </c>
      <c r="I331" s="2">
        <v>45657</v>
      </c>
      <c r="J331">
        <v>636.4</v>
      </c>
      <c r="K331" s="45">
        <f t="shared" si="75"/>
        <v>1413.5721568627453</v>
      </c>
      <c r="L331" s="3">
        <f t="shared" si="76"/>
        <v>366</v>
      </c>
      <c r="M331" s="3">
        <f t="shared" si="77"/>
        <v>0</v>
      </c>
      <c r="N331" s="3">
        <f t="shared" si="78"/>
        <v>0</v>
      </c>
      <c r="O331" s="3">
        <f t="shared" si="79"/>
        <v>366</v>
      </c>
      <c r="P331" s="51">
        <f t="shared" si="80"/>
        <v>190885.10399999999</v>
      </c>
      <c r="Q331" s="51">
        <f t="shared" si="81"/>
        <v>94629.898273202649</v>
      </c>
      <c r="R331" s="51">
        <f t="shared" si="82"/>
        <v>133687.81967153805</v>
      </c>
      <c r="S331" s="51">
        <f t="shared" si="83"/>
        <v>228317.7179447407</v>
      </c>
      <c r="T331" s="58">
        <f t="shared" si="84"/>
        <v>57276</v>
      </c>
      <c r="U331" s="58">
        <f t="shared" si="85"/>
        <v>57276</v>
      </c>
      <c r="V331" s="13"/>
      <c r="W331" s="13">
        <f t="shared" si="86"/>
        <v>130</v>
      </c>
      <c r="X331" s="57">
        <f t="shared" si="87"/>
        <v>183764.38039215689</v>
      </c>
      <c r="Y331" s="72">
        <f t="shared" si="88"/>
        <v>126488.38039215689</v>
      </c>
      <c r="AA331" s="74">
        <f t="shared" si="89"/>
        <v>183764.38039215689</v>
      </c>
    </row>
    <row r="332" spans="1:27" ht="14.5" x14ac:dyDescent="0.35">
      <c r="A332">
        <v>2509</v>
      </c>
      <c r="B332" t="s">
        <v>672</v>
      </c>
      <c r="C332" t="s">
        <v>1385</v>
      </c>
      <c r="D332" t="s">
        <v>673</v>
      </c>
      <c r="E332" t="s">
        <v>276</v>
      </c>
      <c r="F332" t="s">
        <v>1511</v>
      </c>
      <c r="G332" t="s">
        <v>1529</v>
      </c>
      <c r="H332" s="6">
        <v>44409</v>
      </c>
      <c r="I332" s="2">
        <v>45657</v>
      </c>
      <c r="J332">
        <v>345.08</v>
      </c>
      <c r="K332" s="45">
        <f t="shared" si="75"/>
        <v>772.75888888888892</v>
      </c>
      <c r="L332" s="3">
        <f t="shared" si="76"/>
        <v>366</v>
      </c>
      <c r="M332" s="3">
        <f t="shared" si="77"/>
        <v>1</v>
      </c>
      <c r="N332" s="3">
        <f t="shared" si="78"/>
        <v>0</v>
      </c>
      <c r="O332" s="3">
        <f t="shared" si="79"/>
        <v>365</v>
      </c>
      <c r="P332" s="51">
        <f t="shared" si="80"/>
        <v>125954.2</v>
      </c>
      <c r="Q332" s="51">
        <f t="shared" si="81"/>
        <v>94371.346638576419</v>
      </c>
      <c r="R332" s="51">
        <f t="shared" si="82"/>
        <v>88212.972220571173</v>
      </c>
      <c r="S332" s="51">
        <f t="shared" si="83"/>
        <v>182584.31885914761</v>
      </c>
      <c r="T332" s="58">
        <f t="shared" si="84"/>
        <v>31057.199999999997</v>
      </c>
      <c r="U332" s="58">
        <f t="shared" si="85"/>
        <v>31057.199999999997</v>
      </c>
      <c r="V332" s="13"/>
      <c r="W332" s="13">
        <f t="shared" si="86"/>
        <v>130</v>
      </c>
      <c r="X332" s="57">
        <f t="shared" si="87"/>
        <v>100458.65555555555</v>
      </c>
      <c r="Y332" s="72">
        <f t="shared" si="88"/>
        <v>69401.455555555556</v>
      </c>
      <c r="AA332" s="74">
        <f t="shared" si="89"/>
        <v>100458.65555555555</v>
      </c>
    </row>
    <row r="333" spans="1:27" ht="14.5" x14ac:dyDescent="0.35">
      <c r="A333">
        <v>2510</v>
      </c>
      <c r="B333" t="s">
        <v>674</v>
      </c>
      <c r="C333" t="s">
        <v>1385</v>
      </c>
      <c r="D333" t="s">
        <v>675</v>
      </c>
      <c r="E333" t="s">
        <v>276</v>
      </c>
      <c r="F333" t="s">
        <v>1510</v>
      </c>
      <c r="G333" t="s">
        <v>1529</v>
      </c>
      <c r="H333" s="6">
        <v>35490</v>
      </c>
      <c r="I333" s="2">
        <v>45657</v>
      </c>
      <c r="J333">
        <v>2277.9299999999998</v>
      </c>
      <c r="K333" s="45">
        <f t="shared" si="75"/>
        <v>5423.0405228758164</v>
      </c>
      <c r="L333" s="3">
        <f t="shared" si="76"/>
        <v>366</v>
      </c>
      <c r="M333" s="3">
        <f t="shared" si="77"/>
        <v>0</v>
      </c>
      <c r="N333" s="3">
        <f t="shared" si="78"/>
        <v>0</v>
      </c>
      <c r="O333" s="3">
        <f t="shared" si="79"/>
        <v>366</v>
      </c>
      <c r="P333" s="51">
        <f t="shared" si="80"/>
        <v>190885.10399999999</v>
      </c>
      <c r="Q333" s="51">
        <f t="shared" si="81"/>
        <v>94629.898273202649</v>
      </c>
      <c r="R333" s="51">
        <f t="shared" si="82"/>
        <v>133687.81967153805</v>
      </c>
      <c r="S333" s="51">
        <f t="shared" si="83"/>
        <v>228317.7179447407</v>
      </c>
      <c r="T333" s="58">
        <f t="shared" si="84"/>
        <v>205013.69999999998</v>
      </c>
      <c r="U333" s="58">
        <f t="shared" si="85"/>
        <v>205013.69999999998</v>
      </c>
      <c r="V333" s="13"/>
      <c r="W333" s="13">
        <f t="shared" si="86"/>
        <v>130</v>
      </c>
      <c r="X333" s="57">
        <f t="shared" si="87"/>
        <v>704995.26797385607</v>
      </c>
      <c r="Y333" s="72">
        <f t="shared" si="88"/>
        <v>499981.56797385612</v>
      </c>
      <c r="AA333" s="74">
        <f t="shared" si="89"/>
        <v>704995.26797385607</v>
      </c>
    </row>
    <row r="334" spans="1:27" ht="14.5" x14ac:dyDescent="0.35">
      <c r="A334">
        <v>2511</v>
      </c>
      <c r="B334" t="s">
        <v>677</v>
      </c>
      <c r="C334" t="s">
        <v>1385</v>
      </c>
      <c r="D334" t="s">
        <v>678</v>
      </c>
      <c r="E334" t="s">
        <v>276</v>
      </c>
      <c r="F334" t="s">
        <v>1511</v>
      </c>
      <c r="G334" t="s">
        <v>1529</v>
      </c>
      <c r="H334" s="6">
        <v>43682</v>
      </c>
      <c r="I334" s="2">
        <v>45657</v>
      </c>
      <c r="J334">
        <v>431.08</v>
      </c>
      <c r="K334" s="45">
        <f t="shared" si="75"/>
        <v>1100.5896732026142</v>
      </c>
      <c r="L334" s="3">
        <f t="shared" si="76"/>
        <v>366</v>
      </c>
      <c r="M334" s="3">
        <f t="shared" si="77"/>
        <v>0</v>
      </c>
      <c r="N334" s="3">
        <f t="shared" si="78"/>
        <v>0</v>
      </c>
      <c r="O334" s="3">
        <f t="shared" si="79"/>
        <v>366</v>
      </c>
      <c r="P334" s="51">
        <f t="shared" si="80"/>
        <v>157775.28</v>
      </c>
      <c r="Q334" s="51">
        <f t="shared" si="81"/>
        <v>94629.898273202649</v>
      </c>
      <c r="R334" s="51">
        <f t="shared" si="82"/>
        <v>110499.10516467762</v>
      </c>
      <c r="S334" s="51">
        <f t="shared" si="83"/>
        <v>205129.00343788025</v>
      </c>
      <c r="T334" s="58">
        <f t="shared" si="84"/>
        <v>38797.199999999997</v>
      </c>
      <c r="U334" s="58">
        <f t="shared" si="85"/>
        <v>38797.199999999997</v>
      </c>
      <c r="V334" s="13"/>
      <c r="W334" s="13">
        <f t="shared" si="86"/>
        <v>130</v>
      </c>
      <c r="X334" s="57">
        <f t="shared" si="87"/>
        <v>143076.65751633985</v>
      </c>
      <c r="Y334" s="72">
        <f t="shared" si="88"/>
        <v>104279.45751633985</v>
      </c>
      <c r="AA334" s="74">
        <f t="shared" si="89"/>
        <v>143076.65751633985</v>
      </c>
    </row>
    <row r="335" spans="1:27" ht="14.5" x14ac:dyDescent="0.35">
      <c r="A335">
        <v>2512</v>
      </c>
      <c r="B335" t="s">
        <v>680</v>
      </c>
      <c r="C335" t="s">
        <v>1385</v>
      </c>
      <c r="D335" t="s">
        <v>665</v>
      </c>
      <c r="E335" t="s">
        <v>276</v>
      </c>
      <c r="F335" t="s">
        <v>1511</v>
      </c>
      <c r="G335" t="s">
        <v>1529</v>
      </c>
      <c r="H335" s="6">
        <v>43191</v>
      </c>
      <c r="I335" s="2">
        <v>45657</v>
      </c>
      <c r="J335">
        <v>778.3</v>
      </c>
      <c r="K335" s="45">
        <f t="shared" si="75"/>
        <v>1728.6766013071892</v>
      </c>
      <c r="L335" s="3">
        <f t="shared" si="76"/>
        <v>366</v>
      </c>
      <c r="M335" s="3">
        <f t="shared" si="77"/>
        <v>0</v>
      </c>
      <c r="N335" s="3">
        <f t="shared" si="78"/>
        <v>0</v>
      </c>
      <c r="O335" s="3">
        <f t="shared" si="79"/>
        <v>366</v>
      </c>
      <c r="P335" s="51">
        <f t="shared" si="80"/>
        <v>190885.10399999999</v>
      </c>
      <c r="Q335" s="51">
        <f t="shared" si="81"/>
        <v>94629.898273202649</v>
      </c>
      <c r="R335" s="51">
        <f t="shared" si="82"/>
        <v>133687.81967153805</v>
      </c>
      <c r="S335" s="51">
        <f t="shared" si="83"/>
        <v>228317.7179447407</v>
      </c>
      <c r="T335" s="58">
        <f t="shared" si="84"/>
        <v>70047</v>
      </c>
      <c r="U335" s="58">
        <f t="shared" si="85"/>
        <v>70047</v>
      </c>
      <c r="V335" s="13"/>
      <c r="W335" s="13">
        <f t="shared" si="86"/>
        <v>130</v>
      </c>
      <c r="X335" s="57">
        <f t="shared" si="87"/>
        <v>224727.9581699346</v>
      </c>
      <c r="Y335" s="72">
        <f t="shared" si="88"/>
        <v>154680.9581699346</v>
      </c>
      <c r="AA335" s="74">
        <f t="shared" si="89"/>
        <v>224727.9581699346</v>
      </c>
    </row>
    <row r="336" spans="1:27" ht="14.5" x14ac:dyDescent="0.35">
      <c r="A336">
        <v>2513</v>
      </c>
      <c r="B336" t="s">
        <v>682</v>
      </c>
      <c r="C336" t="s">
        <v>1385</v>
      </c>
      <c r="D336" t="s">
        <v>683</v>
      </c>
      <c r="E336" t="s">
        <v>276</v>
      </c>
      <c r="F336" t="s">
        <v>1511</v>
      </c>
      <c r="G336" t="s">
        <v>1529</v>
      </c>
      <c r="H336" s="6">
        <v>45222</v>
      </c>
      <c r="I336" s="2">
        <v>45657</v>
      </c>
      <c r="J336">
        <v>403.13</v>
      </c>
      <c r="K336" s="45">
        <f t="shared" si="75"/>
        <v>1133.916339869281</v>
      </c>
      <c r="L336" s="3">
        <f t="shared" si="76"/>
        <v>366</v>
      </c>
      <c r="M336" s="3">
        <f t="shared" si="77"/>
        <v>0</v>
      </c>
      <c r="N336" s="3">
        <f t="shared" si="78"/>
        <v>0</v>
      </c>
      <c r="O336" s="3">
        <f t="shared" si="79"/>
        <v>366</v>
      </c>
      <c r="P336" s="51">
        <f t="shared" si="80"/>
        <v>147545.57999999999</v>
      </c>
      <c r="Q336" s="51">
        <f t="shared" si="81"/>
        <v>94629.898273202649</v>
      </c>
      <c r="R336" s="51">
        <f t="shared" si="82"/>
        <v>103334.65775502572</v>
      </c>
      <c r="S336" s="51">
        <f t="shared" si="83"/>
        <v>197964.55602822837</v>
      </c>
      <c r="T336" s="58">
        <f t="shared" si="84"/>
        <v>36281.699999999997</v>
      </c>
      <c r="U336" s="58">
        <f t="shared" si="85"/>
        <v>36281.699999999997</v>
      </c>
      <c r="V336" s="13"/>
      <c r="W336" s="13">
        <f t="shared" si="86"/>
        <v>130</v>
      </c>
      <c r="X336" s="57">
        <f t="shared" si="87"/>
        <v>147409.12418300653</v>
      </c>
      <c r="Y336" s="72">
        <f t="shared" si="88"/>
        <v>111127.42418300653</v>
      </c>
      <c r="AA336" s="74">
        <f t="shared" si="89"/>
        <v>147409.12418300653</v>
      </c>
    </row>
    <row r="337" spans="1:27" ht="14.5" x14ac:dyDescent="0.35">
      <c r="A337">
        <v>2514</v>
      </c>
      <c r="B337" t="s">
        <v>684</v>
      </c>
      <c r="C337" t="s">
        <v>1385</v>
      </c>
      <c r="D337" t="s">
        <v>685</v>
      </c>
      <c r="E337" t="s">
        <v>276</v>
      </c>
      <c r="F337" t="s">
        <v>1511</v>
      </c>
      <c r="G337" t="s">
        <v>1529</v>
      </c>
      <c r="H337" s="6">
        <v>41276</v>
      </c>
      <c r="I337" s="2">
        <v>45657</v>
      </c>
      <c r="J337">
        <v>507.4</v>
      </c>
      <c r="K337" s="45">
        <f t="shared" si="75"/>
        <v>1247.4341830065362</v>
      </c>
      <c r="L337" s="3">
        <f t="shared" si="76"/>
        <v>366</v>
      </c>
      <c r="M337" s="3">
        <f t="shared" si="77"/>
        <v>0</v>
      </c>
      <c r="N337" s="3">
        <f t="shared" si="78"/>
        <v>0</v>
      </c>
      <c r="O337" s="3">
        <f t="shared" si="79"/>
        <v>366</v>
      </c>
      <c r="P337" s="51">
        <f t="shared" si="80"/>
        <v>185708.4</v>
      </c>
      <c r="Q337" s="51">
        <f t="shared" si="81"/>
        <v>94629.898273202649</v>
      </c>
      <c r="R337" s="51">
        <f t="shared" si="82"/>
        <v>130062.27605214212</v>
      </c>
      <c r="S337" s="51">
        <f t="shared" si="83"/>
        <v>224692.17432534476</v>
      </c>
      <c r="T337" s="58">
        <f t="shared" si="84"/>
        <v>45666</v>
      </c>
      <c r="U337" s="58">
        <f t="shared" si="85"/>
        <v>45666</v>
      </c>
      <c r="V337" s="13"/>
      <c r="W337" s="13">
        <f t="shared" si="86"/>
        <v>130</v>
      </c>
      <c r="X337" s="57">
        <f t="shared" si="87"/>
        <v>162166.44379084971</v>
      </c>
      <c r="Y337" s="72">
        <f t="shared" si="88"/>
        <v>116500.44379084971</v>
      </c>
      <c r="AA337" s="74">
        <f t="shared" si="89"/>
        <v>162166.44379084971</v>
      </c>
    </row>
    <row r="338" spans="1:27" ht="14.5" x14ac:dyDescent="0.35">
      <c r="A338">
        <v>2515</v>
      </c>
      <c r="B338" t="s">
        <v>687</v>
      </c>
      <c r="C338" t="s">
        <v>1385</v>
      </c>
      <c r="D338" t="s">
        <v>688</v>
      </c>
      <c r="E338" t="s">
        <v>276</v>
      </c>
      <c r="F338" t="s">
        <v>1510</v>
      </c>
      <c r="G338" t="s">
        <v>1529</v>
      </c>
      <c r="H338" s="6">
        <v>42373</v>
      </c>
      <c r="I338" s="2">
        <v>45657</v>
      </c>
      <c r="J338">
        <v>920.2</v>
      </c>
      <c r="K338" s="45">
        <f t="shared" si="75"/>
        <v>2058.3372549019605</v>
      </c>
      <c r="L338" s="3">
        <f t="shared" si="76"/>
        <v>366</v>
      </c>
      <c r="M338" s="3">
        <f t="shared" si="77"/>
        <v>0</v>
      </c>
      <c r="N338" s="3">
        <f t="shared" si="78"/>
        <v>0</v>
      </c>
      <c r="O338" s="3">
        <f t="shared" si="79"/>
        <v>366</v>
      </c>
      <c r="P338" s="51">
        <f t="shared" si="80"/>
        <v>190885.10399999999</v>
      </c>
      <c r="Q338" s="51">
        <f t="shared" si="81"/>
        <v>94629.898273202649</v>
      </c>
      <c r="R338" s="51">
        <f t="shared" si="82"/>
        <v>133687.81967153805</v>
      </c>
      <c r="S338" s="51">
        <f t="shared" si="83"/>
        <v>228317.7179447407</v>
      </c>
      <c r="T338" s="58">
        <f t="shared" si="84"/>
        <v>82818</v>
      </c>
      <c r="U338" s="58">
        <f t="shared" si="85"/>
        <v>82818</v>
      </c>
      <c r="V338" s="13"/>
      <c r="W338" s="13">
        <f t="shared" si="86"/>
        <v>130</v>
      </c>
      <c r="X338" s="57">
        <f t="shared" si="87"/>
        <v>267583.84313725488</v>
      </c>
      <c r="Y338" s="72">
        <f t="shared" si="88"/>
        <v>184765.84313725488</v>
      </c>
      <c r="AA338" s="74">
        <f t="shared" si="89"/>
        <v>267583.84313725488</v>
      </c>
    </row>
    <row r="339" spans="1:27" ht="14.5" x14ac:dyDescent="0.35">
      <c r="A339">
        <v>2516</v>
      </c>
      <c r="B339" t="s">
        <v>1444</v>
      </c>
      <c r="C339" t="s">
        <v>1488</v>
      </c>
      <c r="D339" t="s">
        <v>678</v>
      </c>
      <c r="E339" t="s">
        <v>276</v>
      </c>
      <c r="F339" t="s">
        <v>654</v>
      </c>
      <c r="G339" t="s">
        <v>1529</v>
      </c>
      <c r="H339" s="6">
        <v>44409</v>
      </c>
      <c r="I339" s="2">
        <v>45657</v>
      </c>
      <c r="J339">
        <v>401</v>
      </c>
      <c r="K339" s="45">
        <f t="shared" si="75"/>
        <v>401</v>
      </c>
      <c r="L339" s="3">
        <f t="shared" si="76"/>
        <v>366</v>
      </c>
      <c r="M339" s="3">
        <f t="shared" si="77"/>
        <v>0</v>
      </c>
      <c r="N339" s="3">
        <f t="shared" si="78"/>
        <v>0</v>
      </c>
      <c r="O339" s="3">
        <f t="shared" si="79"/>
        <v>366</v>
      </c>
      <c r="P339" s="51">
        <f t="shared" si="80"/>
        <v>146766</v>
      </c>
      <c r="Q339" s="51">
        <f t="shared" si="81"/>
        <v>94629.898273202649</v>
      </c>
      <c r="R339" s="51">
        <f t="shared" si="82"/>
        <v>102788.67303293062</v>
      </c>
      <c r="S339" s="51">
        <f t="shared" si="83"/>
        <v>197418.57130613326</v>
      </c>
      <c r="T339" s="58">
        <f t="shared" si="84"/>
        <v>36090</v>
      </c>
      <c r="U339" s="58">
        <f t="shared" si="85"/>
        <v>36090</v>
      </c>
      <c r="V339" s="13"/>
      <c r="W339" s="13">
        <f t="shared" si="86"/>
        <v>0</v>
      </c>
      <c r="X339" s="57">
        <f t="shared" si="87"/>
        <v>0</v>
      </c>
      <c r="Y339" s="72">
        <f t="shared" si="88"/>
        <v>0</v>
      </c>
      <c r="AA339" s="74">
        <f t="shared" si="89"/>
        <v>36090</v>
      </c>
    </row>
    <row r="340" spans="1:27" ht="14.5" x14ac:dyDescent="0.35">
      <c r="A340">
        <v>2518</v>
      </c>
      <c r="B340" t="s">
        <v>1445</v>
      </c>
      <c r="C340" t="s">
        <v>1488</v>
      </c>
      <c r="D340" t="s">
        <v>678</v>
      </c>
      <c r="E340" t="s">
        <v>276</v>
      </c>
      <c r="F340" t="s">
        <v>654</v>
      </c>
      <c r="G340" t="s">
        <v>1529</v>
      </c>
      <c r="H340" s="6">
        <v>45509</v>
      </c>
      <c r="I340" s="2">
        <v>45657</v>
      </c>
      <c r="J340">
        <v>431.08</v>
      </c>
      <c r="K340" s="45">
        <f t="shared" si="75"/>
        <v>431.08</v>
      </c>
      <c r="L340" s="3">
        <f t="shared" si="76"/>
        <v>149</v>
      </c>
      <c r="M340" s="3">
        <f t="shared" si="77"/>
        <v>0</v>
      </c>
      <c r="N340" s="3">
        <f t="shared" si="78"/>
        <v>0</v>
      </c>
      <c r="O340" s="3">
        <f t="shared" si="79"/>
        <v>149</v>
      </c>
      <c r="P340" s="51">
        <f t="shared" si="80"/>
        <v>64230.92</v>
      </c>
      <c r="Q340" s="51">
        <f t="shared" si="81"/>
        <v>38524.193559309278</v>
      </c>
      <c r="R340" s="51">
        <f t="shared" si="82"/>
        <v>44984.608386713022</v>
      </c>
      <c r="S340" s="51">
        <f t="shared" si="83"/>
        <v>83508.8019460223</v>
      </c>
      <c r="T340" s="58">
        <f t="shared" si="84"/>
        <v>38797.199999999997</v>
      </c>
      <c r="U340" s="58">
        <f t="shared" si="85"/>
        <v>38797.199999999997</v>
      </c>
      <c r="V340" s="13"/>
      <c r="W340" s="13">
        <f t="shared" si="86"/>
        <v>0</v>
      </c>
      <c r="X340" s="57">
        <f t="shared" si="87"/>
        <v>0</v>
      </c>
      <c r="Y340" s="72">
        <f t="shared" si="88"/>
        <v>0</v>
      </c>
      <c r="AA340" s="74">
        <f t="shared" si="89"/>
        <v>38797.199999999997</v>
      </c>
    </row>
    <row r="341" spans="1:27" ht="14.5" x14ac:dyDescent="0.35">
      <c r="A341">
        <v>2519</v>
      </c>
      <c r="B341" t="s">
        <v>690</v>
      </c>
      <c r="C341" t="s">
        <v>1385</v>
      </c>
      <c r="D341" t="s">
        <v>691</v>
      </c>
      <c r="E341" t="s">
        <v>276</v>
      </c>
      <c r="F341" t="s">
        <v>1511</v>
      </c>
      <c r="G341" t="s">
        <v>1529</v>
      </c>
      <c r="H341" s="6">
        <v>38808</v>
      </c>
      <c r="I341" s="2">
        <v>45657</v>
      </c>
      <c r="J341">
        <v>546.1</v>
      </c>
      <c r="K341" s="45">
        <f t="shared" si="75"/>
        <v>1297.370130718954</v>
      </c>
      <c r="L341" s="3">
        <f t="shared" si="76"/>
        <v>366</v>
      </c>
      <c r="M341" s="3">
        <f t="shared" si="77"/>
        <v>0</v>
      </c>
      <c r="N341" s="3">
        <f t="shared" si="78"/>
        <v>0</v>
      </c>
      <c r="O341" s="3">
        <f t="shared" si="79"/>
        <v>366</v>
      </c>
      <c r="P341" s="51">
        <f t="shared" si="80"/>
        <v>190885.10399999999</v>
      </c>
      <c r="Q341" s="51">
        <f t="shared" si="81"/>
        <v>94629.898273202649</v>
      </c>
      <c r="R341" s="51">
        <f t="shared" si="82"/>
        <v>133687.81967153805</v>
      </c>
      <c r="S341" s="51">
        <f t="shared" si="83"/>
        <v>228317.7179447407</v>
      </c>
      <c r="T341" s="58">
        <f t="shared" si="84"/>
        <v>49149</v>
      </c>
      <c r="U341" s="58">
        <f t="shared" si="85"/>
        <v>49149</v>
      </c>
      <c r="V341" s="13"/>
      <c r="W341" s="13">
        <f t="shared" si="86"/>
        <v>130</v>
      </c>
      <c r="X341" s="57">
        <f t="shared" si="87"/>
        <v>168658.11699346401</v>
      </c>
      <c r="Y341" s="72">
        <f t="shared" si="88"/>
        <v>119509.11699346401</v>
      </c>
      <c r="AA341" s="74">
        <f t="shared" si="89"/>
        <v>168658.11699346401</v>
      </c>
    </row>
    <row r="342" spans="1:27" s="4" customFormat="1" ht="14.5" x14ac:dyDescent="0.35">
      <c r="A342">
        <v>2520</v>
      </c>
      <c r="B342" t="s">
        <v>693</v>
      </c>
      <c r="C342" t="s">
        <v>1385</v>
      </c>
      <c r="D342" t="s">
        <v>685</v>
      </c>
      <c r="E342" t="s">
        <v>276</v>
      </c>
      <c r="F342" t="s">
        <v>1511</v>
      </c>
      <c r="G342" t="s">
        <v>1529</v>
      </c>
      <c r="H342" s="6">
        <v>42737</v>
      </c>
      <c r="I342" s="2">
        <v>45657</v>
      </c>
      <c r="J342">
        <v>507.4</v>
      </c>
      <c r="K342" s="45">
        <f t="shared" si="75"/>
        <v>1233.7115686274512</v>
      </c>
      <c r="L342" s="3">
        <f t="shared" si="76"/>
        <v>366</v>
      </c>
      <c r="M342" s="3">
        <f t="shared" si="77"/>
        <v>0</v>
      </c>
      <c r="N342" s="3">
        <f t="shared" si="78"/>
        <v>0</v>
      </c>
      <c r="O342" s="3">
        <f t="shared" si="79"/>
        <v>366</v>
      </c>
      <c r="P342" s="51">
        <f t="shared" si="80"/>
        <v>185708.4</v>
      </c>
      <c r="Q342" s="51">
        <f t="shared" si="81"/>
        <v>94629.898273202649</v>
      </c>
      <c r="R342" s="51">
        <f t="shared" si="82"/>
        <v>130062.27605214212</v>
      </c>
      <c r="S342" s="51">
        <f t="shared" si="83"/>
        <v>224692.17432534476</v>
      </c>
      <c r="T342" s="58">
        <f t="shared" si="84"/>
        <v>45666</v>
      </c>
      <c r="U342" s="58">
        <f t="shared" si="85"/>
        <v>45666</v>
      </c>
      <c r="V342" s="13"/>
      <c r="W342" s="13">
        <f t="shared" si="86"/>
        <v>130</v>
      </c>
      <c r="X342" s="57">
        <f t="shared" si="87"/>
        <v>160382.50392156866</v>
      </c>
      <c r="Y342" s="72">
        <f t="shared" si="88"/>
        <v>114716.50392156866</v>
      </c>
      <c r="AA342" s="74">
        <f t="shared" si="89"/>
        <v>160382.50392156866</v>
      </c>
    </row>
    <row r="343" spans="1:27" ht="14.5" x14ac:dyDescent="0.35">
      <c r="A343">
        <v>2521</v>
      </c>
      <c r="B343" t="s">
        <v>1446</v>
      </c>
      <c r="C343" t="s">
        <v>1385</v>
      </c>
      <c r="D343" t="s">
        <v>499</v>
      </c>
      <c r="E343" t="s">
        <v>276</v>
      </c>
      <c r="F343" t="s">
        <v>500</v>
      </c>
      <c r="G343" t="s">
        <v>1529</v>
      </c>
      <c r="H343" s="6">
        <v>45446</v>
      </c>
      <c r="I343" s="2">
        <v>45657</v>
      </c>
      <c r="J343">
        <v>368.73</v>
      </c>
      <c r="K343" s="45">
        <f t="shared" si="75"/>
        <v>501.21732026143781</v>
      </c>
      <c r="L343" s="3">
        <f t="shared" si="76"/>
        <v>212</v>
      </c>
      <c r="M343" s="3">
        <f t="shared" si="77"/>
        <v>6</v>
      </c>
      <c r="N343" s="3">
        <f t="shared" si="78"/>
        <v>0</v>
      </c>
      <c r="O343" s="3">
        <f t="shared" si="79"/>
        <v>206</v>
      </c>
      <c r="P343" s="51">
        <f t="shared" si="80"/>
        <v>75958.38</v>
      </c>
      <c r="Q343" s="51">
        <f t="shared" si="81"/>
        <v>53261.636733004772</v>
      </c>
      <c r="R343" s="51">
        <f t="shared" si="82"/>
        <v>53198.02328830312</v>
      </c>
      <c r="S343" s="51">
        <f t="shared" si="83"/>
        <v>106459.66002130789</v>
      </c>
      <c r="T343" s="58">
        <f t="shared" si="84"/>
        <v>33185.700000000004</v>
      </c>
      <c r="U343" s="58">
        <f t="shared" si="85"/>
        <v>33185.700000000004</v>
      </c>
      <c r="V343" s="13"/>
      <c r="W343" s="13">
        <f t="shared" si="86"/>
        <v>130</v>
      </c>
      <c r="X343" s="57">
        <f t="shared" si="87"/>
        <v>65158.251633986918</v>
      </c>
      <c r="Y343" s="72">
        <f t="shared" si="88"/>
        <v>31972.551633986914</v>
      </c>
      <c r="AA343" s="74">
        <f t="shared" si="89"/>
        <v>65158.251633986918</v>
      </c>
    </row>
    <row r="344" spans="1:27" ht="14.5" x14ac:dyDescent="0.35">
      <c r="A344">
        <v>2523</v>
      </c>
      <c r="B344" t="s">
        <v>695</v>
      </c>
      <c r="C344" t="s">
        <v>1385</v>
      </c>
      <c r="D344" t="s">
        <v>696</v>
      </c>
      <c r="E344" t="s">
        <v>276</v>
      </c>
      <c r="F344" t="s">
        <v>500</v>
      </c>
      <c r="G344" t="s">
        <v>1529</v>
      </c>
      <c r="H344" s="6">
        <v>44409</v>
      </c>
      <c r="I344" s="2">
        <v>45657</v>
      </c>
      <c r="J344">
        <v>507.4</v>
      </c>
      <c r="K344" s="45">
        <f t="shared" si="75"/>
        <v>859.1000653594773</v>
      </c>
      <c r="L344" s="3">
        <f t="shared" si="76"/>
        <v>366</v>
      </c>
      <c r="M344" s="3">
        <f t="shared" si="77"/>
        <v>0</v>
      </c>
      <c r="N344" s="3">
        <f t="shared" si="78"/>
        <v>0</v>
      </c>
      <c r="O344" s="3">
        <f t="shared" si="79"/>
        <v>366</v>
      </c>
      <c r="P344" s="51">
        <f t="shared" si="80"/>
        <v>185708.4</v>
      </c>
      <c r="Q344" s="51">
        <f t="shared" si="81"/>
        <v>94629.898273202649</v>
      </c>
      <c r="R344" s="51">
        <f t="shared" si="82"/>
        <v>130062.27605214212</v>
      </c>
      <c r="S344" s="51">
        <f t="shared" si="83"/>
        <v>224692.17432534476</v>
      </c>
      <c r="T344" s="58">
        <f t="shared" si="84"/>
        <v>45666</v>
      </c>
      <c r="U344" s="58">
        <f t="shared" si="85"/>
        <v>45666</v>
      </c>
      <c r="V344" s="13"/>
      <c r="W344" s="13">
        <f t="shared" si="86"/>
        <v>130</v>
      </c>
      <c r="X344" s="57">
        <f t="shared" si="87"/>
        <v>111683.00849673204</v>
      </c>
      <c r="Y344" s="72">
        <f t="shared" si="88"/>
        <v>66017.008496732044</v>
      </c>
      <c r="AA344" s="74">
        <f t="shared" si="89"/>
        <v>111683.00849673204</v>
      </c>
    </row>
    <row r="345" spans="1:27" ht="14.5" x14ac:dyDescent="0.35">
      <c r="A345">
        <v>2524</v>
      </c>
      <c r="B345" t="s">
        <v>697</v>
      </c>
      <c r="C345" t="s">
        <v>1385</v>
      </c>
      <c r="D345" t="s">
        <v>696</v>
      </c>
      <c r="E345" t="s">
        <v>276</v>
      </c>
      <c r="F345" t="s">
        <v>500</v>
      </c>
      <c r="G345" t="s">
        <v>1529</v>
      </c>
      <c r="H345" s="6">
        <v>43102</v>
      </c>
      <c r="I345" s="2">
        <v>45657</v>
      </c>
      <c r="J345">
        <v>507.4</v>
      </c>
      <c r="K345" s="45">
        <f t="shared" si="75"/>
        <v>955.58699346405251</v>
      </c>
      <c r="L345" s="3">
        <f t="shared" si="76"/>
        <v>366</v>
      </c>
      <c r="M345" s="3">
        <f t="shared" si="77"/>
        <v>1</v>
      </c>
      <c r="N345" s="3">
        <f t="shared" si="78"/>
        <v>9</v>
      </c>
      <c r="O345" s="3">
        <f t="shared" si="79"/>
        <v>356</v>
      </c>
      <c r="P345" s="51">
        <f t="shared" si="80"/>
        <v>180634.4</v>
      </c>
      <c r="Q345" s="51">
        <f t="shared" si="81"/>
        <v>92044.381926940288</v>
      </c>
      <c r="R345" s="51">
        <f t="shared" si="82"/>
        <v>126508.66195235681</v>
      </c>
      <c r="S345" s="51">
        <f t="shared" si="83"/>
        <v>218553.0438792971</v>
      </c>
      <c r="T345" s="58">
        <f t="shared" si="84"/>
        <v>45666</v>
      </c>
      <c r="U345" s="58">
        <f t="shared" si="85"/>
        <v>45666</v>
      </c>
      <c r="V345" s="13"/>
      <c r="W345" s="13">
        <f t="shared" si="86"/>
        <v>130</v>
      </c>
      <c r="X345" s="57">
        <f t="shared" si="87"/>
        <v>124226.30915032682</v>
      </c>
      <c r="Y345" s="72">
        <f t="shared" si="88"/>
        <v>78560.309150326822</v>
      </c>
      <c r="AA345" s="74">
        <f t="shared" si="89"/>
        <v>124226.30915032682</v>
      </c>
    </row>
    <row r="346" spans="1:27" ht="14.5" x14ac:dyDescent="0.35">
      <c r="A346">
        <v>2525</v>
      </c>
      <c r="B346" t="s">
        <v>699</v>
      </c>
      <c r="C346" t="s">
        <v>1488</v>
      </c>
      <c r="D346" t="s">
        <v>696</v>
      </c>
      <c r="E346" t="s">
        <v>276</v>
      </c>
      <c r="F346" t="s">
        <v>500</v>
      </c>
      <c r="G346" t="s">
        <v>1529</v>
      </c>
      <c r="H346" s="6">
        <v>41491</v>
      </c>
      <c r="I346" s="2">
        <v>45657</v>
      </c>
      <c r="J346">
        <v>507.4</v>
      </c>
      <c r="K346" s="45">
        <f t="shared" si="75"/>
        <v>507.4</v>
      </c>
      <c r="L346" s="3">
        <f t="shared" si="76"/>
        <v>366</v>
      </c>
      <c r="M346" s="3">
        <f t="shared" si="77"/>
        <v>0</v>
      </c>
      <c r="N346" s="3">
        <f t="shared" si="78"/>
        <v>0</v>
      </c>
      <c r="O346" s="3">
        <f t="shared" si="79"/>
        <v>366</v>
      </c>
      <c r="P346" s="51">
        <f t="shared" si="80"/>
        <v>185708.4</v>
      </c>
      <c r="Q346" s="51">
        <f t="shared" si="81"/>
        <v>94629.898273202649</v>
      </c>
      <c r="R346" s="51">
        <f t="shared" si="82"/>
        <v>130062.27605214212</v>
      </c>
      <c r="S346" s="51">
        <f t="shared" si="83"/>
        <v>224692.17432534476</v>
      </c>
      <c r="T346" s="58">
        <f t="shared" si="84"/>
        <v>45666</v>
      </c>
      <c r="U346" s="58">
        <f t="shared" si="85"/>
        <v>45666</v>
      </c>
      <c r="V346" s="13"/>
      <c r="W346" s="13">
        <f t="shared" si="86"/>
        <v>0</v>
      </c>
      <c r="X346" s="57">
        <f t="shared" si="87"/>
        <v>0</v>
      </c>
      <c r="Y346" s="72">
        <f t="shared" si="88"/>
        <v>0</v>
      </c>
      <c r="AA346" s="74">
        <f t="shared" si="89"/>
        <v>45666</v>
      </c>
    </row>
    <row r="347" spans="1:27" ht="14.5" x14ac:dyDescent="0.35">
      <c r="A347">
        <v>2526</v>
      </c>
      <c r="B347" t="s">
        <v>701</v>
      </c>
      <c r="C347" t="s">
        <v>1385</v>
      </c>
      <c r="D347" t="s">
        <v>696</v>
      </c>
      <c r="E347" t="s">
        <v>276</v>
      </c>
      <c r="F347" t="s">
        <v>500</v>
      </c>
      <c r="G347" t="s">
        <v>1529</v>
      </c>
      <c r="H347" s="6">
        <v>43179</v>
      </c>
      <c r="I347" s="2">
        <v>45657</v>
      </c>
      <c r="J347">
        <v>507.4</v>
      </c>
      <c r="K347" s="45">
        <f t="shared" si="75"/>
        <v>951.37601307189584</v>
      </c>
      <c r="L347" s="3">
        <f t="shared" si="76"/>
        <v>366</v>
      </c>
      <c r="M347" s="3">
        <f t="shared" si="77"/>
        <v>0</v>
      </c>
      <c r="N347" s="3">
        <f t="shared" si="78"/>
        <v>0</v>
      </c>
      <c r="O347" s="3">
        <f t="shared" si="79"/>
        <v>366</v>
      </c>
      <c r="P347" s="51">
        <f t="shared" si="80"/>
        <v>185708.4</v>
      </c>
      <c r="Q347" s="51">
        <f t="shared" si="81"/>
        <v>94629.898273202649</v>
      </c>
      <c r="R347" s="51">
        <f t="shared" si="82"/>
        <v>130062.27605214212</v>
      </c>
      <c r="S347" s="51">
        <f t="shared" si="83"/>
        <v>224692.17432534476</v>
      </c>
      <c r="T347" s="58">
        <f t="shared" si="84"/>
        <v>45666</v>
      </c>
      <c r="U347" s="58">
        <f t="shared" si="85"/>
        <v>45666</v>
      </c>
      <c r="V347" s="13"/>
      <c r="W347" s="13">
        <f t="shared" si="86"/>
        <v>130</v>
      </c>
      <c r="X347" s="57">
        <f t="shared" si="87"/>
        <v>123678.88169934646</v>
      </c>
      <c r="Y347" s="72">
        <f t="shared" si="88"/>
        <v>78012.881699346457</v>
      </c>
      <c r="AA347" s="74">
        <f t="shared" si="89"/>
        <v>123678.88169934646</v>
      </c>
    </row>
    <row r="348" spans="1:27" ht="14.5" x14ac:dyDescent="0.35">
      <c r="A348">
        <v>2528</v>
      </c>
      <c r="B348" t="s">
        <v>705</v>
      </c>
      <c r="C348" t="s">
        <v>1385</v>
      </c>
      <c r="D348" t="s">
        <v>706</v>
      </c>
      <c r="E348" t="s">
        <v>276</v>
      </c>
      <c r="F348" t="s">
        <v>1512</v>
      </c>
      <c r="G348" t="s">
        <v>1529</v>
      </c>
      <c r="H348" s="6">
        <v>42373</v>
      </c>
      <c r="I348" s="2">
        <v>45657</v>
      </c>
      <c r="J348">
        <v>636.4</v>
      </c>
      <c r="K348" s="45">
        <f t="shared" si="75"/>
        <v>1389.5166013071896</v>
      </c>
      <c r="L348" s="3">
        <f t="shared" si="76"/>
        <v>366</v>
      </c>
      <c r="M348" s="3">
        <f t="shared" si="77"/>
        <v>0</v>
      </c>
      <c r="N348" s="3">
        <f t="shared" si="78"/>
        <v>0</v>
      </c>
      <c r="O348" s="3">
        <f t="shared" si="79"/>
        <v>366</v>
      </c>
      <c r="P348" s="51">
        <f t="shared" si="80"/>
        <v>190885.10399999999</v>
      </c>
      <c r="Q348" s="51">
        <f t="shared" si="81"/>
        <v>94629.898273202649</v>
      </c>
      <c r="R348" s="51">
        <f t="shared" si="82"/>
        <v>133687.81967153805</v>
      </c>
      <c r="S348" s="51">
        <f t="shared" si="83"/>
        <v>228317.7179447407</v>
      </c>
      <c r="T348" s="58">
        <f t="shared" si="84"/>
        <v>57276</v>
      </c>
      <c r="U348" s="58">
        <f t="shared" si="85"/>
        <v>57276</v>
      </c>
      <c r="V348" s="13"/>
      <c r="W348" s="13">
        <f t="shared" si="86"/>
        <v>130</v>
      </c>
      <c r="X348" s="57">
        <f t="shared" si="87"/>
        <v>180637.15816993464</v>
      </c>
      <c r="Y348" s="72">
        <f t="shared" si="88"/>
        <v>123361.15816993464</v>
      </c>
      <c r="AA348" s="74">
        <f t="shared" si="89"/>
        <v>180637.15816993464</v>
      </c>
    </row>
    <row r="349" spans="1:27" ht="14.5" x14ac:dyDescent="0.35">
      <c r="A349">
        <v>2530</v>
      </c>
      <c r="B349" t="s">
        <v>707</v>
      </c>
      <c r="C349" t="s">
        <v>1385</v>
      </c>
      <c r="D349" t="s">
        <v>708</v>
      </c>
      <c r="E349" t="s">
        <v>276</v>
      </c>
      <c r="F349" t="s">
        <v>709</v>
      </c>
      <c r="G349" t="s">
        <v>1529</v>
      </c>
      <c r="H349" s="6">
        <v>43832</v>
      </c>
      <c r="I349" s="2">
        <v>45657</v>
      </c>
      <c r="J349">
        <v>884.73</v>
      </c>
      <c r="K349" s="45">
        <f t="shared" si="75"/>
        <v>1350.6775816993465</v>
      </c>
      <c r="L349" s="3">
        <f t="shared" si="76"/>
        <v>366</v>
      </c>
      <c r="M349" s="3">
        <f t="shared" si="77"/>
        <v>0</v>
      </c>
      <c r="N349" s="3">
        <f t="shared" si="78"/>
        <v>0</v>
      </c>
      <c r="O349" s="3">
        <f t="shared" si="79"/>
        <v>366</v>
      </c>
      <c r="P349" s="51">
        <f t="shared" si="80"/>
        <v>190885.10399999999</v>
      </c>
      <c r="Q349" s="51">
        <f t="shared" si="81"/>
        <v>94629.898273202649</v>
      </c>
      <c r="R349" s="51">
        <f t="shared" si="82"/>
        <v>133687.81967153805</v>
      </c>
      <c r="S349" s="51">
        <f t="shared" si="83"/>
        <v>228317.7179447407</v>
      </c>
      <c r="T349" s="58">
        <f t="shared" si="84"/>
        <v>79625.7</v>
      </c>
      <c r="U349" s="58">
        <f t="shared" si="85"/>
        <v>79625.7</v>
      </c>
      <c r="V349" s="13"/>
      <c r="W349" s="13">
        <f t="shared" si="86"/>
        <v>130</v>
      </c>
      <c r="X349" s="57">
        <f t="shared" si="87"/>
        <v>175588.08562091505</v>
      </c>
      <c r="Y349" s="72">
        <f t="shared" si="88"/>
        <v>95962.385620915054</v>
      </c>
      <c r="AA349" s="74">
        <f t="shared" si="89"/>
        <v>175588.08562091505</v>
      </c>
    </row>
    <row r="350" spans="1:27" ht="14.5" x14ac:dyDescent="0.35">
      <c r="A350">
        <v>2531</v>
      </c>
      <c r="B350" t="s">
        <v>710</v>
      </c>
      <c r="C350" t="s">
        <v>1385</v>
      </c>
      <c r="D350" t="s">
        <v>450</v>
      </c>
      <c r="E350" t="s">
        <v>276</v>
      </c>
      <c r="F350" t="s">
        <v>504</v>
      </c>
      <c r="G350" t="s">
        <v>1529</v>
      </c>
      <c r="H350" s="6">
        <v>42737</v>
      </c>
      <c r="I350" s="2">
        <v>45657</v>
      </c>
      <c r="J350">
        <v>474.08</v>
      </c>
      <c r="K350" s="45">
        <f t="shared" si="75"/>
        <v>897.83254901960811</v>
      </c>
      <c r="L350" s="3">
        <f t="shared" si="76"/>
        <v>366</v>
      </c>
      <c r="M350" s="3">
        <f t="shared" si="77"/>
        <v>0</v>
      </c>
      <c r="N350" s="3">
        <f t="shared" si="78"/>
        <v>0</v>
      </c>
      <c r="O350" s="3">
        <f t="shared" si="79"/>
        <v>366</v>
      </c>
      <c r="P350" s="51">
        <f t="shared" si="80"/>
        <v>173513.28</v>
      </c>
      <c r="Q350" s="51">
        <f t="shared" si="81"/>
        <v>94629.898273202649</v>
      </c>
      <c r="R350" s="51">
        <f t="shared" si="82"/>
        <v>121521.33194875746</v>
      </c>
      <c r="S350" s="51">
        <f t="shared" si="83"/>
        <v>216151.23022196011</v>
      </c>
      <c r="T350" s="58">
        <f t="shared" si="84"/>
        <v>42667.199999999997</v>
      </c>
      <c r="U350" s="58">
        <f t="shared" si="85"/>
        <v>42667.199999999997</v>
      </c>
      <c r="V350" s="13"/>
      <c r="W350" s="13">
        <f t="shared" si="86"/>
        <v>130</v>
      </c>
      <c r="X350" s="57">
        <f t="shared" si="87"/>
        <v>116718.23137254905</v>
      </c>
      <c r="Y350" s="72">
        <f t="shared" si="88"/>
        <v>74051.031372549056</v>
      </c>
      <c r="AA350" s="74">
        <f t="shared" si="89"/>
        <v>116718.23137254905</v>
      </c>
    </row>
    <row r="351" spans="1:27" ht="14.5" x14ac:dyDescent="0.35">
      <c r="A351">
        <v>2532</v>
      </c>
      <c r="B351" t="s">
        <v>711</v>
      </c>
      <c r="C351" t="s">
        <v>1385</v>
      </c>
      <c r="D351" t="s">
        <v>286</v>
      </c>
      <c r="E351" t="s">
        <v>276</v>
      </c>
      <c r="F351" t="s">
        <v>1509</v>
      </c>
      <c r="G351" t="s">
        <v>1529</v>
      </c>
      <c r="H351" s="6">
        <v>42948</v>
      </c>
      <c r="I351" s="2">
        <v>45657</v>
      </c>
      <c r="J351">
        <v>607.38</v>
      </c>
      <c r="K351" s="45">
        <f t="shared" si="75"/>
        <v>1429.2052941176471</v>
      </c>
      <c r="L351" s="3">
        <f t="shared" si="76"/>
        <v>366</v>
      </c>
      <c r="M351" s="3">
        <f t="shared" si="77"/>
        <v>0</v>
      </c>
      <c r="N351" s="3">
        <f t="shared" si="78"/>
        <v>0</v>
      </c>
      <c r="O351" s="3">
        <f t="shared" si="79"/>
        <v>366</v>
      </c>
      <c r="P351" s="51">
        <f t="shared" si="80"/>
        <v>190885.10399999999</v>
      </c>
      <c r="Q351" s="51">
        <f t="shared" si="81"/>
        <v>94629.898273202649</v>
      </c>
      <c r="R351" s="51">
        <f t="shared" si="82"/>
        <v>133687.81967153805</v>
      </c>
      <c r="S351" s="51">
        <f t="shared" si="83"/>
        <v>228317.7179447407</v>
      </c>
      <c r="T351" s="58">
        <f t="shared" si="84"/>
        <v>54664.2</v>
      </c>
      <c r="U351" s="58">
        <f t="shared" si="85"/>
        <v>54664.2</v>
      </c>
      <c r="V351" s="13"/>
      <c r="W351" s="13">
        <f t="shared" si="86"/>
        <v>130</v>
      </c>
      <c r="X351" s="57">
        <f t="shared" si="87"/>
        <v>185796.68823529413</v>
      </c>
      <c r="Y351" s="72">
        <f t="shared" si="88"/>
        <v>131132.48823529412</v>
      </c>
      <c r="AA351" s="74">
        <f t="shared" si="89"/>
        <v>185796.68823529413</v>
      </c>
    </row>
    <row r="352" spans="1:27" s="4" customFormat="1" ht="14.5" x14ac:dyDescent="0.35">
      <c r="A352">
        <v>2533</v>
      </c>
      <c r="B352" t="s">
        <v>713</v>
      </c>
      <c r="C352" t="s">
        <v>1385</v>
      </c>
      <c r="D352" t="s">
        <v>714</v>
      </c>
      <c r="E352" t="s">
        <v>276</v>
      </c>
      <c r="F352" t="s">
        <v>1509</v>
      </c>
      <c r="G352" t="s">
        <v>1529</v>
      </c>
      <c r="H352" s="6">
        <v>35797</v>
      </c>
      <c r="I352" s="2">
        <v>45657</v>
      </c>
      <c r="J352">
        <v>2277.9299999999998</v>
      </c>
      <c r="K352" s="45">
        <f t="shared" si="75"/>
        <v>8848.6573202614381</v>
      </c>
      <c r="L352" s="3">
        <f t="shared" si="76"/>
        <v>366</v>
      </c>
      <c r="M352" s="3">
        <f t="shared" si="77"/>
        <v>0</v>
      </c>
      <c r="N352" s="3">
        <f t="shared" si="78"/>
        <v>0</v>
      </c>
      <c r="O352" s="3">
        <f t="shared" si="79"/>
        <v>366</v>
      </c>
      <c r="P352" s="51">
        <f t="shared" si="80"/>
        <v>190885.10399999999</v>
      </c>
      <c r="Q352" s="51">
        <f t="shared" si="81"/>
        <v>94629.898273202649</v>
      </c>
      <c r="R352" s="51">
        <f t="shared" si="82"/>
        <v>133687.81967153805</v>
      </c>
      <c r="S352" s="51">
        <f t="shared" si="83"/>
        <v>228317.7179447407</v>
      </c>
      <c r="T352" s="58">
        <f t="shared" si="84"/>
        <v>205013.69999999998</v>
      </c>
      <c r="U352" s="58">
        <f t="shared" si="85"/>
        <v>205013.69999999998</v>
      </c>
      <c r="V352" s="13"/>
      <c r="W352" s="13">
        <f t="shared" si="86"/>
        <v>130</v>
      </c>
      <c r="X352" s="57">
        <f t="shared" si="87"/>
        <v>1150325.451633987</v>
      </c>
      <c r="Y352" s="72">
        <f t="shared" si="88"/>
        <v>945311.75163398706</v>
      </c>
      <c r="AA352" s="74">
        <f t="shared" si="89"/>
        <v>1150325.451633987</v>
      </c>
    </row>
    <row r="353" spans="1:27" ht="14.5" x14ac:dyDescent="0.35">
      <c r="A353">
        <v>2534</v>
      </c>
      <c r="B353" t="s">
        <v>716</v>
      </c>
      <c r="C353" t="s">
        <v>1385</v>
      </c>
      <c r="D353" t="s">
        <v>717</v>
      </c>
      <c r="E353" t="s">
        <v>276</v>
      </c>
      <c r="F353" t="s">
        <v>1513</v>
      </c>
      <c r="G353" t="s">
        <v>1529</v>
      </c>
      <c r="H353" s="6">
        <v>41645</v>
      </c>
      <c r="I353" s="2">
        <v>45657</v>
      </c>
      <c r="J353">
        <v>1071.78</v>
      </c>
      <c r="K353" s="45">
        <f t="shared" si="75"/>
        <v>2376.8351633986927</v>
      </c>
      <c r="L353" s="3">
        <f t="shared" si="76"/>
        <v>366</v>
      </c>
      <c r="M353" s="3">
        <f t="shared" si="77"/>
        <v>0</v>
      </c>
      <c r="N353" s="3">
        <f t="shared" si="78"/>
        <v>0</v>
      </c>
      <c r="O353" s="3">
        <f t="shared" si="79"/>
        <v>366</v>
      </c>
      <c r="P353" s="51">
        <f t="shared" si="80"/>
        <v>190885.10399999999</v>
      </c>
      <c r="Q353" s="51">
        <f t="shared" si="81"/>
        <v>94629.898273202649</v>
      </c>
      <c r="R353" s="51">
        <f t="shared" si="82"/>
        <v>133687.81967153805</v>
      </c>
      <c r="S353" s="51">
        <f t="shared" si="83"/>
        <v>228317.7179447407</v>
      </c>
      <c r="T353" s="58">
        <f t="shared" si="84"/>
        <v>96460.2</v>
      </c>
      <c r="U353" s="58">
        <f t="shared" si="85"/>
        <v>96460.2</v>
      </c>
      <c r="V353" s="13"/>
      <c r="W353" s="13">
        <f t="shared" si="86"/>
        <v>130</v>
      </c>
      <c r="X353" s="57">
        <f t="shared" si="87"/>
        <v>308988.57124183007</v>
      </c>
      <c r="Y353" s="72">
        <f t="shared" si="88"/>
        <v>212528.37124183006</v>
      </c>
      <c r="AA353" s="74">
        <f t="shared" si="89"/>
        <v>308988.57124183007</v>
      </c>
    </row>
    <row r="354" spans="1:27" ht="14.5" x14ac:dyDescent="0.35">
      <c r="A354">
        <v>2535</v>
      </c>
      <c r="B354" t="s">
        <v>718</v>
      </c>
      <c r="C354" t="s">
        <v>1385</v>
      </c>
      <c r="D354" t="s">
        <v>506</v>
      </c>
      <c r="E354" t="s">
        <v>276</v>
      </c>
      <c r="F354" t="s">
        <v>1506</v>
      </c>
      <c r="G354" t="s">
        <v>1529</v>
      </c>
      <c r="H354" s="6">
        <v>40910</v>
      </c>
      <c r="I354" s="2">
        <v>45657</v>
      </c>
      <c r="J354">
        <v>1071.78</v>
      </c>
      <c r="K354" s="45">
        <f t="shared" si="75"/>
        <v>2447.3844444444439</v>
      </c>
      <c r="L354" s="3">
        <f t="shared" si="76"/>
        <v>366</v>
      </c>
      <c r="M354" s="3">
        <f t="shared" si="77"/>
        <v>0</v>
      </c>
      <c r="N354" s="3">
        <f t="shared" si="78"/>
        <v>0</v>
      </c>
      <c r="O354" s="3">
        <f t="shared" si="79"/>
        <v>366</v>
      </c>
      <c r="P354" s="51">
        <f t="shared" si="80"/>
        <v>190885.10399999999</v>
      </c>
      <c r="Q354" s="51">
        <f t="shared" si="81"/>
        <v>94629.898273202649</v>
      </c>
      <c r="R354" s="51">
        <f t="shared" si="82"/>
        <v>133687.81967153805</v>
      </c>
      <c r="S354" s="51">
        <f t="shared" si="83"/>
        <v>228317.7179447407</v>
      </c>
      <c r="T354" s="58">
        <f t="shared" si="84"/>
        <v>96460.2</v>
      </c>
      <c r="U354" s="58">
        <f t="shared" si="85"/>
        <v>96460.2</v>
      </c>
      <c r="V354" s="13"/>
      <c r="W354" s="13">
        <f t="shared" si="86"/>
        <v>130</v>
      </c>
      <c r="X354" s="57">
        <f t="shared" si="87"/>
        <v>318159.97777777771</v>
      </c>
      <c r="Y354" s="72">
        <f t="shared" si="88"/>
        <v>221699.77777777769</v>
      </c>
      <c r="AA354" s="74">
        <f t="shared" si="89"/>
        <v>318159.97777777771</v>
      </c>
    </row>
    <row r="355" spans="1:27" ht="14.5" x14ac:dyDescent="0.35">
      <c r="A355">
        <v>2536</v>
      </c>
      <c r="B355" t="s">
        <v>720</v>
      </c>
      <c r="C355" t="s">
        <v>1385</v>
      </c>
      <c r="D355" t="s">
        <v>286</v>
      </c>
      <c r="E355" t="s">
        <v>276</v>
      </c>
      <c r="F355" t="s">
        <v>1509</v>
      </c>
      <c r="G355" t="s">
        <v>1529</v>
      </c>
      <c r="H355" s="6">
        <v>43832</v>
      </c>
      <c r="I355" s="2">
        <v>45657</v>
      </c>
      <c r="J355">
        <v>607.38</v>
      </c>
      <c r="K355" s="45">
        <f t="shared" si="75"/>
        <v>1410.2149673202616</v>
      </c>
      <c r="L355" s="3">
        <f t="shared" si="76"/>
        <v>366</v>
      </c>
      <c r="M355" s="3">
        <f t="shared" si="77"/>
        <v>0</v>
      </c>
      <c r="N355" s="3">
        <f t="shared" si="78"/>
        <v>4</v>
      </c>
      <c r="O355" s="3">
        <f t="shared" si="79"/>
        <v>362</v>
      </c>
      <c r="P355" s="51">
        <f t="shared" si="80"/>
        <v>188798.92799999999</v>
      </c>
      <c r="Q355" s="51">
        <f t="shared" si="81"/>
        <v>93595.691734697713</v>
      </c>
      <c r="R355" s="51">
        <f t="shared" si="82"/>
        <v>132226.75060408955</v>
      </c>
      <c r="S355" s="51">
        <f t="shared" si="83"/>
        <v>225822.44233878725</v>
      </c>
      <c r="T355" s="58">
        <f t="shared" si="84"/>
        <v>54664.2</v>
      </c>
      <c r="U355" s="58">
        <f t="shared" si="85"/>
        <v>54664.2</v>
      </c>
      <c r="V355" s="13"/>
      <c r="W355" s="13">
        <f t="shared" si="86"/>
        <v>130</v>
      </c>
      <c r="X355" s="57">
        <f t="shared" si="87"/>
        <v>183327.94575163402</v>
      </c>
      <c r="Y355" s="72">
        <f t="shared" si="88"/>
        <v>128663.74575163402</v>
      </c>
      <c r="AA355" s="74">
        <f t="shared" si="89"/>
        <v>183327.94575163402</v>
      </c>
    </row>
    <row r="356" spans="1:27" ht="14.5" x14ac:dyDescent="0.35">
      <c r="A356">
        <v>2537</v>
      </c>
      <c r="B356" t="s">
        <v>721</v>
      </c>
      <c r="C356" t="s">
        <v>1385</v>
      </c>
      <c r="D356" t="s">
        <v>722</v>
      </c>
      <c r="E356" t="s">
        <v>276</v>
      </c>
      <c r="F356" t="s">
        <v>1504</v>
      </c>
      <c r="G356" t="s">
        <v>1529</v>
      </c>
      <c r="H356" s="6">
        <v>35490</v>
      </c>
      <c r="I356" s="2">
        <v>45657</v>
      </c>
      <c r="J356">
        <v>1386.75</v>
      </c>
      <c r="K356" s="45">
        <f t="shared" si="75"/>
        <v>4849.1894117647062</v>
      </c>
      <c r="L356" s="3">
        <f t="shared" si="76"/>
        <v>366</v>
      </c>
      <c r="M356" s="3">
        <f t="shared" si="77"/>
        <v>0</v>
      </c>
      <c r="N356" s="3">
        <f t="shared" si="78"/>
        <v>0</v>
      </c>
      <c r="O356" s="3">
        <f t="shared" si="79"/>
        <v>366</v>
      </c>
      <c r="P356" s="51">
        <f t="shared" si="80"/>
        <v>190885.10399999999</v>
      </c>
      <c r="Q356" s="51">
        <f t="shared" si="81"/>
        <v>94629.898273202649</v>
      </c>
      <c r="R356" s="51">
        <f t="shared" si="82"/>
        <v>133687.81967153805</v>
      </c>
      <c r="S356" s="51">
        <f t="shared" si="83"/>
        <v>228317.7179447407</v>
      </c>
      <c r="T356" s="58">
        <f t="shared" si="84"/>
        <v>124807.5</v>
      </c>
      <c r="U356" s="58">
        <f t="shared" si="85"/>
        <v>124807.5</v>
      </c>
      <c r="V356" s="13"/>
      <c r="W356" s="13">
        <f t="shared" si="86"/>
        <v>130</v>
      </c>
      <c r="X356" s="57">
        <f t="shared" si="87"/>
        <v>630394.62352941185</v>
      </c>
      <c r="Y356" s="72">
        <f t="shared" si="88"/>
        <v>505587.12352941185</v>
      </c>
      <c r="AA356" s="74">
        <f t="shared" si="89"/>
        <v>630394.62352941185</v>
      </c>
    </row>
    <row r="357" spans="1:27" ht="14.5" x14ac:dyDescent="0.35">
      <c r="A357">
        <v>2538</v>
      </c>
      <c r="B357" t="s">
        <v>723</v>
      </c>
      <c r="C357" t="s">
        <v>1385</v>
      </c>
      <c r="D357" t="s">
        <v>724</v>
      </c>
      <c r="E357" t="s">
        <v>276</v>
      </c>
      <c r="F357" t="s">
        <v>1504</v>
      </c>
      <c r="G357" t="s">
        <v>1529</v>
      </c>
      <c r="H357" s="6">
        <v>43832</v>
      </c>
      <c r="I357" s="2">
        <v>45657</v>
      </c>
      <c r="J357">
        <v>720.25</v>
      </c>
      <c r="K357" s="45">
        <f t="shared" si="75"/>
        <v>1879.0059477124182</v>
      </c>
      <c r="L357" s="3">
        <f t="shared" si="76"/>
        <v>366</v>
      </c>
      <c r="M357" s="3">
        <f t="shared" si="77"/>
        <v>1</v>
      </c>
      <c r="N357" s="3">
        <f t="shared" si="78"/>
        <v>0</v>
      </c>
      <c r="O357" s="3">
        <f t="shared" si="79"/>
        <v>365</v>
      </c>
      <c r="P357" s="51">
        <f t="shared" si="80"/>
        <v>190363.56</v>
      </c>
      <c r="Q357" s="51">
        <f t="shared" si="81"/>
        <v>94371.346638576419</v>
      </c>
      <c r="R357" s="51">
        <f t="shared" si="82"/>
        <v>133322.55240467592</v>
      </c>
      <c r="S357" s="51">
        <f t="shared" si="83"/>
        <v>227693.89904325234</v>
      </c>
      <c r="T357" s="58">
        <f t="shared" si="84"/>
        <v>64822.5</v>
      </c>
      <c r="U357" s="58">
        <f t="shared" si="85"/>
        <v>64822.5</v>
      </c>
      <c r="V357" s="13"/>
      <c r="W357" s="13">
        <f t="shared" si="86"/>
        <v>130</v>
      </c>
      <c r="X357" s="57">
        <f t="shared" si="87"/>
        <v>244270.77320261436</v>
      </c>
      <c r="Y357" s="72">
        <f t="shared" si="88"/>
        <v>179448.27320261436</v>
      </c>
      <c r="AA357" s="74">
        <f t="shared" si="89"/>
        <v>244270.77320261436</v>
      </c>
    </row>
    <row r="358" spans="1:27" ht="14.5" x14ac:dyDescent="0.35">
      <c r="A358">
        <v>2539</v>
      </c>
      <c r="B358" t="s">
        <v>725</v>
      </c>
      <c r="C358" t="s">
        <v>1385</v>
      </c>
      <c r="D358" t="s">
        <v>286</v>
      </c>
      <c r="E358" t="s">
        <v>276</v>
      </c>
      <c r="F358" t="s">
        <v>1504</v>
      </c>
      <c r="G358" t="s">
        <v>1529</v>
      </c>
      <c r="H358" s="6">
        <v>40756</v>
      </c>
      <c r="I358" s="2">
        <v>45657</v>
      </c>
      <c r="J358">
        <v>607.38</v>
      </c>
      <c r="K358" s="45">
        <f t="shared" si="75"/>
        <v>1534.3688235294119</v>
      </c>
      <c r="L358" s="3">
        <f t="shared" si="76"/>
        <v>366</v>
      </c>
      <c r="M358" s="3">
        <f t="shared" si="77"/>
        <v>0</v>
      </c>
      <c r="N358" s="3">
        <f t="shared" si="78"/>
        <v>0</v>
      </c>
      <c r="O358" s="3">
        <f t="shared" si="79"/>
        <v>366</v>
      </c>
      <c r="P358" s="51">
        <f t="shared" si="80"/>
        <v>190885.10399999999</v>
      </c>
      <c r="Q358" s="51">
        <f t="shared" si="81"/>
        <v>94629.898273202649</v>
      </c>
      <c r="R358" s="51">
        <f t="shared" si="82"/>
        <v>133687.81967153805</v>
      </c>
      <c r="S358" s="51">
        <f t="shared" si="83"/>
        <v>228317.7179447407</v>
      </c>
      <c r="T358" s="58">
        <f t="shared" si="84"/>
        <v>54664.2</v>
      </c>
      <c r="U358" s="58">
        <f t="shared" si="85"/>
        <v>54664.2</v>
      </c>
      <c r="V358" s="13"/>
      <c r="W358" s="13">
        <f t="shared" si="86"/>
        <v>130</v>
      </c>
      <c r="X358" s="57">
        <f t="shared" si="87"/>
        <v>199467.94705882354</v>
      </c>
      <c r="Y358" s="72">
        <f t="shared" si="88"/>
        <v>144803.74705882353</v>
      </c>
      <c r="AA358" s="74">
        <f t="shared" si="89"/>
        <v>199467.94705882354</v>
      </c>
    </row>
    <row r="359" spans="1:27" ht="14.5" x14ac:dyDescent="0.35">
      <c r="A359">
        <v>2540</v>
      </c>
      <c r="B359" t="s">
        <v>727</v>
      </c>
      <c r="C359" t="s">
        <v>1385</v>
      </c>
      <c r="D359" t="s">
        <v>728</v>
      </c>
      <c r="E359" t="s">
        <v>276</v>
      </c>
      <c r="F359" t="s">
        <v>729</v>
      </c>
      <c r="G359" t="s">
        <v>1529</v>
      </c>
      <c r="H359" s="6">
        <v>40771</v>
      </c>
      <c r="I359" s="2">
        <v>45657</v>
      </c>
      <c r="J359">
        <v>546.1</v>
      </c>
      <c r="K359" s="45">
        <f t="shared" si="75"/>
        <v>1089.5273856209149</v>
      </c>
      <c r="L359" s="3">
        <f t="shared" si="76"/>
        <v>366</v>
      </c>
      <c r="M359" s="3">
        <f t="shared" si="77"/>
        <v>1</v>
      </c>
      <c r="N359" s="3">
        <f t="shared" si="78"/>
        <v>0</v>
      </c>
      <c r="O359" s="3">
        <f t="shared" si="79"/>
        <v>365</v>
      </c>
      <c r="P359" s="51">
        <f t="shared" si="80"/>
        <v>190363.56</v>
      </c>
      <c r="Q359" s="51">
        <f t="shared" si="81"/>
        <v>94371.346638576419</v>
      </c>
      <c r="R359" s="51">
        <f t="shared" si="82"/>
        <v>133322.55240467592</v>
      </c>
      <c r="S359" s="51">
        <f t="shared" si="83"/>
        <v>227693.89904325234</v>
      </c>
      <c r="T359" s="58">
        <f t="shared" si="84"/>
        <v>49149</v>
      </c>
      <c r="U359" s="58">
        <f t="shared" si="85"/>
        <v>49149</v>
      </c>
      <c r="V359" s="13"/>
      <c r="W359" s="13">
        <f t="shared" si="86"/>
        <v>130</v>
      </c>
      <c r="X359" s="57">
        <f t="shared" si="87"/>
        <v>141638.56013071892</v>
      </c>
      <c r="Y359" s="72">
        <f t="shared" si="88"/>
        <v>92489.560130718921</v>
      </c>
      <c r="AA359" s="74">
        <f t="shared" si="89"/>
        <v>141638.56013071892</v>
      </c>
    </row>
    <row r="360" spans="1:27" ht="14.5" x14ac:dyDescent="0.35">
      <c r="A360">
        <v>2541</v>
      </c>
      <c r="B360" t="s">
        <v>731</v>
      </c>
      <c r="C360" t="s">
        <v>1385</v>
      </c>
      <c r="D360" t="s">
        <v>1489</v>
      </c>
      <c r="E360" t="s">
        <v>276</v>
      </c>
      <c r="F360" t="s">
        <v>441</v>
      </c>
      <c r="G360" t="s">
        <v>1529</v>
      </c>
      <c r="H360" s="6">
        <v>44409</v>
      </c>
      <c r="I360" s="2">
        <v>45657</v>
      </c>
      <c r="J360">
        <v>455.8</v>
      </c>
      <c r="K360" s="45">
        <f t="shared" si="75"/>
        <v>803.48673202614361</v>
      </c>
      <c r="L360" s="3">
        <f t="shared" si="76"/>
        <v>366</v>
      </c>
      <c r="M360" s="3">
        <f t="shared" si="77"/>
        <v>0</v>
      </c>
      <c r="N360" s="3">
        <f t="shared" si="78"/>
        <v>0</v>
      </c>
      <c r="O360" s="3">
        <f t="shared" si="79"/>
        <v>366</v>
      </c>
      <c r="P360" s="51">
        <f t="shared" si="80"/>
        <v>166822.80000000002</v>
      </c>
      <c r="Q360" s="51">
        <f t="shared" si="81"/>
        <v>94629.898273202649</v>
      </c>
      <c r="R360" s="51">
        <f t="shared" si="82"/>
        <v>116835.60391124633</v>
      </c>
      <c r="S360" s="51">
        <f t="shared" si="83"/>
        <v>211465.502184449</v>
      </c>
      <c r="T360" s="58">
        <f t="shared" si="84"/>
        <v>41022</v>
      </c>
      <c r="U360" s="58">
        <f t="shared" si="85"/>
        <v>41022</v>
      </c>
      <c r="V360" s="13"/>
      <c r="W360" s="13">
        <f t="shared" si="86"/>
        <v>130</v>
      </c>
      <c r="X360" s="57">
        <f t="shared" si="87"/>
        <v>104453.27516339866</v>
      </c>
      <c r="Y360" s="72">
        <f t="shared" si="88"/>
        <v>63431.275163398663</v>
      </c>
      <c r="AA360" s="74">
        <f t="shared" si="89"/>
        <v>104453.27516339866</v>
      </c>
    </row>
    <row r="361" spans="1:27" ht="14.5" x14ac:dyDescent="0.35">
      <c r="A361">
        <v>2542</v>
      </c>
      <c r="B361" t="s">
        <v>732</v>
      </c>
      <c r="C361" t="s">
        <v>1488</v>
      </c>
      <c r="D361" t="s">
        <v>728</v>
      </c>
      <c r="E361" t="s">
        <v>276</v>
      </c>
      <c r="F361" t="s">
        <v>729</v>
      </c>
      <c r="G361" t="s">
        <v>1529</v>
      </c>
      <c r="H361" s="6">
        <v>41292</v>
      </c>
      <c r="I361" s="2">
        <v>45657</v>
      </c>
      <c r="J361">
        <v>508</v>
      </c>
      <c r="K361" s="45">
        <f t="shared" si="75"/>
        <v>508</v>
      </c>
      <c r="L361" s="3">
        <f t="shared" si="76"/>
        <v>366</v>
      </c>
      <c r="M361" s="3">
        <f t="shared" si="77"/>
        <v>61</v>
      </c>
      <c r="N361" s="3">
        <f t="shared" si="78"/>
        <v>0</v>
      </c>
      <c r="O361" s="3">
        <f t="shared" si="79"/>
        <v>305</v>
      </c>
      <c r="P361" s="51">
        <f t="shared" si="80"/>
        <v>154940</v>
      </c>
      <c r="Q361" s="51">
        <f t="shared" si="81"/>
        <v>78858.248561002212</v>
      </c>
      <c r="R361" s="51">
        <f t="shared" si="82"/>
        <v>108513.39547117363</v>
      </c>
      <c r="S361" s="51">
        <f t="shared" si="83"/>
        <v>187371.64403217583</v>
      </c>
      <c r="T361" s="58">
        <f t="shared" si="84"/>
        <v>45720</v>
      </c>
      <c r="U361" s="58">
        <f t="shared" si="85"/>
        <v>45720</v>
      </c>
      <c r="V361" s="13"/>
      <c r="W361" s="13">
        <f t="shared" si="86"/>
        <v>0</v>
      </c>
      <c r="X361" s="57">
        <f t="shared" si="87"/>
        <v>0</v>
      </c>
      <c r="Y361" s="72">
        <f t="shared" si="88"/>
        <v>0</v>
      </c>
      <c r="AA361" s="74">
        <f t="shared" si="89"/>
        <v>45720</v>
      </c>
    </row>
    <row r="362" spans="1:27" ht="14.5" x14ac:dyDescent="0.35">
      <c r="A362">
        <v>2543</v>
      </c>
      <c r="B362" t="s">
        <v>733</v>
      </c>
      <c r="C362" t="s">
        <v>1385</v>
      </c>
      <c r="D362" t="s">
        <v>734</v>
      </c>
      <c r="E362" t="s">
        <v>276</v>
      </c>
      <c r="F362" t="s">
        <v>1514</v>
      </c>
      <c r="G362" t="s">
        <v>1529</v>
      </c>
      <c r="H362" s="6">
        <v>38626</v>
      </c>
      <c r="I362" s="2">
        <v>45657</v>
      </c>
      <c r="J362">
        <v>720.25</v>
      </c>
      <c r="K362" s="45">
        <f t="shared" si="75"/>
        <v>1697.8125490196078</v>
      </c>
      <c r="L362" s="3">
        <f t="shared" si="76"/>
        <v>366</v>
      </c>
      <c r="M362" s="3">
        <f t="shared" si="77"/>
        <v>0</v>
      </c>
      <c r="N362" s="3">
        <f t="shared" si="78"/>
        <v>0</v>
      </c>
      <c r="O362" s="3">
        <f t="shared" si="79"/>
        <v>366</v>
      </c>
      <c r="P362" s="51">
        <f t="shared" si="80"/>
        <v>190885.10399999999</v>
      </c>
      <c r="Q362" s="51">
        <f t="shared" si="81"/>
        <v>94629.898273202649</v>
      </c>
      <c r="R362" s="51">
        <f t="shared" si="82"/>
        <v>133687.81967153805</v>
      </c>
      <c r="S362" s="51">
        <f t="shared" si="83"/>
        <v>228317.7179447407</v>
      </c>
      <c r="T362" s="58">
        <f t="shared" si="84"/>
        <v>64822.5</v>
      </c>
      <c r="U362" s="58">
        <f t="shared" si="85"/>
        <v>64822.5</v>
      </c>
      <c r="V362" s="13"/>
      <c r="W362" s="13">
        <f t="shared" si="86"/>
        <v>130</v>
      </c>
      <c r="X362" s="57">
        <f t="shared" si="87"/>
        <v>220715.63137254902</v>
      </c>
      <c r="Y362" s="72">
        <f t="shared" si="88"/>
        <v>155893.13137254902</v>
      </c>
      <c r="AA362" s="74">
        <f t="shared" si="89"/>
        <v>220715.63137254902</v>
      </c>
    </row>
    <row r="363" spans="1:27" ht="14.5" x14ac:dyDescent="0.35">
      <c r="A363">
        <v>2544</v>
      </c>
      <c r="B363" t="s">
        <v>736</v>
      </c>
      <c r="C363" t="s">
        <v>1385</v>
      </c>
      <c r="D363" t="s">
        <v>728</v>
      </c>
      <c r="E363" t="s">
        <v>276</v>
      </c>
      <c r="F363" t="s">
        <v>729</v>
      </c>
      <c r="G363" t="s">
        <v>1529</v>
      </c>
      <c r="H363" s="6">
        <v>44018</v>
      </c>
      <c r="I363" s="2">
        <v>45657</v>
      </c>
      <c r="J363">
        <v>546.1</v>
      </c>
      <c r="K363" s="45">
        <f t="shared" si="75"/>
        <v>972.22699346405216</v>
      </c>
      <c r="L363" s="3">
        <f t="shared" si="76"/>
        <v>366</v>
      </c>
      <c r="M363" s="3">
        <f t="shared" si="77"/>
        <v>0</v>
      </c>
      <c r="N363" s="3">
        <f t="shared" si="78"/>
        <v>0</v>
      </c>
      <c r="O363" s="3">
        <f t="shared" si="79"/>
        <v>366</v>
      </c>
      <c r="P363" s="51">
        <f t="shared" si="80"/>
        <v>190885.10399999999</v>
      </c>
      <c r="Q363" s="51">
        <f t="shared" si="81"/>
        <v>94629.898273202649</v>
      </c>
      <c r="R363" s="51">
        <f t="shared" si="82"/>
        <v>133687.81967153805</v>
      </c>
      <c r="S363" s="51">
        <f t="shared" si="83"/>
        <v>228317.7179447407</v>
      </c>
      <c r="T363" s="58">
        <f t="shared" si="84"/>
        <v>49149</v>
      </c>
      <c r="U363" s="58">
        <f t="shared" si="85"/>
        <v>49149</v>
      </c>
      <c r="V363" s="13"/>
      <c r="W363" s="13">
        <f t="shared" si="86"/>
        <v>130</v>
      </c>
      <c r="X363" s="57">
        <f t="shared" si="87"/>
        <v>126389.50915032678</v>
      </c>
      <c r="Y363" s="72">
        <f t="shared" si="88"/>
        <v>77240.509150326776</v>
      </c>
      <c r="AA363" s="74">
        <f t="shared" si="89"/>
        <v>126389.50915032678</v>
      </c>
    </row>
    <row r="364" spans="1:27" ht="14.5" x14ac:dyDescent="0.35">
      <c r="A364">
        <v>2545</v>
      </c>
      <c r="B364" t="s">
        <v>737</v>
      </c>
      <c r="C364" t="s">
        <v>1385</v>
      </c>
      <c r="D364" t="s">
        <v>286</v>
      </c>
      <c r="E364" t="s">
        <v>276</v>
      </c>
      <c r="F364" t="s">
        <v>1509</v>
      </c>
      <c r="G364" t="s">
        <v>1529</v>
      </c>
      <c r="H364" s="6">
        <v>44018</v>
      </c>
      <c r="I364" s="2">
        <v>45657</v>
      </c>
      <c r="J364">
        <v>546.1</v>
      </c>
      <c r="K364" s="45">
        <f t="shared" si="75"/>
        <v>1054.2425490196078</v>
      </c>
      <c r="L364" s="3">
        <f t="shared" si="76"/>
        <v>366</v>
      </c>
      <c r="M364" s="3">
        <f t="shared" si="77"/>
        <v>0</v>
      </c>
      <c r="N364" s="3">
        <f t="shared" si="78"/>
        <v>7</v>
      </c>
      <c r="O364" s="3">
        <f t="shared" si="79"/>
        <v>359</v>
      </c>
      <c r="P364" s="51">
        <f t="shared" si="80"/>
        <v>187234.296</v>
      </c>
      <c r="Q364" s="51">
        <f t="shared" si="81"/>
        <v>92820.036830818994</v>
      </c>
      <c r="R364" s="51">
        <f t="shared" si="82"/>
        <v>131130.94880350318</v>
      </c>
      <c r="S364" s="51">
        <f t="shared" si="83"/>
        <v>223950.98563432216</v>
      </c>
      <c r="T364" s="58">
        <f t="shared" si="84"/>
        <v>49149</v>
      </c>
      <c r="U364" s="58">
        <f t="shared" si="85"/>
        <v>49149</v>
      </c>
      <c r="V364" s="13"/>
      <c r="W364" s="13">
        <f t="shared" si="86"/>
        <v>130</v>
      </c>
      <c r="X364" s="57">
        <f t="shared" si="87"/>
        <v>137051.53137254901</v>
      </c>
      <c r="Y364" s="72">
        <f t="shared" si="88"/>
        <v>87902.531372549012</v>
      </c>
      <c r="AA364" s="74">
        <f t="shared" si="89"/>
        <v>137051.53137254901</v>
      </c>
    </row>
    <row r="365" spans="1:27" ht="14.5" x14ac:dyDescent="0.35">
      <c r="A365">
        <v>2546</v>
      </c>
      <c r="B365" t="s">
        <v>738</v>
      </c>
      <c r="C365" t="s">
        <v>1385</v>
      </c>
      <c r="D365" t="s">
        <v>286</v>
      </c>
      <c r="E365" t="s">
        <v>276</v>
      </c>
      <c r="F365" t="s">
        <v>1515</v>
      </c>
      <c r="G365" t="s">
        <v>1529</v>
      </c>
      <c r="H365" s="6">
        <v>43467</v>
      </c>
      <c r="I365" s="2">
        <v>45657</v>
      </c>
      <c r="J365">
        <v>607.38</v>
      </c>
      <c r="K365" s="45">
        <f t="shared" si="75"/>
        <v>1239.9715686274512</v>
      </c>
      <c r="L365" s="3">
        <f t="shared" si="76"/>
        <v>366</v>
      </c>
      <c r="M365" s="3">
        <f t="shared" si="77"/>
        <v>0</v>
      </c>
      <c r="N365" s="3">
        <f t="shared" si="78"/>
        <v>0</v>
      </c>
      <c r="O365" s="3">
        <f t="shared" si="79"/>
        <v>366</v>
      </c>
      <c r="P365" s="51">
        <f t="shared" si="80"/>
        <v>190885.10399999999</v>
      </c>
      <c r="Q365" s="51">
        <f t="shared" si="81"/>
        <v>94629.898273202649</v>
      </c>
      <c r="R365" s="51">
        <f t="shared" si="82"/>
        <v>133687.81967153805</v>
      </c>
      <c r="S365" s="51">
        <f t="shared" si="83"/>
        <v>228317.7179447407</v>
      </c>
      <c r="T365" s="58">
        <f t="shared" si="84"/>
        <v>54664.2</v>
      </c>
      <c r="U365" s="58">
        <f t="shared" si="85"/>
        <v>54664.2</v>
      </c>
      <c r="V365" s="13"/>
      <c r="W365" s="13">
        <f t="shared" si="86"/>
        <v>130</v>
      </c>
      <c r="X365" s="57">
        <f t="shared" si="87"/>
        <v>161196.30392156867</v>
      </c>
      <c r="Y365" s="72">
        <f t="shared" si="88"/>
        <v>106532.10392156868</v>
      </c>
      <c r="AA365" s="74">
        <f t="shared" si="89"/>
        <v>161196.30392156867</v>
      </c>
    </row>
    <row r="366" spans="1:27" ht="14.5" x14ac:dyDescent="0.35">
      <c r="A366">
        <v>2547</v>
      </c>
      <c r="B366" t="s">
        <v>740</v>
      </c>
      <c r="C366" t="s">
        <v>1385</v>
      </c>
      <c r="D366" t="s">
        <v>286</v>
      </c>
      <c r="E366" t="s">
        <v>276</v>
      </c>
      <c r="F366" t="s">
        <v>1506</v>
      </c>
      <c r="G366" t="s">
        <v>1529</v>
      </c>
      <c r="H366" s="6">
        <v>42948</v>
      </c>
      <c r="I366" s="2">
        <v>45657</v>
      </c>
      <c r="J366">
        <v>607.38</v>
      </c>
      <c r="K366" s="45">
        <f t="shared" si="75"/>
        <v>1221.3788888888889</v>
      </c>
      <c r="L366" s="3">
        <f t="shared" si="76"/>
        <v>366</v>
      </c>
      <c r="M366" s="3">
        <f t="shared" si="77"/>
        <v>1</v>
      </c>
      <c r="N366" s="3">
        <f t="shared" si="78"/>
        <v>0</v>
      </c>
      <c r="O366" s="3">
        <f t="shared" si="79"/>
        <v>365</v>
      </c>
      <c r="P366" s="51">
        <f t="shared" si="80"/>
        <v>190363.56</v>
      </c>
      <c r="Q366" s="51">
        <f t="shared" si="81"/>
        <v>94371.346638576419</v>
      </c>
      <c r="R366" s="51">
        <f t="shared" si="82"/>
        <v>133322.55240467592</v>
      </c>
      <c r="S366" s="51">
        <f t="shared" si="83"/>
        <v>227693.89904325234</v>
      </c>
      <c r="T366" s="58">
        <f t="shared" si="84"/>
        <v>54664.2</v>
      </c>
      <c r="U366" s="58">
        <f t="shared" si="85"/>
        <v>54664.2</v>
      </c>
      <c r="V366" s="13"/>
      <c r="W366" s="13">
        <f t="shared" si="86"/>
        <v>130</v>
      </c>
      <c r="X366" s="57">
        <f t="shared" si="87"/>
        <v>158779.25555555557</v>
      </c>
      <c r="Y366" s="72">
        <f t="shared" si="88"/>
        <v>104115.05555555558</v>
      </c>
      <c r="AA366" s="74">
        <f t="shared" si="89"/>
        <v>158779.25555555557</v>
      </c>
    </row>
    <row r="367" spans="1:27" ht="14.5" x14ac:dyDescent="0.35">
      <c r="A367">
        <v>2549</v>
      </c>
      <c r="B367" t="s">
        <v>741</v>
      </c>
      <c r="C367" t="s">
        <v>1385</v>
      </c>
      <c r="D367" t="s">
        <v>742</v>
      </c>
      <c r="E367" t="s">
        <v>276</v>
      </c>
      <c r="F367" t="s">
        <v>1506</v>
      </c>
      <c r="G367" t="s">
        <v>1529</v>
      </c>
      <c r="H367" s="6">
        <v>39904</v>
      </c>
      <c r="I367" s="2">
        <v>45657</v>
      </c>
      <c r="J367">
        <v>778.3</v>
      </c>
      <c r="K367" s="45">
        <f t="shared" si="75"/>
        <v>1622.0313725490194</v>
      </c>
      <c r="L367" s="3">
        <f t="shared" si="76"/>
        <v>366</v>
      </c>
      <c r="M367" s="3">
        <f t="shared" si="77"/>
        <v>0</v>
      </c>
      <c r="N367" s="3">
        <f t="shared" si="78"/>
        <v>0</v>
      </c>
      <c r="O367" s="3">
        <f t="shared" si="79"/>
        <v>366</v>
      </c>
      <c r="P367" s="51">
        <f t="shared" si="80"/>
        <v>190885.10399999999</v>
      </c>
      <c r="Q367" s="51">
        <f t="shared" si="81"/>
        <v>94629.898273202649</v>
      </c>
      <c r="R367" s="51">
        <f t="shared" si="82"/>
        <v>133687.81967153805</v>
      </c>
      <c r="S367" s="51">
        <f t="shared" si="83"/>
        <v>228317.7179447407</v>
      </c>
      <c r="T367" s="58">
        <f t="shared" si="84"/>
        <v>70047</v>
      </c>
      <c r="U367" s="58">
        <f t="shared" si="85"/>
        <v>70047</v>
      </c>
      <c r="V367" s="13"/>
      <c r="W367" s="13">
        <f t="shared" si="86"/>
        <v>130</v>
      </c>
      <c r="X367" s="57">
        <f t="shared" si="87"/>
        <v>210864.0784313725</v>
      </c>
      <c r="Y367" s="72">
        <f t="shared" si="88"/>
        <v>140817.0784313725</v>
      </c>
      <c r="AA367" s="74">
        <f t="shared" si="89"/>
        <v>210864.0784313725</v>
      </c>
    </row>
    <row r="368" spans="1:27" ht="14.5" x14ac:dyDescent="0.35">
      <c r="A368">
        <v>2550</v>
      </c>
      <c r="B368" t="s">
        <v>744</v>
      </c>
      <c r="C368" t="s">
        <v>1385</v>
      </c>
      <c r="D368" t="s">
        <v>286</v>
      </c>
      <c r="E368" t="s">
        <v>276</v>
      </c>
      <c r="F368" t="s">
        <v>1515</v>
      </c>
      <c r="G368" t="s">
        <v>1529</v>
      </c>
      <c r="H368" s="6">
        <v>44775</v>
      </c>
      <c r="I368" s="2">
        <v>45657</v>
      </c>
      <c r="J368">
        <v>607.38</v>
      </c>
      <c r="K368" s="45">
        <f t="shared" si="75"/>
        <v>1241.73477124183</v>
      </c>
      <c r="L368" s="3">
        <f t="shared" si="76"/>
        <v>366</v>
      </c>
      <c r="M368" s="3">
        <f t="shared" si="77"/>
        <v>0</v>
      </c>
      <c r="N368" s="3">
        <f t="shared" si="78"/>
        <v>0</v>
      </c>
      <c r="O368" s="3">
        <f t="shared" si="79"/>
        <v>366</v>
      </c>
      <c r="P368" s="51">
        <f t="shared" si="80"/>
        <v>190885.10399999999</v>
      </c>
      <c r="Q368" s="51">
        <f t="shared" si="81"/>
        <v>94629.898273202649</v>
      </c>
      <c r="R368" s="51">
        <f t="shared" si="82"/>
        <v>133687.81967153805</v>
      </c>
      <c r="S368" s="51">
        <f t="shared" si="83"/>
        <v>228317.7179447407</v>
      </c>
      <c r="T368" s="58">
        <f t="shared" si="84"/>
        <v>54664.2</v>
      </c>
      <c r="U368" s="58">
        <f t="shared" si="85"/>
        <v>54664.2</v>
      </c>
      <c r="V368" s="13"/>
      <c r="W368" s="13">
        <f t="shared" si="86"/>
        <v>130</v>
      </c>
      <c r="X368" s="57">
        <f t="shared" si="87"/>
        <v>161425.52026143789</v>
      </c>
      <c r="Y368" s="72">
        <f t="shared" si="88"/>
        <v>106761.3202614379</v>
      </c>
      <c r="AA368" s="74">
        <f t="shared" si="89"/>
        <v>161425.52026143789</v>
      </c>
    </row>
    <row r="369" spans="1:27" ht="14.5" x14ac:dyDescent="0.35">
      <c r="A369">
        <v>2553</v>
      </c>
      <c r="B369" t="s">
        <v>746</v>
      </c>
      <c r="C369" t="s">
        <v>1385</v>
      </c>
      <c r="D369" t="s">
        <v>747</v>
      </c>
      <c r="E369" t="s">
        <v>276</v>
      </c>
      <c r="F369" t="s">
        <v>1515</v>
      </c>
      <c r="G369" t="s">
        <v>1529</v>
      </c>
      <c r="H369" s="6">
        <v>42948</v>
      </c>
      <c r="I369" s="2">
        <v>45657</v>
      </c>
      <c r="J369">
        <v>778.3</v>
      </c>
      <c r="K369" s="45">
        <f t="shared" si="75"/>
        <v>1636.700653594771</v>
      </c>
      <c r="L369" s="3">
        <f t="shared" si="76"/>
        <v>366</v>
      </c>
      <c r="M369" s="3">
        <f t="shared" si="77"/>
        <v>0</v>
      </c>
      <c r="N369" s="3">
        <f t="shared" si="78"/>
        <v>0</v>
      </c>
      <c r="O369" s="3">
        <f t="shared" si="79"/>
        <v>366</v>
      </c>
      <c r="P369" s="51">
        <f t="shared" si="80"/>
        <v>190885.10399999999</v>
      </c>
      <c r="Q369" s="51">
        <f t="shared" si="81"/>
        <v>94629.898273202649</v>
      </c>
      <c r="R369" s="51">
        <f t="shared" si="82"/>
        <v>133687.81967153805</v>
      </c>
      <c r="S369" s="51">
        <f t="shared" si="83"/>
        <v>228317.7179447407</v>
      </c>
      <c r="T369" s="58">
        <f t="shared" si="84"/>
        <v>70047</v>
      </c>
      <c r="U369" s="58">
        <f t="shared" si="85"/>
        <v>70047</v>
      </c>
      <c r="V369" s="13"/>
      <c r="W369" s="13">
        <f t="shared" si="86"/>
        <v>130</v>
      </c>
      <c r="X369" s="57">
        <f t="shared" si="87"/>
        <v>212771.08496732023</v>
      </c>
      <c r="Y369" s="72">
        <f t="shared" si="88"/>
        <v>142724.08496732023</v>
      </c>
      <c r="AA369" s="74">
        <f t="shared" si="89"/>
        <v>212771.08496732023</v>
      </c>
    </row>
    <row r="370" spans="1:27" ht="14.5" x14ac:dyDescent="0.35">
      <c r="A370">
        <v>2556</v>
      </c>
      <c r="B370" t="s">
        <v>1447</v>
      </c>
      <c r="C370" t="s">
        <v>1385</v>
      </c>
      <c r="D370" t="s">
        <v>1489</v>
      </c>
      <c r="E370" t="s">
        <v>276</v>
      </c>
      <c r="F370" t="s">
        <v>441</v>
      </c>
      <c r="G370" t="s">
        <v>1529</v>
      </c>
      <c r="H370" s="6">
        <v>45509</v>
      </c>
      <c r="I370" s="2">
        <v>45657</v>
      </c>
      <c r="J370">
        <v>455.8</v>
      </c>
      <c r="K370" s="45">
        <f t="shared" si="75"/>
        <v>594.65725490196064</v>
      </c>
      <c r="L370" s="3">
        <f t="shared" si="76"/>
        <v>149</v>
      </c>
      <c r="M370" s="3">
        <f t="shared" si="77"/>
        <v>0</v>
      </c>
      <c r="N370" s="3">
        <f t="shared" si="78"/>
        <v>0</v>
      </c>
      <c r="O370" s="3">
        <f t="shared" si="79"/>
        <v>149</v>
      </c>
      <c r="P370" s="51">
        <f t="shared" si="80"/>
        <v>67914.2</v>
      </c>
      <c r="Q370" s="51">
        <f t="shared" si="81"/>
        <v>38524.193559309278</v>
      </c>
      <c r="R370" s="51">
        <f t="shared" si="82"/>
        <v>47564.221264414482</v>
      </c>
      <c r="S370" s="51">
        <f t="shared" si="83"/>
        <v>86088.414823723753</v>
      </c>
      <c r="T370" s="58">
        <f t="shared" si="84"/>
        <v>41022</v>
      </c>
      <c r="U370" s="58">
        <f t="shared" si="85"/>
        <v>41022</v>
      </c>
      <c r="V370" s="13"/>
      <c r="W370" s="13">
        <f t="shared" si="86"/>
        <v>130</v>
      </c>
      <c r="X370" s="57">
        <f t="shared" si="87"/>
        <v>77305.443137254886</v>
      </c>
      <c r="Y370" s="72">
        <f t="shared" si="88"/>
        <v>36283.443137254886</v>
      </c>
      <c r="AA370" s="74">
        <f t="shared" si="89"/>
        <v>77305.443137254886</v>
      </c>
    </row>
    <row r="371" spans="1:27" ht="14.5" x14ac:dyDescent="0.35">
      <c r="A371">
        <v>2557</v>
      </c>
      <c r="B371" t="s">
        <v>748</v>
      </c>
      <c r="C371" t="s">
        <v>1385</v>
      </c>
      <c r="D371" t="s">
        <v>1490</v>
      </c>
      <c r="E371" t="s">
        <v>276</v>
      </c>
      <c r="F371" t="s">
        <v>441</v>
      </c>
      <c r="G371" t="s">
        <v>1529</v>
      </c>
      <c r="H371" s="6">
        <v>43177</v>
      </c>
      <c r="I371" s="2">
        <v>45657</v>
      </c>
      <c r="J371">
        <v>455.8</v>
      </c>
      <c r="K371" s="45">
        <f t="shared" si="75"/>
        <v>923.82562091503257</v>
      </c>
      <c r="L371" s="3">
        <f t="shared" si="76"/>
        <v>366</v>
      </c>
      <c r="M371" s="3">
        <f t="shared" si="77"/>
        <v>0</v>
      </c>
      <c r="N371" s="3">
        <f t="shared" si="78"/>
        <v>0</v>
      </c>
      <c r="O371" s="3">
        <f t="shared" si="79"/>
        <v>366</v>
      </c>
      <c r="P371" s="51">
        <f t="shared" si="80"/>
        <v>166822.80000000002</v>
      </c>
      <c r="Q371" s="51">
        <f t="shared" si="81"/>
        <v>94629.898273202649</v>
      </c>
      <c r="R371" s="51">
        <f t="shared" si="82"/>
        <v>116835.60391124633</v>
      </c>
      <c r="S371" s="51">
        <f t="shared" si="83"/>
        <v>211465.502184449</v>
      </c>
      <c r="T371" s="58">
        <f t="shared" si="84"/>
        <v>41022</v>
      </c>
      <c r="U371" s="58">
        <f t="shared" si="85"/>
        <v>41022</v>
      </c>
      <c r="V371" s="13"/>
      <c r="W371" s="13">
        <f t="shared" si="86"/>
        <v>130</v>
      </c>
      <c r="X371" s="57">
        <f t="shared" si="87"/>
        <v>120097.33071895424</v>
      </c>
      <c r="Y371" s="72">
        <f t="shared" si="88"/>
        <v>79075.330718954239</v>
      </c>
      <c r="AA371" s="74">
        <f t="shared" si="89"/>
        <v>120097.33071895424</v>
      </c>
    </row>
    <row r="372" spans="1:27" ht="14.5" x14ac:dyDescent="0.35">
      <c r="A372">
        <v>2558</v>
      </c>
      <c r="B372" t="s">
        <v>749</v>
      </c>
      <c r="C372" t="s">
        <v>1385</v>
      </c>
      <c r="D372" t="s">
        <v>750</v>
      </c>
      <c r="E372" t="s">
        <v>276</v>
      </c>
      <c r="F372" t="s">
        <v>1513</v>
      </c>
      <c r="G372" t="s">
        <v>1529</v>
      </c>
      <c r="H372" s="6">
        <v>43640</v>
      </c>
      <c r="I372" s="2">
        <v>45657</v>
      </c>
      <c r="J372">
        <v>901.93</v>
      </c>
      <c r="K372" s="45">
        <f t="shared" si="75"/>
        <v>1312.5018300653594</v>
      </c>
      <c r="L372" s="3">
        <f t="shared" si="76"/>
        <v>366</v>
      </c>
      <c r="M372" s="3">
        <f t="shared" si="77"/>
        <v>0</v>
      </c>
      <c r="N372" s="3">
        <f t="shared" si="78"/>
        <v>0</v>
      </c>
      <c r="O372" s="3">
        <f t="shared" si="79"/>
        <v>366</v>
      </c>
      <c r="P372" s="51">
        <f t="shared" si="80"/>
        <v>190885.10399999999</v>
      </c>
      <c r="Q372" s="51">
        <f t="shared" si="81"/>
        <v>94629.898273202649</v>
      </c>
      <c r="R372" s="51">
        <f t="shared" si="82"/>
        <v>133687.81967153805</v>
      </c>
      <c r="S372" s="51">
        <f t="shared" si="83"/>
        <v>228317.7179447407</v>
      </c>
      <c r="T372" s="58">
        <f t="shared" si="84"/>
        <v>81173.7</v>
      </c>
      <c r="U372" s="58">
        <f t="shared" si="85"/>
        <v>81173.7</v>
      </c>
      <c r="V372" s="13"/>
      <c r="W372" s="13">
        <f t="shared" si="86"/>
        <v>130</v>
      </c>
      <c r="X372" s="57">
        <f t="shared" si="87"/>
        <v>170625.23790849673</v>
      </c>
      <c r="Y372" s="72">
        <f t="shared" si="88"/>
        <v>89451.537908496728</v>
      </c>
      <c r="AA372" s="74">
        <f t="shared" si="89"/>
        <v>170625.23790849673</v>
      </c>
    </row>
    <row r="373" spans="1:27" ht="14.5" x14ac:dyDescent="0.35">
      <c r="A373">
        <v>2561</v>
      </c>
      <c r="B373" t="s">
        <v>751</v>
      </c>
      <c r="C373" t="s">
        <v>1385</v>
      </c>
      <c r="D373" t="s">
        <v>752</v>
      </c>
      <c r="E373" t="s">
        <v>276</v>
      </c>
      <c r="F373" t="s">
        <v>753</v>
      </c>
      <c r="G373" t="s">
        <v>1529</v>
      </c>
      <c r="H373" s="6">
        <v>43832</v>
      </c>
      <c r="I373" s="2">
        <v>45657</v>
      </c>
      <c r="J373">
        <v>388.08</v>
      </c>
      <c r="K373" s="45">
        <f t="shared" si="75"/>
        <v>867.54908496732037</v>
      </c>
      <c r="L373" s="3">
        <f t="shared" si="76"/>
        <v>366</v>
      </c>
      <c r="M373" s="3">
        <f t="shared" si="77"/>
        <v>2</v>
      </c>
      <c r="N373" s="3">
        <f t="shared" si="78"/>
        <v>0</v>
      </c>
      <c r="O373" s="3">
        <f t="shared" si="79"/>
        <v>364</v>
      </c>
      <c r="P373" s="51">
        <f t="shared" si="80"/>
        <v>141261.12</v>
      </c>
      <c r="Q373" s="51">
        <f t="shared" si="81"/>
        <v>94112.795003950188</v>
      </c>
      <c r="R373" s="51">
        <f t="shared" si="82"/>
        <v>98933.28888125025</v>
      </c>
      <c r="S373" s="51">
        <f t="shared" si="83"/>
        <v>193046.08388520044</v>
      </c>
      <c r="T373" s="58">
        <f t="shared" si="84"/>
        <v>34927.199999999997</v>
      </c>
      <c r="U373" s="58">
        <f t="shared" si="85"/>
        <v>34927.199999999997</v>
      </c>
      <c r="V373" s="13"/>
      <c r="W373" s="13">
        <f t="shared" si="86"/>
        <v>130</v>
      </c>
      <c r="X373" s="57">
        <f t="shared" si="87"/>
        <v>112781.38104575165</v>
      </c>
      <c r="Y373" s="72">
        <f t="shared" si="88"/>
        <v>77854.181045751655</v>
      </c>
      <c r="AA373" s="74">
        <f t="shared" si="89"/>
        <v>112781.38104575165</v>
      </c>
    </row>
    <row r="374" spans="1:27" ht="14.5" x14ac:dyDescent="0.35">
      <c r="A374">
        <v>2562</v>
      </c>
      <c r="B374" t="s">
        <v>754</v>
      </c>
      <c r="C374" t="s">
        <v>1385</v>
      </c>
      <c r="D374" t="s">
        <v>752</v>
      </c>
      <c r="E374" t="s">
        <v>276</v>
      </c>
      <c r="F374" t="s">
        <v>753</v>
      </c>
      <c r="G374" t="s">
        <v>1529</v>
      </c>
      <c r="H374" s="6">
        <v>35646</v>
      </c>
      <c r="I374" s="2">
        <v>45657</v>
      </c>
      <c r="J374">
        <v>482.68</v>
      </c>
      <c r="K374" s="45">
        <f t="shared" si="75"/>
        <v>1029.1859477124183</v>
      </c>
      <c r="L374" s="3">
        <f t="shared" si="76"/>
        <v>366</v>
      </c>
      <c r="M374" s="3">
        <f t="shared" si="77"/>
        <v>0</v>
      </c>
      <c r="N374" s="3">
        <f t="shared" si="78"/>
        <v>0</v>
      </c>
      <c r="O374" s="3">
        <f t="shared" si="79"/>
        <v>366</v>
      </c>
      <c r="P374" s="51">
        <f t="shared" si="80"/>
        <v>176660.88</v>
      </c>
      <c r="Q374" s="51">
        <f t="shared" si="81"/>
        <v>94629.898273202649</v>
      </c>
      <c r="R374" s="51">
        <f t="shared" si="82"/>
        <v>123725.77730557344</v>
      </c>
      <c r="S374" s="51">
        <f t="shared" si="83"/>
        <v>218355.67557877611</v>
      </c>
      <c r="T374" s="58">
        <f t="shared" si="84"/>
        <v>43441.2</v>
      </c>
      <c r="U374" s="58">
        <f t="shared" si="85"/>
        <v>43441.2</v>
      </c>
      <c r="V374" s="13"/>
      <c r="W374" s="13">
        <f t="shared" si="86"/>
        <v>130</v>
      </c>
      <c r="X374" s="57">
        <f t="shared" si="87"/>
        <v>133794.17320261439</v>
      </c>
      <c r="Y374" s="72">
        <f t="shared" si="88"/>
        <v>90352.97320261439</v>
      </c>
      <c r="AA374" s="74">
        <f t="shared" si="89"/>
        <v>133794.17320261439</v>
      </c>
    </row>
    <row r="375" spans="1:27" ht="14.5" x14ac:dyDescent="0.35">
      <c r="A375">
        <v>2563</v>
      </c>
      <c r="B375" t="s">
        <v>756</v>
      </c>
      <c r="C375" t="s">
        <v>1385</v>
      </c>
      <c r="D375" t="s">
        <v>752</v>
      </c>
      <c r="E375" t="s">
        <v>276</v>
      </c>
      <c r="F375" t="s">
        <v>753</v>
      </c>
      <c r="G375" t="s">
        <v>1529</v>
      </c>
      <c r="H375" s="6">
        <v>41491</v>
      </c>
      <c r="I375" s="2">
        <v>45657</v>
      </c>
      <c r="J375">
        <v>482.68</v>
      </c>
      <c r="K375" s="45">
        <f t="shared" si="75"/>
        <v>1046.9840522875818</v>
      </c>
      <c r="L375" s="3">
        <f t="shared" si="76"/>
        <v>366</v>
      </c>
      <c r="M375" s="3">
        <f t="shared" si="77"/>
        <v>0</v>
      </c>
      <c r="N375" s="3">
        <f t="shared" si="78"/>
        <v>0</v>
      </c>
      <c r="O375" s="3">
        <f t="shared" si="79"/>
        <v>366</v>
      </c>
      <c r="P375" s="51">
        <f t="shared" si="80"/>
        <v>176660.88</v>
      </c>
      <c r="Q375" s="51">
        <f t="shared" si="81"/>
        <v>94629.898273202649</v>
      </c>
      <c r="R375" s="51">
        <f t="shared" si="82"/>
        <v>123725.77730557344</v>
      </c>
      <c r="S375" s="51">
        <f t="shared" si="83"/>
        <v>218355.67557877611</v>
      </c>
      <c r="T375" s="58">
        <f t="shared" si="84"/>
        <v>43441.2</v>
      </c>
      <c r="U375" s="58">
        <f t="shared" si="85"/>
        <v>43441.2</v>
      </c>
      <c r="V375" s="13"/>
      <c r="W375" s="13">
        <f t="shared" si="86"/>
        <v>130</v>
      </c>
      <c r="X375" s="57">
        <f t="shared" si="87"/>
        <v>136107.92679738562</v>
      </c>
      <c r="Y375" s="72">
        <f t="shared" si="88"/>
        <v>92666.726797385621</v>
      </c>
      <c r="AA375" s="74">
        <f t="shared" si="89"/>
        <v>136107.92679738562</v>
      </c>
    </row>
    <row r="376" spans="1:27" ht="14.5" x14ac:dyDescent="0.35">
      <c r="A376">
        <v>2564</v>
      </c>
      <c r="B376" t="s">
        <v>757</v>
      </c>
      <c r="C376" t="s">
        <v>1385</v>
      </c>
      <c r="D376" t="s">
        <v>752</v>
      </c>
      <c r="E376" t="s">
        <v>276</v>
      </c>
      <c r="F376" t="s">
        <v>753</v>
      </c>
      <c r="G376" t="s">
        <v>1529</v>
      </c>
      <c r="H376" s="6">
        <v>44198</v>
      </c>
      <c r="I376" s="2">
        <v>45657</v>
      </c>
      <c r="J376">
        <v>482.68</v>
      </c>
      <c r="K376" s="45">
        <f t="shared" si="75"/>
        <v>1033.9907189542485</v>
      </c>
      <c r="L376" s="3">
        <f t="shared" si="76"/>
        <v>366</v>
      </c>
      <c r="M376" s="3">
        <f t="shared" si="77"/>
        <v>4</v>
      </c>
      <c r="N376" s="3">
        <f t="shared" si="78"/>
        <v>0</v>
      </c>
      <c r="O376" s="3">
        <f t="shared" si="79"/>
        <v>362</v>
      </c>
      <c r="P376" s="51">
        <f t="shared" si="80"/>
        <v>174730.16</v>
      </c>
      <c r="Q376" s="51">
        <f t="shared" si="81"/>
        <v>93595.691734697713</v>
      </c>
      <c r="R376" s="51">
        <f t="shared" si="82"/>
        <v>122373.58301808083</v>
      </c>
      <c r="S376" s="51">
        <f t="shared" si="83"/>
        <v>215969.27475277852</v>
      </c>
      <c r="T376" s="58">
        <f t="shared" si="84"/>
        <v>43441.2</v>
      </c>
      <c r="U376" s="58">
        <f t="shared" si="85"/>
        <v>43441.2</v>
      </c>
      <c r="V376" s="13"/>
      <c r="W376" s="13">
        <f t="shared" si="86"/>
        <v>130</v>
      </c>
      <c r="X376" s="57">
        <f t="shared" si="87"/>
        <v>134418.79346405229</v>
      </c>
      <c r="Y376" s="72">
        <f t="shared" si="88"/>
        <v>90977.59346405229</v>
      </c>
      <c r="AA376" s="74">
        <f t="shared" si="89"/>
        <v>134418.79346405229</v>
      </c>
    </row>
    <row r="377" spans="1:27" ht="14.5" x14ac:dyDescent="0.35">
      <c r="A377">
        <v>2565</v>
      </c>
      <c r="B377" t="s">
        <v>758</v>
      </c>
      <c r="C377" t="s">
        <v>1385</v>
      </c>
      <c r="D377" t="s">
        <v>752</v>
      </c>
      <c r="E377" t="s">
        <v>276</v>
      </c>
      <c r="F377" t="s">
        <v>753</v>
      </c>
      <c r="G377" t="s">
        <v>1529</v>
      </c>
      <c r="H377" s="6">
        <v>41852</v>
      </c>
      <c r="I377" s="2">
        <v>45657</v>
      </c>
      <c r="J377">
        <v>482.68</v>
      </c>
      <c r="K377" s="45">
        <f t="shared" si="75"/>
        <v>1042.4573856209151</v>
      </c>
      <c r="L377" s="3">
        <f t="shared" si="76"/>
        <v>366</v>
      </c>
      <c r="M377" s="3">
        <f t="shared" si="77"/>
        <v>0</v>
      </c>
      <c r="N377" s="3">
        <f t="shared" si="78"/>
        <v>0</v>
      </c>
      <c r="O377" s="3">
        <f t="shared" si="79"/>
        <v>366</v>
      </c>
      <c r="P377" s="51">
        <f t="shared" si="80"/>
        <v>176660.88</v>
      </c>
      <c r="Q377" s="51">
        <f t="shared" si="81"/>
        <v>94629.898273202649</v>
      </c>
      <c r="R377" s="51">
        <f t="shared" si="82"/>
        <v>123725.77730557344</v>
      </c>
      <c r="S377" s="51">
        <f t="shared" si="83"/>
        <v>218355.67557877611</v>
      </c>
      <c r="T377" s="58">
        <f t="shared" si="84"/>
        <v>43441.2</v>
      </c>
      <c r="U377" s="58">
        <f t="shared" si="85"/>
        <v>43441.2</v>
      </c>
      <c r="V377" s="13"/>
      <c r="W377" s="13">
        <f t="shared" si="86"/>
        <v>130</v>
      </c>
      <c r="X377" s="57">
        <f t="shared" si="87"/>
        <v>135519.46013071897</v>
      </c>
      <c r="Y377" s="72">
        <f t="shared" si="88"/>
        <v>92078.260130718976</v>
      </c>
      <c r="AA377" s="74">
        <f t="shared" si="89"/>
        <v>135519.46013071897</v>
      </c>
    </row>
    <row r="378" spans="1:27" ht="14.5" x14ac:dyDescent="0.35">
      <c r="A378">
        <v>2566</v>
      </c>
      <c r="B378" t="s">
        <v>760</v>
      </c>
      <c r="C378" t="s">
        <v>1385</v>
      </c>
      <c r="D378" t="s">
        <v>761</v>
      </c>
      <c r="E378" t="s">
        <v>276</v>
      </c>
      <c r="F378" t="s">
        <v>753</v>
      </c>
      <c r="G378" t="s">
        <v>1529</v>
      </c>
      <c r="H378" s="6">
        <v>43318</v>
      </c>
      <c r="I378" s="2">
        <v>45657</v>
      </c>
      <c r="J378">
        <v>482.68</v>
      </c>
      <c r="K378" s="45">
        <f t="shared" si="75"/>
        <v>1127.8860130718954</v>
      </c>
      <c r="L378" s="3">
        <f t="shared" si="76"/>
        <v>366</v>
      </c>
      <c r="M378" s="3">
        <f t="shared" si="77"/>
        <v>0</v>
      </c>
      <c r="N378" s="3">
        <f t="shared" si="78"/>
        <v>0</v>
      </c>
      <c r="O378" s="3">
        <f t="shared" si="79"/>
        <v>366</v>
      </c>
      <c r="P378" s="51">
        <f t="shared" si="80"/>
        <v>176660.88</v>
      </c>
      <c r="Q378" s="51">
        <f t="shared" si="81"/>
        <v>94629.898273202649</v>
      </c>
      <c r="R378" s="51">
        <f t="shared" si="82"/>
        <v>123725.77730557344</v>
      </c>
      <c r="S378" s="51">
        <f t="shared" si="83"/>
        <v>218355.67557877611</v>
      </c>
      <c r="T378" s="58">
        <f t="shared" si="84"/>
        <v>43441.2</v>
      </c>
      <c r="U378" s="58">
        <f t="shared" si="85"/>
        <v>43441.2</v>
      </c>
      <c r="V378" s="13"/>
      <c r="W378" s="13">
        <f t="shared" si="86"/>
        <v>130</v>
      </c>
      <c r="X378" s="57">
        <f t="shared" si="87"/>
        <v>146625.1816993464</v>
      </c>
      <c r="Y378" s="72">
        <f t="shared" si="88"/>
        <v>103183.9816993464</v>
      </c>
      <c r="AA378" s="74">
        <f t="shared" si="89"/>
        <v>146625.1816993464</v>
      </c>
    </row>
    <row r="379" spans="1:27" ht="14.5" x14ac:dyDescent="0.35">
      <c r="A379">
        <v>2567</v>
      </c>
      <c r="B379" t="s">
        <v>763</v>
      </c>
      <c r="C379" t="s">
        <v>1385</v>
      </c>
      <c r="D379" t="s">
        <v>764</v>
      </c>
      <c r="E379" t="s">
        <v>276</v>
      </c>
      <c r="F379" t="s">
        <v>1516</v>
      </c>
      <c r="G379" t="s">
        <v>1529</v>
      </c>
      <c r="H379" s="6">
        <v>42373</v>
      </c>
      <c r="I379" s="2">
        <v>45657</v>
      </c>
      <c r="J379">
        <v>636.4</v>
      </c>
      <c r="K379" s="45">
        <f t="shared" si="75"/>
        <v>1389.2731372549019</v>
      </c>
      <c r="L379" s="3">
        <f t="shared" si="76"/>
        <v>366</v>
      </c>
      <c r="M379" s="3">
        <f t="shared" si="77"/>
        <v>0</v>
      </c>
      <c r="N379" s="3">
        <f t="shared" si="78"/>
        <v>5</v>
      </c>
      <c r="O379" s="3">
        <f t="shared" si="79"/>
        <v>361</v>
      </c>
      <c r="P379" s="51">
        <f t="shared" si="80"/>
        <v>188277.38399999999</v>
      </c>
      <c r="Q379" s="51">
        <f t="shared" si="81"/>
        <v>93337.140100071469</v>
      </c>
      <c r="R379" s="51">
        <f t="shared" si="82"/>
        <v>131861.48333722743</v>
      </c>
      <c r="S379" s="51">
        <f t="shared" si="83"/>
        <v>225198.6234372989</v>
      </c>
      <c r="T379" s="58">
        <f t="shared" si="84"/>
        <v>57276</v>
      </c>
      <c r="U379" s="58">
        <f t="shared" si="85"/>
        <v>57276</v>
      </c>
      <c r="V379" s="13"/>
      <c r="W379" s="13">
        <f t="shared" si="86"/>
        <v>130</v>
      </c>
      <c r="X379" s="57">
        <f t="shared" si="87"/>
        <v>180605.50784313725</v>
      </c>
      <c r="Y379" s="72">
        <f t="shared" si="88"/>
        <v>123329.50784313725</v>
      </c>
      <c r="AA379" s="74">
        <f t="shared" si="89"/>
        <v>180605.50784313725</v>
      </c>
    </row>
    <row r="380" spans="1:27" ht="14.5" x14ac:dyDescent="0.35">
      <c r="A380">
        <v>2568</v>
      </c>
      <c r="B380" t="s">
        <v>765</v>
      </c>
      <c r="C380" t="s">
        <v>1385</v>
      </c>
      <c r="D380" t="s">
        <v>766</v>
      </c>
      <c r="E380" t="s">
        <v>276</v>
      </c>
      <c r="F380" t="s">
        <v>753</v>
      </c>
      <c r="G380" t="s">
        <v>40</v>
      </c>
      <c r="H380" s="6">
        <v>44136</v>
      </c>
      <c r="I380" s="2">
        <v>45657</v>
      </c>
      <c r="J380">
        <v>386.25</v>
      </c>
      <c r="K380" s="45">
        <f t="shared" si="75"/>
        <v>671.26261437908488</v>
      </c>
      <c r="L380" s="3">
        <f t="shared" si="76"/>
        <v>366</v>
      </c>
      <c r="M380" s="3">
        <f t="shared" si="77"/>
        <v>0</v>
      </c>
      <c r="N380" s="3">
        <f t="shared" si="78"/>
        <v>0</v>
      </c>
      <c r="O380" s="3">
        <f t="shared" si="79"/>
        <v>366</v>
      </c>
      <c r="P380" s="51">
        <f t="shared" si="80"/>
        <v>141367.5</v>
      </c>
      <c r="Q380" s="51">
        <f t="shared" si="81"/>
        <v>94629.898273202649</v>
      </c>
      <c r="R380" s="51">
        <f t="shared" si="82"/>
        <v>99007.792915135782</v>
      </c>
      <c r="S380" s="51">
        <f t="shared" si="83"/>
        <v>193637.69118833845</v>
      </c>
      <c r="T380" s="58">
        <f t="shared" si="84"/>
        <v>34762.5</v>
      </c>
      <c r="U380" s="58">
        <f t="shared" si="85"/>
        <v>34762.5</v>
      </c>
      <c r="V380" s="13"/>
      <c r="W380" s="13">
        <f t="shared" si="86"/>
        <v>130</v>
      </c>
      <c r="X380" s="57">
        <f t="shared" si="87"/>
        <v>87264.139869281033</v>
      </c>
      <c r="Y380" s="72">
        <f t="shared" si="88"/>
        <v>52501.639869281033</v>
      </c>
      <c r="AA380" s="74">
        <f t="shared" si="89"/>
        <v>87264.139869281033</v>
      </c>
    </row>
    <row r="381" spans="1:27" ht="14.5" x14ac:dyDescent="0.35">
      <c r="A381">
        <v>2569</v>
      </c>
      <c r="B381" t="s">
        <v>768</v>
      </c>
      <c r="C381" t="s">
        <v>1488</v>
      </c>
      <c r="D381" t="s">
        <v>769</v>
      </c>
      <c r="E381" t="s">
        <v>276</v>
      </c>
      <c r="F381" t="s">
        <v>770</v>
      </c>
      <c r="G381" t="s">
        <v>1529</v>
      </c>
      <c r="H381" s="6">
        <v>42373</v>
      </c>
      <c r="I381" s="2">
        <v>45657</v>
      </c>
      <c r="J381">
        <v>636.4</v>
      </c>
      <c r="K381" s="45">
        <f t="shared" si="75"/>
        <v>1195.1101307189542</v>
      </c>
      <c r="L381" s="3">
        <f t="shared" si="76"/>
        <v>366</v>
      </c>
      <c r="M381" s="3">
        <f t="shared" si="77"/>
        <v>1</v>
      </c>
      <c r="N381" s="3">
        <f t="shared" si="78"/>
        <v>0</v>
      </c>
      <c r="O381" s="3">
        <f t="shared" si="79"/>
        <v>365</v>
      </c>
      <c r="P381" s="51">
        <f t="shared" si="80"/>
        <v>190363.56</v>
      </c>
      <c r="Q381" s="51">
        <f t="shared" si="81"/>
        <v>94371.346638576419</v>
      </c>
      <c r="R381" s="51">
        <f t="shared" si="82"/>
        <v>133322.55240467592</v>
      </c>
      <c r="S381" s="51">
        <f t="shared" si="83"/>
        <v>227693.89904325234</v>
      </c>
      <c r="T381" s="58">
        <f t="shared" si="84"/>
        <v>57276</v>
      </c>
      <c r="U381" s="58">
        <f t="shared" si="85"/>
        <v>57276</v>
      </c>
      <c r="V381" s="13"/>
      <c r="W381" s="13">
        <f t="shared" si="86"/>
        <v>0</v>
      </c>
      <c r="X381" s="57">
        <f t="shared" si="87"/>
        <v>0</v>
      </c>
      <c r="Y381" s="72">
        <f t="shared" si="88"/>
        <v>0</v>
      </c>
      <c r="AA381" s="74">
        <f t="shared" si="89"/>
        <v>57276</v>
      </c>
    </row>
    <row r="382" spans="1:27" ht="14.5" x14ac:dyDescent="0.35">
      <c r="A382">
        <v>2570</v>
      </c>
      <c r="B382" t="s">
        <v>771</v>
      </c>
      <c r="C382" t="s">
        <v>1385</v>
      </c>
      <c r="D382" t="s">
        <v>769</v>
      </c>
      <c r="E382" t="s">
        <v>276</v>
      </c>
      <c r="F382" t="s">
        <v>770</v>
      </c>
      <c r="G382" t="s">
        <v>1529</v>
      </c>
      <c r="H382" s="6">
        <v>40269</v>
      </c>
      <c r="I382" s="2">
        <v>45657</v>
      </c>
      <c r="J382">
        <v>636.4</v>
      </c>
      <c r="K382" s="45">
        <f t="shared" si="75"/>
        <v>1198.0217647058826</v>
      </c>
      <c r="L382" s="3">
        <f t="shared" si="76"/>
        <v>366</v>
      </c>
      <c r="M382" s="3">
        <f t="shared" si="77"/>
        <v>0</v>
      </c>
      <c r="N382" s="3">
        <f t="shared" si="78"/>
        <v>0</v>
      </c>
      <c r="O382" s="3">
        <f t="shared" si="79"/>
        <v>366</v>
      </c>
      <c r="P382" s="51">
        <f t="shared" si="80"/>
        <v>190885.10399999999</v>
      </c>
      <c r="Q382" s="51">
        <f t="shared" si="81"/>
        <v>94629.898273202649</v>
      </c>
      <c r="R382" s="51">
        <f t="shared" si="82"/>
        <v>133687.81967153805</v>
      </c>
      <c r="S382" s="51">
        <f t="shared" si="83"/>
        <v>228317.7179447407</v>
      </c>
      <c r="T382" s="58">
        <f t="shared" si="84"/>
        <v>57276</v>
      </c>
      <c r="U382" s="58">
        <f t="shared" si="85"/>
        <v>57276</v>
      </c>
      <c r="V382" s="13"/>
      <c r="W382" s="13">
        <f t="shared" si="86"/>
        <v>130</v>
      </c>
      <c r="X382" s="57">
        <f t="shared" si="87"/>
        <v>155742.82941176475</v>
      </c>
      <c r="Y382" s="72">
        <f t="shared" si="88"/>
        <v>98466.829411764746</v>
      </c>
      <c r="AA382" s="74">
        <f t="shared" si="89"/>
        <v>155742.82941176475</v>
      </c>
    </row>
    <row r="383" spans="1:27" ht="14.5" x14ac:dyDescent="0.35">
      <c r="A383">
        <v>2571</v>
      </c>
      <c r="B383" t="s">
        <v>773</v>
      </c>
      <c r="C383" t="s">
        <v>1385</v>
      </c>
      <c r="D383" t="s">
        <v>411</v>
      </c>
      <c r="E383" t="s">
        <v>276</v>
      </c>
      <c r="F383" t="s">
        <v>277</v>
      </c>
      <c r="G383" t="s">
        <v>40</v>
      </c>
      <c r="H383" s="6">
        <v>43832</v>
      </c>
      <c r="I383" s="2">
        <v>45657</v>
      </c>
      <c r="J383">
        <v>300.25</v>
      </c>
      <c r="K383" s="45">
        <f t="shared" si="75"/>
        <v>605.50202614379089</v>
      </c>
      <c r="L383" s="3">
        <f t="shared" si="76"/>
        <v>366</v>
      </c>
      <c r="M383" s="3">
        <f t="shared" si="77"/>
        <v>0</v>
      </c>
      <c r="N383" s="3">
        <f t="shared" si="78"/>
        <v>9</v>
      </c>
      <c r="O383" s="3">
        <f t="shared" si="79"/>
        <v>357</v>
      </c>
      <c r="P383" s="51">
        <f t="shared" si="80"/>
        <v>107189.25</v>
      </c>
      <c r="Q383" s="51">
        <f t="shared" si="81"/>
        <v>92302.933561566519</v>
      </c>
      <c r="R383" s="51">
        <f t="shared" si="82"/>
        <v>75070.79821549308</v>
      </c>
      <c r="S383" s="51">
        <f t="shared" si="83"/>
        <v>167373.73177705961</v>
      </c>
      <c r="T383" s="58">
        <f t="shared" si="84"/>
        <v>27022.5</v>
      </c>
      <c r="U383" s="58">
        <f t="shared" si="85"/>
        <v>27022.5</v>
      </c>
      <c r="V383" s="13"/>
      <c r="W383" s="13">
        <f t="shared" si="86"/>
        <v>130</v>
      </c>
      <c r="X383" s="57">
        <f t="shared" si="87"/>
        <v>78715.263398692812</v>
      </c>
      <c r="Y383" s="72">
        <f t="shared" si="88"/>
        <v>51692.763398692812</v>
      </c>
      <c r="AA383" s="74">
        <f t="shared" si="89"/>
        <v>78715.263398692812</v>
      </c>
    </row>
    <row r="384" spans="1:27" ht="14.5" x14ac:dyDescent="0.35">
      <c r="A384">
        <v>2572</v>
      </c>
      <c r="B384" t="s">
        <v>774</v>
      </c>
      <c r="C384" t="s">
        <v>1385</v>
      </c>
      <c r="D384" t="s">
        <v>275</v>
      </c>
      <c r="E384" t="s">
        <v>276</v>
      </c>
      <c r="F384" t="s">
        <v>504</v>
      </c>
      <c r="G384" t="s">
        <v>40</v>
      </c>
      <c r="H384" s="6">
        <v>43832</v>
      </c>
      <c r="I384" s="2">
        <v>45657</v>
      </c>
      <c r="J384">
        <v>300.25</v>
      </c>
      <c r="K384" s="45">
        <f t="shared" si="75"/>
        <v>755.59300653594767</v>
      </c>
      <c r="L384" s="3">
        <f t="shared" si="76"/>
        <v>366</v>
      </c>
      <c r="M384" s="3">
        <f t="shared" si="77"/>
        <v>4</v>
      </c>
      <c r="N384" s="3">
        <f t="shared" si="78"/>
        <v>30</v>
      </c>
      <c r="O384" s="3">
        <f t="shared" si="79"/>
        <v>332</v>
      </c>
      <c r="P384" s="51">
        <f t="shared" si="80"/>
        <v>99683</v>
      </c>
      <c r="Q384" s="51">
        <f t="shared" si="81"/>
        <v>85839.142695910603</v>
      </c>
      <c r="R384" s="51">
        <f t="shared" si="82"/>
        <v>69813.739516929141</v>
      </c>
      <c r="S384" s="51">
        <f t="shared" si="83"/>
        <v>155652.88221283973</v>
      </c>
      <c r="T384" s="58">
        <f t="shared" si="84"/>
        <v>27022.5</v>
      </c>
      <c r="U384" s="58">
        <f t="shared" si="85"/>
        <v>27022.5</v>
      </c>
      <c r="V384" s="13"/>
      <c r="W384" s="13">
        <f t="shared" si="86"/>
        <v>130</v>
      </c>
      <c r="X384" s="57">
        <f t="shared" si="87"/>
        <v>98227.090849673201</v>
      </c>
      <c r="Y384" s="72">
        <f t="shared" si="88"/>
        <v>71204.590849673201</v>
      </c>
      <c r="AA384" s="74">
        <f t="shared" si="89"/>
        <v>98227.090849673201</v>
      </c>
    </row>
    <row r="385" spans="1:27" ht="14.5" x14ac:dyDescent="0.35">
      <c r="A385">
        <v>2573</v>
      </c>
      <c r="B385" t="s">
        <v>778</v>
      </c>
      <c r="C385" t="s">
        <v>1385</v>
      </c>
      <c r="D385" t="s">
        <v>512</v>
      </c>
      <c r="E385" t="s">
        <v>276</v>
      </c>
      <c r="F385" t="s">
        <v>504</v>
      </c>
      <c r="G385" t="s">
        <v>40</v>
      </c>
      <c r="H385" s="6">
        <v>44409</v>
      </c>
      <c r="I385" s="2">
        <v>45657</v>
      </c>
      <c r="J385">
        <v>434.62</v>
      </c>
      <c r="K385" s="45">
        <f t="shared" si="75"/>
        <v>861.52169934640506</v>
      </c>
      <c r="L385" s="3">
        <f t="shared" si="76"/>
        <v>366</v>
      </c>
      <c r="M385" s="3">
        <f t="shared" si="77"/>
        <v>5</v>
      </c>
      <c r="N385" s="3">
        <f t="shared" si="78"/>
        <v>0</v>
      </c>
      <c r="O385" s="3">
        <f t="shared" si="79"/>
        <v>361</v>
      </c>
      <c r="P385" s="51">
        <f t="shared" si="80"/>
        <v>156897.82</v>
      </c>
      <c r="Q385" s="51">
        <f t="shared" si="81"/>
        <v>93337.140100071469</v>
      </c>
      <c r="R385" s="51">
        <f t="shared" si="82"/>
        <v>109884.56944768953</v>
      </c>
      <c r="S385" s="51">
        <f t="shared" si="83"/>
        <v>203221.70954776101</v>
      </c>
      <c r="T385" s="58">
        <f t="shared" si="84"/>
        <v>39115.800000000003</v>
      </c>
      <c r="U385" s="58">
        <f t="shared" si="85"/>
        <v>39115.800000000003</v>
      </c>
      <c r="V385" s="13"/>
      <c r="W385" s="13">
        <f t="shared" si="86"/>
        <v>130</v>
      </c>
      <c r="X385" s="57">
        <f t="shared" si="87"/>
        <v>111997.82091503266</v>
      </c>
      <c r="Y385" s="72">
        <f t="shared" si="88"/>
        <v>72882.020915032655</v>
      </c>
      <c r="AA385" s="74">
        <f t="shared" si="89"/>
        <v>111997.82091503266</v>
      </c>
    </row>
    <row r="386" spans="1:27" ht="14.5" x14ac:dyDescent="0.35">
      <c r="A386">
        <v>2577</v>
      </c>
      <c r="B386" t="s">
        <v>782</v>
      </c>
      <c r="C386" t="s">
        <v>1488</v>
      </c>
      <c r="D386" t="s">
        <v>503</v>
      </c>
      <c r="E386" t="s">
        <v>276</v>
      </c>
      <c r="F386" t="s">
        <v>504</v>
      </c>
      <c r="G386" t="s">
        <v>40</v>
      </c>
      <c r="H386" s="6">
        <v>44198</v>
      </c>
      <c r="I386" s="2">
        <v>45657</v>
      </c>
      <c r="J386">
        <v>282.73</v>
      </c>
      <c r="K386" s="45">
        <f t="shared" si="75"/>
        <v>282.73</v>
      </c>
      <c r="L386" s="3">
        <f t="shared" si="76"/>
        <v>366</v>
      </c>
      <c r="M386" s="3">
        <f t="shared" si="77"/>
        <v>4</v>
      </c>
      <c r="N386" s="3">
        <f t="shared" si="78"/>
        <v>0</v>
      </c>
      <c r="O386" s="3">
        <f t="shared" si="79"/>
        <v>362</v>
      </c>
      <c r="P386" s="51">
        <f t="shared" si="80"/>
        <v>102348.26000000001</v>
      </c>
      <c r="Q386" s="51">
        <f t="shared" si="81"/>
        <v>93595.691734697713</v>
      </c>
      <c r="R386" s="51">
        <f t="shared" si="82"/>
        <v>71680.374423431669</v>
      </c>
      <c r="S386" s="51">
        <f t="shared" si="83"/>
        <v>165276.06615812937</v>
      </c>
      <c r="T386" s="58">
        <f t="shared" si="84"/>
        <v>25445.7</v>
      </c>
      <c r="U386" s="58">
        <f t="shared" si="85"/>
        <v>25445.7</v>
      </c>
      <c r="V386" s="13"/>
      <c r="W386" s="13">
        <f t="shared" si="86"/>
        <v>0</v>
      </c>
      <c r="X386" s="57">
        <f t="shared" si="87"/>
        <v>0</v>
      </c>
      <c r="Y386" s="72">
        <f t="shared" si="88"/>
        <v>0</v>
      </c>
      <c r="AA386" s="74">
        <f t="shared" si="89"/>
        <v>25445.7</v>
      </c>
    </row>
    <row r="387" spans="1:27" ht="14.5" x14ac:dyDescent="0.35">
      <c r="A387">
        <v>2581</v>
      </c>
      <c r="B387" t="s">
        <v>785</v>
      </c>
      <c r="C387" t="s">
        <v>1385</v>
      </c>
      <c r="D387" t="s">
        <v>503</v>
      </c>
      <c r="E387" t="s">
        <v>276</v>
      </c>
      <c r="F387" t="s">
        <v>504</v>
      </c>
      <c r="G387" t="s">
        <v>40</v>
      </c>
      <c r="H387" s="6">
        <v>44198</v>
      </c>
      <c r="I387" s="2">
        <v>45657</v>
      </c>
      <c r="J387">
        <v>300.25</v>
      </c>
      <c r="K387" s="45">
        <f t="shared" si="75"/>
        <v>619.95137254901954</v>
      </c>
      <c r="L387" s="3">
        <f t="shared" si="76"/>
        <v>366</v>
      </c>
      <c r="M387" s="3">
        <f t="shared" si="77"/>
        <v>2</v>
      </c>
      <c r="N387" s="3">
        <f t="shared" si="78"/>
        <v>0</v>
      </c>
      <c r="O387" s="3">
        <f t="shared" si="79"/>
        <v>364</v>
      </c>
      <c r="P387" s="51">
        <f t="shared" si="80"/>
        <v>109291</v>
      </c>
      <c r="Q387" s="51">
        <f t="shared" si="81"/>
        <v>94112.795003950188</v>
      </c>
      <c r="R387" s="51">
        <f t="shared" si="82"/>
        <v>76542.774651090978</v>
      </c>
      <c r="S387" s="51">
        <f t="shared" si="83"/>
        <v>170655.56965504115</v>
      </c>
      <c r="T387" s="58">
        <f t="shared" si="84"/>
        <v>27022.5</v>
      </c>
      <c r="U387" s="58">
        <f t="shared" si="85"/>
        <v>27022.5</v>
      </c>
      <c r="V387" s="13"/>
      <c r="W387" s="13">
        <f t="shared" si="86"/>
        <v>130</v>
      </c>
      <c r="X387" s="57">
        <f t="shared" si="87"/>
        <v>80593.678431372537</v>
      </c>
      <c r="Y387" s="72">
        <f t="shared" si="88"/>
        <v>53571.178431372537</v>
      </c>
      <c r="AA387" s="74">
        <f t="shared" si="89"/>
        <v>80593.678431372537</v>
      </c>
    </row>
    <row r="388" spans="1:27" ht="14.5" x14ac:dyDescent="0.35">
      <c r="A388">
        <v>2582</v>
      </c>
      <c r="B388" t="s">
        <v>1448</v>
      </c>
      <c r="C388" t="s">
        <v>1385</v>
      </c>
      <c r="D388" t="s">
        <v>253</v>
      </c>
      <c r="E388" t="s">
        <v>276</v>
      </c>
      <c r="F388" t="s">
        <v>1063</v>
      </c>
      <c r="G388" t="s">
        <v>40</v>
      </c>
      <c r="H388" s="6">
        <v>45418</v>
      </c>
      <c r="I388" s="2">
        <v>45657</v>
      </c>
      <c r="J388">
        <v>286.27</v>
      </c>
      <c r="K388" s="45">
        <f t="shared" si="75"/>
        <v>513.46228758169946</v>
      </c>
      <c r="L388" s="3">
        <f t="shared" si="76"/>
        <v>240</v>
      </c>
      <c r="M388" s="3">
        <f t="shared" si="77"/>
        <v>6</v>
      </c>
      <c r="N388" s="3">
        <f t="shared" si="78"/>
        <v>0</v>
      </c>
      <c r="O388" s="3">
        <f t="shared" si="79"/>
        <v>234</v>
      </c>
      <c r="P388" s="51">
        <f t="shared" si="80"/>
        <v>66987.179999999993</v>
      </c>
      <c r="Q388" s="51">
        <f t="shared" si="81"/>
        <v>60501.082502539401</v>
      </c>
      <c r="R388" s="51">
        <f t="shared" si="82"/>
        <v>46914.975828312199</v>
      </c>
      <c r="S388" s="51">
        <f t="shared" si="83"/>
        <v>107416.05833085161</v>
      </c>
      <c r="T388" s="58">
        <f t="shared" si="84"/>
        <v>25764.3</v>
      </c>
      <c r="U388" s="58">
        <f t="shared" si="85"/>
        <v>25764.3</v>
      </c>
      <c r="V388" s="13"/>
      <c r="W388" s="13">
        <f t="shared" si="86"/>
        <v>130</v>
      </c>
      <c r="X388" s="57">
        <f t="shared" si="87"/>
        <v>66750.097385620931</v>
      </c>
      <c r="Y388" s="72">
        <f t="shared" si="88"/>
        <v>40985.797385620928</v>
      </c>
      <c r="AA388" s="74">
        <f t="shared" si="89"/>
        <v>66750.097385620931</v>
      </c>
    </row>
    <row r="389" spans="1:27" ht="14.5" x14ac:dyDescent="0.35">
      <c r="A389">
        <v>2583</v>
      </c>
      <c r="B389" t="s">
        <v>786</v>
      </c>
      <c r="C389" t="s">
        <v>1385</v>
      </c>
      <c r="D389" t="s">
        <v>787</v>
      </c>
      <c r="E389" t="s">
        <v>276</v>
      </c>
      <c r="F389" t="s">
        <v>1506</v>
      </c>
      <c r="G389" t="s">
        <v>1529</v>
      </c>
      <c r="H389" s="6">
        <v>43832</v>
      </c>
      <c r="I389" s="2">
        <v>45657</v>
      </c>
      <c r="J389">
        <v>431.08</v>
      </c>
      <c r="K389" s="45">
        <f t="shared" ref="K389:K452" si="90">IFERROR(VLOOKUP(A389,promedio,29,FALSE),J389)</f>
        <v>1237.5749673202617</v>
      </c>
      <c r="L389" s="3">
        <f t="shared" ref="L389:L452" si="91">IF(DATEDIF(H389,I389,"D")&gt;366,366,DATEDIF(H389,I389,"D")+1)</f>
        <v>366</v>
      </c>
      <c r="M389" s="3">
        <f t="shared" ref="M389:M452" si="92">IFERROR(VLOOKUP(A389,faltas,7,FALSE),0)</f>
        <v>0</v>
      </c>
      <c r="N389" s="3">
        <f t="shared" ref="N389:N452" si="93">IFERROR(VLOOKUP(A389,INCP,4,FALSE),0)</f>
        <v>0</v>
      </c>
      <c r="O389" s="3">
        <f t="shared" ref="O389:O452" si="94">L389-M389-N389</f>
        <v>366</v>
      </c>
      <c r="P389" s="51">
        <f t="shared" ref="P389:P452" si="95">IF(J389&gt;TOPE,TOPE,J389)*O389</f>
        <v>157775.28</v>
      </c>
      <c r="Q389" s="51">
        <f t="shared" ref="Q389:Q452" si="96">O389*facdias</f>
        <v>94629.898273202649</v>
      </c>
      <c r="R389" s="51">
        <f t="shared" ref="R389:R452" si="97">P389*facsueldo</f>
        <v>110499.10516467762</v>
      </c>
      <c r="S389" s="51">
        <f t="shared" ref="S389:S452" si="98">Q389+R389</f>
        <v>205129.00343788025</v>
      </c>
      <c r="T389" s="58">
        <f t="shared" ref="T389:T452" si="99">90*J389</f>
        <v>38797.199999999997</v>
      </c>
      <c r="U389" s="58">
        <f t="shared" ref="U389:U452" si="100">IF(S389&gt;T389,T389,S389)</f>
        <v>38797.199999999997</v>
      </c>
      <c r="V389" s="13"/>
      <c r="W389" s="13">
        <f t="shared" ref="W389:W452" si="101">IF(C389="ACTIVO",130,0)</f>
        <v>130</v>
      </c>
      <c r="X389" s="57">
        <f t="shared" ref="X389:X452" si="102">K389*W389</f>
        <v>160884.74575163404</v>
      </c>
      <c r="Y389" s="72">
        <f t="shared" ref="Y389:Y452" si="103">IF(X389-U389&lt;0,0,X389-U389)</f>
        <v>122087.54575163404</v>
      </c>
      <c r="AA389" s="74">
        <f t="shared" si="89"/>
        <v>160884.74575163404</v>
      </c>
    </row>
    <row r="390" spans="1:27" ht="14.5" x14ac:dyDescent="0.35">
      <c r="A390">
        <v>2584</v>
      </c>
      <c r="B390" t="s">
        <v>788</v>
      </c>
      <c r="C390" t="s">
        <v>1385</v>
      </c>
      <c r="D390" t="s">
        <v>789</v>
      </c>
      <c r="E390" t="s">
        <v>276</v>
      </c>
      <c r="F390" t="s">
        <v>1506</v>
      </c>
      <c r="G390" t="s">
        <v>1529</v>
      </c>
      <c r="H390" s="6">
        <v>41645</v>
      </c>
      <c r="I390" s="2">
        <v>45657</v>
      </c>
      <c r="J390">
        <v>546.1</v>
      </c>
      <c r="K390" s="45">
        <f t="shared" si="90"/>
        <v>1628.7418954248367</v>
      </c>
      <c r="L390" s="3">
        <f t="shared" si="91"/>
        <v>366</v>
      </c>
      <c r="M390" s="3">
        <f t="shared" si="92"/>
        <v>0</v>
      </c>
      <c r="N390" s="3">
        <f t="shared" si="93"/>
        <v>0</v>
      </c>
      <c r="O390" s="3">
        <f t="shared" si="94"/>
        <v>366</v>
      </c>
      <c r="P390" s="51">
        <f t="shared" si="95"/>
        <v>190885.10399999999</v>
      </c>
      <c r="Q390" s="51">
        <f t="shared" si="96"/>
        <v>94629.898273202649</v>
      </c>
      <c r="R390" s="51">
        <f t="shared" si="97"/>
        <v>133687.81967153805</v>
      </c>
      <c r="S390" s="51">
        <f t="shared" si="98"/>
        <v>228317.7179447407</v>
      </c>
      <c r="T390" s="58">
        <f t="shared" si="99"/>
        <v>49149</v>
      </c>
      <c r="U390" s="58">
        <f t="shared" si="100"/>
        <v>49149</v>
      </c>
      <c r="V390" s="13"/>
      <c r="W390" s="13">
        <f t="shared" si="101"/>
        <v>130</v>
      </c>
      <c r="X390" s="57">
        <f t="shared" si="102"/>
        <v>211736.44640522878</v>
      </c>
      <c r="Y390" s="72">
        <f t="shared" si="103"/>
        <v>162587.44640522878</v>
      </c>
      <c r="AA390" s="74">
        <f t="shared" ref="AA390:AA453" si="104">U390+Y390</f>
        <v>211736.44640522878</v>
      </c>
    </row>
    <row r="391" spans="1:27" ht="14.5" x14ac:dyDescent="0.35">
      <c r="A391">
        <v>2585</v>
      </c>
      <c r="B391" t="s">
        <v>790</v>
      </c>
      <c r="C391" t="s">
        <v>1385</v>
      </c>
      <c r="D391" t="s">
        <v>787</v>
      </c>
      <c r="E391" t="s">
        <v>276</v>
      </c>
      <c r="F391" t="s">
        <v>1506</v>
      </c>
      <c r="G391" t="s">
        <v>1529</v>
      </c>
      <c r="H391" s="6">
        <v>43832</v>
      </c>
      <c r="I391" s="2">
        <v>45657</v>
      </c>
      <c r="J391">
        <v>431.08</v>
      </c>
      <c r="K391" s="45">
        <f t="shared" si="90"/>
        <v>1234.4756862745101</v>
      </c>
      <c r="L391" s="3">
        <f t="shared" si="91"/>
        <v>366</v>
      </c>
      <c r="M391" s="3">
        <f t="shared" si="92"/>
        <v>0</v>
      </c>
      <c r="N391" s="3">
        <f t="shared" si="93"/>
        <v>0</v>
      </c>
      <c r="O391" s="3">
        <f t="shared" si="94"/>
        <v>366</v>
      </c>
      <c r="P391" s="51">
        <f t="shared" si="95"/>
        <v>157775.28</v>
      </c>
      <c r="Q391" s="51">
        <f t="shared" si="96"/>
        <v>94629.898273202649</v>
      </c>
      <c r="R391" s="51">
        <f t="shared" si="97"/>
        <v>110499.10516467762</v>
      </c>
      <c r="S391" s="51">
        <f t="shared" si="98"/>
        <v>205129.00343788025</v>
      </c>
      <c r="T391" s="58">
        <f t="shared" si="99"/>
        <v>38797.199999999997</v>
      </c>
      <c r="U391" s="58">
        <f t="shared" si="100"/>
        <v>38797.199999999997</v>
      </c>
      <c r="V391" s="13"/>
      <c r="W391" s="13">
        <f t="shared" si="101"/>
        <v>130</v>
      </c>
      <c r="X391" s="57">
        <f t="shared" si="102"/>
        <v>160481.83921568631</v>
      </c>
      <c r="Y391" s="72">
        <f t="shared" si="103"/>
        <v>121684.63921568631</v>
      </c>
      <c r="AA391" s="74">
        <f t="shared" si="104"/>
        <v>160481.83921568631</v>
      </c>
    </row>
    <row r="392" spans="1:27" ht="14.5" x14ac:dyDescent="0.35">
      <c r="A392">
        <v>2586</v>
      </c>
      <c r="B392" t="s">
        <v>791</v>
      </c>
      <c r="C392" t="s">
        <v>1385</v>
      </c>
      <c r="D392" t="s">
        <v>792</v>
      </c>
      <c r="E392" t="s">
        <v>276</v>
      </c>
      <c r="F392" t="s">
        <v>304</v>
      </c>
      <c r="G392" t="s">
        <v>40</v>
      </c>
      <c r="H392" s="6">
        <v>43832</v>
      </c>
      <c r="I392" s="2">
        <v>45657</v>
      </c>
      <c r="J392">
        <v>362.6</v>
      </c>
      <c r="K392" s="45">
        <f t="shared" si="90"/>
        <v>776.47307189542482</v>
      </c>
      <c r="L392" s="3">
        <f t="shared" si="91"/>
        <v>366</v>
      </c>
      <c r="M392" s="3">
        <f t="shared" si="92"/>
        <v>7</v>
      </c>
      <c r="N392" s="3">
        <f t="shared" si="93"/>
        <v>0</v>
      </c>
      <c r="O392" s="3">
        <f t="shared" si="94"/>
        <v>359</v>
      </c>
      <c r="P392" s="51">
        <f t="shared" si="95"/>
        <v>130173.40000000001</v>
      </c>
      <c r="Q392" s="51">
        <f t="shared" si="96"/>
        <v>92820.036830818994</v>
      </c>
      <c r="R392" s="51">
        <f t="shared" si="97"/>
        <v>91167.920704964985</v>
      </c>
      <c r="S392" s="51">
        <f t="shared" si="98"/>
        <v>183987.95753578399</v>
      </c>
      <c r="T392" s="58">
        <f t="shared" si="99"/>
        <v>32634.000000000004</v>
      </c>
      <c r="U392" s="58">
        <f t="shared" si="100"/>
        <v>32634.000000000004</v>
      </c>
      <c r="V392" s="13"/>
      <c r="W392" s="13">
        <f t="shared" si="101"/>
        <v>130</v>
      </c>
      <c r="X392" s="57">
        <f t="shared" si="102"/>
        <v>100941.49934640522</v>
      </c>
      <c r="Y392" s="72">
        <f t="shared" si="103"/>
        <v>68307.499346405224</v>
      </c>
      <c r="AA392" s="74">
        <f t="shared" si="104"/>
        <v>100941.49934640522</v>
      </c>
    </row>
    <row r="393" spans="1:27" ht="14.5" x14ac:dyDescent="0.35">
      <c r="A393">
        <v>2587</v>
      </c>
      <c r="B393" t="s">
        <v>793</v>
      </c>
      <c r="C393" t="s">
        <v>1385</v>
      </c>
      <c r="D393" t="s">
        <v>792</v>
      </c>
      <c r="E393" t="s">
        <v>276</v>
      </c>
      <c r="F393" t="s">
        <v>304</v>
      </c>
      <c r="G393" t="s">
        <v>40</v>
      </c>
      <c r="H393" s="6">
        <v>43116</v>
      </c>
      <c r="I393" s="2">
        <v>45657</v>
      </c>
      <c r="J393">
        <v>362.6</v>
      </c>
      <c r="K393" s="45">
        <f t="shared" si="90"/>
        <v>791.06000000000006</v>
      </c>
      <c r="L393" s="3">
        <f t="shared" si="91"/>
        <v>366</v>
      </c>
      <c r="M393" s="3">
        <f t="shared" si="92"/>
        <v>0</v>
      </c>
      <c r="N393" s="3">
        <f t="shared" si="93"/>
        <v>0</v>
      </c>
      <c r="O393" s="3">
        <f t="shared" si="94"/>
        <v>366</v>
      </c>
      <c r="P393" s="51">
        <f t="shared" si="95"/>
        <v>132711.6</v>
      </c>
      <c r="Q393" s="51">
        <f t="shared" si="96"/>
        <v>94629.898273202649</v>
      </c>
      <c r="R393" s="51">
        <f t="shared" si="97"/>
        <v>92945.568183891868</v>
      </c>
      <c r="S393" s="51">
        <f t="shared" si="98"/>
        <v>187575.46645709453</v>
      </c>
      <c r="T393" s="58">
        <f t="shared" si="99"/>
        <v>32634.000000000004</v>
      </c>
      <c r="U393" s="58">
        <f t="shared" si="100"/>
        <v>32634.000000000004</v>
      </c>
      <c r="V393" s="13"/>
      <c r="W393" s="13">
        <f t="shared" si="101"/>
        <v>130</v>
      </c>
      <c r="X393" s="57">
        <f t="shared" si="102"/>
        <v>102837.8</v>
      </c>
      <c r="Y393" s="72">
        <f t="shared" si="103"/>
        <v>70203.8</v>
      </c>
      <c r="AA393" s="74">
        <f t="shared" si="104"/>
        <v>102837.8</v>
      </c>
    </row>
    <row r="394" spans="1:27" ht="14.5" x14ac:dyDescent="0.35">
      <c r="A394">
        <v>2588</v>
      </c>
      <c r="B394" t="s">
        <v>795</v>
      </c>
      <c r="C394" t="s">
        <v>1385</v>
      </c>
      <c r="D394" t="s">
        <v>792</v>
      </c>
      <c r="E394" t="s">
        <v>276</v>
      </c>
      <c r="F394" t="s">
        <v>304</v>
      </c>
      <c r="G394" t="s">
        <v>40</v>
      </c>
      <c r="H394" s="6">
        <v>43116</v>
      </c>
      <c r="I394" s="2">
        <v>45657</v>
      </c>
      <c r="J394">
        <v>362.6</v>
      </c>
      <c r="K394" s="45">
        <f t="shared" si="90"/>
        <v>804.31732026143789</v>
      </c>
      <c r="L394" s="3">
        <f t="shared" si="91"/>
        <v>366</v>
      </c>
      <c r="M394" s="3">
        <f t="shared" si="92"/>
        <v>4</v>
      </c>
      <c r="N394" s="3">
        <f t="shared" si="93"/>
        <v>0</v>
      </c>
      <c r="O394" s="3">
        <f t="shared" si="94"/>
        <v>362</v>
      </c>
      <c r="P394" s="51">
        <f t="shared" si="95"/>
        <v>131261.20000000001</v>
      </c>
      <c r="Q394" s="51">
        <f t="shared" si="96"/>
        <v>93595.691734697713</v>
      </c>
      <c r="R394" s="51">
        <f t="shared" si="97"/>
        <v>91929.769624505076</v>
      </c>
      <c r="S394" s="51">
        <f t="shared" si="98"/>
        <v>185525.4613592028</v>
      </c>
      <c r="T394" s="58">
        <f t="shared" si="99"/>
        <v>32634.000000000004</v>
      </c>
      <c r="U394" s="58">
        <f t="shared" si="100"/>
        <v>32634.000000000004</v>
      </c>
      <c r="V394" s="13"/>
      <c r="W394" s="13">
        <f t="shared" si="101"/>
        <v>130</v>
      </c>
      <c r="X394" s="57">
        <f t="shared" si="102"/>
        <v>104561.25163398692</v>
      </c>
      <c r="Y394" s="72">
        <f t="shared" si="103"/>
        <v>71927.251633986918</v>
      </c>
      <c r="AA394" s="74">
        <f t="shared" si="104"/>
        <v>104561.25163398692</v>
      </c>
    </row>
    <row r="395" spans="1:27" ht="14.5" x14ac:dyDescent="0.35">
      <c r="A395">
        <v>2589</v>
      </c>
      <c r="B395" t="s">
        <v>796</v>
      </c>
      <c r="C395" t="s">
        <v>1385</v>
      </c>
      <c r="D395" t="s">
        <v>728</v>
      </c>
      <c r="E395" t="s">
        <v>276</v>
      </c>
      <c r="F395" t="s">
        <v>729</v>
      </c>
      <c r="G395" t="s">
        <v>1529</v>
      </c>
      <c r="H395" s="6">
        <v>44417</v>
      </c>
      <c r="I395" s="2">
        <v>45657</v>
      </c>
      <c r="J395">
        <v>546.1</v>
      </c>
      <c r="K395" s="45">
        <f t="shared" si="90"/>
        <v>900.32411764705876</v>
      </c>
      <c r="L395" s="3">
        <f t="shared" si="91"/>
        <v>366</v>
      </c>
      <c r="M395" s="3">
        <f t="shared" si="92"/>
        <v>1</v>
      </c>
      <c r="N395" s="3">
        <f t="shared" si="93"/>
        <v>0</v>
      </c>
      <c r="O395" s="3">
        <f t="shared" si="94"/>
        <v>365</v>
      </c>
      <c r="P395" s="51">
        <f t="shared" si="95"/>
        <v>190363.56</v>
      </c>
      <c r="Q395" s="51">
        <f t="shared" si="96"/>
        <v>94371.346638576419</v>
      </c>
      <c r="R395" s="51">
        <f t="shared" si="97"/>
        <v>133322.55240467592</v>
      </c>
      <c r="S395" s="51">
        <f t="shared" si="98"/>
        <v>227693.89904325234</v>
      </c>
      <c r="T395" s="58">
        <f t="shared" si="99"/>
        <v>49149</v>
      </c>
      <c r="U395" s="58">
        <f t="shared" si="100"/>
        <v>49149</v>
      </c>
      <c r="V395" s="13"/>
      <c r="W395" s="13">
        <f t="shared" si="101"/>
        <v>130</v>
      </c>
      <c r="X395" s="57">
        <f t="shared" si="102"/>
        <v>117042.13529411764</v>
      </c>
      <c r="Y395" s="72">
        <f t="shared" si="103"/>
        <v>67893.135294117645</v>
      </c>
      <c r="AA395" s="74">
        <f t="shared" si="104"/>
        <v>117042.13529411764</v>
      </c>
    </row>
    <row r="396" spans="1:27" ht="14.5" x14ac:dyDescent="0.35">
      <c r="A396">
        <v>2592</v>
      </c>
      <c r="B396" t="s">
        <v>798</v>
      </c>
      <c r="C396" t="s">
        <v>1385</v>
      </c>
      <c r="D396" t="s">
        <v>440</v>
      </c>
      <c r="E396" t="s">
        <v>276</v>
      </c>
      <c r="F396" t="s">
        <v>441</v>
      </c>
      <c r="G396" t="s">
        <v>1529</v>
      </c>
      <c r="H396" s="6">
        <v>44583</v>
      </c>
      <c r="I396" s="2">
        <v>45657</v>
      </c>
      <c r="J396">
        <v>368.73</v>
      </c>
      <c r="K396" s="45">
        <f t="shared" si="90"/>
        <v>595.85849673202608</v>
      </c>
      <c r="L396" s="3">
        <f t="shared" si="91"/>
        <v>366</v>
      </c>
      <c r="M396" s="3">
        <f t="shared" si="92"/>
        <v>0</v>
      </c>
      <c r="N396" s="3">
        <f t="shared" si="93"/>
        <v>0</v>
      </c>
      <c r="O396" s="3">
        <f t="shared" si="94"/>
        <v>366</v>
      </c>
      <c r="P396" s="51">
        <f t="shared" si="95"/>
        <v>134955.18</v>
      </c>
      <c r="Q396" s="51">
        <f t="shared" si="96"/>
        <v>94629.898273202649</v>
      </c>
      <c r="R396" s="51">
        <f t="shared" si="97"/>
        <v>94516.876327761856</v>
      </c>
      <c r="S396" s="51">
        <f t="shared" si="98"/>
        <v>189146.77460096451</v>
      </c>
      <c r="T396" s="58">
        <f t="shared" si="99"/>
        <v>33185.700000000004</v>
      </c>
      <c r="U396" s="58">
        <f t="shared" si="100"/>
        <v>33185.700000000004</v>
      </c>
      <c r="V396" s="13"/>
      <c r="W396" s="13">
        <f t="shared" si="101"/>
        <v>130</v>
      </c>
      <c r="X396" s="57">
        <f t="shared" si="102"/>
        <v>77461.604575163394</v>
      </c>
      <c r="Y396" s="72">
        <f t="shared" si="103"/>
        <v>44275.904575163389</v>
      </c>
      <c r="AA396" s="74">
        <f t="shared" si="104"/>
        <v>77461.604575163394</v>
      </c>
    </row>
    <row r="397" spans="1:27" ht="14.5" x14ac:dyDescent="0.35">
      <c r="A397">
        <v>2593</v>
      </c>
      <c r="B397" t="s">
        <v>800</v>
      </c>
      <c r="C397" t="s">
        <v>1488</v>
      </c>
      <c r="D397" t="s">
        <v>275</v>
      </c>
      <c r="E397" t="s">
        <v>276</v>
      </c>
      <c r="F397" t="s">
        <v>504</v>
      </c>
      <c r="G397" t="s">
        <v>40</v>
      </c>
      <c r="H397" s="6">
        <v>44866</v>
      </c>
      <c r="I397" s="2">
        <v>45657</v>
      </c>
      <c r="J397">
        <v>263</v>
      </c>
      <c r="K397" s="45">
        <f t="shared" si="90"/>
        <v>263</v>
      </c>
      <c r="L397" s="3">
        <f t="shared" si="91"/>
        <v>366</v>
      </c>
      <c r="M397" s="3">
        <f t="shared" si="92"/>
        <v>8</v>
      </c>
      <c r="N397" s="3">
        <f t="shared" si="93"/>
        <v>0</v>
      </c>
      <c r="O397" s="3">
        <f t="shared" si="94"/>
        <v>358</v>
      </c>
      <c r="P397" s="51">
        <f t="shared" si="95"/>
        <v>94154</v>
      </c>
      <c r="Q397" s="51">
        <f t="shared" si="96"/>
        <v>92561.485196192763</v>
      </c>
      <c r="R397" s="51">
        <f t="shared" si="97"/>
        <v>65941.462741660522</v>
      </c>
      <c r="S397" s="51">
        <f t="shared" si="98"/>
        <v>158502.94793785329</v>
      </c>
      <c r="T397" s="58">
        <f t="shared" si="99"/>
        <v>23670</v>
      </c>
      <c r="U397" s="58">
        <f t="shared" si="100"/>
        <v>23670</v>
      </c>
      <c r="V397" s="13"/>
      <c r="W397" s="13">
        <f t="shared" si="101"/>
        <v>0</v>
      </c>
      <c r="X397" s="57">
        <f t="shared" si="102"/>
        <v>0</v>
      </c>
      <c r="Y397" s="72">
        <f t="shared" si="103"/>
        <v>0</v>
      </c>
      <c r="AA397" s="74">
        <f t="shared" si="104"/>
        <v>23670</v>
      </c>
    </row>
    <row r="398" spans="1:27" ht="14.5" x14ac:dyDescent="0.35">
      <c r="A398">
        <v>2594</v>
      </c>
      <c r="B398" t="s">
        <v>801</v>
      </c>
      <c r="C398" t="s">
        <v>1488</v>
      </c>
      <c r="D398" t="s">
        <v>286</v>
      </c>
      <c r="E398" t="s">
        <v>276</v>
      </c>
      <c r="F398" t="s">
        <v>1509</v>
      </c>
      <c r="G398" t="s">
        <v>1529</v>
      </c>
      <c r="H398" s="6">
        <v>44613</v>
      </c>
      <c r="I398" s="2">
        <v>45657</v>
      </c>
      <c r="J398">
        <v>567.6</v>
      </c>
      <c r="K398" s="45">
        <f t="shared" si="90"/>
        <v>1084.5906535947711</v>
      </c>
      <c r="L398" s="3">
        <f t="shared" si="91"/>
        <v>366</v>
      </c>
      <c r="M398" s="3">
        <f t="shared" si="92"/>
        <v>0</v>
      </c>
      <c r="N398" s="3">
        <f t="shared" si="93"/>
        <v>0</v>
      </c>
      <c r="O398" s="3">
        <f t="shared" si="94"/>
        <v>366</v>
      </c>
      <c r="P398" s="51">
        <f t="shared" si="95"/>
        <v>190885.10399999999</v>
      </c>
      <c r="Q398" s="51">
        <f t="shared" si="96"/>
        <v>94629.898273202649</v>
      </c>
      <c r="R398" s="51">
        <f t="shared" si="97"/>
        <v>133687.81967153805</v>
      </c>
      <c r="S398" s="51">
        <f t="shared" si="98"/>
        <v>228317.7179447407</v>
      </c>
      <c r="T398" s="58">
        <f t="shared" si="99"/>
        <v>51084</v>
      </c>
      <c r="U398" s="58">
        <f t="shared" si="100"/>
        <v>51084</v>
      </c>
      <c r="V398" s="13"/>
      <c r="W398" s="13">
        <f t="shared" si="101"/>
        <v>0</v>
      </c>
      <c r="X398" s="57">
        <f t="shared" si="102"/>
        <v>0</v>
      </c>
      <c r="Y398" s="72">
        <f t="shared" si="103"/>
        <v>0</v>
      </c>
      <c r="AA398" s="74">
        <f t="shared" si="104"/>
        <v>51084</v>
      </c>
    </row>
    <row r="399" spans="1:27" ht="14.5" x14ac:dyDescent="0.35">
      <c r="A399">
        <v>2595</v>
      </c>
      <c r="B399" t="s">
        <v>803</v>
      </c>
      <c r="C399" t="s">
        <v>1385</v>
      </c>
      <c r="D399" t="s">
        <v>1490</v>
      </c>
      <c r="E399" t="s">
        <v>276</v>
      </c>
      <c r="F399" t="s">
        <v>441</v>
      </c>
      <c r="G399" t="s">
        <v>1529</v>
      </c>
      <c r="H399" s="6">
        <v>44613</v>
      </c>
      <c r="I399" s="2">
        <v>45657</v>
      </c>
      <c r="J399">
        <v>455.8</v>
      </c>
      <c r="K399" s="45">
        <f t="shared" si="90"/>
        <v>907.58614379084963</v>
      </c>
      <c r="L399" s="3">
        <f t="shared" si="91"/>
        <v>366</v>
      </c>
      <c r="M399" s="3">
        <f t="shared" si="92"/>
        <v>0</v>
      </c>
      <c r="N399" s="3">
        <f t="shared" si="93"/>
        <v>5</v>
      </c>
      <c r="O399" s="3">
        <f t="shared" si="94"/>
        <v>361</v>
      </c>
      <c r="P399" s="51">
        <f t="shared" si="95"/>
        <v>164543.80000000002</v>
      </c>
      <c r="Q399" s="51">
        <f t="shared" si="96"/>
        <v>93337.140100071469</v>
      </c>
      <c r="R399" s="51">
        <f t="shared" si="97"/>
        <v>115239.48910371563</v>
      </c>
      <c r="S399" s="51">
        <f t="shared" si="98"/>
        <v>208576.6292037871</v>
      </c>
      <c r="T399" s="58">
        <f t="shared" si="99"/>
        <v>41022</v>
      </c>
      <c r="U399" s="58">
        <f t="shared" si="100"/>
        <v>41022</v>
      </c>
      <c r="V399" s="13"/>
      <c r="W399" s="13">
        <f t="shared" si="101"/>
        <v>130</v>
      </c>
      <c r="X399" s="57">
        <f t="shared" si="102"/>
        <v>117986.19869281045</v>
      </c>
      <c r="Y399" s="72">
        <f t="shared" si="103"/>
        <v>76964.198692810445</v>
      </c>
      <c r="AA399" s="74">
        <f t="shared" si="104"/>
        <v>117986.19869281045</v>
      </c>
    </row>
    <row r="400" spans="1:27" ht="14.5" x14ac:dyDescent="0.35">
      <c r="A400">
        <v>2596</v>
      </c>
      <c r="B400" t="s">
        <v>804</v>
      </c>
      <c r="C400" t="s">
        <v>1385</v>
      </c>
      <c r="D400" t="s">
        <v>1490</v>
      </c>
      <c r="E400" t="s">
        <v>276</v>
      </c>
      <c r="F400" t="s">
        <v>441</v>
      </c>
      <c r="G400" t="s">
        <v>1529</v>
      </c>
      <c r="H400" s="6">
        <v>44613</v>
      </c>
      <c r="I400" s="2">
        <v>45657</v>
      </c>
      <c r="J400">
        <v>455.8</v>
      </c>
      <c r="K400" s="45">
        <f t="shared" si="90"/>
        <v>866.11751633986921</v>
      </c>
      <c r="L400" s="3">
        <f t="shared" si="91"/>
        <v>366</v>
      </c>
      <c r="M400" s="3">
        <f t="shared" si="92"/>
        <v>0</v>
      </c>
      <c r="N400" s="3">
        <f t="shared" si="93"/>
        <v>6</v>
      </c>
      <c r="O400" s="3">
        <f t="shared" si="94"/>
        <v>360</v>
      </c>
      <c r="P400" s="51">
        <f t="shared" si="95"/>
        <v>164088</v>
      </c>
      <c r="Q400" s="51">
        <f t="shared" si="96"/>
        <v>93078.588465445238</v>
      </c>
      <c r="R400" s="51">
        <f t="shared" si="97"/>
        <v>114920.26614220948</v>
      </c>
      <c r="S400" s="51">
        <f t="shared" si="98"/>
        <v>207998.85460765474</v>
      </c>
      <c r="T400" s="58">
        <f t="shared" si="99"/>
        <v>41022</v>
      </c>
      <c r="U400" s="58">
        <f t="shared" si="100"/>
        <v>41022</v>
      </c>
      <c r="V400" s="13"/>
      <c r="W400" s="13">
        <f t="shared" si="101"/>
        <v>130</v>
      </c>
      <c r="X400" s="57">
        <f t="shared" si="102"/>
        <v>112595.27712418299</v>
      </c>
      <c r="Y400" s="72">
        <f t="shared" si="103"/>
        <v>71573.277124182991</v>
      </c>
      <c r="AA400" s="74">
        <f t="shared" si="104"/>
        <v>112595.27712418299</v>
      </c>
    </row>
    <row r="401" spans="1:27" ht="14.5" x14ac:dyDescent="0.35">
      <c r="A401">
        <v>2597</v>
      </c>
      <c r="B401" t="s">
        <v>805</v>
      </c>
      <c r="C401" t="s">
        <v>1385</v>
      </c>
      <c r="D401" t="s">
        <v>1489</v>
      </c>
      <c r="E401" t="s">
        <v>276</v>
      </c>
      <c r="F401" t="s">
        <v>441</v>
      </c>
      <c r="G401" t="s">
        <v>1529</v>
      </c>
      <c r="H401" s="6">
        <v>44628</v>
      </c>
      <c r="I401" s="2">
        <v>45657</v>
      </c>
      <c r="J401">
        <v>455.8</v>
      </c>
      <c r="K401" s="45">
        <f t="shared" si="90"/>
        <v>794.10346405228734</v>
      </c>
      <c r="L401" s="3">
        <f t="shared" si="91"/>
        <v>366</v>
      </c>
      <c r="M401" s="3">
        <f t="shared" si="92"/>
        <v>1</v>
      </c>
      <c r="N401" s="3">
        <f t="shared" si="93"/>
        <v>0</v>
      </c>
      <c r="O401" s="3">
        <f t="shared" si="94"/>
        <v>365</v>
      </c>
      <c r="P401" s="51">
        <f t="shared" si="95"/>
        <v>166367</v>
      </c>
      <c r="Q401" s="51">
        <f t="shared" si="96"/>
        <v>94371.346638576419</v>
      </c>
      <c r="R401" s="51">
        <f t="shared" si="97"/>
        <v>116516.38094974018</v>
      </c>
      <c r="S401" s="51">
        <f t="shared" si="98"/>
        <v>210887.7275883166</v>
      </c>
      <c r="T401" s="58">
        <f t="shared" si="99"/>
        <v>41022</v>
      </c>
      <c r="U401" s="58">
        <f t="shared" si="100"/>
        <v>41022</v>
      </c>
      <c r="V401" s="13"/>
      <c r="W401" s="13">
        <f t="shared" si="101"/>
        <v>130</v>
      </c>
      <c r="X401" s="57">
        <f t="shared" si="102"/>
        <v>103233.45032679735</v>
      </c>
      <c r="Y401" s="72">
        <f t="shared" si="103"/>
        <v>62211.450326797349</v>
      </c>
      <c r="AA401" s="74">
        <f t="shared" si="104"/>
        <v>103233.45032679735</v>
      </c>
    </row>
    <row r="402" spans="1:27" ht="14.5" x14ac:dyDescent="0.35">
      <c r="A402">
        <v>2598</v>
      </c>
      <c r="B402" t="s">
        <v>807</v>
      </c>
      <c r="C402" t="s">
        <v>1488</v>
      </c>
      <c r="D402" t="s">
        <v>671</v>
      </c>
      <c r="E402" t="s">
        <v>276</v>
      </c>
      <c r="F402" t="s">
        <v>654</v>
      </c>
      <c r="G402" t="s">
        <v>1529</v>
      </c>
      <c r="H402" s="6">
        <v>44676</v>
      </c>
      <c r="I402" s="2">
        <v>45657</v>
      </c>
      <c r="J402">
        <v>592</v>
      </c>
      <c r="K402" s="45">
        <f t="shared" si="90"/>
        <v>592</v>
      </c>
      <c r="L402" s="3">
        <f t="shared" si="91"/>
        <v>366</v>
      </c>
      <c r="M402" s="3">
        <f t="shared" si="92"/>
        <v>0</v>
      </c>
      <c r="N402" s="3">
        <f t="shared" si="93"/>
        <v>214</v>
      </c>
      <c r="O402" s="3">
        <f t="shared" si="94"/>
        <v>152</v>
      </c>
      <c r="P402" s="51">
        <f t="shared" si="95"/>
        <v>79274.687999999995</v>
      </c>
      <c r="Q402" s="51">
        <f t="shared" si="96"/>
        <v>39299.848463187991</v>
      </c>
      <c r="R402" s="51">
        <f t="shared" si="97"/>
        <v>55520.624563043122</v>
      </c>
      <c r="S402" s="51">
        <f t="shared" si="98"/>
        <v>94820.473026231106</v>
      </c>
      <c r="T402" s="58">
        <f t="shared" si="99"/>
        <v>53280</v>
      </c>
      <c r="U402" s="58">
        <f t="shared" si="100"/>
        <v>53280</v>
      </c>
      <c r="V402" s="13"/>
      <c r="W402" s="13">
        <f t="shared" si="101"/>
        <v>0</v>
      </c>
      <c r="X402" s="57">
        <f t="shared" si="102"/>
        <v>0</v>
      </c>
      <c r="Y402" s="72">
        <f t="shared" si="103"/>
        <v>0</v>
      </c>
      <c r="AA402" s="74">
        <f t="shared" si="104"/>
        <v>53280</v>
      </c>
    </row>
    <row r="403" spans="1:27" ht="14.5" x14ac:dyDescent="0.35">
      <c r="A403">
        <v>2599</v>
      </c>
      <c r="B403" t="s">
        <v>809</v>
      </c>
      <c r="C403" t="s">
        <v>1385</v>
      </c>
      <c r="D403" t="s">
        <v>671</v>
      </c>
      <c r="E403" t="s">
        <v>276</v>
      </c>
      <c r="F403" t="s">
        <v>1511</v>
      </c>
      <c r="G403" t="s">
        <v>1529</v>
      </c>
      <c r="H403" s="6">
        <v>44676</v>
      </c>
      <c r="I403" s="2">
        <v>45657</v>
      </c>
      <c r="J403">
        <v>636.4</v>
      </c>
      <c r="K403" s="45">
        <f t="shared" si="90"/>
        <v>1413.6892810457518</v>
      </c>
      <c r="L403" s="3">
        <f t="shared" si="91"/>
        <v>366</v>
      </c>
      <c r="M403" s="3">
        <f t="shared" si="92"/>
        <v>0</v>
      </c>
      <c r="N403" s="3">
        <f t="shared" si="93"/>
        <v>0</v>
      </c>
      <c r="O403" s="3">
        <f t="shared" si="94"/>
        <v>366</v>
      </c>
      <c r="P403" s="51">
        <f t="shared" si="95"/>
        <v>190885.10399999999</v>
      </c>
      <c r="Q403" s="51">
        <f t="shared" si="96"/>
        <v>94629.898273202649</v>
      </c>
      <c r="R403" s="51">
        <f t="shared" si="97"/>
        <v>133687.81967153805</v>
      </c>
      <c r="S403" s="51">
        <f t="shared" si="98"/>
        <v>228317.7179447407</v>
      </c>
      <c r="T403" s="58">
        <f t="shared" si="99"/>
        <v>57276</v>
      </c>
      <c r="U403" s="58">
        <f t="shared" si="100"/>
        <v>57276</v>
      </c>
      <c r="V403" s="13"/>
      <c r="W403" s="13">
        <f t="shared" si="101"/>
        <v>130</v>
      </c>
      <c r="X403" s="57">
        <f t="shared" si="102"/>
        <v>183779.60653594774</v>
      </c>
      <c r="Y403" s="72">
        <f t="shared" si="103"/>
        <v>126503.60653594774</v>
      </c>
      <c r="AA403" s="74">
        <f t="shared" si="104"/>
        <v>183779.60653594774</v>
      </c>
    </row>
    <row r="404" spans="1:27" ht="14.5" x14ac:dyDescent="0.35">
      <c r="A404">
        <v>2600</v>
      </c>
      <c r="B404" t="s">
        <v>810</v>
      </c>
      <c r="C404" t="s">
        <v>1385</v>
      </c>
      <c r="D404" t="s">
        <v>286</v>
      </c>
      <c r="E404" t="s">
        <v>276</v>
      </c>
      <c r="F404" t="s">
        <v>1509</v>
      </c>
      <c r="G404" t="s">
        <v>1529</v>
      </c>
      <c r="H404" s="6">
        <v>44739</v>
      </c>
      <c r="I404" s="2">
        <v>45657</v>
      </c>
      <c r="J404">
        <v>455.8</v>
      </c>
      <c r="K404" s="45">
        <f t="shared" si="90"/>
        <v>791.02477124182985</v>
      </c>
      <c r="L404" s="3">
        <f t="shared" si="91"/>
        <v>366</v>
      </c>
      <c r="M404" s="3">
        <f t="shared" si="92"/>
        <v>0</v>
      </c>
      <c r="N404" s="3">
        <f t="shared" si="93"/>
        <v>0</v>
      </c>
      <c r="O404" s="3">
        <f t="shared" si="94"/>
        <v>366</v>
      </c>
      <c r="P404" s="51">
        <f t="shared" si="95"/>
        <v>166822.80000000002</v>
      </c>
      <c r="Q404" s="51">
        <f t="shared" si="96"/>
        <v>94629.898273202649</v>
      </c>
      <c r="R404" s="51">
        <f t="shared" si="97"/>
        <v>116835.60391124633</v>
      </c>
      <c r="S404" s="51">
        <f t="shared" si="98"/>
        <v>211465.502184449</v>
      </c>
      <c r="T404" s="58">
        <f t="shared" si="99"/>
        <v>41022</v>
      </c>
      <c r="U404" s="58">
        <f t="shared" si="100"/>
        <v>41022</v>
      </c>
      <c r="V404" s="13"/>
      <c r="W404" s="13">
        <f t="shared" si="101"/>
        <v>130</v>
      </c>
      <c r="X404" s="57">
        <f t="shared" si="102"/>
        <v>102833.22026143788</v>
      </c>
      <c r="Y404" s="72">
        <f t="shared" si="103"/>
        <v>61811.220261437877</v>
      </c>
      <c r="AA404" s="74">
        <f t="shared" si="104"/>
        <v>102833.22026143788</v>
      </c>
    </row>
    <row r="405" spans="1:27" ht="14.5" x14ac:dyDescent="0.35">
      <c r="A405">
        <v>2603</v>
      </c>
      <c r="B405" t="s">
        <v>811</v>
      </c>
      <c r="C405" t="s">
        <v>1385</v>
      </c>
      <c r="D405" t="s">
        <v>668</v>
      </c>
      <c r="E405" t="s">
        <v>276</v>
      </c>
      <c r="F405" t="s">
        <v>1511</v>
      </c>
      <c r="G405" t="s">
        <v>40</v>
      </c>
      <c r="H405" s="6">
        <v>44837</v>
      </c>
      <c r="I405" s="2">
        <v>45657</v>
      </c>
      <c r="J405">
        <v>300.25</v>
      </c>
      <c r="K405" s="45">
        <f t="shared" si="90"/>
        <v>528.0809803921569</v>
      </c>
      <c r="L405" s="3">
        <f t="shared" si="91"/>
        <v>366</v>
      </c>
      <c r="M405" s="3">
        <f t="shared" si="92"/>
        <v>3</v>
      </c>
      <c r="N405" s="3">
        <f t="shared" si="93"/>
        <v>0</v>
      </c>
      <c r="O405" s="3">
        <f t="shared" si="94"/>
        <v>363</v>
      </c>
      <c r="P405" s="51">
        <f t="shared" si="95"/>
        <v>108990.75</v>
      </c>
      <c r="Q405" s="51">
        <f t="shared" si="96"/>
        <v>93854.243369323944</v>
      </c>
      <c r="R405" s="51">
        <f t="shared" si="97"/>
        <v>76332.492303148421</v>
      </c>
      <c r="S405" s="51">
        <f t="shared" si="98"/>
        <v>170186.73567247236</v>
      </c>
      <c r="T405" s="58">
        <f t="shared" si="99"/>
        <v>27022.5</v>
      </c>
      <c r="U405" s="58">
        <f t="shared" si="100"/>
        <v>27022.5</v>
      </c>
      <c r="V405" s="13"/>
      <c r="W405" s="13">
        <f t="shared" si="101"/>
        <v>130</v>
      </c>
      <c r="X405" s="57">
        <f t="shared" si="102"/>
        <v>68650.5274509804</v>
      </c>
      <c r="Y405" s="72">
        <f t="shared" si="103"/>
        <v>41628.0274509804</v>
      </c>
      <c r="AA405" s="74">
        <f t="shared" si="104"/>
        <v>68650.5274509804</v>
      </c>
    </row>
    <row r="406" spans="1:27" ht="14.5" x14ac:dyDescent="0.35">
      <c r="A406">
        <v>2605</v>
      </c>
      <c r="B406" t="s">
        <v>813</v>
      </c>
      <c r="C406" t="s">
        <v>1385</v>
      </c>
      <c r="D406" t="s">
        <v>286</v>
      </c>
      <c r="E406" t="s">
        <v>276</v>
      </c>
      <c r="F406" t="s">
        <v>1506</v>
      </c>
      <c r="G406" t="s">
        <v>1529</v>
      </c>
      <c r="H406" s="6">
        <v>44879</v>
      </c>
      <c r="I406" s="2">
        <v>45657</v>
      </c>
      <c r="J406">
        <v>455.8</v>
      </c>
      <c r="K406" s="45">
        <f t="shared" si="90"/>
        <v>937.50215686274498</v>
      </c>
      <c r="L406" s="3">
        <f t="shared" si="91"/>
        <v>366</v>
      </c>
      <c r="M406" s="3">
        <f t="shared" si="92"/>
        <v>0</v>
      </c>
      <c r="N406" s="3">
        <f t="shared" si="93"/>
        <v>0</v>
      </c>
      <c r="O406" s="3">
        <f t="shared" si="94"/>
        <v>366</v>
      </c>
      <c r="P406" s="51">
        <f t="shared" si="95"/>
        <v>166822.80000000002</v>
      </c>
      <c r="Q406" s="51">
        <f t="shared" si="96"/>
        <v>94629.898273202649</v>
      </c>
      <c r="R406" s="51">
        <f t="shared" si="97"/>
        <v>116835.60391124633</v>
      </c>
      <c r="S406" s="51">
        <f t="shared" si="98"/>
        <v>211465.502184449</v>
      </c>
      <c r="T406" s="58">
        <f t="shared" si="99"/>
        <v>41022</v>
      </c>
      <c r="U406" s="58">
        <f t="shared" si="100"/>
        <v>41022</v>
      </c>
      <c r="V406" s="13"/>
      <c r="W406" s="13">
        <f t="shared" si="101"/>
        <v>130</v>
      </c>
      <c r="X406" s="57">
        <f t="shared" si="102"/>
        <v>121875.28039215684</v>
      </c>
      <c r="Y406" s="72">
        <f t="shared" si="103"/>
        <v>80853.280392156841</v>
      </c>
      <c r="AA406" s="74">
        <f t="shared" si="104"/>
        <v>121875.28039215684</v>
      </c>
    </row>
    <row r="407" spans="1:27" ht="14.5" x14ac:dyDescent="0.35">
      <c r="A407">
        <v>2606</v>
      </c>
      <c r="B407" t="s">
        <v>814</v>
      </c>
      <c r="C407" t="s">
        <v>1385</v>
      </c>
      <c r="D407" t="s">
        <v>286</v>
      </c>
      <c r="E407" t="s">
        <v>276</v>
      </c>
      <c r="F407" t="s">
        <v>1506</v>
      </c>
      <c r="G407" t="s">
        <v>1529</v>
      </c>
      <c r="H407" s="6">
        <v>44879</v>
      </c>
      <c r="I407" s="2">
        <v>45657</v>
      </c>
      <c r="J407">
        <v>455.8</v>
      </c>
      <c r="K407" s="45">
        <f t="shared" si="90"/>
        <v>880.14647058823516</v>
      </c>
      <c r="L407" s="3">
        <f t="shared" si="91"/>
        <v>366</v>
      </c>
      <c r="M407" s="3">
        <f t="shared" si="92"/>
        <v>0</v>
      </c>
      <c r="N407" s="3">
        <f t="shared" si="93"/>
        <v>0</v>
      </c>
      <c r="O407" s="3">
        <f t="shared" si="94"/>
        <v>366</v>
      </c>
      <c r="P407" s="51">
        <f t="shared" si="95"/>
        <v>166822.80000000002</v>
      </c>
      <c r="Q407" s="51">
        <f t="shared" si="96"/>
        <v>94629.898273202649</v>
      </c>
      <c r="R407" s="51">
        <f t="shared" si="97"/>
        <v>116835.60391124633</v>
      </c>
      <c r="S407" s="51">
        <f t="shared" si="98"/>
        <v>211465.502184449</v>
      </c>
      <c r="T407" s="58">
        <f t="shared" si="99"/>
        <v>41022</v>
      </c>
      <c r="U407" s="58">
        <f t="shared" si="100"/>
        <v>41022</v>
      </c>
      <c r="V407" s="13"/>
      <c r="W407" s="13">
        <f t="shared" si="101"/>
        <v>130</v>
      </c>
      <c r="X407" s="57">
        <f t="shared" si="102"/>
        <v>114419.04117647056</v>
      </c>
      <c r="Y407" s="72">
        <f t="shared" si="103"/>
        <v>73397.041176470564</v>
      </c>
      <c r="AA407" s="74">
        <f t="shared" si="104"/>
        <v>114419.04117647056</v>
      </c>
    </row>
    <row r="408" spans="1:27" ht="14.5" x14ac:dyDescent="0.35">
      <c r="A408">
        <v>2609</v>
      </c>
      <c r="B408" t="s">
        <v>1450</v>
      </c>
      <c r="C408" t="s">
        <v>1385</v>
      </c>
      <c r="D408" t="s">
        <v>728</v>
      </c>
      <c r="E408" t="s">
        <v>276</v>
      </c>
      <c r="F408" t="s">
        <v>729</v>
      </c>
      <c r="G408" t="s">
        <v>1529</v>
      </c>
      <c r="H408" s="6">
        <v>45552</v>
      </c>
      <c r="I408" s="2">
        <v>45657</v>
      </c>
      <c r="J408">
        <v>546.1</v>
      </c>
      <c r="K408" s="45">
        <f t="shared" si="90"/>
        <v>344.37254901960773</v>
      </c>
      <c r="L408" s="3">
        <f t="shared" si="91"/>
        <v>106</v>
      </c>
      <c r="M408" s="3">
        <f t="shared" si="92"/>
        <v>7</v>
      </c>
      <c r="N408" s="3">
        <f t="shared" si="93"/>
        <v>0</v>
      </c>
      <c r="O408" s="3">
        <f t="shared" si="94"/>
        <v>99</v>
      </c>
      <c r="P408" s="51">
        <f t="shared" si="95"/>
        <v>51632.856</v>
      </c>
      <c r="Q408" s="51">
        <f t="shared" si="96"/>
        <v>25596.61182799744</v>
      </c>
      <c r="R408" s="51">
        <f t="shared" si="97"/>
        <v>36161.45941935046</v>
      </c>
      <c r="S408" s="51">
        <f t="shared" si="98"/>
        <v>61758.0712473479</v>
      </c>
      <c r="T408" s="58">
        <f t="shared" si="99"/>
        <v>49149</v>
      </c>
      <c r="U408" s="58">
        <f t="shared" si="100"/>
        <v>49149</v>
      </c>
      <c r="V408" s="13"/>
      <c r="W408" s="13">
        <f t="shared" si="101"/>
        <v>130</v>
      </c>
      <c r="X408" s="57">
        <f t="shared" si="102"/>
        <v>44768.431372549006</v>
      </c>
      <c r="Y408" s="72">
        <f t="shared" si="103"/>
        <v>0</v>
      </c>
      <c r="AA408" s="74">
        <f t="shared" si="104"/>
        <v>49149</v>
      </c>
    </row>
    <row r="409" spans="1:27" ht="14.5" x14ac:dyDescent="0.35">
      <c r="A409">
        <v>2610</v>
      </c>
      <c r="B409" t="s">
        <v>1451</v>
      </c>
      <c r="C409" t="s">
        <v>1385</v>
      </c>
      <c r="D409" t="s">
        <v>678</v>
      </c>
      <c r="E409" t="s">
        <v>276</v>
      </c>
      <c r="F409" t="s">
        <v>1511</v>
      </c>
      <c r="G409" t="s">
        <v>1529</v>
      </c>
      <c r="H409" s="6">
        <v>45579</v>
      </c>
      <c r="I409" s="2">
        <v>45657</v>
      </c>
      <c r="J409">
        <v>431.08</v>
      </c>
      <c r="K409" s="45">
        <f t="shared" si="90"/>
        <v>167.65901960784322</v>
      </c>
      <c r="L409" s="3">
        <f t="shared" si="91"/>
        <v>79</v>
      </c>
      <c r="M409" s="3">
        <f t="shared" si="92"/>
        <v>7</v>
      </c>
      <c r="N409" s="3">
        <f t="shared" si="93"/>
        <v>0</v>
      </c>
      <c r="O409" s="3">
        <f t="shared" si="94"/>
        <v>72</v>
      </c>
      <c r="P409" s="51">
        <f t="shared" si="95"/>
        <v>31037.759999999998</v>
      </c>
      <c r="Q409" s="51">
        <f t="shared" si="96"/>
        <v>18615.717693089045</v>
      </c>
      <c r="R409" s="51">
        <f t="shared" si="97"/>
        <v>21737.528884854615</v>
      </c>
      <c r="S409" s="51">
        <f t="shared" si="98"/>
        <v>40353.246577943661</v>
      </c>
      <c r="T409" s="58">
        <f t="shared" si="99"/>
        <v>38797.199999999997</v>
      </c>
      <c r="U409" s="58">
        <f t="shared" si="100"/>
        <v>38797.199999999997</v>
      </c>
      <c r="V409" s="13"/>
      <c r="W409" s="13">
        <f t="shared" si="101"/>
        <v>130</v>
      </c>
      <c r="X409" s="57">
        <f t="shared" si="102"/>
        <v>21795.672549019619</v>
      </c>
      <c r="Y409" s="72">
        <f t="shared" si="103"/>
        <v>0</v>
      </c>
      <c r="AA409" s="74">
        <f t="shared" si="104"/>
        <v>38797.199999999997</v>
      </c>
    </row>
    <row r="410" spans="1:27" ht="14.5" x14ac:dyDescent="0.35">
      <c r="A410">
        <v>2611</v>
      </c>
      <c r="B410" t="s">
        <v>1452</v>
      </c>
      <c r="C410" t="s">
        <v>1385</v>
      </c>
      <c r="D410" t="s">
        <v>1334</v>
      </c>
      <c r="E410" t="s">
        <v>276</v>
      </c>
      <c r="F410" t="s">
        <v>500</v>
      </c>
      <c r="G410" t="s">
        <v>1529</v>
      </c>
      <c r="H410" s="6">
        <v>45600</v>
      </c>
      <c r="I410" s="2">
        <v>45657</v>
      </c>
      <c r="J410">
        <v>314.98</v>
      </c>
      <c r="K410" s="45">
        <f t="shared" si="90"/>
        <v>78.270326797385607</v>
      </c>
      <c r="L410" s="3">
        <f t="shared" si="91"/>
        <v>58</v>
      </c>
      <c r="M410" s="3">
        <f t="shared" si="92"/>
        <v>7</v>
      </c>
      <c r="N410" s="3">
        <f t="shared" si="93"/>
        <v>0</v>
      </c>
      <c r="O410" s="3">
        <f t="shared" si="94"/>
        <v>51</v>
      </c>
      <c r="P410" s="51">
        <f t="shared" si="95"/>
        <v>16063.980000000001</v>
      </c>
      <c r="Q410" s="51">
        <f t="shared" si="96"/>
        <v>13186.133365938074</v>
      </c>
      <c r="R410" s="51">
        <f t="shared" si="97"/>
        <v>11250.529331231599</v>
      </c>
      <c r="S410" s="51">
        <f t="shared" si="98"/>
        <v>24436.662697169675</v>
      </c>
      <c r="T410" s="58">
        <f t="shared" si="99"/>
        <v>28348.2</v>
      </c>
      <c r="U410" s="58">
        <f t="shared" si="100"/>
        <v>24436.662697169675</v>
      </c>
      <c r="V410" s="13"/>
      <c r="W410" s="13">
        <f t="shared" si="101"/>
        <v>130</v>
      </c>
      <c r="X410" s="57">
        <f t="shared" si="102"/>
        <v>10175.142483660129</v>
      </c>
      <c r="Y410" s="72">
        <f t="shared" si="103"/>
        <v>0</v>
      </c>
      <c r="AA410" s="74">
        <f t="shared" si="104"/>
        <v>24436.662697169675</v>
      </c>
    </row>
    <row r="411" spans="1:27" ht="14.5" x14ac:dyDescent="0.35">
      <c r="A411">
        <v>2693</v>
      </c>
      <c r="B411" t="s">
        <v>815</v>
      </c>
      <c r="C411" t="s">
        <v>1385</v>
      </c>
      <c r="D411" t="s">
        <v>816</v>
      </c>
      <c r="E411" t="s">
        <v>276</v>
      </c>
      <c r="F411" t="s">
        <v>1500</v>
      </c>
      <c r="G411" t="s">
        <v>40</v>
      </c>
      <c r="H411" s="6">
        <v>44907</v>
      </c>
      <c r="I411" s="2">
        <v>45657</v>
      </c>
      <c r="J411">
        <v>300.25</v>
      </c>
      <c r="K411" s="45">
        <f t="shared" si="90"/>
        <v>1002.3250980392156</v>
      </c>
      <c r="L411" s="3">
        <f t="shared" si="91"/>
        <v>366</v>
      </c>
      <c r="M411" s="3">
        <f t="shared" si="92"/>
        <v>11</v>
      </c>
      <c r="N411" s="3">
        <f t="shared" si="93"/>
        <v>0</v>
      </c>
      <c r="O411" s="3">
        <f t="shared" si="94"/>
        <v>355</v>
      </c>
      <c r="P411" s="51">
        <f t="shared" si="95"/>
        <v>106588.75</v>
      </c>
      <c r="Q411" s="51">
        <f t="shared" si="96"/>
        <v>91785.830292314044</v>
      </c>
      <c r="R411" s="51">
        <f t="shared" si="97"/>
        <v>74650.233519607966</v>
      </c>
      <c r="S411" s="51">
        <f t="shared" si="98"/>
        <v>166436.06381192201</v>
      </c>
      <c r="T411" s="58">
        <f t="shared" si="99"/>
        <v>27022.5</v>
      </c>
      <c r="U411" s="58">
        <f t="shared" si="100"/>
        <v>27022.5</v>
      </c>
      <c r="V411" s="13"/>
      <c r="W411" s="13">
        <f t="shared" si="101"/>
        <v>130</v>
      </c>
      <c r="X411" s="57">
        <f t="shared" si="102"/>
        <v>130302.26274509804</v>
      </c>
      <c r="Y411" s="72">
        <f t="shared" si="103"/>
        <v>103279.76274509804</v>
      </c>
      <c r="AA411" s="74">
        <f t="shared" si="104"/>
        <v>130302.26274509804</v>
      </c>
    </row>
    <row r="412" spans="1:27" ht="14.5" x14ac:dyDescent="0.35">
      <c r="A412">
        <v>2694</v>
      </c>
      <c r="B412" t="s">
        <v>817</v>
      </c>
      <c r="C412" t="s">
        <v>1488</v>
      </c>
      <c r="D412" t="s">
        <v>316</v>
      </c>
      <c r="E412" t="s">
        <v>276</v>
      </c>
      <c r="F412" t="s">
        <v>504</v>
      </c>
      <c r="G412" t="s">
        <v>40</v>
      </c>
      <c r="H412" s="6">
        <v>44409</v>
      </c>
      <c r="I412" s="2">
        <v>45657</v>
      </c>
      <c r="J412">
        <v>321</v>
      </c>
      <c r="K412" s="45">
        <f t="shared" si="90"/>
        <v>321</v>
      </c>
      <c r="L412" s="3">
        <f t="shared" si="91"/>
        <v>366</v>
      </c>
      <c r="M412" s="3">
        <f t="shared" si="92"/>
        <v>2</v>
      </c>
      <c r="N412" s="3">
        <f t="shared" si="93"/>
        <v>0</v>
      </c>
      <c r="O412" s="3">
        <f t="shared" si="94"/>
        <v>364</v>
      </c>
      <c r="P412" s="51">
        <f t="shared" si="95"/>
        <v>116844</v>
      </c>
      <c r="Q412" s="51">
        <f t="shared" si="96"/>
        <v>94112.795003950188</v>
      </c>
      <c r="R412" s="51">
        <f t="shared" si="97"/>
        <v>81832.575064113917</v>
      </c>
      <c r="S412" s="51">
        <f t="shared" si="98"/>
        <v>175945.3700680641</v>
      </c>
      <c r="T412" s="58">
        <f t="shared" si="99"/>
        <v>28890</v>
      </c>
      <c r="U412" s="58">
        <f t="shared" si="100"/>
        <v>28890</v>
      </c>
      <c r="V412" s="13"/>
      <c r="W412" s="13">
        <f t="shared" si="101"/>
        <v>0</v>
      </c>
      <c r="X412" s="57">
        <f t="shared" si="102"/>
        <v>0</v>
      </c>
      <c r="Y412" s="72">
        <f t="shared" si="103"/>
        <v>0</v>
      </c>
      <c r="AA412" s="74">
        <f t="shared" si="104"/>
        <v>28890</v>
      </c>
    </row>
    <row r="413" spans="1:27" ht="14.5" x14ac:dyDescent="0.35">
      <c r="A413">
        <v>2697</v>
      </c>
      <c r="B413" t="s">
        <v>818</v>
      </c>
      <c r="C413" t="s">
        <v>1385</v>
      </c>
      <c r="D413" t="s">
        <v>816</v>
      </c>
      <c r="E413" t="s">
        <v>276</v>
      </c>
      <c r="F413" t="s">
        <v>1500</v>
      </c>
      <c r="G413" t="s">
        <v>40</v>
      </c>
      <c r="H413" s="6">
        <v>44951</v>
      </c>
      <c r="I413" s="2">
        <v>45657</v>
      </c>
      <c r="J413">
        <v>300.25</v>
      </c>
      <c r="K413" s="45">
        <f t="shared" si="90"/>
        <v>1127.47</v>
      </c>
      <c r="L413" s="3">
        <f t="shared" si="91"/>
        <v>366</v>
      </c>
      <c r="M413" s="3">
        <f t="shared" si="92"/>
        <v>4</v>
      </c>
      <c r="N413" s="3">
        <f t="shared" si="93"/>
        <v>7</v>
      </c>
      <c r="O413" s="3">
        <f t="shared" si="94"/>
        <v>355</v>
      </c>
      <c r="P413" s="51">
        <f t="shared" si="95"/>
        <v>106588.75</v>
      </c>
      <c r="Q413" s="51">
        <f t="shared" si="96"/>
        <v>91785.830292314044</v>
      </c>
      <c r="R413" s="51">
        <f t="shared" si="97"/>
        <v>74650.233519607966</v>
      </c>
      <c r="S413" s="51">
        <f t="shared" si="98"/>
        <v>166436.06381192201</v>
      </c>
      <c r="T413" s="58">
        <f t="shared" si="99"/>
        <v>27022.5</v>
      </c>
      <c r="U413" s="58">
        <f t="shared" si="100"/>
        <v>27022.5</v>
      </c>
      <c r="V413" s="13"/>
      <c r="W413" s="13">
        <f t="shared" si="101"/>
        <v>130</v>
      </c>
      <c r="X413" s="57">
        <f t="shared" si="102"/>
        <v>146571.1</v>
      </c>
      <c r="Y413" s="72">
        <f t="shared" si="103"/>
        <v>119548.6</v>
      </c>
      <c r="AA413" s="74">
        <f t="shared" si="104"/>
        <v>146571.1</v>
      </c>
    </row>
    <row r="414" spans="1:27" ht="14.5" x14ac:dyDescent="0.35">
      <c r="A414">
        <v>2701</v>
      </c>
      <c r="B414" t="s">
        <v>819</v>
      </c>
      <c r="C414" t="s">
        <v>1385</v>
      </c>
      <c r="D414" t="s">
        <v>292</v>
      </c>
      <c r="E414" t="s">
        <v>276</v>
      </c>
      <c r="F414" t="s">
        <v>310</v>
      </c>
      <c r="G414" t="s">
        <v>40</v>
      </c>
      <c r="H414" s="6">
        <v>43318</v>
      </c>
      <c r="I414" s="2">
        <v>45657</v>
      </c>
      <c r="J414">
        <v>434.62</v>
      </c>
      <c r="K414" s="45">
        <f t="shared" si="90"/>
        <v>952.76836601307173</v>
      </c>
      <c r="L414" s="3">
        <f t="shared" si="91"/>
        <v>366</v>
      </c>
      <c r="M414" s="3">
        <f t="shared" si="92"/>
        <v>0</v>
      </c>
      <c r="N414" s="3">
        <f t="shared" si="93"/>
        <v>0</v>
      </c>
      <c r="O414" s="3">
        <f t="shared" si="94"/>
        <v>366</v>
      </c>
      <c r="P414" s="51">
        <f t="shared" si="95"/>
        <v>159070.92000000001</v>
      </c>
      <c r="Q414" s="51">
        <f t="shared" si="96"/>
        <v>94629.898273202649</v>
      </c>
      <c r="R414" s="51">
        <f t="shared" si="97"/>
        <v>111406.5163929484</v>
      </c>
      <c r="S414" s="51">
        <f t="shared" si="98"/>
        <v>206036.41466615105</v>
      </c>
      <c r="T414" s="58">
        <f t="shared" si="99"/>
        <v>39115.800000000003</v>
      </c>
      <c r="U414" s="58">
        <f t="shared" si="100"/>
        <v>39115.800000000003</v>
      </c>
      <c r="V414" s="13"/>
      <c r="W414" s="13">
        <f t="shared" si="101"/>
        <v>130</v>
      </c>
      <c r="X414" s="57">
        <f t="shared" si="102"/>
        <v>123859.88758169932</v>
      </c>
      <c r="Y414" s="72">
        <f t="shared" si="103"/>
        <v>84744.087581699321</v>
      </c>
      <c r="AA414" s="74">
        <f t="shared" si="104"/>
        <v>123859.88758169932</v>
      </c>
    </row>
    <row r="415" spans="1:27" ht="14.5" x14ac:dyDescent="0.35">
      <c r="A415">
        <v>2702</v>
      </c>
      <c r="B415" t="s">
        <v>820</v>
      </c>
      <c r="C415" t="s">
        <v>1385</v>
      </c>
      <c r="D415" t="s">
        <v>292</v>
      </c>
      <c r="E415" t="s">
        <v>276</v>
      </c>
      <c r="F415" t="s">
        <v>310</v>
      </c>
      <c r="G415" t="s">
        <v>40</v>
      </c>
      <c r="H415" s="6">
        <v>43689</v>
      </c>
      <c r="I415" s="2">
        <v>45657</v>
      </c>
      <c r="J415">
        <v>434.62</v>
      </c>
      <c r="K415" s="45">
        <f t="shared" si="90"/>
        <v>930.63915032679711</v>
      </c>
      <c r="L415" s="3">
        <f t="shared" si="91"/>
        <v>366</v>
      </c>
      <c r="M415" s="3">
        <f t="shared" si="92"/>
        <v>3</v>
      </c>
      <c r="N415" s="3">
        <f t="shared" si="93"/>
        <v>0</v>
      </c>
      <c r="O415" s="3">
        <f t="shared" si="94"/>
        <v>363</v>
      </c>
      <c r="P415" s="51">
        <f t="shared" si="95"/>
        <v>157767.06</v>
      </c>
      <c r="Q415" s="51">
        <f t="shared" si="96"/>
        <v>93854.243369323944</v>
      </c>
      <c r="R415" s="51">
        <f t="shared" si="97"/>
        <v>110493.34822579307</v>
      </c>
      <c r="S415" s="51">
        <f t="shared" si="98"/>
        <v>204347.591595117</v>
      </c>
      <c r="T415" s="58">
        <f t="shared" si="99"/>
        <v>39115.800000000003</v>
      </c>
      <c r="U415" s="58">
        <f t="shared" si="100"/>
        <v>39115.800000000003</v>
      </c>
      <c r="V415" s="13"/>
      <c r="W415" s="13">
        <f t="shared" si="101"/>
        <v>130</v>
      </c>
      <c r="X415" s="57">
        <f t="shared" si="102"/>
        <v>120983.08954248362</v>
      </c>
      <c r="Y415" s="72">
        <f t="shared" si="103"/>
        <v>81867.289542483617</v>
      </c>
      <c r="AA415" s="74">
        <f t="shared" si="104"/>
        <v>120983.08954248362</v>
      </c>
    </row>
    <row r="416" spans="1:27" ht="14.5" x14ac:dyDescent="0.35">
      <c r="A416">
        <v>2703</v>
      </c>
      <c r="B416" t="s">
        <v>823</v>
      </c>
      <c r="C416" t="s">
        <v>1385</v>
      </c>
      <c r="D416" t="s">
        <v>292</v>
      </c>
      <c r="E416" t="s">
        <v>276</v>
      </c>
      <c r="F416" t="s">
        <v>277</v>
      </c>
      <c r="G416" t="s">
        <v>40</v>
      </c>
      <c r="H416" s="6">
        <v>43318</v>
      </c>
      <c r="I416" s="2">
        <v>45657</v>
      </c>
      <c r="J416">
        <v>434.62</v>
      </c>
      <c r="K416" s="45">
        <f t="shared" si="90"/>
        <v>956.98856209150324</v>
      </c>
      <c r="L416" s="3">
        <f t="shared" si="91"/>
        <v>366</v>
      </c>
      <c r="M416" s="3">
        <f t="shared" si="92"/>
        <v>4</v>
      </c>
      <c r="N416" s="3">
        <f t="shared" si="93"/>
        <v>7</v>
      </c>
      <c r="O416" s="3">
        <f t="shared" si="94"/>
        <v>355</v>
      </c>
      <c r="P416" s="51">
        <f t="shared" si="95"/>
        <v>154290.1</v>
      </c>
      <c r="Q416" s="51">
        <f t="shared" si="96"/>
        <v>91785.830292314044</v>
      </c>
      <c r="R416" s="51">
        <f t="shared" si="97"/>
        <v>108058.2331133789</v>
      </c>
      <c r="S416" s="51">
        <f t="shared" si="98"/>
        <v>199844.06340569293</v>
      </c>
      <c r="T416" s="58">
        <f t="shared" si="99"/>
        <v>39115.800000000003</v>
      </c>
      <c r="U416" s="58">
        <f t="shared" si="100"/>
        <v>39115.800000000003</v>
      </c>
      <c r="V416" s="13"/>
      <c r="W416" s="13">
        <f t="shared" si="101"/>
        <v>130</v>
      </c>
      <c r="X416" s="57">
        <f t="shared" si="102"/>
        <v>124408.51307189542</v>
      </c>
      <c r="Y416" s="72">
        <f t="shared" si="103"/>
        <v>85292.713071895414</v>
      </c>
      <c r="AA416" s="74">
        <f t="shared" si="104"/>
        <v>124408.51307189542</v>
      </c>
    </row>
    <row r="417" spans="1:27" ht="14.5" x14ac:dyDescent="0.35">
      <c r="A417">
        <v>2704</v>
      </c>
      <c r="B417" t="s">
        <v>824</v>
      </c>
      <c r="C417" t="s">
        <v>1385</v>
      </c>
      <c r="D417" t="s">
        <v>282</v>
      </c>
      <c r="E417" t="s">
        <v>276</v>
      </c>
      <c r="F417" t="s">
        <v>310</v>
      </c>
      <c r="G417" t="s">
        <v>40</v>
      </c>
      <c r="H417" s="6">
        <v>43920</v>
      </c>
      <c r="I417" s="2">
        <v>45657</v>
      </c>
      <c r="J417">
        <v>328.2</v>
      </c>
      <c r="K417" s="45">
        <f t="shared" si="90"/>
        <v>704.54444444444437</v>
      </c>
      <c r="L417" s="3">
        <f t="shared" si="91"/>
        <v>366</v>
      </c>
      <c r="M417" s="3">
        <f t="shared" si="92"/>
        <v>2</v>
      </c>
      <c r="N417" s="3">
        <f t="shared" si="93"/>
        <v>0</v>
      </c>
      <c r="O417" s="3">
        <f t="shared" si="94"/>
        <v>364</v>
      </c>
      <c r="P417" s="51">
        <f t="shared" si="95"/>
        <v>119464.8</v>
      </c>
      <c r="Q417" s="51">
        <f t="shared" si="96"/>
        <v>94112.795003950188</v>
      </c>
      <c r="R417" s="51">
        <f t="shared" si="97"/>
        <v>83668.072074897791</v>
      </c>
      <c r="S417" s="51">
        <f t="shared" si="98"/>
        <v>177780.86707884798</v>
      </c>
      <c r="T417" s="58">
        <f t="shared" si="99"/>
        <v>29538</v>
      </c>
      <c r="U417" s="58">
        <f t="shared" si="100"/>
        <v>29538</v>
      </c>
      <c r="V417" s="13"/>
      <c r="W417" s="13">
        <f t="shared" si="101"/>
        <v>130</v>
      </c>
      <c r="X417" s="57">
        <f t="shared" si="102"/>
        <v>91590.777777777766</v>
      </c>
      <c r="Y417" s="72">
        <f t="shared" si="103"/>
        <v>62052.777777777766</v>
      </c>
      <c r="AA417" s="74">
        <f t="shared" si="104"/>
        <v>91590.777777777766</v>
      </c>
    </row>
    <row r="418" spans="1:27" s="4" customFormat="1" ht="14.5" x14ac:dyDescent="0.35">
      <c r="A418">
        <v>2706</v>
      </c>
      <c r="B418" t="s">
        <v>825</v>
      </c>
      <c r="C418" t="s">
        <v>1385</v>
      </c>
      <c r="D418" t="s">
        <v>318</v>
      </c>
      <c r="E418" t="s">
        <v>276</v>
      </c>
      <c r="F418" t="s">
        <v>1500</v>
      </c>
      <c r="G418" t="s">
        <v>40</v>
      </c>
      <c r="H418" s="6">
        <v>43318</v>
      </c>
      <c r="I418" s="2">
        <v>45657</v>
      </c>
      <c r="J418">
        <v>362.6</v>
      </c>
      <c r="K418" s="45">
        <f t="shared" si="90"/>
        <v>901.14862745098048</v>
      </c>
      <c r="L418" s="3">
        <f t="shared" si="91"/>
        <v>366</v>
      </c>
      <c r="M418" s="3">
        <f t="shared" si="92"/>
        <v>1</v>
      </c>
      <c r="N418" s="3">
        <f t="shared" si="93"/>
        <v>0</v>
      </c>
      <c r="O418" s="3">
        <f t="shared" si="94"/>
        <v>365</v>
      </c>
      <c r="P418" s="51">
        <f t="shared" si="95"/>
        <v>132349</v>
      </c>
      <c r="Q418" s="51">
        <f t="shared" si="96"/>
        <v>94371.346638576419</v>
      </c>
      <c r="R418" s="51">
        <f t="shared" si="97"/>
        <v>92691.618544045166</v>
      </c>
      <c r="S418" s="51">
        <f t="shared" si="98"/>
        <v>187062.96518262158</v>
      </c>
      <c r="T418" s="58">
        <f t="shared" si="99"/>
        <v>32634.000000000004</v>
      </c>
      <c r="U418" s="58">
        <f t="shared" si="100"/>
        <v>32634.000000000004</v>
      </c>
      <c r="V418" s="13"/>
      <c r="W418" s="13">
        <f t="shared" si="101"/>
        <v>130</v>
      </c>
      <c r="X418" s="57">
        <f t="shared" si="102"/>
        <v>117149.32156862746</v>
      </c>
      <c r="Y418" s="72">
        <f t="shared" si="103"/>
        <v>84515.321568627463</v>
      </c>
      <c r="AA418" s="74">
        <f t="shared" si="104"/>
        <v>117149.32156862746</v>
      </c>
    </row>
    <row r="419" spans="1:27" ht="14.5" x14ac:dyDescent="0.35">
      <c r="A419">
        <v>2707</v>
      </c>
      <c r="B419" t="s">
        <v>826</v>
      </c>
      <c r="C419" t="s">
        <v>1385</v>
      </c>
      <c r="D419" t="s">
        <v>309</v>
      </c>
      <c r="E419" t="s">
        <v>276</v>
      </c>
      <c r="F419" t="s">
        <v>310</v>
      </c>
      <c r="G419" t="s">
        <v>40</v>
      </c>
      <c r="H419" s="6">
        <v>43703</v>
      </c>
      <c r="I419" s="2">
        <v>45657</v>
      </c>
      <c r="J419">
        <v>434.62</v>
      </c>
      <c r="K419" s="45">
        <f t="shared" si="90"/>
        <v>800.67692810457504</v>
      </c>
      <c r="L419" s="3">
        <f t="shared" si="91"/>
        <v>366</v>
      </c>
      <c r="M419" s="3">
        <f t="shared" si="92"/>
        <v>8</v>
      </c>
      <c r="N419" s="3">
        <f t="shared" si="93"/>
        <v>28</v>
      </c>
      <c r="O419" s="3">
        <f t="shared" si="94"/>
        <v>330</v>
      </c>
      <c r="P419" s="51">
        <f t="shared" si="95"/>
        <v>143424.6</v>
      </c>
      <c r="Q419" s="51">
        <f t="shared" si="96"/>
        <v>85322.039426658128</v>
      </c>
      <c r="R419" s="51">
        <f t="shared" si="97"/>
        <v>100448.4983870846</v>
      </c>
      <c r="S419" s="51">
        <f t="shared" si="98"/>
        <v>185770.53781374273</v>
      </c>
      <c r="T419" s="58">
        <f t="shared" si="99"/>
        <v>39115.800000000003</v>
      </c>
      <c r="U419" s="58">
        <f t="shared" si="100"/>
        <v>39115.800000000003</v>
      </c>
      <c r="V419" s="13"/>
      <c r="W419" s="13">
        <f t="shared" si="101"/>
        <v>130</v>
      </c>
      <c r="X419" s="57">
        <f t="shared" si="102"/>
        <v>104088.00065359476</v>
      </c>
      <c r="Y419" s="72">
        <f t="shared" si="103"/>
        <v>64972.200653594758</v>
      </c>
      <c r="AA419" s="74">
        <f t="shared" si="104"/>
        <v>104088.00065359476</v>
      </c>
    </row>
    <row r="420" spans="1:27" ht="14.5" x14ac:dyDescent="0.35">
      <c r="A420">
        <v>2708</v>
      </c>
      <c r="B420" t="s">
        <v>828</v>
      </c>
      <c r="C420" t="s">
        <v>1385</v>
      </c>
      <c r="D420" t="s">
        <v>316</v>
      </c>
      <c r="E420" t="s">
        <v>276</v>
      </c>
      <c r="F420" t="s">
        <v>504</v>
      </c>
      <c r="G420" t="s">
        <v>40</v>
      </c>
      <c r="H420" s="6">
        <v>43318</v>
      </c>
      <c r="I420" s="2">
        <v>45657</v>
      </c>
      <c r="J420">
        <v>362.6</v>
      </c>
      <c r="K420" s="45">
        <f t="shared" si="90"/>
        <v>812.1301960784316</v>
      </c>
      <c r="L420" s="3">
        <f t="shared" si="91"/>
        <v>366</v>
      </c>
      <c r="M420" s="3">
        <f t="shared" si="92"/>
        <v>5</v>
      </c>
      <c r="N420" s="3">
        <f t="shared" si="93"/>
        <v>0</v>
      </c>
      <c r="O420" s="3">
        <f t="shared" si="94"/>
        <v>361</v>
      </c>
      <c r="P420" s="51">
        <f t="shared" si="95"/>
        <v>130898.6</v>
      </c>
      <c r="Q420" s="51">
        <f t="shared" si="96"/>
        <v>93337.140100071469</v>
      </c>
      <c r="R420" s="51">
        <f t="shared" si="97"/>
        <v>91675.819984658374</v>
      </c>
      <c r="S420" s="51">
        <f t="shared" si="98"/>
        <v>185012.96008472983</v>
      </c>
      <c r="T420" s="58">
        <f t="shared" si="99"/>
        <v>32634.000000000004</v>
      </c>
      <c r="U420" s="58">
        <f t="shared" si="100"/>
        <v>32634.000000000004</v>
      </c>
      <c r="V420" s="13"/>
      <c r="W420" s="13">
        <f t="shared" si="101"/>
        <v>130</v>
      </c>
      <c r="X420" s="57">
        <f t="shared" si="102"/>
        <v>105576.92549019611</v>
      </c>
      <c r="Y420" s="72">
        <f t="shared" si="103"/>
        <v>72942.92549019611</v>
      </c>
      <c r="AA420" s="74">
        <f t="shared" si="104"/>
        <v>105576.92549019611</v>
      </c>
    </row>
    <row r="421" spans="1:27" ht="14.5" x14ac:dyDescent="0.35">
      <c r="A421">
        <v>2710</v>
      </c>
      <c r="B421" t="s">
        <v>829</v>
      </c>
      <c r="C421" t="s">
        <v>1385</v>
      </c>
      <c r="D421" t="s">
        <v>367</v>
      </c>
      <c r="E421" t="s">
        <v>276</v>
      </c>
      <c r="F421" t="s">
        <v>1500</v>
      </c>
      <c r="G421" t="s">
        <v>40</v>
      </c>
      <c r="H421" s="6">
        <v>44221</v>
      </c>
      <c r="I421" s="2">
        <v>45657</v>
      </c>
      <c r="J421">
        <v>362.6</v>
      </c>
      <c r="K421" s="45">
        <f t="shared" si="90"/>
        <v>763.87745098039227</v>
      </c>
      <c r="L421" s="3">
        <f t="shared" si="91"/>
        <v>366</v>
      </c>
      <c r="M421" s="3">
        <f t="shared" si="92"/>
        <v>7</v>
      </c>
      <c r="N421" s="3">
        <f t="shared" si="93"/>
        <v>0</v>
      </c>
      <c r="O421" s="3">
        <f t="shared" si="94"/>
        <v>359</v>
      </c>
      <c r="P421" s="51">
        <f t="shared" si="95"/>
        <v>130173.40000000001</v>
      </c>
      <c r="Q421" s="51">
        <f t="shared" si="96"/>
        <v>92820.036830818994</v>
      </c>
      <c r="R421" s="51">
        <f t="shared" si="97"/>
        <v>91167.920704964985</v>
      </c>
      <c r="S421" s="51">
        <f t="shared" si="98"/>
        <v>183987.95753578399</v>
      </c>
      <c r="T421" s="58">
        <f t="shared" si="99"/>
        <v>32634.000000000004</v>
      </c>
      <c r="U421" s="58">
        <f t="shared" si="100"/>
        <v>32634.000000000004</v>
      </c>
      <c r="V421" s="13"/>
      <c r="W421" s="13">
        <f t="shared" si="101"/>
        <v>130</v>
      </c>
      <c r="X421" s="57">
        <f t="shared" si="102"/>
        <v>99304.068627450994</v>
      </c>
      <c r="Y421" s="72">
        <f t="shared" si="103"/>
        <v>66670.068627450994</v>
      </c>
      <c r="AA421" s="74">
        <f t="shared" si="104"/>
        <v>99304.068627450994</v>
      </c>
    </row>
    <row r="422" spans="1:27" ht="14.5" x14ac:dyDescent="0.35">
      <c r="A422">
        <v>2712</v>
      </c>
      <c r="B422" t="s">
        <v>830</v>
      </c>
      <c r="C422" t="s">
        <v>1385</v>
      </c>
      <c r="D422" t="s">
        <v>282</v>
      </c>
      <c r="E422" t="s">
        <v>276</v>
      </c>
      <c r="F422" t="s">
        <v>310</v>
      </c>
      <c r="G422" t="s">
        <v>40</v>
      </c>
      <c r="H422" s="6">
        <v>44109</v>
      </c>
      <c r="I422" s="2">
        <v>45657</v>
      </c>
      <c r="J422">
        <v>328.2</v>
      </c>
      <c r="K422" s="45">
        <f t="shared" si="90"/>
        <v>640.26084967320264</v>
      </c>
      <c r="L422" s="3">
        <f t="shared" si="91"/>
        <v>366</v>
      </c>
      <c r="M422" s="3">
        <f t="shared" si="92"/>
        <v>4</v>
      </c>
      <c r="N422" s="3">
        <f t="shared" si="93"/>
        <v>8</v>
      </c>
      <c r="O422" s="3">
        <f t="shared" si="94"/>
        <v>354</v>
      </c>
      <c r="P422" s="51">
        <f t="shared" si="95"/>
        <v>116182.8</v>
      </c>
      <c r="Q422" s="51">
        <f t="shared" si="96"/>
        <v>91527.278657687813</v>
      </c>
      <c r="R422" s="51">
        <f t="shared" si="97"/>
        <v>81369.498666246756</v>
      </c>
      <c r="S422" s="51">
        <f t="shared" si="98"/>
        <v>172896.77732393457</v>
      </c>
      <c r="T422" s="58">
        <f t="shared" si="99"/>
        <v>29538</v>
      </c>
      <c r="U422" s="58">
        <f t="shared" si="100"/>
        <v>29538</v>
      </c>
      <c r="V422" s="13"/>
      <c r="W422" s="13">
        <f t="shared" si="101"/>
        <v>130</v>
      </c>
      <c r="X422" s="57">
        <f t="shared" si="102"/>
        <v>83233.910457516336</v>
      </c>
      <c r="Y422" s="72">
        <f t="shared" si="103"/>
        <v>53695.910457516336</v>
      </c>
      <c r="AA422" s="74">
        <f t="shared" si="104"/>
        <v>83233.910457516336</v>
      </c>
    </row>
    <row r="423" spans="1:27" ht="14.5" x14ac:dyDescent="0.35">
      <c r="A423">
        <v>2714</v>
      </c>
      <c r="B423" t="s">
        <v>831</v>
      </c>
      <c r="C423" t="s">
        <v>1488</v>
      </c>
      <c r="D423" t="s">
        <v>816</v>
      </c>
      <c r="E423" t="s">
        <v>276</v>
      </c>
      <c r="F423" t="s">
        <v>307</v>
      </c>
      <c r="G423" t="s">
        <v>40</v>
      </c>
      <c r="H423" s="6">
        <v>43354</v>
      </c>
      <c r="I423" s="2">
        <v>45657</v>
      </c>
      <c r="J423">
        <v>282.73</v>
      </c>
      <c r="K423" s="45">
        <f t="shared" si="90"/>
        <v>282.73</v>
      </c>
      <c r="L423" s="3">
        <f t="shared" si="91"/>
        <v>366</v>
      </c>
      <c r="M423" s="3">
        <f t="shared" si="92"/>
        <v>5</v>
      </c>
      <c r="N423" s="3">
        <f t="shared" si="93"/>
        <v>0</v>
      </c>
      <c r="O423" s="3">
        <f t="shared" si="94"/>
        <v>361</v>
      </c>
      <c r="P423" s="51">
        <f t="shared" si="95"/>
        <v>102065.53000000001</v>
      </c>
      <c r="Q423" s="51">
        <f t="shared" si="96"/>
        <v>93337.140100071469</v>
      </c>
      <c r="R423" s="51">
        <f t="shared" si="97"/>
        <v>71482.362339389045</v>
      </c>
      <c r="S423" s="51">
        <f t="shared" si="98"/>
        <v>164819.50243946051</v>
      </c>
      <c r="T423" s="58">
        <f t="shared" si="99"/>
        <v>25445.7</v>
      </c>
      <c r="U423" s="58">
        <f t="shared" si="100"/>
        <v>25445.7</v>
      </c>
      <c r="V423" s="13"/>
      <c r="W423" s="13">
        <f t="shared" si="101"/>
        <v>0</v>
      </c>
      <c r="X423" s="57">
        <f t="shared" si="102"/>
        <v>0</v>
      </c>
      <c r="Y423" s="72">
        <f t="shared" si="103"/>
        <v>0</v>
      </c>
      <c r="AA423" s="74">
        <f t="shared" si="104"/>
        <v>25445.7</v>
      </c>
    </row>
    <row r="424" spans="1:27" ht="14.5" x14ac:dyDescent="0.35">
      <c r="A424">
        <v>2716</v>
      </c>
      <c r="B424" t="s">
        <v>832</v>
      </c>
      <c r="C424" t="s">
        <v>1385</v>
      </c>
      <c r="D424" t="s">
        <v>292</v>
      </c>
      <c r="E424" t="s">
        <v>276</v>
      </c>
      <c r="F424" t="s">
        <v>504</v>
      </c>
      <c r="G424" t="s">
        <v>40</v>
      </c>
      <c r="H424" s="6">
        <v>44830</v>
      </c>
      <c r="I424" s="2">
        <v>45657</v>
      </c>
      <c r="J424">
        <v>434.62</v>
      </c>
      <c r="K424" s="45">
        <f t="shared" si="90"/>
        <v>1371.4371241830067</v>
      </c>
      <c r="L424" s="3">
        <f t="shared" si="91"/>
        <v>366</v>
      </c>
      <c r="M424" s="3">
        <f t="shared" si="92"/>
        <v>4</v>
      </c>
      <c r="N424" s="3">
        <f t="shared" si="93"/>
        <v>0</v>
      </c>
      <c r="O424" s="3">
        <f t="shared" si="94"/>
        <v>362</v>
      </c>
      <c r="P424" s="51">
        <f t="shared" si="95"/>
        <v>157332.44</v>
      </c>
      <c r="Q424" s="51">
        <f t="shared" si="96"/>
        <v>93595.691734697713</v>
      </c>
      <c r="R424" s="51">
        <f t="shared" si="97"/>
        <v>110188.95883674129</v>
      </c>
      <c r="S424" s="51">
        <f t="shared" si="98"/>
        <v>203784.65057143901</v>
      </c>
      <c r="T424" s="58">
        <f t="shared" si="99"/>
        <v>39115.800000000003</v>
      </c>
      <c r="U424" s="58">
        <f t="shared" si="100"/>
        <v>39115.800000000003</v>
      </c>
      <c r="V424" s="13"/>
      <c r="W424" s="13">
        <f t="shared" si="101"/>
        <v>130</v>
      </c>
      <c r="X424" s="57">
        <f t="shared" si="102"/>
        <v>178286.82614379088</v>
      </c>
      <c r="Y424" s="72">
        <f t="shared" si="103"/>
        <v>139171.02614379086</v>
      </c>
      <c r="AA424" s="74">
        <f t="shared" si="104"/>
        <v>178286.82614379085</v>
      </c>
    </row>
    <row r="425" spans="1:27" ht="14.5" x14ac:dyDescent="0.35">
      <c r="A425">
        <v>2717</v>
      </c>
      <c r="B425" t="s">
        <v>834</v>
      </c>
      <c r="C425" t="s">
        <v>1385</v>
      </c>
      <c r="D425" t="s">
        <v>816</v>
      </c>
      <c r="E425" t="s">
        <v>276</v>
      </c>
      <c r="F425" t="s">
        <v>1500</v>
      </c>
      <c r="G425" t="s">
        <v>40</v>
      </c>
      <c r="H425" s="6">
        <v>44058</v>
      </c>
      <c r="I425" s="2">
        <v>45657</v>
      </c>
      <c r="J425">
        <v>300.25</v>
      </c>
      <c r="K425" s="45">
        <f t="shared" si="90"/>
        <v>1125.0445098039215</v>
      </c>
      <c r="L425" s="3">
        <f t="shared" si="91"/>
        <v>366</v>
      </c>
      <c r="M425" s="3">
        <f t="shared" si="92"/>
        <v>0</v>
      </c>
      <c r="N425" s="3">
        <f t="shared" si="93"/>
        <v>0</v>
      </c>
      <c r="O425" s="3">
        <f t="shared" si="94"/>
        <v>366</v>
      </c>
      <c r="P425" s="51">
        <f t="shared" si="95"/>
        <v>109891.5</v>
      </c>
      <c r="Q425" s="51">
        <f t="shared" si="96"/>
        <v>94629.898273202649</v>
      </c>
      <c r="R425" s="51">
        <f t="shared" si="97"/>
        <v>76963.339346976092</v>
      </c>
      <c r="S425" s="51">
        <f t="shared" si="98"/>
        <v>171593.23762017873</v>
      </c>
      <c r="T425" s="58">
        <f t="shared" si="99"/>
        <v>27022.5</v>
      </c>
      <c r="U425" s="58">
        <f t="shared" si="100"/>
        <v>27022.5</v>
      </c>
      <c r="V425" s="13"/>
      <c r="W425" s="13">
        <f t="shared" si="101"/>
        <v>130</v>
      </c>
      <c r="X425" s="57">
        <f t="shared" si="102"/>
        <v>146255.7862745098</v>
      </c>
      <c r="Y425" s="72">
        <f t="shared" si="103"/>
        <v>119233.2862745098</v>
      </c>
      <c r="AA425" s="74">
        <f t="shared" si="104"/>
        <v>146255.7862745098</v>
      </c>
    </row>
    <row r="426" spans="1:27" ht="14.5" x14ac:dyDescent="0.35">
      <c r="A426">
        <v>2718</v>
      </c>
      <c r="B426" t="s">
        <v>836</v>
      </c>
      <c r="C426" t="s">
        <v>1385</v>
      </c>
      <c r="D426" t="s">
        <v>837</v>
      </c>
      <c r="E426" t="s">
        <v>276</v>
      </c>
      <c r="F426" t="s">
        <v>1500</v>
      </c>
      <c r="G426" t="s">
        <v>1529</v>
      </c>
      <c r="H426" s="6">
        <v>43832</v>
      </c>
      <c r="I426" s="2">
        <v>45657</v>
      </c>
      <c r="J426">
        <v>286.27</v>
      </c>
      <c r="K426" s="45">
        <f t="shared" si="90"/>
        <v>532.16</v>
      </c>
      <c r="L426" s="3">
        <f t="shared" si="91"/>
        <v>366</v>
      </c>
      <c r="M426" s="3">
        <f t="shared" si="92"/>
        <v>0</v>
      </c>
      <c r="N426" s="3">
        <f t="shared" si="93"/>
        <v>0</v>
      </c>
      <c r="O426" s="3">
        <f t="shared" si="94"/>
        <v>366</v>
      </c>
      <c r="P426" s="51">
        <f t="shared" si="95"/>
        <v>104774.81999999999</v>
      </c>
      <c r="Q426" s="51">
        <f t="shared" si="96"/>
        <v>94629.898273202649</v>
      </c>
      <c r="R426" s="51">
        <f t="shared" si="97"/>
        <v>73379.833987872931</v>
      </c>
      <c r="S426" s="51">
        <f t="shared" si="98"/>
        <v>168009.73226107558</v>
      </c>
      <c r="T426" s="58">
        <f t="shared" si="99"/>
        <v>25764.3</v>
      </c>
      <c r="U426" s="58">
        <f t="shared" si="100"/>
        <v>25764.3</v>
      </c>
      <c r="V426" s="13"/>
      <c r="W426" s="13">
        <f t="shared" si="101"/>
        <v>130</v>
      </c>
      <c r="X426" s="57">
        <f t="shared" si="102"/>
        <v>69180.800000000003</v>
      </c>
      <c r="Y426" s="72">
        <f t="shared" si="103"/>
        <v>43416.5</v>
      </c>
      <c r="AA426" s="74">
        <f t="shared" si="104"/>
        <v>69180.800000000003</v>
      </c>
    </row>
    <row r="427" spans="1:27" ht="14.5" x14ac:dyDescent="0.35">
      <c r="A427">
        <v>2719</v>
      </c>
      <c r="B427" t="s">
        <v>838</v>
      </c>
      <c r="C427" t="s">
        <v>1385</v>
      </c>
      <c r="D427" t="s">
        <v>816</v>
      </c>
      <c r="E427" t="s">
        <v>276</v>
      </c>
      <c r="F427" t="s">
        <v>1500</v>
      </c>
      <c r="G427" t="s">
        <v>40</v>
      </c>
      <c r="H427" s="6">
        <v>43832</v>
      </c>
      <c r="I427" s="2">
        <v>45657</v>
      </c>
      <c r="J427">
        <v>300.25</v>
      </c>
      <c r="K427" s="45">
        <f t="shared" si="90"/>
        <v>1093.0392156862745</v>
      </c>
      <c r="L427" s="3">
        <f t="shared" si="91"/>
        <v>366</v>
      </c>
      <c r="M427" s="3">
        <f t="shared" si="92"/>
        <v>1</v>
      </c>
      <c r="N427" s="3">
        <f t="shared" si="93"/>
        <v>5</v>
      </c>
      <c r="O427" s="3">
        <f t="shared" si="94"/>
        <v>360</v>
      </c>
      <c r="P427" s="51">
        <f t="shared" si="95"/>
        <v>108090</v>
      </c>
      <c r="Q427" s="51">
        <f t="shared" si="96"/>
        <v>93078.588465445238</v>
      </c>
      <c r="R427" s="51">
        <f t="shared" si="97"/>
        <v>75701.64525932075</v>
      </c>
      <c r="S427" s="51">
        <f t="shared" si="98"/>
        <v>168780.233724766</v>
      </c>
      <c r="T427" s="58">
        <f t="shared" si="99"/>
        <v>27022.5</v>
      </c>
      <c r="U427" s="58">
        <f t="shared" si="100"/>
        <v>27022.5</v>
      </c>
      <c r="V427" s="13"/>
      <c r="W427" s="13">
        <f t="shared" si="101"/>
        <v>130</v>
      </c>
      <c r="X427" s="57">
        <f t="shared" si="102"/>
        <v>142095.09803921569</v>
      </c>
      <c r="Y427" s="72">
        <f t="shared" si="103"/>
        <v>115072.59803921569</v>
      </c>
      <c r="AA427" s="74">
        <f t="shared" si="104"/>
        <v>142095.09803921569</v>
      </c>
    </row>
    <row r="428" spans="1:27" ht="14.5" x14ac:dyDescent="0.35">
      <c r="A428">
        <v>2720</v>
      </c>
      <c r="B428" t="s">
        <v>839</v>
      </c>
      <c r="C428" t="s">
        <v>1385</v>
      </c>
      <c r="D428" t="s">
        <v>816</v>
      </c>
      <c r="E428" t="s">
        <v>276</v>
      </c>
      <c r="F428" t="s">
        <v>1500</v>
      </c>
      <c r="G428" t="s">
        <v>40</v>
      </c>
      <c r="H428" s="6">
        <v>43832</v>
      </c>
      <c r="I428" s="2">
        <v>45657</v>
      </c>
      <c r="J428">
        <v>300.25</v>
      </c>
      <c r="K428" s="45">
        <f t="shared" si="90"/>
        <v>1077.7012418300653</v>
      </c>
      <c r="L428" s="3">
        <f t="shared" si="91"/>
        <v>366</v>
      </c>
      <c r="M428" s="3">
        <f t="shared" si="92"/>
        <v>2</v>
      </c>
      <c r="N428" s="3">
        <f t="shared" si="93"/>
        <v>0</v>
      </c>
      <c r="O428" s="3">
        <f t="shared" si="94"/>
        <v>364</v>
      </c>
      <c r="P428" s="51">
        <f t="shared" si="95"/>
        <v>109291</v>
      </c>
      <c r="Q428" s="51">
        <f t="shared" si="96"/>
        <v>94112.795003950188</v>
      </c>
      <c r="R428" s="51">
        <f t="shared" si="97"/>
        <v>76542.774651090978</v>
      </c>
      <c r="S428" s="51">
        <f t="shared" si="98"/>
        <v>170655.56965504115</v>
      </c>
      <c r="T428" s="58">
        <f t="shared" si="99"/>
        <v>27022.5</v>
      </c>
      <c r="U428" s="58">
        <f t="shared" si="100"/>
        <v>27022.5</v>
      </c>
      <c r="V428" s="13"/>
      <c r="W428" s="13">
        <f t="shared" si="101"/>
        <v>130</v>
      </c>
      <c r="X428" s="57">
        <f t="shared" si="102"/>
        <v>140101.16143790848</v>
      </c>
      <c r="Y428" s="72">
        <f t="shared" si="103"/>
        <v>113078.66143790848</v>
      </c>
      <c r="AA428" s="74">
        <f t="shared" si="104"/>
        <v>140101.16143790848</v>
      </c>
    </row>
    <row r="429" spans="1:27" ht="14.5" x14ac:dyDescent="0.35">
      <c r="A429">
        <v>2721</v>
      </c>
      <c r="B429" t="s">
        <v>840</v>
      </c>
      <c r="C429" t="s">
        <v>1385</v>
      </c>
      <c r="D429" t="s">
        <v>816</v>
      </c>
      <c r="E429" t="s">
        <v>276</v>
      </c>
      <c r="F429" t="s">
        <v>1500</v>
      </c>
      <c r="G429" t="s">
        <v>40</v>
      </c>
      <c r="H429" s="6">
        <v>44058</v>
      </c>
      <c r="I429" s="2">
        <v>45657</v>
      </c>
      <c r="J429">
        <v>300.25</v>
      </c>
      <c r="K429" s="45">
        <f t="shared" si="90"/>
        <v>1089.1977124183004</v>
      </c>
      <c r="L429" s="3">
        <f t="shared" si="91"/>
        <v>366</v>
      </c>
      <c r="M429" s="3">
        <f t="shared" si="92"/>
        <v>3</v>
      </c>
      <c r="N429" s="3">
        <f t="shared" si="93"/>
        <v>8</v>
      </c>
      <c r="O429" s="3">
        <f t="shared" si="94"/>
        <v>355</v>
      </c>
      <c r="P429" s="51">
        <f t="shared" si="95"/>
        <v>106588.75</v>
      </c>
      <c r="Q429" s="51">
        <f t="shared" si="96"/>
        <v>91785.830292314044</v>
      </c>
      <c r="R429" s="51">
        <f t="shared" si="97"/>
        <v>74650.233519607966</v>
      </c>
      <c r="S429" s="51">
        <f t="shared" si="98"/>
        <v>166436.06381192201</v>
      </c>
      <c r="T429" s="58">
        <f t="shared" si="99"/>
        <v>27022.5</v>
      </c>
      <c r="U429" s="58">
        <f t="shared" si="100"/>
        <v>27022.5</v>
      </c>
      <c r="V429" s="13"/>
      <c r="W429" s="13">
        <f t="shared" si="101"/>
        <v>130</v>
      </c>
      <c r="X429" s="57">
        <f t="shared" si="102"/>
        <v>141595.70261437906</v>
      </c>
      <c r="Y429" s="72">
        <f t="shared" si="103"/>
        <v>114573.20261437906</v>
      </c>
      <c r="AA429" s="74">
        <f t="shared" si="104"/>
        <v>141595.70261437906</v>
      </c>
    </row>
    <row r="430" spans="1:27" ht="14.5" x14ac:dyDescent="0.35">
      <c r="A430">
        <v>2722</v>
      </c>
      <c r="B430" t="s">
        <v>841</v>
      </c>
      <c r="C430" t="s">
        <v>1385</v>
      </c>
      <c r="D430" t="s">
        <v>816</v>
      </c>
      <c r="E430" t="s">
        <v>276</v>
      </c>
      <c r="F430" t="s">
        <v>1500</v>
      </c>
      <c r="G430" t="s">
        <v>40</v>
      </c>
      <c r="H430" s="6">
        <v>44105</v>
      </c>
      <c r="I430" s="2">
        <v>45657</v>
      </c>
      <c r="J430">
        <v>300.25</v>
      </c>
      <c r="K430" s="45">
        <f t="shared" si="90"/>
        <v>1115.1175816993464</v>
      </c>
      <c r="L430" s="3">
        <f t="shared" si="91"/>
        <v>366</v>
      </c>
      <c r="M430" s="3">
        <f t="shared" si="92"/>
        <v>0</v>
      </c>
      <c r="N430" s="3">
        <f t="shared" si="93"/>
        <v>0</v>
      </c>
      <c r="O430" s="3">
        <f t="shared" si="94"/>
        <v>366</v>
      </c>
      <c r="P430" s="51">
        <f t="shared" si="95"/>
        <v>109891.5</v>
      </c>
      <c r="Q430" s="51">
        <f t="shared" si="96"/>
        <v>94629.898273202649</v>
      </c>
      <c r="R430" s="51">
        <f t="shared" si="97"/>
        <v>76963.339346976092</v>
      </c>
      <c r="S430" s="51">
        <f t="shared" si="98"/>
        <v>171593.23762017873</v>
      </c>
      <c r="T430" s="58">
        <f t="shared" si="99"/>
        <v>27022.5</v>
      </c>
      <c r="U430" s="58">
        <f t="shared" si="100"/>
        <v>27022.5</v>
      </c>
      <c r="V430" s="13"/>
      <c r="W430" s="13">
        <f t="shared" si="101"/>
        <v>130</v>
      </c>
      <c r="X430" s="57">
        <f t="shared" si="102"/>
        <v>144965.28562091503</v>
      </c>
      <c r="Y430" s="72">
        <f t="shared" si="103"/>
        <v>117942.78562091503</v>
      </c>
      <c r="AA430" s="74">
        <f t="shared" si="104"/>
        <v>144965.28562091503</v>
      </c>
    </row>
    <row r="431" spans="1:27" ht="14.5" x14ac:dyDescent="0.35">
      <c r="A431">
        <v>2723</v>
      </c>
      <c r="B431" t="s">
        <v>842</v>
      </c>
      <c r="C431" t="s">
        <v>1385</v>
      </c>
      <c r="D431" t="s">
        <v>837</v>
      </c>
      <c r="E431" t="s">
        <v>276</v>
      </c>
      <c r="F431" t="s">
        <v>1500</v>
      </c>
      <c r="G431" t="s">
        <v>1529</v>
      </c>
      <c r="H431" s="6">
        <v>43832</v>
      </c>
      <c r="I431" s="2">
        <v>45657</v>
      </c>
      <c r="J431">
        <v>286.27</v>
      </c>
      <c r="K431" s="45">
        <f t="shared" si="90"/>
        <v>1102.2681699346406</v>
      </c>
      <c r="L431" s="3">
        <f t="shared" si="91"/>
        <v>366</v>
      </c>
      <c r="M431" s="3">
        <f t="shared" si="92"/>
        <v>2</v>
      </c>
      <c r="N431" s="3">
        <f t="shared" si="93"/>
        <v>0</v>
      </c>
      <c r="O431" s="3">
        <f t="shared" si="94"/>
        <v>364</v>
      </c>
      <c r="P431" s="51">
        <f t="shared" si="95"/>
        <v>104202.28</v>
      </c>
      <c r="Q431" s="51">
        <f t="shared" si="96"/>
        <v>94112.795003950188</v>
      </c>
      <c r="R431" s="51">
        <f t="shared" si="97"/>
        <v>72978.851288485646</v>
      </c>
      <c r="S431" s="51">
        <f t="shared" si="98"/>
        <v>167091.64629243582</v>
      </c>
      <c r="T431" s="58">
        <f t="shared" si="99"/>
        <v>25764.3</v>
      </c>
      <c r="U431" s="58">
        <f t="shared" si="100"/>
        <v>25764.3</v>
      </c>
      <c r="V431" s="13"/>
      <c r="W431" s="13">
        <f t="shared" si="101"/>
        <v>130</v>
      </c>
      <c r="X431" s="57">
        <f t="shared" si="102"/>
        <v>143294.86209150328</v>
      </c>
      <c r="Y431" s="72">
        <f t="shared" si="103"/>
        <v>117530.56209150328</v>
      </c>
      <c r="AA431" s="74">
        <f t="shared" si="104"/>
        <v>143294.86209150328</v>
      </c>
    </row>
    <row r="432" spans="1:27" ht="14.5" x14ac:dyDescent="0.35">
      <c r="A432">
        <v>2724</v>
      </c>
      <c r="B432" t="s">
        <v>843</v>
      </c>
      <c r="C432" t="s">
        <v>1385</v>
      </c>
      <c r="D432" t="s">
        <v>816</v>
      </c>
      <c r="E432" t="s">
        <v>276</v>
      </c>
      <c r="F432" t="s">
        <v>1500</v>
      </c>
      <c r="G432" t="s">
        <v>40</v>
      </c>
      <c r="H432" s="6">
        <v>44105</v>
      </c>
      <c r="I432" s="2">
        <v>45657</v>
      </c>
      <c r="J432">
        <v>300.25</v>
      </c>
      <c r="K432" s="45">
        <f t="shared" si="90"/>
        <v>1044.3861437908497</v>
      </c>
      <c r="L432" s="3">
        <f t="shared" si="91"/>
        <v>366</v>
      </c>
      <c r="M432" s="3">
        <f t="shared" si="92"/>
        <v>2</v>
      </c>
      <c r="N432" s="3">
        <f t="shared" si="93"/>
        <v>5</v>
      </c>
      <c r="O432" s="3">
        <f t="shared" si="94"/>
        <v>359</v>
      </c>
      <c r="P432" s="51">
        <f t="shared" si="95"/>
        <v>107789.75</v>
      </c>
      <c r="Q432" s="51">
        <f t="shared" si="96"/>
        <v>92820.036830818994</v>
      </c>
      <c r="R432" s="51">
        <f t="shared" si="97"/>
        <v>75491.362911378194</v>
      </c>
      <c r="S432" s="51">
        <f t="shared" si="98"/>
        <v>168311.39974219719</v>
      </c>
      <c r="T432" s="58">
        <f t="shared" si="99"/>
        <v>27022.5</v>
      </c>
      <c r="U432" s="58">
        <f t="shared" si="100"/>
        <v>27022.5</v>
      </c>
      <c r="V432" s="13"/>
      <c r="W432" s="13">
        <f t="shared" si="101"/>
        <v>130</v>
      </c>
      <c r="X432" s="57">
        <f t="shared" si="102"/>
        <v>135770.19869281046</v>
      </c>
      <c r="Y432" s="72">
        <f t="shared" si="103"/>
        <v>108747.69869281046</v>
      </c>
      <c r="AA432" s="74">
        <f t="shared" si="104"/>
        <v>135770.19869281046</v>
      </c>
    </row>
    <row r="433" spans="1:27" ht="14.5" x14ac:dyDescent="0.35">
      <c r="A433">
        <v>2727</v>
      </c>
      <c r="B433" t="s">
        <v>844</v>
      </c>
      <c r="C433" t="s">
        <v>1385</v>
      </c>
      <c r="D433" t="s">
        <v>512</v>
      </c>
      <c r="E433" t="s">
        <v>276</v>
      </c>
      <c r="F433" t="s">
        <v>504</v>
      </c>
      <c r="G433" t="s">
        <v>40</v>
      </c>
      <c r="H433" s="6">
        <v>43832</v>
      </c>
      <c r="I433" s="2">
        <v>45657</v>
      </c>
      <c r="J433">
        <v>434.62</v>
      </c>
      <c r="K433" s="45">
        <f t="shared" si="90"/>
        <v>843.1817647058823</v>
      </c>
      <c r="L433" s="3">
        <f t="shared" si="91"/>
        <v>366</v>
      </c>
      <c r="M433" s="3">
        <f t="shared" si="92"/>
        <v>5</v>
      </c>
      <c r="N433" s="3">
        <f t="shared" si="93"/>
        <v>0</v>
      </c>
      <c r="O433" s="3">
        <f t="shared" si="94"/>
        <v>361</v>
      </c>
      <c r="P433" s="51">
        <f t="shared" si="95"/>
        <v>156897.82</v>
      </c>
      <c r="Q433" s="51">
        <f t="shared" si="96"/>
        <v>93337.140100071469</v>
      </c>
      <c r="R433" s="51">
        <f t="shared" si="97"/>
        <v>109884.56944768953</v>
      </c>
      <c r="S433" s="51">
        <f t="shared" si="98"/>
        <v>203221.70954776101</v>
      </c>
      <c r="T433" s="58">
        <f t="shared" si="99"/>
        <v>39115.800000000003</v>
      </c>
      <c r="U433" s="58">
        <f t="shared" si="100"/>
        <v>39115.800000000003</v>
      </c>
      <c r="V433" s="13"/>
      <c r="W433" s="13">
        <f t="shared" si="101"/>
        <v>130</v>
      </c>
      <c r="X433" s="57">
        <f t="shared" si="102"/>
        <v>109613.6294117647</v>
      </c>
      <c r="Y433" s="72">
        <f t="shared" si="103"/>
        <v>70497.829411764702</v>
      </c>
      <c r="AA433" s="74">
        <f t="shared" si="104"/>
        <v>109613.6294117647</v>
      </c>
    </row>
    <row r="434" spans="1:27" ht="14.5" x14ac:dyDescent="0.35">
      <c r="A434">
        <v>2728</v>
      </c>
      <c r="B434" t="s">
        <v>845</v>
      </c>
      <c r="C434" t="s">
        <v>1385</v>
      </c>
      <c r="D434" t="s">
        <v>846</v>
      </c>
      <c r="E434" t="s">
        <v>276</v>
      </c>
      <c r="F434" t="s">
        <v>1511</v>
      </c>
      <c r="G434" t="s">
        <v>40</v>
      </c>
      <c r="H434" s="6">
        <v>43832</v>
      </c>
      <c r="I434" s="2">
        <v>45657</v>
      </c>
      <c r="J434">
        <v>300.25</v>
      </c>
      <c r="K434" s="45">
        <f t="shared" si="90"/>
        <v>571.01359477124186</v>
      </c>
      <c r="L434" s="3">
        <f t="shared" si="91"/>
        <v>366</v>
      </c>
      <c r="M434" s="3">
        <f t="shared" si="92"/>
        <v>1</v>
      </c>
      <c r="N434" s="3">
        <f t="shared" si="93"/>
        <v>0</v>
      </c>
      <c r="O434" s="3">
        <f t="shared" si="94"/>
        <v>365</v>
      </c>
      <c r="P434" s="51">
        <f t="shared" si="95"/>
        <v>109591.25</v>
      </c>
      <c r="Q434" s="51">
        <f t="shared" si="96"/>
        <v>94371.346638576419</v>
      </c>
      <c r="R434" s="51">
        <f t="shared" si="97"/>
        <v>76753.056999033535</v>
      </c>
      <c r="S434" s="51">
        <f t="shared" si="98"/>
        <v>171124.40363760997</v>
      </c>
      <c r="T434" s="58">
        <f t="shared" si="99"/>
        <v>27022.5</v>
      </c>
      <c r="U434" s="58">
        <f t="shared" si="100"/>
        <v>27022.5</v>
      </c>
      <c r="V434" s="13"/>
      <c r="W434" s="13">
        <f t="shared" si="101"/>
        <v>130</v>
      </c>
      <c r="X434" s="57">
        <f t="shared" si="102"/>
        <v>74231.767320261439</v>
      </c>
      <c r="Y434" s="72">
        <f t="shared" si="103"/>
        <v>47209.267320261439</v>
      </c>
      <c r="AA434" s="74">
        <f t="shared" si="104"/>
        <v>74231.767320261439</v>
      </c>
    </row>
    <row r="435" spans="1:27" ht="14.5" x14ac:dyDescent="0.35">
      <c r="A435">
        <v>2729</v>
      </c>
      <c r="B435" t="s">
        <v>847</v>
      </c>
      <c r="C435" t="s">
        <v>1385</v>
      </c>
      <c r="D435" t="s">
        <v>846</v>
      </c>
      <c r="E435" t="s">
        <v>276</v>
      </c>
      <c r="F435" t="s">
        <v>1511</v>
      </c>
      <c r="G435" t="s">
        <v>40</v>
      </c>
      <c r="H435" s="6">
        <v>43832</v>
      </c>
      <c r="I435" s="2">
        <v>45657</v>
      </c>
      <c r="J435">
        <v>300.25</v>
      </c>
      <c r="K435" s="45">
        <f t="shared" si="90"/>
        <v>671.04274509803929</v>
      </c>
      <c r="L435" s="3">
        <f t="shared" si="91"/>
        <v>366</v>
      </c>
      <c r="M435" s="3">
        <f t="shared" si="92"/>
        <v>0</v>
      </c>
      <c r="N435" s="3">
        <f t="shared" si="93"/>
        <v>0</v>
      </c>
      <c r="O435" s="3">
        <f t="shared" si="94"/>
        <v>366</v>
      </c>
      <c r="P435" s="51">
        <f t="shared" si="95"/>
        <v>109891.5</v>
      </c>
      <c r="Q435" s="51">
        <f t="shared" si="96"/>
        <v>94629.898273202649</v>
      </c>
      <c r="R435" s="51">
        <f t="shared" si="97"/>
        <v>76963.339346976092</v>
      </c>
      <c r="S435" s="51">
        <f t="shared" si="98"/>
        <v>171593.23762017873</v>
      </c>
      <c r="T435" s="58">
        <f t="shared" si="99"/>
        <v>27022.5</v>
      </c>
      <c r="U435" s="58">
        <f t="shared" si="100"/>
        <v>27022.5</v>
      </c>
      <c r="V435" s="13"/>
      <c r="W435" s="13">
        <f t="shared" si="101"/>
        <v>130</v>
      </c>
      <c r="X435" s="57">
        <f t="shared" si="102"/>
        <v>87235.556862745114</v>
      </c>
      <c r="Y435" s="72">
        <f t="shared" si="103"/>
        <v>60213.056862745114</v>
      </c>
      <c r="AA435" s="74">
        <f t="shared" si="104"/>
        <v>87235.556862745114</v>
      </c>
    </row>
    <row r="436" spans="1:27" ht="14.5" x14ac:dyDescent="0.35">
      <c r="A436">
        <v>2730</v>
      </c>
      <c r="B436" t="s">
        <v>848</v>
      </c>
      <c r="C436" t="s">
        <v>1385</v>
      </c>
      <c r="D436" t="s">
        <v>846</v>
      </c>
      <c r="E436" t="s">
        <v>276</v>
      </c>
      <c r="F436" t="s">
        <v>1511</v>
      </c>
      <c r="G436" t="s">
        <v>40</v>
      </c>
      <c r="H436" s="6">
        <v>43832</v>
      </c>
      <c r="I436" s="2">
        <v>45657</v>
      </c>
      <c r="J436">
        <v>300.25</v>
      </c>
      <c r="K436" s="45">
        <f t="shared" si="90"/>
        <v>572.17058823529419</v>
      </c>
      <c r="L436" s="3">
        <f t="shared" si="91"/>
        <v>366</v>
      </c>
      <c r="M436" s="3">
        <f t="shared" si="92"/>
        <v>2</v>
      </c>
      <c r="N436" s="3">
        <f t="shared" si="93"/>
        <v>0</v>
      </c>
      <c r="O436" s="3">
        <f t="shared" si="94"/>
        <v>364</v>
      </c>
      <c r="P436" s="51">
        <f t="shared" si="95"/>
        <v>109291</v>
      </c>
      <c r="Q436" s="51">
        <f t="shared" si="96"/>
        <v>94112.795003950188</v>
      </c>
      <c r="R436" s="51">
        <f t="shared" si="97"/>
        <v>76542.774651090978</v>
      </c>
      <c r="S436" s="51">
        <f t="shared" si="98"/>
        <v>170655.56965504115</v>
      </c>
      <c r="T436" s="58">
        <f t="shared" si="99"/>
        <v>27022.5</v>
      </c>
      <c r="U436" s="58">
        <f t="shared" si="100"/>
        <v>27022.5</v>
      </c>
      <c r="V436" s="13"/>
      <c r="W436" s="13">
        <f t="shared" si="101"/>
        <v>130</v>
      </c>
      <c r="X436" s="57">
        <f t="shared" si="102"/>
        <v>74382.176470588238</v>
      </c>
      <c r="Y436" s="72">
        <f t="shared" si="103"/>
        <v>47359.676470588238</v>
      </c>
      <c r="AA436" s="74">
        <f t="shared" si="104"/>
        <v>74382.176470588238</v>
      </c>
    </row>
    <row r="437" spans="1:27" ht="14.5" x14ac:dyDescent="0.35">
      <c r="A437">
        <v>2731</v>
      </c>
      <c r="B437" t="s">
        <v>849</v>
      </c>
      <c r="C437" t="s">
        <v>1385</v>
      </c>
      <c r="D437" t="s">
        <v>673</v>
      </c>
      <c r="E437" t="s">
        <v>276</v>
      </c>
      <c r="F437" t="s">
        <v>1511</v>
      </c>
      <c r="G437" t="s">
        <v>1529</v>
      </c>
      <c r="H437" s="6">
        <v>43832</v>
      </c>
      <c r="I437" s="2">
        <v>45657</v>
      </c>
      <c r="J437">
        <v>345.08</v>
      </c>
      <c r="K437" s="45">
        <f t="shared" si="90"/>
        <v>771.90392156862742</v>
      </c>
      <c r="L437" s="3">
        <f t="shared" si="91"/>
        <v>366</v>
      </c>
      <c r="M437" s="3">
        <f t="shared" si="92"/>
        <v>0</v>
      </c>
      <c r="N437" s="3">
        <f t="shared" si="93"/>
        <v>7</v>
      </c>
      <c r="O437" s="3">
        <f t="shared" si="94"/>
        <v>359</v>
      </c>
      <c r="P437" s="51">
        <f t="shared" si="95"/>
        <v>123883.72</v>
      </c>
      <c r="Q437" s="51">
        <f t="shared" si="96"/>
        <v>92820.036830818994</v>
      </c>
      <c r="R437" s="51">
        <f t="shared" si="97"/>
        <v>86762.895964890544</v>
      </c>
      <c r="S437" s="51">
        <f t="shared" si="98"/>
        <v>179582.93279570952</v>
      </c>
      <c r="T437" s="58">
        <f t="shared" si="99"/>
        <v>31057.199999999997</v>
      </c>
      <c r="U437" s="58">
        <f t="shared" si="100"/>
        <v>31057.199999999997</v>
      </c>
      <c r="V437" s="13"/>
      <c r="W437" s="13">
        <f t="shared" si="101"/>
        <v>130</v>
      </c>
      <c r="X437" s="57">
        <f t="shared" si="102"/>
        <v>100347.50980392157</v>
      </c>
      <c r="Y437" s="72">
        <f t="shared" si="103"/>
        <v>69290.309803921569</v>
      </c>
      <c r="AA437" s="74">
        <f t="shared" si="104"/>
        <v>100347.50980392157</v>
      </c>
    </row>
    <row r="438" spans="1:27" ht="14.5" x14ac:dyDescent="0.35">
      <c r="A438">
        <v>2732</v>
      </c>
      <c r="B438" t="s">
        <v>850</v>
      </c>
      <c r="C438" t="s">
        <v>1385</v>
      </c>
      <c r="D438" t="s">
        <v>846</v>
      </c>
      <c r="E438" t="s">
        <v>276</v>
      </c>
      <c r="F438" t="s">
        <v>1511</v>
      </c>
      <c r="G438" t="s">
        <v>40</v>
      </c>
      <c r="H438" s="6">
        <v>44409</v>
      </c>
      <c r="I438" s="2">
        <v>45657</v>
      </c>
      <c r="J438">
        <v>300.25</v>
      </c>
      <c r="K438" s="45">
        <f t="shared" si="90"/>
        <v>571.81921568627456</v>
      </c>
      <c r="L438" s="3">
        <f t="shared" si="91"/>
        <v>366</v>
      </c>
      <c r="M438" s="3">
        <f t="shared" si="92"/>
        <v>0</v>
      </c>
      <c r="N438" s="3">
        <f t="shared" si="93"/>
        <v>0</v>
      </c>
      <c r="O438" s="3">
        <f t="shared" si="94"/>
        <v>366</v>
      </c>
      <c r="P438" s="51">
        <f t="shared" si="95"/>
        <v>109891.5</v>
      </c>
      <c r="Q438" s="51">
        <f t="shared" si="96"/>
        <v>94629.898273202649</v>
      </c>
      <c r="R438" s="51">
        <f t="shared" si="97"/>
        <v>76963.339346976092</v>
      </c>
      <c r="S438" s="51">
        <f t="shared" si="98"/>
        <v>171593.23762017873</v>
      </c>
      <c r="T438" s="58">
        <f t="shared" si="99"/>
        <v>27022.5</v>
      </c>
      <c r="U438" s="58">
        <f t="shared" si="100"/>
        <v>27022.5</v>
      </c>
      <c r="V438" s="13"/>
      <c r="W438" s="13">
        <f t="shared" si="101"/>
        <v>130</v>
      </c>
      <c r="X438" s="57">
        <f t="shared" si="102"/>
        <v>74336.498039215687</v>
      </c>
      <c r="Y438" s="72">
        <f t="shared" si="103"/>
        <v>47313.998039215687</v>
      </c>
      <c r="AA438" s="74">
        <f t="shared" si="104"/>
        <v>74336.498039215687</v>
      </c>
    </row>
    <row r="439" spans="1:27" ht="14.5" x14ac:dyDescent="0.35">
      <c r="A439">
        <v>2733</v>
      </c>
      <c r="B439" t="s">
        <v>851</v>
      </c>
      <c r="C439" t="s">
        <v>1385</v>
      </c>
      <c r="D439" t="s">
        <v>668</v>
      </c>
      <c r="E439" t="s">
        <v>276</v>
      </c>
      <c r="F439" t="s">
        <v>1511</v>
      </c>
      <c r="G439" t="s">
        <v>40</v>
      </c>
      <c r="H439" s="6">
        <v>43936</v>
      </c>
      <c r="I439" s="2">
        <v>45657</v>
      </c>
      <c r="J439">
        <v>300.25</v>
      </c>
      <c r="K439" s="45">
        <f t="shared" si="90"/>
        <v>536.16104575163399</v>
      </c>
      <c r="L439" s="3">
        <f t="shared" si="91"/>
        <v>366</v>
      </c>
      <c r="M439" s="3">
        <f t="shared" si="92"/>
        <v>1</v>
      </c>
      <c r="N439" s="3">
        <f t="shared" si="93"/>
        <v>5</v>
      </c>
      <c r="O439" s="3">
        <f t="shared" si="94"/>
        <v>360</v>
      </c>
      <c r="P439" s="51">
        <f t="shared" si="95"/>
        <v>108090</v>
      </c>
      <c r="Q439" s="51">
        <f t="shared" si="96"/>
        <v>93078.588465445238</v>
      </c>
      <c r="R439" s="51">
        <f t="shared" si="97"/>
        <v>75701.64525932075</v>
      </c>
      <c r="S439" s="51">
        <f t="shared" si="98"/>
        <v>168780.233724766</v>
      </c>
      <c r="T439" s="58">
        <f t="shared" si="99"/>
        <v>27022.5</v>
      </c>
      <c r="U439" s="58">
        <f t="shared" si="100"/>
        <v>27022.5</v>
      </c>
      <c r="V439" s="13"/>
      <c r="W439" s="13">
        <f t="shared" si="101"/>
        <v>130</v>
      </c>
      <c r="X439" s="57">
        <f t="shared" si="102"/>
        <v>69700.935947712424</v>
      </c>
      <c r="Y439" s="72">
        <f t="shared" si="103"/>
        <v>42678.435947712424</v>
      </c>
      <c r="AA439" s="74">
        <f t="shared" si="104"/>
        <v>69700.935947712424</v>
      </c>
    </row>
    <row r="440" spans="1:27" s="4" customFormat="1" ht="14.5" x14ac:dyDescent="0.35">
      <c r="A440">
        <v>2734</v>
      </c>
      <c r="B440" t="s">
        <v>852</v>
      </c>
      <c r="C440" t="s">
        <v>1385</v>
      </c>
      <c r="D440" t="s">
        <v>668</v>
      </c>
      <c r="E440" t="s">
        <v>276</v>
      </c>
      <c r="F440" t="s">
        <v>1511</v>
      </c>
      <c r="G440" t="s">
        <v>40</v>
      </c>
      <c r="H440" s="6">
        <v>43936</v>
      </c>
      <c r="I440" s="2">
        <v>45657</v>
      </c>
      <c r="J440">
        <v>300.25</v>
      </c>
      <c r="K440" s="45">
        <f t="shared" si="90"/>
        <v>533.34098039215689</v>
      </c>
      <c r="L440" s="3">
        <f t="shared" si="91"/>
        <v>366</v>
      </c>
      <c r="M440" s="3">
        <f t="shared" si="92"/>
        <v>0</v>
      </c>
      <c r="N440" s="3">
        <f t="shared" si="93"/>
        <v>0</v>
      </c>
      <c r="O440" s="3">
        <f t="shared" si="94"/>
        <v>366</v>
      </c>
      <c r="P440" s="51">
        <f t="shared" si="95"/>
        <v>109891.5</v>
      </c>
      <c r="Q440" s="51">
        <f t="shared" si="96"/>
        <v>94629.898273202649</v>
      </c>
      <c r="R440" s="51">
        <f t="shared" si="97"/>
        <v>76963.339346976092</v>
      </c>
      <c r="S440" s="51">
        <f t="shared" si="98"/>
        <v>171593.23762017873</v>
      </c>
      <c r="T440" s="58">
        <f t="shared" si="99"/>
        <v>27022.5</v>
      </c>
      <c r="U440" s="58">
        <f t="shared" si="100"/>
        <v>27022.5</v>
      </c>
      <c r="V440" s="13"/>
      <c r="W440" s="13">
        <f t="shared" si="101"/>
        <v>130</v>
      </c>
      <c r="X440" s="57">
        <f t="shared" si="102"/>
        <v>69334.327450980403</v>
      </c>
      <c r="Y440" s="72">
        <f t="shared" si="103"/>
        <v>42311.827450980403</v>
      </c>
      <c r="AA440" s="74">
        <f t="shared" si="104"/>
        <v>69334.327450980403</v>
      </c>
    </row>
    <row r="441" spans="1:27" ht="14.5" x14ac:dyDescent="0.35">
      <c r="A441">
        <v>2736</v>
      </c>
      <c r="B441" t="s">
        <v>853</v>
      </c>
      <c r="C441" t="s">
        <v>1385</v>
      </c>
      <c r="D441" t="s">
        <v>668</v>
      </c>
      <c r="E441" t="s">
        <v>276</v>
      </c>
      <c r="F441" t="s">
        <v>1511</v>
      </c>
      <c r="G441" t="s">
        <v>40</v>
      </c>
      <c r="H441" s="6">
        <v>44409</v>
      </c>
      <c r="I441" s="2">
        <v>45657</v>
      </c>
      <c r="J441">
        <v>300.25</v>
      </c>
      <c r="K441" s="45">
        <f t="shared" si="90"/>
        <v>531.47039215686277</v>
      </c>
      <c r="L441" s="3">
        <f t="shared" si="91"/>
        <v>366</v>
      </c>
      <c r="M441" s="3">
        <f t="shared" si="92"/>
        <v>1</v>
      </c>
      <c r="N441" s="3">
        <f t="shared" si="93"/>
        <v>0</v>
      </c>
      <c r="O441" s="3">
        <f t="shared" si="94"/>
        <v>365</v>
      </c>
      <c r="P441" s="51">
        <f t="shared" si="95"/>
        <v>109591.25</v>
      </c>
      <c r="Q441" s="51">
        <f t="shared" si="96"/>
        <v>94371.346638576419</v>
      </c>
      <c r="R441" s="51">
        <f t="shared" si="97"/>
        <v>76753.056999033535</v>
      </c>
      <c r="S441" s="51">
        <f t="shared" si="98"/>
        <v>171124.40363760997</v>
      </c>
      <c r="T441" s="58">
        <f t="shared" si="99"/>
        <v>27022.5</v>
      </c>
      <c r="U441" s="58">
        <f t="shared" si="100"/>
        <v>27022.5</v>
      </c>
      <c r="V441" s="13"/>
      <c r="W441" s="13">
        <f t="shared" si="101"/>
        <v>130</v>
      </c>
      <c r="X441" s="57">
        <f t="shared" si="102"/>
        <v>69091.150980392165</v>
      </c>
      <c r="Y441" s="72">
        <f t="shared" si="103"/>
        <v>42068.650980392165</v>
      </c>
      <c r="AA441" s="74">
        <f t="shared" si="104"/>
        <v>69091.150980392165</v>
      </c>
    </row>
    <row r="442" spans="1:27" ht="14.5" x14ac:dyDescent="0.35">
      <c r="A442">
        <v>2737</v>
      </c>
      <c r="B442" t="s">
        <v>854</v>
      </c>
      <c r="C442" t="s">
        <v>1385</v>
      </c>
      <c r="D442" t="s">
        <v>846</v>
      </c>
      <c r="E442" t="s">
        <v>276</v>
      </c>
      <c r="F442" t="s">
        <v>1511</v>
      </c>
      <c r="G442" t="s">
        <v>40</v>
      </c>
      <c r="H442" s="6">
        <v>43832</v>
      </c>
      <c r="I442" s="2">
        <v>45657</v>
      </c>
      <c r="J442">
        <v>300.25</v>
      </c>
      <c r="K442" s="45">
        <f t="shared" si="90"/>
        <v>570.79679738562095</v>
      </c>
      <c r="L442" s="3">
        <f t="shared" si="91"/>
        <v>366</v>
      </c>
      <c r="M442" s="3">
        <f t="shared" si="92"/>
        <v>0</v>
      </c>
      <c r="N442" s="3">
        <f t="shared" si="93"/>
        <v>0</v>
      </c>
      <c r="O442" s="3">
        <f t="shared" si="94"/>
        <v>366</v>
      </c>
      <c r="P442" s="51">
        <f t="shared" si="95"/>
        <v>109891.5</v>
      </c>
      <c r="Q442" s="51">
        <f t="shared" si="96"/>
        <v>94629.898273202649</v>
      </c>
      <c r="R442" s="51">
        <f t="shared" si="97"/>
        <v>76963.339346976092</v>
      </c>
      <c r="S442" s="51">
        <f t="shared" si="98"/>
        <v>171593.23762017873</v>
      </c>
      <c r="T442" s="58">
        <f t="shared" si="99"/>
        <v>27022.5</v>
      </c>
      <c r="U442" s="58">
        <f t="shared" si="100"/>
        <v>27022.5</v>
      </c>
      <c r="V442" s="13"/>
      <c r="W442" s="13">
        <f t="shared" si="101"/>
        <v>130</v>
      </c>
      <c r="X442" s="57">
        <f t="shared" si="102"/>
        <v>74203.583660130724</v>
      </c>
      <c r="Y442" s="72">
        <f t="shared" si="103"/>
        <v>47181.083660130724</v>
      </c>
      <c r="AA442" s="74">
        <f t="shared" si="104"/>
        <v>74203.583660130724</v>
      </c>
    </row>
    <row r="443" spans="1:27" ht="14.5" x14ac:dyDescent="0.35">
      <c r="A443">
        <v>2738</v>
      </c>
      <c r="B443" t="s">
        <v>855</v>
      </c>
      <c r="C443" t="s">
        <v>1385</v>
      </c>
      <c r="D443" t="s">
        <v>469</v>
      </c>
      <c r="E443" t="s">
        <v>276</v>
      </c>
      <c r="F443" t="s">
        <v>504</v>
      </c>
      <c r="G443" t="s">
        <v>40</v>
      </c>
      <c r="H443" s="6">
        <v>45621</v>
      </c>
      <c r="I443" s="2">
        <v>45657</v>
      </c>
      <c r="J443">
        <v>286.27</v>
      </c>
      <c r="K443" s="45">
        <f t="shared" si="90"/>
        <v>473.15973856209149</v>
      </c>
      <c r="L443" s="3">
        <f t="shared" si="91"/>
        <v>37</v>
      </c>
      <c r="M443" s="3">
        <f t="shared" si="92"/>
        <v>1</v>
      </c>
      <c r="N443" s="3">
        <f t="shared" si="93"/>
        <v>0</v>
      </c>
      <c r="O443" s="3">
        <f t="shared" si="94"/>
        <v>36</v>
      </c>
      <c r="P443" s="51">
        <f t="shared" si="95"/>
        <v>10305.719999999999</v>
      </c>
      <c r="Q443" s="51">
        <f t="shared" si="96"/>
        <v>9307.8588465445227</v>
      </c>
      <c r="R443" s="51">
        <f t="shared" si="97"/>
        <v>7217.6885889711075</v>
      </c>
      <c r="S443" s="51">
        <f t="shared" si="98"/>
        <v>16525.547435515629</v>
      </c>
      <c r="T443" s="58">
        <f t="shared" si="99"/>
        <v>25764.3</v>
      </c>
      <c r="U443" s="58">
        <f t="shared" si="100"/>
        <v>16525.547435515629</v>
      </c>
      <c r="V443" s="13"/>
      <c r="W443" s="13">
        <f t="shared" si="101"/>
        <v>130</v>
      </c>
      <c r="X443" s="57">
        <f t="shared" si="102"/>
        <v>61510.766013071894</v>
      </c>
      <c r="Y443" s="72">
        <f t="shared" si="103"/>
        <v>44985.218577556268</v>
      </c>
      <c r="AA443" s="74">
        <f t="shared" si="104"/>
        <v>61510.766013071901</v>
      </c>
    </row>
    <row r="444" spans="1:27" ht="14.5" x14ac:dyDescent="0.35">
      <c r="A444">
        <v>2740</v>
      </c>
      <c r="B444" t="s">
        <v>856</v>
      </c>
      <c r="C444" t="s">
        <v>1385</v>
      </c>
      <c r="D444" t="s">
        <v>846</v>
      </c>
      <c r="E444" t="s">
        <v>276</v>
      </c>
      <c r="F444" t="s">
        <v>1511</v>
      </c>
      <c r="G444" t="s">
        <v>40</v>
      </c>
      <c r="H444" s="6">
        <v>43832</v>
      </c>
      <c r="I444" s="2">
        <v>45657</v>
      </c>
      <c r="J444">
        <v>300.25</v>
      </c>
      <c r="K444" s="45">
        <f t="shared" si="90"/>
        <v>570.42483660130722</v>
      </c>
      <c r="L444" s="3">
        <f t="shared" si="91"/>
        <v>366</v>
      </c>
      <c r="M444" s="3">
        <f t="shared" si="92"/>
        <v>2</v>
      </c>
      <c r="N444" s="3">
        <f t="shared" si="93"/>
        <v>0</v>
      </c>
      <c r="O444" s="3">
        <f t="shared" si="94"/>
        <v>364</v>
      </c>
      <c r="P444" s="51">
        <f t="shared" si="95"/>
        <v>109291</v>
      </c>
      <c r="Q444" s="51">
        <f t="shared" si="96"/>
        <v>94112.795003950188</v>
      </c>
      <c r="R444" s="51">
        <f t="shared" si="97"/>
        <v>76542.774651090978</v>
      </c>
      <c r="S444" s="51">
        <f t="shared" si="98"/>
        <v>170655.56965504115</v>
      </c>
      <c r="T444" s="58">
        <f t="shared" si="99"/>
        <v>27022.5</v>
      </c>
      <c r="U444" s="58">
        <f t="shared" si="100"/>
        <v>27022.5</v>
      </c>
      <c r="V444" s="13"/>
      <c r="W444" s="13">
        <f t="shared" si="101"/>
        <v>130</v>
      </c>
      <c r="X444" s="57">
        <f t="shared" si="102"/>
        <v>74155.228758169935</v>
      </c>
      <c r="Y444" s="72">
        <f t="shared" si="103"/>
        <v>47132.728758169935</v>
      </c>
      <c r="AA444" s="74">
        <f t="shared" si="104"/>
        <v>74155.228758169935</v>
      </c>
    </row>
    <row r="445" spans="1:27" ht="14.5" x14ac:dyDescent="0.35">
      <c r="A445">
        <v>2741</v>
      </c>
      <c r="B445" t="s">
        <v>857</v>
      </c>
      <c r="C445" t="s">
        <v>1385</v>
      </c>
      <c r="D445" t="s">
        <v>846</v>
      </c>
      <c r="E445" t="s">
        <v>276</v>
      </c>
      <c r="F445" t="s">
        <v>1511</v>
      </c>
      <c r="G445" t="s">
        <v>40</v>
      </c>
      <c r="H445" s="6">
        <v>43832</v>
      </c>
      <c r="I445" s="2">
        <v>45657</v>
      </c>
      <c r="J445">
        <v>300.25</v>
      </c>
      <c r="K445" s="45">
        <f t="shared" si="90"/>
        <v>571.99483660130727</v>
      </c>
      <c r="L445" s="3">
        <f t="shared" si="91"/>
        <v>366</v>
      </c>
      <c r="M445" s="3">
        <f t="shared" si="92"/>
        <v>0</v>
      </c>
      <c r="N445" s="3">
        <f t="shared" si="93"/>
        <v>11</v>
      </c>
      <c r="O445" s="3">
        <f t="shared" si="94"/>
        <v>355</v>
      </c>
      <c r="P445" s="51">
        <f t="shared" si="95"/>
        <v>106588.75</v>
      </c>
      <c r="Q445" s="51">
        <f t="shared" si="96"/>
        <v>91785.830292314044</v>
      </c>
      <c r="R445" s="51">
        <f t="shared" si="97"/>
        <v>74650.233519607966</v>
      </c>
      <c r="S445" s="51">
        <f t="shared" si="98"/>
        <v>166436.06381192201</v>
      </c>
      <c r="T445" s="58">
        <f t="shared" si="99"/>
        <v>27022.5</v>
      </c>
      <c r="U445" s="58">
        <f t="shared" si="100"/>
        <v>27022.5</v>
      </c>
      <c r="V445" s="13"/>
      <c r="W445" s="13">
        <f t="shared" si="101"/>
        <v>130</v>
      </c>
      <c r="X445" s="57">
        <f t="shared" si="102"/>
        <v>74359.328758169941</v>
      </c>
      <c r="Y445" s="72">
        <f t="shared" si="103"/>
        <v>47336.828758169941</v>
      </c>
      <c r="AA445" s="74">
        <f t="shared" si="104"/>
        <v>74359.328758169941</v>
      </c>
    </row>
    <row r="446" spans="1:27" ht="14.5" x14ac:dyDescent="0.35">
      <c r="A446">
        <v>2751</v>
      </c>
      <c r="B446" t="s">
        <v>858</v>
      </c>
      <c r="C446" t="s">
        <v>1385</v>
      </c>
      <c r="D446" t="s">
        <v>766</v>
      </c>
      <c r="E446" t="s">
        <v>276</v>
      </c>
      <c r="F446" t="s">
        <v>753</v>
      </c>
      <c r="G446" t="s">
        <v>40</v>
      </c>
      <c r="H446" s="6">
        <v>43832</v>
      </c>
      <c r="I446" s="2">
        <v>45657</v>
      </c>
      <c r="J446">
        <v>386.25</v>
      </c>
      <c r="K446" s="45">
        <f t="shared" si="90"/>
        <v>658.30581699346408</v>
      </c>
      <c r="L446" s="3">
        <f t="shared" si="91"/>
        <v>366</v>
      </c>
      <c r="M446" s="3">
        <f t="shared" si="92"/>
        <v>6</v>
      </c>
      <c r="N446" s="3">
        <f t="shared" si="93"/>
        <v>0</v>
      </c>
      <c r="O446" s="3">
        <f t="shared" si="94"/>
        <v>360</v>
      </c>
      <c r="P446" s="51">
        <f t="shared" si="95"/>
        <v>139050</v>
      </c>
      <c r="Q446" s="51">
        <f t="shared" si="96"/>
        <v>93078.588465445238</v>
      </c>
      <c r="R446" s="51">
        <f t="shared" si="97"/>
        <v>97384.714342756502</v>
      </c>
      <c r="S446" s="51">
        <f t="shared" si="98"/>
        <v>190463.30280820176</v>
      </c>
      <c r="T446" s="58">
        <f t="shared" si="99"/>
        <v>34762.5</v>
      </c>
      <c r="U446" s="58">
        <f t="shared" si="100"/>
        <v>34762.5</v>
      </c>
      <c r="V446" s="13"/>
      <c r="W446" s="13">
        <f t="shared" si="101"/>
        <v>130</v>
      </c>
      <c r="X446" s="57">
        <f t="shared" si="102"/>
        <v>85579.756209150335</v>
      </c>
      <c r="Y446" s="72">
        <f t="shared" si="103"/>
        <v>50817.256209150335</v>
      </c>
      <c r="AA446" s="74">
        <f t="shared" si="104"/>
        <v>85579.756209150335</v>
      </c>
    </row>
    <row r="447" spans="1:27" ht="14.5" x14ac:dyDescent="0.35">
      <c r="A447">
        <v>2752</v>
      </c>
      <c r="B447" t="s">
        <v>859</v>
      </c>
      <c r="C447" t="s">
        <v>1385</v>
      </c>
      <c r="D447" t="s">
        <v>766</v>
      </c>
      <c r="E447" t="s">
        <v>276</v>
      </c>
      <c r="F447" t="s">
        <v>753</v>
      </c>
      <c r="G447" t="s">
        <v>40</v>
      </c>
      <c r="H447" s="6">
        <v>43832</v>
      </c>
      <c r="I447" s="2">
        <v>45657</v>
      </c>
      <c r="J447">
        <v>386.25</v>
      </c>
      <c r="K447" s="45">
        <f t="shared" si="90"/>
        <v>666.91300653594772</v>
      </c>
      <c r="L447" s="3">
        <f t="shared" si="91"/>
        <v>366</v>
      </c>
      <c r="M447" s="3">
        <f t="shared" si="92"/>
        <v>0</v>
      </c>
      <c r="N447" s="3">
        <f t="shared" si="93"/>
        <v>0</v>
      </c>
      <c r="O447" s="3">
        <f t="shared" si="94"/>
        <v>366</v>
      </c>
      <c r="P447" s="51">
        <f t="shared" si="95"/>
        <v>141367.5</v>
      </c>
      <c r="Q447" s="51">
        <f t="shared" si="96"/>
        <v>94629.898273202649</v>
      </c>
      <c r="R447" s="51">
        <f t="shared" si="97"/>
        <v>99007.792915135782</v>
      </c>
      <c r="S447" s="51">
        <f t="shared" si="98"/>
        <v>193637.69118833845</v>
      </c>
      <c r="T447" s="58">
        <f t="shared" si="99"/>
        <v>34762.5</v>
      </c>
      <c r="U447" s="58">
        <f t="shared" si="100"/>
        <v>34762.5</v>
      </c>
      <c r="V447" s="13"/>
      <c r="W447" s="13">
        <f t="shared" si="101"/>
        <v>130</v>
      </c>
      <c r="X447" s="57">
        <f t="shared" si="102"/>
        <v>86698.690849673207</v>
      </c>
      <c r="Y447" s="72">
        <f t="shared" si="103"/>
        <v>51936.190849673207</v>
      </c>
      <c r="AA447" s="74">
        <f t="shared" si="104"/>
        <v>86698.690849673207</v>
      </c>
    </row>
    <row r="448" spans="1:27" ht="14.5" x14ac:dyDescent="0.35">
      <c r="A448">
        <v>2753</v>
      </c>
      <c r="B448" t="s">
        <v>860</v>
      </c>
      <c r="C448" t="s">
        <v>1385</v>
      </c>
      <c r="D448" t="s">
        <v>752</v>
      </c>
      <c r="E448" t="s">
        <v>276</v>
      </c>
      <c r="F448" t="s">
        <v>753</v>
      </c>
      <c r="G448" t="s">
        <v>1529</v>
      </c>
      <c r="H448" s="6">
        <v>43832</v>
      </c>
      <c r="I448" s="2">
        <v>45657</v>
      </c>
      <c r="J448">
        <v>388.08</v>
      </c>
      <c r="K448" s="45">
        <f t="shared" si="90"/>
        <v>880.52026143790852</v>
      </c>
      <c r="L448" s="3">
        <f t="shared" si="91"/>
        <v>366</v>
      </c>
      <c r="M448" s="3">
        <f t="shared" si="92"/>
        <v>0</v>
      </c>
      <c r="N448" s="3">
        <f t="shared" si="93"/>
        <v>0</v>
      </c>
      <c r="O448" s="3">
        <f t="shared" si="94"/>
        <v>366</v>
      </c>
      <c r="P448" s="51">
        <f t="shared" si="95"/>
        <v>142037.28</v>
      </c>
      <c r="Q448" s="51">
        <f t="shared" si="96"/>
        <v>94629.898273202649</v>
      </c>
      <c r="R448" s="51">
        <f t="shared" si="97"/>
        <v>99476.878380597787</v>
      </c>
      <c r="S448" s="51">
        <f t="shared" si="98"/>
        <v>194106.77665380045</v>
      </c>
      <c r="T448" s="58">
        <f t="shared" si="99"/>
        <v>34927.199999999997</v>
      </c>
      <c r="U448" s="58">
        <f t="shared" si="100"/>
        <v>34927.199999999997</v>
      </c>
      <c r="V448" s="13"/>
      <c r="W448" s="13">
        <f t="shared" si="101"/>
        <v>130</v>
      </c>
      <c r="X448" s="57">
        <f t="shared" si="102"/>
        <v>114467.63398692811</v>
      </c>
      <c r="Y448" s="72">
        <f t="shared" si="103"/>
        <v>79540.43398692811</v>
      </c>
      <c r="AA448" s="74">
        <f t="shared" si="104"/>
        <v>114467.63398692811</v>
      </c>
    </row>
    <row r="449" spans="1:27" ht="14.5" x14ac:dyDescent="0.35">
      <c r="A449">
        <v>2754</v>
      </c>
      <c r="B449" t="s">
        <v>861</v>
      </c>
      <c r="C449" t="s">
        <v>1385</v>
      </c>
      <c r="D449" t="s">
        <v>766</v>
      </c>
      <c r="E449" t="s">
        <v>276</v>
      </c>
      <c r="F449" t="s">
        <v>753</v>
      </c>
      <c r="G449" t="s">
        <v>40</v>
      </c>
      <c r="H449" s="6">
        <v>43832</v>
      </c>
      <c r="I449" s="2">
        <v>45657</v>
      </c>
      <c r="J449">
        <v>386.25</v>
      </c>
      <c r="K449" s="45">
        <f t="shared" si="90"/>
        <v>673.23653594771247</v>
      </c>
      <c r="L449" s="3">
        <f t="shared" si="91"/>
        <v>366</v>
      </c>
      <c r="M449" s="3">
        <f t="shared" si="92"/>
        <v>0</v>
      </c>
      <c r="N449" s="3">
        <f t="shared" si="93"/>
        <v>0</v>
      </c>
      <c r="O449" s="3">
        <f t="shared" si="94"/>
        <v>366</v>
      </c>
      <c r="P449" s="51">
        <f t="shared" si="95"/>
        <v>141367.5</v>
      </c>
      <c r="Q449" s="51">
        <f t="shared" si="96"/>
        <v>94629.898273202649</v>
      </c>
      <c r="R449" s="51">
        <f t="shared" si="97"/>
        <v>99007.792915135782</v>
      </c>
      <c r="S449" s="51">
        <f t="shared" si="98"/>
        <v>193637.69118833845</v>
      </c>
      <c r="T449" s="58">
        <f t="shared" si="99"/>
        <v>34762.5</v>
      </c>
      <c r="U449" s="58">
        <f t="shared" si="100"/>
        <v>34762.5</v>
      </c>
      <c r="V449" s="13"/>
      <c r="W449" s="13">
        <f t="shared" si="101"/>
        <v>130</v>
      </c>
      <c r="X449" s="57">
        <f t="shared" si="102"/>
        <v>87520.749673202619</v>
      </c>
      <c r="Y449" s="72">
        <f t="shared" si="103"/>
        <v>52758.249673202619</v>
      </c>
      <c r="AA449" s="74">
        <f t="shared" si="104"/>
        <v>87520.749673202619</v>
      </c>
    </row>
    <row r="450" spans="1:27" ht="14.5" x14ac:dyDescent="0.35">
      <c r="A450">
        <v>2756</v>
      </c>
      <c r="B450" t="s">
        <v>862</v>
      </c>
      <c r="C450" t="s">
        <v>1385</v>
      </c>
      <c r="D450" t="s">
        <v>766</v>
      </c>
      <c r="E450" t="s">
        <v>276</v>
      </c>
      <c r="F450" t="s">
        <v>753</v>
      </c>
      <c r="G450" t="s">
        <v>40</v>
      </c>
      <c r="H450" s="6">
        <v>44409</v>
      </c>
      <c r="I450" s="2">
        <v>45657</v>
      </c>
      <c r="J450">
        <v>386.25</v>
      </c>
      <c r="K450" s="45">
        <f t="shared" si="90"/>
        <v>673.48895424836599</v>
      </c>
      <c r="L450" s="3">
        <f t="shared" si="91"/>
        <v>366</v>
      </c>
      <c r="M450" s="3">
        <f t="shared" si="92"/>
        <v>1</v>
      </c>
      <c r="N450" s="3">
        <f t="shared" si="93"/>
        <v>0</v>
      </c>
      <c r="O450" s="3">
        <f t="shared" si="94"/>
        <v>365</v>
      </c>
      <c r="P450" s="51">
        <f t="shared" si="95"/>
        <v>140981.25</v>
      </c>
      <c r="Q450" s="51">
        <f t="shared" si="96"/>
        <v>94371.346638576419</v>
      </c>
      <c r="R450" s="51">
        <f t="shared" si="97"/>
        <v>98737.27981973924</v>
      </c>
      <c r="S450" s="51">
        <f t="shared" si="98"/>
        <v>193108.62645831564</v>
      </c>
      <c r="T450" s="58">
        <f t="shared" si="99"/>
        <v>34762.5</v>
      </c>
      <c r="U450" s="58">
        <f t="shared" si="100"/>
        <v>34762.5</v>
      </c>
      <c r="V450" s="13"/>
      <c r="W450" s="13">
        <f t="shared" si="101"/>
        <v>130</v>
      </c>
      <c r="X450" s="57">
        <f t="shared" si="102"/>
        <v>87553.564052287576</v>
      </c>
      <c r="Y450" s="72">
        <f t="shared" si="103"/>
        <v>52791.064052287576</v>
      </c>
      <c r="AA450" s="74">
        <f t="shared" si="104"/>
        <v>87553.564052287576</v>
      </c>
    </row>
    <row r="451" spans="1:27" ht="14.5" x14ac:dyDescent="0.35">
      <c r="A451">
        <v>2757</v>
      </c>
      <c r="B451" t="s">
        <v>863</v>
      </c>
      <c r="C451" t="s">
        <v>1385</v>
      </c>
      <c r="D451" t="s">
        <v>286</v>
      </c>
      <c r="E451" t="s">
        <v>276</v>
      </c>
      <c r="F451" t="s">
        <v>1506</v>
      </c>
      <c r="G451" t="s">
        <v>1529</v>
      </c>
      <c r="H451" s="6">
        <v>44564</v>
      </c>
      <c r="I451" s="2">
        <v>45657</v>
      </c>
      <c r="J451">
        <v>455.8</v>
      </c>
      <c r="K451" s="45">
        <f t="shared" si="90"/>
        <v>1057.121764705882</v>
      </c>
      <c r="L451" s="3">
        <f t="shared" si="91"/>
        <v>366</v>
      </c>
      <c r="M451" s="3">
        <f t="shared" si="92"/>
        <v>1</v>
      </c>
      <c r="N451" s="3">
        <f t="shared" si="93"/>
        <v>0</v>
      </c>
      <c r="O451" s="3">
        <f t="shared" si="94"/>
        <v>365</v>
      </c>
      <c r="P451" s="51">
        <f t="shared" si="95"/>
        <v>166367</v>
      </c>
      <c r="Q451" s="51">
        <f t="shared" si="96"/>
        <v>94371.346638576419</v>
      </c>
      <c r="R451" s="51">
        <f t="shared" si="97"/>
        <v>116516.38094974018</v>
      </c>
      <c r="S451" s="51">
        <f t="shared" si="98"/>
        <v>210887.7275883166</v>
      </c>
      <c r="T451" s="58">
        <f t="shared" si="99"/>
        <v>41022</v>
      </c>
      <c r="U451" s="58">
        <f t="shared" si="100"/>
        <v>41022</v>
      </c>
      <c r="V451" s="13"/>
      <c r="W451" s="13">
        <f t="shared" si="101"/>
        <v>130</v>
      </c>
      <c r="X451" s="57">
        <f t="shared" si="102"/>
        <v>137425.82941176466</v>
      </c>
      <c r="Y451" s="72">
        <f t="shared" si="103"/>
        <v>96403.829411764658</v>
      </c>
      <c r="AA451" s="74">
        <f t="shared" si="104"/>
        <v>137425.82941176466</v>
      </c>
    </row>
    <row r="452" spans="1:27" ht="14.5" x14ac:dyDescent="0.35">
      <c r="A452">
        <v>2758</v>
      </c>
      <c r="B452" t="s">
        <v>864</v>
      </c>
      <c r="C452" t="s">
        <v>1385</v>
      </c>
      <c r="D452" t="s">
        <v>865</v>
      </c>
      <c r="E452" t="s">
        <v>276</v>
      </c>
      <c r="F452" t="s">
        <v>1511</v>
      </c>
      <c r="G452" t="s">
        <v>40</v>
      </c>
      <c r="H452" s="6">
        <v>44564</v>
      </c>
      <c r="I452" s="2">
        <v>45657</v>
      </c>
      <c r="J452">
        <v>300.25</v>
      </c>
      <c r="K452" s="45">
        <f t="shared" si="90"/>
        <v>537.03928104575164</v>
      </c>
      <c r="L452" s="3">
        <f t="shared" si="91"/>
        <v>366</v>
      </c>
      <c r="M452" s="3">
        <f t="shared" si="92"/>
        <v>1</v>
      </c>
      <c r="N452" s="3">
        <f t="shared" si="93"/>
        <v>0</v>
      </c>
      <c r="O452" s="3">
        <f t="shared" si="94"/>
        <v>365</v>
      </c>
      <c r="P452" s="51">
        <f t="shared" si="95"/>
        <v>109591.25</v>
      </c>
      <c r="Q452" s="51">
        <f t="shared" si="96"/>
        <v>94371.346638576419</v>
      </c>
      <c r="R452" s="51">
        <f t="shared" si="97"/>
        <v>76753.056999033535</v>
      </c>
      <c r="S452" s="51">
        <f t="shared" si="98"/>
        <v>171124.40363760997</v>
      </c>
      <c r="T452" s="58">
        <f t="shared" si="99"/>
        <v>27022.5</v>
      </c>
      <c r="U452" s="58">
        <f t="shared" si="100"/>
        <v>27022.5</v>
      </c>
      <c r="V452" s="13"/>
      <c r="W452" s="13">
        <f t="shared" si="101"/>
        <v>130</v>
      </c>
      <c r="X452" s="57">
        <f t="shared" si="102"/>
        <v>69815.106535947707</v>
      </c>
      <c r="Y452" s="72">
        <f t="shared" si="103"/>
        <v>42792.606535947707</v>
      </c>
      <c r="AA452" s="74">
        <f t="shared" si="104"/>
        <v>69815.106535947707</v>
      </c>
    </row>
    <row r="453" spans="1:27" ht="14.5" x14ac:dyDescent="0.35">
      <c r="A453">
        <v>2760</v>
      </c>
      <c r="B453" t="s">
        <v>866</v>
      </c>
      <c r="C453" t="s">
        <v>1385</v>
      </c>
      <c r="D453" t="s">
        <v>668</v>
      </c>
      <c r="E453" t="s">
        <v>276</v>
      </c>
      <c r="F453" t="s">
        <v>1511</v>
      </c>
      <c r="G453" t="s">
        <v>40</v>
      </c>
      <c r="H453" s="6">
        <v>44652</v>
      </c>
      <c r="I453" s="2">
        <v>45657</v>
      </c>
      <c r="J453">
        <v>300.25</v>
      </c>
      <c r="K453" s="45">
        <f t="shared" ref="K453:K516" si="105">IFERROR(VLOOKUP(A453,promedio,29,FALSE),J453)</f>
        <v>536.40941176470585</v>
      </c>
      <c r="L453" s="3">
        <f t="shared" ref="L453:L516" si="106">IF(DATEDIF(H453,I453,"D")&gt;366,366,DATEDIF(H453,I453,"D")+1)</f>
        <v>366</v>
      </c>
      <c r="M453" s="3">
        <f t="shared" ref="M453:M516" si="107">IFERROR(VLOOKUP(A453,faltas,7,FALSE),0)</f>
        <v>0</v>
      </c>
      <c r="N453" s="3">
        <f t="shared" ref="N453:N516" si="108">IFERROR(VLOOKUP(A453,INCP,4,FALSE),0)</f>
        <v>0</v>
      </c>
      <c r="O453" s="3">
        <f t="shared" ref="O453:O516" si="109">L453-M453-N453</f>
        <v>366</v>
      </c>
      <c r="P453" s="51">
        <f t="shared" ref="P453:P516" si="110">IF(J453&gt;TOPE,TOPE,J453)*O453</f>
        <v>109891.5</v>
      </c>
      <c r="Q453" s="51">
        <f t="shared" ref="Q453:Q516" si="111">O453*facdias</f>
        <v>94629.898273202649</v>
      </c>
      <c r="R453" s="51">
        <f t="shared" ref="R453:R516" si="112">P453*facsueldo</f>
        <v>76963.339346976092</v>
      </c>
      <c r="S453" s="51">
        <f t="shared" ref="S453:S516" si="113">Q453+R453</f>
        <v>171593.23762017873</v>
      </c>
      <c r="T453" s="58">
        <f t="shared" ref="T453:T516" si="114">90*J453</f>
        <v>27022.5</v>
      </c>
      <c r="U453" s="58">
        <f t="shared" ref="U453:U516" si="115">IF(S453&gt;T453,T453,S453)</f>
        <v>27022.5</v>
      </c>
      <c r="V453" s="13"/>
      <c r="W453" s="13">
        <f t="shared" ref="W453:W516" si="116">IF(C453="ACTIVO",130,0)</f>
        <v>130</v>
      </c>
      <c r="X453" s="57">
        <f t="shared" ref="X453:X516" si="117">K453*W453</f>
        <v>69733.223529411756</v>
      </c>
      <c r="Y453" s="72">
        <f t="shared" ref="Y453:Y516" si="118">IF(X453-U453&lt;0,0,X453-U453)</f>
        <v>42710.723529411756</v>
      </c>
      <c r="AA453" s="74">
        <f t="shared" si="104"/>
        <v>69733.223529411756</v>
      </c>
    </row>
    <row r="454" spans="1:27" s="4" customFormat="1" ht="14.5" x14ac:dyDescent="0.35">
      <c r="A454">
        <v>2761</v>
      </c>
      <c r="B454" t="s">
        <v>867</v>
      </c>
      <c r="C454" t="s">
        <v>1385</v>
      </c>
      <c r="D454" t="s">
        <v>422</v>
      </c>
      <c r="E454" t="s">
        <v>276</v>
      </c>
      <c r="F454" t="s">
        <v>1500</v>
      </c>
      <c r="G454" t="s">
        <v>40</v>
      </c>
      <c r="H454" s="6">
        <v>44809</v>
      </c>
      <c r="I454" s="2">
        <v>45657</v>
      </c>
      <c r="J454">
        <v>362.6</v>
      </c>
      <c r="K454" s="45">
        <f t="shared" si="105"/>
        <v>743.43686274509821</v>
      </c>
      <c r="L454" s="3">
        <f t="shared" si="106"/>
        <v>366</v>
      </c>
      <c r="M454" s="3">
        <f t="shared" si="107"/>
        <v>11</v>
      </c>
      <c r="N454" s="3">
        <f t="shared" si="108"/>
        <v>0</v>
      </c>
      <c r="O454" s="3">
        <f t="shared" si="109"/>
        <v>355</v>
      </c>
      <c r="P454" s="51">
        <f t="shared" si="110"/>
        <v>128723.00000000001</v>
      </c>
      <c r="Q454" s="51">
        <f t="shared" si="111"/>
        <v>91785.830292314044</v>
      </c>
      <c r="R454" s="51">
        <f t="shared" si="112"/>
        <v>90152.122145578192</v>
      </c>
      <c r="S454" s="51">
        <f t="shared" si="113"/>
        <v>181937.95243789224</v>
      </c>
      <c r="T454" s="58">
        <f t="shared" si="114"/>
        <v>32634.000000000004</v>
      </c>
      <c r="U454" s="58">
        <f t="shared" si="115"/>
        <v>32634.000000000004</v>
      </c>
      <c r="V454" s="13"/>
      <c r="W454" s="13">
        <f t="shared" si="116"/>
        <v>130</v>
      </c>
      <c r="X454" s="57">
        <f t="shared" si="117"/>
        <v>96646.792156862764</v>
      </c>
      <c r="Y454" s="72">
        <f t="shared" si="118"/>
        <v>64012.792156862764</v>
      </c>
      <c r="AA454" s="74">
        <f t="shared" ref="AA454:AA517" si="119">U454+Y454</f>
        <v>96646.792156862764</v>
      </c>
    </row>
    <row r="455" spans="1:27" ht="14.5" x14ac:dyDescent="0.35">
      <c r="A455">
        <v>2763</v>
      </c>
      <c r="B455" t="s">
        <v>868</v>
      </c>
      <c r="C455" t="s">
        <v>1385</v>
      </c>
      <c r="D455" t="s">
        <v>846</v>
      </c>
      <c r="E455" t="s">
        <v>276</v>
      </c>
      <c r="F455" t="s">
        <v>1511</v>
      </c>
      <c r="G455" t="s">
        <v>40</v>
      </c>
      <c r="H455" s="6">
        <v>44652</v>
      </c>
      <c r="I455" s="2">
        <v>45657</v>
      </c>
      <c r="J455">
        <v>300.25</v>
      </c>
      <c r="K455" s="45">
        <f t="shared" si="105"/>
        <v>572.34620915032679</v>
      </c>
      <c r="L455" s="3">
        <f t="shared" si="106"/>
        <v>366</v>
      </c>
      <c r="M455" s="3">
        <f t="shared" si="107"/>
        <v>1</v>
      </c>
      <c r="N455" s="3">
        <f t="shared" si="108"/>
        <v>0</v>
      </c>
      <c r="O455" s="3">
        <f t="shared" si="109"/>
        <v>365</v>
      </c>
      <c r="P455" s="51">
        <f t="shared" si="110"/>
        <v>109591.25</v>
      </c>
      <c r="Q455" s="51">
        <f t="shared" si="111"/>
        <v>94371.346638576419</v>
      </c>
      <c r="R455" s="51">
        <f t="shared" si="112"/>
        <v>76753.056999033535</v>
      </c>
      <c r="S455" s="51">
        <f t="shared" si="113"/>
        <v>171124.40363760997</v>
      </c>
      <c r="T455" s="58">
        <f t="shared" si="114"/>
        <v>27022.5</v>
      </c>
      <c r="U455" s="58">
        <f t="shared" si="115"/>
        <v>27022.5</v>
      </c>
      <c r="V455" s="13"/>
      <c r="W455" s="13">
        <f t="shared" si="116"/>
        <v>130</v>
      </c>
      <c r="X455" s="57">
        <f t="shared" si="117"/>
        <v>74405.007189542477</v>
      </c>
      <c r="Y455" s="72">
        <f t="shared" si="118"/>
        <v>47382.507189542477</v>
      </c>
      <c r="AA455" s="74">
        <f t="shared" si="119"/>
        <v>74405.007189542477</v>
      </c>
    </row>
    <row r="456" spans="1:27" ht="14.5" x14ac:dyDescent="0.35">
      <c r="A456">
        <v>2766</v>
      </c>
      <c r="B456" t="s">
        <v>869</v>
      </c>
      <c r="C456" t="s">
        <v>1385</v>
      </c>
      <c r="D456" t="s">
        <v>296</v>
      </c>
      <c r="E456" t="s">
        <v>276</v>
      </c>
      <c r="F456" t="s">
        <v>310</v>
      </c>
      <c r="G456" t="s">
        <v>40</v>
      </c>
      <c r="H456" s="6">
        <v>44621</v>
      </c>
      <c r="I456" s="2">
        <v>45657</v>
      </c>
      <c r="J456">
        <v>434.62</v>
      </c>
      <c r="K456" s="45">
        <f t="shared" si="105"/>
        <v>934.88071895424855</v>
      </c>
      <c r="L456" s="3">
        <f t="shared" si="106"/>
        <v>366</v>
      </c>
      <c r="M456" s="3">
        <f t="shared" si="107"/>
        <v>3</v>
      </c>
      <c r="N456" s="3">
        <f t="shared" si="108"/>
        <v>0</v>
      </c>
      <c r="O456" s="3">
        <f t="shared" si="109"/>
        <v>363</v>
      </c>
      <c r="P456" s="51">
        <f t="shared" si="110"/>
        <v>157767.06</v>
      </c>
      <c r="Q456" s="51">
        <f t="shared" si="111"/>
        <v>93854.243369323944</v>
      </c>
      <c r="R456" s="51">
        <f t="shared" si="112"/>
        <v>110493.34822579307</v>
      </c>
      <c r="S456" s="51">
        <f t="shared" si="113"/>
        <v>204347.591595117</v>
      </c>
      <c r="T456" s="58">
        <f t="shared" si="114"/>
        <v>39115.800000000003</v>
      </c>
      <c r="U456" s="58">
        <f t="shared" si="115"/>
        <v>39115.800000000003</v>
      </c>
      <c r="V456" s="13"/>
      <c r="W456" s="13">
        <f t="shared" si="116"/>
        <v>130</v>
      </c>
      <c r="X456" s="57">
        <f t="shared" si="117"/>
        <v>121534.49346405231</v>
      </c>
      <c r="Y456" s="72">
        <f t="shared" si="118"/>
        <v>82418.69346405231</v>
      </c>
      <c r="AA456" s="74">
        <f t="shared" si="119"/>
        <v>121534.49346405231</v>
      </c>
    </row>
    <row r="457" spans="1:27" ht="14.5" x14ac:dyDescent="0.35">
      <c r="A457">
        <v>2767</v>
      </c>
      <c r="B457" t="s">
        <v>871</v>
      </c>
      <c r="C457" t="s">
        <v>1385</v>
      </c>
      <c r="D457" t="s">
        <v>816</v>
      </c>
      <c r="E457" t="s">
        <v>276</v>
      </c>
      <c r="F457" t="s">
        <v>1500</v>
      </c>
      <c r="G457" t="s">
        <v>40</v>
      </c>
      <c r="H457" s="6">
        <v>44642</v>
      </c>
      <c r="I457" s="2">
        <v>45657</v>
      </c>
      <c r="J457">
        <v>300.25</v>
      </c>
      <c r="K457" s="45">
        <f t="shared" si="105"/>
        <v>1131.237516339869</v>
      </c>
      <c r="L457" s="3">
        <f t="shared" si="106"/>
        <v>366</v>
      </c>
      <c r="M457" s="3">
        <f t="shared" si="107"/>
        <v>1</v>
      </c>
      <c r="N457" s="3">
        <f t="shared" si="108"/>
        <v>0</v>
      </c>
      <c r="O457" s="3">
        <f t="shared" si="109"/>
        <v>365</v>
      </c>
      <c r="P457" s="51">
        <f t="shared" si="110"/>
        <v>109591.25</v>
      </c>
      <c r="Q457" s="51">
        <f t="shared" si="111"/>
        <v>94371.346638576419</v>
      </c>
      <c r="R457" s="51">
        <f t="shared" si="112"/>
        <v>76753.056999033535</v>
      </c>
      <c r="S457" s="51">
        <f t="shared" si="113"/>
        <v>171124.40363760997</v>
      </c>
      <c r="T457" s="58">
        <f t="shared" si="114"/>
        <v>27022.5</v>
      </c>
      <c r="U457" s="58">
        <f t="shared" si="115"/>
        <v>27022.5</v>
      </c>
      <c r="V457" s="13"/>
      <c r="W457" s="13">
        <f t="shared" si="116"/>
        <v>130</v>
      </c>
      <c r="X457" s="57">
        <f t="shared" si="117"/>
        <v>147060.87712418297</v>
      </c>
      <c r="Y457" s="72">
        <f t="shared" si="118"/>
        <v>120038.37712418297</v>
      </c>
      <c r="AA457" s="74">
        <f t="shared" si="119"/>
        <v>147060.87712418297</v>
      </c>
    </row>
    <row r="458" spans="1:27" ht="14.5" x14ac:dyDescent="0.35">
      <c r="A458">
        <v>2769</v>
      </c>
      <c r="B458" t="s">
        <v>873</v>
      </c>
      <c r="C458" t="s">
        <v>1488</v>
      </c>
      <c r="D458" t="s">
        <v>821</v>
      </c>
      <c r="E458" t="s">
        <v>276</v>
      </c>
      <c r="F458" t="s">
        <v>310</v>
      </c>
      <c r="G458" t="s">
        <v>40</v>
      </c>
      <c r="H458" s="6">
        <v>44802</v>
      </c>
      <c r="I458" s="2">
        <v>45657</v>
      </c>
      <c r="J458">
        <v>268.75</v>
      </c>
      <c r="K458" s="45">
        <f t="shared" si="105"/>
        <v>268.75</v>
      </c>
      <c r="L458" s="3">
        <f t="shared" si="106"/>
        <v>366</v>
      </c>
      <c r="M458" s="3">
        <f t="shared" si="107"/>
        <v>8</v>
      </c>
      <c r="N458" s="3">
        <f t="shared" si="108"/>
        <v>0</v>
      </c>
      <c r="O458" s="3">
        <f t="shared" si="109"/>
        <v>358</v>
      </c>
      <c r="P458" s="51">
        <f t="shared" si="110"/>
        <v>96212.5</v>
      </c>
      <c r="Q458" s="51">
        <f t="shared" si="111"/>
        <v>92561.485196192763</v>
      </c>
      <c r="R458" s="51">
        <f t="shared" si="112"/>
        <v>67383.148714149298</v>
      </c>
      <c r="S458" s="51">
        <f t="shared" si="113"/>
        <v>159944.63391034206</v>
      </c>
      <c r="T458" s="58">
        <f t="shared" si="114"/>
        <v>24187.5</v>
      </c>
      <c r="U458" s="58">
        <f t="shared" si="115"/>
        <v>24187.5</v>
      </c>
      <c r="V458" s="13"/>
      <c r="W458" s="13">
        <f t="shared" si="116"/>
        <v>0</v>
      </c>
      <c r="X458" s="57">
        <f t="shared" si="117"/>
        <v>0</v>
      </c>
      <c r="Y458" s="72">
        <f t="shared" si="118"/>
        <v>0</v>
      </c>
      <c r="AA458" s="74">
        <f t="shared" si="119"/>
        <v>24187.5</v>
      </c>
    </row>
    <row r="459" spans="1:27" ht="14.5" x14ac:dyDescent="0.35">
      <c r="A459">
        <v>2770</v>
      </c>
      <c r="B459" t="s">
        <v>874</v>
      </c>
      <c r="C459" t="s">
        <v>1385</v>
      </c>
      <c r="D459" t="s">
        <v>316</v>
      </c>
      <c r="E459" t="s">
        <v>276</v>
      </c>
      <c r="F459" t="s">
        <v>310</v>
      </c>
      <c r="G459" t="s">
        <v>40</v>
      </c>
      <c r="H459" s="6">
        <v>44809</v>
      </c>
      <c r="I459" s="2">
        <v>45657</v>
      </c>
      <c r="J459">
        <v>362.6</v>
      </c>
      <c r="K459" s="45">
        <f t="shared" si="105"/>
        <v>710.89496732026146</v>
      </c>
      <c r="L459" s="3">
        <f t="shared" si="106"/>
        <v>366</v>
      </c>
      <c r="M459" s="3">
        <f t="shared" si="107"/>
        <v>7</v>
      </c>
      <c r="N459" s="3">
        <f t="shared" si="108"/>
        <v>0</v>
      </c>
      <c r="O459" s="3">
        <f t="shared" si="109"/>
        <v>359</v>
      </c>
      <c r="P459" s="51">
        <f t="shared" si="110"/>
        <v>130173.40000000001</v>
      </c>
      <c r="Q459" s="51">
        <f t="shared" si="111"/>
        <v>92820.036830818994</v>
      </c>
      <c r="R459" s="51">
        <f t="shared" si="112"/>
        <v>91167.920704964985</v>
      </c>
      <c r="S459" s="51">
        <f t="shared" si="113"/>
        <v>183987.95753578399</v>
      </c>
      <c r="T459" s="58">
        <f t="shared" si="114"/>
        <v>32634.000000000004</v>
      </c>
      <c r="U459" s="58">
        <f t="shared" si="115"/>
        <v>32634.000000000004</v>
      </c>
      <c r="V459" s="13"/>
      <c r="W459" s="13">
        <f t="shared" si="116"/>
        <v>130</v>
      </c>
      <c r="X459" s="57">
        <f t="shared" si="117"/>
        <v>92416.345751633984</v>
      </c>
      <c r="Y459" s="72">
        <f t="shared" si="118"/>
        <v>59782.345751633984</v>
      </c>
      <c r="AA459" s="74">
        <f t="shared" si="119"/>
        <v>92416.345751633984</v>
      </c>
    </row>
    <row r="460" spans="1:27" ht="14.5" x14ac:dyDescent="0.35">
      <c r="A460">
        <v>2771</v>
      </c>
      <c r="B460" t="s">
        <v>875</v>
      </c>
      <c r="C460" t="s">
        <v>1385</v>
      </c>
      <c r="D460" t="s">
        <v>821</v>
      </c>
      <c r="E460" t="s">
        <v>276</v>
      </c>
      <c r="F460" t="s">
        <v>1500</v>
      </c>
      <c r="G460" t="s">
        <v>40</v>
      </c>
      <c r="H460" s="6">
        <v>44816</v>
      </c>
      <c r="I460" s="2">
        <v>45657</v>
      </c>
      <c r="J460">
        <v>286.27</v>
      </c>
      <c r="K460" s="45">
        <f t="shared" si="105"/>
        <v>691.65830065359489</v>
      </c>
      <c r="L460" s="3">
        <f t="shared" si="106"/>
        <v>366</v>
      </c>
      <c r="M460" s="3">
        <f t="shared" si="107"/>
        <v>9</v>
      </c>
      <c r="N460" s="3">
        <f t="shared" si="108"/>
        <v>0</v>
      </c>
      <c r="O460" s="3">
        <f t="shared" si="109"/>
        <v>357</v>
      </c>
      <c r="P460" s="51">
        <f t="shared" si="110"/>
        <v>102198.39</v>
      </c>
      <c r="Q460" s="51">
        <f t="shared" si="111"/>
        <v>92302.933561566519</v>
      </c>
      <c r="R460" s="51">
        <f t="shared" si="112"/>
        <v>71575.411840630157</v>
      </c>
      <c r="S460" s="51">
        <f t="shared" si="113"/>
        <v>163878.34540219669</v>
      </c>
      <c r="T460" s="58">
        <f t="shared" si="114"/>
        <v>25764.3</v>
      </c>
      <c r="U460" s="58">
        <f t="shared" si="115"/>
        <v>25764.3</v>
      </c>
      <c r="V460" s="13"/>
      <c r="W460" s="13">
        <f t="shared" si="116"/>
        <v>130</v>
      </c>
      <c r="X460" s="57">
        <f t="shared" si="117"/>
        <v>89915.579084967336</v>
      </c>
      <c r="Y460" s="72">
        <f t="shared" si="118"/>
        <v>64151.279084967333</v>
      </c>
      <c r="AA460" s="74">
        <f t="shared" si="119"/>
        <v>89915.579084967336</v>
      </c>
    </row>
    <row r="461" spans="1:27" ht="14.5" x14ac:dyDescent="0.35">
      <c r="A461">
        <v>2773</v>
      </c>
      <c r="B461" t="s">
        <v>877</v>
      </c>
      <c r="C461" t="s">
        <v>1385</v>
      </c>
      <c r="D461" t="s">
        <v>816</v>
      </c>
      <c r="E461" t="s">
        <v>276</v>
      </c>
      <c r="F461" t="s">
        <v>1500</v>
      </c>
      <c r="G461" t="s">
        <v>40</v>
      </c>
      <c r="H461" s="6">
        <v>44872</v>
      </c>
      <c r="I461" s="2">
        <v>45657</v>
      </c>
      <c r="J461">
        <v>300.25</v>
      </c>
      <c r="K461" s="45">
        <f t="shared" si="105"/>
        <v>1122.8922875816993</v>
      </c>
      <c r="L461" s="3">
        <f t="shared" si="106"/>
        <v>366</v>
      </c>
      <c r="M461" s="3">
        <f t="shared" si="107"/>
        <v>0</v>
      </c>
      <c r="N461" s="3">
        <f t="shared" si="108"/>
        <v>0</v>
      </c>
      <c r="O461" s="3">
        <f t="shared" si="109"/>
        <v>366</v>
      </c>
      <c r="P461" s="51">
        <f t="shared" si="110"/>
        <v>109891.5</v>
      </c>
      <c r="Q461" s="51">
        <f t="shared" si="111"/>
        <v>94629.898273202649</v>
      </c>
      <c r="R461" s="51">
        <f t="shared" si="112"/>
        <v>76963.339346976092</v>
      </c>
      <c r="S461" s="51">
        <f t="shared" si="113"/>
        <v>171593.23762017873</v>
      </c>
      <c r="T461" s="58">
        <f t="shared" si="114"/>
        <v>27022.5</v>
      </c>
      <c r="U461" s="58">
        <f t="shared" si="115"/>
        <v>27022.5</v>
      </c>
      <c r="V461" s="13"/>
      <c r="W461" s="13">
        <f t="shared" si="116"/>
        <v>130</v>
      </c>
      <c r="X461" s="57">
        <f t="shared" si="117"/>
        <v>145975.9973856209</v>
      </c>
      <c r="Y461" s="72">
        <f t="shared" si="118"/>
        <v>118953.4973856209</v>
      </c>
      <c r="AA461" s="74">
        <f t="shared" si="119"/>
        <v>145975.9973856209</v>
      </c>
    </row>
    <row r="462" spans="1:27" ht="14.5" x14ac:dyDescent="0.35">
      <c r="A462">
        <v>2774</v>
      </c>
      <c r="B462" t="s">
        <v>879</v>
      </c>
      <c r="C462" t="s">
        <v>1385</v>
      </c>
      <c r="D462" t="s">
        <v>766</v>
      </c>
      <c r="E462" t="s">
        <v>276</v>
      </c>
      <c r="F462" t="s">
        <v>753</v>
      </c>
      <c r="G462" t="s">
        <v>40</v>
      </c>
      <c r="H462" s="6">
        <v>44865</v>
      </c>
      <c r="I462" s="2">
        <v>45657</v>
      </c>
      <c r="J462">
        <v>386.25</v>
      </c>
      <c r="K462" s="45">
        <f t="shared" si="105"/>
        <v>672.7544444444444</v>
      </c>
      <c r="L462" s="3">
        <f t="shared" si="106"/>
        <v>366</v>
      </c>
      <c r="M462" s="3">
        <f t="shared" si="107"/>
        <v>0</v>
      </c>
      <c r="N462" s="3">
        <f t="shared" si="108"/>
        <v>0</v>
      </c>
      <c r="O462" s="3">
        <f t="shared" si="109"/>
        <v>366</v>
      </c>
      <c r="P462" s="51">
        <f t="shared" si="110"/>
        <v>141367.5</v>
      </c>
      <c r="Q462" s="51">
        <f t="shared" si="111"/>
        <v>94629.898273202649</v>
      </c>
      <c r="R462" s="51">
        <f t="shared" si="112"/>
        <v>99007.792915135782</v>
      </c>
      <c r="S462" s="51">
        <f t="shared" si="113"/>
        <v>193637.69118833845</v>
      </c>
      <c r="T462" s="58">
        <f t="shared" si="114"/>
        <v>34762.5</v>
      </c>
      <c r="U462" s="58">
        <f t="shared" si="115"/>
        <v>34762.5</v>
      </c>
      <c r="V462" s="13"/>
      <c r="W462" s="13">
        <f t="shared" si="116"/>
        <v>130</v>
      </c>
      <c r="X462" s="57">
        <f t="shared" si="117"/>
        <v>87458.077777777769</v>
      </c>
      <c r="Y462" s="72">
        <f t="shared" si="118"/>
        <v>52695.577777777769</v>
      </c>
      <c r="AA462" s="74">
        <f t="shared" si="119"/>
        <v>87458.077777777769</v>
      </c>
    </row>
    <row r="463" spans="1:27" ht="14.5" x14ac:dyDescent="0.35">
      <c r="A463">
        <v>2775</v>
      </c>
      <c r="B463" t="s">
        <v>881</v>
      </c>
      <c r="C463" t="s">
        <v>1488</v>
      </c>
      <c r="D463" t="s">
        <v>336</v>
      </c>
      <c r="E463" t="s">
        <v>276</v>
      </c>
      <c r="F463" t="s">
        <v>1071</v>
      </c>
      <c r="G463" t="s">
        <v>40</v>
      </c>
      <c r="H463" s="6">
        <v>44887</v>
      </c>
      <c r="I463" s="2">
        <v>45657</v>
      </c>
      <c r="J463">
        <v>268.75</v>
      </c>
      <c r="K463" s="45">
        <f t="shared" si="105"/>
        <v>268.75</v>
      </c>
      <c r="L463" s="3">
        <f t="shared" si="106"/>
        <v>366</v>
      </c>
      <c r="M463" s="3">
        <f t="shared" si="107"/>
        <v>22</v>
      </c>
      <c r="N463" s="3">
        <f t="shared" si="108"/>
        <v>0</v>
      </c>
      <c r="O463" s="3">
        <f t="shared" si="109"/>
        <v>344</v>
      </c>
      <c r="P463" s="51">
        <f t="shared" si="110"/>
        <v>92450</v>
      </c>
      <c r="Q463" s="51">
        <f t="shared" si="111"/>
        <v>88941.762311425453</v>
      </c>
      <c r="R463" s="51">
        <f t="shared" si="112"/>
        <v>64748.053513037317</v>
      </c>
      <c r="S463" s="51">
        <f t="shared" si="113"/>
        <v>153689.81582446277</v>
      </c>
      <c r="T463" s="58">
        <f t="shared" si="114"/>
        <v>24187.5</v>
      </c>
      <c r="U463" s="58">
        <f t="shared" si="115"/>
        <v>24187.5</v>
      </c>
      <c r="V463" s="13"/>
      <c r="W463" s="13">
        <f t="shared" si="116"/>
        <v>0</v>
      </c>
      <c r="X463" s="57">
        <f t="shared" si="117"/>
        <v>0</v>
      </c>
      <c r="Y463" s="72">
        <f t="shared" si="118"/>
        <v>0</v>
      </c>
      <c r="AA463" s="74">
        <f t="shared" si="119"/>
        <v>24187.5</v>
      </c>
    </row>
    <row r="464" spans="1:27" ht="14.5" x14ac:dyDescent="0.35">
      <c r="A464">
        <v>2776</v>
      </c>
      <c r="B464" t="s">
        <v>883</v>
      </c>
      <c r="C464" t="s">
        <v>1385</v>
      </c>
      <c r="D464" t="s">
        <v>341</v>
      </c>
      <c r="E464" t="s">
        <v>276</v>
      </c>
      <c r="F464" t="s">
        <v>310</v>
      </c>
      <c r="G464" t="s">
        <v>40</v>
      </c>
      <c r="H464" s="6">
        <v>44887</v>
      </c>
      <c r="I464" s="2">
        <v>45657</v>
      </c>
      <c r="J464">
        <v>362.6</v>
      </c>
      <c r="K464" s="45">
        <f t="shared" si="105"/>
        <v>733.91052287581692</v>
      </c>
      <c r="L464" s="3">
        <f t="shared" si="106"/>
        <v>366</v>
      </c>
      <c r="M464" s="3">
        <f t="shared" si="107"/>
        <v>14</v>
      </c>
      <c r="N464" s="3">
        <f t="shared" si="108"/>
        <v>3</v>
      </c>
      <c r="O464" s="3">
        <f t="shared" si="109"/>
        <v>349</v>
      </c>
      <c r="P464" s="51">
        <f t="shared" si="110"/>
        <v>126547.40000000001</v>
      </c>
      <c r="Q464" s="51">
        <f t="shared" si="111"/>
        <v>90234.520484556633</v>
      </c>
      <c r="R464" s="51">
        <f t="shared" si="112"/>
        <v>88628.424306497996</v>
      </c>
      <c r="S464" s="51">
        <f t="shared" si="113"/>
        <v>178862.94479105464</v>
      </c>
      <c r="T464" s="58">
        <f t="shared" si="114"/>
        <v>32634.000000000004</v>
      </c>
      <c r="U464" s="58">
        <f t="shared" si="115"/>
        <v>32634.000000000004</v>
      </c>
      <c r="V464" s="13"/>
      <c r="W464" s="13">
        <f t="shared" si="116"/>
        <v>130</v>
      </c>
      <c r="X464" s="57">
        <f t="shared" si="117"/>
        <v>95408.367973856206</v>
      </c>
      <c r="Y464" s="72">
        <f t="shared" si="118"/>
        <v>62774.367973856206</v>
      </c>
      <c r="AA464" s="74">
        <f t="shared" si="119"/>
        <v>95408.367973856206</v>
      </c>
    </row>
    <row r="465" spans="1:27" ht="14.5" x14ac:dyDescent="0.35">
      <c r="A465">
        <v>2779</v>
      </c>
      <c r="B465" t="s">
        <v>884</v>
      </c>
      <c r="C465" t="s">
        <v>1385</v>
      </c>
      <c r="D465" t="s">
        <v>1489</v>
      </c>
      <c r="E465" t="s">
        <v>276</v>
      </c>
      <c r="F465" t="s">
        <v>441</v>
      </c>
      <c r="G465" t="s">
        <v>1529</v>
      </c>
      <c r="H465" s="6">
        <v>44928</v>
      </c>
      <c r="I465" s="2">
        <v>45657</v>
      </c>
      <c r="J465">
        <v>455.8</v>
      </c>
      <c r="K465" s="45">
        <f t="shared" si="105"/>
        <v>740.09104575163383</v>
      </c>
      <c r="L465" s="3">
        <f t="shared" si="106"/>
        <v>366</v>
      </c>
      <c r="M465" s="3">
        <f t="shared" si="107"/>
        <v>0</v>
      </c>
      <c r="N465" s="3">
        <f t="shared" si="108"/>
        <v>0</v>
      </c>
      <c r="O465" s="3">
        <f t="shared" si="109"/>
        <v>366</v>
      </c>
      <c r="P465" s="51">
        <f t="shared" si="110"/>
        <v>166822.80000000002</v>
      </c>
      <c r="Q465" s="51">
        <f t="shared" si="111"/>
        <v>94629.898273202649</v>
      </c>
      <c r="R465" s="51">
        <f t="shared" si="112"/>
        <v>116835.60391124633</v>
      </c>
      <c r="S465" s="51">
        <f t="shared" si="113"/>
        <v>211465.502184449</v>
      </c>
      <c r="T465" s="58">
        <f t="shared" si="114"/>
        <v>41022</v>
      </c>
      <c r="U465" s="58">
        <f t="shared" si="115"/>
        <v>41022</v>
      </c>
      <c r="V465" s="13"/>
      <c r="W465" s="13">
        <f t="shared" si="116"/>
        <v>130</v>
      </c>
      <c r="X465" s="57">
        <f t="shared" si="117"/>
        <v>96211.835947712403</v>
      </c>
      <c r="Y465" s="72">
        <f t="shared" si="118"/>
        <v>55189.835947712403</v>
      </c>
      <c r="AA465" s="74">
        <f t="shared" si="119"/>
        <v>96211.835947712403</v>
      </c>
    </row>
    <row r="466" spans="1:27" ht="14.5" x14ac:dyDescent="0.35">
      <c r="A466">
        <v>2780</v>
      </c>
      <c r="B466" t="s">
        <v>886</v>
      </c>
      <c r="C466" t="s">
        <v>1385</v>
      </c>
      <c r="D466" t="s">
        <v>275</v>
      </c>
      <c r="E466" t="s">
        <v>276</v>
      </c>
      <c r="F466" t="s">
        <v>1500</v>
      </c>
      <c r="G466" t="s">
        <v>40</v>
      </c>
      <c r="H466" s="6">
        <v>44928</v>
      </c>
      <c r="I466" s="2">
        <v>45657</v>
      </c>
      <c r="J466">
        <v>300.25</v>
      </c>
      <c r="K466" s="45">
        <f t="shared" si="105"/>
        <v>958.97065359477131</v>
      </c>
      <c r="L466" s="3">
        <f t="shared" si="106"/>
        <v>366</v>
      </c>
      <c r="M466" s="3">
        <f t="shared" si="107"/>
        <v>1</v>
      </c>
      <c r="N466" s="3">
        <f t="shared" si="108"/>
        <v>5</v>
      </c>
      <c r="O466" s="3">
        <f t="shared" si="109"/>
        <v>360</v>
      </c>
      <c r="P466" s="51">
        <f t="shared" si="110"/>
        <v>108090</v>
      </c>
      <c r="Q466" s="51">
        <f t="shared" si="111"/>
        <v>93078.588465445238</v>
      </c>
      <c r="R466" s="51">
        <f t="shared" si="112"/>
        <v>75701.64525932075</v>
      </c>
      <c r="S466" s="51">
        <f t="shared" si="113"/>
        <v>168780.233724766</v>
      </c>
      <c r="T466" s="58">
        <f t="shared" si="114"/>
        <v>27022.5</v>
      </c>
      <c r="U466" s="58">
        <f t="shared" si="115"/>
        <v>27022.5</v>
      </c>
      <c r="V466" s="13"/>
      <c r="W466" s="13">
        <f t="shared" si="116"/>
        <v>130</v>
      </c>
      <c r="X466" s="57">
        <f t="shared" si="117"/>
        <v>124666.18496732027</v>
      </c>
      <c r="Y466" s="72">
        <f t="shared" si="118"/>
        <v>97643.684967320267</v>
      </c>
      <c r="AA466" s="74">
        <f t="shared" si="119"/>
        <v>124666.18496732027</v>
      </c>
    </row>
    <row r="467" spans="1:27" ht="14.5" x14ac:dyDescent="0.35">
      <c r="A467">
        <v>2781</v>
      </c>
      <c r="B467" t="s">
        <v>887</v>
      </c>
      <c r="C467" t="s">
        <v>1385</v>
      </c>
      <c r="D467" t="s">
        <v>296</v>
      </c>
      <c r="E467" t="s">
        <v>276</v>
      </c>
      <c r="F467" t="s">
        <v>310</v>
      </c>
      <c r="G467" t="s">
        <v>40</v>
      </c>
      <c r="H467" s="6">
        <v>44928</v>
      </c>
      <c r="I467" s="2">
        <v>45657</v>
      </c>
      <c r="J467">
        <v>434.62</v>
      </c>
      <c r="K467" s="45">
        <f t="shared" si="105"/>
        <v>827.10326797385619</v>
      </c>
      <c r="L467" s="3">
        <f t="shared" si="106"/>
        <v>366</v>
      </c>
      <c r="M467" s="3">
        <f t="shared" si="107"/>
        <v>3</v>
      </c>
      <c r="N467" s="3">
        <f t="shared" si="108"/>
        <v>0</v>
      </c>
      <c r="O467" s="3">
        <f t="shared" si="109"/>
        <v>363</v>
      </c>
      <c r="P467" s="51">
        <f t="shared" si="110"/>
        <v>157767.06</v>
      </c>
      <c r="Q467" s="51">
        <f t="shared" si="111"/>
        <v>93854.243369323944</v>
      </c>
      <c r="R467" s="51">
        <f t="shared" si="112"/>
        <v>110493.34822579307</v>
      </c>
      <c r="S467" s="51">
        <f t="shared" si="113"/>
        <v>204347.591595117</v>
      </c>
      <c r="T467" s="58">
        <f t="shared" si="114"/>
        <v>39115.800000000003</v>
      </c>
      <c r="U467" s="58">
        <f t="shared" si="115"/>
        <v>39115.800000000003</v>
      </c>
      <c r="V467" s="13"/>
      <c r="W467" s="13">
        <f t="shared" si="116"/>
        <v>130</v>
      </c>
      <c r="X467" s="57">
        <f t="shared" si="117"/>
        <v>107523.42483660131</v>
      </c>
      <c r="Y467" s="72">
        <f t="shared" si="118"/>
        <v>68407.624836601302</v>
      </c>
      <c r="AA467" s="74">
        <f t="shared" si="119"/>
        <v>107523.42483660131</v>
      </c>
    </row>
    <row r="468" spans="1:27" ht="14.5" x14ac:dyDescent="0.35">
      <c r="A468">
        <v>2782</v>
      </c>
      <c r="B468" t="s">
        <v>888</v>
      </c>
      <c r="C468" t="s">
        <v>1385</v>
      </c>
      <c r="D468" t="s">
        <v>286</v>
      </c>
      <c r="E468" t="s">
        <v>276</v>
      </c>
      <c r="F468" t="s">
        <v>1515</v>
      </c>
      <c r="G468" t="s">
        <v>1529</v>
      </c>
      <c r="H468" s="6">
        <v>44928</v>
      </c>
      <c r="I468" s="2">
        <v>45657</v>
      </c>
      <c r="J468">
        <v>438.6</v>
      </c>
      <c r="K468" s="45">
        <f t="shared" si="105"/>
        <v>902.58385620915044</v>
      </c>
      <c r="L468" s="3">
        <f t="shared" si="106"/>
        <v>366</v>
      </c>
      <c r="M468" s="3">
        <f t="shared" si="107"/>
        <v>2</v>
      </c>
      <c r="N468" s="3">
        <f t="shared" si="108"/>
        <v>1</v>
      </c>
      <c r="O468" s="3">
        <f t="shared" si="109"/>
        <v>363</v>
      </c>
      <c r="P468" s="51">
        <f t="shared" si="110"/>
        <v>159211.80000000002</v>
      </c>
      <c r="Q468" s="51">
        <f t="shared" si="111"/>
        <v>93854.243369323944</v>
      </c>
      <c r="R468" s="51">
        <f t="shared" si="112"/>
        <v>111505.18276156837</v>
      </c>
      <c r="S468" s="51">
        <f t="shared" si="113"/>
        <v>205359.4261308923</v>
      </c>
      <c r="T468" s="58">
        <f t="shared" si="114"/>
        <v>39474</v>
      </c>
      <c r="U468" s="58">
        <f t="shared" si="115"/>
        <v>39474</v>
      </c>
      <c r="V468" s="13"/>
      <c r="W468" s="13">
        <f t="shared" si="116"/>
        <v>130</v>
      </c>
      <c r="X468" s="57">
        <f t="shared" si="117"/>
        <v>117335.90130718956</v>
      </c>
      <c r="Y468" s="72">
        <f t="shared" si="118"/>
        <v>77861.901307189561</v>
      </c>
      <c r="AA468" s="74">
        <f t="shared" si="119"/>
        <v>117335.90130718956</v>
      </c>
    </row>
    <row r="469" spans="1:27" ht="14.5" x14ac:dyDescent="0.35">
      <c r="A469">
        <v>2783</v>
      </c>
      <c r="B469" t="s">
        <v>889</v>
      </c>
      <c r="C469" t="s">
        <v>1385</v>
      </c>
      <c r="D469" t="s">
        <v>469</v>
      </c>
      <c r="E469" t="s">
        <v>276</v>
      </c>
      <c r="F469" t="s">
        <v>304</v>
      </c>
      <c r="G469" t="s">
        <v>40</v>
      </c>
      <c r="H469" s="6">
        <v>43831</v>
      </c>
      <c r="I469" s="2">
        <v>45657</v>
      </c>
      <c r="J469">
        <v>286.27</v>
      </c>
      <c r="K469" s="45">
        <f t="shared" si="105"/>
        <v>418.17954248366021</v>
      </c>
      <c r="L469" s="3">
        <f t="shared" si="106"/>
        <v>366</v>
      </c>
      <c r="M469" s="3">
        <f t="shared" si="107"/>
        <v>1</v>
      </c>
      <c r="N469" s="3">
        <f t="shared" si="108"/>
        <v>0</v>
      </c>
      <c r="O469" s="3">
        <f t="shared" si="109"/>
        <v>365</v>
      </c>
      <c r="P469" s="51">
        <f t="shared" si="110"/>
        <v>104488.54999999999</v>
      </c>
      <c r="Q469" s="51">
        <f t="shared" si="111"/>
        <v>94371.346638576419</v>
      </c>
      <c r="R469" s="51">
        <f t="shared" si="112"/>
        <v>73179.342638179281</v>
      </c>
      <c r="S469" s="51">
        <f t="shared" si="113"/>
        <v>167550.6892767557</v>
      </c>
      <c r="T469" s="58">
        <f t="shared" si="114"/>
        <v>25764.3</v>
      </c>
      <c r="U469" s="58">
        <f t="shared" si="115"/>
        <v>25764.3</v>
      </c>
      <c r="V469" s="13"/>
      <c r="W469" s="13">
        <f t="shared" si="116"/>
        <v>130</v>
      </c>
      <c r="X469" s="57">
        <f t="shared" si="117"/>
        <v>54363.340522875827</v>
      </c>
      <c r="Y469" s="72">
        <f t="shared" si="118"/>
        <v>28599.040522875828</v>
      </c>
      <c r="AA469" s="74">
        <f t="shared" si="119"/>
        <v>54363.340522875827</v>
      </c>
    </row>
    <row r="470" spans="1:27" ht="14.5" x14ac:dyDescent="0.35">
      <c r="A470">
        <v>2784</v>
      </c>
      <c r="B470" t="s">
        <v>890</v>
      </c>
      <c r="C470" t="s">
        <v>1385</v>
      </c>
      <c r="D470" t="s">
        <v>284</v>
      </c>
      <c r="E470" t="s">
        <v>276</v>
      </c>
      <c r="F470" t="s">
        <v>310</v>
      </c>
      <c r="G470" t="s">
        <v>40</v>
      </c>
      <c r="H470" s="6">
        <v>43831</v>
      </c>
      <c r="I470" s="2">
        <v>45657</v>
      </c>
      <c r="J470">
        <v>300.25</v>
      </c>
      <c r="K470" s="45">
        <f t="shared" si="105"/>
        <v>648.29633986928104</v>
      </c>
      <c r="L470" s="3">
        <f t="shared" si="106"/>
        <v>366</v>
      </c>
      <c r="M470" s="3">
        <f t="shared" si="107"/>
        <v>2</v>
      </c>
      <c r="N470" s="3">
        <f t="shared" si="108"/>
        <v>0</v>
      </c>
      <c r="O470" s="3">
        <f t="shared" si="109"/>
        <v>364</v>
      </c>
      <c r="P470" s="51">
        <f t="shared" si="110"/>
        <v>109291</v>
      </c>
      <c r="Q470" s="51">
        <f t="shared" si="111"/>
        <v>94112.795003950188</v>
      </c>
      <c r="R470" s="51">
        <f t="shared" si="112"/>
        <v>76542.774651090978</v>
      </c>
      <c r="S470" s="51">
        <f t="shared" si="113"/>
        <v>170655.56965504115</v>
      </c>
      <c r="T470" s="58">
        <f t="shared" si="114"/>
        <v>27022.5</v>
      </c>
      <c r="U470" s="58">
        <f t="shared" si="115"/>
        <v>27022.5</v>
      </c>
      <c r="V470" s="13"/>
      <c r="W470" s="13">
        <f t="shared" si="116"/>
        <v>130</v>
      </c>
      <c r="X470" s="57">
        <f t="shared" si="117"/>
        <v>84278.524183006535</v>
      </c>
      <c r="Y470" s="72">
        <f t="shared" si="118"/>
        <v>57256.024183006535</v>
      </c>
      <c r="AA470" s="74">
        <f t="shared" si="119"/>
        <v>84278.524183006535</v>
      </c>
    </row>
    <row r="471" spans="1:27" ht="14.5" x14ac:dyDescent="0.35">
      <c r="A471">
        <v>2785</v>
      </c>
      <c r="B471" t="s">
        <v>891</v>
      </c>
      <c r="C471" t="s">
        <v>1385</v>
      </c>
      <c r="D471" t="s">
        <v>816</v>
      </c>
      <c r="E471" t="s">
        <v>276</v>
      </c>
      <c r="F471" t="s">
        <v>1500</v>
      </c>
      <c r="G471" t="s">
        <v>40</v>
      </c>
      <c r="H471" s="6">
        <v>45012</v>
      </c>
      <c r="I471" s="2">
        <v>45657</v>
      </c>
      <c r="J471">
        <v>300.25</v>
      </c>
      <c r="K471" s="45">
        <f t="shared" si="105"/>
        <v>1109.9450980392155</v>
      </c>
      <c r="L471" s="3">
        <f t="shared" si="106"/>
        <v>366</v>
      </c>
      <c r="M471" s="3">
        <f t="shared" si="107"/>
        <v>2</v>
      </c>
      <c r="N471" s="3">
        <f t="shared" si="108"/>
        <v>0</v>
      </c>
      <c r="O471" s="3">
        <f t="shared" si="109"/>
        <v>364</v>
      </c>
      <c r="P471" s="51">
        <f t="shared" si="110"/>
        <v>109291</v>
      </c>
      <c r="Q471" s="51">
        <f t="shared" si="111"/>
        <v>94112.795003950188</v>
      </c>
      <c r="R471" s="51">
        <f t="shared" si="112"/>
        <v>76542.774651090978</v>
      </c>
      <c r="S471" s="51">
        <f t="shared" si="113"/>
        <v>170655.56965504115</v>
      </c>
      <c r="T471" s="58">
        <f t="shared" si="114"/>
        <v>27022.5</v>
      </c>
      <c r="U471" s="58">
        <f t="shared" si="115"/>
        <v>27022.5</v>
      </c>
      <c r="V471" s="13"/>
      <c r="W471" s="13">
        <f t="shared" si="116"/>
        <v>130</v>
      </c>
      <c r="X471" s="57">
        <f t="shared" si="117"/>
        <v>144292.86274509801</v>
      </c>
      <c r="Y471" s="72">
        <f t="shared" si="118"/>
        <v>117270.36274509801</v>
      </c>
      <c r="AA471" s="74">
        <f t="shared" si="119"/>
        <v>144292.86274509801</v>
      </c>
    </row>
    <row r="472" spans="1:27" ht="14.5" x14ac:dyDescent="0.35">
      <c r="A472">
        <v>2786</v>
      </c>
      <c r="B472" t="s">
        <v>893</v>
      </c>
      <c r="C472" t="s">
        <v>1385</v>
      </c>
      <c r="D472" t="s">
        <v>533</v>
      </c>
      <c r="E472" t="s">
        <v>276</v>
      </c>
      <c r="F472" t="s">
        <v>441</v>
      </c>
      <c r="G472" t="s">
        <v>1529</v>
      </c>
      <c r="H472" s="6">
        <v>45019</v>
      </c>
      <c r="I472" s="2">
        <v>45657</v>
      </c>
      <c r="J472">
        <v>455.88</v>
      </c>
      <c r="K472" s="45">
        <f t="shared" si="105"/>
        <v>730.96575163398688</v>
      </c>
      <c r="L472" s="3">
        <f t="shared" si="106"/>
        <v>366</v>
      </c>
      <c r="M472" s="3">
        <f t="shared" si="107"/>
        <v>2</v>
      </c>
      <c r="N472" s="3">
        <f t="shared" si="108"/>
        <v>0</v>
      </c>
      <c r="O472" s="3">
        <f t="shared" si="109"/>
        <v>364</v>
      </c>
      <c r="P472" s="51">
        <f t="shared" si="110"/>
        <v>165940.32</v>
      </c>
      <c r="Q472" s="51">
        <f t="shared" si="111"/>
        <v>94112.795003950188</v>
      </c>
      <c r="R472" s="51">
        <f t="shared" si="112"/>
        <v>116217.55239946497</v>
      </c>
      <c r="S472" s="51">
        <f t="shared" si="113"/>
        <v>210330.34740341516</v>
      </c>
      <c r="T472" s="58">
        <f t="shared" si="114"/>
        <v>41029.199999999997</v>
      </c>
      <c r="U472" s="58">
        <f t="shared" si="115"/>
        <v>41029.199999999997</v>
      </c>
      <c r="V472" s="13"/>
      <c r="W472" s="13">
        <f t="shared" si="116"/>
        <v>130</v>
      </c>
      <c r="X472" s="57">
        <f t="shared" si="117"/>
        <v>95025.547712418294</v>
      </c>
      <c r="Y472" s="72">
        <f t="shared" si="118"/>
        <v>53996.347712418297</v>
      </c>
      <c r="AA472" s="74">
        <f t="shared" si="119"/>
        <v>95025.547712418294</v>
      </c>
    </row>
    <row r="473" spans="1:27" ht="14.5" x14ac:dyDescent="0.35">
      <c r="A473">
        <v>2787</v>
      </c>
      <c r="B473" t="s">
        <v>894</v>
      </c>
      <c r="C473" t="s">
        <v>1488</v>
      </c>
      <c r="D473" t="s">
        <v>728</v>
      </c>
      <c r="E473" t="s">
        <v>276</v>
      </c>
      <c r="F473" t="s">
        <v>729</v>
      </c>
      <c r="G473" t="s">
        <v>1529</v>
      </c>
      <c r="H473" s="6">
        <v>45019</v>
      </c>
      <c r="I473" s="2">
        <v>45657</v>
      </c>
      <c r="J473">
        <v>546.1</v>
      </c>
      <c r="K473" s="45">
        <f t="shared" si="105"/>
        <v>546.1</v>
      </c>
      <c r="L473" s="3">
        <f t="shared" si="106"/>
        <v>366</v>
      </c>
      <c r="M473" s="3">
        <f t="shared" si="107"/>
        <v>0</v>
      </c>
      <c r="N473" s="3">
        <f t="shared" si="108"/>
        <v>0</v>
      </c>
      <c r="O473" s="3">
        <f t="shared" si="109"/>
        <v>366</v>
      </c>
      <c r="P473" s="51">
        <f t="shared" si="110"/>
        <v>190885.10399999999</v>
      </c>
      <c r="Q473" s="51">
        <f t="shared" si="111"/>
        <v>94629.898273202649</v>
      </c>
      <c r="R473" s="51">
        <f t="shared" si="112"/>
        <v>133687.81967153805</v>
      </c>
      <c r="S473" s="51">
        <f t="shared" si="113"/>
        <v>228317.7179447407</v>
      </c>
      <c r="T473" s="58">
        <f t="shared" si="114"/>
        <v>49149</v>
      </c>
      <c r="U473" s="58">
        <f t="shared" si="115"/>
        <v>49149</v>
      </c>
      <c r="V473" s="13"/>
      <c r="W473" s="13">
        <f t="shared" si="116"/>
        <v>0</v>
      </c>
      <c r="X473" s="57">
        <f t="shared" si="117"/>
        <v>0</v>
      </c>
      <c r="Y473" s="72">
        <f t="shared" si="118"/>
        <v>0</v>
      </c>
      <c r="AA473" s="74">
        <f t="shared" si="119"/>
        <v>49149</v>
      </c>
    </row>
    <row r="474" spans="1:27" ht="14.5" x14ac:dyDescent="0.35">
      <c r="A474">
        <v>2788</v>
      </c>
      <c r="B474" t="s">
        <v>895</v>
      </c>
      <c r="C474" t="s">
        <v>1385</v>
      </c>
      <c r="D474" t="s">
        <v>469</v>
      </c>
      <c r="E474" t="s">
        <v>276</v>
      </c>
      <c r="F474" t="s">
        <v>1500</v>
      </c>
      <c r="G474" t="s">
        <v>40</v>
      </c>
      <c r="H474" s="6">
        <v>45019</v>
      </c>
      <c r="I474" s="2">
        <v>45657</v>
      </c>
      <c r="J474">
        <v>286.27</v>
      </c>
      <c r="K474" s="45">
        <f t="shared" si="105"/>
        <v>642.24</v>
      </c>
      <c r="L474" s="3">
        <f t="shared" si="106"/>
        <v>366</v>
      </c>
      <c r="M474" s="3">
        <f t="shared" si="107"/>
        <v>41</v>
      </c>
      <c r="N474" s="3">
        <f t="shared" si="108"/>
        <v>5</v>
      </c>
      <c r="O474" s="3">
        <f t="shared" si="109"/>
        <v>320</v>
      </c>
      <c r="P474" s="51">
        <f t="shared" si="110"/>
        <v>91606.399999999994</v>
      </c>
      <c r="Q474" s="51">
        <f t="shared" si="111"/>
        <v>82736.523080395767</v>
      </c>
      <c r="R474" s="51">
        <f t="shared" si="112"/>
        <v>64157.231901965402</v>
      </c>
      <c r="S474" s="51">
        <f t="shared" si="113"/>
        <v>146893.75498236116</v>
      </c>
      <c r="T474" s="58">
        <f t="shared" si="114"/>
        <v>25764.3</v>
      </c>
      <c r="U474" s="58">
        <f t="shared" si="115"/>
        <v>25764.3</v>
      </c>
      <c r="V474" s="13"/>
      <c r="W474" s="13">
        <f t="shared" si="116"/>
        <v>130</v>
      </c>
      <c r="X474" s="57">
        <f t="shared" si="117"/>
        <v>83491.199999999997</v>
      </c>
      <c r="Y474" s="72">
        <f t="shared" si="118"/>
        <v>57726.899999999994</v>
      </c>
      <c r="AA474" s="74">
        <f t="shared" si="119"/>
        <v>83491.199999999997</v>
      </c>
    </row>
    <row r="475" spans="1:27" ht="14.5" x14ac:dyDescent="0.35">
      <c r="A475">
        <v>2789</v>
      </c>
      <c r="B475" t="s">
        <v>1453</v>
      </c>
      <c r="C475" t="s">
        <v>1488</v>
      </c>
      <c r="D475" t="s">
        <v>668</v>
      </c>
      <c r="E475" t="s">
        <v>276</v>
      </c>
      <c r="F475" t="s">
        <v>669</v>
      </c>
      <c r="G475" t="s">
        <v>40</v>
      </c>
      <c r="H475" s="6">
        <v>45019</v>
      </c>
      <c r="I475" s="2">
        <v>45657</v>
      </c>
      <c r="J475">
        <v>250</v>
      </c>
      <c r="K475" s="45">
        <f t="shared" si="105"/>
        <v>250</v>
      </c>
      <c r="L475" s="3">
        <f t="shared" si="106"/>
        <v>366</v>
      </c>
      <c r="M475" s="3">
        <f t="shared" si="107"/>
        <v>0</v>
      </c>
      <c r="N475" s="3">
        <f t="shared" si="108"/>
        <v>32</v>
      </c>
      <c r="O475" s="3">
        <f t="shared" si="109"/>
        <v>334</v>
      </c>
      <c r="P475" s="51">
        <f t="shared" si="110"/>
        <v>83500</v>
      </c>
      <c r="Q475" s="51">
        <f t="shared" si="111"/>
        <v>86356.245965163078</v>
      </c>
      <c r="R475" s="51">
        <f t="shared" si="112"/>
        <v>58479.853632651335</v>
      </c>
      <c r="S475" s="51">
        <f t="shared" si="113"/>
        <v>144836.09959781441</v>
      </c>
      <c r="T475" s="58">
        <f t="shared" si="114"/>
        <v>22500</v>
      </c>
      <c r="U475" s="58">
        <f t="shared" si="115"/>
        <v>22500</v>
      </c>
      <c r="V475" s="13"/>
      <c r="W475" s="13">
        <f t="shared" si="116"/>
        <v>0</v>
      </c>
      <c r="X475" s="57">
        <f t="shared" si="117"/>
        <v>0</v>
      </c>
      <c r="Y475" s="72">
        <f t="shared" si="118"/>
        <v>0</v>
      </c>
      <c r="AA475" s="74">
        <f t="shared" si="119"/>
        <v>22500</v>
      </c>
    </row>
    <row r="476" spans="1:27" ht="14.5" x14ac:dyDescent="0.35">
      <c r="A476">
        <v>2791</v>
      </c>
      <c r="B476" t="s">
        <v>896</v>
      </c>
      <c r="C476" t="s">
        <v>1385</v>
      </c>
      <c r="D476" t="s">
        <v>275</v>
      </c>
      <c r="E476" t="s">
        <v>276</v>
      </c>
      <c r="F476" t="s">
        <v>310</v>
      </c>
      <c r="G476" t="s">
        <v>40</v>
      </c>
      <c r="H476" s="6">
        <v>45110</v>
      </c>
      <c r="I476" s="2">
        <v>45657</v>
      </c>
      <c r="J476">
        <v>300.25</v>
      </c>
      <c r="K476" s="45">
        <f t="shared" si="105"/>
        <v>916.0371895424837</v>
      </c>
      <c r="L476" s="3">
        <f t="shared" si="106"/>
        <v>366</v>
      </c>
      <c r="M476" s="3">
        <f t="shared" si="107"/>
        <v>2</v>
      </c>
      <c r="N476" s="3">
        <f t="shared" si="108"/>
        <v>0</v>
      </c>
      <c r="O476" s="3">
        <f t="shared" si="109"/>
        <v>364</v>
      </c>
      <c r="P476" s="51">
        <f t="shared" si="110"/>
        <v>109291</v>
      </c>
      <c r="Q476" s="51">
        <f t="shared" si="111"/>
        <v>94112.795003950188</v>
      </c>
      <c r="R476" s="51">
        <f t="shared" si="112"/>
        <v>76542.774651090978</v>
      </c>
      <c r="S476" s="51">
        <f t="shared" si="113"/>
        <v>170655.56965504115</v>
      </c>
      <c r="T476" s="58">
        <f t="shared" si="114"/>
        <v>27022.5</v>
      </c>
      <c r="U476" s="58">
        <f t="shared" si="115"/>
        <v>27022.5</v>
      </c>
      <c r="V476" s="13"/>
      <c r="W476" s="13">
        <f t="shared" si="116"/>
        <v>130</v>
      </c>
      <c r="X476" s="57">
        <f t="shared" si="117"/>
        <v>119084.83464052288</v>
      </c>
      <c r="Y476" s="72">
        <f t="shared" si="118"/>
        <v>92062.33464052288</v>
      </c>
      <c r="AA476" s="74">
        <f t="shared" si="119"/>
        <v>119084.83464052288</v>
      </c>
    </row>
    <row r="477" spans="1:27" ht="14.5" x14ac:dyDescent="0.35">
      <c r="A477">
        <v>2792</v>
      </c>
      <c r="B477" t="s">
        <v>897</v>
      </c>
      <c r="C477" t="s">
        <v>1385</v>
      </c>
      <c r="D477" t="s">
        <v>821</v>
      </c>
      <c r="E477" t="s">
        <v>276</v>
      </c>
      <c r="F477" t="s">
        <v>1500</v>
      </c>
      <c r="G477" t="s">
        <v>40</v>
      </c>
      <c r="H477" s="6">
        <v>45138</v>
      </c>
      <c r="I477" s="2">
        <v>45657</v>
      </c>
      <c r="J477">
        <v>362.6</v>
      </c>
      <c r="K477" s="45">
        <f t="shared" si="105"/>
        <v>763.81143790849683</v>
      </c>
      <c r="L477" s="3">
        <f t="shared" si="106"/>
        <v>366</v>
      </c>
      <c r="M477" s="3">
        <f t="shared" si="107"/>
        <v>5</v>
      </c>
      <c r="N477" s="3">
        <f t="shared" si="108"/>
        <v>0</v>
      </c>
      <c r="O477" s="3">
        <f t="shared" si="109"/>
        <v>361</v>
      </c>
      <c r="P477" s="51">
        <f t="shared" si="110"/>
        <v>130898.6</v>
      </c>
      <c r="Q477" s="51">
        <f t="shared" si="111"/>
        <v>93337.140100071469</v>
      </c>
      <c r="R477" s="51">
        <f t="shared" si="112"/>
        <v>91675.819984658374</v>
      </c>
      <c r="S477" s="51">
        <f t="shared" si="113"/>
        <v>185012.96008472983</v>
      </c>
      <c r="T477" s="58">
        <f t="shared" si="114"/>
        <v>32634.000000000004</v>
      </c>
      <c r="U477" s="58">
        <f t="shared" si="115"/>
        <v>32634.000000000004</v>
      </c>
      <c r="V477" s="13"/>
      <c r="W477" s="13">
        <f t="shared" si="116"/>
        <v>130</v>
      </c>
      <c r="X477" s="57">
        <f t="shared" si="117"/>
        <v>99295.486928104583</v>
      </c>
      <c r="Y477" s="72">
        <f t="shared" si="118"/>
        <v>66661.486928104583</v>
      </c>
      <c r="AA477" s="74">
        <f t="shared" si="119"/>
        <v>99295.486928104583</v>
      </c>
    </row>
    <row r="478" spans="1:27" ht="14.5" x14ac:dyDescent="0.35">
      <c r="A478">
        <v>2793</v>
      </c>
      <c r="B478" t="s">
        <v>898</v>
      </c>
      <c r="C478" t="s">
        <v>1385</v>
      </c>
      <c r="D478" t="s">
        <v>821</v>
      </c>
      <c r="E478" t="s">
        <v>276</v>
      </c>
      <c r="F478" t="s">
        <v>1500</v>
      </c>
      <c r="G478" t="s">
        <v>40</v>
      </c>
      <c r="H478" s="6">
        <v>45138</v>
      </c>
      <c r="I478" s="2">
        <v>45657</v>
      </c>
      <c r="J478">
        <v>362.6</v>
      </c>
      <c r="K478" s="45">
        <f t="shared" si="105"/>
        <v>742.93986928104584</v>
      </c>
      <c r="L478" s="3">
        <f t="shared" si="106"/>
        <v>366</v>
      </c>
      <c r="M478" s="3">
        <f t="shared" si="107"/>
        <v>2</v>
      </c>
      <c r="N478" s="3">
        <f t="shared" si="108"/>
        <v>0</v>
      </c>
      <c r="O478" s="3">
        <f t="shared" si="109"/>
        <v>364</v>
      </c>
      <c r="P478" s="51">
        <f t="shared" si="110"/>
        <v>131986.4</v>
      </c>
      <c r="Q478" s="51">
        <f t="shared" si="111"/>
        <v>94112.795003950188</v>
      </c>
      <c r="R478" s="51">
        <f t="shared" si="112"/>
        <v>92437.668904198465</v>
      </c>
      <c r="S478" s="51">
        <f t="shared" si="113"/>
        <v>186550.46390814864</v>
      </c>
      <c r="T478" s="58">
        <f t="shared" si="114"/>
        <v>32634.000000000004</v>
      </c>
      <c r="U478" s="58">
        <f t="shared" si="115"/>
        <v>32634.000000000004</v>
      </c>
      <c r="V478" s="13"/>
      <c r="W478" s="13">
        <f t="shared" si="116"/>
        <v>130</v>
      </c>
      <c r="X478" s="57">
        <f t="shared" si="117"/>
        <v>96582.183006535954</v>
      </c>
      <c r="Y478" s="72">
        <f t="shared" si="118"/>
        <v>63948.183006535954</v>
      </c>
      <c r="AA478" s="74">
        <f t="shared" si="119"/>
        <v>96582.183006535954</v>
      </c>
    </row>
    <row r="479" spans="1:27" ht="14.5" x14ac:dyDescent="0.35">
      <c r="A479">
        <v>2794</v>
      </c>
      <c r="B479" t="s">
        <v>899</v>
      </c>
      <c r="C479" t="s">
        <v>1385</v>
      </c>
      <c r="D479" t="s">
        <v>821</v>
      </c>
      <c r="E479" t="s">
        <v>276</v>
      </c>
      <c r="F479" t="s">
        <v>1500</v>
      </c>
      <c r="G479" t="s">
        <v>40</v>
      </c>
      <c r="H479" s="6">
        <v>45138</v>
      </c>
      <c r="I479" s="2">
        <v>45657</v>
      </c>
      <c r="J479">
        <v>362.6</v>
      </c>
      <c r="K479" s="45">
        <f t="shared" si="105"/>
        <v>864.63026143790864</v>
      </c>
      <c r="L479" s="3">
        <f t="shared" si="106"/>
        <v>366</v>
      </c>
      <c r="M479" s="3">
        <f t="shared" si="107"/>
        <v>2</v>
      </c>
      <c r="N479" s="3">
        <f t="shared" si="108"/>
        <v>0</v>
      </c>
      <c r="O479" s="3">
        <f t="shared" si="109"/>
        <v>364</v>
      </c>
      <c r="P479" s="51">
        <f t="shared" si="110"/>
        <v>131986.4</v>
      </c>
      <c r="Q479" s="51">
        <f t="shared" si="111"/>
        <v>94112.795003950188</v>
      </c>
      <c r="R479" s="51">
        <f t="shared" si="112"/>
        <v>92437.668904198465</v>
      </c>
      <c r="S479" s="51">
        <f t="shared" si="113"/>
        <v>186550.46390814864</v>
      </c>
      <c r="T479" s="58">
        <f t="shared" si="114"/>
        <v>32634.000000000004</v>
      </c>
      <c r="U479" s="58">
        <f t="shared" si="115"/>
        <v>32634.000000000004</v>
      </c>
      <c r="V479" s="13"/>
      <c r="W479" s="13">
        <f t="shared" si="116"/>
        <v>130</v>
      </c>
      <c r="X479" s="57">
        <f t="shared" si="117"/>
        <v>112401.93398692812</v>
      </c>
      <c r="Y479" s="72">
        <f t="shared" si="118"/>
        <v>79767.933986928125</v>
      </c>
      <c r="AA479" s="74">
        <f t="shared" si="119"/>
        <v>112401.93398692812</v>
      </c>
    </row>
    <row r="480" spans="1:27" ht="14.5" x14ac:dyDescent="0.35">
      <c r="A480">
        <v>2795</v>
      </c>
      <c r="B480" t="s">
        <v>900</v>
      </c>
      <c r="C480" t="s">
        <v>1385</v>
      </c>
      <c r="D480" t="s">
        <v>469</v>
      </c>
      <c r="E480" t="s">
        <v>276</v>
      </c>
      <c r="F480" t="s">
        <v>1500</v>
      </c>
      <c r="G480" t="s">
        <v>40</v>
      </c>
      <c r="H480" s="6">
        <v>45138</v>
      </c>
      <c r="I480" s="2">
        <v>45657</v>
      </c>
      <c r="J480">
        <v>286.27</v>
      </c>
      <c r="K480" s="45">
        <f t="shared" si="105"/>
        <v>681</v>
      </c>
      <c r="L480" s="3">
        <f t="shared" si="106"/>
        <v>366</v>
      </c>
      <c r="M480" s="3">
        <f t="shared" si="107"/>
        <v>0</v>
      </c>
      <c r="N480" s="3">
        <f t="shared" si="108"/>
        <v>0</v>
      </c>
      <c r="O480" s="3">
        <f t="shared" si="109"/>
        <v>366</v>
      </c>
      <c r="P480" s="51">
        <f t="shared" si="110"/>
        <v>104774.81999999999</v>
      </c>
      <c r="Q480" s="51">
        <f t="shared" si="111"/>
        <v>94629.898273202649</v>
      </c>
      <c r="R480" s="51">
        <f t="shared" si="112"/>
        <v>73379.833987872931</v>
      </c>
      <c r="S480" s="51">
        <f t="shared" si="113"/>
        <v>168009.73226107558</v>
      </c>
      <c r="T480" s="58">
        <f t="shared" si="114"/>
        <v>25764.3</v>
      </c>
      <c r="U480" s="58">
        <f t="shared" si="115"/>
        <v>25764.3</v>
      </c>
      <c r="V480" s="13"/>
      <c r="W480" s="13">
        <f t="shared" si="116"/>
        <v>130</v>
      </c>
      <c r="X480" s="57">
        <f t="shared" si="117"/>
        <v>88530</v>
      </c>
      <c r="Y480" s="72">
        <f t="shared" si="118"/>
        <v>62765.7</v>
      </c>
      <c r="AA480" s="74">
        <f t="shared" si="119"/>
        <v>88530</v>
      </c>
    </row>
    <row r="481" spans="1:27" ht="14.5" x14ac:dyDescent="0.35">
      <c r="A481">
        <v>2796</v>
      </c>
      <c r="B481" t="s">
        <v>901</v>
      </c>
      <c r="C481" t="s">
        <v>1385</v>
      </c>
      <c r="D481" t="s">
        <v>469</v>
      </c>
      <c r="E481" t="s">
        <v>276</v>
      </c>
      <c r="F481" t="s">
        <v>1500</v>
      </c>
      <c r="G481" t="s">
        <v>40</v>
      </c>
      <c r="H481" s="6">
        <v>45138</v>
      </c>
      <c r="I481" s="2">
        <v>45657</v>
      </c>
      <c r="J481">
        <v>286.27</v>
      </c>
      <c r="K481" s="45">
        <f t="shared" si="105"/>
        <v>683.25705882352941</v>
      </c>
      <c r="L481" s="3">
        <f t="shared" si="106"/>
        <v>366</v>
      </c>
      <c r="M481" s="3">
        <f t="shared" si="107"/>
        <v>5</v>
      </c>
      <c r="N481" s="3">
        <f t="shared" si="108"/>
        <v>0</v>
      </c>
      <c r="O481" s="3">
        <f t="shared" si="109"/>
        <v>361</v>
      </c>
      <c r="P481" s="51">
        <f t="shared" si="110"/>
        <v>103343.46999999999</v>
      </c>
      <c r="Q481" s="51">
        <f t="shared" si="111"/>
        <v>93337.140100071469</v>
      </c>
      <c r="R481" s="51">
        <f t="shared" si="112"/>
        <v>72377.377239404712</v>
      </c>
      <c r="S481" s="51">
        <f t="shared" si="113"/>
        <v>165714.51733947618</v>
      </c>
      <c r="T481" s="58">
        <f t="shared" si="114"/>
        <v>25764.3</v>
      </c>
      <c r="U481" s="58">
        <f t="shared" si="115"/>
        <v>25764.3</v>
      </c>
      <c r="V481" s="13"/>
      <c r="W481" s="13">
        <f t="shared" si="116"/>
        <v>130</v>
      </c>
      <c r="X481" s="57">
        <f t="shared" si="117"/>
        <v>88823.417647058828</v>
      </c>
      <c r="Y481" s="72">
        <f t="shared" si="118"/>
        <v>63059.117647058825</v>
      </c>
      <c r="AA481" s="74">
        <f t="shared" si="119"/>
        <v>88823.417647058828</v>
      </c>
    </row>
    <row r="482" spans="1:27" ht="14.5" x14ac:dyDescent="0.35">
      <c r="A482">
        <v>2797</v>
      </c>
      <c r="B482" t="s">
        <v>902</v>
      </c>
      <c r="C482" t="s">
        <v>1385</v>
      </c>
      <c r="D482" t="s">
        <v>469</v>
      </c>
      <c r="E482" t="s">
        <v>276</v>
      </c>
      <c r="F482" t="s">
        <v>1500</v>
      </c>
      <c r="G482" t="s">
        <v>40</v>
      </c>
      <c r="H482" s="6">
        <v>45138</v>
      </c>
      <c r="I482" s="2">
        <v>45657</v>
      </c>
      <c r="J482">
        <v>286.27</v>
      </c>
      <c r="K482" s="45">
        <f t="shared" si="105"/>
        <v>704.98516339869286</v>
      </c>
      <c r="L482" s="3">
        <f t="shared" si="106"/>
        <v>366</v>
      </c>
      <c r="M482" s="3">
        <f t="shared" si="107"/>
        <v>4</v>
      </c>
      <c r="N482" s="3">
        <f t="shared" si="108"/>
        <v>0</v>
      </c>
      <c r="O482" s="3">
        <f t="shared" si="109"/>
        <v>362</v>
      </c>
      <c r="P482" s="51">
        <f t="shared" si="110"/>
        <v>103629.73999999999</v>
      </c>
      <c r="Q482" s="51">
        <f t="shared" si="111"/>
        <v>93595.691734697713</v>
      </c>
      <c r="R482" s="51">
        <f t="shared" si="112"/>
        <v>72577.868589098362</v>
      </c>
      <c r="S482" s="51">
        <f t="shared" si="113"/>
        <v>166173.56032379606</v>
      </c>
      <c r="T482" s="58">
        <f t="shared" si="114"/>
        <v>25764.3</v>
      </c>
      <c r="U482" s="58">
        <f t="shared" si="115"/>
        <v>25764.3</v>
      </c>
      <c r="V482" s="13"/>
      <c r="W482" s="13">
        <f t="shared" si="116"/>
        <v>130</v>
      </c>
      <c r="X482" s="57">
        <f t="shared" si="117"/>
        <v>91648.071241830068</v>
      </c>
      <c r="Y482" s="72">
        <f t="shared" si="118"/>
        <v>65883.771241830065</v>
      </c>
      <c r="AA482" s="74">
        <f t="shared" si="119"/>
        <v>91648.071241830068</v>
      </c>
    </row>
    <row r="483" spans="1:27" ht="14.5" x14ac:dyDescent="0.35">
      <c r="A483">
        <v>2800</v>
      </c>
      <c r="B483" t="s">
        <v>903</v>
      </c>
      <c r="C483" t="s">
        <v>1385</v>
      </c>
      <c r="D483" t="s">
        <v>766</v>
      </c>
      <c r="E483" t="s">
        <v>276</v>
      </c>
      <c r="F483" t="s">
        <v>753</v>
      </c>
      <c r="G483" t="s">
        <v>40</v>
      </c>
      <c r="H483" s="6">
        <v>45138</v>
      </c>
      <c r="I483" s="2">
        <v>45657</v>
      </c>
      <c r="J483">
        <v>386.25</v>
      </c>
      <c r="K483" s="45">
        <f t="shared" si="105"/>
        <v>667.22287581699345</v>
      </c>
      <c r="L483" s="3">
        <f t="shared" si="106"/>
        <v>366</v>
      </c>
      <c r="M483" s="3">
        <f t="shared" si="107"/>
        <v>1</v>
      </c>
      <c r="N483" s="3">
        <f t="shared" si="108"/>
        <v>0</v>
      </c>
      <c r="O483" s="3">
        <f t="shared" si="109"/>
        <v>365</v>
      </c>
      <c r="P483" s="51">
        <f t="shared" si="110"/>
        <v>140981.25</v>
      </c>
      <c r="Q483" s="51">
        <f t="shared" si="111"/>
        <v>94371.346638576419</v>
      </c>
      <c r="R483" s="51">
        <f t="shared" si="112"/>
        <v>98737.27981973924</v>
      </c>
      <c r="S483" s="51">
        <f t="shared" si="113"/>
        <v>193108.62645831564</v>
      </c>
      <c r="T483" s="58">
        <f t="shared" si="114"/>
        <v>34762.5</v>
      </c>
      <c r="U483" s="58">
        <f t="shared" si="115"/>
        <v>34762.5</v>
      </c>
      <c r="V483" s="13"/>
      <c r="W483" s="13">
        <f t="shared" si="116"/>
        <v>130</v>
      </c>
      <c r="X483" s="57">
        <f t="shared" si="117"/>
        <v>86738.973856209152</v>
      </c>
      <c r="Y483" s="72">
        <f t="shared" si="118"/>
        <v>51976.473856209152</v>
      </c>
      <c r="AA483" s="74">
        <f t="shared" si="119"/>
        <v>86738.973856209152</v>
      </c>
    </row>
    <row r="484" spans="1:27" ht="14.5" x14ac:dyDescent="0.35">
      <c r="A484">
        <v>2801</v>
      </c>
      <c r="B484" t="s">
        <v>904</v>
      </c>
      <c r="C484" t="s">
        <v>1488</v>
      </c>
      <c r="D484" t="s">
        <v>469</v>
      </c>
      <c r="E484" t="s">
        <v>276</v>
      </c>
      <c r="F484" t="s">
        <v>307</v>
      </c>
      <c r="G484" t="s">
        <v>40</v>
      </c>
      <c r="H484" s="6">
        <v>45159</v>
      </c>
      <c r="I484" s="2">
        <v>45657</v>
      </c>
      <c r="J484">
        <v>250</v>
      </c>
      <c r="K484" s="45">
        <f t="shared" si="105"/>
        <v>250</v>
      </c>
      <c r="L484" s="3">
        <f t="shared" si="106"/>
        <v>366</v>
      </c>
      <c r="M484" s="3">
        <f t="shared" si="107"/>
        <v>0</v>
      </c>
      <c r="N484" s="3">
        <f t="shared" si="108"/>
        <v>0</v>
      </c>
      <c r="O484" s="3">
        <f t="shared" si="109"/>
        <v>366</v>
      </c>
      <c r="P484" s="51">
        <f t="shared" si="110"/>
        <v>91500</v>
      </c>
      <c r="Q484" s="51">
        <f t="shared" si="111"/>
        <v>94629.898273202649</v>
      </c>
      <c r="R484" s="51">
        <f t="shared" si="112"/>
        <v>64082.713860929311</v>
      </c>
      <c r="S484" s="51">
        <f t="shared" si="113"/>
        <v>158712.61213413195</v>
      </c>
      <c r="T484" s="58">
        <f t="shared" si="114"/>
        <v>22500</v>
      </c>
      <c r="U484" s="58">
        <f t="shared" si="115"/>
        <v>22500</v>
      </c>
      <c r="V484" s="13"/>
      <c r="W484" s="13">
        <f t="shared" si="116"/>
        <v>0</v>
      </c>
      <c r="X484" s="57">
        <f t="shared" si="117"/>
        <v>0</v>
      </c>
      <c r="Y484" s="72">
        <f t="shared" si="118"/>
        <v>0</v>
      </c>
      <c r="AA484" s="74">
        <f t="shared" si="119"/>
        <v>22500</v>
      </c>
    </row>
    <row r="485" spans="1:27" ht="14.5" x14ac:dyDescent="0.35">
      <c r="A485">
        <v>2802</v>
      </c>
      <c r="B485" t="s">
        <v>1454</v>
      </c>
      <c r="C485" t="s">
        <v>1385</v>
      </c>
      <c r="D485" t="s">
        <v>469</v>
      </c>
      <c r="E485" t="s">
        <v>276</v>
      </c>
      <c r="F485" t="s">
        <v>1500</v>
      </c>
      <c r="G485" t="s">
        <v>40</v>
      </c>
      <c r="H485" s="6">
        <v>45362</v>
      </c>
      <c r="I485" s="2">
        <v>45657</v>
      </c>
      <c r="J485">
        <v>286.27</v>
      </c>
      <c r="K485" s="45">
        <f t="shared" si="105"/>
        <v>678.82339869281043</v>
      </c>
      <c r="L485" s="3">
        <f t="shared" si="106"/>
        <v>296</v>
      </c>
      <c r="M485" s="3">
        <f t="shared" si="107"/>
        <v>4</v>
      </c>
      <c r="N485" s="3">
        <f t="shared" si="108"/>
        <v>0</v>
      </c>
      <c r="O485" s="3">
        <f t="shared" si="109"/>
        <v>292</v>
      </c>
      <c r="P485" s="51">
        <f t="shared" si="110"/>
        <v>83590.84</v>
      </c>
      <c r="Q485" s="51">
        <f t="shared" si="111"/>
        <v>75497.077310861132</v>
      </c>
      <c r="R485" s="51">
        <f t="shared" si="112"/>
        <v>58543.47411054343</v>
      </c>
      <c r="S485" s="51">
        <f t="shared" si="113"/>
        <v>134040.55142140455</v>
      </c>
      <c r="T485" s="58">
        <f t="shared" si="114"/>
        <v>25764.3</v>
      </c>
      <c r="U485" s="58">
        <f t="shared" si="115"/>
        <v>25764.3</v>
      </c>
      <c r="V485" s="13"/>
      <c r="W485" s="13">
        <f t="shared" si="116"/>
        <v>130</v>
      </c>
      <c r="X485" s="57">
        <f t="shared" si="117"/>
        <v>88247.041830065355</v>
      </c>
      <c r="Y485" s="72">
        <f t="shared" si="118"/>
        <v>62482.741830065352</v>
      </c>
      <c r="AA485" s="74">
        <f t="shared" si="119"/>
        <v>88247.041830065355</v>
      </c>
    </row>
    <row r="486" spans="1:27" ht="14.5" x14ac:dyDescent="0.35">
      <c r="A486">
        <v>2803</v>
      </c>
      <c r="B486" t="s">
        <v>1455</v>
      </c>
      <c r="C486" t="s">
        <v>1385</v>
      </c>
      <c r="D486" t="s">
        <v>469</v>
      </c>
      <c r="E486" t="s">
        <v>276</v>
      </c>
      <c r="F486" t="s">
        <v>1500</v>
      </c>
      <c r="G486" t="s">
        <v>40</v>
      </c>
      <c r="H486" s="6">
        <v>45362</v>
      </c>
      <c r="I486" s="2">
        <v>45657</v>
      </c>
      <c r="J486">
        <v>286.27</v>
      </c>
      <c r="K486" s="45">
        <f t="shared" si="105"/>
        <v>699.2600000000001</v>
      </c>
      <c r="L486" s="3">
        <f t="shared" si="106"/>
        <v>296</v>
      </c>
      <c r="M486" s="3">
        <f t="shared" si="107"/>
        <v>0</v>
      </c>
      <c r="N486" s="3">
        <f t="shared" si="108"/>
        <v>0</v>
      </c>
      <c r="O486" s="3">
        <f t="shared" si="109"/>
        <v>296</v>
      </c>
      <c r="P486" s="51">
        <f t="shared" si="110"/>
        <v>84735.92</v>
      </c>
      <c r="Q486" s="51">
        <f t="shared" si="111"/>
        <v>76531.283849366082</v>
      </c>
      <c r="R486" s="51">
        <f t="shared" si="112"/>
        <v>59345.439509317999</v>
      </c>
      <c r="S486" s="51">
        <f t="shared" si="113"/>
        <v>135876.72335868407</v>
      </c>
      <c r="T486" s="58">
        <f t="shared" si="114"/>
        <v>25764.3</v>
      </c>
      <c r="U486" s="58">
        <f t="shared" si="115"/>
        <v>25764.3</v>
      </c>
      <c r="V486" s="13"/>
      <c r="W486" s="13">
        <f t="shared" si="116"/>
        <v>130</v>
      </c>
      <c r="X486" s="57">
        <f t="shared" si="117"/>
        <v>90903.800000000017</v>
      </c>
      <c r="Y486" s="72">
        <f t="shared" si="118"/>
        <v>65139.500000000015</v>
      </c>
      <c r="AA486" s="74">
        <f t="shared" si="119"/>
        <v>90903.800000000017</v>
      </c>
    </row>
    <row r="487" spans="1:27" ht="14.5" x14ac:dyDescent="0.35">
      <c r="A487">
        <v>2804</v>
      </c>
      <c r="B487" t="s">
        <v>1456</v>
      </c>
      <c r="C487" t="s">
        <v>1385</v>
      </c>
      <c r="D487" t="s">
        <v>469</v>
      </c>
      <c r="E487" t="s">
        <v>276</v>
      </c>
      <c r="F487" t="s">
        <v>310</v>
      </c>
      <c r="G487" t="s">
        <v>40</v>
      </c>
      <c r="H487" s="6">
        <v>45432</v>
      </c>
      <c r="I487" s="2">
        <v>45657</v>
      </c>
      <c r="J487">
        <v>286.27</v>
      </c>
      <c r="K487" s="45">
        <f t="shared" si="105"/>
        <v>476.13980392156861</v>
      </c>
      <c r="L487" s="3">
        <f t="shared" si="106"/>
        <v>226</v>
      </c>
      <c r="M487" s="3">
        <f t="shared" si="107"/>
        <v>2</v>
      </c>
      <c r="N487" s="3">
        <f t="shared" si="108"/>
        <v>0</v>
      </c>
      <c r="O487" s="3">
        <f t="shared" si="109"/>
        <v>224</v>
      </c>
      <c r="P487" s="51">
        <f t="shared" si="110"/>
        <v>64124.479999999996</v>
      </c>
      <c r="Q487" s="51">
        <f t="shared" si="111"/>
        <v>57915.566156277033</v>
      </c>
      <c r="R487" s="51">
        <f t="shared" si="112"/>
        <v>44910.062331375782</v>
      </c>
      <c r="S487" s="51">
        <f t="shared" si="113"/>
        <v>102825.62848765281</v>
      </c>
      <c r="T487" s="58">
        <f t="shared" si="114"/>
        <v>25764.3</v>
      </c>
      <c r="U487" s="58">
        <f t="shared" si="115"/>
        <v>25764.3</v>
      </c>
      <c r="V487" s="13"/>
      <c r="W487" s="13">
        <f t="shared" si="116"/>
        <v>130</v>
      </c>
      <c r="X487" s="57">
        <f t="shared" si="117"/>
        <v>61898.174509803917</v>
      </c>
      <c r="Y487" s="72">
        <f t="shared" si="118"/>
        <v>36133.874509803922</v>
      </c>
      <c r="AA487" s="74">
        <f t="shared" si="119"/>
        <v>61898.174509803925</v>
      </c>
    </row>
    <row r="488" spans="1:27" ht="14.5" x14ac:dyDescent="0.35">
      <c r="A488">
        <v>2805</v>
      </c>
      <c r="B488" t="s">
        <v>1457</v>
      </c>
      <c r="C488" t="s">
        <v>1488</v>
      </c>
      <c r="D488" t="s">
        <v>469</v>
      </c>
      <c r="E488" t="s">
        <v>276</v>
      </c>
      <c r="F488" t="s">
        <v>310</v>
      </c>
      <c r="G488" t="s">
        <v>40</v>
      </c>
      <c r="H488" s="6">
        <v>45509</v>
      </c>
      <c r="I488" s="2">
        <v>45657</v>
      </c>
      <c r="J488">
        <v>286.27</v>
      </c>
      <c r="K488" s="45">
        <f t="shared" si="105"/>
        <v>286.27</v>
      </c>
      <c r="L488" s="3">
        <f t="shared" si="106"/>
        <v>149</v>
      </c>
      <c r="M488" s="3">
        <f t="shared" si="107"/>
        <v>0</v>
      </c>
      <c r="N488" s="3">
        <f t="shared" si="108"/>
        <v>4</v>
      </c>
      <c r="O488" s="3">
        <f t="shared" si="109"/>
        <v>145</v>
      </c>
      <c r="P488" s="51">
        <f t="shared" si="110"/>
        <v>41509.149999999994</v>
      </c>
      <c r="Q488" s="51">
        <f t="shared" si="111"/>
        <v>37489.987020804328</v>
      </c>
      <c r="R488" s="51">
        <f t="shared" si="112"/>
        <v>29071.245705578069</v>
      </c>
      <c r="S488" s="51">
        <f t="shared" si="113"/>
        <v>66561.232726382397</v>
      </c>
      <c r="T488" s="58">
        <f t="shared" si="114"/>
        <v>25764.3</v>
      </c>
      <c r="U488" s="58">
        <f t="shared" si="115"/>
        <v>25764.3</v>
      </c>
      <c r="V488" s="13"/>
      <c r="W488" s="13">
        <f t="shared" si="116"/>
        <v>0</v>
      </c>
      <c r="X488" s="57">
        <f t="shared" si="117"/>
        <v>0</v>
      </c>
      <c r="Y488" s="72">
        <f t="shared" si="118"/>
        <v>0</v>
      </c>
      <c r="AA488" s="74">
        <f t="shared" si="119"/>
        <v>25764.3</v>
      </c>
    </row>
    <row r="489" spans="1:27" ht="14.5" x14ac:dyDescent="0.35">
      <c r="A489">
        <v>2806</v>
      </c>
      <c r="B489" t="s">
        <v>1458</v>
      </c>
      <c r="C489" t="s">
        <v>1385</v>
      </c>
      <c r="D489" t="s">
        <v>469</v>
      </c>
      <c r="E489" t="s">
        <v>276</v>
      </c>
      <c r="F489" t="s">
        <v>1500</v>
      </c>
      <c r="G489" t="s">
        <v>40</v>
      </c>
      <c r="H489" s="6">
        <v>45552</v>
      </c>
      <c r="I489" s="2">
        <v>45657</v>
      </c>
      <c r="J489">
        <v>286.27</v>
      </c>
      <c r="K489" s="45">
        <f t="shared" si="105"/>
        <v>254.79163398692816</v>
      </c>
      <c r="L489" s="3">
        <f t="shared" si="106"/>
        <v>106</v>
      </c>
      <c r="M489" s="3">
        <f t="shared" si="107"/>
        <v>7</v>
      </c>
      <c r="N489" s="3">
        <f t="shared" si="108"/>
        <v>0</v>
      </c>
      <c r="O489" s="3">
        <f t="shared" si="109"/>
        <v>99</v>
      </c>
      <c r="P489" s="51">
        <f t="shared" si="110"/>
        <v>28340.73</v>
      </c>
      <c r="Q489" s="51">
        <f t="shared" si="111"/>
        <v>25596.61182799744</v>
      </c>
      <c r="R489" s="51">
        <f t="shared" si="112"/>
        <v>19848.643619670547</v>
      </c>
      <c r="S489" s="51">
        <f t="shared" si="113"/>
        <v>45445.255447667987</v>
      </c>
      <c r="T489" s="58">
        <f t="shared" si="114"/>
        <v>25764.3</v>
      </c>
      <c r="U489" s="58">
        <f t="shared" si="115"/>
        <v>25764.3</v>
      </c>
      <c r="V489" s="13"/>
      <c r="W489" s="13">
        <f t="shared" si="116"/>
        <v>130</v>
      </c>
      <c r="X489" s="57">
        <f t="shared" si="117"/>
        <v>33122.912418300664</v>
      </c>
      <c r="Y489" s="72">
        <f t="shared" si="118"/>
        <v>7358.612418300665</v>
      </c>
      <c r="AA489" s="74">
        <f t="shared" si="119"/>
        <v>33122.912418300664</v>
      </c>
    </row>
    <row r="490" spans="1:27" ht="14.5" x14ac:dyDescent="0.35">
      <c r="A490">
        <v>2807</v>
      </c>
      <c r="B490" t="s">
        <v>1459</v>
      </c>
      <c r="C490" t="s">
        <v>1488</v>
      </c>
      <c r="D490" t="s">
        <v>1491</v>
      </c>
      <c r="E490" t="s">
        <v>276</v>
      </c>
      <c r="F490" t="s">
        <v>1505</v>
      </c>
      <c r="G490" t="s">
        <v>40</v>
      </c>
      <c r="H490" s="6">
        <v>45551</v>
      </c>
      <c r="I490" s="2">
        <v>45657</v>
      </c>
      <c r="J490">
        <v>268.75</v>
      </c>
      <c r="K490" s="45">
        <f t="shared" si="105"/>
        <v>268.75</v>
      </c>
      <c r="L490" s="3">
        <f t="shared" si="106"/>
        <v>107</v>
      </c>
      <c r="M490" s="3">
        <f t="shared" si="107"/>
        <v>0</v>
      </c>
      <c r="N490" s="3">
        <f t="shared" si="108"/>
        <v>0</v>
      </c>
      <c r="O490" s="3">
        <f t="shared" si="109"/>
        <v>107</v>
      </c>
      <c r="P490" s="51">
        <f t="shared" si="110"/>
        <v>28756.25</v>
      </c>
      <c r="Q490" s="51">
        <f t="shared" si="111"/>
        <v>27665.024905007333</v>
      </c>
      <c r="R490" s="51">
        <f t="shared" si="112"/>
        <v>20139.656179927304</v>
      </c>
      <c r="S490" s="51">
        <f t="shared" si="113"/>
        <v>47804.681084934637</v>
      </c>
      <c r="T490" s="58">
        <f t="shared" si="114"/>
        <v>24187.5</v>
      </c>
      <c r="U490" s="58">
        <f t="shared" si="115"/>
        <v>24187.5</v>
      </c>
      <c r="V490" s="13"/>
      <c r="W490" s="13">
        <f t="shared" si="116"/>
        <v>0</v>
      </c>
      <c r="X490" s="57">
        <f t="shared" si="117"/>
        <v>0</v>
      </c>
      <c r="Y490" s="72">
        <f t="shared" si="118"/>
        <v>0</v>
      </c>
      <c r="AA490" s="74">
        <f t="shared" si="119"/>
        <v>24187.5</v>
      </c>
    </row>
    <row r="491" spans="1:27" ht="14.5" x14ac:dyDescent="0.35">
      <c r="A491">
        <v>3110</v>
      </c>
      <c r="B491" t="s">
        <v>963</v>
      </c>
      <c r="C491" t="s">
        <v>1488</v>
      </c>
      <c r="D491" t="s">
        <v>469</v>
      </c>
      <c r="E491" t="s">
        <v>276</v>
      </c>
      <c r="F491" t="s">
        <v>277</v>
      </c>
      <c r="G491" t="s">
        <v>40</v>
      </c>
      <c r="H491" s="6">
        <v>43832</v>
      </c>
      <c r="I491" s="2">
        <v>45657</v>
      </c>
      <c r="J491">
        <v>286.27</v>
      </c>
      <c r="K491" s="45">
        <f t="shared" si="105"/>
        <v>286.27</v>
      </c>
      <c r="L491" s="3">
        <f t="shared" si="106"/>
        <v>366</v>
      </c>
      <c r="M491" s="3">
        <f t="shared" si="107"/>
        <v>3</v>
      </c>
      <c r="N491" s="3">
        <f t="shared" si="108"/>
        <v>47</v>
      </c>
      <c r="O491" s="3">
        <f t="shared" si="109"/>
        <v>316</v>
      </c>
      <c r="P491" s="51">
        <f t="shared" si="110"/>
        <v>90461.319999999992</v>
      </c>
      <c r="Q491" s="51">
        <f t="shared" si="111"/>
        <v>81702.316541890817</v>
      </c>
      <c r="R491" s="51">
        <f t="shared" si="112"/>
        <v>63355.266503190833</v>
      </c>
      <c r="S491" s="51">
        <f t="shared" si="113"/>
        <v>145057.58304508164</v>
      </c>
      <c r="T491" s="58">
        <f t="shared" si="114"/>
        <v>25764.3</v>
      </c>
      <c r="U491" s="58">
        <f t="shared" si="115"/>
        <v>25764.3</v>
      </c>
      <c r="V491" s="13"/>
      <c r="W491" s="13">
        <f t="shared" si="116"/>
        <v>0</v>
      </c>
      <c r="X491" s="57">
        <f t="shared" si="117"/>
        <v>0</v>
      </c>
      <c r="Y491" s="72">
        <f t="shared" si="118"/>
        <v>0</v>
      </c>
      <c r="AA491" s="74">
        <f t="shared" si="119"/>
        <v>25764.3</v>
      </c>
    </row>
    <row r="492" spans="1:27" ht="14.5" x14ac:dyDescent="0.35">
      <c r="A492">
        <v>3181</v>
      </c>
      <c r="B492" t="s">
        <v>1042</v>
      </c>
      <c r="C492" t="s">
        <v>1385</v>
      </c>
      <c r="D492" t="s">
        <v>411</v>
      </c>
      <c r="E492" t="s">
        <v>276</v>
      </c>
      <c r="F492" t="s">
        <v>277</v>
      </c>
      <c r="G492" t="s">
        <v>40</v>
      </c>
      <c r="H492" s="6">
        <v>44816</v>
      </c>
      <c r="I492" s="2">
        <v>45657</v>
      </c>
      <c r="J492">
        <v>300.25</v>
      </c>
      <c r="K492" s="45">
        <f t="shared" si="105"/>
        <v>698.5</v>
      </c>
      <c r="L492" s="3">
        <f t="shared" si="106"/>
        <v>366</v>
      </c>
      <c r="M492" s="3">
        <f t="shared" si="107"/>
        <v>6</v>
      </c>
      <c r="N492" s="3">
        <f t="shared" si="108"/>
        <v>0</v>
      </c>
      <c r="O492" s="3">
        <f t="shared" si="109"/>
        <v>360</v>
      </c>
      <c r="P492" s="51">
        <f t="shared" si="110"/>
        <v>108090</v>
      </c>
      <c r="Q492" s="51">
        <f t="shared" si="111"/>
        <v>93078.588465445238</v>
      </c>
      <c r="R492" s="51">
        <f t="shared" si="112"/>
        <v>75701.64525932075</v>
      </c>
      <c r="S492" s="51">
        <f t="shared" si="113"/>
        <v>168780.233724766</v>
      </c>
      <c r="T492" s="58">
        <f t="shared" si="114"/>
        <v>27022.5</v>
      </c>
      <c r="U492" s="58">
        <f t="shared" si="115"/>
        <v>27022.5</v>
      </c>
      <c r="V492" s="13"/>
      <c r="W492" s="13">
        <f t="shared" si="116"/>
        <v>130</v>
      </c>
      <c r="X492" s="57">
        <f t="shared" si="117"/>
        <v>90805</v>
      </c>
      <c r="Y492" s="72">
        <f t="shared" si="118"/>
        <v>63782.5</v>
      </c>
      <c r="AA492" s="74">
        <f t="shared" si="119"/>
        <v>90805</v>
      </c>
    </row>
    <row r="493" spans="1:27" ht="14.5" x14ac:dyDescent="0.35">
      <c r="A493">
        <v>3183</v>
      </c>
      <c r="B493" t="s">
        <v>1461</v>
      </c>
      <c r="C493" t="s">
        <v>1385</v>
      </c>
      <c r="D493" t="s">
        <v>503</v>
      </c>
      <c r="E493" t="s">
        <v>276</v>
      </c>
      <c r="F493" t="s">
        <v>504</v>
      </c>
      <c r="G493" t="s">
        <v>40</v>
      </c>
      <c r="H493" s="6">
        <v>45355</v>
      </c>
      <c r="I493" s="2">
        <v>45657</v>
      </c>
      <c r="J493">
        <v>300.25</v>
      </c>
      <c r="K493" s="45">
        <f t="shared" si="105"/>
        <v>563.30875816993478</v>
      </c>
      <c r="L493" s="3">
        <f t="shared" si="106"/>
        <v>303</v>
      </c>
      <c r="M493" s="3">
        <f t="shared" si="107"/>
        <v>7</v>
      </c>
      <c r="N493" s="3">
        <f t="shared" si="108"/>
        <v>6</v>
      </c>
      <c r="O493" s="3">
        <f t="shared" si="109"/>
        <v>290</v>
      </c>
      <c r="P493" s="51">
        <f t="shared" si="110"/>
        <v>87072.5</v>
      </c>
      <c r="Q493" s="51">
        <f t="shared" si="111"/>
        <v>74979.974041608657</v>
      </c>
      <c r="R493" s="51">
        <f t="shared" si="112"/>
        <v>60981.88090334172</v>
      </c>
      <c r="S493" s="51">
        <f t="shared" si="113"/>
        <v>135961.85494495038</v>
      </c>
      <c r="T493" s="58">
        <f t="shared" si="114"/>
        <v>27022.5</v>
      </c>
      <c r="U493" s="58">
        <f t="shared" si="115"/>
        <v>27022.5</v>
      </c>
      <c r="V493" s="13"/>
      <c r="W493" s="13">
        <f t="shared" si="116"/>
        <v>130</v>
      </c>
      <c r="X493" s="57">
        <f t="shared" si="117"/>
        <v>73230.138562091524</v>
      </c>
      <c r="Y493" s="72">
        <f t="shared" si="118"/>
        <v>46207.638562091524</v>
      </c>
      <c r="AA493" s="74">
        <f t="shared" si="119"/>
        <v>73230.138562091524</v>
      </c>
    </row>
    <row r="494" spans="1:27" ht="14.5" x14ac:dyDescent="0.35">
      <c r="A494">
        <v>4001</v>
      </c>
      <c r="B494" t="s">
        <v>1056</v>
      </c>
      <c r="C494" t="s">
        <v>1385</v>
      </c>
      <c r="D494" t="s">
        <v>1057</v>
      </c>
      <c r="E494" t="s">
        <v>276</v>
      </c>
      <c r="F494" t="s">
        <v>1518</v>
      </c>
      <c r="G494" t="s">
        <v>1529</v>
      </c>
      <c r="H494" s="6">
        <v>44044</v>
      </c>
      <c r="I494" s="2">
        <v>45657</v>
      </c>
      <c r="J494">
        <v>486.98</v>
      </c>
      <c r="K494" s="45">
        <f t="shared" si="105"/>
        <v>1468.3616339869279</v>
      </c>
      <c r="L494" s="3">
        <f t="shared" si="106"/>
        <v>366</v>
      </c>
      <c r="M494" s="3">
        <f t="shared" si="107"/>
        <v>0</v>
      </c>
      <c r="N494" s="3">
        <f t="shared" si="108"/>
        <v>0</v>
      </c>
      <c r="O494" s="3">
        <f t="shared" si="109"/>
        <v>366</v>
      </c>
      <c r="P494" s="51">
        <f t="shared" si="110"/>
        <v>178234.68</v>
      </c>
      <c r="Q494" s="51">
        <f t="shared" si="111"/>
        <v>94629.898273202649</v>
      </c>
      <c r="R494" s="51">
        <f t="shared" si="112"/>
        <v>124827.99998398141</v>
      </c>
      <c r="S494" s="51">
        <f t="shared" si="113"/>
        <v>219457.89825718408</v>
      </c>
      <c r="T494" s="58">
        <f t="shared" si="114"/>
        <v>43828.200000000004</v>
      </c>
      <c r="U494" s="58">
        <f t="shared" si="115"/>
        <v>43828.200000000004</v>
      </c>
      <c r="V494" s="13"/>
      <c r="W494" s="13">
        <f t="shared" si="116"/>
        <v>130</v>
      </c>
      <c r="X494" s="57">
        <f t="shared" si="117"/>
        <v>190887.01241830064</v>
      </c>
      <c r="Y494" s="72">
        <f t="shared" si="118"/>
        <v>147058.81241830063</v>
      </c>
      <c r="AA494" s="74">
        <f t="shared" si="119"/>
        <v>190887.01241830064</v>
      </c>
    </row>
    <row r="495" spans="1:27" ht="14.5" x14ac:dyDescent="0.35">
      <c r="A495">
        <v>4002</v>
      </c>
      <c r="B495" t="s">
        <v>1060</v>
      </c>
      <c r="C495" t="s">
        <v>1385</v>
      </c>
      <c r="D495" t="s">
        <v>1068</v>
      </c>
      <c r="E495" t="s">
        <v>276</v>
      </c>
      <c r="F495" t="s">
        <v>1058</v>
      </c>
      <c r="G495" t="s">
        <v>40</v>
      </c>
      <c r="H495" s="6">
        <v>43831</v>
      </c>
      <c r="I495" s="2">
        <v>45657</v>
      </c>
      <c r="J495">
        <v>331.42</v>
      </c>
      <c r="K495" s="45">
        <f t="shared" si="105"/>
        <v>594.30758169934643</v>
      </c>
      <c r="L495" s="3">
        <f t="shared" si="106"/>
        <v>366</v>
      </c>
      <c r="M495" s="3">
        <f t="shared" si="107"/>
        <v>2</v>
      </c>
      <c r="N495" s="3">
        <f t="shared" si="108"/>
        <v>0</v>
      </c>
      <c r="O495" s="3">
        <f t="shared" si="109"/>
        <v>364</v>
      </c>
      <c r="P495" s="51">
        <f t="shared" si="110"/>
        <v>120636.88</v>
      </c>
      <c r="Q495" s="51">
        <f t="shared" si="111"/>
        <v>94112.795003950188</v>
      </c>
      <c r="R495" s="51">
        <f t="shared" si="112"/>
        <v>84488.947126942803</v>
      </c>
      <c r="S495" s="51">
        <f t="shared" si="113"/>
        <v>178601.74213089299</v>
      </c>
      <c r="T495" s="58">
        <f t="shared" si="114"/>
        <v>29827.800000000003</v>
      </c>
      <c r="U495" s="58">
        <f t="shared" si="115"/>
        <v>29827.800000000003</v>
      </c>
      <c r="V495" s="13"/>
      <c r="W495" s="13">
        <f t="shared" si="116"/>
        <v>130</v>
      </c>
      <c r="X495" s="57">
        <f t="shared" si="117"/>
        <v>77259.985620915031</v>
      </c>
      <c r="Y495" s="72">
        <f t="shared" si="118"/>
        <v>47432.185620915028</v>
      </c>
      <c r="AA495" s="74">
        <f t="shared" si="119"/>
        <v>77259.985620915031</v>
      </c>
    </row>
    <row r="496" spans="1:27" ht="14.5" x14ac:dyDescent="0.35">
      <c r="A496">
        <v>4003</v>
      </c>
      <c r="B496" t="s">
        <v>1061</v>
      </c>
      <c r="C496" t="s">
        <v>1385</v>
      </c>
      <c r="D496" t="s">
        <v>1062</v>
      </c>
      <c r="E496" t="s">
        <v>276</v>
      </c>
      <c r="F496" t="s">
        <v>1063</v>
      </c>
      <c r="G496" t="s">
        <v>40</v>
      </c>
      <c r="H496" s="6">
        <v>43831</v>
      </c>
      <c r="I496" s="2">
        <v>45657</v>
      </c>
      <c r="J496">
        <v>301.32</v>
      </c>
      <c r="K496" s="45">
        <f t="shared" si="105"/>
        <v>975.72549019607845</v>
      </c>
      <c r="L496" s="3">
        <f t="shared" si="106"/>
        <v>366</v>
      </c>
      <c r="M496" s="3">
        <f t="shared" si="107"/>
        <v>8</v>
      </c>
      <c r="N496" s="3">
        <f t="shared" si="108"/>
        <v>5</v>
      </c>
      <c r="O496" s="3">
        <f t="shared" si="109"/>
        <v>353</v>
      </c>
      <c r="P496" s="51">
        <f t="shared" si="110"/>
        <v>106365.95999999999</v>
      </c>
      <c r="Q496" s="51">
        <f t="shared" si="111"/>
        <v>91268.727023061583</v>
      </c>
      <c r="R496" s="51">
        <f t="shared" si="112"/>
        <v>74494.200865825696</v>
      </c>
      <c r="S496" s="51">
        <f t="shared" si="113"/>
        <v>165762.92788888729</v>
      </c>
      <c r="T496" s="58">
        <f t="shared" si="114"/>
        <v>27118.799999999999</v>
      </c>
      <c r="U496" s="58">
        <f t="shared" si="115"/>
        <v>27118.799999999999</v>
      </c>
      <c r="V496" s="13"/>
      <c r="W496" s="13">
        <f t="shared" si="116"/>
        <v>130</v>
      </c>
      <c r="X496" s="57">
        <f t="shared" si="117"/>
        <v>126844.3137254902</v>
      </c>
      <c r="Y496" s="72">
        <f t="shared" si="118"/>
        <v>99725.513725490193</v>
      </c>
      <c r="AA496" s="74">
        <f t="shared" si="119"/>
        <v>126844.3137254902</v>
      </c>
    </row>
    <row r="497" spans="1:27" ht="14.5" x14ac:dyDescent="0.35">
      <c r="A497">
        <v>4004</v>
      </c>
      <c r="B497" t="s">
        <v>1064</v>
      </c>
      <c r="C497" t="s">
        <v>1385</v>
      </c>
      <c r="D497" t="s">
        <v>469</v>
      </c>
      <c r="E497" t="s">
        <v>276</v>
      </c>
      <c r="F497" t="s">
        <v>1058</v>
      </c>
      <c r="G497" t="s">
        <v>40</v>
      </c>
      <c r="H497" s="6">
        <v>45180</v>
      </c>
      <c r="I497" s="2">
        <v>45657</v>
      </c>
      <c r="J497">
        <v>286.27</v>
      </c>
      <c r="K497" s="45">
        <f t="shared" si="105"/>
        <v>585.77313725490205</v>
      </c>
      <c r="L497" s="3">
        <f t="shared" si="106"/>
        <v>366</v>
      </c>
      <c r="M497" s="3">
        <f t="shared" si="107"/>
        <v>4</v>
      </c>
      <c r="N497" s="3">
        <f t="shared" si="108"/>
        <v>6</v>
      </c>
      <c r="O497" s="3">
        <f t="shared" si="109"/>
        <v>356</v>
      </c>
      <c r="P497" s="51">
        <f t="shared" si="110"/>
        <v>101912.12</v>
      </c>
      <c r="Q497" s="51">
        <f t="shared" si="111"/>
        <v>92044.381926940288</v>
      </c>
      <c r="R497" s="51">
        <f t="shared" si="112"/>
        <v>71374.920490936507</v>
      </c>
      <c r="S497" s="51">
        <f t="shared" si="113"/>
        <v>163419.30241787678</v>
      </c>
      <c r="T497" s="58">
        <f t="shared" si="114"/>
        <v>25764.3</v>
      </c>
      <c r="U497" s="58">
        <f t="shared" si="115"/>
        <v>25764.3</v>
      </c>
      <c r="V497" s="13"/>
      <c r="W497" s="13">
        <f t="shared" si="116"/>
        <v>130</v>
      </c>
      <c r="X497" s="57">
        <f t="shared" si="117"/>
        <v>76150.507843137268</v>
      </c>
      <c r="Y497" s="72">
        <f t="shared" si="118"/>
        <v>50386.207843137265</v>
      </c>
      <c r="AA497" s="74">
        <f t="shared" si="119"/>
        <v>76150.507843137268</v>
      </c>
    </row>
    <row r="498" spans="1:27" ht="14.5" x14ac:dyDescent="0.35">
      <c r="A498">
        <v>4005</v>
      </c>
      <c r="B498" t="s">
        <v>1473</v>
      </c>
      <c r="C498" t="s">
        <v>1385</v>
      </c>
      <c r="D498" t="s">
        <v>469</v>
      </c>
      <c r="E498" t="s">
        <v>276</v>
      </c>
      <c r="F498" t="s">
        <v>1058</v>
      </c>
      <c r="G498" t="s">
        <v>40</v>
      </c>
      <c r="H498" s="6">
        <v>45600</v>
      </c>
      <c r="I498" s="2">
        <v>45657</v>
      </c>
      <c r="J498">
        <v>286.27</v>
      </c>
      <c r="K498" s="45">
        <f t="shared" si="105"/>
        <v>91.485555555555578</v>
      </c>
      <c r="L498" s="3">
        <f t="shared" si="106"/>
        <v>58</v>
      </c>
      <c r="M498" s="3">
        <f t="shared" si="107"/>
        <v>0</v>
      </c>
      <c r="N498" s="3">
        <f t="shared" si="108"/>
        <v>0</v>
      </c>
      <c r="O498" s="3">
        <f t="shared" si="109"/>
        <v>58</v>
      </c>
      <c r="P498" s="51">
        <f t="shared" si="110"/>
        <v>16603.66</v>
      </c>
      <c r="Q498" s="51">
        <f t="shared" si="111"/>
        <v>14995.994808321731</v>
      </c>
      <c r="R498" s="51">
        <f t="shared" si="112"/>
        <v>11628.49828223123</v>
      </c>
      <c r="S498" s="51">
        <f t="shared" si="113"/>
        <v>26624.493090552962</v>
      </c>
      <c r="T498" s="58">
        <f t="shared" si="114"/>
        <v>25764.3</v>
      </c>
      <c r="U498" s="58">
        <f t="shared" si="115"/>
        <v>25764.3</v>
      </c>
      <c r="V498" s="13"/>
      <c r="W498" s="13">
        <f t="shared" si="116"/>
        <v>130</v>
      </c>
      <c r="X498" s="57">
        <f t="shared" si="117"/>
        <v>11893.122222222226</v>
      </c>
      <c r="Y498" s="72">
        <f t="shared" si="118"/>
        <v>0</v>
      </c>
      <c r="AA498" s="74">
        <f t="shared" si="119"/>
        <v>25764.3</v>
      </c>
    </row>
    <row r="499" spans="1:27" ht="14.5" x14ac:dyDescent="0.35">
      <c r="A499">
        <v>4007</v>
      </c>
      <c r="B499" t="s">
        <v>1066</v>
      </c>
      <c r="C499" t="s">
        <v>1385</v>
      </c>
      <c r="D499" t="s">
        <v>480</v>
      </c>
      <c r="E499" t="s">
        <v>276</v>
      </c>
      <c r="F499" t="s">
        <v>1069</v>
      </c>
      <c r="G499" t="s">
        <v>40</v>
      </c>
      <c r="H499" s="6">
        <v>43831</v>
      </c>
      <c r="I499" s="2">
        <v>45657</v>
      </c>
      <c r="J499">
        <v>286.27</v>
      </c>
      <c r="K499" s="45">
        <f t="shared" si="105"/>
        <v>809.76588235294128</v>
      </c>
      <c r="L499" s="3">
        <f t="shared" si="106"/>
        <v>366</v>
      </c>
      <c r="M499" s="3">
        <f t="shared" si="107"/>
        <v>0</v>
      </c>
      <c r="N499" s="3">
        <f t="shared" si="108"/>
        <v>0</v>
      </c>
      <c r="O499" s="3">
        <f t="shared" si="109"/>
        <v>366</v>
      </c>
      <c r="P499" s="51">
        <f t="shared" si="110"/>
        <v>104774.81999999999</v>
      </c>
      <c r="Q499" s="51">
        <f t="shared" si="111"/>
        <v>94629.898273202649</v>
      </c>
      <c r="R499" s="51">
        <f t="shared" si="112"/>
        <v>73379.833987872931</v>
      </c>
      <c r="S499" s="51">
        <f t="shared" si="113"/>
        <v>168009.73226107558</v>
      </c>
      <c r="T499" s="58">
        <f t="shared" si="114"/>
        <v>25764.3</v>
      </c>
      <c r="U499" s="58">
        <f t="shared" si="115"/>
        <v>25764.3</v>
      </c>
      <c r="V499" s="13"/>
      <c r="W499" s="13">
        <f t="shared" si="116"/>
        <v>130</v>
      </c>
      <c r="X499" s="57">
        <f t="shared" si="117"/>
        <v>105269.56470588237</v>
      </c>
      <c r="Y499" s="72">
        <f t="shared" si="118"/>
        <v>79505.264705882364</v>
      </c>
      <c r="AA499" s="74">
        <f t="shared" si="119"/>
        <v>105269.56470588237</v>
      </c>
    </row>
    <row r="500" spans="1:27" ht="14.5" x14ac:dyDescent="0.35">
      <c r="A500">
        <v>4008</v>
      </c>
      <c r="B500" t="s">
        <v>1474</v>
      </c>
      <c r="C500" t="s">
        <v>1385</v>
      </c>
      <c r="D500" t="s">
        <v>469</v>
      </c>
      <c r="E500" t="s">
        <v>276</v>
      </c>
      <c r="F500" t="s">
        <v>1058</v>
      </c>
      <c r="G500" t="s">
        <v>40</v>
      </c>
      <c r="H500" s="6">
        <v>45621</v>
      </c>
      <c r="I500" s="2">
        <v>45657</v>
      </c>
      <c r="J500">
        <v>286.27</v>
      </c>
      <c r="K500" s="45">
        <f t="shared" si="105"/>
        <v>13.471503267973855</v>
      </c>
      <c r="L500" s="3">
        <f t="shared" si="106"/>
        <v>37</v>
      </c>
      <c r="M500" s="3">
        <f t="shared" si="107"/>
        <v>0</v>
      </c>
      <c r="N500" s="3">
        <f t="shared" si="108"/>
        <v>0</v>
      </c>
      <c r="O500" s="3">
        <f t="shared" si="109"/>
        <v>37</v>
      </c>
      <c r="P500" s="51">
        <f t="shared" si="110"/>
        <v>10591.99</v>
      </c>
      <c r="Q500" s="51">
        <f t="shared" si="111"/>
        <v>9566.4104811707602</v>
      </c>
      <c r="R500" s="51">
        <f t="shared" si="112"/>
        <v>7418.1799386647499</v>
      </c>
      <c r="S500" s="51">
        <f t="shared" si="113"/>
        <v>16984.590419835509</v>
      </c>
      <c r="T500" s="58">
        <f t="shared" si="114"/>
        <v>25764.3</v>
      </c>
      <c r="U500" s="58">
        <f t="shared" si="115"/>
        <v>16984.590419835509</v>
      </c>
      <c r="V500" s="13"/>
      <c r="W500" s="13">
        <f t="shared" si="116"/>
        <v>130</v>
      </c>
      <c r="X500" s="57">
        <f t="shared" si="117"/>
        <v>1751.2954248366011</v>
      </c>
      <c r="Y500" s="72">
        <f t="shared" si="118"/>
        <v>0</v>
      </c>
      <c r="AA500" s="74">
        <f t="shared" si="119"/>
        <v>16984.590419835509</v>
      </c>
    </row>
    <row r="501" spans="1:27" ht="14.5" x14ac:dyDescent="0.35">
      <c r="A501">
        <v>4014</v>
      </c>
      <c r="B501" t="s">
        <v>1067</v>
      </c>
      <c r="C501" t="s">
        <v>1385</v>
      </c>
      <c r="D501" t="s">
        <v>1068</v>
      </c>
      <c r="E501" t="s">
        <v>276</v>
      </c>
      <c r="F501" t="s">
        <v>1069</v>
      </c>
      <c r="G501" t="s">
        <v>40</v>
      </c>
      <c r="H501" s="6">
        <v>43831</v>
      </c>
      <c r="I501" s="2">
        <v>45657</v>
      </c>
      <c r="J501">
        <v>331.42</v>
      </c>
      <c r="K501" s="45">
        <f t="shared" si="105"/>
        <v>688.70254901960789</v>
      </c>
      <c r="L501" s="3">
        <f t="shared" si="106"/>
        <v>366</v>
      </c>
      <c r="M501" s="3">
        <f t="shared" si="107"/>
        <v>0</v>
      </c>
      <c r="N501" s="3">
        <f t="shared" si="108"/>
        <v>1</v>
      </c>
      <c r="O501" s="3">
        <f t="shared" si="109"/>
        <v>365</v>
      </c>
      <c r="P501" s="51">
        <f t="shared" si="110"/>
        <v>120968.3</v>
      </c>
      <c r="Q501" s="51">
        <f t="shared" si="111"/>
        <v>94371.346638576419</v>
      </c>
      <c r="R501" s="51">
        <f t="shared" si="112"/>
        <v>84721.059619049774</v>
      </c>
      <c r="S501" s="51">
        <f t="shared" si="113"/>
        <v>179092.40625762619</v>
      </c>
      <c r="T501" s="58">
        <f t="shared" si="114"/>
        <v>29827.800000000003</v>
      </c>
      <c r="U501" s="58">
        <f t="shared" si="115"/>
        <v>29827.800000000003</v>
      </c>
      <c r="V501" s="13"/>
      <c r="W501" s="13">
        <f t="shared" si="116"/>
        <v>130</v>
      </c>
      <c r="X501" s="57">
        <f t="shared" si="117"/>
        <v>89531.33137254903</v>
      </c>
      <c r="Y501" s="72">
        <f t="shared" si="118"/>
        <v>59703.531372549027</v>
      </c>
      <c r="AA501" s="74">
        <f t="shared" si="119"/>
        <v>89531.33137254903</v>
      </c>
    </row>
    <row r="502" spans="1:27" ht="14.5" x14ac:dyDescent="0.35">
      <c r="A502">
        <v>4015</v>
      </c>
      <c r="B502" t="s">
        <v>1070</v>
      </c>
      <c r="C502" t="s">
        <v>1385</v>
      </c>
      <c r="D502" t="s">
        <v>1493</v>
      </c>
      <c r="E502" t="s">
        <v>276</v>
      </c>
      <c r="F502" t="s">
        <v>1071</v>
      </c>
      <c r="G502" t="s">
        <v>40</v>
      </c>
      <c r="H502" s="6">
        <v>43831</v>
      </c>
      <c r="I502" s="2">
        <v>45657</v>
      </c>
      <c r="J502">
        <v>286.27</v>
      </c>
      <c r="K502" s="45">
        <f t="shared" si="105"/>
        <v>593.18183006535958</v>
      </c>
      <c r="L502" s="3">
        <f t="shared" si="106"/>
        <v>366</v>
      </c>
      <c r="M502" s="3">
        <f t="shared" si="107"/>
        <v>3</v>
      </c>
      <c r="N502" s="3">
        <f t="shared" si="108"/>
        <v>0</v>
      </c>
      <c r="O502" s="3">
        <f t="shared" si="109"/>
        <v>363</v>
      </c>
      <c r="P502" s="51">
        <f t="shared" si="110"/>
        <v>103916.01</v>
      </c>
      <c r="Q502" s="51">
        <f t="shared" si="111"/>
        <v>93854.243369323944</v>
      </c>
      <c r="R502" s="51">
        <f t="shared" si="112"/>
        <v>72778.359938791997</v>
      </c>
      <c r="S502" s="51">
        <f t="shared" si="113"/>
        <v>166632.60330811594</v>
      </c>
      <c r="T502" s="58">
        <f t="shared" si="114"/>
        <v>25764.3</v>
      </c>
      <c r="U502" s="58">
        <f t="shared" si="115"/>
        <v>25764.3</v>
      </c>
      <c r="V502" s="13"/>
      <c r="W502" s="13">
        <f t="shared" si="116"/>
        <v>130</v>
      </c>
      <c r="X502" s="57">
        <f t="shared" si="117"/>
        <v>77113.637908496748</v>
      </c>
      <c r="Y502" s="72">
        <f t="shared" si="118"/>
        <v>51349.337908496746</v>
      </c>
      <c r="AA502" s="74">
        <f t="shared" si="119"/>
        <v>77113.637908496748</v>
      </c>
    </row>
    <row r="503" spans="1:27" ht="14.5" x14ac:dyDescent="0.35">
      <c r="A503">
        <v>4016</v>
      </c>
      <c r="B503" t="s">
        <v>1072</v>
      </c>
      <c r="C503" t="s">
        <v>1488</v>
      </c>
      <c r="D503" t="s">
        <v>1073</v>
      </c>
      <c r="E503" t="s">
        <v>276</v>
      </c>
      <c r="F503" t="s">
        <v>1071</v>
      </c>
      <c r="G503" t="s">
        <v>40</v>
      </c>
      <c r="H503" s="6">
        <v>35462</v>
      </c>
      <c r="I503" s="2">
        <v>45657</v>
      </c>
      <c r="J503">
        <v>517.13</v>
      </c>
      <c r="K503" s="45">
        <f t="shared" si="105"/>
        <v>904.74477124183011</v>
      </c>
      <c r="L503" s="3">
        <f t="shared" si="106"/>
        <v>366</v>
      </c>
      <c r="M503" s="3">
        <f t="shared" si="107"/>
        <v>0</v>
      </c>
      <c r="N503" s="3">
        <f t="shared" si="108"/>
        <v>0</v>
      </c>
      <c r="O503" s="3">
        <f t="shared" si="109"/>
        <v>366</v>
      </c>
      <c r="P503" s="51">
        <f t="shared" si="110"/>
        <v>189269.58</v>
      </c>
      <c r="Q503" s="51">
        <f t="shared" si="111"/>
        <v>94629.898273202649</v>
      </c>
      <c r="R503" s="51">
        <f t="shared" si="112"/>
        <v>132556.37527560949</v>
      </c>
      <c r="S503" s="51">
        <f t="shared" si="113"/>
        <v>227186.27354881214</v>
      </c>
      <c r="T503" s="58">
        <f t="shared" si="114"/>
        <v>46541.7</v>
      </c>
      <c r="U503" s="58">
        <f t="shared" si="115"/>
        <v>46541.7</v>
      </c>
      <c r="V503" s="13"/>
      <c r="W503" s="13">
        <f t="shared" si="116"/>
        <v>0</v>
      </c>
      <c r="X503" s="57">
        <f t="shared" si="117"/>
        <v>0</v>
      </c>
      <c r="Y503" s="72">
        <f t="shared" si="118"/>
        <v>0</v>
      </c>
      <c r="AA503" s="74">
        <f t="shared" si="119"/>
        <v>46541.7</v>
      </c>
    </row>
    <row r="504" spans="1:27" ht="14.5" x14ac:dyDescent="0.35">
      <c r="A504">
        <v>4020</v>
      </c>
      <c r="B504" t="s">
        <v>1074</v>
      </c>
      <c r="C504" t="s">
        <v>1385</v>
      </c>
      <c r="D504" t="s">
        <v>1075</v>
      </c>
      <c r="E504" t="s">
        <v>276</v>
      </c>
      <c r="F504" t="s">
        <v>1063</v>
      </c>
      <c r="G504" t="s">
        <v>40</v>
      </c>
      <c r="H504" s="6">
        <v>43831</v>
      </c>
      <c r="I504" s="2">
        <v>45657</v>
      </c>
      <c r="J504">
        <v>291.64999999999998</v>
      </c>
      <c r="K504" s="45">
        <f t="shared" si="105"/>
        <v>1228.5190196078431</v>
      </c>
      <c r="L504" s="3">
        <f t="shared" si="106"/>
        <v>366</v>
      </c>
      <c r="M504" s="3">
        <f t="shared" si="107"/>
        <v>1</v>
      </c>
      <c r="N504" s="3">
        <f t="shared" si="108"/>
        <v>0</v>
      </c>
      <c r="O504" s="3">
        <f t="shared" si="109"/>
        <v>365</v>
      </c>
      <c r="P504" s="51">
        <f t="shared" si="110"/>
        <v>106452.24999999999</v>
      </c>
      <c r="Q504" s="51">
        <f t="shared" si="111"/>
        <v>94371.346638576419</v>
      </c>
      <c r="R504" s="51">
        <f t="shared" si="112"/>
        <v>74554.634716962959</v>
      </c>
      <c r="S504" s="51">
        <f t="shared" si="113"/>
        <v>168925.98135553938</v>
      </c>
      <c r="T504" s="58">
        <f t="shared" si="114"/>
        <v>26248.499999999996</v>
      </c>
      <c r="U504" s="58">
        <f t="shared" si="115"/>
        <v>26248.499999999996</v>
      </c>
      <c r="V504" s="13"/>
      <c r="W504" s="13">
        <f t="shared" si="116"/>
        <v>130</v>
      </c>
      <c r="X504" s="57">
        <f t="shared" si="117"/>
        <v>159707.47254901961</v>
      </c>
      <c r="Y504" s="72">
        <f t="shared" si="118"/>
        <v>133458.97254901961</v>
      </c>
      <c r="AA504" s="74">
        <f t="shared" si="119"/>
        <v>159707.47254901961</v>
      </c>
    </row>
    <row r="505" spans="1:27" ht="14.5" x14ac:dyDescent="0.35">
      <c r="A505">
        <v>4023</v>
      </c>
      <c r="B505" t="s">
        <v>1076</v>
      </c>
      <c r="C505" t="s">
        <v>1385</v>
      </c>
      <c r="D505" t="s">
        <v>483</v>
      </c>
      <c r="E505" t="s">
        <v>276</v>
      </c>
      <c r="F505" t="s">
        <v>1063</v>
      </c>
      <c r="G505" t="s">
        <v>40</v>
      </c>
      <c r="H505" s="6">
        <v>43831</v>
      </c>
      <c r="I505" s="2">
        <v>45657</v>
      </c>
      <c r="J505">
        <v>298.10000000000002</v>
      </c>
      <c r="K505" s="45">
        <f t="shared" si="105"/>
        <v>749.65627450980401</v>
      </c>
      <c r="L505" s="3">
        <f t="shared" si="106"/>
        <v>366</v>
      </c>
      <c r="M505" s="3">
        <f t="shared" si="107"/>
        <v>5</v>
      </c>
      <c r="N505" s="3">
        <f t="shared" si="108"/>
        <v>0</v>
      </c>
      <c r="O505" s="3">
        <f t="shared" si="109"/>
        <v>361</v>
      </c>
      <c r="P505" s="51">
        <f t="shared" si="110"/>
        <v>107614.1</v>
      </c>
      <c r="Q505" s="51">
        <f t="shared" si="111"/>
        <v>93337.140100071469</v>
      </c>
      <c r="R505" s="51">
        <f t="shared" si="112"/>
        <v>75368.345111491071</v>
      </c>
      <c r="S505" s="51">
        <f t="shared" si="113"/>
        <v>168705.48521156254</v>
      </c>
      <c r="T505" s="58">
        <f t="shared" si="114"/>
        <v>26829.000000000004</v>
      </c>
      <c r="U505" s="58">
        <f t="shared" si="115"/>
        <v>26829.000000000004</v>
      </c>
      <c r="V505" s="13"/>
      <c r="W505" s="13">
        <f t="shared" si="116"/>
        <v>130</v>
      </c>
      <c r="X505" s="57">
        <f t="shared" si="117"/>
        <v>97455.315686274524</v>
      </c>
      <c r="Y505" s="72">
        <f t="shared" si="118"/>
        <v>70626.315686274524</v>
      </c>
      <c r="AA505" s="74">
        <f t="shared" si="119"/>
        <v>97455.315686274524</v>
      </c>
    </row>
    <row r="506" spans="1:27" ht="14.5" x14ac:dyDescent="0.35">
      <c r="A506">
        <v>4059</v>
      </c>
      <c r="B506" t="s">
        <v>1078</v>
      </c>
      <c r="C506" t="s">
        <v>1385</v>
      </c>
      <c r="D506" t="s">
        <v>1079</v>
      </c>
      <c r="E506" t="s">
        <v>276</v>
      </c>
      <c r="F506" t="s">
        <v>1519</v>
      </c>
      <c r="G506" t="s">
        <v>1529</v>
      </c>
      <c r="H506" s="6">
        <v>44075</v>
      </c>
      <c r="I506" s="2">
        <v>45657</v>
      </c>
      <c r="J506">
        <v>434.3</v>
      </c>
      <c r="K506" s="45">
        <f t="shared" si="105"/>
        <v>1550.605098039216</v>
      </c>
      <c r="L506" s="3">
        <f t="shared" si="106"/>
        <v>366</v>
      </c>
      <c r="M506" s="3">
        <f t="shared" si="107"/>
        <v>0</v>
      </c>
      <c r="N506" s="3">
        <f t="shared" si="108"/>
        <v>0</v>
      </c>
      <c r="O506" s="3">
        <f t="shared" si="109"/>
        <v>366</v>
      </c>
      <c r="P506" s="51">
        <f t="shared" si="110"/>
        <v>158953.80000000002</v>
      </c>
      <c r="Q506" s="51">
        <f t="shared" si="111"/>
        <v>94629.898273202649</v>
      </c>
      <c r="R506" s="51">
        <f t="shared" si="112"/>
        <v>111324.4905192064</v>
      </c>
      <c r="S506" s="51">
        <f t="shared" si="113"/>
        <v>205954.38879240904</v>
      </c>
      <c r="T506" s="58">
        <f t="shared" si="114"/>
        <v>39087</v>
      </c>
      <c r="U506" s="58">
        <f t="shared" si="115"/>
        <v>39087</v>
      </c>
      <c r="V506" s="13"/>
      <c r="W506" s="13">
        <f t="shared" si="116"/>
        <v>130</v>
      </c>
      <c r="X506" s="57">
        <f t="shared" si="117"/>
        <v>201578.66274509809</v>
      </c>
      <c r="Y506" s="72">
        <f t="shared" si="118"/>
        <v>162491.66274509809</v>
      </c>
      <c r="AA506" s="74">
        <f t="shared" si="119"/>
        <v>201578.66274509809</v>
      </c>
    </row>
    <row r="507" spans="1:27" ht="14.5" x14ac:dyDescent="0.35">
      <c r="A507">
        <v>4060</v>
      </c>
      <c r="B507" t="s">
        <v>1081</v>
      </c>
      <c r="C507" t="s">
        <v>1385</v>
      </c>
      <c r="D507" t="s">
        <v>1062</v>
      </c>
      <c r="E507" t="s">
        <v>276</v>
      </c>
      <c r="F507" t="s">
        <v>1063</v>
      </c>
      <c r="G507" t="s">
        <v>40</v>
      </c>
      <c r="H507" s="6">
        <v>44501</v>
      </c>
      <c r="I507" s="2">
        <v>45657</v>
      </c>
      <c r="J507">
        <v>301.32</v>
      </c>
      <c r="K507" s="45">
        <f t="shared" si="105"/>
        <v>887.69444444444423</v>
      </c>
      <c r="L507" s="3">
        <f t="shared" si="106"/>
        <v>366</v>
      </c>
      <c r="M507" s="3">
        <f t="shared" si="107"/>
        <v>1</v>
      </c>
      <c r="N507" s="3">
        <f t="shared" si="108"/>
        <v>10</v>
      </c>
      <c r="O507" s="3">
        <f t="shared" si="109"/>
        <v>355</v>
      </c>
      <c r="P507" s="51">
        <f t="shared" si="110"/>
        <v>106968.59999999999</v>
      </c>
      <c r="Q507" s="51">
        <f t="shared" si="111"/>
        <v>91785.830292314044</v>
      </c>
      <c r="R507" s="51">
        <f t="shared" si="112"/>
        <v>74916.264326821882</v>
      </c>
      <c r="S507" s="51">
        <f t="shared" si="113"/>
        <v>166702.09461913593</v>
      </c>
      <c r="T507" s="58">
        <f t="shared" si="114"/>
        <v>27118.799999999999</v>
      </c>
      <c r="U507" s="58">
        <f t="shared" si="115"/>
        <v>27118.799999999999</v>
      </c>
      <c r="V507" s="13"/>
      <c r="W507" s="13">
        <f t="shared" si="116"/>
        <v>130</v>
      </c>
      <c r="X507" s="57">
        <f t="shared" si="117"/>
        <v>115400.27777777775</v>
      </c>
      <c r="Y507" s="72">
        <f t="shared" si="118"/>
        <v>88281.477777777749</v>
      </c>
      <c r="AA507" s="74">
        <f t="shared" si="119"/>
        <v>115400.27777777775</v>
      </c>
    </row>
    <row r="508" spans="1:27" ht="14.5" x14ac:dyDescent="0.35">
      <c r="A508">
        <v>4064</v>
      </c>
      <c r="B508" t="s">
        <v>1083</v>
      </c>
      <c r="C508" t="s">
        <v>1385</v>
      </c>
      <c r="D508" t="s">
        <v>469</v>
      </c>
      <c r="E508" t="s">
        <v>276</v>
      </c>
      <c r="F508" t="s">
        <v>1063</v>
      </c>
      <c r="G508" t="s">
        <v>40</v>
      </c>
      <c r="H508" s="6">
        <v>44774</v>
      </c>
      <c r="I508" s="2">
        <v>45657</v>
      </c>
      <c r="J508">
        <v>286.27</v>
      </c>
      <c r="K508" s="45">
        <f t="shared" si="105"/>
        <v>754.40058823529421</v>
      </c>
      <c r="L508" s="3">
        <f t="shared" si="106"/>
        <v>366</v>
      </c>
      <c r="M508" s="3">
        <f t="shared" si="107"/>
        <v>2</v>
      </c>
      <c r="N508" s="3">
        <f t="shared" si="108"/>
        <v>21</v>
      </c>
      <c r="O508" s="3">
        <f t="shared" si="109"/>
        <v>343</v>
      </c>
      <c r="P508" s="51">
        <f t="shared" si="110"/>
        <v>98190.61</v>
      </c>
      <c r="Q508" s="51">
        <f t="shared" si="111"/>
        <v>88683.210676799208</v>
      </c>
      <c r="R508" s="51">
        <f t="shared" si="112"/>
        <v>68768.532944919163</v>
      </c>
      <c r="S508" s="51">
        <f t="shared" si="113"/>
        <v>157451.74362171837</v>
      </c>
      <c r="T508" s="58">
        <f t="shared" si="114"/>
        <v>25764.3</v>
      </c>
      <c r="U508" s="58">
        <f t="shared" si="115"/>
        <v>25764.3</v>
      </c>
      <c r="V508" s="13"/>
      <c r="W508" s="13">
        <f t="shared" si="116"/>
        <v>130</v>
      </c>
      <c r="X508" s="57">
        <f t="shared" si="117"/>
        <v>98072.076470588247</v>
      </c>
      <c r="Y508" s="72">
        <f t="shared" si="118"/>
        <v>72307.776470588244</v>
      </c>
      <c r="AA508" s="74">
        <f t="shared" si="119"/>
        <v>98072.076470588247</v>
      </c>
    </row>
    <row r="509" spans="1:27" ht="14.5" x14ac:dyDescent="0.35">
      <c r="A509">
        <v>4065</v>
      </c>
      <c r="B509" t="s">
        <v>1085</v>
      </c>
      <c r="C509" t="s">
        <v>1488</v>
      </c>
      <c r="D509" t="s">
        <v>143</v>
      </c>
      <c r="E509" t="s">
        <v>276</v>
      </c>
      <c r="F509" t="s">
        <v>1058</v>
      </c>
      <c r="G509" t="s">
        <v>40</v>
      </c>
      <c r="H509" s="6">
        <v>45026</v>
      </c>
      <c r="I509" s="2">
        <v>45657</v>
      </c>
      <c r="J509">
        <v>250</v>
      </c>
      <c r="K509" s="45">
        <f t="shared" si="105"/>
        <v>250</v>
      </c>
      <c r="L509" s="3">
        <f t="shared" si="106"/>
        <v>366</v>
      </c>
      <c r="M509" s="3">
        <f t="shared" si="107"/>
        <v>1</v>
      </c>
      <c r="N509" s="3">
        <f t="shared" si="108"/>
        <v>0</v>
      </c>
      <c r="O509" s="3">
        <f t="shared" si="109"/>
        <v>365</v>
      </c>
      <c r="P509" s="51">
        <f t="shared" si="110"/>
        <v>91250</v>
      </c>
      <c r="Q509" s="51">
        <f t="shared" si="111"/>
        <v>94371.346638576419</v>
      </c>
      <c r="R509" s="51">
        <f t="shared" si="112"/>
        <v>63907.624478795624</v>
      </c>
      <c r="S509" s="51">
        <f t="shared" si="113"/>
        <v>158278.97111737204</v>
      </c>
      <c r="T509" s="58">
        <f t="shared" si="114"/>
        <v>22500</v>
      </c>
      <c r="U509" s="58">
        <f t="shared" si="115"/>
        <v>22500</v>
      </c>
      <c r="V509" s="13"/>
      <c r="W509" s="13">
        <f t="shared" si="116"/>
        <v>0</v>
      </c>
      <c r="X509" s="57">
        <f t="shared" si="117"/>
        <v>0</v>
      </c>
      <c r="Y509" s="72">
        <f t="shared" si="118"/>
        <v>0</v>
      </c>
      <c r="AA509" s="74">
        <f t="shared" si="119"/>
        <v>22500</v>
      </c>
    </row>
    <row r="510" spans="1:27" ht="14.5" x14ac:dyDescent="0.35">
      <c r="A510">
        <v>4066</v>
      </c>
      <c r="B510" t="s">
        <v>1086</v>
      </c>
      <c r="C510" t="s">
        <v>1385</v>
      </c>
      <c r="D510" t="s">
        <v>1493</v>
      </c>
      <c r="E510" t="s">
        <v>276</v>
      </c>
      <c r="F510" t="s">
        <v>1071</v>
      </c>
      <c r="G510" t="s">
        <v>40</v>
      </c>
      <c r="H510" s="6">
        <v>45033</v>
      </c>
      <c r="I510" s="2">
        <v>45657</v>
      </c>
      <c r="J510">
        <v>286.27</v>
      </c>
      <c r="K510" s="45">
        <f t="shared" si="105"/>
        <v>588.79052287581703</v>
      </c>
      <c r="L510" s="3">
        <f t="shared" si="106"/>
        <v>366</v>
      </c>
      <c r="M510" s="3">
        <f t="shared" si="107"/>
        <v>5</v>
      </c>
      <c r="N510" s="3">
        <f t="shared" si="108"/>
        <v>0</v>
      </c>
      <c r="O510" s="3">
        <f t="shared" si="109"/>
        <v>361</v>
      </c>
      <c r="P510" s="51">
        <f t="shared" si="110"/>
        <v>103343.46999999999</v>
      </c>
      <c r="Q510" s="51">
        <f t="shared" si="111"/>
        <v>93337.140100071469</v>
      </c>
      <c r="R510" s="51">
        <f t="shared" si="112"/>
        <v>72377.377239404712</v>
      </c>
      <c r="S510" s="51">
        <f t="shared" si="113"/>
        <v>165714.51733947618</v>
      </c>
      <c r="T510" s="58">
        <f t="shared" si="114"/>
        <v>25764.3</v>
      </c>
      <c r="U510" s="58">
        <f t="shared" si="115"/>
        <v>25764.3</v>
      </c>
      <c r="V510" s="13"/>
      <c r="W510" s="13">
        <f t="shared" si="116"/>
        <v>130</v>
      </c>
      <c r="X510" s="57">
        <f t="shared" si="117"/>
        <v>76542.767973856215</v>
      </c>
      <c r="Y510" s="72">
        <f t="shared" si="118"/>
        <v>50778.467973856212</v>
      </c>
      <c r="AA510" s="74">
        <f t="shared" si="119"/>
        <v>76542.767973856215</v>
      </c>
    </row>
    <row r="511" spans="1:27" ht="14.5" x14ac:dyDescent="0.35">
      <c r="A511">
        <v>4067</v>
      </c>
      <c r="B511" t="s">
        <v>1475</v>
      </c>
      <c r="C511" t="s">
        <v>1488</v>
      </c>
      <c r="D511" t="s">
        <v>469</v>
      </c>
      <c r="E511" t="s">
        <v>276</v>
      </c>
      <c r="F511" t="s">
        <v>1058</v>
      </c>
      <c r="G511" t="s">
        <v>40</v>
      </c>
      <c r="H511" s="6">
        <v>45355</v>
      </c>
      <c r="I511" s="2">
        <v>45657</v>
      </c>
      <c r="J511">
        <v>268.75</v>
      </c>
      <c r="K511" s="45">
        <f t="shared" si="105"/>
        <v>268.75</v>
      </c>
      <c r="L511" s="3">
        <f t="shared" si="106"/>
        <v>303</v>
      </c>
      <c r="M511" s="3">
        <f t="shared" si="107"/>
        <v>0</v>
      </c>
      <c r="N511" s="3">
        <f t="shared" si="108"/>
        <v>0</v>
      </c>
      <c r="O511" s="3">
        <f t="shared" si="109"/>
        <v>303</v>
      </c>
      <c r="P511" s="51">
        <f t="shared" si="110"/>
        <v>81431.25</v>
      </c>
      <c r="Q511" s="51">
        <f t="shared" si="111"/>
        <v>78341.145291749737</v>
      </c>
      <c r="R511" s="51">
        <f t="shared" si="112"/>
        <v>57030.988995495078</v>
      </c>
      <c r="S511" s="51">
        <f t="shared" si="113"/>
        <v>135372.13428724481</v>
      </c>
      <c r="T511" s="58">
        <f t="shared" si="114"/>
        <v>24187.5</v>
      </c>
      <c r="U511" s="58">
        <f t="shared" si="115"/>
        <v>24187.5</v>
      </c>
      <c r="V511" s="13"/>
      <c r="W511" s="13">
        <f t="shared" si="116"/>
        <v>0</v>
      </c>
      <c r="X511" s="57">
        <f t="shared" si="117"/>
        <v>0</v>
      </c>
      <c r="Y511" s="72">
        <f t="shared" si="118"/>
        <v>0</v>
      </c>
      <c r="AA511" s="74">
        <f t="shared" si="119"/>
        <v>24187.5</v>
      </c>
    </row>
    <row r="512" spans="1:27" ht="14.5" x14ac:dyDescent="0.35">
      <c r="A512">
        <v>4071</v>
      </c>
      <c r="B512" t="s">
        <v>1088</v>
      </c>
      <c r="C512" t="s">
        <v>1385</v>
      </c>
      <c r="D512" t="s">
        <v>143</v>
      </c>
      <c r="E512" t="s">
        <v>276</v>
      </c>
      <c r="F512" t="s">
        <v>1058</v>
      </c>
      <c r="G512" t="s">
        <v>40</v>
      </c>
      <c r="H512" s="6">
        <v>44522</v>
      </c>
      <c r="I512" s="2">
        <v>45657</v>
      </c>
      <c r="J512">
        <v>286.27</v>
      </c>
      <c r="K512" s="45">
        <f t="shared" si="105"/>
        <v>668.23549019607844</v>
      </c>
      <c r="L512" s="3">
        <f t="shared" si="106"/>
        <v>366</v>
      </c>
      <c r="M512" s="3">
        <f t="shared" si="107"/>
        <v>0</v>
      </c>
      <c r="N512" s="3">
        <f t="shared" si="108"/>
        <v>0</v>
      </c>
      <c r="O512" s="3">
        <f t="shared" si="109"/>
        <v>366</v>
      </c>
      <c r="P512" s="51">
        <f t="shared" si="110"/>
        <v>104774.81999999999</v>
      </c>
      <c r="Q512" s="51">
        <f t="shared" si="111"/>
        <v>94629.898273202649</v>
      </c>
      <c r="R512" s="51">
        <f t="shared" si="112"/>
        <v>73379.833987872931</v>
      </c>
      <c r="S512" s="51">
        <f t="shared" si="113"/>
        <v>168009.73226107558</v>
      </c>
      <c r="T512" s="58">
        <f t="shared" si="114"/>
        <v>25764.3</v>
      </c>
      <c r="U512" s="58">
        <f t="shared" si="115"/>
        <v>25764.3</v>
      </c>
      <c r="V512" s="13"/>
      <c r="W512" s="13">
        <f t="shared" si="116"/>
        <v>130</v>
      </c>
      <c r="X512" s="57">
        <f t="shared" si="117"/>
        <v>86870.613725490199</v>
      </c>
      <c r="Y512" s="72">
        <f t="shared" si="118"/>
        <v>61106.313725490196</v>
      </c>
      <c r="AA512" s="74">
        <f t="shared" si="119"/>
        <v>86870.613725490199</v>
      </c>
    </row>
    <row r="513" spans="1:27" ht="14.5" x14ac:dyDescent="0.35">
      <c r="A513">
        <v>4073</v>
      </c>
      <c r="B513" t="s">
        <v>1090</v>
      </c>
      <c r="C513" t="s">
        <v>1385</v>
      </c>
      <c r="D513" t="s">
        <v>1079</v>
      </c>
      <c r="E513" t="s">
        <v>276</v>
      </c>
      <c r="F513" t="s">
        <v>1519</v>
      </c>
      <c r="G513" t="s">
        <v>1529</v>
      </c>
      <c r="H513" s="6">
        <v>44044</v>
      </c>
      <c r="I513" s="2">
        <v>45657</v>
      </c>
      <c r="J513">
        <v>434.3</v>
      </c>
      <c r="K513" s="45">
        <f t="shared" si="105"/>
        <v>1551.7801307189543</v>
      </c>
      <c r="L513" s="3">
        <f t="shared" si="106"/>
        <v>366</v>
      </c>
      <c r="M513" s="3">
        <f t="shared" si="107"/>
        <v>0</v>
      </c>
      <c r="N513" s="3">
        <f t="shared" si="108"/>
        <v>0</v>
      </c>
      <c r="O513" s="3">
        <f t="shared" si="109"/>
        <v>366</v>
      </c>
      <c r="P513" s="51">
        <f t="shared" si="110"/>
        <v>158953.80000000002</v>
      </c>
      <c r="Q513" s="51">
        <f t="shared" si="111"/>
        <v>94629.898273202649</v>
      </c>
      <c r="R513" s="51">
        <f t="shared" si="112"/>
        <v>111324.4905192064</v>
      </c>
      <c r="S513" s="51">
        <f t="shared" si="113"/>
        <v>205954.38879240904</v>
      </c>
      <c r="T513" s="58">
        <f t="shared" si="114"/>
        <v>39087</v>
      </c>
      <c r="U513" s="58">
        <f t="shared" si="115"/>
        <v>39087</v>
      </c>
      <c r="V513" s="13"/>
      <c r="W513" s="13">
        <f t="shared" si="116"/>
        <v>130</v>
      </c>
      <c r="X513" s="57">
        <f t="shared" si="117"/>
        <v>201731.41699346405</v>
      </c>
      <c r="Y513" s="72">
        <f t="shared" si="118"/>
        <v>162644.41699346405</v>
      </c>
      <c r="AA513" s="74">
        <f t="shared" si="119"/>
        <v>201731.41699346405</v>
      </c>
    </row>
    <row r="514" spans="1:27" ht="14.5" x14ac:dyDescent="0.35">
      <c r="A514">
        <v>4084</v>
      </c>
      <c r="B514" t="s">
        <v>1091</v>
      </c>
      <c r="C514" t="s">
        <v>1385</v>
      </c>
      <c r="D514" t="s">
        <v>143</v>
      </c>
      <c r="E514" t="s">
        <v>276</v>
      </c>
      <c r="F514" t="s">
        <v>1058</v>
      </c>
      <c r="G514" t="s">
        <v>40</v>
      </c>
      <c r="H514" s="6">
        <v>43831</v>
      </c>
      <c r="I514" s="2">
        <v>45657</v>
      </c>
      <c r="J514">
        <v>286.27</v>
      </c>
      <c r="K514" s="45">
        <f t="shared" si="105"/>
        <v>660.45424836601319</v>
      </c>
      <c r="L514" s="3">
        <f t="shared" si="106"/>
        <v>366</v>
      </c>
      <c r="M514" s="3">
        <f t="shared" si="107"/>
        <v>6</v>
      </c>
      <c r="N514" s="3">
        <f t="shared" si="108"/>
        <v>0</v>
      </c>
      <c r="O514" s="3">
        <f t="shared" si="109"/>
        <v>360</v>
      </c>
      <c r="P514" s="51">
        <f t="shared" si="110"/>
        <v>103057.2</v>
      </c>
      <c r="Q514" s="51">
        <f t="shared" si="111"/>
        <v>93078.588465445238</v>
      </c>
      <c r="R514" s="51">
        <f t="shared" si="112"/>
        <v>72176.885889711077</v>
      </c>
      <c r="S514" s="51">
        <f t="shared" si="113"/>
        <v>165255.4743551563</v>
      </c>
      <c r="T514" s="58">
        <f t="shared" si="114"/>
        <v>25764.3</v>
      </c>
      <c r="U514" s="58">
        <f t="shared" si="115"/>
        <v>25764.3</v>
      </c>
      <c r="V514" s="13"/>
      <c r="W514" s="13">
        <f t="shared" si="116"/>
        <v>130</v>
      </c>
      <c r="X514" s="57">
        <f t="shared" si="117"/>
        <v>85859.052287581711</v>
      </c>
      <c r="Y514" s="72">
        <f t="shared" si="118"/>
        <v>60094.752287581709</v>
      </c>
      <c r="AA514" s="74">
        <f t="shared" si="119"/>
        <v>85859.052287581711</v>
      </c>
    </row>
    <row r="515" spans="1:27" ht="14.5" x14ac:dyDescent="0.35">
      <c r="A515">
        <v>4086</v>
      </c>
      <c r="B515" t="s">
        <v>430</v>
      </c>
      <c r="C515" t="s">
        <v>1385</v>
      </c>
      <c r="D515" t="s">
        <v>1092</v>
      </c>
      <c r="E515" t="s">
        <v>276</v>
      </c>
      <c r="F515" t="s">
        <v>1071</v>
      </c>
      <c r="G515" t="s">
        <v>40</v>
      </c>
      <c r="H515" s="6">
        <v>43831</v>
      </c>
      <c r="I515" s="2">
        <v>45657</v>
      </c>
      <c r="J515">
        <v>331.42</v>
      </c>
      <c r="K515" s="45">
        <f t="shared" si="105"/>
        <v>895.48326797385619</v>
      </c>
      <c r="L515" s="3">
        <f t="shared" si="106"/>
        <v>366</v>
      </c>
      <c r="M515" s="3">
        <f t="shared" si="107"/>
        <v>0</v>
      </c>
      <c r="N515" s="3">
        <f t="shared" si="108"/>
        <v>0</v>
      </c>
      <c r="O515" s="3">
        <f t="shared" si="109"/>
        <v>366</v>
      </c>
      <c r="P515" s="51">
        <f t="shared" si="110"/>
        <v>121299.72</v>
      </c>
      <c r="Q515" s="51">
        <f t="shared" si="111"/>
        <v>94629.898273202649</v>
      </c>
      <c r="R515" s="51">
        <f t="shared" si="112"/>
        <v>84953.17211115676</v>
      </c>
      <c r="S515" s="51">
        <f t="shared" si="113"/>
        <v>179583.07038435939</v>
      </c>
      <c r="T515" s="58">
        <f t="shared" si="114"/>
        <v>29827.800000000003</v>
      </c>
      <c r="U515" s="58">
        <f t="shared" si="115"/>
        <v>29827.800000000003</v>
      </c>
      <c r="V515" s="13"/>
      <c r="W515" s="13">
        <f t="shared" si="116"/>
        <v>130</v>
      </c>
      <c r="X515" s="57">
        <f t="shared" si="117"/>
        <v>116412.8248366013</v>
      </c>
      <c r="Y515" s="72">
        <f t="shared" si="118"/>
        <v>86585.024836601297</v>
      </c>
      <c r="AA515" s="74">
        <f t="shared" si="119"/>
        <v>116412.8248366013</v>
      </c>
    </row>
    <row r="516" spans="1:27" ht="14.5" x14ac:dyDescent="0.35">
      <c r="A516">
        <v>4087</v>
      </c>
      <c r="B516" t="s">
        <v>1476</v>
      </c>
      <c r="C516" t="s">
        <v>1385</v>
      </c>
      <c r="D516" t="s">
        <v>469</v>
      </c>
      <c r="E516" t="s">
        <v>276</v>
      </c>
      <c r="F516" t="s">
        <v>1058</v>
      </c>
      <c r="G516" t="s">
        <v>40</v>
      </c>
      <c r="H516" s="6">
        <v>45446</v>
      </c>
      <c r="I516" s="2">
        <v>45657</v>
      </c>
      <c r="J516">
        <v>286.27</v>
      </c>
      <c r="K516" s="45">
        <f t="shared" si="105"/>
        <v>588.57718954248378</v>
      </c>
      <c r="L516" s="3">
        <f t="shared" si="106"/>
        <v>212</v>
      </c>
      <c r="M516" s="3">
        <f t="shared" si="107"/>
        <v>0</v>
      </c>
      <c r="N516" s="3">
        <f t="shared" si="108"/>
        <v>0</v>
      </c>
      <c r="O516" s="3">
        <f t="shared" si="109"/>
        <v>212</v>
      </c>
      <c r="P516" s="51">
        <f t="shared" si="110"/>
        <v>60689.24</v>
      </c>
      <c r="Q516" s="51">
        <f t="shared" si="111"/>
        <v>54812.94654076219</v>
      </c>
      <c r="R516" s="51">
        <f t="shared" si="112"/>
        <v>42504.166135052081</v>
      </c>
      <c r="S516" s="51">
        <f t="shared" si="113"/>
        <v>97317.112675814278</v>
      </c>
      <c r="T516" s="58">
        <f t="shared" si="114"/>
        <v>25764.3</v>
      </c>
      <c r="U516" s="58">
        <f t="shared" si="115"/>
        <v>25764.3</v>
      </c>
      <c r="V516" s="13"/>
      <c r="W516" s="13">
        <f t="shared" si="116"/>
        <v>130</v>
      </c>
      <c r="X516" s="57">
        <f t="shared" si="117"/>
        <v>76515.034640522892</v>
      </c>
      <c r="Y516" s="72">
        <f t="shared" si="118"/>
        <v>50750.734640522889</v>
      </c>
      <c r="AA516" s="74">
        <f t="shared" si="119"/>
        <v>76515.034640522892</v>
      </c>
    </row>
    <row r="517" spans="1:27" ht="14.5" x14ac:dyDescent="0.35">
      <c r="A517">
        <v>4088</v>
      </c>
      <c r="B517" t="s">
        <v>1093</v>
      </c>
      <c r="C517" t="s">
        <v>1385</v>
      </c>
      <c r="D517" t="s">
        <v>1094</v>
      </c>
      <c r="E517" t="s">
        <v>276</v>
      </c>
      <c r="F517" t="s">
        <v>1520</v>
      </c>
      <c r="G517" t="s">
        <v>1529</v>
      </c>
      <c r="H517" s="6">
        <v>44417</v>
      </c>
      <c r="I517" s="2">
        <v>45657</v>
      </c>
      <c r="J517">
        <v>434.3</v>
      </c>
      <c r="K517" s="45">
        <f t="shared" ref="K517:K580" si="120">IFERROR(VLOOKUP(A517,promedio,29,FALSE),J517)</f>
        <v>819.88</v>
      </c>
      <c r="L517" s="3">
        <f t="shared" ref="L517:L580" si="121">IF(DATEDIF(H517,I517,"D")&gt;366,366,DATEDIF(H517,I517,"D")+1)</f>
        <v>366</v>
      </c>
      <c r="M517" s="3">
        <f t="shared" ref="M517:M580" si="122">IFERROR(VLOOKUP(A517,faltas,7,FALSE),0)</f>
        <v>0</v>
      </c>
      <c r="N517" s="3">
        <f t="shared" ref="N517:N580" si="123">IFERROR(VLOOKUP(A517,INCP,4,FALSE),0)</f>
        <v>0</v>
      </c>
      <c r="O517" s="3">
        <f t="shared" ref="O517:O580" si="124">L517-M517-N517</f>
        <v>366</v>
      </c>
      <c r="P517" s="51">
        <f t="shared" ref="P517:P580" si="125">IF(J517&gt;TOPE,TOPE,J517)*O517</f>
        <v>158953.80000000002</v>
      </c>
      <c r="Q517" s="51">
        <f t="shared" ref="Q517:Q580" si="126">O517*facdias</f>
        <v>94629.898273202649</v>
      </c>
      <c r="R517" s="51">
        <f t="shared" ref="R517:R580" si="127">P517*facsueldo</f>
        <v>111324.4905192064</v>
      </c>
      <c r="S517" s="51">
        <f t="shared" ref="S517:S580" si="128">Q517+R517</f>
        <v>205954.38879240904</v>
      </c>
      <c r="T517" s="58">
        <f t="shared" ref="T517:T580" si="129">90*J517</f>
        <v>39087</v>
      </c>
      <c r="U517" s="58">
        <f t="shared" ref="U517:U580" si="130">IF(S517&gt;T517,T517,S517)</f>
        <v>39087</v>
      </c>
      <c r="V517" s="13"/>
      <c r="W517" s="13">
        <f t="shared" ref="W517:W580" si="131">IF(C517="ACTIVO",130,0)</f>
        <v>130</v>
      </c>
      <c r="X517" s="57">
        <f t="shared" ref="X517:X580" si="132">K517*W517</f>
        <v>106584.4</v>
      </c>
      <c r="Y517" s="72">
        <f t="shared" ref="Y517:Y580" si="133">IF(X517-U517&lt;0,0,X517-U517)</f>
        <v>67497.399999999994</v>
      </c>
      <c r="AA517" s="74">
        <f t="shared" si="119"/>
        <v>106584.4</v>
      </c>
    </row>
    <row r="518" spans="1:27" ht="14.5" x14ac:dyDescent="0.35">
      <c r="A518">
        <v>4089</v>
      </c>
      <c r="B518" t="s">
        <v>1095</v>
      </c>
      <c r="C518" t="s">
        <v>1385</v>
      </c>
      <c r="D518" t="s">
        <v>1075</v>
      </c>
      <c r="E518" t="s">
        <v>276</v>
      </c>
      <c r="F518" t="s">
        <v>1063</v>
      </c>
      <c r="G518" t="s">
        <v>40</v>
      </c>
      <c r="H518" s="6">
        <v>43831</v>
      </c>
      <c r="I518" s="2">
        <v>45657</v>
      </c>
      <c r="J518">
        <v>291.64999999999998</v>
      </c>
      <c r="K518" s="45">
        <f t="shared" si="120"/>
        <v>1011.0518954248364</v>
      </c>
      <c r="L518" s="3">
        <f t="shared" si="121"/>
        <v>366</v>
      </c>
      <c r="M518" s="3">
        <f t="shared" si="122"/>
        <v>3</v>
      </c>
      <c r="N518" s="3">
        <f t="shared" si="123"/>
        <v>0</v>
      </c>
      <c r="O518" s="3">
        <f t="shared" si="124"/>
        <v>363</v>
      </c>
      <c r="P518" s="51">
        <f t="shared" si="125"/>
        <v>105868.95</v>
      </c>
      <c r="Q518" s="51">
        <f t="shared" si="126"/>
        <v>93854.243369323944</v>
      </c>
      <c r="R518" s="51">
        <f t="shared" si="127"/>
        <v>74146.116170568654</v>
      </c>
      <c r="S518" s="51">
        <f t="shared" si="128"/>
        <v>168000.35953989258</v>
      </c>
      <c r="T518" s="58">
        <f t="shared" si="129"/>
        <v>26248.499999999996</v>
      </c>
      <c r="U518" s="58">
        <f t="shared" si="130"/>
        <v>26248.499999999996</v>
      </c>
      <c r="V518" s="13"/>
      <c r="W518" s="13">
        <f t="shared" si="131"/>
        <v>130</v>
      </c>
      <c r="X518" s="57">
        <f t="shared" si="132"/>
        <v>131436.74640522874</v>
      </c>
      <c r="Y518" s="72">
        <f t="shared" si="133"/>
        <v>105188.24640522874</v>
      </c>
      <c r="AA518" s="74">
        <f t="shared" ref="AA518:AA581" si="134">U518+Y518</f>
        <v>131436.74640522874</v>
      </c>
    </row>
    <row r="519" spans="1:27" ht="14.5" x14ac:dyDescent="0.35">
      <c r="A519">
        <v>4090</v>
      </c>
      <c r="B519" t="s">
        <v>1096</v>
      </c>
      <c r="C519" t="s">
        <v>1385</v>
      </c>
      <c r="D519" t="s">
        <v>1097</v>
      </c>
      <c r="E519" t="s">
        <v>276</v>
      </c>
      <c r="F519" t="s">
        <v>1069</v>
      </c>
      <c r="G519" t="s">
        <v>40</v>
      </c>
      <c r="H519" s="6">
        <v>44964</v>
      </c>
      <c r="I519" s="2">
        <v>45657</v>
      </c>
      <c r="J519">
        <v>286.27</v>
      </c>
      <c r="K519" s="45">
        <f t="shared" si="120"/>
        <v>619.99163398692826</v>
      </c>
      <c r="L519" s="3">
        <f t="shared" si="121"/>
        <v>366</v>
      </c>
      <c r="M519" s="3">
        <f t="shared" si="122"/>
        <v>0</v>
      </c>
      <c r="N519" s="3">
        <f t="shared" si="123"/>
        <v>0</v>
      </c>
      <c r="O519" s="3">
        <f t="shared" si="124"/>
        <v>366</v>
      </c>
      <c r="P519" s="51">
        <f t="shared" si="125"/>
        <v>104774.81999999999</v>
      </c>
      <c r="Q519" s="51">
        <f t="shared" si="126"/>
        <v>94629.898273202649</v>
      </c>
      <c r="R519" s="51">
        <f t="shared" si="127"/>
        <v>73379.833987872931</v>
      </c>
      <c r="S519" s="51">
        <f t="shared" si="128"/>
        <v>168009.73226107558</v>
      </c>
      <c r="T519" s="58">
        <f t="shared" si="129"/>
        <v>25764.3</v>
      </c>
      <c r="U519" s="58">
        <f t="shared" si="130"/>
        <v>25764.3</v>
      </c>
      <c r="V519" s="13"/>
      <c r="W519" s="13">
        <f t="shared" si="131"/>
        <v>130</v>
      </c>
      <c r="X519" s="57">
        <f t="shared" si="132"/>
        <v>80598.912418300679</v>
      </c>
      <c r="Y519" s="72">
        <f t="shared" si="133"/>
        <v>54834.612418300676</v>
      </c>
      <c r="AA519" s="74">
        <f t="shared" si="134"/>
        <v>80598.912418300679</v>
      </c>
    </row>
    <row r="520" spans="1:27" ht="14.5" x14ac:dyDescent="0.35">
      <c r="A520">
        <v>4091</v>
      </c>
      <c r="B520" t="s">
        <v>1098</v>
      </c>
      <c r="C520" t="s">
        <v>1488</v>
      </c>
      <c r="D520" t="s">
        <v>483</v>
      </c>
      <c r="E520" t="s">
        <v>276</v>
      </c>
      <c r="F520" t="s">
        <v>1069</v>
      </c>
      <c r="G520" t="s">
        <v>40</v>
      </c>
      <c r="H520" s="6">
        <v>43831</v>
      </c>
      <c r="I520" s="2">
        <v>45657</v>
      </c>
      <c r="J520">
        <v>298.10000000000002</v>
      </c>
      <c r="K520" s="45">
        <f t="shared" si="120"/>
        <v>57.843137254901961</v>
      </c>
      <c r="L520" s="3">
        <f t="shared" si="121"/>
        <v>366</v>
      </c>
      <c r="M520" s="3">
        <f t="shared" si="122"/>
        <v>0</v>
      </c>
      <c r="N520" s="3">
        <f t="shared" si="123"/>
        <v>304</v>
      </c>
      <c r="O520" s="3">
        <f t="shared" si="124"/>
        <v>62</v>
      </c>
      <c r="P520" s="51">
        <f t="shared" si="125"/>
        <v>18482.2</v>
      </c>
      <c r="Q520" s="51">
        <f t="shared" si="126"/>
        <v>16030.20134682668</v>
      </c>
      <c r="R520" s="51">
        <f t="shared" si="127"/>
        <v>12944.147913884894</v>
      </c>
      <c r="S520" s="51">
        <f t="shared" si="128"/>
        <v>28974.349260711573</v>
      </c>
      <c r="T520" s="58">
        <f t="shared" si="129"/>
        <v>26829.000000000004</v>
      </c>
      <c r="U520" s="58">
        <f t="shared" si="130"/>
        <v>26829.000000000004</v>
      </c>
      <c r="V520" s="13"/>
      <c r="W520" s="13">
        <f t="shared" si="131"/>
        <v>0</v>
      </c>
      <c r="X520" s="57">
        <f t="shared" si="132"/>
        <v>0</v>
      </c>
      <c r="Y520" s="72">
        <f t="shared" si="133"/>
        <v>0</v>
      </c>
      <c r="AA520" s="74">
        <f t="shared" si="134"/>
        <v>26829.000000000004</v>
      </c>
    </row>
    <row r="521" spans="1:27" ht="14.5" x14ac:dyDescent="0.35">
      <c r="A521">
        <v>4095</v>
      </c>
      <c r="B521" t="s">
        <v>1099</v>
      </c>
      <c r="C521" t="s">
        <v>1385</v>
      </c>
      <c r="D521" t="s">
        <v>1092</v>
      </c>
      <c r="E521" t="s">
        <v>276</v>
      </c>
      <c r="F521" t="s">
        <v>1071</v>
      </c>
      <c r="G521" t="s">
        <v>40</v>
      </c>
      <c r="H521" s="6">
        <v>43831</v>
      </c>
      <c r="I521" s="2">
        <v>45657</v>
      </c>
      <c r="J521">
        <v>331.42</v>
      </c>
      <c r="K521" s="45">
        <f t="shared" si="120"/>
        <v>921.62705882352941</v>
      </c>
      <c r="L521" s="3">
        <f t="shared" si="121"/>
        <v>366</v>
      </c>
      <c r="M521" s="3">
        <f t="shared" si="122"/>
        <v>0</v>
      </c>
      <c r="N521" s="3">
        <f t="shared" si="123"/>
        <v>0</v>
      </c>
      <c r="O521" s="3">
        <f t="shared" si="124"/>
        <v>366</v>
      </c>
      <c r="P521" s="51">
        <f t="shared" si="125"/>
        <v>121299.72</v>
      </c>
      <c r="Q521" s="51">
        <f t="shared" si="126"/>
        <v>94629.898273202649</v>
      </c>
      <c r="R521" s="51">
        <f t="shared" si="127"/>
        <v>84953.17211115676</v>
      </c>
      <c r="S521" s="51">
        <f t="shared" si="128"/>
        <v>179583.07038435939</v>
      </c>
      <c r="T521" s="58">
        <f t="shared" si="129"/>
        <v>29827.800000000003</v>
      </c>
      <c r="U521" s="58">
        <f t="shared" si="130"/>
        <v>29827.800000000003</v>
      </c>
      <c r="V521" s="13"/>
      <c r="W521" s="13">
        <f t="shared" si="131"/>
        <v>130</v>
      </c>
      <c r="X521" s="57">
        <f t="shared" si="132"/>
        <v>119811.51764705882</v>
      </c>
      <c r="Y521" s="72">
        <f t="shared" si="133"/>
        <v>89983.717647058817</v>
      </c>
      <c r="AA521" s="74">
        <f t="shared" si="134"/>
        <v>119811.51764705882</v>
      </c>
    </row>
    <row r="522" spans="1:27" ht="14.5" x14ac:dyDescent="0.35">
      <c r="A522">
        <v>4100</v>
      </c>
      <c r="B522" t="s">
        <v>1100</v>
      </c>
      <c r="C522" t="s">
        <v>1385</v>
      </c>
      <c r="D522" t="s">
        <v>1493</v>
      </c>
      <c r="E522" t="s">
        <v>276</v>
      </c>
      <c r="F522" t="s">
        <v>1071</v>
      </c>
      <c r="G522" t="s">
        <v>40</v>
      </c>
      <c r="H522" s="6">
        <v>44956</v>
      </c>
      <c r="I522" s="2">
        <v>45657</v>
      </c>
      <c r="J522">
        <v>286.27</v>
      </c>
      <c r="K522" s="45">
        <f t="shared" si="120"/>
        <v>591.0739215686275</v>
      </c>
      <c r="L522" s="3">
        <f t="shared" si="121"/>
        <v>366</v>
      </c>
      <c r="M522" s="3">
        <f t="shared" si="122"/>
        <v>7</v>
      </c>
      <c r="N522" s="3">
        <f t="shared" si="123"/>
        <v>0</v>
      </c>
      <c r="O522" s="3">
        <f t="shared" si="124"/>
        <v>359</v>
      </c>
      <c r="P522" s="51">
        <f t="shared" si="125"/>
        <v>102770.93</v>
      </c>
      <c r="Q522" s="51">
        <f t="shared" si="126"/>
        <v>92820.036830818994</v>
      </c>
      <c r="R522" s="51">
        <f t="shared" si="127"/>
        <v>71976.394540017427</v>
      </c>
      <c r="S522" s="51">
        <f t="shared" si="128"/>
        <v>164796.43137083642</v>
      </c>
      <c r="T522" s="58">
        <f t="shared" si="129"/>
        <v>25764.3</v>
      </c>
      <c r="U522" s="58">
        <f t="shared" si="130"/>
        <v>25764.3</v>
      </c>
      <c r="V522" s="13"/>
      <c r="W522" s="13">
        <f t="shared" si="131"/>
        <v>130</v>
      </c>
      <c r="X522" s="57">
        <f t="shared" si="132"/>
        <v>76839.609803921572</v>
      </c>
      <c r="Y522" s="72">
        <f t="shared" si="133"/>
        <v>51075.309803921569</v>
      </c>
      <c r="AA522" s="74">
        <f t="shared" si="134"/>
        <v>76839.609803921572</v>
      </c>
    </row>
    <row r="523" spans="1:27" ht="14.5" x14ac:dyDescent="0.35">
      <c r="A523">
        <v>4102</v>
      </c>
      <c r="B523" t="s">
        <v>1101</v>
      </c>
      <c r="C523" t="s">
        <v>1385</v>
      </c>
      <c r="D523" t="s">
        <v>1075</v>
      </c>
      <c r="E523" t="s">
        <v>276</v>
      </c>
      <c r="F523" t="s">
        <v>1063</v>
      </c>
      <c r="G523" t="s">
        <v>40</v>
      </c>
      <c r="H523" s="6">
        <v>43831</v>
      </c>
      <c r="I523" s="2">
        <v>45657</v>
      </c>
      <c r="J523">
        <v>291.64999999999998</v>
      </c>
      <c r="K523" s="45">
        <f t="shared" si="120"/>
        <v>1032.0692156862747</v>
      </c>
      <c r="L523" s="3">
        <f t="shared" si="121"/>
        <v>366</v>
      </c>
      <c r="M523" s="3">
        <f t="shared" si="122"/>
        <v>0</v>
      </c>
      <c r="N523" s="3">
        <f t="shared" si="123"/>
        <v>0</v>
      </c>
      <c r="O523" s="3">
        <f t="shared" si="124"/>
        <v>366</v>
      </c>
      <c r="P523" s="51">
        <f t="shared" si="125"/>
        <v>106743.9</v>
      </c>
      <c r="Q523" s="51">
        <f t="shared" si="126"/>
        <v>94629.898273202649</v>
      </c>
      <c r="R523" s="51">
        <f t="shared" si="127"/>
        <v>74758.893990160126</v>
      </c>
      <c r="S523" s="51">
        <f t="shared" si="128"/>
        <v>169388.79226336279</v>
      </c>
      <c r="T523" s="58">
        <f t="shared" si="129"/>
        <v>26248.499999999996</v>
      </c>
      <c r="U523" s="58">
        <f t="shared" si="130"/>
        <v>26248.499999999996</v>
      </c>
      <c r="V523" s="13"/>
      <c r="W523" s="13">
        <f t="shared" si="131"/>
        <v>130</v>
      </c>
      <c r="X523" s="57">
        <f t="shared" si="132"/>
        <v>134168.99803921572</v>
      </c>
      <c r="Y523" s="72">
        <f t="shared" si="133"/>
        <v>107920.49803921572</v>
      </c>
      <c r="AA523" s="74">
        <f t="shared" si="134"/>
        <v>134168.99803921572</v>
      </c>
    </row>
    <row r="524" spans="1:27" ht="14.5" x14ac:dyDescent="0.35">
      <c r="A524">
        <v>4103</v>
      </c>
      <c r="B524" t="s">
        <v>1102</v>
      </c>
      <c r="C524" t="s">
        <v>1385</v>
      </c>
      <c r="D524" t="s">
        <v>1103</v>
      </c>
      <c r="E524" t="s">
        <v>276</v>
      </c>
      <c r="F524" t="s">
        <v>1519</v>
      </c>
      <c r="G524" t="s">
        <v>1529</v>
      </c>
      <c r="H524" s="6">
        <v>43831</v>
      </c>
      <c r="I524" s="2">
        <v>45657</v>
      </c>
      <c r="J524">
        <v>391.3</v>
      </c>
      <c r="K524" s="45">
        <f t="shared" si="120"/>
        <v>1160.2976470588235</v>
      </c>
      <c r="L524" s="3">
        <f t="shared" si="121"/>
        <v>366</v>
      </c>
      <c r="M524" s="3">
        <f t="shared" si="122"/>
        <v>0</v>
      </c>
      <c r="N524" s="3">
        <f t="shared" si="123"/>
        <v>0</v>
      </c>
      <c r="O524" s="3">
        <f t="shared" si="124"/>
        <v>366</v>
      </c>
      <c r="P524" s="51">
        <f t="shared" si="125"/>
        <v>143215.80000000002</v>
      </c>
      <c r="Q524" s="51">
        <f t="shared" si="126"/>
        <v>94629.898273202649</v>
      </c>
      <c r="R524" s="51">
        <f t="shared" si="127"/>
        <v>100302.26373512656</v>
      </c>
      <c r="S524" s="51">
        <f t="shared" si="128"/>
        <v>194932.16200832921</v>
      </c>
      <c r="T524" s="58">
        <f t="shared" si="129"/>
        <v>35217</v>
      </c>
      <c r="U524" s="58">
        <f t="shared" si="130"/>
        <v>35217</v>
      </c>
      <c r="V524" s="13"/>
      <c r="W524" s="13">
        <f t="shared" si="131"/>
        <v>130</v>
      </c>
      <c r="X524" s="57">
        <f t="shared" si="132"/>
        <v>150838.69411764704</v>
      </c>
      <c r="Y524" s="72">
        <f t="shared" si="133"/>
        <v>115621.69411764704</v>
      </c>
      <c r="AA524" s="74">
        <f t="shared" si="134"/>
        <v>150838.69411764704</v>
      </c>
    </row>
    <row r="525" spans="1:27" ht="14.5" x14ac:dyDescent="0.35">
      <c r="A525">
        <v>4104</v>
      </c>
      <c r="B525" t="s">
        <v>1104</v>
      </c>
      <c r="C525" t="s">
        <v>1385</v>
      </c>
      <c r="D525" t="s">
        <v>450</v>
      </c>
      <c r="E525" t="s">
        <v>276</v>
      </c>
      <c r="F525" t="s">
        <v>1063</v>
      </c>
      <c r="G525" t="s">
        <v>1529</v>
      </c>
      <c r="H525" s="6">
        <v>43831</v>
      </c>
      <c r="I525" s="2">
        <v>45657</v>
      </c>
      <c r="J525">
        <v>286.27</v>
      </c>
      <c r="K525" s="45">
        <f t="shared" si="120"/>
        <v>1026.0024183006535</v>
      </c>
      <c r="L525" s="3">
        <f t="shared" si="121"/>
        <v>366</v>
      </c>
      <c r="M525" s="3">
        <f t="shared" si="122"/>
        <v>0</v>
      </c>
      <c r="N525" s="3">
        <f t="shared" si="123"/>
        <v>0</v>
      </c>
      <c r="O525" s="3">
        <f t="shared" si="124"/>
        <v>366</v>
      </c>
      <c r="P525" s="51">
        <f t="shared" si="125"/>
        <v>104774.81999999999</v>
      </c>
      <c r="Q525" s="51">
        <f t="shared" si="126"/>
        <v>94629.898273202649</v>
      </c>
      <c r="R525" s="51">
        <f t="shared" si="127"/>
        <v>73379.833987872931</v>
      </c>
      <c r="S525" s="51">
        <f t="shared" si="128"/>
        <v>168009.73226107558</v>
      </c>
      <c r="T525" s="58">
        <f t="shared" si="129"/>
        <v>25764.3</v>
      </c>
      <c r="U525" s="58">
        <f t="shared" si="130"/>
        <v>25764.3</v>
      </c>
      <c r="V525" s="13"/>
      <c r="W525" s="13">
        <f t="shared" si="131"/>
        <v>130</v>
      </c>
      <c r="X525" s="57">
        <f t="shared" si="132"/>
        <v>133380.31437908497</v>
      </c>
      <c r="Y525" s="72">
        <f t="shared" si="133"/>
        <v>107616.01437908497</v>
      </c>
      <c r="AA525" s="74">
        <f t="shared" si="134"/>
        <v>133380.31437908497</v>
      </c>
    </row>
    <row r="526" spans="1:27" ht="14.5" x14ac:dyDescent="0.35">
      <c r="A526">
        <v>4105</v>
      </c>
      <c r="B526" t="s">
        <v>1105</v>
      </c>
      <c r="C526" t="s">
        <v>1385</v>
      </c>
      <c r="D526" t="s">
        <v>1075</v>
      </c>
      <c r="E526" t="s">
        <v>276</v>
      </c>
      <c r="F526" t="s">
        <v>1063</v>
      </c>
      <c r="G526" t="s">
        <v>40</v>
      </c>
      <c r="H526" s="6">
        <v>43831</v>
      </c>
      <c r="I526" s="2">
        <v>45657</v>
      </c>
      <c r="J526">
        <v>291.64999999999998</v>
      </c>
      <c r="K526" s="45">
        <f t="shared" si="120"/>
        <v>1022.3113071895423</v>
      </c>
      <c r="L526" s="3">
        <f t="shared" si="121"/>
        <v>366</v>
      </c>
      <c r="M526" s="3">
        <f t="shared" si="122"/>
        <v>2</v>
      </c>
      <c r="N526" s="3">
        <f t="shared" si="123"/>
        <v>0</v>
      </c>
      <c r="O526" s="3">
        <f t="shared" si="124"/>
        <v>364</v>
      </c>
      <c r="P526" s="51">
        <f t="shared" si="125"/>
        <v>106160.59999999999</v>
      </c>
      <c r="Q526" s="51">
        <f t="shared" si="126"/>
        <v>94112.795003950188</v>
      </c>
      <c r="R526" s="51">
        <f t="shared" si="127"/>
        <v>74350.375443765806</v>
      </c>
      <c r="S526" s="51">
        <f t="shared" si="128"/>
        <v>168463.17044771599</v>
      </c>
      <c r="T526" s="58">
        <f t="shared" si="129"/>
        <v>26248.499999999996</v>
      </c>
      <c r="U526" s="58">
        <f t="shared" si="130"/>
        <v>26248.499999999996</v>
      </c>
      <c r="V526" s="13"/>
      <c r="W526" s="13">
        <f t="shared" si="131"/>
        <v>130</v>
      </c>
      <c r="X526" s="57">
        <f t="shared" si="132"/>
        <v>132900.46993464051</v>
      </c>
      <c r="Y526" s="72">
        <f t="shared" si="133"/>
        <v>106651.96993464051</v>
      </c>
      <c r="AA526" s="74">
        <f t="shared" si="134"/>
        <v>132900.46993464051</v>
      </c>
    </row>
    <row r="527" spans="1:27" ht="14.5" x14ac:dyDescent="0.35">
      <c r="A527">
        <v>4106</v>
      </c>
      <c r="B527" t="s">
        <v>1106</v>
      </c>
      <c r="C527" t="s">
        <v>1385</v>
      </c>
      <c r="D527" t="s">
        <v>1079</v>
      </c>
      <c r="E527" t="s">
        <v>276</v>
      </c>
      <c r="F527" t="s">
        <v>1519</v>
      </c>
      <c r="G527" t="s">
        <v>1529</v>
      </c>
      <c r="H527" s="6">
        <v>44228</v>
      </c>
      <c r="I527" s="2">
        <v>45657</v>
      </c>
      <c r="J527">
        <v>434.3</v>
      </c>
      <c r="K527" s="45">
        <f t="shared" si="120"/>
        <v>1322.603725490196</v>
      </c>
      <c r="L527" s="3">
        <f t="shared" si="121"/>
        <v>366</v>
      </c>
      <c r="M527" s="3">
        <f t="shared" si="122"/>
        <v>0</v>
      </c>
      <c r="N527" s="3">
        <f t="shared" si="123"/>
        <v>0</v>
      </c>
      <c r="O527" s="3">
        <f t="shared" si="124"/>
        <v>366</v>
      </c>
      <c r="P527" s="51">
        <f t="shared" si="125"/>
        <v>158953.80000000002</v>
      </c>
      <c r="Q527" s="51">
        <f t="shared" si="126"/>
        <v>94629.898273202649</v>
      </c>
      <c r="R527" s="51">
        <f t="shared" si="127"/>
        <v>111324.4905192064</v>
      </c>
      <c r="S527" s="51">
        <f t="shared" si="128"/>
        <v>205954.38879240904</v>
      </c>
      <c r="T527" s="58">
        <f t="shared" si="129"/>
        <v>39087</v>
      </c>
      <c r="U527" s="58">
        <f t="shared" si="130"/>
        <v>39087</v>
      </c>
      <c r="V527" s="13"/>
      <c r="W527" s="13">
        <f t="shared" si="131"/>
        <v>130</v>
      </c>
      <c r="X527" s="57">
        <f t="shared" si="132"/>
        <v>171938.48431372546</v>
      </c>
      <c r="Y527" s="72">
        <f t="shared" si="133"/>
        <v>132851.48431372546</v>
      </c>
      <c r="AA527" s="74">
        <f t="shared" si="134"/>
        <v>171938.48431372546</v>
      </c>
    </row>
    <row r="528" spans="1:27" ht="14.5" x14ac:dyDescent="0.35">
      <c r="A528">
        <v>4109</v>
      </c>
      <c r="B528" t="s">
        <v>1107</v>
      </c>
      <c r="C528" t="s">
        <v>1385</v>
      </c>
      <c r="D528" t="s">
        <v>198</v>
      </c>
      <c r="E528" t="s">
        <v>276</v>
      </c>
      <c r="F528" t="s">
        <v>1063</v>
      </c>
      <c r="G528" t="s">
        <v>40</v>
      </c>
      <c r="H528" s="6">
        <v>43831</v>
      </c>
      <c r="I528" s="2">
        <v>45657</v>
      </c>
      <c r="J528">
        <v>286.27</v>
      </c>
      <c r="K528" s="45">
        <f t="shared" si="120"/>
        <v>1025.1295424836603</v>
      </c>
      <c r="L528" s="3">
        <f t="shared" si="121"/>
        <v>366</v>
      </c>
      <c r="M528" s="3">
        <f t="shared" si="122"/>
        <v>2</v>
      </c>
      <c r="N528" s="3">
        <f t="shared" si="123"/>
        <v>0</v>
      </c>
      <c r="O528" s="3">
        <f t="shared" si="124"/>
        <v>364</v>
      </c>
      <c r="P528" s="51">
        <f t="shared" si="125"/>
        <v>104202.28</v>
      </c>
      <c r="Q528" s="51">
        <f t="shared" si="126"/>
        <v>94112.795003950188</v>
      </c>
      <c r="R528" s="51">
        <f t="shared" si="127"/>
        <v>72978.851288485646</v>
      </c>
      <c r="S528" s="51">
        <f t="shared" si="128"/>
        <v>167091.64629243582</v>
      </c>
      <c r="T528" s="58">
        <f t="shared" si="129"/>
        <v>25764.3</v>
      </c>
      <c r="U528" s="58">
        <f t="shared" si="130"/>
        <v>25764.3</v>
      </c>
      <c r="V528" s="13"/>
      <c r="W528" s="13">
        <f t="shared" si="131"/>
        <v>130</v>
      </c>
      <c r="X528" s="57">
        <f t="shared" si="132"/>
        <v>133266.84052287583</v>
      </c>
      <c r="Y528" s="72">
        <f t="shared" si="133"/>
        <v>107502.54052287583</v>
      </c>
      <c r="AA528" s="74">
        <f t="shared" si="134"/>
        <v>133266.84052287583</v>
      </c>
    </row>
    <row r="529" spans="1:27" ht="14.5" x14ac:dyDescent="0.35">
      <c r="A529">
        <v>4111</v>
      </c>
      <c r="B529" t="s">
        <v>1108</v>
      </c>
      <c r="C529" t="s">
        <v>1385</v>
      </c>
      <c r="D529" t="s">
        <v>1103</v>
      </c>
      <c r="E529" t="s">
        <v>276</v>
      </c>
      <c r="F529" t="s">
        <v>1519</v>
      </c>
      <c r="G529" t="s">
        <v>1529</v>
      </c>
      <c r="H529" s="6">
        <v>43831</v>
      </c>
      <c r="I529" s="2">
        <v>45657</v>
      </c>
      <c r="J529">
        <v>391.3</v>
      </c>
      <c r="K529" s="45">
        <f t="shared" si="120"/>
        <v>1148.5851633986927</v>
      </c>
      <c r="L529" s="3">
        <f t="shared" si="121"/>
        <v>366</v>
      </c>
      <c r="M529" s="3">
        <f t="shared" si="122"/>
        <v>0</v>
      </c>
      <c r="N529" s="3">
        <f t="shared" si="123"/>
        <v>0</v>
      </c>
      <c r="O529" s="3">
        <f t="shared" si="124"/>
        <v>366</v>
      </c>
      <c r="P529" s="51">
        <f t="shared" si="125"/>
        <v>143215.80000000002</v>
      </c>
      <c r="Q529" s="51">
        <f t="shared" si="126"/>
        <v>94629.898273202649</v>
      </c>
      <c r="R529" s="51">
        <f t="shared" si="127"/>
        <v>100302.26373512656</v>
      </c>
      <c r="S529" s="51">
        <f t="shared" si="128"/>
        <v>194932.16200832921</v>
      </c>
      <c r="T529" s="58">
        <f t="shared" si="129"/>
        <v>35217</v>
      </c>
      <c r="U529" s="58">
        <f t="shared" si="130"/>
        <v>35217</v>
      </c>
      <c r="V529" s="13"/>
      <c r="W529" s="13">
        <f t="shared" si="131"/>
        <v>130</v>
      </c>
      <c r="X529" s="57">
        <f t="shared" si="132"/>
        <v>149316.07124183004</v>
      </c>
      <c r="Y529" s="72">
        <f t="shared" si="133"/>
        <v>114099.07124183004</v>
      </c>
      <c r="AA529" s="74">
        <f t="shared" si="134"/>
        <v>149316.07124183004</v>
      </c>
    </row>
    <row r="530" spans="1:27" ht="14.5" x14ac:dyDescent="0.35">
      <c r="A530">
        <v>4112</v>
      </c>
      <c r="B530" t="s">
        <v>1109</v>
      </c>
      <c r="C530" t="s">
        <v>1385</v>
      </c>
      <c r="D530" t="s">
        <v>1075</v>
      </c>
      <c r="E530" t="s">
        <v>276</v>
      </c>
      <c r="F530" t="s">
        <v>1063</v>
      </c>
      <c r="G530" t="s">
        <v>40</v>
      </c>
      <c r="H530" s="6">
        <v>43831</v>
      </c>
      <c r="I530" s="2">
        <v>45657</v>
      </c>
      <c r="J530">
        <v>291.64999999999998</v>
      </c>
      <c r="K530" s="45">
        <f t="shared" si="120"/>
        <v>877.82450980392173</v>
      </c>
      <c r="L530" s="3">
        <f t="shared" si="121"/>
        <v>366</v>
      </c>
      <c r="M530" s="3">
        <f t="shared" si="122"/>
        <v>5</v>
      </c>
      <c r="N530" s="3">
        <f t="shared" si="123"/>
        <v>0</v>
      </c>
      <c r="O530" s="3">
        <f t="shared" si="124"/>
        <v>361</v>
      </c>
      <c r="P530" s="51">
        <f t="shared" si="125"/>
        <v>105285.65</v>
      </c>
      <c r="Q530" s="51">
        <f t="shared" si="126"/>
        <v>93337.140100071469</v>
      </c>
      <c r="R530" s="51">
        <f t="shared" si="127"/>
        <v>73737.597624174334</v>
      </c>
      <c r="S530" s="51">
        <f t="shared" si="128"/>
        <v>167074.73772424582</v>
      </c>
      <c r="T530" s="58">
        <f t="shared" si="129"/>
        <v>26248.499999999996</v>
      </c>
      <c r="U530" s="58">
        <f t="shared" si="130"/>
        <v>26248.499999999996</v>
      </c>
      <c r="V530" s="13"/>
      <c r="W530" s="13">
        <f t="shared" si="131"/>
        <v>130</v>
      </c>
      <c r="X530" s="57">
        <f t="shared" si="132"/>
        <v>114117.18627450982</v>
      </c>
      <c r="Y530" s="72">
        <f t="shared" si="133"/>
        <v>87868.686274509819</v>
      </c>
      <c r="AA530" s="74">
        <f t="shared" si="134"/>
        <v>114117.18627450982</v>
      </c>
    </row>
    <row r="531" spans="1:27" ht="14.5" x14ac:dyDescent="0.35">
      <c r="A531">
        <v>4113</v>
      </c>
      <c r="B531" t="s">
        <v>1110</v>
      </c>
      <c r="C531" t="s">
        <v>1385</v>
      </c>
      <c r="D531" t="s">
        <v>1075</v>
      </c>
      <c r="E531" t="s">
        <v>276</v>
      </c>
      <c r="F531" t="s">
        <v>1063</v>
      </c>
      <c r="G531" t="s">
        <v>40</v>
      </c>
      <c r="H531" s="6">
        <v>43831</v>
      </c>
      <c r="I531" s="2">
        <v>45657</v>
      </c>
      <c r="J531">
        <v>291.64999999999998</v>
      </c>
      <c r="K531" s="45">
        <f t="shared" si="120"/>
        <v>1273.897908496732</v>
      </c>
      <c r="L531" s="3">
        <f t="shared" si="121"/>
        <v>366</v>
      </c>
      <c r="M531" s="3">
        <f t="shared" si="122"/>
        <v>0</v>
      </c>
      <c r="N531" s="3">
        <f t="shared" si="123"/>
        <v>0</v>
      </c>
      <c r="O531" s="3">
        <f t="shared" si="124"/>
        <v>366</v>
      </c>
      <c r="P531" s="51">
        <f t="shared" si="125"/>
        <v>106743.9</v>
      </c>
      <c r="Q531" s="51">
        <f t="shared" si="126"/>
        <v>94629.898273202649</v>
      </c>
      <c r="R531" s="51">
        <f t="shared" si="127"/>
        <v>74758.893990160126</v>
      </c>
      <c r="S531" s="51">
        <f t="shared" si="128"/>
        <v>169388.79226336279</v>
      </c>
      <c r="T531" s="58">
        <f t="shared" si="129"/>
        <v>26248.499999999996</v>
      </c>
      <c r="U531" s="58">
        <f t="shared" si="130"/>
        <v>26248.499999999996</v>
      </c>
      <c r="V531" s="13"/>
      <c r="W531" s="13">
        <f t="shared" si="131"/>
        <v>130</v>
      </c>
      <c r="X531" s="57">
        <f t="shared" si="132"/>
        <v>165606.72810457516</v>
      </c>
      <c r="Y531" s="72">
        <f t="shared" si="133"/>
        <v>139358.22810457516</v>
      </c>
      <c r="AA531" s="74">
        <f t="shared" si="134"/>
        <v>165606.72810457516</v>
      </c>
    </row>
    <row r="532" spans="1:27" ht="14.5" x14ac:dyDescent="0.35">
      <c r="A532">
        <v>4114</v>
      </c>
      <c r="B532" t="s">
        <v>1111</v>
      </c>
      <c r="C532" t="s">
        <v>1385</v>
      </c>
      <c r="D532" t="s">
        <v>1062</v>
      </c>
      <c r="E532" t="s">
        <v>276</v>
      </c>
      <c r="F532" t="s">
        <v>1063</v>
      </c>
      <c r="G532" t="s">
        <v>40</v>
      </c>
      <c r="H532" s="6">
        <v>43831</v>
      </c>
      <c r="I532" s="2">
        <v>45657</v>
      </c>
      <c r="J532">
        <v>301.32</v>
      </c>
      <c r="K532" s="45">
        <f t="shared" si="120"/>
        <v>877.5697385620914</v>
      </c>
      <c r="L532" s="3">
        <f t="shared" si="121"/>
        <v>366</v>
      </c>
      <c r="M532" s="3">
        <f t="shared" si="122"/>
        <v>2</v>
      </c>
      <c r="N532" s="3">
        <f t="shared" si="123"/>
        <v>0</v>
      </c>
      <c r="O532" s="3">
        <f t="shared" si="124"/>
        <v>364</v>
      </c>
      <c r="P532" s="51">
        <f t="shared" si="125"/>
        <v>109680.48</v>
      </c>
      <c r="Q532" s="51">
        <f t="shared" si="126"/>
        <v>94112.795003950188</v>
      </c>
      <c r="R532" s="51">
        <f t="shared" si="127"/>
        <v>76815.549901304694</v>
      </c>
      <c r="S532" s="51">
        <f t="shared" si="128"/>
        <v>170928.3449052549</v>
      </c>
      <c r="T532" s="58">
        <f t="shared" si="129"/>
        <v>27118.799999999999</v>
      </c>
      <c r="U532" s="58">
        <f t="shared" si="130"/>
        <v>27118.799999999999</v>
      </c>
      <c r="V532" s="13"/>
      <c r="W532" s="13">
        <f t="shared" si="131"/>
        <v>130</v>
      </c>
      <c r="X532" s="57">
        <f t="shared" si="132"/>
        <v>114084.06601307188</v>
      </c>
      <c r="Y532" s="72">
        <f t="shared" si="133"/>
        <v>86965.266013071872</v>
      </c>
      <c r="AA532" s="74">
        <f t="shared" si="134"/>
        <v>114084.06601307188</v>
      </c>
    </row>
    <row r="533" spans="1:27" ht="14.5" x14ac:dyDescent="0.35">
      <c r="A533">
        <v>4115</v>
      </c>
      <c r="B533" t="s">
        <v>1112</v>
      </c>
      <c r="C533" t="s">
        <v>1385</v>
      </c>
      <c r="D533" t="s">
        <v>1075</v>
      </c>
      <c r="E533" t="s">
        <v>276</v>
      </c>
      <c r="F533" t="s">
        <v>1063</v>
      </c>
      <c r="G533" t="s">
        <v>40</v>
      </c>
      <c r="H533" s="6">
        <v>43831</v>
      </c>
      <c r="I533" s="2">
        <v>45657</v>
      </c>
      <c r="J533">
        <v>291.64999999999998</v>
      </c>
      <c r="K533" s="45">
        <f t="shared" si="120"/>
        <v>1112.1703921568626</v>
      </c>
      <c r="L533" s="3">
        <f t="shared" si="121"/>
        <v>366</v>
      </c>
      <c r="M533" s="3">
        <f t="shared" si="122"/>
        <v>1</v>
      </c>
      <c r="N533" s="3">
        <f t="shared" si="123"/>
        <v>0</v>
      </c>
      <c r="O533" s="3">
        <f t="shared" si="124"/>
        <v>365</v>
      </c>
      <c r="P533" s="51">
        <f t="shared" si="125"/>
        <v>106452.24999999999</v>
      </c>
      <c r="Q533" s="51">
        <f t="shared" si="126"/>
        <v>94371.346638576419</v>
      </c>
      <c r="R533" s="51">
        <f t="shared" si="127"/>
        <v>74554.634716962959</v>
      </c>
      <c r="S533" s="51">
        <f t="shared" si="128"/>
        <v>168925.98135553938</v>
      </c>
      <c r="T533" s="58">
        <f t="shared" si="129"/>
        <v>26248.499999999996</v>
      </c>
      <c r="U533" s="58">
        <f t="shared" si="130"/>
        <v>26248.499999999996</v>
      </c>
      <c r="V533" s="13"/>
      <c r="W533" s="13">
        <f t="shared" si="131"/>
        <v>130</v>
      </c>
      <c r="X533" s="57">
        <f t="shared" si="132"/>
        <v>144582.15098039215</v>
      </c>
      <c r="Y533" s="72">
        <f t="shared" si="133"/>
        <v>118333.65098039215</v>
      </c>
      <c r="AA533" s="74">
        <f t="shared" si="134"/>
        <v>144582.15098039215</v>
      </c>
    </row>
    <row r="534" spans="1:27" ht="14.5" x14ac:dyDescent="0.35">
      <c r="A534">
        <v>4116</v>
      </c>
      <c r="B534" t="s">
        <v>1113</v>
      </c>
      <c r="C534" t="s">
        <v>1385</v>
      </c>
      <c r="D534" t="s">
        <v>1075</v>
      </c>
      <c r="E534" t="s">
        <v>276</v>
      </c>
      <c r="F534" t="s">
        <v>1063</v>
      </c>
      <c r="G534" t="s">
        <v>40</v>
      </c>
      <c r="H534" s="6">
        <v>43831</v>
      </c>
      <c r="I534" s="2">
        <v>45657</v>
      </c>
      <c r="J534">
        <v>291.64999999999998</v>
      </c>
      <c r="K534" s="45">
        <f t="shared" si="120"/>
        <v>963.18862745098045</v>
      </c>
      <c r="L534" s="3">
        <f t="shared" si="121"/>
        <v>366</v>
      </c>
      <c r="M534" s="3">
        <f t="shared" si="122"/>
        <v>0</v>
      </c>
      <c r="N534" s="3">
        <f t="shared" si="123"/>
        <v>0</v>
      </c>
      <c r="O534" s="3">
        <f t="shared" si="124"/>
        <v>366</v>
      </c>
      <c r="P534" s="51">
        <f t="shared" si="125"/>
        <v>106743.9</v>
      </c>
      <c r="Q534" s="51">
        <f t="shared" si="126"/>
        <v>94629.898273202649</v>
      </c>
      <c r="R534" s="51">
        <f t="shared" si="127"/>
        <v>74758.893990160126</v>
      </c>
      <c r="S534" s="51">
        <f t="shared" si="128"/>
        <v>169388.79226336279</v>
      </c>
      <c r="T534" s="58">
        <f t="shared" si="129"/>
        <v>26248.499999999996</v>
      </c>
      <c r="U534" s="58">
        <f t="shared" si="130"/>
        <v>26248.499999999996</v>
      </c>
      <c r="V534" s="13"/>
      <c r="W534" s="13">
        <f t="shared" si="131"/>
        <v>130</v>
      </c>
      <c r="X534" s="57">
        <f t="shared" si="132"/>
        <v>125214.52156862746</v>
      </c>
      <c r="Y534" s="72">
        <f t="shared" si="133"/>
        <v>98966.021568627461</v>
      </c>
      <c r="AA534" s="74">
        <f t="shared" si="134"/>
        <v>125214.52156862746</v>
      </c>
    </row>
    <row r="535" spans="1:27" ht="14.5" x14ac:dyDescent="0.35">
      <c r="A535">
        <v>4117</v>
      </c>
      <c r="B535" t="s">
        <v>1114</v>
      </c>
      <c r="C535" t="s">
        <v>1385</v>
      </c>
      <c r="D535" t="s">
        <v>1077</v>
      </c>
      <c r="E535" t="s">
        <v>276</v>
      </c>
      <c r="F535" t="s">
        <v>1063</v>
      </c>
      <c r="G535" t="s">
        <v>40</v>
      </c>
      <c r="H535" s="6">
        <v>44046</v>
      </c>
      <c r="I535" s="2">
        <v>45657</v>
      </c>
      <c r="J535">
        <v>286.27</v>
      </c>
      <c r="K535" s="45">
        <f t="shared" si="120"/>
        <v>782.66993464052302</v>
      </c>
      <c r="L535" s="3">
        <f t="shared" si="121"/>
        <v>366</v>
      </c>
      <c r="M535" s="3">
        <f t="shared" si="122"/>
        <v>4</v>
      </c>
      <c r="N535" s="3">
        <f t="shared" si="123"/>
        <v>0</v>
      </c>
      <c r="O535" s="3">
        <f t="shared" si="124"/>
        <v>362</v>
      </c>
      <c r="P535" s="51">
        <f t="shared" si="125"/>
        <v>103629.73999999999</v>
      </c>
      <c r="Q535" s="51">
        <f t="shared" si="126"/>
        <v>93595.691734697713</v>
      </c>
      <c r="R535" s="51">
        <f t="shared" si="127"/>
        <v>72577.868589098362</v>
      </c>
      <c r="S535" s="51">
        <f t="shared" si="128"/>
        <v>166173.56032379606</v>
      </c>
      <c r="T535" s="58">
        <f t="shared" si="129"/>
        <v>25764.3</v>
      </c>
      <c r="U535" s="58">
        <f t="shared" si="130"/>
        <v>25764.3</v>
      </c>
      <c r="V535" s="13"/>
      <c r="W535" s="13">
        <f t="shared" si="131"/>
        <v>130</v>
      </c>
      <c r="X535" s="57">
        <f t="shared" si="132"/>
        <v>101747.09150326799</v>
      </c>
      <c r="Y535" s="72">
        <f t="shared" si="133"/>
        <v>75982.791503267988</v>
      </c>
      <c r="AA535" s="74">
        <f t="shared" si="134"/>
        <v>101747.09150326799</v>
      </c>
    </row>
    <row r="536" spans="1:27" ht="14.5" x14ac:dyDescent="0.35">
      <c r="A536">
        <v>4118</v>
      </c>
      <c r="B536" t="s">
        <v>1115</v>
      </c>
      <c r="C536" t="s">
        <v>1385</v>
      </c>
      <c r="D536" t="s">
        <v>1075</v>
      </c>
      <c r="E536" t="s">
        <v>276</v>
      </c>
      <c r="F536" t="s">
        <v>1063</v>
      </c>
      <c r="G536" t="s">
        <v>40</v>
      </c>
      <c r="H536" s="6">
        <v>43831</v>
      </c>
      <c r="I536" s="2">
        <v>45657</v>
      </c>
      <c r="J536">
        <v>291.64999999999998</v>
      </c>
      <c r="K536" s="45">
        <f t="shared" si="120"/>
        <v>1279.0059477124182</v>
      </c>
      <c r="L536" s="3">
        <f t="shared" si="121"/>
        <v>366</v>
      </c>
      <c r="M536" s="3">
        <f t="shared" si="122"/>
        <v>0</v>
      </c>
      <c r="N536" s="3">
        <f t="shared" si="123"/>
        <v>37</v>
      </c>
      <c r="O536" s="3">
        <f t="shared" si="124"/>
        <v>329</v>
      </c>
      <c r="P536" s="51">
        <f t="shared" si="125"/>
        <v>95952.849999999991</v>
      </c>
      <c r="Q536" s="51">
        <f t="shared" si="126"/>
        <v>85063.487792031898</v>
      </c>
      <c r="R536" s="51">
        <f t="shared" si="127"/>
        <v>67201.300881865245</v>
      </c>
      <c r="S536" s="51">
        <f t="shared" si="128"/>
        <v>152264.78867389716</v>
      </c>
      <c r="T536" s="58">
        <f t="shared" si="129"/>
        <v>26248.499999999996</v>
      </c>
      <c r="U536" s="58">
        <f t="shared" si="130"/>
        <v>26248.499999999996</v>
      </c>
      <c r="V536" s="13"/>
      <c r="W536" s="13">
        <f t="shared" si="131"/>
        <v>130</v>
      </c>
      <c r="X536" s="57">
        <f t="shared" si="132"/>
        <v>166270.77320261436</v>
      </c>
      <c r="Y536" s="72">
        <f t="shared" si="133"/>
        <v>140022.27320261436</v>
      </c>
      <c r="AA536" s="74">
        <f t="shared" si="134"/>
        <v>166270.77320261436</v>
      </c>
    </row>
    <row r="537" spans="1:27" ht="14.5" x14ac:dyDescent="0.35">
      <c r="A537">
        <v>4119</v>
      </c>
      <c r="B537" t="s">
        <v>1116</v>
      </c>
      <c r="C537" t="s">
        <v>1385</v>
      </c>
      <c r="D537" t="s">
        <v>1075</v>
      </c>
      <c r="E537" t="s">
        <v>276</v>
      </c>
      <c r="F537" t="s">
        <v>1063</v>
      </c>
      <c r="G537" t="s">
        <v>40</v>
      </c>
      <c r="H537" s="6">
        <v>43831</v>
      </c>
      <c r="I537" s="2">
        <v>45657</v>
      </c>
      <c r="J537">
        <v>291.64999999999998</v>
      </c>
      <c r="K537" s="45">
        <f t="shared" si="120"/>
        <v>1022.8883660130722</v>
      </c>
      <c r="L537" s="3">
        <f t="shared" si="121"/>
        <v>366</v>
      </c>
      <c r="M537" s="3">
        <f t="shared" si="122"/>
        <v>8</v>
      </c>
      <c r="N537" s="3">
        <f t="shared" si="123"/>
        <v>0</v>
      </c>
      <c r="O537" s="3">
        <f t="shared" si="124"/>
        <v>358</v>
      </c>
      <c r="P537" s="51">
        <f t="shared" si="125"/>
        <v>104410.7</v>
      </c>
      <c r="Q537" s="51">
        <f t="shared" si="126"/>
        <v>92561.485196192763</v>
      </c>
      <c r="R537" s="51">
        <f t="shared" si="127"/>
        <v>73124.819804582861</v>
      </c>
      <c r="S537" s="51">
        <f t="shared" si="128"/>
        <v>165686.30500077561</v>
      </c>
      <c r="T537" s="58">
        <f t="shared" si="129"/>
        <v>26248.499999999996</v>
      </c>
      <c r="U537" s="58">
        <f t="shared" si="130"/>
        <v>26248.499999999996</v>
      </c>
      <c r="V537" s="13"/>
      <c r="W537" s="13">
        <f t="shared" si="131"/>
        <v>130</v>
      </c>
      <c r="X537" s="57">
        <f t="shared" si="132"/>
        <v>132975.48758169939</v>
      </c>
      <c r="Y537" s="72">
        <f t="shared" si="133"/>
        <v>106726.98758169939</v>
      </c>
      <c r="AA537" s="74">
        <f t="shared" si="134"/>
        <v>132975.48758169939</v>
      </c>
    </row>
    <row r="538" spans="1:27" ht="14.5" x14ac:dyDescent="0.35">
      <c r="A538">
        <v>4120</v>
      </c>
      <c r="B538" t="s">
        <v>1117</v>
      </c>
      <c r="C538" t="s">
        <v>1385</v>
      </c>
      <c r="D538" t="s">
        <v>1077</v>
      </c>
      <c r="E538" t="s">
        <v>276</v>
      </c>
      <c r="F538" t="s">
        <v>1063</v>
      </c>
      <c r="G538" t="s">
        <v>40</v>
      </c>
      <c r="H538" s="6">
        <v>43831</v>
      </c>
      <c r="I538" s="2">
        <v>45657</v>
      </c>
      <c r="J538">
        <v>286.27</v>
      </c>
      <c r="K538" s="45">
        <f t="shared" si="120"/>
        <v>877.83764705882379</v>
      </c>
      <c r="L538" s="3">
        <f t="shared" si="121"/>
        <v>366</v>
      </c>
      <c r="M538" s="3">
        <f t="shared" si="122"/>
        <v>0</v>
      </c>
      <c r="N538" s="3">
        <f t="shared" si="123"/>
        <v>0</v>
      </c>
      <c r="O538" s="3">
        <f t="shared" si="124"/>
        <v>366</v>
      </c>
      <c r="P538" s="51">
        <f t="shared" si="125"/>
        <v>104774.81999999999</v>
      </c>
      <c r="Q538" s="51">
        <f t="shared" si="126"/>
        <v>94629.898273202649</v>
      </c>
      <c r="R538" s="51">
        <f t="shared" si="127"/>
        <v>73379.833987872931</v>
      </c>
      <c r="S538" s="51">
        <f t="shared" si="128"/>
        <v>168009.73226107558</v>
      </c>
      <c r="T538" s="58">
        <f t="shared" si="129"/>
        <v>25764.3</v>
      </c>
      <c r="U538" s="58">
        <f t="shared" si="130"/>
        <v>25764.3</v>
      </c>
      <c r="V538" s="13"/>
      <c r="W538" s="13">
        <f t="shared" si="131"/>
        <v>130</v>
      </c>
      <c r="X538" s="57">
        <f t="shared" si="132"/>
        <v>114118.8941176471</v>
      </c>
      <c r="Y538" s="72">
        <f t="shared" si="133"/>
        <v>88354.594117647095</v>
      </c>
      <c r="AA538" s="74">
        <f t="shared" si="134"/>
        <v>114118.8941176471</v>
      </c>
    </row>
    <row r="539" spans="1:27" ht="14.5" x14ac:dyDescent="0.35">
      <c r="A539">
        <v>4121</v>
      </c>
      <c r="B539" t="s">
        <v>1118</v>
      </c>
      <c r="C539" t="s">
        <v>1385</v>
      </c>
      <c r="D539" t="s">
        <v>1075</v>
      </c>
      <c r="E539" t="s">
        <v>276</v>
      </c>
      <c r="F539" t="s">
        <v>1063</v>
      </c>
      <c r="G539" t="s">
        <v>40</v>
      </c>
      <c r="H539" s="6">
        <v>43831</v>
      </c>
      <c r="I539" s="2">
        <v>45657</v>
      </c>
      <c r="J539">
        <v>291.64999999999998</v>
      </c>
      <c r="K539" s="45">
        <f t="shared" si="120"/>
        <v>1121.7909150326795</v>
      </c>
      <c r="L539" s="3">
        <f t="shared" si="121"/>
        <v>366</v>
      </c>
      <c r="M539" s="3">
        <f t="shared" si="122"/>
        <v>0</v>
      </c>
      <c r="N539" s="3">
        <f t="shared" si="123"/>
        <v>0</v>
      </c>
      <c r="O539" s="3">
        <f t="shared" si="124"/>
        <v>366</v>
      </c>
      <c r="P539" s="51">
        <f t="shared" si="125"/>
        <v>106743.9</v>
      </c>
      <c r="Q539" s="51">
        <f t="shared" si="126"/>
        <v>94629.898273202649</v>
      </c>
      <c r="R539" s="51">
        <f t="shared" si="127"/>
        <v>74758.893990160126</v>
      </c>
      <c r="S539" s="51">
        <f t="shared" si="128"/>
        <v>169388.79226336279</v>
      </c>
      <c r="T539" s="58">
        <f t="shared" si="129"/>
        <v>26248.499999999996</v>
      </c>
      <c r="U539" s="58">
        <f t="shared" si="130"/>
        <v>26248.499999999996</v>
      </c>
      <c r="V539" s="13"/>
      <c r="W539" s="13">
        <f t="shared" si="131"/>
        <v>130</v>
      </c>
      <c r="X539" s="57">
        <f t="shared" si="132"/>
        <v>145832.81895424833</v>
      </c>
      <c r="Y539" s="72">
        <f t="shared" si="133"/>
        <v>119584.31895424833</v>
      </c>
      <c r="AA539" s="74">
        <f t="shared" si="134"/>
        <v>145832.81895424833</v>
      </c>
    </row>
    <row r="540" spans="1:27" ht="14.5" x14ac:dyDescent="0.35">
      <c r="A540">
        <v>4122</v>
      </c>
      <c r="B540" t="s">
        <v>1119</v>
      </c>
      <c r="C540" t="s">
        <v>1385</v>
      </c>
      <c r="D540" t="s">
        <v>1079</v>
      </c>
      <c r="E540" t="s">
        <v>276</v>
      </c>
      <c r="F540" t="s">
        <v>1519</v>
      </c>
      <c r="G540" t="s">
        <v>1529</v>
      </c>
      <c r="H540" s="6">
        <v>44044</v>
      </c>
      <c r="I540" s="2">
        <v>45657</v>
      </c>
      <c r="J540">
        <v>434.3</v>
      </c>
      <c r="K540" s="45">
        <f t="shared" si="120"/>
        <v>1805.4928104575165</v>
      </c>
      <c r="L540" s="3">
        <f t="shared" si="121"/>
        <v>366</v>
      </c>
      <c r="M540" s="3">
        <f t="shared" si="122"/>
        <v>3</v>
      </c>
      <c r="N540" s="3">
        <f t="shared" si="123"/>
        <v>0</v>
      </c>
      <c r="O540" s="3">
        <f t="shared" si="124"/>
        <v>363</v>
      </c>
      <c r="P540" s="51">
        <f t="shared" si="125"/>
        <v>157650.9</v>
      </c>
      <c r="Q540" s="51">
        <f t="shared" si="126"/>
        <v>93854.243369323944</v>
      </c>
      <c r="R540" s="51">
        <f t="shared" si="127"/>
        <v>110411.99469527847</v>
      </c>
      <c r="S540" s="51">
        <f t="shared" si="128"/>
        <v>204266.23806460242</v>
      </c>
      <c r="T540" s="58">
        <f t="shared" si="129"/>
        <v>39087</v>
      </c>
      <c r="U540" s="58">
        <f t="shared" si="130"/>
        <v>39087</v>
      </c>
      <c r="V540" s="13"/>
      <c r="W540" s="13">
        <f t="shared" si="131"/>
        <v>130</v>
      </c>
      <c r="X540" s="57">
        <f t="shared" si="132"/>
        <v>234714.06535947716</v>
      </c>
      <c r="Y540" s="72">
        <f t="shared" si="133"/>
        <v>195627.06535947716</v>
      </c>
      <c r="AA540" s="74">
        <f t="shared" si="134"/>
        <v>234714.06535947716</v>
      </c>
    </row>
    <row r="541" spans="1:27" ht="14.5" x14ac:dyDescent="0.35">
      <c r="A541">
        <v>4124</v>
      </c>
      <c r="B541" t="s">
        <v>1120</v>
      </c>
      <c r="C541" t="s">
        <v>1385</v>
      </c>
      <c r="D541" t="s">
        <v>1121</v>
      </c>
      <c r="E541" t="s">
        <v>276</v>
      </c>
      <c r="F541" t="s">
        <v>1063</v>
      </c>
      <c r="G541" t="s">
        <v>1529</v>
      </c>
      <c r="H541" s="6">
        <v>43831</v>
      </c>
      <c r="I541" s="2">
        <v>45657</v>
      </c>
      <c r="J541">
        <v>391.3</v>
      </c>
      <c r="K541" s="45">
        <f t="shared" si="120"/>
        <v>1792.204705882353</v>
      </c>
      <c r="L541" s="3">
        <f t="shared" si="121"/>
        <v>366</v>
      </c>
      <c r="M541" s="3">
        <f t="shared" si="122"/>
        <v>0</v>
      </c>
      <c r="N541" s="3">
        <f t="shared" si="123"/>
        <v>0</v>
      </c>
      <c r="O541" s="3">
        <f t="shared" si="124"/>
        <v>366</v>
      </c>
      <c r="P541" s="51">
        <f t="shared" si="125"/>
        <v>143215.80000000002</v>
      </c>
      <c r="Q541" s="51">
        <f t="shared" si="126"/>
        <v>94629.898273202649</v>
      </c>
      <c r="R541" s="51">
        <f t="shared" si="127"/>
        <v>100302.26373512656</v>
      </c>
      <c r="S541" s="51">
        <f t="shared" si="128"/>
        <v>194932.16200832921</v>
      </c>
      <c r="T541" s="58">
        <f t="shared" si="129"/>
        <v>35217</v>
      </c>
      <c r="U541" s="58">
        <f t="shared" si="130"/>
        <v>35217</v>
      </c>
      <c r="V541" s="13"/>
      <c r="W541" s="13">
        <f t="shared" si="131"/>
        <v>130</v>
      </c>
      <c r="X541" s="57">
        <f t="shared" si="132"/>
        <v>232986.61176470589</v>
      </c>
      <c r="Y541" s="72">
        <f t="shared" si="133"/>
        <v>197769.61176470589</v>
      </c>
      <c r="AA541" s="74">
        <f t="shared" si="134"/>
        <v>232986.61176470589</v>
      </c>
    </row>
    <row r="542" spans="1:27" ht="14.5" x14ac:dyDescent="0.35">
      <c r="A542">
        <v>4125</v>
      </c>
      <c r="B542" t="s">
        <v>1122</v>
      </c>
      <c r="C542" t="s">
        <v>1385</v>
      </c>
      <c r="D542" t="s">
        <v>450</v>
      </c>
      <c r="E542" t="s">
        <v>276</v>
      </c>
      <c r="F542" t="s">
        <v>1063</v>
      </c>
      <c r="G542" t="s">
        <v>1529</v>
      </c>
      <c r="H542" s="6">
        <v>43831</v>
      </c>
      <c r="I542" s="2">
        <v>45657</v>
      </c>
      <c r="J542">
        <v>286.27</v>
      </c>
      <c r="K542" s="45">
        <f t="shared" si="120"/>
        <v>1022.9430718954249</v>
      </c>
      <c r="L542" s="3">
        <f t="shared" si="121"/>
        <v>366</v>
      </c>
      <c r="M542" s="3">
        <f t="shared" si="122"/>
        <v>1</v>
      </c>
      <c r="N542" s="3">
        <f t="shared" si="123"/>
        <v>0</v>
      </c>
      <c r="O542" s="3">
        <f t="shared" si="124"/>
        <v>365</v>
      </c>
      <c r="P542" s="51">
        <f t="shared" si="125"/>
        <v>104488.54999999999</v>
      </c>
      <c r="Q542" s="51">
        <f t="shared" si="126"/>
        <v>94371.346638576419</v>
      </c>
      <c r="R542" s="51">
        <f t="shared" si="127"/>
        <v>73179.342638179281</v>
      </c>
      <c r="S542" s="51">
        <f t="shared" si="128"/>
        <v>167550.6892767557</v>
      </c>
      <c r="T542" s="58">
        <f t="shared" si="129"/>
        <v>25764.3</v>
      </c>
      <c r="U542" s="58">
        <f t="shared" si="130"/>
        <v>25764.3</v>
      </c>
      <c r="V542" s="13"/>
      <c r="W542" s="13">
        <f t="shared" si="131"/>
        <v>130</v>
      </c>
      <c r="X542" s="57">
        <f t="shared" si="132"/>
        <v>132982.59934640524</v>
      </c>
      <c r="Y542" s="72">
        <f t="shared" si="133"/>
        <v>107218.29934640524</v>
      </c>
      <c r="AA542" s="74">
        <f t="shared" si="134"/>
        <v>132982.59934640524</v>
      </c>
    </row>
    <row r="543" spans="1:27" ht="14.5" x14ac:dyDescent="0.35">
      <c r="A543">
        <v>4126</v>
      </c>
      <c r="B543" t="s">
        <v>1123</v>
      </c>
      <c r="C543" t="s">
        <v>1385</v>
      </c>
      <c r="D543" t="s">
        <v>1075</v>
      </c>
      <c r="E543" t="s">
        <v>276</v>
      </c>
      <c r="F543" t="s">
        <v>1063</v>
      </c>
      <c r="G543" t="s">
        <v>40</v>
      </c>
      <c r="H543" s="6">
        <v>43831</v>
      </c>
      <c r="I543" s="2">
        <v>45657</v>
      </c>
      <c r="J543">
        <v>291.64999999999998</v>
      </c>
      <c r="K543" s="45">
        <f t="shared" si="120"/>
        <v>882.22947712418329</v>
      </c>
      <c r="L543" s="3">
        <f t="shared" si="121"/>
        <v>366</v>
      </c>
      <c r="M543" s="3">
        <f t="shared" si="122"/>
        <v>2</v>
      </c>
      <c r="N543" s="3">
        <f t="shared" si="123"/>
        <v>0</v>
      </c>
      <c r="O543" s="3">
        <f t="shared" si="124"/>
        <v>364</v>
      </c>
      <c r="P543" s="51">
        <f t="shared" si="125"/>
        <v>106160.59999999999</v>
      </c>
      <c r="Q543" s="51">
        <f t="shared" si="126"/>
        <v>94112.795003950188</v>
      </c>
      <c r="R543" s="51">
        <f t="shared" si="127"/>
        <v>74350.375443765806</v>
      </c>
      <c r="S543" s="51">
        <f t="shared" si="128"/>
        <v>168463.17044771599</v>
      </c>
      <c r="T543" s="58">
        <f t="shared" si="129"/>
        <v>26248.499999999996</v>
      </c>
      <c r="U543" s="58">
        <f t="shared" si="130"/>
        <v>26248.499999999996</v>
      </c>
      <c r="V543" s="13"/>
      <c r="W543" s="13">
        <f t="shared" si="131"/>
        <v>130</v>
      </c>
      <c r="X543" s="57">
        <f t="shared" si="132"/>
        <v>114689.83202614383</v>
      </c>
      <c r="Y543" s="72">
        <f t="shared" si="133"/>
        <v>88441.332026143835</v>
      </c>
      <c r="AA543" s="74">
        <f t="shared" si="134"/>
        <v>114689.83202614383</v>
      </c>
    </row>
    <row r="544" spans="1:27" ht="14.5" x14ac:dyDescent="0.35">
      <c r="A544">
        <v>4128</v>
      </c>
      <c r="B544" t="s">
        <v>1124</v>
      </c>
      <c r="C544" t="s">
        <v>1385</v>
      </c>
      <c r="D544" t="s">
        <v>1077</v>
      </c>
      <c r="E544" t="s">
        <v>276</v>
      </c>
      <c r="F544" t="s">
        <v>1063</v>
      </c>
      <c r="G544" t="s">
        <v>40</v>
      </c>
      <c r="H544" s="6">
        <v>43831</v>
      </c>
      <c r="I544" s="2">
        <v>45657</v>
      </c>
      <c r="J544">
        <v>286.27</v>
      </c>
      <c r="K544" s="45">
        <f t="shared" si="120"/>
        <v>757.96509803921583</v>
      </c>
      <c r="L544" s="3">
        <f t="shared" si="121"/>
        <v>366</v>
      </c>
      <c r="M544" s="3">
        <f t="shared" si="122"/>
        <v>6</v>
      </c>
      <c r="N544" s="3">
        <f t="shared" si="123"/>
        <v>0</v>
      </c>
      <c r="O544" s="3">
        <f t="shared" si="124"/>
        <v>360</v>
      </c>
      <c r="P544" s="51">
        <f t="shared" si="125"/>
        <v>103057.2</v>
      </c>
      <c r="Q544" s="51">
        <f t="shared" si="126"/>
        <v>93078.588465445238</v>
      </c>
      <c r="R544" s="51">
        <f t="shared" si="127"/>
        <v>72176.885889711077</v>
      </c>
      <c r="S544" s="51">
        <f t="shared" si="128"/>
        <v>165255.4743551563</v>
      </c>
      <c r="T544" s="58">
        <f t="shared" si="129"/>
        <v>25764.3</v>
      </c>
      <c r="U544" s="58">
        <f t="shared" si="130"/>
        <v>25764.3</v>
      </c>
      <c r="V544" s="13"/>
      <c r="W544" s="13">
        <f t="shared" si="131"/>
        <v>130</v>
      </c>
      <c r="X544" s="57">
        <f t="shared" si="132"/>
        <v>98535.462745098062</v>
      </c>
      <c r="Y544" s="72">
        <f t="shared" si="133"/>
        <v>72771.16274509806</v>
      </c>
      <c r="AA544" s="74">
        <f t="shared" si="134"/>
        <v>98535.462745098062</v>
      </c>
    </row>
    <row r="545" spans="1:27" ht="14.5" x14ac:dyDescent="0.35">
      <c r="A545">
        <v>4129</v>
      </c>
      <c r="B545" t="s">
        <v>1125</v>
      </c>
      <c r="C545" t="s">
        <v>1385</v>
      </c>
      <c r="D545" t="s">
        <v>1075</v>
      </c>
      <c r="E545" t="s">
        <v>276</v>
      </c>
      <c r="F545" t="s">
        <v>1063</v>
      </c>
      <c r="G545" t="s">
        <v>40</v>
      </c>
      <c r="H545" s="6">
        <v>43831</v>
      </c>
      <c r="I545" s="2">
        <v>45657</v>
      </c>
      <c r="J545">
        <v>291.64999999999998</v>
      </c>
      <c r="K545" s="45">
        <f t="shared" si="120"/>
        <v>1088.5020915032678</v>
      </c>
      <c r="L545" s="3">
        <f t="shared" si="121"/>
        <v>366</v>
      </c>
      <c r="M545" s="3">
        <f t="shared" si="122"/>
        <v>2</v>
      </c>
      <c r="N545" s="3">
        <f t="shared" si="123"/>
        <v>0</v>
      </c>
      <c r="O545" s="3">
        <f t="shared" si="124"/>
        <v>364</v>
      </c>
      <c r="P545" s="51">
        <f t="shared" si="125"/>
        <v>106160.59999999999</v>
      </c>
      <c r="Q545" s="51">
        <f t="shared" si="126"/>
        <v>94112.795003950188</v>
      </c>
      <c r="R545" s="51">
        <f t="shared" si="127"/>
        <v>74350.375443765806</v>
      </c>
      <c r="S545" s="51">
        <f t="shared" si="128"/>
        <v>168463.17044771599</v>
      </c>
      <c r="T545" s="58">
        <f t="shared" si="129"/>
        <v>26248.499999999996</v>
      </c>
      <c r="U545" s="58">
        <f t="shared" si="130"/>
        <v>26248.499999999996</v>
      </c>
      <c r="V545" s="13"/>
      <c r="W545" s="13">
        <f t="shared" si="131"/>
        <v>130</v>
      </c>
      <c r="X545" s="57">
        <f t="shared" si="132"/>
        <v>141505.27189542481</v>
      </c>
      <c r="Y545" s="72">
        <f t="shared" si="133"/>
        <v>115256.77189542481</v>
      </c>
      <c r="AA545" s="74">
        <f t="shared" si="134"/>
        <v>141505.27189542481</v>
      </c>
    </row>
    <row r="546" spans="1:27" ht="14.5" x14ac:dyDescent="0.35">
      <c r="A546">
        <v>4130</v>
      </c>
      <c r="B546" t="s">
        <v>1126</v>
      </c>
      <c r="C546" t="s">
        <v>1488</v>
      </c>
      <c r="D546" t="s">
        <v>1077</v>
      </c>
      <c r="E546" t="s">
        <v>276</v>
      </c>
      <c r="F546" t="s">
        <v>1063</v>
      </c>
      <c r="G546" t="s">
        <v>40</v>
      </c>
      <c r="H546" s="6">
        <v>43831</v>
      </c>
      <c r="I546" s="2">
        <v>45657</v>
      </c>
      <c r="J546">
        <v>268.75</v>
      </c>
      <c r="K546" s="45">
        <f t="shared" si="120"/>
        <v>268.75</v>
      </c>
      <c r="L546" s="3">
        <f t="shared" si="121"/>
        <v>366</v>
      </c>
      <c r="M546" s="3">
        <f t="shared" si="122"/>
        <v>10</v>
      </c>
      <c r="N546" s="3">
        <f t="shared" si="123"/>
        <v>0</v>
      </c>
      <c r="O546" s="3">
        <f t="shared" si="124"/>
        <v>356</v>
      </c>
      <c r="P546" s="51">
        <f t="shared" si="125"/>
        <v>95675</v>
      </c>
      <c r="Q546" s="51">
        <f t="shared" si="126"/>
        <v>92044.381926940288</v>
      </c>
      <c r="R546" s="51">
        <f t="shared" si="127"/>
        <v>67006.706542561878</v>
      </c>
      <c r="S546" s="51">
        <f t="shared" si="128"/>
        <v>159051.08846950217</v>
      </c>
      <c r="T546" s="58">
        <f t="shared" si="129"/>
        <v>24187.5</v>
      </c>
      <c r="U546" s="58">
        <f t="shared" si="130"/>
        <v>24187.5</v>
      </c>
      <c r="V546" s="13"/>
      <c r="W546" s="13">
        <f t="shared" si="131"/>
        <v>0</v>
      </c>
      <c r="X546" s="57">
        <f t="shared" si="132"/>
        <v>0</v>
      </c>
      <c r="Y546" s="72">
        <f t="shared" si="133"/>
        <v>0</v>
      </c>
      <c r="AA546" s="74">
        <f t="shared" si="134"/>
        <v>24187.5</v>
      </c>
    </row>
    <row r="547" spans="1:27" ht="14.5" x14ac:dyDescent="0.35">
      <c r="A547">
        <v>4133</v>
      </c>
      <c r="B547" t="s">
        <v>1127</v>
      </c>
      <c r="C547" t="s">
        <v>1385</v>
      </c>
      <c r="D547" t="s">
        <v>1062</v>
      </c>
      <c r="E547" t="s">
        <v>276</v>
      </c>
      <c r="F547" t="s">
        <v>1063</v>
      </c>
      <c r="G547" t="s">
        <v>40</v>
      </c>
      <c r="H547" s="6">
        <v>43831</v>
      </c>
      <c r="I547" s="2">
        <v>45657</v>
      </c>
      <c r="J547">
        <v>301.32</v>
      </c>
      <c r="K547" s="45">
        <f t="shared" si="120"/>
        <v>1008.1305882352942</v>
      </c>
      <c r="L547" s="3">
        <f t="shared" si="121"/>
        <v>366</v>
      </c>
      <c r="M547" s="3">
        <f t="shared" si="122"/>
        <v>0</v>
      </c>
      <c r="N547" s="3">
        <f t="shared" si="123"/>
        <v>0</v>
      </c>
      <c r="O547" s="3">
        <f t="shared" si="124"/>
        <v>366</v>
      </c>
      <c r="P547" s="51">
        <f t="shared" si="125"/>
        <v>110283.12</v>
      </c>
      <c r="Q547" s="51">
        <f t="shared" si="126"/>
        <v>94629.898273202649</v>
      </c>
      <c r="R547" s="51">
        <f t="shared" si="127"/>
        <v>77237.613362300879</v>
      </c>
      <c r="S547" s="51">
        <f t="shared" si="128"/>
        <v>171867.51163550353</v>
      </c>
      <c r="T547" s="58">
        <f t="shared" si="129"/>
        <v>27118.799999999999</v>
      </c>
      <c r="U547" s="58">
        <f t="shared" si="130"/>
        <v>27118.799999999999</v>
      </c>
      <c r="V547" s="13"/>
      <c r="W547" s="13">
        <f t="shared" si="131"/>
        <v>130</v>
      </c>
      <c r="X547" s="57">
        <f t="shared" si="132"/>
        <v>131056.97647058826</v>
      </c>
      <c r="Y547" s="72">
        <f t="shared" si="133"/>
        <v>103938.17647058825</v>
      </c>
      <c r="AA547" s="74">
        <f t="shared" si="134"/>
        <v>131056.97647058826</v>
      </c>
    </row>
    <row r="548" spans="1:27" ht="14.5" x14ac:dyDescent="0.35">
      <c r="A548">
        <v>4134</v>
      </c>
      <c r="B548" t="s">
        <v>1128</v>
      </c>
      <c r="C548" t="s">
        <v>1385</v>
      </c>
      <c r="D548" t="s">
        <v>1062</v>
      </c>
      <c r="E548" t="s">
        <v>276</v>
      </c>
      <c r="F548" t="s">
        <v>1063</v>
      </c>
      <c r="G548" t="s">
        <v>40</v>
      </c>
      <c r="H548" s="6">
        <v>43831</v>
      </c>
      <c r="I548" s="2">
        <v>45657</v>
      </c>
      <c r="J548">
        <v>301.32</v>
      </c>
      <c r="K548" s="45">
        <f t="shared" si="120"/>
        <v>1116.4980392156863</v>
      </c>
      <c r="L548" s="3">
        <f t="shared" si="121"/>
        <v>366</v>
      </c>
      <c r="M548" s="3">
        <f t="shared" si="122"/>
        <v>3</v>
      </c>
      <c r="N548" s="3">
        <f t="shared" si="123"/>
        <v>0</v>
      </c>
      <c r="O548" s="3">
        <f t="shared" si="124"/>
        <v>363</v>
      </c>
      <c r="P548" s="51">
        <f t="shared" si="125"/>
        <v>109379.16</v>
      </c>
      <c r="Q548" s="51">
        <f t="shared" si="126"/>
        <v>93854.243369323944</v>
      </c>
      <c r="R548" s="51">
        <f t="shared" si="127"/>
        <v>76604.518170806608</v>
      </c>
      <c r="S548" s="51">
        <f t="shared" si="128"/>
        <v>170458.76154013054</v>
      </c>
      <c r="T548" s="58">
        <f t="shared" si="129"/>
        <v>27118.799999999999</v>
      </c>
      <c r="U548" s="58">
        <f t="shared" si="130"/>
        <v>27118.799999999999</v>
      </c>
      <c r="V548" s="13"/>
      <c r="W548" s="13">
        <f t="shared" si="131"/>
        <v>130</v>
      </c>
      <c r="X548" s="57">
        <f t="shared" si="132"/>
        <v>145144.74509803922</v>
      </c>
      <c r="Y548" s="72">
        <f t="shared" si="133"/>
        <v>118025.94509803921</v>
      </c>
      <c r="AA548" s="74">
        <f t="shared" si="134"/>
        <v>145144.74509803922</v>
      </c>
    </row>
    <row r="549" spans="1:27" ht="14.5" x14ac:dyDescent="0.35">
      <c r="A549">
        <v>4135</v>
      </c>
      <c r="B549" t="s">
        <v>1129</v>
      </c>
      <c r="C549" t="s">
        <v>1385</v>
      </c>
      <c r="D549" t="s">
        <v>1103</v>
      </c>
      <c r="E549" t="s">
        <v>276</v>
      </c>
      <c r="F549" t="s">
        <v>1519</v>
      </c>
      <c r="G549" t="s">
        <v>1529</v>
      </c>
      <c r="H549" s="6">
        <v>43831</v>
      </c>
      <c r="I549" s="2">
        <v>45657</v>
      </c>
      <c r="J549">
        <v>391.3</v>
      </c>
      <c r="K549" s="45">
        <f t="shared" si="120"/>
        <v>1322.8990196078432</v>
      </c>
      <c r="L549" s="3">
        <f t="shared" si="121"/>
        <v>366</v>
      </c>
      <c r="M549" s="3">
        <f t="shared" si="122"/>
        <v>0</v>
      </c>
      <c r="N549" s="3">
        <f t="shared" si="123"/>
        <v>0</v>
      </c>
      <c r="O549" s="3">
        <f t="shared" si="124"/>
        <v>366</v>
      </c>
      <c r="P549" s="51">
        <f t="shared" si="125"/>
        <v>143215.80000000002</v>
      </c>
      <c r="Q549" s="51">
        <f t="shared" si="126"/>
        <v>94629.898273202649</v>
      </c>
      <c r="R549" s="51">
        <f t="shared" si="127"/>
        <v>100302.26373512656</v>
      </c>
      <c r="S549" s="51">
        <f t="shared" si="128"/>
        <v>194932.16200832921</v>
      </c>
      <c r="T549" s="58">
        <f t="shared" si="129"/>
        <v>35217</v>
      </c>
      <c r="U549" s="58">
        <f t="shared" si="130"/>
        <v>35217</v>
      </c>
      <c r="V549" s="13"/>
      <c r="W549" s="13">
        <f t="shared" si="131"/>
        <v>130</v>
      </c>
      <c r="X549" s="57">
        <f t="shared" si="132"/>
        <v>171976.87254901961</v>
      </c>
      <c r="Y549" s="72">
        <f t="shared" si="133"/>
        <v>136759.87254901961</v>
      </c>
      <c r="AA549" s="74">
        <f t="shared" si="134"/>
        <v>171976.87254901961</v>
      </c>
    </row>
    <row r="550" spans="1:27" ht="14.5" x14ac:dyDescent="0.35">
      <c r="A550">
        <v>4136</v>
      </c>
      <c r="B550" t="s">
        <v>1130</v>
      </c>
      <c r="C550" t="s">
        <v>1385</v>
      </c>
      <c r="D550" t="s">
        <v>1079</v>
      </c>
      <c r="E550" t="s">
        <v>276</v>
      </c>
      <c r="F550" t="s">
        <v>1519</v>
      </c>
      <c r="G550" t="s">
        <v>1529</v>
      </c>
      <c r="H550" s="6">
        <v>44228</v>
      </c>
      <c r="I550" s="2">
        <v>45657</v>
      </c>
      <c r="J550">
        <v>434.3</v>
      </c>
      <c r="K550" s="45">
        <f t="shared" si="120"/>
        <v>1551.1728104575166</v>
      </c>
      <c r="L550" s="3">
        <f t="shared" si="121"/>
        <v>366</v>
      </c>
      <c r="M550" s="3">
        <f t="shared" si="122"/>
        <v>0</v>
      </c>
      <c r="N550" s="3">
        <f t="shared" si="123"/>
        <v>0</v>
      </c>
      <c r="O550" s="3">
        <f t="shared" si="124"/>
        <v>366</v>
      </c>
      <c r="P550" s="51">
        <f t="shared" si="125"/>
        <v>158953.80000000002</v>
      </c>
      <c r="Q550" s="51">
        <f t="shared" si="126"/>
        <v>94629.898273202649</v>
      </c>
      <c r="R550" s="51">
        <f t="shared" si="127"/>
        <v>111324.4905192064</v>
      </c>
      <c r="S550" s="51">
        <f t="shared" si="128"/>
        <v>205954.38879240904</v>
      </c>
      <c r="T550" s="58">
        <f t="shared" si="129"/>
        <v>39087</v>
      </c>
      <c r="U550" s="58">
        <f t="shared" si="130"/>
        <v>39087</v>
      </c>
      <c r="V550" s="13"/>
      <c r="W550" s="13">
        <f t="shared" si="131"/>
        <v>130</v>
      </c>
      <c r="X550" s="57">
        <f t="shared" si="132"/>
        <v>201652.46535947715</v>
      </c>
      <c r="Y550" s="72">
        <f t="shared" si="133"/>
        <v>162565.46535947715</v>
      </c>
      <c r="AA550" s="74">
        <f t="shared" si="134"/>
        <v>201652.46535947715</v>
      </c>
    </row>
    <row r="551" spans="1:27" ht="14.5" x14ac:dyDescent="0.35">
      <c r="A551">
        <v>4137</v>
      </c>
      <c r="B551" t="s">
        <v>1131</v>
      </c>
      <c r="C551" t="s">
        <v>1385</v>
      </c>
      <c r="D551" t="s">
        <v>1062</v>
      </c>
      <c r="E551" t="s">
        <v>276</v>
      </c>
      <c r="F551" t="s">
        <v>1063</v>
      </c>
      <c r="G551" t="s">
        <v>40</v>
      </c>
      <c r="H551" s="6">
        <v>43831</v>
      </c>
      <c r="I551" s="2">
        <v>45657</v>
      </c>
      <c r="J551">
        <v>301.32</v>
      </c>
      <c r="K551" s="45">
        <f t="shared" si="120"/>
        <v>1045.7450980392157</v>
      </c>
      <c r="L551" s="3">
        <f t="shared" si="121"/>
        <v>366</v>
      </c>
      <c r="M551" s="3">
        <f t="shared" si="122"/>
        <v>4</v>
      </c>
      <c r="N551" s="3">
        <f t="shared" si="123"/>
        <v>0</v>
      </c>
      <c r="O551" s="3">
        <f t="shared" si="124"/>
        <v>362</v>
      </c>
      <c r="P551" s="51">
        <f t="shared" si="125"/>
        <v>109077.84</v>
      </c>
      <c r="Q551" s="51">
        <f t="shared" si="126"/>
        <v>93595.691734697713</v>
      </c>
      <c r="R551" s="51">
        <f t="shared" si="127"/>
        <v>76393.486440308508</v>
      </c>
      <c r="S551" s="51">
        <f t="shared" si="128"/>
        <v>169989.17817500624</v>
      </c>
      <c r="T551" s="58">
        <f t="shared" si="129"/>
        <v>27118.799999999999</v>
      </c>
      <c r="U551" s="58">
        <f t="shared" si="130"/>
        <v>27118.799999999999</v>
      </c>
      <c r="V551" s="13"/>
      <c r="W551" s="13">
        <f t="shared" si="131"/>
        <v>130</v>
      </c>
      <c r="X551" s="57">
        <f t="shared" si="132"/>
        <v>135946.86274509804</v>
      </c>
      <c r="Y551" s="72">
        <f t="shared" si="133"/>
        <v>108828.06274509804</v>
      </c>
      <c r="AA551" s="74">
        <f t="shared" si="134"/>
        <v>135946.86274509804</v>
      </c>
    </row>
    <row r="552" spans="1:27" ht="14.5" x14ac:dyDescent="0.35">
      <c r="A552">
        <v>4138</v>
      </c>
      <c r="B552" t="s">
        <v>1132</v>
      </c>
      <c r="C552" t="s">
        <v>1385</v>
      </c>
      <c r="D552" t="s">
        <v>1062</v>
      </c>
      <c r="E552" t="s">
        <v>276</v>
      </c>
      <c r="F552" t="s">
        <v>1063</v>
      </c>
      <c r="G552" t="s">
        <v>40</v>
      </c>
      <c r="H552" s="6">
        <v>43831</v>
      </c>
      <c r="I552" s="2">
        <v>45657</v>
      </c>
      <c r="J552">
        <v>301.32</v>
      </c>
      <c r="K552" s="45">
        <f t="shared" si="120"/>
        <v>1020.5124836601308</v>
      </c>
      <c r="L552" s="3">
        <f t="shared" si="121"/>
        <v>366</v>
      </c>
      <c r="M552" s="3">
        <f t="shared" si="122"/>
        <v>0</v>
      </c>
      <c r="N552" s="3">
        <f t="shared" si="123"/>
        <v>0</v>
      </c>
      <c r="O552" s="3">
        <f t="shared" si="124"/>
        <v>366</v>
      </c>
      <c r="P552" s="51">
        <f t="shared" si="125"/>
        <v>110283.12</v>
      </c>
      <c r="Q552" s="51">
        <f t="shared" si="126"/>
        <v>94629.898273202649</v>
      </c>
      <c r="R552" s="51">
        <f t="shared" si="127"/>
        <v>77237.613362300879</v>
      </c>
      <c r="S552" s="51">
        <f t="shared" si="128"/>
        <v>171867.51163550353</v>
      </c>
      <c r="T552" s="58">
        <f t="shared" si="129"/>
        <v>27118.799999999999</v>
      </c>
      <c r="U552" s="58">
        <f t="shared" si="130"/>
        <v>27118.799999999999</v>
      </c>
      <c r="V552" s="13"/>
      <c r="W552" s="13">
        <f t="shared" si="131"/>
        <v>130</v>
      </c>
      <c r="X552" s="57">
        <f t="shared" si="132"/>
        <v>132666.622875817</v>
      </c>
      <c r="Y552" s="72">
        <f t="shared" si="133"/>
        <v>105547.822875817</v>
      </c>
      <c r="AA552" s="74">
        <f t="shared" si="134"/>
        <v>132666.622875817</v>
      </c>
    </row>
    <row r="553" spans="1:27" ht="14.5" x14ac:dyDescent="0.35">
      <c r="A553">
        <v>4139</v>
      </c>
      <c r="B553" t="s">
        <v>1133</v>
      </c>
      <c r="C553" t="s">
        <v>1385</v>
      </c>
      <c r="D553" t="s">
        <v>1075</v>
      </c>
      <c r="E553" t="s">
        <v>276</v>
      </c>
      <c r="F553" t="s">
        <v>1063</v>
      </c>
      <c r="G553" t="s">
        <v>40</v>
      </c>
      <c r="H553" s="6">
        <v>44229</v>
      </c>
      <c r="I553" s="2">
        <v>45657</v>
      </c>
      <c r="J553">
        <v>291.64999999999998</v>
      </c>
      <c r="K553" s="45">
        <f t="shared" si="120"/>
        <v>817.37052287581696</v>
      </c>
      <c r="L553" s="3">
        <f t="shared" si="121"/>
        <v>366</v>
      </c>
      <c r="M553" s="3">
        <f t="shared" si="122"/>
        <v>4</v>
      </c>
      <c r="N553" s="3">
        <f t="shared" si="123"/>
        <v>0</v>
      </c>
      <c r="O553" s="3">
        <f t="shared" si="124"/>
        <v>362</v>
      </c>
      <c r="P553" s="51">
        <f t="shared" si="125"/>
        <v>105577.29999999999</v>
      </c>
      <c r="Q553" s="51">
        <f t="shared" si="126"/>
        <v>93595.691734697713</v>
      </c>
      <c r="R553" s="51">
        <f t="shared" si="127"/>
        <v>73941.856897371486</v>
      </c>
      <c r="S553" s="51">
        <f t="shared" si="128"/>
        <v>167537.5486320692</v>
      </c>
      <c r="T553" s="58">
        <f t="shared" si="129"/>
        <v>26248.499999999996</v>
      </c>
      <c r="U553" s="58">
        <f t="shared" si="130"/>
        <v>26248.499999999996</v>
      </c>
      <c r="V553" s="13"/>
      <c r="W553" s="13">
        <f t="shared" si="131"/>
        <v>130</v>
      </c>
      <c r="X553" s="57">
        <f t="shared" si="132"/>
        <v>106258.16797385621</v>
      </c>
      <c r="Y553" s="72">
        <f t="shared" si="133"/>
        <v>80009.667973856209</v>
      </c>
      <c r="AA553" s="74">
        <f t="shared" si="134"/>
        <v>106258.16797385621</v>
      </c>
    </row>
    <row r="554" spans="1:27" ht="14.5" x14ac:dyDescent="0.35">
      <c r="A554">
        <v>4141</v>
      </c>
      <c r="B554" t="s">
        <v>1135</v>
      </c>
      <c r="C554" t="s">
        <v>1385</v>
      </c>
      <c r="D554" t="s">
        <v>1075</v>
      </c>
      <c r="E554" t="s">
        <v>276</v>
      </c>
      <c r="F554" t="s">
        <v>1063</v>
      </c>
      <c r="G554" t="s">
        <v>40</v>
      </c>
      <c r="H554" s="6">
        <v>43831</v>
      </c>
      <c r="I554" s="2">
        <v>45657</v>
      </c>
      <c r="J554">
        <v>291.64999999999998</v>
      </c>
      <c r="K554" s="45">
        <f t="shared" si="120"/>
        <v>1043.6871895424838</v>
      </c>
      <c r="L554" s="3">
        <f t="shared" si="121"/>
        <v>366</v>
      </c>
      <c r="M554" s="3">
        <f t="shared" si="122"/>
        <v>0</v>
      </c>
      <c r="N554" s="3">
        <f t="shared" si="123"/>
        <v>0</v>
      </c>
      <c r="O554" s="3">
        <f t="shared" si="124"/>
        <v>366</v>
      </c>
      <c r="P554" s="51">
        <f t="shared" si="125"/>
        <v>106743.9</v>
      </c>
      <c r="Q554" s="51">
        <f t="shared" si="126"/>
        <v>94629.898273202649</v>
      </c>
      <c r="R554" s="51">
        <f t="shared" si="127"/>
        <v>74758.893990160126</v>
      </c>
      <c r="S554" s="51">
        <f t="shared" si="128"/>
        <v>169388.79226336279</v>
      </c>
      <c r="T554" s="58">
        <f t="shared" si="129"/>
        <v>26248.499999999996</v>
      </c>
      <c r="U554" s="58">
        <f t="shared" si="130"/>
        <v>26248.499999999996</v>
      </c>
      <c r="V554" s="13"/>
      <c r="W554" s="13">
        <f t="shared" si="131"/>
        <v>130</v>
      </c>
      <c r="X554" s="57">
        <f t="shared" si="132"/>
        <v>135679.33464052289</v>
      </c>
      <c r="Y554" s="72">
        <f t="shared" si="133"/>
        <v>109430.83464052289</v>
      </c>
      <c r="AA554" s="74">
        <f t="shared" si="134"/>
        <v>135679.33464052289</v>
      </c>
    </row>
    <row r="555" spans="1:27" ht="14.5" x14ac:dyDescent="0.35">
      <c r="A555">
        <v>4144</v>
      </c>
      <c r="B555" t="s">
        <v>1136</v>
      </c>
      <c r="C555" t="s">
        <v>1385</v>
      </c>
      <c r="D555" t="s">
        <v>1075</v>
      </c>
      <c r="E555" t="s">
        <v>276</v>
      </c>
      <c r="F555" t="s">
        <v>1063</v>
      </c>
      <c r="G555" t="s">
        <v>40</v>
      </c>
      <c r="H555" s="6">
        <v>44312</v>
      </c>
      <c r="I555" s="2">
        <v>45657</v>
      </c>
      <c r="J555">
        <v>291.64999999999998</v>
      </c>
      <c r="K555" s="45">
        <f t="shared" si="120"/>
        <v>800.21862745098042</v>
      </c>
      <c r="L555" s="3">
        <f t="shared" si="121"/>
        <v>366</v>
      </c>
      <c r="M555" s="3">
        <f t="shared" si="122"/>
        <v>6</v>
      </c>
      <c r="N555" s="3">
        <f t="shared" si="123"/>
        <v>0</v>
      </c>
      <c r="O555" s="3">
        <f t="shared" si="124"/>
        <v>360</v>
      </c>
      <c r="P555" s="51">
        <f t="shared" si="125"/>
        <v>104993.99999999999</v>
      </c>
      <c r="Q555" s="51">
        <f t="shared" si="126"/>
        <v>93078.588465445238</v>
      </c>
      <c r="R555" s="51">
        <f t="shared" si="127"/>
        <v>73533.338350977167</v>
      </c>
      <c r="S555" s="51">
        <f t="shared" si="128"/>
        <v>166611.9268164224</v>
      </c>
      <c r="T555" s="58">
        <f t="shared" si="129"/>
        <v>26248.499999999996</v>
      </c>
      <c r="U555" s="58">
        <f t="shared" si="130"/>
        <v>26248.499999999996</v>
      </c>
      <c r="V555" s="13"/>
      <c r="W555" s="13">
        <f t="shared" si="131"/>
        <v>130</v>
      </c>
      <c r="X555" s="57">
        <f t="shared" si="132"/>
        <v>104028.42156862745</v>
      </c>
      <c r="Y555" s="72">
        <f t="shared" si="133"/>
        <v>77779.921568627455</v>
      </c>
      <c r="AA555" s="74">
        <f t="shared" si="134"/>
        <v>104028.42156862745</v>
      </c>
    </row>
    <row r="556" spans="1:27" ht="14.5" x14ac:dyDescent="0.35">
      <c r="A556">
        <v>4145</v>
      </c>
      <c r="B556" t="s">
        <v>1139</v>
      </c>
      <c r="C556" t="s">
        <v>1385</v>
      </c>
      <c r="D556" t="s">
        <v>1075</v>
      </c>
      <c r="E556" t="s">
        <v>276</v>
      </c>
      <c r="F556" t="s">
        <v>1063</v>
      </c>
      <c r="G556" t="s">
        <v>40</v>
      </c>
      <c r="H556" s="6">
        <v>44361</v>
      </c>
      <c r="I556" s="2">
        <v>45657</v>
      </c>
      <c r="J556">
        <v>291.64999999999998</v>
      </c>
      <c r="K556" s="45">
        <f t="shared" si="120"/>
        <v>810.89562091503274</v>
      </c>
      <c r="L556" s="3">
        <f t="shared" si="121"/>
        <v>366</v>
      </c>
      <c r="M556" s="3">
        <f t="shared" si="122"/>
        <v>0</v>
      </c>
      <c r="N556" s="3">
        <f t="shared" si="123"/>
        <v>0</v>
      </c>
      <c r="O556" s="3">
        <f t="shared" si="124"/>
        <v>366</v>
      </c>
      <c r="P556" s="51">
        <f t="shared" si="125"/>
        <v>106743.9</v>
      </c>
      <c r="Q556" s="51">
        <f t="shared" si="126"/>
        <v>94629.898273202649</v>
      </c>
      <c r="R556" s="51">
        <f t="shared" si="127"/>
        <v>74758.893990160126</v>
      </c>
      <c r="S556" s="51">
        <f t="shared" si="128"/>
        <v>169388.79226336279</v>
      </c>
      <c r="T556" s="58">
        <f t="shared" si="129"/>
        <v>26248.499999999996</v>
      </c>
      <c r="U556" s="58">
        <f t="shared" si="130"/>
        <v>26248.499999999996</v>
      </c>
      <c r="V556" s="13"/>
      <c r="W556" s="13">
        <f t="shared" si="131"/>
        <v>130</v>
      </c>
      <c r="X556" s="57">
        <f t="shared" si="132"/>
        <v>105416.43071895426</v>
      </c>
      <c r="Y556" s="72">
        <f t="shared" si="133"/>
        <v>79167.93071895426</v>
      </c>
      <c r="AA556" s="74">
        <f t="shared" si="134"/>
        <v>105416.43071895426</v>
      </c>
    </row>
    <row r="557" spans="1:27" ht="14.5" x14ac:dyDescent="0.35">
      <c r="A557">
        <v>4146</v>
      </c>
      <c r="B557" t="s">
        <v>1141</v>
      </c>
      <c r="C557" t="s">
        <v>1385</v>
      </c>
      <c r="D557" t="s">
        <v>1142</v>
      </c>
      <c r="E557" t="s">
        <v>276</v>
      </c>
      <c r="F557" t="s">
        <v>1063</v>
      </c>
      <c r="G557" t="s">
        <v>40</v>
      </c>
      <c r="H557" s="6">
        <v>44571</v>
      </c>
      <c r="I557" s="2">
        <v>45657</v>
      </c>
      <c r="J557">
        <v>286.27</v>
      </c>
      <c r="K557" s="45">
        <f t="shared" si="120"/>
        <v>722.97111111111121</v>
      </c>
      <c r="L557" s="3">
        <f t="shared" si="121"/>
        <v>366</v>
      </c>
      <c r="M557" s="3">
        <f t="shared" si="122"/>
        <v>9</v>
      </c>
      <c r="N557" s="3">
        <f t="shared" si="123"/>
        <v>0</v>
      </c>
      <c r="O557" s="3">
        <f t="shared" si="124"/>
        <v>357</v>
      </c>
      <c r="P557" s="51">
        <f t="shared" si="125"/>
        <v>102198.39</v>
      </c>
      <c r="Q557" s="51">
        <f t="shared" si="126"/>
        <v>92302.933561566519</v>
      </c>
      <c r="R557" s="51">
        <f t="shared" si="127"/>
        <v>71575.411840630157</v>
      </c>
      <c r="S557" s="51">
        <f t="shared" si="128"/>
        <v>163878.34540219669</v>
      </c>
      <c r="T557" s="58">
        <f t="shared" si="129"/>
        <v>25764.3</v>
      </c>
      <c r="U557" s="58">
        <f t="shared" si="130"/>
        <v>25764.3</v>
      </c>
      <c r="V557" s="13"/>
      <c r="W557" s="13">
        <f t="shared" si="131"/>
        <v>130</v>
      </c>
      <c r="X557" s="57">
        <f t="shared" si="132"/>
        <v>93986.244444444455</v>
      </c>
      <c r="Y557" s="72">
        <f t="shared" si="133"/>
        <v>68221.944444444453</v>
      </c>
      <c r="AA557" s="74">
        <f t="shared" si="134"/>
        <v>93986.244444444455</v>
      </c>
    </row>
    <row r="558" spans="1:27" ht="14.5" x14ac:dyDescent="0.35">
      <c r="A558">
        <v>4201</v>
      </c>
      <c r="B558" t="s">
        <v>1143</v>
      </c>
      <c r="C558" t="s">
        <v>1385</v>
      </c>
      <c r="D558" t="s">
        <v>1075</v>
      </c>
      <c r="E558" t="s">
        <v>276</v>
      </c>
      <c r="F558" t="s">
        <v>1063</v>
      </c>
      <c r="G558" t="s">
        <v>40</v>
      </c>
      <c r="H558" s="6">
        <v>43831</v>
      </c>
      <c r="I558" s="2">
        <v>45657</v>
      </c>
      <c r="J558">
        <v>291.64999999999998</v>
      </c>
      <c r="K558" s="45">
        <f t="shared" si="120"/>
        <v>869.80215686274516</v>
      </c>
      <c r="L558" s="3">
        <f t="shared" si="121"/>
        <v>366</v>
      </c>
      <c r="M558" s="3">
        <f t="shared" si="122"/>
        <v>5</v>
      </c>
      <c r="N558" s="3">
        <f t="shared" si="123"/>
        <v>24</v>
      </c>
      <c r="O558" s="3">
        <f t="shared" si="124"/>
        <v>337</v>
      </c>
      <c r="P558" s="51">
        <f t="shared" si="125"/>
        <v>98286.049999999988</v>
      </c>
      <c r="Q558" s="51">
        <f t="shared" si="126"/>
        <v>87131.900869041783</v>
      </c>
      <c r="R558" s="51">
        <f t="shared" si="127"/>
        <v>68835.37506744251</v>
      </c>
      <c r="S558" s="51">
        <f t="shared" si="128"/>
        <v>155967.27593648428</v>
      </c>
      <c r="T558" s="58">
        <f t="shared" si="129"/>
        <v>26248.499999999996</v>
      </c>
      <c r="U558" s="58">
        <f t="shared" si="130"/>
        <v>26248.499999999996</v>
      </c>
      <c r="V558" s="13"/>
      <c r="W558" s="13">
        <f t="shared" si="131"/>
        <v>130</v>
      </c>
      <c r="X558" s="57">
        <f t="shared" si="132"/>
        <v>113074.28039215687</v>
      </c>
      <c r="Y558" s="72">
        <f t="shared" si="133"/>
        <v>86825.78039215687</v>
      </c>
      <c r="AA558" s="74">
        <f t="shared" si="134"/>
        <v>113074.28039215687</v>
      </c>
    </row>
    <row r="559" spans="1:27" ht="14.5" x14ac:dyDescent="0.35">
      <c r="A559">
        <v>4202</v>
      </c>
      <c r="B559" t="s">
        <v>1144</v>
      </c>
      <c r="C559" t="s">
        <v>1385</v>
      </c>
      <c r="D559" t="s">
        <v>1075</v>
      </c>
      <c r="E559" t="s">
        <v>276</v>
      </c>
      <c r="F559" t="s">
        <v>1063</v>
      </c>
      <c r="G559" t="s">
        <v>40</v>
      </c>
      <c r="H559" s="6">
        <v>43831</v>
      </c>
      <c r="I559" s="2">
        <v>45657</v>
      </c>
      <c r="J559">
        <v>291.64999999999998</v>
      </c>
      <c r="K559" s="45">
        <f t="shared" si="120"/>
        <v>960.171503267974</v>
      </c>
      <c r="L559" s="3">
        <f t="shared" si="121"/>
        <v>366</v>
      </c>
      <c r="M559" s="3">
        <f t="shared" si="122"/>
        <v>2</v>
      </c>
      <c r="N559" s="3">
        <f t="shared" si="123"/>
        <v>0</v>
      </c>
      <c r="O559" s="3">
        <f t="shared" si="124"/>
        <v>364</v>
      </c>
      <c r="P559" s="51">
        <f t="shared" si="125"/>
        <v>106160.59999999999</v>
      </c>
      <c r="Q559" s="51">
        <f t="shared" si="126"/>
        <v>94112.795003950188</v>
      </c>
      <c r="R559" s="51">
        <f t="shared" si="127"/>
        <v>74350.375443765806</v>
      </c>
      <c r="S559" s="51">
        <f t="shared" si="128"/>
        <v>168463.17044771599</v>
      </c>
      <c r="T559" s="58">
        <f t="shared" si="129"/>
        <v>26248.499999999996</v>
      </c>
      <c r="U559" s="58">
        <f t="shared" si="130"/>
        <v>26248.499999999996</v>
      </c>
      <c r="V559" s="13"/>
      <c r="W559" s="13">
        <f t="shared" si="131"/>
        <v>130</v>
      </c>
      <c r="X559" s="57">
        <f t="shared" si="132"/>
        <v>124822.29542483661</v>
      </c>
      <c r="Y559" s="72">
        <f t="shared" si="133"/>
        <v>98573.795424836615</v>
      </c>
      <c r="AA559" s="74">
        <f t="shared" si="134"/>
        <v>124822.29542483661</v>
      </c>
    </row>
    <row r="560" spans="1:27" ht="14.5" x14ac:dyDescent="0.35">
      <c r="A560">
        <v>4204</v>
      </c>
      <c r="B560" t="s">
        <v>1145</v>
      </c>
      <c r="C560" t="s">
        <v>1385</v>
      </c>
      <c r="D560" t="s">
        <v>1062</v>
      </c>
      <c r="E560" t="s">
        <v>276</v>
      </c>
      <c r="F560" t="s">
        <v>1063</v>
      </c>
      <c r="G560" t="s">
        <v>40</v>
      </c>
      <c r="H560" s="6">
        <v>43831</v>
      </c>
      <c r="I560" s="2">
        <v>45657</v>
      </c>
      <c r="J560">
        <v>283.8</v>
      </c>
      <c r="K560" s="45">
        <f t="shared" si="120"/>
        <v>880.74</v>
      </c>
      <c r="L560" s="3">
        <f t="shared" si="121"/>
        <v>366</v>
      </c>
      <c r="M560" s="3">
        <f t="shared" si="122"/>
        <v>2</v>
      </c>
      <c r="N560" s="3">
        <f t="shared" si="123"/>
        <v>0</v>
      </c>
      <c r="O560" s="3">
        <f t="shared" si="124"/>
        <v>364</v>
      </c>
      <c r="P560" s="51">
        <f t="shared" si="125"/>
        <v>103303.2</v>
      </c>
      <c r="Q560" s="51">
        <f t="shared" si="126"/>
        <v>94112.795003950188</v>
      </c>
      <c r="R560" s="51">
        <f t="shared" si="127"/>
        <v>72349.173841730619</v>
      </c>
      <c r="S560" s="51">
        <f t="shared" si="128"/>
        <v>166461.96884568082</v>
      </c>
      <c r="T560" s="58">
        <f t="shared" si="129"/>
        <v>25542</v>
      </c>
      <c r="U560" s="58">
        <f t="shared" si="130"/>
        <v>25542</v>
      </c>
      <c r="V560" s="13"/>
      <c r="W560" s="13">
        <f t="shared" si="131"/>
        <v>130</v>
      </c>
      <c r="X560" s="57">
        <f t="shared" si="132"/>
        <v>114496.2</v>
      </c>
      <c r="Y560" s="72">
        <f t="shared" si="133"/>
        <v>88954.2</v>
      </c>
      <c r="AA560" s="74">
        <f t="shared" si="134"/>
        <v>114496.2</v>
      </c>
    </row>
    <row r="561" spans="1:27" s="4" customFormat="1" ht="14.5" x14ac:dyDescent="0.35">
      <c r="A561">
        <v>4205</v>
      </c>
      <c r="B561" t="s">
        <v>1146</v>
      </c>
      <c r="C561" t="s">
        <v>1488</v>
      </c>
      <c r="D561" t="s">
        <v>1103</v>
      </c>
      <c r="E561" t="s">
        <v>276</v>
      </c>
      <c r="F561" t="s">
        <v>1063</v>
      </c>
      <c r="G561" t="s">
        <v>1529</v>
      </c>
      <c r="H561" s="6">
        <v>43831</v>
      </c>
      <c r="I561" s="2">
        <v>45657</v>
      </c>
      <c r="J561">
        <v>364</v>
      </c>
      <c r="K561" s="45">
        <f t="shared" si="120"/>
        <v>364</v>
      </c>
      <c r="L561" s="3">
        <f t="shared" si="121"/>
        <v>366</v>
      </c>
      <c r="M561" s="3">
        <f t="shared" si="122"/>
        <v>0</v>
      </c>
      <c r="N561" s="3">
        <f t="shared" si="123"/>
        <v>0</v>
      </c>
      <c r="O561" s="3">
        <f t="shared" si="124"/>
        <v>366</v>
      </c>
      <c r="P561" s="51">
        <f t="shared" si="125"/>
        <v>133224</v>
      </c>
      <c r="Q561" s="51">
        <f t="shared" si="126"/>
        <v>94629.898273202649</v>
      </c>
      <c r="R561" s="51">
        <f t="shared" si="127"/>
        <v>93304.431381513074</v>
      </c>
      <c r="S561" s="51">
        <f t="shared" si="128"/>
        <v>187934.32965471572</v>
      </c>
      <c r="T561" s="58">
        <f t="shared" si="129"/>
        <v>32760</v>
      </c>
      <c r="U561" s="58">
        <f t="shared" si="130"/>
        <v>32760</v>
      </c>
      <c r="V561" s="13"/>
      <c r="W561" s="13">
        <f t="shared" si="131"/>
        <v>0</v>
      </c>
      <c r="X561" s="57">
        <f t="shared" si="132"/>
        <v>0</v>
      </c>
      <c r="Y561" s="72">
        <f t="shared" si="133"/>
        <v>0</v>
      </c>
      <c r="AA561" s="74">
        <f t="shared" si="134"/>
        <v>32760</v>
      </c>
    </row>
    <row r="562" spans="1:27" ht="14.5" x14ac:dyDescent="0.35">
      <c r="A562">
        <v>4206</v>
      </c>
      <c r="B562" t="s">
        <v>1147</v>
      </c>
      <c r="C562" t="s">
        <v>1385</v>
      </c>
      <c r="D562" t="s">
        <v>1103</v>
      </c>
      <c r="E562" t="s">
        <v>276</v>
      </c>
      <c r="F562" t="s">
        <v>1519</v>
      </c>
      <c r="G562" t="s">
        <v>1529</v>
      </c>
      <c r="H562" s="6">
        <v>43831</v>
      </c>
      <c r="I562" s="2">
        <v>45657</v>
      </c>
      <c r="J562">
        <v>391.3</v>
      </c>
      <c r="K562" s="45">
        <f t="shared" si="120"/>
        <v>1159.7112418300653</v>
      </c>
      <c r="L562" s="3">
        <f t="shared" si="121"/>
        <v>366</v>
      </c>
      <c r="M562" s="3">
        <f t="shared" si="122"/>
        <v>0</v>
      </c>
      <c r="N562" s="3">
        <f t="shared" si="123"/>
        <v>0</v>
      </c>
      <c r="O562" s="3">
        <f t="shared" si="124"/>
        <v>366</v>
      </c>
      <c r="P562" s="51">
        <f t="shared" si="125"/>
        <v>143215.80000000002</v>
      </c>
      <c r="Q562" s="51">
        <f t="shared" si="126"/>
        <v>94629.898273202649</v>
      </c>
      <c r="R562" s="51">
        <f t="shared" si="127"/>
        <v>100302.26373512656</v>
      </c>
      <c r="S562" s="51">
        <f t="shared" si="128"/>
        <v>194932.16200832921</v>
      </c>
      <c r="T562" s="58">
        <f t="shared" si="129"/>
        <v>35217</v>
      </c>
      <c r="U562" s="58">
        <f t="shared" si="130"/>
        <v>35217</v>
      </c>
      <c r="V562" s="13"/>
      <c r="W562" s="13">
        <f t="shared" si="131"/>
        <v>130</v>
      </c>
      <c r="X562" s="57">
        <f t="shared" si="132"/>
        <v>150762.4614379085</v>
      </c>
      <c r="Y562" s="72">
        <f t="shared" si="133"/>
        <v>115545.4614379085</v>
      </c>
      <c r="AA562" s="74">
        <f t="shared" si="134"/>
        <v>150762.4614379085</v>
      </c>
    </row>
    <row r="563" spans="1:27" ht="14.5" x14ac:dyDescent="0.35">
      <c r="A563">
        <v>4207</v>
      </c>
      <c r="B563" t="s">
        <v>1148</v>
      </c>
      <c r="C563" t="s">
        <v>1385</v>
      </c>
      <c r="D563" t="s">
        <v>1079</v>
      </c>
      <c r="E563" t="s">
        <v>276</v>
      </c>
      <c r="F563" t="s">
        <v>1519</v>
      </c>
      <c r="G563" t="s">
        <v>1529</v>
      </c>
      <c r="H563" s="6">
        <v>44256</v>
      </c>
      <c r="I563" s="2">
        <v>45657</v>
      </c>
      <c r="J563">
        <v>434.3</v>
      </c>
      <c r="K563" s="45">
        <f t="shared" si="120"/>
        <v>1539.2508496732025</v>
      </c>
      <c r="L563" s="3">
        <f t="shared" si="121"/>
        <v>366</v>
      </c>
      <c r="M563" s="3">
        <f t="shared" si="122"/>
        <v>0</v>
      </c>
      <c r="N563" s="3">
        <f t="shared" si="123"/>
        <v>5</v>
      </c>
      <c r="O563" s="3">
        <f t="shared" si="124"/>
        <v>361</v>
      </c>
      <c r="P563" s="51">
        <f t="shared" si="125"/>
        <v>156782.30000000002</v>
      </c>
      <c r="Q563" s="51">
        <f t="shared" si="126"/>
        <v>93337.140100071469</v>
      </c>
      <c r="R563" s="51">
        <f t="shared" si="127"/>
        <v>109803.6641459932</v>
      </c>
      <c r="S563" s="51">
        <f t="shared" si="128"/>
        <v>203140.80424606468</v>
      </c>
      <c r="T563" s="58">
        <f t="shared" si="129"/>
        <v>39087</v>
      </c>
      <c r="U563" s="58">
        <f t="shared" si="130"/>
        <v>39087</v>
      </c>
      <c r="V563" s="13"/>
      <c r="W563" s="13">
        <f t="shared" si="131"/>
        <v>130</v>
      </c>
      <c r="X563" s="57">
        <f t="shared" si="132"/>
        <v>200102.61045751633</v>
      </c>
      <c r="Y563" s="72">
        <f t="shared" si="133"/>
        <v>161015.61045751633</v>
      </c>
      <c r="AA563" s="74">
        <f t="shared" si="134"/>
        <v>200102.61045751633</v>
      </c>
    </row>
    <row r="564" spans="1:27" ht="14.5" x14ac:dyDescent="0.35">
      <c r="A564">
        <v>4208</v>
      </c>
      <c r="B564" t="s">
        <v>1149</v>
      </c>
      <c r="C564" t="s">
        <v>1385</v>
      </c>
      <c r="D564" t="s">
        <v>1062</v>
      </c>
      <c r="E564" t="s">
        <v>276</v>
      </c>
      <c r="F564" t="s">
        <v>1063</v>
      </c>
      <c r="G564" t="s">
        <v>40</v>
      </c>
      <c r="H564" s="6">
        <v>43831</v>
      </c>
      <c r="I564" s="2">
        <v>45657</v>
      </c>
      <c r="J564">
        <v>301.32</v>
      </c>
      <c r="K564" s="45">
        <f t="shared" si="120"/>
        <v>985.22339869281063</v>
      </c>
      <c r="L564" s="3">
        <f t="shared" si="121"/>
        <v>366</v>
      </c>
      <c r="M564" s="3">
        <f t="shared" si="122"/>
        <v>9</v>
      </c>
      <c r="N564" s="3">
        <f t="shared" si="123"/>
        <v>0</v>
      </c>
      <c r="O564" s="3">
        <f t="shared" si="124"/>
        <v>357</v>
      </c>
      <c r="P564" s="51">
        <f t="shared" si="125"/>
        <v>107571.23999999999</v>
      </c>
      <c r="Q564" s="51">
        <f t="shared" si="126"/>
        <v>92302.933561566519</v>
      </c>
      <c r="R564" s="51">
        <f t="shared" si="127"/>
        <v>75338.327787818067</v>
      </c>
      <c r="S564" s="51">
        <f t="shared" si="128"/>
        <v>167641.26134938459</v>
      </c>
      <c r="T564" s="58">
        <f t="shared" si="129"/>
        <v>27118.799999999999</v>
      </c>
      <c r="U564" s="58">
        <f t="shared" si="130"/>
        <v>27118.799999999999</v>
      </c>
      <c r="V564" s="13"/>
      <c r="W564" s="13">
        <f t="shared" si="131"/>
        <v>130</v>
      </c>
      <c r="X564" s="57">
        <f t="shared" si="132"/>
        <v>128079.04183006538</v>
      </c>
      <c r="Y564" s="72">
        <f t="shared" si="133"/>
        <v>100960.24183006538</v>
      </c>
      <c r="AA564" s="74">
        <f t="shared" si="134"/>
        <v>128079.04183006538</v>
      </c>
    </row>
    <row r="565" spans="1:27" ht="14.5" x14ac:dyDescent="0.35">
      <c r="A565">
        <v>4209</v>
      </c>
      <c r="B565" t="s">
        <v>1150</v>
      </c>
      <c r="C565" t="s">
        <v>1385</v>
      </c>
      <c r="D565" t="s">
        <v>1075</v>
      </c>
      <c r="E565" t="s">
        <v>276</v>
      </c>
      <c r="F565" t="s">
        <v>1063</v>
      </c>
      <c r="G565" t="s">
        <v>40</v>
      </c>
      <c r="H565" s="6">
        <v>43831</v>
      </c>
      <c r="I565" s="2">
        <v>45657</v>
      </c>
      <c r="J565">
        <v>291.64999999999998</v>
      </c>
      <c r="K565" s="45">
        <f t="shared" si="120"/>
        <v>1275.0406535947714</v>
      </c>
      <c r="L565" s="3">
        <f t="shared" si="121"/>
        <v>366</v>
      </c>
      <c r="M565" s="3">
        <f t="shared" si="122"/>
        <v>2</v>
      </c>
      <c r="N565" s="3">
        <f t="shared" si="123"/>
        <v>0</v>
      </c>
      <c r="O565" s="3">
        <f t="shared" si="124"/>
        <v>364</v>
      </c>
      <c r="P565" s="51">
        <f t="shared" si="125"/>
        <v>106160.59999999999</v>
      </c>
      <c r="Q565" s="51">
        <f t="shared" si="126"/>
        <v>94112.795003950188</v>
      </c>
      <c r="R565" s="51">
        <f t="shared" si="127"/>
        <v>74350.375443765806</v>
      </c>
      <c r="S565" s="51">
        <f t="shared" si="128"/>
        <v>168463.17044771599</v>
      </c>
      <c r="T565" s="58">
        <f t="shared" si="129"/>
        <v>26248.499999999996</v>
      </c>
      <c r="U565" s="58">
        <f t="shared" si="130"/>
        <v>26248.499999999996</v>
      </c>
      <c r="V565" s="13"/>
      <c r="W565" s="13">
        <f t="shared" si="131"/>
        <v>130</v>
      </c>
      <c r="X565" s="57">
        <f t="shared" si="132"/>
        <v>165755.28496732027</v>
      </c>
      <c r="Y565" s="72">
        <f t="shared" si="133"/>
        <v>139506.78496732027</v>
      </c>
      <c r="AA565" s="74">
        <f t="shared" si="134"/>
        <v>165755.28496732027</v>
      </c>
    </row>
    <row r="566" spans="1:27" ht="14.5" x14ac:dyDescent="0.35">
      <c r="A566">
        <v>4211</v>
      </c>
      <c r="B566" t="s">
        <v>1151</v>
      </c>
      <c r="C566" t="s">
        <v>1385</v>
      </c>
      <c r="D566" t="s">
        <v>1077</v>
      </c>
      <c r="E566" t="s">
        <v>276</v>
      </c>
      <c r="F566" t="s">
        <v>1063</v>
      </c>
      <c r="G566" t="s">
        <v>40</v>
      </c>
      <c r="H566" s="6">
        <v>43831</v>
      </c>
      <c r="I566" s="2">
        <v>45657</v>
      </c>
      <c r="J566">
        <v>286.27</v>
      </c>
      <c r="K566" s="45">
        <f t="shared" si="120"/>
        <v>759.38392156862756</v>
      </c>
      <c r="L566" s="3">
        <f t="shared" si="121"/>
        <v>366</v>
      </c>
      <c r="M566" s="3">
        <f t="shared" si="122"/>
        <v>0</v>
      </c>
      <c r="N566" s="3">
        <f t="shared" si="123"/>
        <v>0</v>
      </c>
      <c r="O566" s="3">
        <f t="shared" si="124"/>
        <v>366</v>
      </c>
      <c r="P566" s="51">
        <f t="shared" si="125"/>
        <v>104774.81999999999</v>
      </c>
      <c r="Q566" s="51">
        <f t="shared" si="126"/>
        <v>94629.898273202649</v>
      </c>
      <c r="R566" s="51">
        <f t="shared" si="127"/>
        <v>73379.833987872931</v>
      </c>
      <c r="S566" s="51">
        <f t="shared" si="128"/>
        <v>168009.73226107558</v>
      </c>
      <c r="T566" s="58">
        <f t="shared" si="129"/>
        <v>25764.3</v>
      </c>
      <c r="U566" s="58">
        <f t="shared" si="130"/>
        <v>25764.3</v>
      </c>
      <c r="V566" s="13"/>
      <c r="W566" s="13">
        <f t="shared" si="131"/>
        <v>130</v>
      </c>
      <c r="X566" s="57">
        <f t="shared" si="132"/>
        <v>98719.90980392159</v>
      </c>
      <c r="Y566" s="72">
        <f t="shared" si="133"/>
        <v>72955.609803921587</v>
      </c>
      <c r="AA566" s="74">
        <f t="shared" si="134"/>
        <v>98719.90980392159</v>
      </c>
    </row>
    <row r="567" spans="1:27" ht="14.5" x14ac:dyDescent="0.35">
      <c r="A567">
        <v>4212</v>
      </c>
      <c r="B567" t="s">
        <v>1152</v>
      </c>
      <c r="C567" t="s">
        <v>1385</v>
      </c>
      <c r="D567" t="s">
        <v>1075</v>
      </c>
      <c r="E567" t="s">
        <v>276</v>
      </c>
      <c r="F567" t="s">
        <v>1063</v>
      </c>
      <c r="G567" t="s">
        <v>40</v>
      </c>
      <c r="H567" s="6">
        <v>43831</v>
      </c>
      <c r="I567" s="2">
        <v>45657</v>
      </c>
      <c r="J567">
        <v>291.64999999999998</v>
      </c>
      <c r="K567" s="45">
        <f t="shared" si="120"/>
        <v>1011.5375163398692</v>
      </c>
      <c r="L567" s="3">
        <f t="shared" si="121"/>
        <v>366</v>
      </c>
      <c r="M567" s="3">
        <f t="shared" si="122"/>
        <v>10</v>
      </c>
      <c r="N567" s="3">
        <f t="shared" si="123"/>
        <v>1</v>
      </c>
      <c r="O567" s="3">
        <f t="shared" si="124"/>
        <v>355</v>
      </c>
      <c r="P567" s="51">
        <f t="shared" si="125"/>
        <v>103535.74999999999</v>
      </c>
      <c r="Q567" s="51">
        <f t="shared" si="126"/>
        <v>91785.830292314044</v>
      </c>
      <c r="R567" s="51">
        <f t="shared" si="127"/>
        <v>72512.041984991374</v>
      </c>
      <c r="S567" s="51">
        <f t="shared" si="128"/>
        <v>164297.8722773054</v>
      </c>
      <c r="T567" s="58">
        <f t="shared" si="129"/>
        <v>26248.499999999996</v>
      </c>
      <c r="U567" s="58">
        <f t="shared" si="130"/>
        <v>26248.499999999996</v>
      </c>
      <c r="V567" s="13"/>
      <c r="W567" s="13">
        <f t="shared" si="131"/>
        <v>130</v>
      </c>
      <c r="X567" s="57">
        <f t="shared" si="132"/>
        <v>131499.877124183</v>
      </c>
      <c r="Y567" s="72">
        <f t="shared" si="133"/>
        <v>105251.377124183</v>
      </c>
      <c r="AA567" s="74">
        <f t="shared" si="134"/>
        <v>131499.877124183</v>
      </c>
    </row>
    <row r="568" spans="1:27" ht="14.5" x14ac:dyDescent="0.35">
      <c r="A568">
        <v>4213</v>
      </c>
      <c r="B568" t="s">
        <v>1153</v>
      </c>
      <c r="C568" t="s">
        <v>1385</v>
      </c>
      <c r="D568" t="s">
        <v>1075</v>
      </c>
      <c r="E568" t="s">
        <v>276</v>
      </c>
      <c r="F568" t="s">
        <v>1063</v>
      </c>
      <c r="G568" t="s">
        <v>40</v>
      </c>
      <c r="H568" s="6">
        <v>43831</v>
      </c>
      <c r="I568" s="2">
        <v>45657</v>
      </c>
      <c r="J568">
        <v>291.64999999999998</v>
      </c>
      <c r="K568" s="45">
        <f t="shared" si="120"/>
        <v>1088.9407843137253</v>
      </c>
      <c r="L568" s="3">
        <f t="shared" si="121"/>
        <v>366</v>
      </c>
      <c r="M568" s="3">
        <f t="shared" si="122"/>
        <v>0</v>
      </c>
      <c r="N568" s="3">
        <f t="shared" si="123"/>
        <v>0</v>
      </c>
      <c r="O568" s="3">
        <f t="shared" si="124"/>
        <v>366</v>
      </c>
      <c r="P568" s="51">
        <f t="shared" si="125"/>
        <v>106743.9</v>
      </c>
      <c r="Q568" s="51">
        <f t="shared" si="126"/>
        <v>94629.898273202649</v>
      </c>
      <c r="R568" s="51">
        <f t="shared" si="127"/>
        <v>74758.893990160126</v>
      </c>
      <c r="S568" s="51">
        <f t="shared" si="128"/>
        <v>169388.79226336279</v>
      </c>
      <c r="T568" s="58">
        <f t="shared" si="129"/>
        <v>26248.499999999996</v>
      </c>
      <c r="U568" s="58">
        <f t="shared" si="130"/>
        <v>26248.499999999996</v>
      </c>
      <c r="V568" s="13"/>
      <c r="W568" s="13">
        <f t="shared" si="131"/>
        <v>130</v>
      </c>
      <c r="X568" s="57">
        <f t="shared" si="132"/>
        <v>141562.3019607843</v>
      </c>
      <c r="Y568" s="72">
        <f t="shared" si="133"/>
        <v>115313.8019607843</v>
      </c>
      <c r="AA568" s="74">
        <f t="shared" si="134"/>
        <v>141562.3019607843</v>
      </c>
    </row>
    <row r="569" spans="1:27" ht="14.5" x14ac:dyDescent="0.35">
      <c r="A569">
        <v>4214</v>
      </c>
      <c r="B569" t="s">
        <v>1154</v>
      </c>
      <c r="C569" t="s">
        <v>1385</v>
      </c>
      <c r="D569" t="s">
        <v>1062</v>
      </c>
      <c r="E569" t="s">
        <v>276</v>
      </c>
      <c r="F569" t="s">
        <v>1063</v>
      </c>
      <c r="G569" t="s">
        <v>40</v>
      </c>
      <c r="H569" s="6">
        <v>43831</v>
      </c>
      <c r="I569" s="2">
        <v>45657</v>
      </c>
      <c r="J569">
        <v>301.32</v>
      </c>
      <c r="K569" s="45">
        <f t="shared" si="120"/>
        <v>841.74</v>
      </c>
      <c r="L569" s="3">
        <f t="shared" si="121"/>
        <v>366</v>
      </c>
      <c r="M569" s="3">
        <f t="shared" si="122"/>
        <v>6</v>
      </c>
      <c r="N569" s="3">
        <f t="shared" si="123"/>
        <v>0</v>
      </c>
      <c r="O569" s="3">
        <f t="shared" si="124"/>
        <v>360</v>
      </c>
      <c r="P569" s="51">
        <f t="shared" si="125"/>
        <v>108475.2</v>
      </c>
      <c r="Q569" s="51">
        <f t="shared" si="126"/>
        <v>93078.588465445238</v>
      </c>
      <c r="R569" s="51">
        <f t="shared" si="127"/>
        <v>75971.422979312338</v>
      </c>
      <c r="S569" s="51">
        <f t="shared" si="128"/>
        <v>169050.01144475758</v>
      </c>
      <c r="T569" s="58">
        <f t="shared" si="129"/>
        <v>27118.799999999999</v>
      </c>
      <c r="U569" s="58">
        <f t="shared" si="130"/>
        <v>27118.799999999999</v>
      </c>
      <c r="V569" s="13"/>
      <c r="W569" s="13">
        <f t="shared" si="131"/>
        <v>130</v>
      </c>
      <c r="X569" s="57">
        <f t="shared" si="132"/>
        <v>109426.2</v>
      </c>
      <c r="Y569" s="72">
        <f t="shared" si="133"/>
        <v>82307.399999999994</v>
      </c>
      <c r="AA569" s="74">
        <f t="shared" si="134"/>
        <v>109426.2</v>
      </c>
    </row>
    <row r="570" spans="1:27" ht="14.5" x14ac:dyDescent="0.35">
      <c r="A570">
        <v>4215</v>
      </c>
      <c r="B570" t="s">
        <v>1155</v>
      </c>
      <c r="C570" t="s">
        <v>1385</v>
      </c>
      <c r="D570" t="s">
        <v>1075</v>
      </c>
      <c r="E570" t="s">
        <v>276</v>
      </c>
      <c r="F570" t="s">
        <v>1063</v>
      </c>
      <c r="G570" t="s">
        <v>40</v>
      </c>
      <c r="H570" s="6">
        <v>43831</v>
      </c>
      <c r="I570" s="2">
        <v>45657</v>
      </c>
      <c r="J570">
        <v>291.64999999999998</v>
      </c>
      <c r="K570" s="45">
        <f t="shared" si="120"/>
        <v>1105.0400653594772</v>
      </c>
      <c r="L570" s="3">
        <f t="shared" si="121"/>
        <v>366</v>
      </c>
      <c r="M570" s="3">
        <f t="shared" si="122"/>
        <v>0</v>
      </c>
      <c r="N570" s="3">
        <f t="shared" si="123"/>
        <v>0</v>
      </c>
      <c r="O570" s="3">
        <f t="shared" si="124"/>
        <v>366</v>
      </c>
      <c r="P570" s="51">
        <f t="shared" si="125"/>
        <v>106743.9</v>
      </c>
      <c r="Q570" s="51">
        <f t="shared" si="126"/>
        <v>94629.898273202649</v>
      </c>
      <c r="R570" s="51">
        <f t="shared" si="127"/>
        <v>74758.893990160126</v>
      </c>
      <c r="S570" s="51">
        <f t="shared" si="128"/>
        <v>169388.79226336279</v>
      </c>
      <c r="T570" s="58">
        <f t="shared" si="129"/>
        <v>26248.499999999996</v>
      </c>
      <c r="U570" s="58">
        <f t="shared" si="130"/>
        <v>26248.499999999996</v>
      </c>
      <c r="V570" s="13"/>
      <c r="W570" s="13">
        <f t="shared" si="131"/>
        <v>130</v>
      </c>
      <c r="X570" s="57">
        <f t="shared" si="132"/>
        <v>143655.20849673206</v>
      </c>
      <c r="Y570" s="72">
        <f t="shared" si="133"/>
        <v>117406.70849673206</v>
      </c>
      <c r="AA570" s="74">
        <f t="shared" si="134"/>
        <v>143655.20849673206</v>
      </c>
    </row>
    <row r="571" spans="1:27" ht="14.5" x14ac:dyDescent="0.35">
      <c r="A571">
        <v>4216</v>
      </c>
      <c r="B571" t="s">
        <v>1156</v>
      </c>
      <c r="C571" t="s">
        <v>1385</v>
      </c>
      <c r="D571" t="s">
        <v>1103</v>
      </c>
      <c r="E571" t="s">
        <v>276</v>
      </c>
      <c r="F571" t="s">
        <v>1063</v>
      </c>
      <c r="G571" t="s">
        <v>1529</v>
      </c>
      <c r="H571" s="6">
        <v>43831</v>
      </c>
      <c r="I571" s="2">
        <v>45657</v>
      </c>
      <c r="J571">
        <v>391.3</v>
      </c>
      <c r="K571" s="45">
        <f t="shared" si="120"/>
        <v>1304.2557516339868</v>
      </c>
      <c r="L571" s="3">
        <f t="shared" si="121"/>
        <v>366</v>
      </c>
      <c r="M571" s="3">
        <f t="shared" si="122"/>
        <v>0</v>
      </c>
      <c r="N571" s="3">
        <f t="shared" si="123"/>
        <v>0</v>
      </c>
      <c r="O571" s="3">
        <f t="shared" si="124"/>
        <v>366</v>
      </c>
      <c r="P571" s="51">
        <f t="shared" si="125"/>
        <v>143215.80000000002</v>
      </c>
      <c r="Q571" s="51">
        <f t="shared" si="126"/>
        <v>94629.898273202649</v>
      </c>
      <c r="R571" s="51">
        <f t="shared" si="127"/>
        <v>100302.26373512656</v>
      </c>
      <c r="S571" s="51">
        <f t="shared" si="128"/>
        <v>194932.16200832921</v>
      </c>
      <c r="T571" s="58">
        <f t="shared" si="129"/>
        <v>35217</v>
      </c>
      <c r="U571" s="58">
        <f t="shared" si="130"/>
        <v>35217</v>
      </c>
      <c r="V571" s="13"/>
      <c r="W571" s="13">
        <f t="shared" si="131"/>
        <v>130</v>
      </c>
      <c r="X571" s="57">
        <f t="shared" si="132"/>
        <v>169553.24771241829</v>
      </c>
      <c r="Y571" s="72">
        <f t="shared" si="133"/>
        <v>134336.24771241829</v>
      </c>
      <c r="AA571" s="74">
        <f t="shared" si="134"/>
        <v>169553.24771241829</v>
      </c>
    </row>
    <row r="572" spans="1:27" ht="14.5" x14ac:dyDescent="0.35">
      <c r="A572">
        <v>4217</v>
      </c>
      <c r="B572" t="s">
        <v>1157</v>
      </c>
      <c r="C572" t="s">
        <v>1385</v>
      </c>
      <c r="D572" t="s">
        <v>1075</v>
      </c>
      <c r="E572" t="s">
        <v>276</v>
      </c>
      <c r="F572" t="s">
        <v>1063</v>
      </c>
      <c r="G572" t="s">
        <v>40</v>
      </c>
      <c r="H572" s="6">
        <v>43831</v>
      </c>
      <c r="I572" s="2">
        <v>45657</v>
      </c>
      <c r="J572">
        <v>291.64999999999998</v>
      </c>
      <c r="K572" s="45">
        <f t="shared" si="120"/>
        <v>769.50300653594775</v>
      </c>
      <c r="L572" s="3">
        <f t="shared" si="121"/>
        <v>366</v>
      </c>
      <c r="M572" s="3">
        <f t="shared" si="122"/>
        <v>0</v>
      </c>
      <c r="N572" s="3">
        <f t="shared" si="123"/>
        <v>0</v>
      </c>
      <c r="O572" s="3">
        <f t="shared" si="124"/>
        <v>366</v>
      </c>
      <c r="P572" s="51">
        <f t="shared" si="125"/>
        <v>106743.9</v>
      </c>
      <c r="Q572" s="51">
        <f t="shared" si="126"/>
        <v>94629.898273202649</v>
      </c>
      <c r="R572" s="51">
        <f t="shared" si="127"/>
        <v>74758.893990160126</v>
      </c>
      <c r="S572" s="51">
        <f t="shared" si="128"/>
        <v>169388.79226336279</v>
      </c>
      <c r="T572" s="58">
        <f t="shared" si="129"/>
        <v>26248.499999999996</v>
      </c>
      <c r="U572" s="58">
        <f t="shared" si="130"/>
        <v>26248.499999999996</v>
      </c>
      <c r="V572" s="13"/>
      <c r="W572" s="13">
        <f t="shared" si="131"/>
        <v>130</v>
      </c>
      <c r="X572" s="57">
        <f t="shared" si="132"/>
        <v>100035.3908496732</v>
      </c>
      <c r="Y572" s="72">
        <f t="shared" si="133"/>
        <v>73786.890849673204</v>
      </c>
      <c r="AA572" s="74">
        <f t="shared" si="134"/>
        <v>100035.3908496732</v>
      </c>
    </row>
    <row r="573" spans="1:27" ht="14.5" x14ac:dyDescent="0.35">
      <c r="A573">
        <v>4218</v>
      </c>
      <c r="B573" t="s">
        <v>1158</v>
      </c>
      <c r="C573" t="s">
        <v>1385</v>
      </c>
      <c r="D573" t="s">
        <v>1062</v>
      </c>
      <c r="E573" t="s">
        <v>276</v>
      </c>
      <c r="F573" t="s">
        <v>1063</v>
      </c>
      <c r="G573" t="s">
        <v>40</v>
      </c>
      <c r="H573" s="6">
        <v>43831</v>
      </c>
      <c r="I573" s="2">
        <v>45657</v>
      </c>
      <c r="J573">
        <v>301.32</v>
      </c>
      <c r="K573" s="45">
        <f t="shared" si="120"/>
        <v>946.88339869281026</v>
      </c>
      <c r="L573" s="3">
        <f t="shared" si="121"/>
        <v>366</v>
      </c>
      <c r="M573" s="3">
        <f t="shared" si="122"/>
        <v>0</v>
      </c>
      <c r="N573" s="3">
        <f t="shared" si="123"/>
        <v>0</v>
      </c>
      <c r="O573" s="3">
        <f t="shared" si="124"/>
        <v>366</v>
      </c>
      <c r="P573" s="51">
        <f t="shared" si="125"/>
        <v>110283.12</v>
      </c>
      <c r="Q573" s="51">
        <f t="shared" si="126"/>
        <v>94629.898273202649</v>
      </c>
      <c r="R573" s="51">
        <f t="shared" si="127"/>
        <v>77237.613362300879</v>
      </c>
      <c r="S573" s="51">
        <f t="shared" si="128"/>
        <v>171867.51163550353</v>
      </c>
      <c r="T573" s="58">
        <f t="shared" si="129"/>
        <v>27118.799999999999</v>
      </c>
      <c r="U573" s="58">
        <f t="shared" si="130"/>
        <v>27118.799999999999</v>
      </c>
      <c r="V573" s="13"/>
      <c r="W573" s="13">
        <f t="shared" si="131"/>
        <v>130</v>
      </c>
      <c r="X573" s="57">
        <f t="shared" si="132"/>
        <v>123094.84183006533</v>
      </c>
      <c r="Y573" s="72">
        <f t="shared" si="133"/>
        <v>95976.041830065325</v>
      </c>
      <c r="AA573" s="74">
        <f t="shared" si="134"/>
        <v>123094.84183006533</v>
      </c>
    </row>
    <row r="574" spans="1:27" ht="14.5" x14ac:dyDescent="0.35">
      <c r="A574">
        <v>4219</v>
      </c>
      <c r="B574" t="s">
        <v>1159</v>
      </c>
      <c r="C574" t="s">
        <v>1385</v>
      </c>
      <c r="D574" t="s">
        <v>1077</v>
      </c>
      <c r="E574" t="s">
        <v>276</v>
      </c>
      <c r="F574" t="s">
        <v>1063</v>
      </c>
      <c r="G574" t="s">
        <v>40</v>
      </c>
      <c r="H574" s="6">
        <v>44109</v>
      </c>
      <c r="I574" s="2">
        <v>45657</v>
      </c>
      <c r="J574">
        <v>286.27</v>
      </c>
      <c r="K574" s="45">
        <f t="shared" si="120"/>
        <v>779.2071241830065</v>
      </c>
      <c r="L574" s="3">
        <f t="shared" si="121"/>
        <v>366</v>
      </c>
      <c r="M574" s="3">
        <f t="shared" si="122"/>
        <v>7</v>
      </c>
      <c r="N574" s="3">
        <f t="shared" si="123"/>
        <v>0</v>
      </c>
      <c r="O574" s="3">
        <f t="shared" si="124"/>
        <v>359</v>
      </c>
      <c r="P574" s="51">
        <f t="shared" si="125"/>
        <v>102770.93</v>
      </c>
      <c r="Q574" s="51">
        <f t="shared" si="126"/>
        <v>92820.036830818994</v>
      </c>
      <c r="R574" s="51">
        <f t="shared" si="127"/>
        <v>71976.394540017427</v>
      </c>
      <c r="S574" s="51">
        <f t="shared" si="128"/>
        <v>164796.43137083642</v>
      </c>
      <c r="T574" s="58">
        <f t="shared" si="129"/>
        <v>25764.3</v>
      </c>
      <c r="U574" s="58">
        <f t="shared" si="130"/>
        <v>25764.3</v>
      </c>
      <c r="V574" s="13"/>
      <c r="W574" s="13">
        <f t="shared" si="131"/>
        <v>130</v>
      </c>
      <c r="X574" s="57">
        <f t="shared" si="132"/>
        <v>101296.92614379084</v>
      </c>
      <c r="Y574" s="72">
        <f t="shared" si="133"/>
        <v>75532.62614379084</v>
      </c>
      <c r="AA574" s="74">
        <f t="shared" si="134"/>
        <v>101296.92614379084</v>
      </c>
    </row>
    <row r="575" spans="1:27" ht="14.5" x14ac:dyDescent="0.35">
      <c r="A575">
        <v>4220</v>
      </c>
      <c r="B575" t="s">
        <v>1160</v>
      </c>
      <c r="C575" t="s">
        <v>1488</v>
      </c>
      <c r="D575" t="s">
        <v>1062</v>
      </c>
      <c r="E575" t="s">
        <v>276</v>
      </c>
      <c r="F575" t="s">
        <v>1063</v>
      </c>
      <c r="G575" t="s">
        <v>40</v>
      </c>
      <c r="H575" s="6">
        <v>43831</v>
      </c>
      <c r="I575" s="2">
        <v>45657</v>
      </c>
      <c r="J575">
        <v>283.8</v>
      </c>
      <c r="K575" s="45">
        <f t="shared" si="120"/>
        <v>283.8</v>
      </c>
      <c r="L575" s="3">
        <f t="shared" si="121"/>
        <v>366</v>
      </c>
      <c r="M575" s="3">
        <f t="shared" si="122"/>
        <v>3</v>
      </c>
      <c r="N575" s="3">
        <f t="shared" si="123"/>
        <v>0</v>
      </c>
      <c r="O575" s="3">
        <f t="shared" si="124"/>
        <v>363</v>
      </c>
      <c r="P575" s="51">
        <f t="shared" si="125"/>
        <v>103019.40000000001</v>
      </c>
      <c r="Q575" s="51">
        <f t="shared" si="126"/>
        <v>93854.243369323944</v>
      </c>
      <c r="R575" s="51">
        <f t="shared" si="127"/>
        <v>72150.412375132466</v>
      </c>
      <c r="S575" s="51">
        <f t="shared" si="128"/>
        <v>166004.6557444564</v>
      </c>
      <c r="T575" s="58">
        <f t="shared" si="129"/>
        <v>25542</v>
      </c>
      <c r="U575" s="58">
        <f t="shared" si="130"/>
        <v>25542</v>
      </c>
      <c r="V575" s="13"/>
      <c r="W575" s="13">
        <f t="shared" si="131"/>
        <v>0</v>
      </c>
      <c r="X575" s="57">
        <f t="shared" si="132"/>
        <v>0</v>
      </c>
      <c r="Y575" s="72">
        <f t="shared" si="133"/>
        <v>0</v>
      </c>
      <c r="AA575" s="74">
        <f t="shared" si="134"/>
        <v>25542</v>
      </c>
    </row>
    <row r="576" spans="1:27" ht="14.5" x14ac:dyDescent="0.35">
      <c r="A576">
        <v>4221</v>
      </c>
      <c r="B576" t="s">
        <v>1161</v>
      </c>
      <c r="C576" t="s">
        <v>1385</v>
      </c>
      <c r="D576" t="s">
        <v>936</v>
      </c>
      <c r="E576" t="s">
        <v>276</v>
      </c>
      <c r="F576" t="s">
        <v>1063</v>
      </c>
      <c r="G576" t="s">
        <v>1529</v>
      </c>
      <c r="H576" s="6">
        <v>44256</v>
      </c>
      <c r="I576" s="2">
        <v>45657</v>
      </c>
      <c r="J576">
        <v>357.98</v>
      </c>
      <c r="K576" s="45">
        <f t="shared" si="120"/>
        <v>1293.6212418300652</v>
      </c>
      <c r="L576" s="3">
        <f t="shared" si="121"/>
        <v>366</v>
      </c>
      <c r="M576" s="3">
        <f t="shared" si="122"/>
        <v>0</v>
      </c>
      <c r="N576" s="3">
        <f t="shared" si="123"/>
        <v>0</v>
      </c>
      <c r="O576" s="3">
        <f t="shared" si="124"/>
        <v>366</v>
      </c>
      <c r="P576" s="51">
        <f t="shared" si="125"/>
        <v>131020.68000000001</v>
      </c>
      <c r="Q576" s="51">
        <f t="shared" si="126"/>
        <v>94629.898273202649</v>
      </c>
      <c r="R576" s="51">
        <f t="shared" si="127"/>
        <v>91761.319631741906</v>
      </c>
      <c r="S576" s="51">
        <f t="shared" si="128"/>
        <v>186391.21790494455</v>
      </c>
      <c r="T576" s="58">
        <f t="shared" si="129"/>
        <v>32218.2</v>
      </c>
      <c r="U576" s="58">
        <f t="shared" si="130"/>
        <v>32218.2</v>
      </c>
      <c r="V576" s="13"/>
      <c r="W576" s="13">
        <f t="shared" si="131"/>
        <v>130</v>
      </c>
      <c r="X576" s="57">
        <f t="shared" si="132"/>
        <v>168170.76143790848</v>
      </c>
      <c r="Y576" s="72">
        <f t="shared" si="133"/>
        <v>135952.56143790847</v>
      </c>
      <c r="AA576" s="74">
        <f t="shared" si="134"/>
        <v>168170.76143790848</v>
      </c>
    </row>
    <row r="577" spans="1:27" ht="14.5" x14ac:dyDescent="0.35">
      <c r="A577">
        <v>4222</v>
      </c>
      <c r="B577" t="s">
        <v>1162</v>
      </c>
      <c r="C577" t="s">
        <v>1385</v>
      </c>
      <c r="D577" t="s">
        <v>1062</v>
      </c>
      <c r="E577" t="s">
        <v>276</v>
      </c>
      <c r="F577" t="s">
        <v>1063</v>
      </c>
      <c r="G577" t="s">
        <v>40</v>
      </c>
      <c r="H577" s="6">
        <v>43831</v>
      </c>
      <c r="I577" s="2">
        <v>45657</v>
      </c>
      <c r="J577">
        <v>301.32</v>
      </c>
      <c r="K577" s="45">
        <f t="shared" si="120"/>
        <v>1105.9150326797385</v>
      </c>
      <c r="L577" s="3">
        <f t="shared" si="121"/>
        <v>366</v>
      </c>
      <c r="M577" s="3">
        <f t="shared" si="122"/>
        <v>1</v>
      </c>
      <c r="N577" s="3">
        <f t="shared" si="123"/>
        <v>0</v>
      </c>
      <c r="O577" s="3">
        <f t="shared" si="124"/>
        <v>365</v>
      </c>
      <c r="P577" s="51">
        <f t="shared" si="125"/>
        <v>109981.8</v>
      </c>
      <c r="Q577" s="51">
        <f t="shared" si="126"/>
        <v>94371.346638576419</v>
      </c>
      <c r="R577" s="51">
        <f t="shared" si="127"/>
        <v>77026.581631802794</v>
      </c>
      <c r="S577" s="51">
        <f t="shared" si="128"/>
        <v>171397.9282703792</v>
      </c>
      <c r="T577" s="58">
        <f t="shared" si="129"/>
        <v>27118.799999999999</v>
      </c>
      <c r="U577" s="58">
        <f t="shared" si="130"/>
        <v>27118.799999999999</v>
      </c>
      <c r="V577" s="13"/>
      <c r="W577" s="13">
        <f t="shared" si="131"/>
        <v>130</v>
      </c>
      <c r="X577" s="57">
        <f t="shared" si="132"/>
        <v>143768.954248366</v>
      </c>
      <c r="Y577" s="72">
        <f t="shared" si="133"/>
        <v>116650.154248366</v>
      </c>
      <c r="AA577" s="74">
        <f t="shared" si="134"/>
        <v>143768.954248366</v>
      </c>
    </row>
    <row r="578" spans="1:27" ht="14.5" x14ac:dyDescent="0.35">
      <c r="A578">
        <v>4223</v>
      </c>
      <c r="B578" t="s">
        <v>1163</v>
      </c>
      <c r="C578" t="s">
        <v>1385</v>
      </c>
      <c r="D578" t="s">
        <v>1075</v>
      </c>
      <c r="E578" t="s">
        <v>276</v>
      </c>
      <c r="F578" t="s">
        <v>1063</v>
      </c>
      <c r="G578" t="s">
        <v>40</v>
      </c>
      <c r="H578" s="6">
        <v>43831</v>
      </c>
      <c r="I578" s="2">
        <v>45657</v>
      </c>
      <c r="J578">
        <v>291.64999999999998</v>
      </c>
      <c r="K578" s="45">
        <f t="shared" si="120"/>
        <v>1006.1788235294117</v>
      </c>
      <c r="L578" s="3">
        <f t="shared" si="121"/>
        <v>366</v>
      </c>
      <c r="M578" s="3">
        <f t="shared" si="122"/>
        <v>3</v>
      </c>
      <c r="N578" s="3">
        <f t="shared" si="123"/>
        <v>0</v>
      </c>
      <c r="O578" s="3">
        <f t="shared" si="124"/>
        <v>363</v>
      </c>
      <c r="P578" s="51">
        <f t="shared" si="125"/>
        <v>105868.95</v>
      </c>
      <c r="Q578" s="51">
        <f t="shared" si="126"/>
        <v>93854.243369323944</v>
      </c>
      <c r="R578" s="51">
        <f t="shared" si="127"/>
        <v>74146.116170568654</v>
      </c>
      <c r="S578" s="51">
        <f t="shared" si="128"/>
        <v>168000.35953989258</v>
      </c>
      <c r="T578" s="58">
        <f t="shared" si="129"/>
        <v>26248.499999999996</v>
      </c>
      <c r="U578" s="58">
        <f t="shared" si="130"/>
        <v>26248.499999999996</v>
      </c>
      <c r="V578" s="13"/>
      <c r="W578" s="13">
        <f t="shared" si="131"/>
        <v>130</v>
      </c>
      <c r="X578" s="57">
        <f t="shared" si="132"/>
        <v>130803.24705882353</v>
      </c>
      <c r="Y578" s="72">
        <f t="shared" si="133"/>
        <v>104554.74705882353</v>
      </c>
      <c r="AA578" s="74">
        <f t="shared" si="134"/>
        <v>130803.24705882353</v>
      </c>
    </row>
    <row r="579" spans="1:27" ht="14.5" x14ac:dyDescent="0.35">
      <c r="A579">
        <v>4224</v>
      </c>
      <c r="B579" t="s">
        <v>1164</v>
      </c>
      <c r="C579" t="s">
        <v>1385</v>
      </c>
      <c r="D579" t="s">
        <v>1077</v>
      </c>
      <c r="E579" t="s">
        <v>276</v>
      </c>
      <c r="F579" t="s">
        <v>1063</v>
      </c>
      <c r="G579" t="s">
        <v>40</v>
      </c>
      <c r="H579" s="6">
        <v>43831</v>
      </c>
      <c r="I579" s="2">
        <v>45657</v>
      </c>
      <c r="J579">
        <v>286.27</v>
      </c>
      <c r="K579" s="45">
        <f t="shared" si="120"/>
        <v>823.09261437908492</v>
      </c>
      <c r="L579" s="3">
        <f t="shared" si="121"/>
        <v>366</v>
      </c>
      <c r="M579" s="3">
        <f t="shared" si="122"/>
        <v>7</v>
      </c>
      <c r="N579" s="3">
        <f t="shared" si="123"/>
        <v>0</v>
      </c>
      <c r="O579" s="3">
        <f t="shared" si="124"/>
        <v>359</v>
      </c>
      <c r="P579" s="51">
        <f t="shared" si="125"/>
        <v>102770.93</v>
      </c>
      <c r="Q579" s="51">
        <f t="shared" si="126"/>
        <v>92820.036830818994</v>
      </c>
      <c r="R579" s="51">
        <f t="shared" si="127"/>
        <v>71976.394540017427</v>
      </c>
      <c r="S579" s="51">
        <f t="shared" si="128"/>
        <v>164796.43137083642</v>
      </c>
      <c r="T579" s="58">
        <f t="shared" si="129"/>
        <v>25764.3</v>
      </c>
      <c r="U579" s="58">
        <f t="shared" si="130"/>
        <v>25764.3</v>
      </c>
      <c r="V579" s="13"/>
      <c r="W579" s="13">
        <f t="shared" si="131"/>
        <v>130</v>
      </c>
      <c r="X579" s="57">
        <f t="shared" si="132"/>
        <v>107002.03986928104</v>
      </c>
      <c r="Y579" s="72">
        <f t="shared" si="133"/>
        <v>81237.739869281038</v>
      </c>
      <c r="AA579" s="74">
        <f t="shared" si="134"/>
        <v>107002.03986928104</v>
      </c>
    </row>
    <row r="580" spans="1:27" s="4" customFormat="1" ht="14.5" x14ac:dyDescent="0.35">
      <c r="A580">
        <v>4226</v>
      </c>
      <c r="B580" t="s">
        <v>1165</v>
      </c>
      <c r="C580" t="s">
        <v>1385</v>
      </c>
      <c r="D580" t="s">
        <v>198</v>
      </c>
      <c r="E580" t="s">
        <v>276</v>
      </c>
      <c r="F580" t="s">
        <v>1063</v>
      </c>
      <c r="G580" t="s">
        <v>40</v>
      </c>
      <c r="H580" s="6">
        <v>44221</v>
      </c>
      <c r="I580" s="2">
        <v>45657</v>
      </c>
      <c r="J580">
        <v>286.27</v>
      </c>
      <c r="K580" s="45">
        <f t="shared" si="120"/>
        <v>673.5590196078432</v>
      </c>
      <c r="L580" s="3">
        <f t="shared" si="121"/>
        <v>366</v>
      </c>
      <c r="M580" s="3">
        <f t="shared" si="122"/>
        <v>2</v>
      </c>
      <c r="N580" s="3">
        <f t="shared" si="123"/>
        <v>0</v>
      </c>
      <c r="O580" s="3">
        <f t="shared" si="124"/>
        <v>364</v>
      </c>
      <c r="P580" s="51">
        <f t="shared" si="125"/>
        <v>104202.28</v>
      </c>
      <c r="Q580" s="51">
        <f t="shared" si="126"/>
        <v>94112.795003950188</v>
      </c>
      <c r="R580" s="51">
        <f t="shared" si="127"/>
        <v>72978.851288485646</v>
      </c>
      <c r="S580" s="51">
        <f t="shared" si="128"/>
        <v>167091.64629243582</v>
      </c>
      <c r="T580" s="58">
        <f t="shared" si="129"/>
        <v>25764.3</v>
      </c>
      <c r="U580" s="58">
        <f t="shared" si="130"/>
        <v>25764.3</v>
      </c>
      <c r="V580" s="13"/>
      <c r="W580" s="13">
        <f t="shared" si="131"/>
        <v>130</v>
      </c>
      <c r="X580" s="57">
        <f t="shared" si="132"/>
        <v>87562.672549019611</v>
      </c>
      <c r="Y580" s="72">
        <f t="shared" si="133"/>
        <v>61798.372549019608</v>
      </c>
      <c r="AA580" s="74">
        <f t="shared" si="134"/>
        <v>87562.672549019611</v>
      </c>
    </row>
    <row r="581" spans="1:27" ht="14.5" x14ac:dyDescent="0.35">
      <c r="A581">
        <v>4228</v>
      </c>
      <c r="B581" t="s">
        <v>1166</v>
      </c>
      <c r="C581" t="s">
        <v>1385</v>
      </c>
      <c r="D581" t="s">
        <v>1077</v>
      </c>
      <c r="E581" t="s">
        <v>276</v>
      </c>
      <c r="F581" t="s">
        <v>1063</v>
      </c>
      <c r="G581" t="s">
        <v>40</v>
      </c>
      <c r="H581" s="6">
        <v>44249</v>
      </c>
      <c r="I581" s="2">
        <v>45657</v>
      </c>
      <c r="J581">
        <v>286.27</v>
      </c>
      <c r="K581" s="45">
        <f t="shared" ref="K581:K625" si="135">IFERROR(VLOOKUP(A581,promedio,29,FALSE),J581)</f>
        <v>927.68209150326811</v>
      </c>
      <c r="L581" s="3">
        <f t="shared" ref="L581:L625" si="136">IF(DATEDIF(H581,I581,"D")&gt;366,366,DATEDIF(H581,I581,"D")+1)</f>
        <v>366</v>
      </c>
      <c r="M581" s="3">
        <f t="shared" ref="M581:M625" si="137">IFERROR(VLOOKUP(A581,faltas,7,FALSE),0)</f>
        <v>3</v>
      </c>
      <c r="N581" s="3">
        <f t="shared" ref="N581:N625" si="138">IFERROR(VLOOKUP(A581,INCP,4,FALSE),0)</f>
        <v>18</v>
      </c>
      <c r="O581" s="3">
        <f t="shared" ref="O581:O625" si="139">L581-M581-N581</f>
        <v>345</v>
      </c>
      <c r="P581" s="51">
        <f t="shared" ref="P581:P625" si="140">IF(J581&gt;TOPE,TOPE,J581)*O581</f>
        <v>98763.15</v>
      </c>
      <c r="Q581" s="51">
        <f t="shared" ref="Q581:Q625" si="141">O581*facdias</f>
        <v>89200.313946051683</v>
      </c>
      <c r="R581" s="51">
        <f t="shared" ref="R581:R625" si="142">P581*facsueldo</f>
        <v>69169.515644306448</v>
      </c>
      <c r="S581" s="51">
        <f t="shared" ref="S581:S625" si="143">Q581+R581</f>
        <v>158369.82959035813</v>
      </c>
      <c r="T581" s="58">
        <f t="shared" ref="T581:T625" si="144">90*J581</f>
        <v>25764.3</v>
      </c>
      <c r="U581" s="58">
        <f t="shared" ref="U581:U625" si="145">IF(S581&gt;T581,T581,S581)</f>
        <v>25764.3</v>
      </c>
      <c r="V581" s="13"/>
      <c r="W581" s="13">
        <f t="shared" ref="W581:W625" si="146">IF(C581="ACTIVO",130,0)</f>
        <v>130</v>
      </c>
      <c r="X581" s="57">
        <f t="shared" ref="X581:X625" si="147">K581*W581</f>
        <v>120598.67189542485</v>
      </c>
      <c r="Y581" s="72">
        <f t="shared" ref="Y581:Y625" si="148">IF(X581-U581&lt;0,0,X581-U581)</f>
        <v>94834.371895424847</v>
      </c>
      <c r="AA581" s="74">
        <f t="shared" si="134"/>
        <v>120598.67189542485</v>
      </c>
    </row>
    <row r="582" spans="1:27" ht="14.5" x14ac:dyDescent="0.35">
      <c r="A582">
        <v>4229</v>
      </c>
      <c r="B582" t="s">
        <v>1167</v>
      </c>
      <c r="C582" t="s">
        <v>1385</v>
      </c>
      <c r="D582" t="s">
        <v>1075</v>
      </c>
      <c r="E582" t="s">
        <v>276</v>
      </c>
      <c r="F582" t="s">
        <v>1063</v>
      </c>
      <c r="G582" t="s">
        <v>40</v>
      </c>
      <c r="H582" s="6">
        <v>43831</v>
      </c>
      <c r="I582" s="2">
        <v>45657</v>
      </c>
      <c r="J582">
        <v>291.64999999999998</v>
      </c>
      <c r="K582" s="45">
        <f t="shared" si="135"/>
        <v>884.22</v>
      </c>
      <c r="L582" s="3">
        <f t="shared" si="136"/>
        <v>366</v>
      </c>
      <c r="M582" s="3">
        <f t="shared" si="137"/>
        <v>3</v>
      </c>
      <c r="N582" s="3">
        <f t="shared" si="138"/>
        <v>0</v>
      </c>
      <c r="O582" s="3">
        <f t="shared" si="139"/>
        <v>363</v>
      </c>
      <c r="P582" s="51">
        <f t="shared" si="140"/>
        <v>105868.95</v>
      </c>
      <c r="Q582" s="51">
        <f t="shared" si="141"/>
        <v>93854.243369323944</v>
      </c>
      <c r="R582" s="51">
        <f t="shared" si="142"/>
        <v>74146.116170568654</v>
      </c>
      <c r="S582" s="51">
        <f t="shared" si="143"/>
        <v>168000.35953989258</v>
      </c>
      <c r="T582" s="58">
        <f t="shared" si="144"/>
        <v>26248.499999999996</v>
      </c>
      <c r="U582" s="58">
        <f t="shared" si="145"/>
        <v>26248.499999999996</v>
      </c>
      <c r="V582" s="13"/>
      <c r="W582" s="13">
        <f t="shared" si="146"/>
        <v>130</v>
      </c>
      <c r="X582" s="57">
        <f t="shared" si="147"/>
        <v>114948.6</v>
      </c>
      <c r="Y582" s="72">
        <f t="shared" si="148"/>
        <v>88700.1</v>
      </c>
      <c r="AA582" s="74">
        <f t="shared" ref="AA582:AA625" si="149">U582+Y582</f>
        <v>114948.6</v>
      </c>
    </row>
    <row r="583" spans="1:27" ht="14.5" x14ac:dyDescent="0.35">
      <c r="A583">
        <v>4230</v>
      </c>
      <c r="B583" t="s">
        <v>1168</v>
      </c>
      <c r="C583" t="s">
        <v>1385</v>
      </c>
      <c r="D583" t="s">
        <v>1142</v>
      </c>
      <c r="E583" t="s">
        <v>276</v>
      </c>
      <c r="F583" t="s">
        <v>1063</v>
      </c>
      <c r="G583" t="s">
        <v>40</v>
      </c>
      <c r="H583" s="6">
        <v>44816</v>
      </c>
      <c r="I583" s="2">
        <v>45657</v>
      </c>
      <c r="J583">
        <v>286.27</v>
      </c>
      <c r="K583" s="45">
        <f t="shared" si="135"/>
        <v>757.23790849673208</v>
      </c>
      <c r="L583" s="3">
        <f t="shared" si="136"/>
        <v>366</v>
      </c>
      <c r="M583" s="3">
        <f t="shared" si="137"/>
        <v>0</v>
      </c>
      <c r="N583" s="3">
        <f t="shared" si="138"/>
        <v>0</v>
      </c>
      <c r="O583" s="3">
        <f t="shared" si="139"/>
        <v>366</v>
      </c>
      <c r="P583" s="51">
        <f t="shared" si="140"/>
        <v>104774.81999999999</v>
      </c>
      <c r="Q583" s="51">
        <f t="shared" si="141"/>
        <v>94629.898273202649</v>
      </c>
      <c r="R583" s="51">
        <f t="shared" si="142"/>
        <v>73379.833987872931</v>
      </c>
      <c r="S583" s="51">
        <f t="shared" si="143"/>
        <v>168009.73226107558</v>
      </c>
      <c r="T583" s="58">
        <f t="shared" si="144"/>
        <v>25764.3</v>
      </c>
      <c r="U583" s="58">
        <f t="shared" si="145"/>
        <v>25764.3</v>
      </c>
      <c r="V583" s="13"/>
      <c r="W583" s="13">
        <f t="shared" si="146"/>
        <v>130</v>
      </c>
      <c r="X583" s="57">
        <f t="shared" si="147"/>
        <v>98440.92810457517</v>
      </c>
      <c r="Y583" s="72">
        <f t="shared" si="148"/>
        <v>72676.628104575168</v>
      </c>
      <c r="AA583" s="74">
        <f t="shared" si="149"/>
        <v>98440.92810457517</v>
      </c>
    </row>
    <row r="584" spans="1:27" ht="14.5" x14ac:dyDescent="0.35">
      <c r="A584">
        <v>4231</v>
      </c>
      <c r="B584" t="s">
        <v>1169</v>
      </c>
      <c r="C584" t="s">
        <v>1385</v>
      </c>
      <c r="D584" t="s">
        <v>450</v>
      </c>
      <c r="E584" t="s">
        <v>276</v>
      </c>
      <c r="F584" t="s">
        <v>1063</v>
      </c>
      <c r="G584" t="s">
        <v>1529</v>
      </c>
      <c r="H584" s="6">
        <v>43831</v>
      </c>
      <c r="I584" s="2">
        <v>45657</v>
      </c>
      <c r="J584">
        <v>286.27</v>
      </c>
      <c r="K584" s="45">
        <f t="shared" si="135"/>
        <v>1135.3847712418301</v>
      </c>
      <c r="L584" s="3">
        <f t="shared" si="136"/>
        <v>366</v>
      </c>
      <c r="M584" s="3">
        <f t="shared" si="137"/>
        <v>1</v>
      </c>
      <c r="N584" s="3">
        <f t="shared" si="138"/>
        <v>5</v>
      </c>
      <c r="O584" s="3">
        <f t="shared" si="139"/>
        <v>360</v>
      </c>
      <c r="P584" s="51">
        <f t="shared" si="140"/>
        <v>103057.2</v>
      </c>
      <c r="Q584" s="51">
        <f t="shared" si="141"/>
        <v>93078.588465445238</v>
      </c>
      <c r="R584" s="51">
        <f t="shared" si="142"/>
        <v>72176.885889711077</v>
      </c>
      <c r="S584" s="51">
        <f t="shared" si="143"/>
        <v>165255.4743551563</v>
      </c>
      <c r="T584" s="58">
        <f t="shared" si="144"/>
        <v>25764.3</v>
      </c>
      <c r="U584" s="58">
        <f t="shared" si="145"/>
        <v>25764.3</v>
      </c>
      <c r="V584" s="13"/>
      <c r="W584" s="13">
        <f t="shared" si="146"/>
        <v>130</v>
      </c>
      <c r="X584" s="57">
        <f t="shared" si="147"/>
        <v>147600.02026143792</v>
      </c>
      <c r="Y584" s="72">
        <f t="shared" si="148"/>
        <v>121835.72026143792</v>
      </c>
      <c r="AA584" s="74">
        <f t="shared" si="149"/>
        <v>147600.02026143792</v>
      </c>
    </row>
    <row r="585" spans="1:27" ht="14.5" x14ac:dyDescent="0.35">
      <c r="A585">
        <v>4233</v>
      </c>
      <c r="B585" t="s">
        <v>1170</v>
      </c>
      <c r="C585" t="s">
        <v>1385</v>
      </c>
      <c r="D585" t="s">
        <v>1075</v>
      </c>
      <c r="E585" t="s">
        <v>276</v>
      </c>
      <c r="F585" t="s">
        <v>1063</v>
      </c>
      <c r="G585" t="s">
        <v>40</v>
      </c>
      <c r="H585" s="6">
        <v>44879</v>
      </c>
      <c r="I585" s="2">
        <v>45657</v>
      </c>
      <c r="J585">
        <v>291.64999999999998</v>
      </c>
      <c r="K585" s="45">
        <f t="shared" si="135"/>
        <v>806.86444444444442</v>
      </c>
      <c r="L585" s="3">
        <f t="shared" si="136"/>
        <v>366</v>
      </c>
      <c r="M585" s="3">
        <f t="shared" si="137"/>
        <v>1</v>
      </c>
      <c r="N585" s="3">
        <f t="shared" si="138"/>
        <v>0</v>
      </c>
      <c r="O585" s="3">
        <f t="shared" si="139"/>
        <v>365</v>
      </c>
      <c r="P585" s="51">
        <f t="shared" si="140"/>
        <v>106452.24999999999</v>
      </c>
      <c r="Q585" s="51">
        <f t="shared" si="141"/>
        <v>94371.346638576419</v>
      </c>
      <c r="R585" s="51">
        <f t="shared" si="142"/>
        <v>74554.634716962959</v>
      </c>
      <c r="S585" s="51">
        <f t="shared" si="143"/>
        <v>168925.98135553938</v>
      </c>
      <c r="T585" s="58">
        <f t="shared" si="144"/>
        <v>26248.499999999996</v>
      </c>
      <c r="U585" s="58">
        <f t="shared" si="145"/>
        <v>26248.499999999996</v>
      </c>
      <c r="V585" s="13"/>
      <c r="W585" s="13">
        <f t="shared" si="146"/>
        <v>130</v>
      </c>
      <c r="X585" s="57">
        <f t="shared" si="147"/>
        <v>104892.37777777777</v>
      </c>
      <c r="Y585" s="72">
        <f t="shared" si="148"/>
        <v>78643.877777777772</v>
      </c>
      <c r="AA585" s="74">
        <f t="shared" si="149"/>
        <v>104892.37777777777</v>
      </c>
    </row>
    <row r="586" spans="1:27" ht="14.5" x14ac:dyDescent="0.35">
      <c r="A586">
        <v>4234</v>
      </c>
      <c r="B586" t="s">
        <v>1171</v>
      </c>
      <c r="C586" t="s">
        <v>1385</v>
      </c>
      <c r="D586" t="s">
        <v>1079</v>
      </c>
      <c r="E586" t="s">
        <v>276</v>
      </c>
      <c r="F586" t="s">
        <v>1519</v>
      </c>
      <c r="G586" t="s">
        <v>1529</v>
      </c>
      <c r="H586" s="6">
        <v>44256</v>
      </c>
      <c r="I586" s="2">
        <v>45657</v>
      </c>
      <c r="J586">
        <v>434.3</v>
      </c>
      <c r="K586" s="45">
        <f t="shared" si="135"/>
        <v>1548.3342483660131</v>
      </c>
      <c r="L586" s="3">
        <f t="shared" si="136"/>
        <v>366</v>
      </c>
      <c r="M586" s="3">
        <f t="shared" si="137"/>
        <v>1</v>
      </c>
      <c r="N586" s="3">
        <f t="shared" si="138"/>
        <v>0</v>
      </c>
      <c r="O586" s="3">
        <f t="shared" si="139"/>
        <v>365</v>
      </c>
      <c r="P586" s="51">
        <f t="shared" si="140"/>
        <v>158519.5</v>
      </c>
      <c r="Q586" s="51">
        <f t="shared" si="141"/>
        <v>94371.346638576419</v>
      </c>
      <c r="R586" s="51">
        <f t="shared" si="142"/>
        <v>111020.32524456375</v>
      </c>
      <c r="S586" s="51">
        <f t="shared" si="143"/>
        <v>205391.67188314017</v>
      </c>
      <c r="T586" s="58">
        <f t="shared" si="144"/>
        <v>39087</v>
      </c>
      <c r="U586" s="58">
        <f t="shared" si="145"/>
        <v>39087</v>
      </c>
      <c r="V586" s="13"/>
      <c r="W586" s="13">
        <f t="shared" si="146"/>
        <v>130</v>
      </c>
      <c r="X586" s="57">
        <f t="shared" si="147"/>
        <v>201283.45228758169</v>
      </c>
      <c r="Y586" s="72">
        <f t="shared" si="148"/>
        <v>162196.45228758169</v>
      </c>
      <c r="AA586" s="74">
        <f t="shared" si="149"/>
        <v>201283.45228758169</v>
      </c>
    </row>
    <row r="587" spans="1:27" ht="14.5" x14ac:dyDescent="0.35">
      <c r="A587">
        <v>4235</v>
      </c>
      <c r="B587" t="s">
        <v>1172</v>
      </c>
      <c r="C587" t="s">
        <v>1385</v>
      </c>
      <c r="D587" t="s">
        <v>1077</v>
      </c>
      <c r="E587" t="s">
        <v>276</v>
      </c>
      <c r="F587" t="s">
        <v>1063</v>
      </c>
      <c r="G587" t="s">
        <v>40</v>
      </c>
      <c r="H587" s="6">
        <v>43831</v>
      </c>
      <c r="I587" s="2">
        <v>45657</v>
      </c>
      <c r="J587">
        <v>286.27</v>
      </c>
      <c r="K587" s="45">
        <f t="shared" si="135"/>
        <v>941.72830065359472</v>
      </c>
      <c r="L587" s="3">
        <f t="shared" si="136"/>
        <v>366</v>
      </c>
      <c r="M587" s="3">
        <f t="shared" si="137"/>
        <v>1</v>
      </c>
      <c r="N587" s="3">
        <f t="shared" si="138"/>
        <v>0</v>
      </c>
      <c r="O587" s="3">
        <f t="shared" si="139"/>
        <v>365</v>
      </c>
      <c r="P587" s="51">
        <f t="shared" si="140"/>
        <v>104488.54999999999</v>
      </c>
      <c r="Q587" s="51">
        <f t="shared" si="141"/>
        <v>94371.346638576419</v>
      </c>
      <c r="R587" s="51">
        <f t="shared" si="142"/>
        <v>73179.342638179281</v>
      </c>
      <c r="S587" s="51">
        <f t="shared" si="143"/>
        <v>167550.6892767557</v>
      </c>
      <c r="T587" s="58">
        <f t="shared" si="144"/>
        <v>25764.3</v>
      </c>
      <c r="U587" s="58">
        <f t="shared" si="145"/>
        <v>25764.3</v>
      </c>
      <c r="V587" s="13"/>
      <c r="W587" s="13">
        <f t="shared" si="146"/>
        <v>130</v>
      </c>
      <c r="X587" s="57">
        <f t="shared" si="147"/>
        <v>122424.67908496731</v>
      </c>
      <c r="Y587" s="72">
        <f t="shared" si="148"/>
        <v>96660.37908496731</v>
      </c>
      <c r="AA587" s="74">
        <f t="shared" si="149"/>
        <v>122424.67908496731</v>
      </c>
    </row>
    <row r="588" spans="1:27" ht="14.5" x14ac:dyDescent="0.35">
      <c r="A588">
        <v>4236</v>
      </c>
      <c r="B588" t="s">
        <v>1173</v>
      </c>
      <c r="C588" t="s">
        <v>1385</v>
      </c>
      <c r="D588" t="s">
        <v>1062</v>
      </c>
      <c r="E588" t="s">
        <v>276</v>
      </c>
      <c r="F588" t="s">
        <v>1063</v>
      </c>
      <c r="G588" t="s">
        <v>40</v>
      </c>
      <c r="H588" s="6">
        <v>43831</v>
      </c>
      <c r="I588" s="2">
        <v>45657</v>
      </c>
      <c r="J588">
        <v>301.32</v>
      </c>
      <c r="K588" s="45">
        <f t="shared" si="135"/>
        <v>1236.169477124183</v>
      </c>
      <c r="L588" s="3">
        <f t="shared" si="136"/>
        <v>366</v>
      </c>
      <c r="M588" s="3">
        <f t="shared" si="137"/>
        <v>1</v>
      </c>
      <c r="N588" s="3">
        <f t="shared" si="138"/>
        <v>0</v>
      </c>
      <c r="O588" s="3">
        <f t="shared" si="139"/>
        <v>365</v>
      </c>
      <c r="P588" s="51">
        <f t="shared" si="140"/>
        <v>109981.8</v>
      </c>
      <c r="Q588" s="51">
        <f t="shared" si="141"/>
        <v>94371.346638576419</v>
      </c>
      <c r="R588" s="51">
        <f t="shared" si="142"/>
        <v>77026.581631802794</v>
      </c>
      <c r="S588" s="51">
        <f t="shared" si="143"/>
        <v>171397.9282703792</v>
      </c>
      <c r="T588" s="58">
        <f t="shared" si="144"/>
        <v>27118.799999999999</v>
      </c>
      <c r="U588" s="58">
        <f t="shared" si="145"/>
        <v>27118.799999999999</v>
      </c>
      <c r="V588" s="13"/>
      <c r="W588" s="13">
        <f t="shared" si="146"/>
        <v>130</v>
      </c>
      <c r="X588" s="57">
        <f t="shared" si="147"/>
        <v>160702.0320261438</v>
      </c>
      <c r="Y588" s="72">
        <f t="shared" si="148"/>
        <v>133583.23202614381</v>
      </c>
      <c r="AA588" s="74">
        <f t="shared" si="149"/>
        <v>160702.0320261438</v>
      </c>
    </row>
    <row r="589" spans="1:27" ht="14.5" x14ac:dyDescent="0.35">
      <c r="A589">
        <v>4237</v>
      </c>
      <c r="B589" t="s">
        <v>1174</v>
      </c>
      <c r="C589" t="s">
        <v>1385</v>
      </c>
      <c r="D589" t="s">
        <v>1075</v>
      </c>
      <c r="E589" t="s">
        <v>276</v>
      </c>
      <c r="F589" t="s">
        <v>1063</v>
      </c>
      <c r="G589" t="s">
        <v>40</v>
      </c>
      <c r="H589" s="6">
        <v>43831</v>
      </c>
      <c r="I589" s="2">
        <v>45657</v>
      </c>
      <c r="J589">
        <v>291.64999999999998</v>
      </c>
      <c r="K589" s="45">
        <f t="shared" si="135"/>
        <v>957.37843137254902</v>
      </c>
      <c r="L589" s="3">
        <f t="shared" si="136"/>
        <v>366</v>
      </c>
      <c r="M589" s="3">
        <f t="shared" si="137"/>
        <v>1</v>
      </c>
      <c r="N589" s="3">
        <f t="shared" si="138"/>
        <v>0</v>
      </c>
      <c r="O589" s="3">
        <f t="shared" si="139"/>
        <v>365</v>
      </c>
      <c r="P589" s="51">
        <f t="shared" si="140"/>
        <v>106452.24999999999</v>
      </c>
      <c r="Q589" s="51">
        <f t="shared" si="141"/>
        <v>94371.346638576419</v>
      </c>
      <c r="R589" s="51">
        <f t="shared" si="142"/>
        <v>74554.634716962959</v>
      </c>
      <c r="S589" s="51">
        <f t="shared" si="143"/>
        <v>168925.98135553938</v>
      </c>
      <c r="T589" s="58">
        <f t="shared" si="144"/>
        <v>26248.499999999996</v>
      </c>
      <c r="U589" s="58">
        <f t="shared" si="145"/>
        <v>26248.499999999996</v>
      </c>
      <c r="V589" s="13"/>
      <c r="W589" s="13">
        <f t="shared" si="146"/>
        <v>130</v>
      </c>
      <c r="X589" s="57">
        <f t="shared" si="147"/>
        <v>124459.19607843137</v>
      </c>
      <c r="Y589" s="72">
        <f t="shared" si="148"/>
        <v>98210.696078431371</v>
      </c>
      <c r="AA589" s="74">
        <f t="shared" si="149"/>
        <v>124459.19607843137</v>
      </c>
    </row>
    <row r="590" spans="1:27" ht="14.5" x14ac:dyDescent="0.35">
      <c r="A590">
        <v>4239</v>
      </c>
      <c r="B590" t="s">
        <v>1175</v>
      </c>
      <c r="C590" t="s">
        <v>1385</v>
      </c>
      <c r="D590" t="s">
        <v>1075</v>
      </c>
      <c r="E590" t="s">
        <v>276</v>
      </c>
      <c r="F590" t="s">
        <v>1063</v>
      </c>
      <c r="G590" t="s">
        <v>40</v>
      </c>
      <c r="H590" s="6">
        <v>44642</v>
      </c>
      <c r="I590" s="2">
        <v>45657</v>
      </c>
      <c r="J590">
        <v>291.64999999999998</v>
      </c>
      <c r="K590" s="45">
        <f t="shared" si="135"/>
        <v>796.50169934640542</v>
      </c>
      <c r="L590" s="3">
        <f t="shared" si="136"/>
        <v>366</v>
      </c>
      <c r="M590" s="3">
        <f t="shared" si="137"/>
        <v>2</v>
      </c>
      <c r="N590" s="3">
        <f t="shared" si="138"/>
        <v>0</v>
      </c>
      <c r="O590" s="3">
        <f t="shared" si="139"/>
        <v>364</v>
      </c>
      <c r="P590" s="51">
        <f t="shared" si="140"/>
        <v>106160.59999999999</v>
      </c>
      <c r="Q590" s="51">
        <f t="shared" si="141"/>
        <v>94112.795003950188</v>
      </c>
      <c r="R590" s="51">
        <f t="shared" si="142"/>
        <v>74350.375443765806</v>
      </c>
      <c r="S590" s="51">
        <f t="shared" si="143"/>
        <v>168463.17044771599</v>
      </c>
      <c r="T590" s="58">
        <f t="shared" si="144"/>
        <v>26248.499999999996</v>
      </c>
      <c r="U590" s="58">
        <f t="shared" si="145"/>
        <v>26248.499999999996</v>
      </c>
      <c r="V590" s="13"/>
      <c r="W590" s="13">
        <f t="shared" si="146"/>
        <v>130</v>
      </c>
      <c r="X590" s="57">
        <f t="shared" si="147"/>
        <v>103545.22091503271</v>
      </c>
      <c r="Y590" s="72">
        <f t="shared" si="148"/>
        <v>77296.720915032711</v>
      </c>
      <c r="AA590" s="74">
        <f t="shared" si="149"/>
        <v>103545.22091503271</v>
      </c>
    </row>
    <row r="591" spans="1:27" ht="14.5" x14ac:dyDescent="0.35">
      <c r="A591">
        <v>4240</v>
      </c>
      <c r="B591" t="s">
        <v>1176</v>
      </c>
      <c r="C591" t="s">
        <v>1385</v>
      </c>
      <c r="D591" t="s">
        <v>1092</v>
      </c>
      <c r="E591" t="s">
        <v>276</v>
      </c>
      <c r="F591" t="s">
        <v>1071</v>
      </c>
      <c r="G591" t="s">
        <v>40</v>
      </c>
      <c r="H591" s="6">
        <v>43831</v>
      </c>
      <c r="I591" s="2">
        <v>45657</v>
      </c>
      <c r="J591">
        <v>331.42</v>
      </c>
      <c r="K591" s="45">
        <f t="shared" si="135"/>
        <v>921.42189542483652</v>
      </c>
      <c r="L591" s="3">
        <f t="shared" si="136"/>
        <v>366</v>
      </c>
      <c r="M591" s="3">
        <f t="shared" si="137"/>
        <v>0</v>
      </c>
      <c r="N591" s="3">
        <f t="shared" si="138"/>
        <v>0</v>
      </c>
      <c r="O591" s="3">
        <f t="shared" si="139"/>
        <v>366</v>
      </c>
      <c r="P591" s="51">
        <f t="shared" si="140"/>
        <v>121299.72</v>
      </c>
      <c r="Q591" s="51">
        <f t="shared" si="141"/>
        <v>94629.898273202649</v>
      </c>
      <c r="R591" s="51">
        <f t="shared" si="142"/>
        <v>84953.17211115676</v>
      </c>
      <c r="S591" s="51">
        <f t="shared" si="143"/>
        <v>179583.07038435939</v>
      </c>
      <c r="T591" s="58">
        <f t="shared" si="144"/>
        <v>29827.800000000003</v>
      </c>
      <c r="U591" s="58">
        <f t="shared" si="145"/>
        <v>29827.800000000003</v>
      </c>
      <c r="V591" s="13"/>
      <c r="W591" s="13">
        <f t="shared" si="146"/>
        <v>130</v>
      </c>
      <c r="X591" s="57">
        <f t="shared" si="147"/>
        <v>119784.84640522875</v>
      </c>
      <c r="Y591" s="72">
        <f t="shared" si="148"/>
        <v>89957.046405228743</v>
      </c>
      <c r="AA591" s="74">
        <f t="shared" si="149"/>
        <v>119784.84640522875</v>
      </c>
    </row>
    <row r="592" spans="1:27" s="4" customFormat="1" ht="14.5" x14ac:dyDescent="0.35">
      <c r="A592">
        <v>4241</v>
      </c>
      <c r="B592" t="s">
        <v>1477</v>
      </c>
      <c r="C592" t="s">
        <v>1488</v>
      </c>
      <c r="D592" t="s">
        <v>1077</v>
      </c>
      <c r="E592" t="s">
        <v>276</v>
      </c>
      <c r="F592" t="s">
        <v>1063</v>
      </c>
      <c r="G592" t="s">
        <v>40</v>
      </c>
      <c r="H592" s="6">
        <v>43832</v>
      </c>
      <c r="I592" s="2">
        <v>45657</v>
      </c>
      <c r="J592">
        <v>250</v>
      </c>
      <c r="K592" s="45">
        <f t="shared" si="135"/>
        <v>250</v>
      </c>
      <c r="L592" s="3">
        <f t="shared" si="136"/>
        <v>366</v>
      </c>
      <c r="M592" s="3">
        <f t="shared" si="137"/>
        <v>0</v>
      </c>
      <c r="N592" s="3">
        <f t="shared" si="138"/>
        <v>0</v>
      </c>
      <c r="O592" s="3">
        <f t="shared" si="139"/>
        <v>366</v>
      </c>
      <c r="P592" s="51">
        <f t="shared" si="140"/>
        <v>91500</v>
      </c>
      <c r="Q592" s="51">
        <f t="shared" si="141"/>
        <v>94629.898273202649</v>
      </c>
      <c r="R592" s="51">
        <f t="shared" si="142"/>
        <v>64082.713860929311</v>
      </c>
      <c r="S592" s="51">
        <f t="shared" si="143"/>
        <v>158712.61213413195</v>
      </c>
      <c r="T592" s="58">
        <f t="shared" si="144"/>
        <v>22500</v>
      </c>
      <c r="U592" s="58">
        <f t="shared" si="145"/>
        <v>22500</v>
      </c>
      <c r="V592" s="13"/>
      <c r="W592" s="13">
        <f t="shared" si="146"/>
        <v>0</v>
      </c>
      <c r="X592" s="57">
        <f t="shared" si="147"/>
        <v>0</v>
      </c>
      <c r="Y592" s="72">
        <f t="shared" si="148"/>
        <v>0</v>
      </c>
      <c r="AA592" s="74">
        <f t="shared" si="149"/>
        <v>22500</v>
      </c>
    </row>
    <row r="593" spans="1:27" ht="14.5" x14ac:dyDescent="0.35">
      <c r="A593">
        <v>4244</v>
      </c>
      <c r="B593" t="s">
        <v>1177</v>
      </c>
      <c r="C593" t="s">
        <v>1385</v>
      </c>
      <c r="D593" t="s">
        <v>1103</v>
      </c>
      <c r="E593" t="s">
        <v>276</v>
      </c>
      <c r="F593" t="s">
        <v>1063</v>
      </c>
      <c r="G593" t="s">
        <v>1529</v>
      </c>
      <c r="H593" s="6">
        <v>44872</v>
      </c>
      <c r="I593" s="2">
        <v>45657</v>
      </c>
      <c r="J593">
        <v>391.3</v>
      </c>
      <c r="K593" s="45">
        <f t="shared" si="135"/>
        <v>989.52660130718959</v>
      </c>
      <c r="L593" s="3">
        <f t="shared" si="136"/>
        <v>366</v>
      </c>
      <c r="M593" s="3">
        <f t="shared" si="137"/>
        <v>1</v>
      </c>
      <c r="N593" s="3">
        <f t="shared" si="138"/>
        <v>0</v>
      </c>
      <c r="O593" s="3">
        <f t="shared" si="139"/>
        <v>365</v>
      </c>
      <c r="P593" s="51">
        <f t="shared" si="140"/>
        <v>142824.5</v>
      </c>
      <c r="Q593" s="51">
        <f t="shared" si="141"/>
        <v>94371.346638576419</v>
      </c>
      <c r="R593" s="51">
        <f t="shared" si="142"/>
        <v>100028.21383421091</v>
      </c>
      <c r="S593" s="51">
        <f t="shared" si="143"/>
        <v>194399.56047278733</v>
      </c>
      <c r="T593" s="58">
        <f t="shared" si="144"/>
        <v>35217</v>
      </c>
      <c r="U593" s="58">
        <f t="shared" si="145"/>
        <v>35217</v>
      </c>
      <c r="V593" s="13"/>
      <c r="W593" s="13">
        <f t="shared" si="146"/>
        <v>130</v>
      </c>
      <c r="X593" s="57">
        <f t="shared" si="147"/>
        <v>128638.45816993465</v>
      </c>
      <c r="Y593" s="72">
        <f t="shared" si="148"/>
        <v>93421.458169934645</v>
      </c>
      <c r="AA593" s="74">
        <f t="shared" si="149"/>
        <v>128638.45816993465</v>
      </c>
    </row>
    <row r="594" spans="1:27" ht="14.5" x14ac:dyDescent="0.35">
      <c r="A594">
        <v>4257</v>
      </c>
      <c r="B594" t="s">
        <v>1178</v>
      </c>
      <c r="C594" t="s">
        <v>1385</v>
      </c>
      <c r="D594" t="s">
        <v>1075</v>
      </c>
      <c r="E594" t="s">
        <v>276</v>
      </c>
      <c r="F594" t="s">
        <v>1063</v>
      </c>
      <c r="G594" t="s">
        <v>40</v>
      </c>
      <c r="H594" s="6">
        <v>43831</v>
      </c>
      <c r="I594" s="2">
        <v>45657</v>
      </c>
      <c r="J594">
        <v>291.64999999999998</v>
      </c>
      <c r="K594" s="45">
        <f t="shared" si="135"/>
        <v>892.4614379084968</v>
      </c>
      <c r="L594" s="3">
        <f t="shared" si="136"/>
        <v>366</v>
      </c>
      <c r="M594" s="3">
        <f t="shared" si="137"/>
        <v>0</v>
      </c>
      <c r="N594" s="3">
        <f t="shared" si="138"/>
        <v>0</v>
      </c>
      <c r="O594" s="3">
        <f t="shared" si="139"/>
        <v>366</v>
      </c>
      <c r="P594" s="51">
        <f t="shared" si="140"/>
        <v>106743.9</v>
      </c>
      <c r="Q594" s="51">
        <f t="shared" si="141"/>
        <v>94629.898273202649</v>
      </c>
      <c r="R594" s="51">
        <f t="shared" si="142"/>
        <v>74758.893990160126</v>
      </c>
      <c r="S594" s="51">
        <f t="shared" si="143"/>
        <v>169388.79226336279</v>
      </c>
      <c r="T594" s="58">
        <f t="shared" si="144"/>
        <v>26248.499999999996</v>
      </c>
      <c r="U594" s="58">
        <f t="shared" si="145"/>
        <v>26248.499999999996</v>
      </c>
      <c r="V594" s="13"/>
      <c r="W594" s="13">
        <f t="shared" si="146"/>
        <v>130</v>
      </c>
      <c r="X594" s="57">
        <f t="shared" si="147"/>
        <v>116019.98692810458</v>
      </c>
      <c r="Y594" s="72">
        <f t="shared" si="148"/>
        <v>89771.486928104583</v>
      </c>
      <c r="AA594" s="74">
        <f t="shared" si="149"/>
        <v>116019.98692810458</v>
      </c>
    </row>
    <row r="595" spans="1:27" ht="14.5" x14ac:dyDescent="0.35">
      <c r="A595">
        <v>4273</v>
      </c>
      <c r="B595" t="s">
        <v>1179</v>
      </c>
      <c r="C595" t="s">
        <v>1385</v>
      </c>
      <c r="D595" t="s">
        <v>1180</v>
      </c>
      <c r="E595" t="s">
        <v>276</v>
      </c>
      <c r="F595" t="s">
        <v>1519</v>
      </c>
      <c r="G595" t="s">
        <v>1529</v>
      </c>
      <c r="H595" s="6">
        <v>43831</v>
      </c>
      <c r="I595" s="2">
        <v>45657</v>
      </c>
      <c r="J595">
        <v>286.27</v>
      </c>
      <c r="K595" s="45">
        <f t="shared" si="135"/>
        <v>901.84248366013071</v>
      </c>
      <c r="L595" s="3">
        <f t="shared" si="136"/>
        <v>366</v>
      </c>
      <c r="M595" s="3">
        <f t="shared" si="137"/>
        <v>0</v>
      </c>
      <c r="N595" s="3">
        <f t="shared" si="138"/>
        <v>4</v>
      </c>
      <c r="O595" s="3">
        <f t="shared" si="139"/>
        <v>362</v>
      </c>
      <c r="P595" s="51">
        <f t="shared" si="140"/>
        <v>103629.73999999999</v>
      </c>
      <c r="Q595" s="51">
        <f t="shared" si="141"/>
        <v>93595.691734697713</v>
      </c>
      <c r="R595" s="51">
        <f t="shared" si="142"/>
        <v>72577.868589098362</v>
      </c>
      <c r="S595" s="51">
        <f t="shared" si="143"/>
        <v>166173.56032379606</v>
      </c>
      <c r="T595" s="58">
        <f t="shared" si="144"/>
        <v>25764.3</v>
      </c>
      <c r="U595" s="58">
        <f t="shared" si="145"/>
        <v>25764.3</v>
      </c>
      <c r="V595" s="13"/>
      <c r="W595" s="13">
        <f t="shared" si="146"/>
        <v>130</v>
      </c>
      <c r="X595" s="57">
        <f t="shared" si="147"/>
        <v>117239.522875817</v>
      </c>
      <c r="Y595" s="72">
        <f t="shared" si="148"/>
        <v>91475.222875816995</v>
      </c>
      <c r="AA595" s="74">
        <f t="shared" si="149"/>
        <v>117239.522875817</v>
      </c>
    </row>
    <row r="596" spans="1:27" ht="14.5" x14ac:dyDescent="0.35">
      <c r="A596">
        <v>4274</v>
      </c>
      <c r="B596" t="s">
        <v>1181</v>
      </c>
      <c r="C596" t="s">
        <v>1385</v>
      </c>
      <c r="D596" t="s">
        <v>1075</v>
      </c>
      <c r="E596" t="s">
        <v>276</v>
      </c>
      <c r="F596" t="s">
        <v>1063</v>
      </c>
      <c r="G596" t="s">
        <v>40</v>
      </c>
      <c r="H596" s="6">
        <v>45194</v>
      </c>
      <c r="I596" s="2">
        <v>45657</v>
      </c>
      <c r="J596">
        <v>291.64999999999998</v>
      </c>
      <c r="K596" s="45">
        <f t="shared" si="135"/>
        <v>787.33712418300649</v>
      </c>
      <c r="L596" s="3">
        <f t="shared" si="136"/>
        <v>366</v>
      </c>
      <c r="M596" s="3">
        <f t="shared" si="137"/>
        <v>2</v>
      </c>
      <c r="N596" s="3">
        <f t="shared" si="138"/>
        <v>0</v>
      </c>
      <c r="O596" s="3">
        <f t="shared" si="139"/>
        <v>364</v>
      </c>
      <c r="P596" s="51">
        <f t="shared" si="140"/>
        <v>106160.59999999999</v>
      </c>
      <c r="Q596" s="51">
        <f t="shared" si="141"/>
        <v>94112.795003950188</v>
      </c>
      <c r="R596" s="51">
        <f t="shared" si="142"/>
        <v>74350.375443765806</v>
      </c>
      <c r="S596" s="51">
        <f t="shared" si="143"/>
        <v>168463.17044771599</v>
      </c>
      <c r="T596" s="58">
        <f t="shared" si="144"/>
        <v>26248.499999999996</v>
      </c>
      <c r="U596" s="58">
        <f t="shared" si="145"/>
        <v>26248.499999999996</v>
      </c>
      <c r="V596" s="13"/>
      <c r="W596" s="13">
        <f t="shared" si="146"/>
        <v>130</v>
      </c>
      <c r="X596" s="57">
        <f t="shared" si="147"/>
        <v>102353.82614379085</v>
      </c>
      <c r="Y596" s="72">
        <f t="shared" si="148"/>
        <v>76105.326143790851</v>
      </c>
      <c r="AA596" s="74">
        <f t="shared" si="149"/>
        <v>102353.82614379085</v>
      </c>
    </row>
    <row r="597" spans="1:27" ht="14.5" x14ac:dyDescent="0.35">
      <c r="A597">
        <v>4275</v>
      </c>
      <c r="B597" t="s">
        <v>1182</v>
      </c>
      <c r="C597" t="s">
        <v>1385</v>
      </c>
      <c r="D597" t="s">
        <v>1077</v>
      </c>
      <c r="E597" t="s">
        <v>276</v>
      </c>
      <c r="F597" t="s">
        <v>1063</v>
      </c>
      <c r="G597" t="s">
        <v>40</v>
      </c>
      <c r="H597" s="6">
        <v>45194</v>
      </c>
      <c r="I597" s="2">
        <v>45657</v>
      </c>
      <c r="J597">
        <v>286.27</v>
      </c>
      <c r="K597" s="45">
        <f t="shared" si="135"/>
        <v>672.69366013071897</v>
      </c>
      <c r="L597" s="3">
        <f t="shared" si="136"/>
        <v>366</v>
      </c>
      <c r="M597" s="3">
        <f t="shared" si="137"/>
        <v>1</v>
      </c>
      <c r="N597" s="3">
        <f t="shared" si="138"/>
        <v>0</v>
      </c>
      <c r="O597" s="3">
        <f t="shared" si="139"/>
        <v>365</v>
      </c>
      <c r="P597" s="51">
        <f t="shared" si="140"/>
        <v>104488.54999999999</v>
      </c>
      <c r="Q597" s="51">
        <f t="shared" si="141"/>
        <v>94371.346638576419</v>
      </c>
      <c r="R597" s="51">
        <f t="shared" si="142"/>
        <v>73179.342638179281</v>
      </c>
      <c r="S597" s="51">
        <f t="shared" si="143"/>
        <v>167550.6892767557</v>
      </c>
      <c r="T597" s="58">
        <f t="shared" si="144"/>
        <v>25764.3</v>
      </c>
      <c r="U597" s="58">
        <f t="shared" si="145"/>
        <v>25764.3</v>
      </c>
      <c r="V597" s="13"/>
      <c r="W597" s="13">
        <f t="shared" si="146"/>
        <v>130</v>
      </c>
      <c r="X597" s="57">
        <f t="shared" si="147"/>
        <v>87450.175816993462</v>
      </c>
      <c r="Y597" s="72">
        <f t="shared" si="148"/>
        <v>61685.875816993459</v>
      </c>
      <c r="AA597" s="74">
        <f t="shared" si="149"/>
        <v>87450.175816993462</v>
      </c>
    </row>
    <row r="598" spans="1:27" ht="14.5" x14ac:dyDescent="0.35">
      <c r="A598">
        <v>4276</v>
      </c>
      <c r="B598" t="s">
        <v>1183</v>
      </c>
      <c r="C598" t="s">
        <v>1385</v>
      </c>
      <c r="D598" t="s">
        <v>1077</v>
      </c>
      <c r="E598" t="s">
        <v>276</v>
      </c>
      <c r="F598" t="s">
        <v>1063</v>
      </c>
      <c r="G598" t="s">
        <v>40</v>
      </c>
      <c r="H598" s="6">
        <v>45222</v>
      </c>
      <c r="I598" s="2">
        <v>45657</v>
      </c>
      <c r="J598">
        <v>286.27</v>
      </c>
      <c r="K598" s="45">
        <f t="shared" si="135"/>
        <v>683.36843137254903</v>
      </c>
      <c r="L598" s="3">
        <f t="shared" si="136"/>
        <v>366</v>
      </c>
      <c r="M598" s="3">
        <f t="shared" si="137"/>
        <v>1</v>
      </c>
      <c r="N598" s="3">
        <f t="shared" si="138"/>
        <v>2</v>
      </c>
      <c r="O598" s="3">
        <f t="shared" si="139"/>
        <v>363</v>
      </c>
      <c r="P598" s="51">
        <f t="shared" si="140"/>
        <v>103916.01</v>
      </c>
      <c r="Q598" s="51">
        <f t="shared" si="141"/>
        <v>93854.243369323944</v>
      </c>
      <c r="R598" s="51">
        <f t="shared" si="142"/>
        <v>72778.359938791997</v>
      </c>
      <c r="S598" s="51">
        <f t="shared" si="143"/>
        <v>166632.60330811594</v>
      </c>
      <c r="T598" s="58">
        <f t="shared" si="144"/>
        <v>25764.3</v>
      </c>
      <c r="U598" s="58">
        <f t="shared" si="145"/>
        <v>25764.3</v>
      </c>
      <c r="V598" s="13"/>
      <c r="W598" s="13">
        <f t="shared" si="146"/>
        <v>130</v>
      </c>
      <c r="X598" s="57">
        <f t="shared" si="147"/>
        <v>88837.896078431368</v>
      </c>
      <c r="Y598" s="72">
        <f t="shared" si="148"/>
        <v>63073.596078431365</v>
      </c>
      <c r="AA598" s="74">
        <f t="shared" si="149"/>
        <v>88837.896078431368</v>
      </c>
    </row>
    <row r="599" spans="1:27" ht="14.5" x14ac:dyDescent="0.35">
      <c r="A599">
        <v>4277</v>
      </c>
      <c r="B599" t="s">
        <v>1184</v>
      </c>
      <c r="C599" t="s">
        <v>1385</v>
      </c>
      <c r="D599" t="s">
        <v>1142</v>
      </c>
      <c r="E599" t="s">
        <v>276</v>
      </c>
      <c r="F599" t="s">
        <v>1063</v>
      </c>
      <c r="G599" t="s">
        <v>40</v>
      </c>
      <c r="H599" s="6">
        <v>45222</v>
      </c>
      <c r="I599" s="2">
        <v>45657</v>
      </c>
      <c r="J599">
        <v>286.27</v>
      </c>
      <c r="K599" s="45">
        <f t="shared" si="135"/>
        <v>767.77241830065361</v>
      </c>
      <c r="L599" s="3">
        <f t="shared" si="136"/>
        <v>366</v>
      </c>
      <c r="M599" s="3">
        <f t="shared" si="137"/>
        <v>8</v>
      </c>
      <c r="N599" s="3">
        <f t="shared" si="138"/>
        <v>8</v>
      </c>
      <c r="O599" s="3">
        <f t="shared" si="139"/>
        <v>350</v>
      </c>
      <c r="P599" s="51">
        <f t="shared" si="140"/>
        <v>100194.5</v>
      </c>
      <c r="Q599" s="51">
        <f t="shared" si="141"/>
        <v>90493.072119182863</v>
      </c>
      <c r="R599" s="51">
        <f t="shared" si="142"/>
        <v>70171.972392774667</v>
      </c>
      <c r="S599" s="51">
        <f t="shared" si="143"/>
        <v>160665.04451195753</v>
      </c>
      <c r="T599" s="58">
        <f t="shared" si="144"/>
        <v>25764.3</v>
      </c>
      <c r="U599" s="58">
        <f t="shared" si="145"/>
        <v>25764.3</v>
      </c>
      <c r="V599" s="13"/>
      <c r="W599" s="13">
        <f t="shared" si="146"/>
        <v>130</v>
      </c>
      <c r="X599" s="57">
        <f t="shared" si="147"/>
        <v>99810.414379084963</v>
      </c>
      <c r="Y599" s="72">
        <f t="shared" si="148"/>
        <v>74046.11437908496</v>
      </c>
      <c r="AA599" s="74">
        <f t="shared" si="149"/>
        <v>99810.414379084963</v>
      </c>
    </row>
    <row r="600" spans="1:27" ht="14.5" x14ac:dyDescent="0.35">
      <c r="A600">
        <v>4278</v>
      </c>
      <c r="B600" t="s">
        <v>1478</v>
      </c>
      <c r="C600" t="s">
        <v>1385</v>
      </c>
      <c r="D600" t="s">
        <v>1075</v>
      </c>
      <c r="E600" t="s">
        <v>276</v>
      </c>
      <c r="F600" t="s">
        <v>1063</v>
      </c>
      <c r="G600" t="s">
        <v>40</v>
      </c>
      <c r="H600" s="6">
        <v>45418</v>
      </c>
      <c r="I600" s="2">
        <v>45657</v>
      </c>
      <c r="J600">
        <v>291.64999999999998</v>
      </c>
      <c r="K600" s="45">
        <f t="shared" si="135"/>
        <v>568.8927450980392</v>
      </c>
      <c r="L600" s="3">
        <f t="shared" si="136"/>
        <v>240</v>
      </c>
      <c r="M600" s="3">
        <f t="shared" si="137"/>
        <v>0</v>
      </c>
      <c r="N600" s="3">
        <f t="shared" si="138"/>
        <v>0</v>
      </c>
      <c r="O600" s="3">
        <f t="shared" si="139"/>
        <v>240</v>
      </c>
      <c r="P600" s="51">
        <f t="shared" si="140"/>
        <v>69996</v>
      </c>
      <c r="Q600" s="51">
        <f t="shared" si="141"/>
        <v>62052.392310296826</v>
      </c>
      <c r="R600" s="51">
        <f t="shared" si="142"/>
        <v>49022.225567318121</v>
      </c>
      <c r="S600" s="51">
        <f t="shared" si="143"/>
        <v>111074.61787761495</v>
      </c>
      <c r="T600" s="58">
        <f t="shared" si="144"/>
        <v>26248.499999999996</v>
      </c>
      <c r="U600" s="58">
        <f t="shared" si="145"/>
        <v>26248.499999999996</v>
      </c>
      <c r="V600" s="13"/>
      <c r="W600" s="13">
        <f t="shared" si="146"/>
        <v>130</v>
      </c>
      <c r="X600" s="57">
        <f t="shared" si="147"/>
        <v>73956.056862745099</v>
      </c>
      <c r="Y600" s="72">
        <f t="shared" si="148"/>
        <v>47707.556862745099</v>
      </c>
      <c r="AA600" s="74">
        <f t="shared" si="149"/>
        <v>73956.056862745099</v>
      </c>
    </row>
    <row r="601" spans="1:27" ht="14.5" x14ac:dyDescent="0.35">
      <c r="A601">
        <v>4279</v>
      </c>
      <c r="B601" t="s">
        <v>1479</v>
      </c>
      <c r="C601" t="s">
        <v>1385</v>
      </c>
      <c r="D601" t="s">
        <v>1077</v>
      </c>
      <c r="E601" t="s">
        <v>276</v>
      </c>
      <c r="F601" t="s">
        <v>1063</v>
      </c>
      <c r="G601" t="s">
        <v>40</v>
      </c>
      <c r="H601" s="6">
        <v>45600</v>
      </c>
      <c r="I601" s="2">
        <v>45657</v>
      </c>
      <c r="J601">
        <v>286.27</v>
      </c>
      <c r="K601" s="45">
        <f t="shared" si="135"/>
        <v>74.476209150326838</v>
      </c>
      <c r="L601" s="3">
        <f t="shared" si="136"/>
        <v>58</v>
      </c>
      <c r="M601" s="3">
        <f t="shared" si="137"/>
        <v>7</v>
      </c>
      <c r="N601" s="3">
        <f t="shared" si="138"/>
        <v>0</v>
      </c>
      <c r="O601" s="3">
        <f t="shared" si="139"/>
        <v>51</v>
      </c>
      <c r="P601" s="51">
        <f t="shared" si="140"/>
        <v>14599.769999999999</v>
      </c>
      <c r="Q601" s="51">
        <f t="shared" si="141"/>
        <v>13186.133365938074</v>
      </c>
      <c r="R601" s="51">
        <f t="shared" si="142"/>
        <v>10225.058834375735</v>
      </c>
      <c r="S601" s="51">
        <f t="shared" si="143"/>
        <v>23411.19220031381</v>
      </c>
      <c r="T601" s="58">
        <f t="shared" si="144"/>
        <v>25764.3</v>
      </c>
      <c r="U601" s="58">
        <f t="shared" si="145"/>
        <v>23411.19220031381</v>
      </c>
      <c r="V601" s="13"/>
      <c r="W601" s="13">
        <f t="shared" si="146"/>
        <v>130</v>
      </c>
      <c r="X601" s="57">
        <f t="shared" si="147"/>
        <v>9681.9071895424895</v>
      </c>
      <c r="Y601" s="72">
        <f t="shared" si="148"/>
        <v>0</v>
      </c>
      <c r="AA601" s="74">
        <f t="shared" si="149"/>
        <v>23411.19220031381</v>
      </c>
    </row>
    <row r="602" spans="1:27" ht="14.5" x14ac:dyDescent="0.35">
      <c r="A602">
        <v>4416</v>
      </c>
      <c r="B602" t="s">
        <v>1185</v>
      </c>
      <c r="C602" t="s">
        <v>1385</v>
      </c>
      <c r="D602" t="s">
        <v>1077</v>
      </c>
      <c r="E602" t="s">
        <v>276</v>
      </c>
      <c r="F602" t="s">
        <v>1063</v>
      </c>
      <c r="G602" t="s">
        <v>40</v>
      </c>
      <c r="H602" s="6">
        <v>43831</v>
      </c>
      <c r="I602" s="2">
        <v>45657</v>
      </c>
      <c r="J602">
        <v>286.27</v>
      </c>
      <c r="K602" s="45">
        <f t="shared" si="135"/>
        <v>756.44444444444468</v>
      </c>
      <c r="L602" s="3">
        <f t="shared" si="136"/>
        <v>366</v>
      </c>
      <c r="M602" s="3">
        <f t="shared" si="137"/>
        <v>1</v>
      </c>
      <c r="N602" s="3">
        <f t="shared" si="138"/>
        <v>0</v>
      </c>
      <c r="O602" s="3">
        <f t="shared" si="139"/>
        <v>365</v>
      </c>
      <c r="P602" s="51">
        <f t="shared" si="140"/>
        <v>104488.54999999999</v>
      </c>
      <c r="Q602" s="51">
        <f t="shared" si="141"/>
        <v>94371.346638576419</v>
      </c>
      <c r="R602" s="51">
        <f t="shared" si="142"/>
        <v>73179.342638179281</v>
      </c>
      <c r="S602" s="51">
        <f t="shared" si="143"/>
        <v>167550.6892767557</v>
      </c>
      <c r="T602" s="58">
        <f t="shared" si="144"/>
        <v>25764.3</v>
      </c>
      <c r="U602" s="58">
        <f t="shared" si="145"/>
        <v>25764.3</v>
      </c>
      <c r="V602" s="13"/>
      <c r="W602" s="13">
        <f t="shared" si="146"/>
        <v>130</v>
      </c>
      <c r="X602" s="57">
        <f t="shared" si="147"/>
        <v>98337.77777777781</v>
      </c>
      <c r="Y602" s="72">
        <f t="shared" si="148"/>
        <v>72573.477777777807</v>
      </c>
      <c r="AA602" s="74">
        <f t="shared" si="149"/>
        <v>98337.77777777781</v>
      </c>
    </row>
    <row r="603" spans="1:27" ht="14.5" x14ac:dyDescent="0.35">
      <c r="A603">
        <v>4417</v>
      </c>
      <c r="B603" t="s">
        <v>1186</v>
      </c>
      <c r="C603" t="s">
        <v>1385</v>
      </c>
      <c r="D603" t="s">
        <v>1092</v>
      </c>
      <c r="E603" t="s">
        <v>276</v>
      </c>
      <c r="F603" t="s">
        <v>1071</v>
      </c>
      <c r="G603" t="s">
        <v>40</v>
      </c>
      <c r="H603" s="6">
        <v>43831</v>
      </c>
      <c r="I603" s="2">
        <v>45657</v>
      </c>
      <c r="J603">
        <v>331.42</v>
      </c>
      <c r="K603" s="45">
        <f t="shared" si="135"/>
        <v>921.62705882352941</v>
      </c>
      <c r="L603" s="3">
        <f t="shared" si="136"/>
        <v>366</v>
      </c>
      <c r="M603" s="3">
        <f t="shared" si="137"/>
        <v>0</v>
      </c>
      <c r="N603" s="3">
        <f t="shared" si="138"/>
        <v>0</v>
      </c>
      <c r="O603" s="3">
        <f t="shared" si="139"/>
        <v>366</v>
      </c>
      <c r="P603" s="51">
        <f t="shared" si="140"/>
        <v>121299.72</v>
      </c>
      <c r="Q603" s="51">
        <f t="shared" si="141"/>
        <v>94629.898273202649</v>
      </c>
      <c r="R603" s="51">
        <f t="shared" si="142"/>
        <v>84953.17211115676</v>
      </c>
      <c r="S603" s="51">
        <f t="shared" si="143"/>
        <v>179583.07038435939</v>
      </c>
      <c r="T603" s="58">
        <f t="shared" si="144"/>
        <v>29827.800000000003</v>
      </c>
      <c r="U603" s="58">
        <f t="shared" si="145"/>
        <v>29827.800000000003</v>
      </c>
      <c r="V603" s="13"/>
      <c r="W603" s="13">
        <f t="shared" si="146"/>
        <v>130</v>
      </c>
      <c r="X603" s="57">
        <f t="shared" si="147"/>
        <v>119811.51764705882</v>
      </c>
      <c r="Y603" s="72">
        <f t="shared" si="148"/>
        <v>89983.717647058817</v>
      </c>
      <c r="AA603" s="74">
        <f t="shared" si="149"/>
        <v>119811.51764705882</v>
      </c>
    </row>
    <row r="604" spans="1:27" ht="14.5" x14ac:dyDescent="0.35">
      <c r="A604">
        <v>4420</v>
      </c>
      <c r="B604" t="s">
        <v>1187</v>
      </c>
      <c r="C604" t="s">
        <v>1488</v>
      </c>
      <c r="D604" t="s">
        <v>1097</v>
      </c>
      <c r="E604" t="s">
        <v>276</v>
      </c>
      <c r="F604" t="s">
        <v>1069</v>
      </c>
      <c r="G604" t="s">
        <v>40</v>
      </c>
      <c r="H604" s="6">
        <v>43831</v>
      </c>
      <c r="I604" s="2">
        <v>45657</v>
      </c>
      <c r="J604">
        <v>268.75</v>
      </c>
      <c r="K604" s="45">
        <f t="shared" si="135"/>
        <v>268.75</v>
      </c>
      <c r="L604" s="3">
        <f t="shared" si="136"/>
        <v>366</v>
      </c>
      <c r="M604" s="3">
        <f t="shared" si="137"/>
        <v>9</v>
      </c>
      <c r="N604" s="3">
        <f t="shared" si="138"/>
        <v>19</v>
      </c>
      <c r="O604" s="3">
        <f t="shared" si="139"/>
        <v>338</v>
      </c>
      <c r="P604" s="51">
        <f t="shared" si="140"/>
        <v>90837.5</v>
      </c>
      <c r="Q604" s="51">
        <f t="shared" si="141"/>
        <v>87390.452503668028</v>
      </c>
      <c r="R604" s="51">
        <f t="shared" si="142"/>
        <v>63618.726998275037</v>
      </c>
      <c r="S604" s="51">
        <f t="shared" si="143"/>
        <v>151009.17950194306</v>
      </c>
      <c r="T604" s="58">
        <f t="shared" si="144"/>
        <v>24187.5</v>
      </c>
      <c r="U604" s="58">
        <f t="shared" si="145"/>
        <v>24187.5</v>
      </c>
      <c r="V604" s="13"/>
      <c r="W604" s="13">
        <f t="shared" si="146"/>
        <v>0</v>
      </c>
      <c r="X604" s="57">
        <f t="shared" si="147"/>
        <v>0</v>
      </c>
      <c r="Y604" s="72">
        <f t="shared" si="148"/>
        <v>0</v>
      </c>
      <c r="AA604" s="74">
        <f t="shared" si="149"/>
        <v>24187.5</v>
      </c>
    </row>
    <row r="605" spans="1:27" ht="14.5" x14ac:dyDescent="0.35">
      <c r="A605">
        <v>4480</v>
      </c>
      <c r="B605" t="s">
        <v>1188</v>
      </c>
      <c r="C605" t="s">
        <v>1385</v>
      </c>
      <c r="D605" t="s">
        <v>1094</v>
      </c>
      <c r="E605" t="s">
        <v>276</v>
      </c>
      <c r="F605" t="s">
        <v>1520</v>
      </c>
      <c r="G605" t="s">
        <v>1529</v>
      </c>
      <c r="H605" s="6">
        <v>43132</v>
      </c>
      <c r="I605" s="2">
        <v>45657</v>
      </c>
      <c r="J605">
        <v>434.3</v>
      </c>
      <c r="K605" s="45">
        <f t="shared" si="135"/>
        <v>1182.2522875816994</v>
      </c>
      <c r="L605" s="3">
        <f t="shared" si="136"/>
        <v>366</v>
      </c>
      <c r="M605" s="3">
        <f t="shared" si="137"/>
        <v>0</v>
      </c>
      <c r="N605" s="3">
        <f t="shared" si="138"/>
        <v>0</v>
      </c>
      <c r="O605" s="3">
        <f t="shared" si="139"/>
        <v>366</v>
      </c>
      <c r="P605" s="51">
        <f t="shared" si="140"/>
        <v>158953.80000000002</v>
      </c>
      <c r="Q605" s="51">
        <f t="shared" si="141"/>
        <v>94629.898273202649</v>
      </c>
      <c r="R605" s="51">
        <f t="shared" si="142"/>
        <v>111324.4905192064</v>
      </c>
      <c r="S605" s="51">
        <f t="shared" si="143"/>
        <v>205954.38879240904</v>
      </c>
      <c r="T605" s="58">
        <f t="shared" si="144"/>
        <v>39087</v>
      </c>
      <c r="U605" s="58">
        <f t="shared" si="145"/>
        <v>39087</v>
      </c>
      <c r="V605" s="13"/>
      <c r="W605" s="13">
        <f t="shared" si="146"/>
        <v>130</v>
      </c>
      <c r="X605" s="57">
        <f t="shared" si="147"/>
        <v>153692.79738562091</v>
      </c>
      <c r="Y605" s="72">
        <f t="shared" si="148"/>
        <v>114605.79738562091</v>
      </c>
      <c r="AA605" s="74">
        <f t="shared" si="149"/>
        <v>153692.79738562091</v>
      </c>
    </row>
    <row r="606" spans="1:27" ht="14.5" x14ac:dyDescent="0.35">
      <c r="A606">
        <v>4481</v>
      </c>
      <c r="B606" t="s">
        <v>1190</v>
      </c>
      <c r="C606" t="s">
        <v>1385</v>
      </c>
      <c r="D606" t="s">
        <v>1079</v>
      </c>
      <c r="E606" t="s">
        <v>276</v>
      </c>
      <c r="F606" t="s">
        <v>1519</v>
      </c>
      <c r="G606" t="s">
        <v>1529</v>
      </c>
      <c r="H606" s="6">
        <v>42373</v>
      </c>
      <c r="I606" s="2">
        <v>45657</v>
      </c>
      <c r="J606">
        <v>510.63</v>
      </c>
      <c r="K606" s="45">
        <f t="shared" si="135"/>
        <v>1295.6959477124183</v>
      </c>
      <c r="L606" s="3">
        <f t="shared" si="136"/>
        <v>366</v>
      </c>
      <c r="M606" s="3">
        <f t="shared" si="137"/>
        <v>0</v>
      </c>
      <c r="N606" s="3">
        <f t="shared" si="138"/>
        <v>0</v>
      </c>
      <c r="O606" s="3">
        <f t="shared" si="139"/>
        <v>366</v>
      </c>
      <c r="P606" s="51">
        <f t="shared" si="140"/>
        <v>186890.58</v>
      </c>
      <c r="Q606" s="51">
        <f t="shared" si="141"/>
        <v>94629.898273202649</v>
      </c>
      <c r="R606" s="51">
        <f t="shared" si="142"/>
        <v>130890.22471522533</v>
      </c>
      <c r="S606" s="51">
        <f t="shared" si="143"/>
        <v>225520.12298842799</v>
      </c>
      <c r="T606" s="58">
        <f t="shared" si="144"/>
        <v>45956.7</v>
      </c>
      <c r="U606" s="58">
        <f t="shared" si="145"/>
        <v>45956.7</v>
      </c>
      <c r="V606" s="13"/>
      <c r="W606" s="13">
        <f t="shared" si="146"/>
        <v>130</v>
      </c>
      <c r="X606" s="57">
        <f t="shared" si="147"/>
        <v>168440.47320261438</v>
      </c>
      <c r="Y606" s="72">
        <f t="shared" si="148"/>
        <v>122483.77320261438</v>
      </c>
      <c r="AA606" s="74">
        <f t="shared" si="149"/>
        <v>168440.47320261438</v>
      </c>
    </row>
    <row r="607" spans="1:27" ht="14.5" x14ac:dyDescent="0.35">
      <c r="A607">
        <v>4482</v>
      </c>
      <c r="B607" t="s">
        <v>1191</v>
      </c>
      <c r="C607" t="s">
        <v>1385</v>
      </c>
      <c r="D607" t="s">
        <v>1192</v>
      </c>
      <c r="E607" t="s">
        <v>276</v>
      </c>
      <c r="F607" t="s">
        <v>1519</v>
      </c>
      <c r="G607" t="s">
        <v>1529</v>
      </c>
      <c r="H607" s="6">
        <v>38443</v>
      </c>
      <c r="I607" s="2">
        <v>45657</v>
      </c>
      <c r="J607">
        <v>923.43</v>
      </c>
      <c r="K607" s="45">
        <f t="shared" si="135"/>
        <v>3255.2166013071896</v>
      </c>
      <c r="L607" s="3">
        <f t="shared" si="136"/>
        <v>366</v>
      </c>
      <c r="M607" s="3">
        <f t="shared" si="137"/>
        <v>0</v>
      </c>
      <c r="N607" s="3">
        <f t="shared" si="138"/>
        <v>0</v>
      </c>
      <c r="O607" s="3">
        <f t="shared" si="139"/>
        <v>366</v>
      </c>
      <c r="P607" s="51">
        <f t="shared" si="140"/>
        <v>190885.10399999999</v>
      </c>
      <c r="Q607" s="51">
        <f t="shared" si="141"/>
        <v>94629.898273202649</v>
      </c>
      <c r="R607" s="51">
        <f t="shared" si="142"/>
        <v>133687.81967153805</v>
      </c>
      <c r="S607" s="51">
        <f t="shared" si="143"/>
        <v>228317.7179447407</v>
      </c>
      <c r="T607" s="58">
        <f t="shared" si="144"/>
        <v>83108.7</v>
      </c>
      <c r="U607" s="58">
        <f t="shared" si="145"/>
        <v>83108.7</v>
      </c>
      <c r="V607" s="13"/>
      <c r="W607" s="13">
        <f t="shared" si="146"/>
        <v>130</v>
      </c>
      <c r="X607" s="57">
        <f t="shared" si="147"/>
        <v>423178.15816993464</v>
      </c>
      <c r="Y607" s="72">
        <f t="shared" si="148"/>
        <v>340069.45816993463</v>
      </c>
      <c r="AA607" s="74">
        <f t="shared" si="149"/>
        <v>423178.15816993464</v>
      </c>
    </row>
    <row r="608" spans="1:27" ht="14.5" x14ac:dyDescent="0.35">
      <c r="A608">
        <v>4483</v>
      </c>
      <c r="B608" t="s">
        <v>1194</v>
      </c>
      <c r="C608" t="s">
        <v>1385</v>
      </c>
      <c r="D608" t="s">
        <v>1079</v>
      </c>
      <c r="E608" t="s">
        <v>276</v>
      </c>
      <c r="F608" t="s">
        <v>1519</v>
      </c>
      <c r="G608" t="s">
        <v>1529</v>
      </c>
      <c r="H608" s="6">
        <v>40422</v>
      </c>
      <c r="I608" s="2">
        <v>45657</v>
      </c>
      <c r="J608">
        <v>510.63</v>
      </c>
      <c r="K608" s="45">
        <f t="shared" si="135"/>
        <v>1533.8604575163399</v>
      </c>
      <c r="L608" s="3">
        <f t="shared" si="136"/>
        <v>366</v>
      </c>
      <c r="M608" s="3">
        <f t="shared" si="137"/>
        <v>0</v>
      </c>
      <c r="N608" s="3">
        <f t="shared" si="138"/>
        <v>0</v>
      </c>
      <c r="O608" s="3">
        <f t="shared" si="139"/>
        <v>366</v>
      </c>
      <c r="P608" s="51">
        <f t="shared" si="140"/>
        <v>186890.58</v>
      </c>
      <c r="Q608" s="51">
        <f t="shared" si="141"/>
        <v>94629.898273202649</v>
      </c>
      <c r="R608" s="51">
        <f t="shared" si="142"/>
        <v>130890.22471522533</v>
      </c>
      <c r="S608" s="51">
        <f t="shared" si="143"/>
        <v>225520.12298842799</v>
      </c>
      <c r="T608" s="58">
        <f t="shared" si="144"/>
        <v>45956.7</v>
      </c>
      <c r="U608" s="58">
        <f t="shared" si="145"/>
        <v>45956.7</v>
      </c>
      <c r="V608" s="13"/>
      <c r="W608" s="13">
        <f t="shared" si="146"/>
        <v>130</v>
      </c>
      <c r="X608" s="57">
        <f t="shared" si="147"/>
        <v>199401.85947712418</v>
      </c>
      <c r="Y608" s="72">
        <f t="shared" si="148"/>
        <v>153445.15947712417</v>
      </c>
      <c r="AA608" s="74">
        <f t="shared" si="149"/>
        <v>199401.85947712418</v>
      </c>
    </row>
    <row r="609" spans="1:27" ht="14.5" x14ac:dyDescent="0.35">
      <c r="A609">
        <v>4484</v>
      </c>
      <c r="B609" t="s">
        <v>1196</v>
      </c>
      <c r="C609" t="s">
        <v>1385</v>
      </c>
      <c r="D609" t="s">
        <v>1094</v>
      </c>
      <c r="E609" t="s">
        <v>276</v>
      </c>
      <c r="F609" t="s">
        <v>1520</v>
      </c>
      <c r="G609" t="s">
        <v>1529</v>
      </c>
      <c r="H609" s="6">
        <v>43132</v>
      </c>
      <c r="I609" s="2">
        <v>45657</v>
      </c>
      <c r="J609">
        <v>434.3</v>
      </c>
      <c r="K609" s="45">
        <f t="shared" si="135"/>
        <v>1206.3800653594772</v>
      </c>
      <c r="L609" s="3">
        <f t="shared" si="136"/>
        <v>366</v>
      </c>
      <c r="M609" s="3">
        <f t="shared" si="137"/>
        <v>0</v>
      </c>
      <c r="N609" s="3">
        <f t="shared" si="138"/>
        <v>0</v>
      </c>
      <c r="O609" s="3">
        <f t="shared" si="139"/>
        <v>366</v>
      </c>
      <c r="P609" s="51">
        <f t="shared" si="140"/>
        <v>158953.80000000002</v>
      </c>
      <c r="Q609" s="51">
        <f t="shared" si="141"/>
        <v>94629.898273202649</v>
      </c>
      <c r="R609" s="51">
        <f t="shared" si="142"/>
        <v>111324.4905192064</v>
      </c>
      <c r="S609" s="51">
        <f t="shared" si="143"/>
        <v>205954.38879240904</v>
      </c>
      <c r="T609" s="58">
        <f t="shared" si="144"/>
        <v>39087</v>
      </c>
      <c r="U609" s="58">
        <f t="shared" si="145"/>
        <v>39087</v>
      </c>
      <c r="V609" s="13"/>
      <c r="W609" s="13">
        <f t="shared" si="146"/>
        <v>130</v>
      </c>
      <c r="X609" s="57">
        <f t="shared" si="147"/>
        <v>156829.40849673204</v>
      </c>
      <c r="Y609" s="72">
        <f t="shared" si="148"/>
        <v>117742.40849673204</v>
      </c>
      <c r="AA609" s="74">
        <f t="shared" si="149"/>
        <v>156829.40849673204</v>
      </c>
    </row>
    <row r="610" spans="1:27" ht="14.5" x14ac:dyDescent="0.35">
      <c r="A610">
        <v>4485</v>
      </c>
      <c r="B610" t="s">
        <v>1197</v>
      </c>
      <c r="C610" t="s">
        <v>1385</v>
      </c>
      <c r="D610" t="s">
        <v>1180</v>
      </c>
      <c r="E610" t="s">
        <v>276</v>
      </c>
      <c r="F610" t="s">
        <v>1519</v>
      </c>
      <c r="G610" t="s">
        <v>1529</v>
      </c>
      <c r="H610" s="6">
        <v>44228</v>
      </c>
      <c r="I610" s="2">
        <v>45657</v>
      </c>
      <c r="J610">
        <v>357.98</v>
      </c>
      <c r="K610" s="45">
        <f t="shared" si="135"/>
        <v>931.02431372549017</v>
      </c>
      <c r="L610" s="3">
        <f t="shared" si="136"/>
        <v>366</v>
      </c>
      <c r="M610" s="3">
        <f t="shared" si="137"/>
        <v>0</v>
      </c>
      <c r="N610" s="3">
        <f t="shared" si="138"/>
        <v>0</v>
      </c>
      <c r="O610" s="3">
        <f t="shared" si="139"/>
        <v>366</v>
      </c>
      <c r="P610" s="51">
        <f t="shared" si="140"/>
        <v>131020.68000000001</v>
      </c>
      <c r="Q610" s="51">
        <f t="shared" si="141"/>
        <v>94629.898273202649</v>
      </c>
      <c r="R610" s="51">
        <f t="shared" si="142"/>
        <v>91761.319631741906</v>
      </c>
      <c r="S610" s="51">
        <f t="shared" si="143"/>
        <v>186391.21790494455</v>
      </c>
      <c r="T610" s="58">
        <f t="shared" si="144"/>
        <v>32218.2</v>
      </c>
      <c r="U610" s="58">
        <f t="shared" si="145"/>
        <v>32218.2</v>
      </c>
      <c r="V610" s="13"/>
      <c r="W610" s="13">
        <f t="shared" si="146"/>
        <v>130</v>
      </c>
      <c r="X610" s="57">
        <f t="shared" si="147"/>
        <v>121033.16078431372</v>
      </c>
      <c r="Y610" s="72">
        <f t="shared" si="148"/>
        <v>88814.96078431372</v>
      </c>
      <c r="AA610" s="74">
        <f t="shared" si="149"/>
        <v>121033.16078431372</v>
      </c>
    </row>
    <row r="611" spans="1:27" ht="14.5" x14ac:dyDescent="0.35">
      <c r="A611">
        <v>4486</v>
      </c>
      <c r="B611" t="s">
        <v>1198</v>
      </c>
      <c r="C611" t="s">
        <v>1385</v>
      </c>
      <c r="D611" t="s">
        <v>1094</v>
      </c>
      <c r="E611" t="s">
        <v>276</v>
      </c>
      <c r="F611" t="s">
        <v>1520</v>
      </c>
      <c r="G611" t="s">
        <v>1529</v>
      </c>
      <c r="H611" s="6">
        <v>42373</v>
      </c>
      <c r="I611" s="2">
        <v>45657</v>
      </c>
      <c r="J611">
        <v>510.63</v>
      </c>
      <c r="K611" s="45">
        <f t="shared" si="135"/>
        <v>1340.154248366013</v>
      </c>
      <c r="L611" s="3">
        <f t="shared" si="136"/>
        <v>366</v>
      </c>
      <c r="M611" s="3">
        <f t="shared" si="137"/>
        <v>0</v>
      </c>
      <c r="N611" s="3">
        <f t="shared" si="138"/>
        <v>0</v>
      </c>
      <c r="O611" s="3">
        <f t="shared" si="139"/>
        <v>366</v>
      </c>
      <c r="P611" s="51">
        <f t="shared" si="140"/>
        <v>186890.58</v>
      </c>
      <c r="Q611" s="51">
        <f t="shared" si="141"/>
        <v>94629.898273202649</v>
      </c>
      <c r="R611" s="51">
        <f t="shared" si="142"/>
        <v>130890.22471522533</v>
      </c>
      <c r="S611" s="51">
        <f t="shared" si="143"/>
        <v>225520.12298842799</v>
      </c>
      <c r="T611" s="58">
        <f t="shared" si="144"/>
        <v>45956.7</v>
      </c>
      <c r="U611" s="58">
        <f t="shared" si="145"/>
        <v>45956.7</v>
      </c>
      <c r="V611" s="13"/>
      <c r="W611" s="13">
        <f t="shared" si="146"/>
        <v>130</v>
      </c>
      <c r="X611" s="57">
        <f t="shared" si="147"/>
        <v>174220.0522875817</v>
      </c>
      <c r="Y611" s="72">
        <f t="shared" si="148"/>
        <v>128263.3522875817</v>
      </c>
      <c r="AA611" s="74">
        <f t="shared" si="149"/>
        <v>174220.0522875817</v>
      </c>
    </row>
    <row r="612" spans="1:27" ht="14.5" x14ac:dyDescent="0.35">
      <c r="A612">
        <v>4488</v>
      </c>
      <c r="B612" t="s">
        <v>1199</v>
      </c>
      <c r="C612" t="s">
        <v>1385</v>
      </c>
      <c r="D612" t="s">
        <v>1094</v>
      </c>
      <c r="E612" t="s">
        <v>276</v>
      </c>
      <c r="F612" t="s">
        <v>1520</v>
      </c>
      <c r="G612" t="s">
        <v>1529</v>
      </c>
      <c r="H612" s="6">
        <v>43132</v>
      </c>
      <c r="I612" s="2">
        <v>45657</v>
      </c>
      <c r="J612">
        <v>434.3</v>
      </c>
      <c r="K612" s="45">
        <f t="shared" si="135"/>
        <v>1185.9424183006536</v>
      </c>
      <c r="L612" s="3">
        <f t="shared" si="136"/>
        <v>366</v>
      </c>
      <c r="M612" s="3">
        <f t="shared" si="137"/>
        <v>0</v>
      </c>
      <c r="N612" s="3">
        <f t="shared" si="138"/>
        <v>0</v>
      </c>
      <c r="O612" s="3">
        <f t="shared" si="139"/>
        <v>366</v>
      </c>
      <c r="P612" s="51">
        <f t="shared" si="140"/>
        <v>158953.80000000002</v>
      </c>
      <c r="Q612" s="51">
        <f t="shared" si="141"/>
        <v>94629.898273202649</v>
      </c>
      <c r="R612" s="51">
        <f t="shared" si="142"/>
        <v>111324.4905192064</v>
      </c>
      <c r="S612" s="51">
        <f t="shared" si="143"/>
        <v>205954.38879240904</v>
      </c>
      <c r="T612" s="58">
        <f t="shared" si="144"/>
        <v>39087</v>
      </c>
      <c r="U612" s="58">
        <f t="shared" si="145"/>
        <v>39087</v>
      </c>
      <c r="V612" s="13"/>
      <c r="W612" s="13">
        <f t="shared" si="146"/>
        <v>130</v>
      </c>
      <c r="X612" s="57">
        <f t="shared" si="147"/>
        <v>154172.51437908495</v>
      </c>
      <c r="Y612" s="72">
        <f t="shared" si="148"/>
        <v>115085.51437908495</v>
      </c>
      <c r="AA612" s="74">
        <f t="shared" si="149"/>
        <v>154172.51437908495</v>
      </c>
    </row>
    <row r="613" spans="1:27" ht="14.5" x14ac:dyDescent="0.35">
      <c r="A613">
        <v>4489</v>
      </c>
      <c r="B613" t="s">
        <v>1200</v>
      </c>
      <c r="C613" t="s">
        <v>1385</v>
      </c>
      <c r="D613" t="s">
        <v>1192</v>
      </c>
      <c r="E613" t="s">
        <v>276</v>
      </c>
      <c r="F613" t="s">
        <v>1519</v>
      </c>
      <c r="G613" t="s">
        <v>1529</v>
      </c>
      <c r="H613" s="6">
        <v>36017</v>
      </c>
      <c r="I613" s="2">
        <v>45657</v>
      </c>
      <c r="J613">
        <v>923.43</v>
      </c>
      <c r="K613" s="45">
        <f t="shared" si="135"/>
        <v>3987.2056209150323</v>
      </c>
      <c r="L613" s="3">
        <f t="shared" si="136"/>
        <v>366</v>
      </c>
      <c r="M613" s="3">
        <f t="shared" si="137"/>
        <v>0</v>
      </c>
      <c r="N613" s="3">
        <f t="shared" si="138"/>
        <v>0</v>
      </c>
      <c r="O613" s="3">
        <f t="shared" si="139"/>
        <v>366</v>
      </c>
      <c r="P613" s="51">
        <f t="shared" si="140"/>
        <v>190885.10399999999</v>
      </c>
      <c r="Q613" s="51">
        <f t="shared" si="141"/>
        <v>94629.898273202649</v>
      </c>
      <c r="R613" s="51">
        <f t="shared" si="142"/>
        <v>133687.81967153805</v>
      </c>
      <c r="S613" s="51">
        <f t="shared" si="143"/>
        <v>228317.7179447407</v>
      </c>
      <c r="T613" s="58">
        <f t="shared" si="144"/>
        <v>83108.7</v>
      </c>
      <c r="U613" s="58">
        <f t="shared" si="145"/>
        <v>83108.7</v>
      </c>
      <c r="V613" s="13"/>
      <c r="W613" s="13">
        <f t="shared" si="146"/>
        <v>130</v>
      </c>
      <c r="X613" s="57">
        <f t="shared" si="147"/>
        <v>518336.73071895423</v>
      </c>
      <c r="Y613" s="72">
        <f t="shared" si="148"/>
        <v>435228.03071895422</v>
      </c>
      <c r="AA613" s="74">
        <f t="shared" si="149"/>
        <v>518336.73071895423</v>
      </c>
    </row>
    <row r="614" spans="1:27" ht="14.5" x14ac:dyDescent="0.35">
      <c r="A614">
        <v>4491</v>
      </c>
      <c r="B614" t="s">
        <v>1202</v>
      </c>
      <c r="C614" t="s">
        <v>1385</v>
      </c>
      <c r="D614" t="s">
        <v>1062</v>
      </c>
      <c r="E614" t="s">
        <v>276</v>
      </c>
      <c r="F614" t="s">
        <v>1063</v>
      </c>
      <c r="G614" t="s">
        <v>40</v>
      </c>
      <c r="H614" s="6">
        <v>45061</v>
      </c>
      <c r="I614" s="2">
        <v>45657</v>
      </c>
      <c r="J614">
        <v>301.32</v>
      </c>
      <c r="K614" s="45">
        <f t="shared" si="135"/>
        <v>803.29679738562095</v>
      </c>
      <c r="L614" s="3">
        <f t="shared" si="136"/>
        <v>366</v>
      </c>
      <c r="M614" s="3">
        <f t="shared" si="137"/>
        <v>0</v>
      </c>
      <c r="N614" s="3">
        <f t="shared" si="138"/>
        <v>0</v>
      </c>
      <c r="O614" s="3">
        <f t="shared" si="139"/>
        <v>366</v>
      </c>
      <c r="P614" s="51">
        <f t="shared" si="140"/>
        <v>110283.12</v>
      </c>
      <c r="Q614" s="51">
        <f t="shared" si="141"/>
        <v>94629.898273202649</v>
      </c>
      <c r="R614" s="51">
        <f t="shared" si="142"/>
        <v>77237.613362300879</v>
      </c>
      <c r="S614" s="51">
        <f t="shared" si="143"/>
        <v>171867.51163550353</v>
      </c>
      <c r="T614" s="58">
        <f t="shared" si="144"/>
        <v>27118.799999999999</v>
      </c>
      <c r="U614" s="58">
        <f t="shared" si="145"/>
        <v>27118.799999999999</v>
      </c>
      <c r="V614" s="13"/>
      <c r="W614" s="13">
        <f t="shared" si="146"/>
        <v>130</v>
      </c>
      <c r="X614" s="57">
        <f t="shared" si="147"/>
        <v>104428.58366013072</v>
      </c>
      <c r="Y614" s="72">
        <f t="shared" si="148"/>
        <v>77309.783660130721</v>
      </c>
      <c r="AA614" s="74">
        <f t="shared" si="149"/>
        <v>104428.58366013072</v>
      </c>
    </row>
    <row r="615" spans="1:27" ht="14.5" x14ac:dyDescent="0.35">
      <c r="A615">
        <v>4492</v>
      </c>
      <c r="B615" t="s">
        <v>1203</v>
      </c>
      <c r="C615" t="s">
        <v>1385</v>
      </c>
      <c r="D615" t="s">
        <v>1097</v>
      </c>
      <c r="E615" t="s">
        <v>276</v>
      </c>
      <c r="F615" t="s">
        <v>1069</v>
      </c>
      <c r="G615" t="s">
        <v>40</v>
      </c>
      <c r="H615" s="6">
        <v>45068</v>
      </c>
      <c r="I615" s="2">
        <v>45657</v>
      </c>
      <c r="J615">
        <v>286.27</v>
      </c>
      <c r="K615" s="45">
        <f t="shared" si="135"/>
        <v>618.14555555555557</v>
      </c>
      <c r="L615" s="3">
        <f t="shared" si="136"/>
        <v>366</v>
      </c>
      <c r="M615" s="3">
        <f t="shared" si="137"/>
        <v>1</v>
      </c>
      <c r="N615" s="3">
        <f t="shared" si="138"/>
        <v>0</v>
      </c>
      <c r="O615" s="3">
        <f t="shared" si="139"/>
        <v>365</v>
      </c>
      <c r="P615" s="51">
        <f t="shared" si="140"/>
        <v>104488.54999999999</v>
      </c>
      <c r="Q615" s="51">
        <f t="shared" si="141"/>
        <v>94371.346638576419</v>
      </c>
      <c r="R615" s="51">
        <f t="shared" si="142"/>
        <v>73179.342638179281</v>
      </c>
      <c r="S615" s="51">
        <f t="shared" si="143"/>
        <v>167550.6892767557</v>
      </c>
      <c r="T615" s="58">
        <f t="shared" si="144"/>
        <v>25764.3</v>
      </c>
      <c r="U615" s="58">
        <f t="shared" si="145"/>
        <v>25764.3</v>
      </c>
      <c r="V615" s="13"/>
      <c r="W615" s="13">
        <f t="shared" si="146"/>
        <v>130</v>
      </c>
      <c r="X615" s="57">
        <f t="shared" si="147"/>
        <v>80358.922222222231</v>
      </c>
      <c r="Y615" s="72">
        <f t="shared" si="148"/>
        <v>54594.622222222228</v>
      </c>
      <c r="AA615" s="74">
        <f t="shared" si="149"/>
        <v>80358.922222222231</v>
      </c>
    </row>
    <row r="616" spans="1:27" ht="14.5" x14ac:dyDescent="0.35">
      <c r="A616">
        <v>4493</v>
      </c>
      <c r="B616" t="s">
        <v>1204</v>
      </c>
      <c r="C616" t="s">
        <v>1385</v>
      </c>
      <c r="D616" t="s">
        <v>1097</v>
      </c>
      <c r="E616" t="s">
        <v>276</v>
      </c>
      <c r="F616" t="s">
        <v>1069</v>
      </c>
      <c r="G616" t="s">
        <v>40</v>
      </c>
      <c r="H616" s="6">
        <v>45068</v>
      </c>
      <c r="I616" s="2">
        <v>45657</v>
      </c>
      <c r="J616">
        <v>286.27</v>
      </c>
      <c r="K616" s="45">
        <f t="shared" si="135"/>
        <v>618.64562091503274</v>
      </c>
      <c r="L616" s="3">
        <f t="shared" si="136"/>
        <v>366</v>
      </c>
      <c r="M616" s="3">
        <f t="shared" si="137"/>
        <v>1</v>
      </c>
      <c r="N616" s="3">
        <f t="shared" si="138"/>
        <v>1</v>
      </c>
      <c r="O616" s="3">
        <f t="shared" si="139"/>
        <v>364</v>
      </c>
      <c r="P616" s="51">
        <f t="shared" si="140"/>
        <v>104202.28</v>
      </c>
      <c r="Q616" s="51">
        <f t="shared" si="141"/>
        <v>94112.795003950188</v>
      </c>
      <c r="R616" s="51">
        <f t="shared" si="142"/>
        <v>72978.851288485646</v>
      </c>
      <c r="S616" s="51">
        <f t="shared" si="143"/>
        <v>167091.64629243582</v>
      </c>
      <c r="T616" s="58">
        <f t="shared" si="144"/>
        <v>25764.3</v>
      </c>
      <c r="U616" s="58">
        <f t="shared" si="145"/>
        <v>25764.3</v>
      </c>
      <c r="V616" s="13"/>
      <c r="W616" s="13">
        <f t="shared" si="146"/>
        <v>130</v>
      </c>
      <c r="X616" s="57">
        <f t="shared" si="147"/>
        <v>80423.93071895426</v>
      </c>
      <c r="Y616" s="72">
        <f t="shared" si="148"/>
        <v>54659.630718954257</v>
      </c>
      <c r="AA616" s="74">
        <f t="shared" si="149"/>
        <v>80423.93071895426</v>
      </c>
    </row>
    <row r="617" spans="1:27" ht="14.5" x14ac:dyDescent="0.35">
      <c r="A617">
        <v>4494</v>
      </c>
      <c r="B617" t="s">
        <v>1205</v>
      </c>
      <c r="C617" t="s">
        <v>1385</v>
      </c>
      <c r="D617" t="s">
        <v>143</v>
      </c>
      <c r="E617" t="s">
        <v>276</v>
      </c>
      <c r="F617" t="s">
        <v>1063</v>
      </c>
      <c r="G617" t="s">
        <v>40</v>
      </c>
      <c r="H617" s="6">
        <v>45208</v>
      </c>
      <c r="I617" s="2">
        <v>45657</v>
      </c>
      <c r="J617">
        <v>286.27</v>
      </c>
      <c r="K617" s="45">
        <f t="shared" si="135"/>
        <v>513.55032679738565</v>
      </c>
      <c r="L617" s="3">
        <f t="shared" si="136"/>
        <v>366</v>
      </c>
      <c r="M617" s="3">
        <f t="shared" si="137"/>
        <v>4</v>
      </c>
      <c r="N617" s="3">
        <f t="shared" si="138"/>
        <v>5</v>
      </c>
      <c r="O617" s="3">
        <f t="shared" si="139"/>
        <v>357</v>
      </c>
      <c r="P617" s="51">
        <f t="shared" si="140"/>
        <v>102198.39</v>
      </c>
      <c r="Q617" s="51">
        <f t="shared" si="141"/>
        <v>92302.933561566519</v>
      </c>
      <c r="R617" s="51">
        <f t="shared" si="142"/>
        <v>71575.411840630157</v>
      </c>
      <c r="S617" s="51">
        <f t="shared" si="143"/>
        <v>163878.34540219669</v>
      </c>
      <c r="T617" s="58">
        <f t="shared" si="144"/>
        <v>25764.3</v>
      </c>
      <c r="U617" s="58">
        <f t="shared" si="145"/>
        <v>25764.3</v>
      </c>
      <c r="V617" s="13"/>
      <c r="W617" s="13">
        <f t="shared" si="146"/>
        <v>130</v>
      </c>
      <c r="X617" s="57">
        <f t="shared" si="147"/>
        <v>66761.542483660131</v>
      </c>
      <c r="Y617" s="72">
        <f t="shared" si="148"/>
        <v>40997.242483660128</v>
      </c>
      <c r="AA617" s="74">
        <f t="shared" si="149"/>
        <v>66761.542483660131</v>
      </c>
    </row>
    <row r="618" spans="1:27" ht="14.5" x14ac:dyDescent="0.35">
      <c r="A618">
        <v>4495</v>
      </c>
      <c r="B618" t="s">
        <v>1480</v>
      </c>
      <c r="C618" t="s">
        <v>1385</v>
      </c>
      <c r="D618" t="s">
        <v>1077</v>
      </c>
      <c r="E618" t="s">
        <v>276</v>
      </c>
      <c r="F618" t="s">
        <v>1063</v>
      </c>
      <c r="G618" t="s">
        <v>40</v>
      </c>
      <c r="H618" s="6">
        <v>45348</v>
      </c>
      <c r="I618" s="2">
        <v>45657</v>
      </c>
      <c r="J618">
        <v>286.27</v>
      </c>
      <c r="K618" s="45">
        <f t="shared" si="135"/>
        <v>520.09549019607857</v>
      </c>
      <c r="L618" s="3">
        <f t="shared" si="136"/>
        <v>310</v>
      </c>
      <c r="M618" s="3">
        <f t="shared" si="137"/>
        <v>3</v>
      </c>
      <c r="N618" s="3">
        <f t="shared" si="138"/>
        <v>0</v>
      </c>
      <c r="O618" s="3">
        <f t="shared" si="139"/>
        <v>307</v>
      </c>
      <c r="P618" s="51">
        <f t="shared" si="140"/>
        <v>87884.89</v>
      </c>
      <c r="Q618" s="51">
        <f t="shared" si="141"/>
        <v>79375.351830254687</v>
      </c>
      <c r="R618" s="51">
        <f t="shared" si="142"/>
        <v>61550.844355948058</v>
      </c>
      <c r="S618" s="51">
        <f t="shared" si="143"/>
        <v>140926.19618620275</v>
      </c>
      <c r="T618" s="58">
        <f t="shared" si="144"/>
        <v>25764.3</v>
      </c>
      <c r="U618" s="58">
        <f t="shared" si="145"/>
        <v>25764.3</v>
      </c>
      <c r="V618" s="13"/>
      <c r="W618" s="13">
        <f t="shared" si="146"/>
        <v>130</v>
      </c>
      <c r="X618" s="57">
        <f t="shared" si="147"/>
        <v>67612.413725490216</v>
      </c>
      <c r="Y618" s="72">
        <f t="shared" si="148"/>
        <v>41848.113725490213</v>
      </c>
      <c r="AA618" s="74">
        <f t="shared" si="149"/>
        <v>67612.413725490216</v>
      </c>
    </row>
    <row r="619" spans="1:27" ht="14.5" x14ac:dyDescent="0.35">
      <c r="A619">
        <v>4496</v>
      </c>
      <c r="B619" t="s">
        <v>1481</v>
      </c>
      <c r="C619" t="s">
        <v>1488</v>
      </c>
      <c r="D619" t="s">
        <v>253</v>
      </c>
      <c r="E619" t="s">
        <v>276</v>
      </c>
      <c r="F619" t="s">
        <v>1063</v>
      </c>
      <c r="G619" t="s">
        <v>40</v>
      </c>
      <c r="H619" s="6">
        <v>45446</v>
      </c>
      <c r="I619" s="2">
        <v>45657</v>
      </c>
      <c r="J619">
        <v>268.75</v>
      </c>
      <c r="K619" s="45">
        <f t="shared" si="135"/>
        <v>268.75</v>
      </c>
      <c r="L619" s="3">
        <f t="shared" si="136"/>
        <v>212</v>
      </c>
      <c r="M619" s="3">
        <f t="shared" si="137"/>
        <v>0</v>
      </c>
      <c r="N619" s="3">
        <f t="shared" si="138"/>
        <v>0</v>
      </c>
      <c r="O619" s="3">
        <f t="shared" si="139"/>
        <v>212</v>
      </c>
      <c r="P619" s="51">
        <f t="shared" si="140"/>
        <v>56975</v>
      </c>
      <c r="Q619" s="51">
        <f t="shared" si="141"/>
        <v>54812.94654076219</v>
      </c>
      <c r="R619" s="51">
        <f t="shared" si="142"/>
        <v>39902.870188267181</v>
      </c>
      <c r="S619" s="51">
        <f t="shared" si="143"/>
        <v>94715.816729029379</v>
      </c>
      <c r="T619" s="58">
        <f t="shared" si="144"/>
        <v>24187.5</v>
      </c>
      <c r="U619" s="58">
        <f t="shared" si="145"/>
        <v>24187.5</v>
      </c>
      <c r="V619" s="13"/>
      <c r="W619" s="13">
        <f t="shared" si="146"/>
        <v>0</v>
      </c>
      <c r="X619" s="57">
        <f t="shared" si="147"/>
        <v>0</v>
      </c>
      <c r="Y619" s="72">
        <f t="shared" si="148"/>
        <v>0</v>
      </c>
      <c r="AA619" s="74">
        <f t="shared" si="149"/>
        <v>24187.5</v>
      </c>
    </row>
    <row r="620" spans="1:27" ht="15.75" customHeight="1" x14ac:dyDescent="0.35">
      <c r="A620">
        <v>4497</v>
      </c>
      <c r="B620" t="s">
        <v>1482</v>
      </c>
      <c r="C620" t="s">
        <v>1385</v>
      </c>
      <c r="D620" t="s">
        <v>1142</v>
      </c>
      <c r="E620" t="s">
        <v>276</v>
      </c>
      <c r="F620" t="s">
        <v>1063</v>
      </c>
      <c r="G620" t="s">
        <v>40</v>
      </c>
      <c r="H620" s="6">
        <v>45474</v>
      </c>
      <c r="I620" s="2">
        <v>45657</v>
      </c>
      <c r="J620">
        <v>286.27</v>
      </c>
      <c r="K620" s="45">
        <f t="shared" si="135"/>
        <v>513.19215686274515</v>
      </c>
      <c r="L620" s="3">
        <f t="shared" si="136"/>
        <v>184</v>
      </c>
      <c r="M620" s="3">
        <f t="shared" si="137"/>
        <v>13</v>
      </c>
      <c r="N620" s="3">
        <f t="shared" si="138"/>
        <v>0</v>
      </c>
      <c r="O620" s="3">
        <f t="shared" si="139"/>
        <v>171</v>
      </c>
      <c r="P620" s="51">
        <f t="shared" si="140"/>
        <v>48952.17</v>
      </c>
      <c r="Q620" s="51">
        <f t="shared" si="141"/>
        <v>44212.329521086489</v>
      </c>
      <c r="R620" s="51">
        <f t="shared" si="142"/>
        <v>34284.020797612764</v>
      </c>
      <c r="S620" s="51">
        <f t="shared" si="143"/>
        <v>78496.35031869926</v>
      </c>
      <c r="T620" s="58">
        <f t="shared" si="144"/>
        <v>25764.3</v>
      </c>
      <c r="U620" s="58">
        <f t="shared" si="145"/>
        <v>25764.3</v>
      </c>
      <c r="V620" s="13"/>
      <c r="W620" s="13">
        <f t="shared" si="146"/>
        <v>130</v>
      </c>
      <c r="X620" s="57">
        <f t="shared" si="147"/>
        <v>66714.980392156867</v>
      </c>
      <c r="Y620" s="72">
        <f t="shared" si="148"/>
        <v>40950.680392156864</v>
      </c>
      <c r="AA620" s="74">
        <f t="shared" si="149"/>
        <v>66714.980392156867</v>
      </c>
    </row>
    <row r="621" spans="1:27" ht="15.75" customHeight="1" x14ac:dyDescent="0.35">
      <c r="A621">
        <v>4498</v>
      </c>
      <c r="B621" t="s">
        <v>1483</v>
      </c>
      <c r="C621" t="s">
        <v>1385</v>
      </c>
      <c r="D621" t="s">
        <v>1077</v>
      </c>
      <c r="E621" t="s">
        <v>276</v>
      </c>
      <c r="F621" t="s">
        <v>1063</v>
      </c>
      <c r="G621" t="s">
        <v>40</v>
      </c>
      <c r="H621" s="6">
        <v>45523</v>
      </c>
      <c r="I621" s="2">
        <v>45657</v>
      </c>
      <c r="J621">
        <v>286.27</v>
      </c>
      <c r="K621" s="45">
        <f t="shared" si="135"/>
        <v>324.33692810457518</v>
      </c>
      <c r="L621" s="3">
        <f t="shared" si="136"/>
        <v>135</v>
      </c>
      <c r="M621" s="3">
        <f t="shared" si="137"/>
        <v>7</v>
      </c>
      <c r="N621" s="3">
        <f t="shared" si="138"/>
        <v>0</v>
      </c>
      <c r="O621" s="3">
        <f t="shared" si="139"/>
        <v>128</v>
      </c>
      <c r="P621" s="51">
        <f t="shared" si="140"/>
        <v>36642.559999999998</v>
      </c>
      <c r="Q621" s="51">
        <f t="shared" si="141"/>
        <v>33094.609232158306</v>
      </c>
      <c r="R621" s="51">
        <f t="shared" si="142"/>
        <v>25662.892760786159</v>
      </c>
      <c r="S621" s="51">
        <f t="shared" si="143"/>
        <v>58757.501992944468</v>
      </c>
      <c r="T621" s="58">
        <f t="shared" si="144"/>
        <v>25764.3</v>
      </c>
      <c r="U621" s="58">
        <f t="shared" si="145"/>
        <v>25764.3</v>
      </c>
      <c r="V621" s="13"/>
      <c r="W621" s="13">
        <f t="shared" si="146"/>
        <v>130</v>
      </c>
      <c r="X621" s="57">
        <f t="shared" si="147"/>
        <v>42163.800653594772</v>
      </c>
      <c r="Y621" s="72">
        <f t="shared" si="148"/>
        <v>16399.500653594772</v>
      </c>
      <c r="AA621" s="74">
        <f t="shared" si="149"/>
        <v>42163.800653594772</v>
      </c>
    </row>
    <row r="622" spans="1:27" ht="15.75" customHeight="1" x14ac:dyDescent="0.35">
      <c r="A622">
        <v>4507</v>
      </c>
      <c r="B622" t="s">
        <v>1206</v>
      </c>
      <c r="C622" t="s">
        <v>1385</v>
      </c>
      <c r="D622" t="s">
        <v>1207</v>
      </c>
      <c r="E622" t="s">
        <v>276</v>
      </c>
      <c r="F622" t="s">
        <v>1520</v>
      </c>
      <c r="G622" t="s">
        <v>1529</v>
      </c>
      <c r="H622" s="6">
        <v>41127</v>
      </c>
      <c r="I622" s="2">
        <v>45657</v>
      </c>
      <c r="J622">
        <v>923.43</v>
      </c>
      <c r="K622" s="45">
        <f t="shared" si="135"/>
        <v>1896.3864052287581</v>
      </c>
      <c r="L622" s="3">
        <f t="shared" si="136"/>
        <v>366</v>
      </c>
      <c r="M622" s="3">
        <f t="shared" si="137"/>
        <v>0</v>
      </c>
      <c r="N622" s="3">
        <f t="shared" si="138"/>
        <v>0</v>
      </c>
      <c r="O622" s="3">
        <f t="shared" si="139"/>
        <v>366</v>
      </c>
      <c r="P622" s="51">
        <f t="shared" si="140"/>
        <v>190885.10399999999</v>
      </c>
      <c r="Q622" s="51">
        <f t="shared" si="141"/>
        <v>94629.898273202649</v>
      </c>
      <c r="R622" s="51">
        <f t="shared" si="142"/>
        <v>133687.81967153805</v>
      </c>
      <c r="S622" s="51">
        <f t="shared" si="143"/>
        <v>228317.7179447407</v>
      </c>
      <c r="T622" s="58">
        <f t="shared" si="144"/>
        <v>83108.7</v>
      </c>
      <c r="U622" s="58">
        <f t="shared" si="145"/>
        <v>83108.7</v>
      </c>
      <c r="V622" s="13"/>
      <c r="W622" s="13">
        <f t="shared" si="146"/>
        <v>130</v>
      </c>
      <c r="X622" s="57">
        <f t="shared" si="147"/>
        <v>246530.23267973855</v>
      </c>
      <c r="Y622" s="72">
        <f t="shared" si="148"/>
        <v>163421.53267973854</v>
      </c>
      <c r="AA622" s="74">
        <f t="shared" si="149"/>
        <v>246530.23267973855</v>
      </c>
    </row>
    <row r="623" spans="1:27" ht="14.5" x14ac:dyDescent="0.35">
      <c r="A623">
        <v>4508</v>
      </c>
      <c r="B623" t="s">
        <v>1209</v>
      </c>
      <c r="C623" t="s">
        <v>1385</v>
      </c>
      <c r="D623" t="s">
        <v>450</v>
      </c>
      <c r="E623" t="s">
        <v>276</v>
      </c>
      <c r="F623" t="s">
        <v>1063</v>
      </c>
      <c r="G623" t="s">
        <v>1529</v>
      </c>
      <c r="H623" s="6">
        <v>43374</v>
      </c>
      <c r="I623" s="2">
        <v>45657</v>
      </c>
      <c r="J623">
        <v>459.03</v>
      </c>
      <c r="K623" s="45">
        <f t="shared" si="135"/>
        <v>1077.4367320261438</v>
      </c>
      <c r="L623" s="3">
        <f t="shared" si="136"/>
        <v>366</v>
      </c>
      <c r="M623" s="3">
        <f t="shared" si="137"/>
        <v>0</v>
      </c>
      <c r="N623" s="3">
        <f t="shared" si="138"/>
        <v>0</v>
      </c>
      <c r="O623" s="3">
        <f t="shared" si="139"/>
        <v>366</v>
      </c>
      <c r="P623" s="51">
        <f t="shared" si="140"/>
        <v>168004.97999999998</v>
      </c>
      <c r="Q623" s="51">
        <f t="shared" si="141"/>
        <v>94629.898273202649</v>
      </c>
      <c r="R623" s="51">
        <f t="shared" si="142"/>
        <v>117663.5525743295</v>
      </c>
      <c r="S623" s="51">
        <f t="shared" si="143"/>
        <v>212293.45084753213</v>
      </c>
      <c r="T623" s="58">
        <f t="shared" si="144"/>
        <v>41312.699999999997</v>
      </c>
      <c r="U623" s="58">
        <f t="shared" si="145"/>
        <v>41312.699999999997</v>
      </c>
      <c r="V623" s="13"/>
      <c r="W623" s="13">
        <f t="shared" si="146"/>
        <v>130</v>
      </c>
      <c r="X623" s="57">
        <f t="shared" si="147"/>
        <v>140066.77516339868</v>
      </c>
      <c r="Y623" s="72">
        <f t="shared" si="148"/>
        <v>98754.07516339868</v>
      </c>
      <c r="AA623" s="74">
        <f t="shared" si="149"/>
        <v>140066.77516339868</v>
      </c>
    </row>
    <row r="624" spans="1:27" ht="14.5" x14ac:dyDescent="0.35">
      <c r="A624">
        <v>5045</v>
      </c>
      <c r="B624" t="s">
        <v>1215</v>
      </c>
      <c r="C624" t="s">
        <v>1385</v>
      </c>
      <c r="D624" t="s">
        <v>1216</v>
      </c>
      <c r="E624" t="s">
        <v>276</v>
      </c>
      <c r="F624" t="s">
        <v>304</v>
      </c>
      <c r="G624" t="s">
        <v>1529</v>
      </c>
      <c r="H624" s="6">
        <v>40634</v>
      </c>
      <c r="I624" s="2">
        <v>45657</v>
      </c>
      <c r="J624">
        <v>490.2</v>
      </c>
      <c r="K624" s="45">
        <f t="shared" si="135"/>
        <v>916.44098039215692</v>
      </c>
      <c r="L624" s="3">
        <f t="shared" si="136"/>
        <v>366</v>
      </c>
      <c r="M624" s="3">
        <f t="shared" si="137"/>
        <v>0</v>
      </c>
      <c r="N624" s="3">
        <f t="shared" si="138"/>
        <v>0</v>
      </c>
      <c r="O624" s="3">
        <f t="shared" si="139"/>
        <v>366</v>
      </c>
      <c r="P624" s="51">
        <f t="shared" si="140"/>
        <v>179413.19999999998</v>
      </c>
      <c r="Q624" s="51">
        <f t="shared" si="141"/>
        <v>94629.898273202649</v>
      </c>
      <c r="R624" s="51">
        <f t="shared" si="142"/>
        <v>125653.38533851017</v>
      </c>
      <c r="S624" s="51">
        <f t="shared" si="143"/>
        <v>220283.2836117128</v>
      </c>
      <c r="T624" s="58">
        <f t="shared" si="144"/>
        <v>44118</v>
      </c>
      <c r="U624" s="58">
        <f t="shared" si="145"/>
        <v>44118</v>
      </c>
      <c r="V624" s="13"/>
      <c r="W624" s="13">
        <f t="shared" si="146"/>
        <v>130</v>
      </c>
      <c r="X624" s="57">
        <f t="shared" si="147"/>
        <v>119137.3274509804</v>
      </c>
      <c r="Y624" s="72">
        <f t="shared" si="148"/>
        <v>75019.327450980403</v>
      </c>
      <c r="AA624" s="74">
        <f t="shared" si="149"/>
        <v>119137.3274509804</v>
      </c>
    </row>
    <row r="625" spans="1:27" ht="14.5" x14ac:dyDescent="0.35">
      <c r="A625">
        <v>5238</v>
      </c>
      <c r="B625" t="s">
        <v>1269</v>
      </c>
      <c r="C625" t="s">
        <v>1385</v>
      </c>
      <c r="D625" t="s">
        <v>512</v>
      </c>
      <c r="E625" t="s">
        <v>276</v>
      </c>
      <c r="F625" t="s">
        <v>504</v>
      </c>
      <c r="G625" t="s">
        <v>40</v>
      </c>
      <c r="H625" s="6">
        <v>44564</v>
      </c>
      <c r="I625" s="2">
        <v>45657</v>
      </c>
      <c r="J625">
        <v>434.62</v>
      </c>
      <c r="K625" s="45">
        <f t="shared" si="135"/>
        <v>817.9883660130721</v>
      </c>
      <c r="L625" s="3">
        <f t="shared" si="136"/>
        <v>366</v>
      </c>
      <c r="M625" s="3">
        <f t="shared" si="137"/>
        <v>2</v>
      </c>
      <c r="N625" s="3">
        <f t="shared" si="138"/>
        <v>0</v>
      </c>
      <c r="O625" s="3">
        <f t="shared" si="139"/>
        <v>364</v>
      </c>
      <c r="P625" s="51">
        <f t="shared" si="140"/>
        <v>158201.68</v>
      </c>
      <c r="Q625" s="51">
        <f t="shared" si="141"/>
        <v>94112.795003950188</v>
      </c>
      <c r="R625" s="51">
        <f t="shared" si="142"/>
        <v>110797.73761484484</v>
      </c>
      <c r="S625" s="51">
        <f t="shared" si="143"/>
        <v>204910.53261879503</v>
      </c>
      <c r="T625" s="58">
        <f t="shared" si="144"/>
        <v>39115.800000000003</v>
      </c>
      <c r="U625" s="58">
        <f t="shared" si="145"/>
        <v>39115.800000000003</v>
      </c>
      <c r="V625" s="13"/>
      <c r="W625" s="13">
        <f t="shared" si="146"/>
        <v>130</v>
      </c>
      <c r="X625" s="57">
        <f t="shared" si="147"/>
        <v>106338.48758169937</v>
      </c>
      <c r="Y625" s="72">
        <f t="shared" si="148"/>
        <v>67222.687581699371</v>
      </c>
      <c r="AA625" s="74">
        <f t="shared" si="149"/>
        <v>106338.48758169937</v>
      </c>
    </row>
    <row r="626" spans="1:27" x14ac:dyDescent="0.25">
      <c r="Q626" s="73">
        <f>SUM(Q5:Q625)</f>
        <v>54980487.999999806</v>
      </c>
      <c r="R626" s="73">
        <f>SUM(R5:R625)</f>
        <v>54980487.999999821</v>
      </c>
      <c r="S626" s="73">
        <f>SUM(S5:S625)</f>
        <v>109960975.99999993</v>
      </c>
      <c r="T626" s="73">
        <f>SUM(T5:T625)</f>
        <v>21659754.600000031</v>
      </c>
      <c r="U626" s="73">
        <f>SUM(U5:U625)</f>
        <v>21629247.558974884</v>
      </c>
      <c r="X626" s="73">
        <f>SUM(X5:X625)</f>
        <v>68673480.684313729</v>
      </c>
      <c r="Y626" s="73">
        <f>SUM(Y5:Y625)</f>
        <v>48884406.562368423</v>
      </c>
      <c r="AA626" s="73">
        <f t="shared" ref="AA626" si="150">SUM(AA5:AA625)</f>
        <v>70513654.121343285</v>
      </c>
    </row>
  </sheetData>
  <autoFilter ref="A4:Y626" xr:uid="{00000000-0001-0000-0000-000000000000}">
    <sortState xmlns:xlrd2="http://schemas.microsoft.com/office/spreadsheetml/2017/richdata2" ref="A5:Y626">
      <sortCondition ref="A4:A626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D2CB-A1E7-3C48-AB6D-38AD163F9159}">
  <sheetPr>
    <tabColor theme="6"/>
    <outlinePr summaryBelow="0"/>
  </sheetPr>
  <dimension ref="A1:AA390"/>
  <sheetViews>
    <sheetView showGridLines="0" tabSelected="1" zoomScaleNormal="100" workbookViewId="0">
      <pane xSplit="1" ySplit="3" topLeftCell="T372" activePane="bottomRight" state="frozen"/>
      <selection pane="topRight" activeCell="B1" sqref="B1"/>
      <selection pane="bottomLeft" activeCell="A4" sqref="A4"/>
      <selection pane="bottomRight" activeCell="Q388" sqref="Q388:AA388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0" width="16" style="1" customWidth="1"/>
    <col min="11" max="11" width="26.1796875" style="1" customWidth="1"/>
    <col min="12" max="12" width="18.26953125" style="3" customWidth="1"/>
    <col min="13" max="13" width="12.6328125" style="3" bestFit="1" customWidth="1"/>
    <col min="14" max="14" width="17.1796875" style="3" customWidth="1"/>
    <col min="15" max="22" width="14.6328125" style="3" customWidth="1"/>
    <col min="23" max="23" width="12.6328125" style="80" customWidth="1"/>
    <col min="24" max="24" width="17.36328125" style="1" customWidth="1"/>
    <col min="25" max="25" width="14.453125" style="1" customWidth="1"/>
    <col min="26" max="26" width="9.1796875" style="1"/>
    <col min="27" max="27" width="16.36328125" style="1" customWidth="1"/>
    <col min="28" max="16384" width="9.1796875" style="1"/>
  </cols>
  <sheetData>
    <row r="1" spans="1:27" x14ac:dyDescent="0.25">
      <c r="L1" s="54" t="s">
        <v>1536</v>
      </c>
      <c r="M1" s="52">
        <f>434.62*1.2</f>
        <v>521.54399999999998</v>
      </c>
      <c r="O1" s="54" t="s">
        <v>2470</v>
      </c>
      <c r="P1" s="52">
        <f>SUM(P5:P387)</f>
        <v>42647611.696000017</v>
      </c>
      <c r="Q1" s="54" t="s">
        <v>2475</v>
      </c>
      <c r="R1" s="69">
        <f>(M2/2)/P1</f>
        <v>1.5159042072703826</v>
      </c>
    </row>
    <row r="2" spans="1:27" x14ac:dyDescent="0.25">
      <c r="L2" s="54" t="s">
        <v>1535</v>
      </c>
      <c r="M2" s="52">
        <f>129255378 + 44010</f>
        <v>129299388</v>
      </c>
      <c r="O2" s="54" t="s">
        <v>2471</v>
      </c>
      <c r="P2" s="53">
        <f>SUM(O5:O387)</f>
        <v>129261</v>
      </c>
      <c r="Q2" s="54" t="s">
        <v>2472</v>
      </c>
      <c r="R2" s="70">
        <f>(M2/2)/P2</f>
        <v>500.1484902638847</v>
      </c>
    </row>
    <row r="4" spans="1:27" ht="34.5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12" t="s">
        <v>1383</v>
      </c>
      <c r="K4" s="59" t="s">
        <v>1597</v>
      </c>
      <c r="L4" s="11" t="s">
        <v>1530</v>
      </c>
      <c r="M4" s="11" t="s">
        <v>1531</v>
      </c>
      <c r="N4" s="11" t="s">
        <v>1532</v>
      </c>
      <c r="O4" s="55" t="s">
        <v>1534</v>
      </c>
      <c r="P4" s="55" t="s">
        <v>2469</v>
      </c>
      <c r="Q4" s="9" t="s">
        <v>2473</v>
      </c>
      <c r="R4" s="9" t="s">
        <v>2474</v>
      </c>
      <c r="S4" s="9" t="s">
        <v>2480</v>
      </c>
      <c r="T4" s="11" t="s">
        <v>2479</v>
      </c>
      <c r="U4" s="56" t="s">
        <v>2481</v>
      </c>
      <c r="W4" s="11" t="s">
        <v>2482</v>
      </c>
      <c r="X4" s="11" t="s">
        <v>2483</v>
      </c>
      <c r="Y4" s="56" t="s">
        <v>2485</v>
      </c>
      <c r="AA4" s="75" t="s">
        <v>2484</v>
      </c>
    </row>
    <row r="5" spans="1:27" ht="14.5" x14ac:dyDescent="0.35">
      <c r="A5">
        <v>1001</v>
      </c>
      <c r="B5" t="s">
        <v>6</v>
      </c>
      <c r="C5" t="s">
        <v>1385</v>
      </c>
      <c r="D5" t="s">
        <v>7</v>
      </c>
      <c r="E5" t="s">
        <v>8</v>
      </c>
      <c r="F5" t="s">
        <v>1495</v>
      </c>
      <c r="G5" t="s">
        <v>1529</v>
      </c>
      <c r="H5" s="6">
        <v>44256</v>
      </c>
      <c r="I5" s="2">
        <v>45657</v>
      </c>
      <c r="J5">
        <v>331.1</v>
      </c>
      <c r="K5" s="45">
        <f t="shared" ref="K5:K68" si="0">IFERROR(VLOOKUP(A5,promedio,29,FALSE),J5)</f>
        <v>979.09333333333348</v>
      </c>
      <c r="L5" s="3">
        <f t="shared" ref="L5:L68" si="1">IF(DATEDIF(H5,I5,"D")&gt;366,366,DATEDIF(H5,I5,"D")+1)</f>
        <v>366</v>
      </c>
      <c r="M5" s="3">
        <f t="shared" ref="M5:M68" si="2">IFERROR(VLOOKUP(A5,faltas,7,FALSE),0)</f>
        <v>0</v>
      </c>
      <c r="N5" s="3">
        <f t="shared" ref="N5:N68" si="3">IFERROR(VLOOKUP(A5,INCP,4,FALSE),0)</f>
        <v>0</v>
      </c>
      <c r="O5" s="3">
        <f>L5-M5-N5</f>
        <v>366</v>
      </c>
      <c r="P5" s="51">
        <f t="shared" ref="P5:P68" si="4">IF(J5&gt;TOPE,TOPE,J5)*O5</f>
        <v>121182.6</v>
      </c>
      <c r="Q5" s="51">
        <f t="shared" ref="Q5:Q68" si="5">O5*facdias</f>
        <v>183054.3474365818</v>
      </c>
      <c r="R5" s="51">
        <f t="shared" ref="R5:R68" si="6">P5*facsueldo</f>
        <v>183701.21318796388</v>
      </c>
      <c r="S5" s="51">
        <f>Q5+R5</f>
        <v>366755.56062454567</v>
      </c>
      <c r="T5" s="58">
        <f>90*J5</f>
        <v>29799.000000000004</v>
      </c>
      <c r="U5" s="58">
        <f t="shared" ref="U5:U68" si="7">IF(S5&gt;T5,T5,S5)</f>
        <v>29799.000000000004</v>
      </c>
      <c r="W5" s="77">
        <f>IF(C5="ACTIVO",130,0)</f>
        <v>130</v>
      </c>
      <c r="X5" s="57">
        <f>K5*W5</f>
        <v>127282.13333333335</v>
      </c>
      <c r="Y5" s="72">
        <f>IF(X5-U5&lt;0,0,X5-U5)</f>
        <v>97483.133333333346</v>
      </c>
      <c r="AA5" s="74">
        <f>U5+Y5</f>
        <v>127282.13333333335</v>
      </c>
    </row>
    <row r="6" spans="1:27" ht="14.5" x14ac:dyDescent="0.35">
      <c r="A6">
        <v>1002</v>
      </c>
      <c r="B6" t="s">
        <v>10</v>
      </c>
      <c r="C6" t="s">
        <v>1385</v>
      </c>
      <c r="D6" t="s">
        <v>11</v>
      </c>
      <c r="E6" t="s">
        <v>8</v>
      </c>
      <c r="F6" t="s">
        <v>1495</v>
      </c>
      <c r="G6" t="s">
        <v>1529</v>
      </c>
      <c r="H6" s="6">
        <v>41365</v>
      </c>
      <c r="I6" s="2">
        <v>45657</v>
      </c>
      <c r="J6">
        <v>549.33000000000004</v>
      </c>
      <c r="K6" s="45">
        <f t="shared" si="0"/>
        <v>1668.967189542484</v>
      </c>
      <c r="L6" s="3">
        <f t="shared" si="1"/>
        <v>366</v>
      </c>
      <c r="M6" s="3">
        <f t="shared" si="2"/>
        <v>1</v>
      </c>
      <c r="N6" s="3">
        <f t="shared" si="3"/>
        <v>5</v>
      </c>
      <c r="O6" s="3">
        <f t="shared" ref="O6:O69" si="8">L6-M6-N6</f>
        <v>360</v>
      </c>
      <c r="P6" s="51">
        <f t="shared" si="4"/>
        <v>187755.84</v>
      </c>
      <c r="Q6" s="51">
        <f t="shared" si="5"/>
        <v>180053.45649499848</v>
      </c>
      <c r="R6" s="51">
        <f t="shared" si="6"/>
        <v>284619.86779558478</v>
      </c>
      <c r="S6" s="51">
        <f t="shared" ref="S6:S69" si="9">Q6+R6</f>
        <v>464673.32429058326</v>
      </c>
      <c r="T6" s="58">
        <f t="shared" ref="T6:T69" si="10">90*J6</f>
        <v>49439.700000000004</v>
      </c>
      <c r="U6" s="58">
        <f t="shared" si="7"/>
        <v>49439.700000000004</v>
      </c>
      <c r="V6" s="13"/>
      <c r="W6" s="77">
        <f t="shared" ref="W6:W69" si="11">IF(C6="ACTIVO",130,0)</f>
        <v>130</v>
      </c>
      <c r="X6" s="57">
        <f t="shared" ref="X6:X69" si="12">K6*W6</f>
        <v>216965.73464052292</v>
      </c>
      <c r="Y6" s="72">
        <f t="shared" ref="Y6:Y69" si="13">IF(X6-U6&lt;0,0,X6-U6)</f>
        <v>167526.03464052291</v>
      </c>
      <c r="AA6" s="74">
        <f t="shared" ref="AA6:AA69" si="14">U6+Y6</f>
        <v>216965.73464052292</v>
      </c>
    </row>
    <row r="7" spans="1:27" ht="14.5" x14ac:dyDescent="0.35">
      <c r="A7">
        <v>1004</v>
      </c>
      <c r="B7" t="s">
        <v>13</v>
      </c>
      <c r="C7" t="s">
        <v>1385</v>
      </c>
      <c r="D7" t="s">
        <v>14</v>
      </c>
      <c r="E7" t="s">
        <v>8</v>
      </c>
      <c r="F7" t="s">
        <v>1495</v>
      </c>
      <c r="G7" t="s">
        <v>1529</v>
      </c>
      <c r="H7" s="6">
        <v>36526</v>
      </c>
      <c r="I7" s="2">
        <v>45657</v>
      </c>
      <c r="J7">
        <v>1205.08</v>
      </c>
      <c r="K7" s="45">
        <f t="shared" si="0"/>
        <v>2798.7918954248366</v>
      </c>
      <c r="L7" s="3">
        <f t="shared" si="1"/>
        <v>366</v>
      </c>
      <c r="M7" s="3">
        <f t="shared" si="2"/>
        <v>0</v>
      </c>
      <c r="N7" s="3">
        <f>IFERROR(VLOOKUP(A7,INCP,4,FALSE),0)</f>
        <v>0</v>
      </c>
      <c r="O7" s="3">
        <f t="shared" si="8"/>
        <v>366</v>
      </c>
      <c r="P7" s="51">
        <f t="shared" si="4"/>
        <v>190885.10399999999</v>
      </c>
      <c r="Q7" s="51">
        <f t="shared" si="5"/>
        <v>183054.3474365818</v>
      </c>
      <c r="R7" s="51">
        <f t="shared" si="6"/>
        <v>289363.53225884453</v>
      </c>
      <c r="S7" s="51">
        <f t="shared" si="9"/>
        <v>472417.87969542632</v>
      </c>
      <c r="T7" s="58">
        <f t="shared" si="10"/>
        <v>108457.2</v>
      </c>
      <c r="U7" s="58">
        <f t="shared" si="7"/>
        <v>108457.2</v>
      </c>
      <c r="V7" s="13"/>
      <c r="W7" s="77">
        <f t="shared" si="11"/>
        <v>130</v>
      </c>
      <c r="X7" s="57">
        <f t="shared" si="12"/>
        <v>363842.94640522875</v>
      </c>
      <c r="Y7" s="72">
        <f t="shared" si="13"/>
        <v>255385.74640522874</v>
      </c>
      <c r="AA7" s="74">
        <f t="shared" si="14"/>
        <v>363842.94640522875</v>
      </c>
    </row>
    <row r="8" spans="1:27" ht="14.5" x14ac:dyDescent="0.35">
      <c r="A8">
        <v>1010</v>
      </c>
      <c r="B8" t="s">
        <v>16</v>
      </c>
      <c r="C8" t="s">
        <v>1385</v>
      </c>
      <c r="D8" t="s">
        <v>17</v>
      </c>
      <c r="E8" t="s">
        <v>8</v>
      </c>
      <c r="F8" t="s">
        <v>1495</v>
      </c>
      <c r="G8" t="s">
        <v>1529</v>
      </c>
      <c r="H8" s="6">
        <v>42737</v>
      </c>
      <c r="I8" s="2">
        <v>45657</v>
      </c>
      <c r="J8">
        <v>549.33000000000004</v>
      </c>
      <c r="K8" s="45">
        <f t="shared" si="0"/>
        <v>1652.0058169934644</v>
      </c>
      <c r="L8" s="3">
        <f t="shared" si="1"/>
        <v>366</v>
      </c>
      <c r="M8" s="3">
        <f t="shared" si="2"/>
        <v>0</v>
      </c>
      <c r="N8" s="3">
        <f t="shared" si="3"/>
        <v>0</v>
      </c>
      <c r="O8" s="3">
        <f t="shared" si="8"/>
        <v>366</v>
      </c>
      <c r="P8" s="51">
        <f t="shared" si="4"/>
        <v>190885.10399999999</v>
      </c>
      <c r="Q8" s="51">
        <f t="shared" si="5"/>
        <v>183054.3474365818</v>
      </c>
      <c r="R8" s="51">
        <f t="shared" si="6"/>
        <v>289363.53225884453</v>
      </c>
      <c r="S8" s="51">
        <f t="shared" si="9"/>
        <v>472417.87969542632</v>
      </c>
      <c r="T8" s="58">
        <f t="shared" si="10"/>
        <v>49439.700000000004</v>
      </c>
      <c r="U8" s="58">
        <f t="shared" si="7"/>
        <v>49439.700000000004</v>
      </c>
      <c r="V8" s="13"/>
      <c r="W8" s="77">
        <f t="shared" si="11"/>
        <v>130</v>
      </c>
      <c r="X8" s="57">
        <f t="shared" si="12"/>
        <v>214760.75620915036</v>
      </c>
      <c r="Y8" s="72">
        <f t="shared" si="13"/>
        <v>165321.05620915035</v>
      </c>
      <c r="AA8" s="74">
        <f t="shared" si="14"/>
        <v>214760.75620915036</v>
      </c>
    </row>
    <row r="9" spans="1:27" ht="14.5" x14ac:dyDescent="0.35">
      <c r="A9">
        <v>1011</v>
      </c>
      <c r="B9" t="s">
        <v>19</v>
      </c>
      <c r="C9" t="s">
        <v>1385</v>
      </c>
      <c r="D9" t="s">
        <v>11</v>
      </c>
      <c r="E9" t="s">
        <v>8</v>
      </c>
      <c r="F9" t="s">
        <v>1495</v>
      </c>
      <c r="G9" t="s">
        <v>1529</v>
      </c>
      <c r="H9" s="6">
        <v>43678</v>
      </c>
      <c r="I9" s="2">
        <v>45657</v>
      </c>
      <c r="J9">
        <v>549.33000000000004</v>
      </c>
      <c r="K9" s="45">
        <f t="shared" si="0"/>
        <v>1608.1947712418303</v>
      </c>
      <c r="L9" s="3">
        <f t="shared" si="1"/>
        <v>366</v>
      </c>
      <c r="M9" s="3">
        <f t="shared" si="2"/>
        <v>1</v>
      </c>
      <c r="N9" s="3">
        <f t="shared" si="3"/>
        <v>0</v>
      </c>
      <c r="O9" s="3">
        <f t="shared" si="8"/>
        <v>365</v>
      </c>
      <c r="P9" s="51">
        <f t="shared" si="4"/>
        <v>190363.56</v>
      </c>
      <c r="Q9" s="51">
        <f t="shared" si="5"/>
        <v>182554.19894631792</v>
      </c>
      <c r="R9" s="51">
        <f t="shared" si="6"/>
        <v>288572.92151496792</v>
      </c>
      <c r="S9" s="51">
        <f t="shared" si="9"/>
        <v>471127.12046128581</v>
      </c>
      <c r="T9" s="58">
        <f t="shared" si="10"/>
        <v>49439.700000000004</v>
      </c>
      <c r="U9" s="58">
        <f t="shared" si="7"/>
        <v>49439.700000000004</v>
      </c>
      <c r="V9" s="13"/>
      <c r="W9" s="77">
        <f t="shared" si="11"/>
        <v>130</v>
      </c>
      <c r="X9" s="57">
        <f t="shared" si="12"/>
        <v>209065.32026143794</v>
      </c>
      <c r="Y9" s="72">
        <f t="shared" si="13"/>
        <v>159625.62026143793</v>
      </c>
      <c r="AA9" s="74">
        <f t="shared" si="14"/>
        <v>209065.32026143794</v>
      </c>
    </row>
    <row r="10" spans="1:27" ht="14.5" x14ac:dyDescent="0.35">
      <c r="A10">
        <v>1012</v>
      </c>
      <c r="B10" t="s">
        <v>21</v>
      </c>
      <c r="C10" t="s">
        <v>1385</v>
      </c>
      <c r="D10" t="s">
        <v>11</v>
      </c>
      <c r="E10" t="s">
        <v>8</v>
      </c>
      <c r="F10" t="s">
        <v>1495</v>
      </c>
      <c r="G10" t="s">
        <v>1529</v>
      </c>
      <c r="H10" s="6">
        <v>41365</v>
      </c>
      <c r="I10" s="2">
        <v>45657</v>
      </c>
      <c r="J10">
        <v>549.33000000000004</v>
      </c>
      <c r="K10" s="45">
        <f t="shared" si="0"/>
        <v>1652.5022875816999</v>
      </c>
      <c r="L10" s="3">
        <f t="shared" si="1"/>
        <v>366</v>
      </c>
      <c r="M10" s="3">
        <f t="shared" si="2"/>
        <v>2</v>
      </c>
      <c r="N10" s="3">
        <f t="shared" si="3"/>
        <v>0</v>
      </c>
      <c r="O10" s="3">
        <f t="shared" si="8"/>
        <v>364</v>
      </c>
      <c r="P10" s="51">
        <f t="shared" si="4"/>
        <v>189842.016</v>
      </c>
      <c r="Q10" s="51">
        <f t="shared" si="5"/>
        <v>182054.05045605404</v>
      </c>
      <c r="R10" s="51">
        <f t="shared" si="6"/>
        <v>287782.31077109126</v>
      </c>
      <c r="S10" s="51">
        <f t="shared" si="9"/>
        <v>469836.3612271453</v>
      </c>
      <c r="T10" s="58">
        <f t="shared" si="10"/>
        <v>49439.700000000004</v>
      </c>
      <c r="U10" s="58">
        <f t="shared" si="7"/>
        <v>49439.700000000004</v>
      </c>
      <c r="V10" s="13"/>
      <c r="W10" s="77">
        <f t="shared" si="11"/>
        <v>130</v>
      </c>
      <c r="X10" s="57">
        <f t="shared" si="12"/>
        <v>214825.29738562097</v>
      </c>
      <c r="Y10" s="72">
        <f t="shared" si="13"/>
        <v>165385.59738562096</v>
      </c>
      <c r="AA10" s="74">
        <f t="shared" si="14"/>
        <v>214825.29738562097</v>
      </c>
    </row>
    <row r="11" spans="1:27" ht="14.5" x14ac:dyDescent="0.35">
      <c r="A11">
        <v>1014</v>
      </c>
      <c r="B11" t="s">
        <v>22</v>
      </c>
      <c r="C11" t="s">
        <v>1385</v>
      </c>
      <c r="D11" t="s">
        <v>23</v>
      </c>
      <c r="E11" t="s">
        <v>8</v>
      </c>
      <c r="F11" t="s">
        <v>1495</v>
      </c>
      <c r="G11" t="s">
        <v>1529</v>
      </c>
      <c r="H11" s="6">
        <v>43282</v>
      </c>
      <c r="I11" s="2">
        <v>45657</v>
      </c>
      <c r="J11">
        <v>434.3</v>
      </c>
      <c r="K11" s="45">
        <f t="shared" si="0"/>
        <v>957.02516339869283</v>
      </c>
      <c r="L11" s="3">
        <f t="shared" si="1"/>
        <v>366</v>
      </c>
      <c r="M11" s="3">
        <f t="shared" si="2"/>
        <v>1</v>
      </c>
      <c r="N11" s="3">
        <f t="shared" si="3"/>
        <v>38</v>
      </c>
      <c r="O11" s="3">
        <f t="shared" si="8"/>
        <v>327</v>
      </c>
      <c r="P11" s="51">
        <f t="shared" si="4"/>
        <v>142016.1</v>
      </c>
      <c r="Q11" s="51">
        <f t="shared" si="5"/>
        <v>163548.55631629028</v>
      </c>
      <c r="R11" s="51">
        <f t="shared" si="6"/>
        <v>215282.80349013139</v>
      </c>
      <c r="S11" s="51">
        <f t="shared" si="9"/>
        <v>378831.35980642168</v>
      </c>
      <c r="T11" s="58">
        <f t="shared" si="10"/>
        <v>39087</v>
      </c>
      <c r="U11" s="58">
        <f t="shared" si="7"/>
        <v>39087</v>
      </c>
      <c r="V11" s="13"/>
      <c r="W11" s="77">
        <f t="shared" si="11"/>
        <v>130</v>
      </c>
      <c r="X11" s="57">
        <f t="shared" si="12"/>
        <v>124413.27124183007</v>
      </c>
      <c r="Y11" s="72">
        <f t="shared" si="13"/>
        <v>85326.271241830065</v>
      </c>
      <c r="AA11" s="74">
        <f t="shared" si="14"/>
        <v>124413.27124183007</v>
      </c>
    </row>
    <row r="12" spans="1:27" ht="14.5" x14ac:dyDescent="0.35">
      <c r="A12">
        <v>1015</v>
      </c>
      <c r="B12" t="s">
        <v>25</v>
      </c>
      <c r="C12" t="s">
        <v>1385</v>
      </c>
      <c r="D12" t="s">
        <v>14</v>
      </c>
      <c r="E12" t="s">
        <v>8</v>
      </c>
      <c r="F12" t="s">
        <v>1495</v>
      </c>
      <c r="G12" t="s">
        <v>1529</v>
      </c>
      <c r="H12" s="6">
        <v>41365</v>
      </c>
      <c r="I12" s="2">
        <v>45657</v>
      </c>
      <c r="J12">
        <v>1071.78</v>
      </c>
      <c r="K12" s="45">
        <f t="shared" si="0"/>
        <v>2481.3433333333332</v>
      </c>
      <c r="L12" s="3">
        <f t="shared" si="1"/>
        <v>366</v>
      </c>
      <c r="M12" s="3">
        <f t="shared" si="2"/>
        <v>0</v>
      </c>
      <c r="N12" s="3">
        <f t="shared" si="3"/>
        <v>0</v>
      </c>
      <c r="O12" s="3">
        <f t="shared" si="8"/>
        <v>366</v>
      </c>
      <c r="P12" s="51">
        <f t="shared" si="4"/>
        <v>190885.10399999999</v>
      </c>
      <c r="Q12" s="51">
        <f t="shared" si="5"/>
        <v>183054.3474365818</v>
      </c>
      <c r="R12" s="51">
        <f t="shared" si="6"/>
        <v>289363.53225884453</v>
      </c>
      <c r="S12" s="51">
        <f t="shared" si="9"/>
        <v>472417.87969542632</v>
      </c>
      <c r="T12" s="58">
        <f t="shared" si="10"/>
        <v>96460.2</v>
      </c>
      <c r="U12" s="58">
        <f t="shared" si="7"/>
        <v>96460.2</v>
      </c>
      <c r="V12" s="13"/>
      <c r="W12" s="77">
        <f t="shared" si="11"/>
        <v>130</v>
      </c>
      <c r="X12" s="57">
        <f t="shared" si="12"/>
        <v>322574.6333333333</v>
      </c>
      <c r="Y12" s="72">
        <f t="shared" si="13"/>
        <v>226114.43333333329</v>
      </c>
      <c r="AA12" s="74">
        <f t="shared" si="14"/>
        <v>322574.6333333333</v>
      </c>
    </row>
    <row r="13" spans="1:27" ht="14.5" x14ac:dyDescent="0.35">
      <c r="A13">
        <v>1016</v>
      </c>
      <c r="B13" t="s">
        <v>26</v>
      </c>
      <c r="C13" t="s">
        <v>1385</v>
      </c>
      <c r="D13" t="s">
        <v>23</v>
      </c>
      <c r="E13" t="s">
        <v>8</v>
      </c>
      <c r="F13" t="s">
        <v>1495</v>
      </c>
      <c r="G13" t="s">
        <v>1529</v>
      </c>
      <c r="H13" s="6">
        <v>42737</v>
      </c>
      <c r="I13" s="2">
        <v>45657</v>
      </c>
      <c r="J13">
        <v>434.3</v>
      </c>
      <c r="K13" s="45">
        <f t="shared" si="0"/>
        <v>1276.6777124183006</v>
      </c>
      <c r="L13" s="3">
        <f t="shared" si="1"/>
        <v>366</v>
      </c>
      <c r="M13" s="3">
        <f t="shared" si="2"/>
        <v>1</v>
      </c>
      <c r="N13" s="3">
        <f t="shared" si="3"/>
        <v>0</v>
      </c>
      <c r="O13" s="3">
        <f t="shared" si="8"/>
        <v>365</v>
      </c>
      <c r="P13" s="51">
        <f t="shared" si="4"/>
        <v>158519.5</v>
      </c>
      <c r="Q13" s="51">
        <f t="shared" si="5"/>
        <v>182554.19894631792</v>
      </c>
      <c r="R13" s="51">
        <f t="shared" si="6"/>
        <v>240300.37698439742</v>
      </c>
      <c r="S13" s="51">
        <f t="shared" si="9"/>
        <v>422854.57593071531</v>
      </c>
      <c r="T13" s="58">
        <f t="shared" si="10"/>
        <v>39087</v>
      </c>
      <c r="U13" s="58">
        <f t="shared" si="7"/>
        <v>39087</v>
      </c>
      <c r="V13" s="13"/>
      <c r="W13" s="77">
        <f t="shared" si="11"/>
        <v>130</v>
      </c>
      <c r="X13" s="57">
        <f t="shared" si="12"/>
        <v>165968.10261437908</v>
      </c>
      <c r="Y13" s="72">
        <f t="shared" si="13"/>
        <v>126881.10261437908</v>
      </c>
      <c r="AA13" s="74">
        <f t="shared" si="14"/>
        <v>165968.10261437908</v>
      </c>
    </row>
    <row r="14" spans="1:27" ht="14.5" x14ac:dyDescent="0.35">
      <c r="A14">
        <v>1017</v>
      </c>
      <c r="B14" t="s">
        <v>27</v>
      </c>
      <c r="C14" t="s">
        <v>1385</v>
      </c>
      <c r="D14" t="s">
        <v>23</v>
      </c>
      <c r="E14" t="s">
        <v>8</v>
      </c>
      <c r="F14" t="s">
        <v>1495</v>
      </c>
      <c r="G14" t="s">
        <v>1529</v>
      </c>
      <c r="H14" s="6">
        <v>44739</v>
      </c>
      <c r="I14" s="2">
        <v>45657</v>
      </c>
      <c r="J14">
        <v>434.3</v>
      </c>
      <c r="K14" s="45">
        <f t="shared" si="0"/>
        <v>1249.9109150326797</v>
      </c>
      <c r="L14" s="3">
        <f t="shared" si="1"/>
        <v>366</v>
      </c>
      <c r="M14" s="3">
        <f t="shared" si="2"/>
        <v>2</v>
      </c>
      <c r="N14" s="3">
        <f t="shared" si="3"/>
        <v>0</v>
      </c>
      <c r="O14" s="3">
        <f t="shared" si="8"/>
        <v>364</v>
      </c>
      <c r="P14" s="51">
        <f t="shared" si="4"/>
        <v>158085.20000000001</v>
      </c>
      <c r="Q14" s="51">
        <f t="shared" si="5"/>
        <v>182054.05045605404</v>
      </c>
      <c r="R14" s="51">
        <f t="shared" si="6"/>
        <v>239642.01978717989</v>
      </c>
      <c r="S14" s="51">
        <f t="shared" si="9"/>
        <v>421696.07024323393</v>
      </c>
      <c r="T14" s="58">
        <f t="shared" si="10"/>
        <v>39087</v>
      </c>
      <c r="U14" s="58">
        <f t="shared" si="7"/>
        <v>39087</v>
      </c>
      <c r="V14" s="13"/>
      <c r="W14" s="77">
        <f t="shared" si="11"/>
        <v>130</v>
      </c>
      <c r="X14" s="57">
        <f t="shared" si="12"/>
        <v>162488.41895424837</v>
      </c>
      <c r="Y14" s="72">
        <f t="shared" si="13"/>
        <v>123401.41895424837</v>
      </c>
      <c r="AA14" s="74">
        <f t="shared" si="14"/>
        <v>162488.41895424837</v>
      </c>
    </row>
    <row r="15" spans="1:27" ht="14.5" x14ac:dyDescent="0.35">
      <c r="A15">
        <v>1018</v>
      </c>
      <c r="B15" t="s">
        <v>29</v>
      </c>
      <c r="C15" t="s">
        <v>1385</v>
      </c>
      <c r="D15" t="s">
        <v>30</v>
      </c>
      <c r="E15" t="s">
        <v>8</v>
      </c>
      <c r="F15" t="s">
        <v>1495</v>
      </c>
      <c r="G15" t="s">
        <v>1529</v>
      </c>
      <c r="H15" s="6">
        <v>44760</v>
      </c>
      <c r="I15" s="2">
        <v>45657</v>
      </c>
      <c r="J15">
        <v>434.3</v>
      </c>
      <c r="K15" s="45">
        <f t="shared" si="0"/>
        <v>1287.6297385620915</v>
      </c>
      <c r="L15" s="3">
        <f t="shared" si="1"/>
        <v>366</v>
      </c>
      <c r="M15" s="3">
        <f t="shared" si="2"/>
        <v>2</v>
      </c>
      <c r="N15" s="3">
        <f t="shared" si="3"/>
        <v>0</v>
      </c>
      <c r="O15" s="3">
        <f t="shared" si="8"/>
        <v>364</v>
      </c>
      <c r="P15" s="51">
        <f t="shared" si="4"/>
        <v>158085.20000000001</v>
      </c>
      <c r="Q15" s="51">
        <f t="shared" si="5"/>
        <v>182054.05045605404</v>
      </c>
      <c r="R15" s="51">
        <f t="shared" si="6"/>
        <v>239642.01978717989</v>
      </c>
      <c r="S15" s="51">
        <f t="shared" si="9"/>
        <v>421696.07024323393</v>
      </c>
      <c r="T15" s="58">
        <f t="shared" si="10"/>
        <v>39087</v>
      </c>
      <c r="U15" s="58">
        <f t="shared" si="7"/>
        <v>39087</v>
      </c>
      <c r="V15" s="13"/>
      <c r="W15" s="77">
        <f t="shared" si="11"/>
        <v>130</v>
      </c>
      <c r="X15" s="57">
        <f t="shared" si="12"/>
        <v>167391.86601307188</v>
      </c>
      <c r="Y15" s="72">
        <f t="shared" si="13"/>
        <v>128304.86601307188</v>
      </c>
      <c r="AA15" s="74">
        <f t="shared" si="14"/>
        <v>167391.86601307188</v>
      </c>
    </row>
    <row r="16" spans="1:27" ht="14.5" x14ac:dyDescent="0.35">
      <c r="A16">
        <v>1019</v>
      </c>
      <c r="B16" t="s">
        <v>32</v>
      </c>
      <c r="C16" t="s">
        <v>1385</v>
      </c>
      <c r="D16" t="s">
        <v>33</v>
      </c>
      <c r="E16" t="s">
        <v>8</v>
      </c>
      <c r="F16" t="s">
        <v>1495</v>
      </c>
      <c r="G16" t="s">
        <v>1529</v>
      </c>
      <c r="H16" s="6">
        <v>44781</v>
      </c>
      <c r="I16" s="2">
        <v>45657</v>
      </c>
      <c r="J16">
        <v>341.85</v>
      </c>
      <c r="K16" s="45">
        <f t="shared" si="0"/>
        <v>1157.828496732026</v>
      </c>
      <c r="L16" s="3">
        <f t="shared" si="1"/>
        <v>366</v>
      </c>
      <c r="M16" s="3">
        <f t="shared" si="2"/>
        <v>2</v>
      </c>
      <c r="N16" s="3">
        <f t="shared" si="3"/>
        <v>0</v>
      </c>
      <c r="O16" s="3">
        <f t="shared" si="8"/>
        <v>364</v>
      </c>
      <c r="P16" s="51">
        <f t="shared" si="4"/>
        <v>124433.40000000001</v>
      </c>
      <c r="Q16" s="51">
        <f t="shared" si="5"/>
        <v>182054.05045605404</v>
      </c>
      <c r="R16" s="51">
        <f t="shared" si="6"/>
        <v>188629.11458495844</v>
      </c>
      <c r="S16" s="51">
        <f t="shared" si="9"/>
        <v>370683.16504101246</v>
      </c>
      <c r="T16" s="58">
        <f t="shared" si="10"/>
        <v>30766.500000000004</v>
      </c>
      <c r="U16" s="58">
        <f t="shared" si="7"/>
        <v>30766.500000000004</v>
      </c>
      <c r="V16" s="13"/>
      <c r="W16" s="77">
        <f t="shared" si="11"/>
        <v>130</v>
      </c>
      <c r="X16" s="57">
        <f t="shared" si="12"/>
        <v>150517.70457516337</v>
      </c>
      <c r="Y16" s="72">
        <f t="shared" si="13"/>
        <v>119751.20457516337</v>
      </c>
      <c r="AA16" s="74">
        <f t="shared" si="14"/>
        <v>150517.70457516337</v>
      </c>
    </row>
    <row r="17" spans="1:27" ht="14.5" x14ac:dyDescent="0.35">
      <c r="A17">
        <v>1020</v>
      </c>
      <c r="B17" t="s">
        <v>35</v>
      </c>
      <c r="C17" t="s">
        <v>1385</v>
      </c>
      <c r="D17" t="s">
        <v>23</v>
      </c>
      <c r="E17" t="s">
        <v>8</v>
      </c>
      <c r="F17" t="s">
        <v>1495</v>
      </c>
      <c r="G17" t="s">
        <v>1529</v>
      </c>
      <c r="H17" s="6">
        <v>45222</v>
      </c>
      <c r="I17" s="2">
        <v>45657</v>
      </c>
      <c r="J17">
        <v>406.35</v>
      </c>
      <c r="K17" s="45">
        <f t="shared" si="0"/>
        <v>1236.1907843137255</v>
      </c>
      <c r="L17" s="3">
        <f t="shared" si="1"/>
        <v>366</v>
      </c>
      <c r="M17" s="3">
        <f t="shared" si="2"/>
        <v>0</v>
      </c>
      <c r="N17" s="3">
        <f t="shared" si="3"/>
        <v>0</v>
      </c>
      <c r="O17" s="3">
        <f t="shared" si="8"/>
        <v>366</v>
      </c>
      <c r="P17" s="51">
        <f t="shared" si="4"/>
        <v>148724.1</v>
      </c>
      <c r="Q17" s="51">
        <f t="shared" si="5"/>
        <v>183054.3474365818</v>
      </c>
      <c r="R17" s="51">
        <f t="shared" si="6"/>
        <v>225451.48891250111</v>
      </c>
      <c r="S17" s="51">
        <f t="shared" si="9"/>
        <v>408505.83634908288</v>
      </c>
      <c r="T17" s="58">
        <f t="shared" si="10"/>
        <v>36571.5</v>
      </c>
      <c r="U17" s="58">
        <f t="shared" si="7"/>
        <v>36571.5</v>
      </c>
      <c r="V17" s="13"/>
      <c r="W17" s="77">
        <f t="shared" si="11"/>
        <v>130</v>
      </c>
      <c r="X17" s="57">
        <f t="shared" si="12"/>
        <v>160704.80196078433</v>
      </c>
      <c r="Y17" s="72">
        <f t="shared" si="13"/>
        <v>124133.30196078433</v>
      </c>
      <c r="AA17" s="74">
        <f t="shared" si="14"/>
        <v>160704.80196078433</v>
      </c>
    </row>
    <row r="18" spans="1:27" ht="14.5" x14ac:dyDescent="0.35">
      <c r="A18">
        <v>1101</v>
      </c>
      <c r="B18" t="s">
        <v>37</v>
      </c>
      <c r="C18" t="s">
        <v>1385</v>
      </c>
      <c r="D18" t="s">
        <v>38</v>
      </c>
      <c r="E18" t="s">
        <v>8</v>
      </c>
      <c r="F18" t="s">
        <v>39</v>
      </c>
      <c r="G18" t="s">
        <v>40</v>
      </c>
      <c r="H18" s="6">
        <v>43831</v>
      </c>
      <c r="I18" s="2">
        <v>45657</v>
      </c>
      <c r="J18">
        <v>303.47000000000003</v>
      </c>
      <c r="K18" s="45">
        <f t="shared" si="0"/>
        <v>1033.608954248366</v>
      </c>
      <c r="L18" s="3">
        <f t="shared" si="1"/>
        <v>366</v>
      </c>
      <c r="M18" s="3">
        <f t="shared" si="2"/>
        <v>2</v>
      </c>
      <c r="N18" s="3">
        <f t="shared" si="3"/>
        <v>0</v>
      </c>
      <c r="O18" s="3">
        <f t="shared" si="8"/>
        <v>364</v>
      </c>
      <c r="P18" s="51">
        <f t="shared" si="4"/>
        <v>110463.08000000002</v>
      </c>
      <c r="Q18" s="51">
        <f t="shared" si="5"/>
        <v>182054.05045605404</v>
      </c>
      <c r="R18" s="51">
        <f t="shared" si="6"/>
        <v>167451.44772004487</v>
      </c>
      <c r="S18" s="51">
        <f t="shared" si="9"/>
        <v>349505.49817609892</v>
      </c>
      <c r="T18" s="58">
        <f t="shared" si="10"/>
        <v>27312.300000000003</v>
      </c>
      <c r="U18" s="58">
        <f t="shared" si="7"/>
        <v>27312.300000000003</v>
      </c>
      <c r="V18" s="13"/>
      <c r="W18" s="77">
        <f t="shared" si="11"/>
        <v>130</v>
      </c>
      <c r="X18" s="57">
        <f t="shared" si="12"/>
        <v>134369.16405228758</v>
      </c>
      <c r="Y18" s="72">
        <f t="shared" si="13"/>
        <v>107056.86405228758</v>
      </c>
      <c r="AA18" s="74">
        <f t="shared" si="14"/>
        <v>134369.16405228758</v>
      </c>
    </row>
    <row r="19" spans="1:27" ht="14.5" x14ac:dyDescent="0.35">
      <c r="A19">
        <v>1102</v>
      </c>
      <c r="B19" t="s">
        <v>42</v>
      </c>
      <c r="C19" t="s">
        <v>1385</v>
      </c>
      <c r="D19" t="s">
        <v>38</v>
      </c>
      <c r="E19" t="s">
        <v>8</v>
      </c>
      <c r="F19" t="s">
        <v>1496</v>
      </c>
      <c r="G19" t="s">
        <v>40</v>
      </c>
      <c r="H19" s="6">
        <v>43831</v>
      </c>
      <c r="I19" s="2">
        <v>45657</v>
      </c>
      <c r="J19">
        <v>303.47000000000003</v>
      </c>
      <c r="K19" s="45">
        <f t="shared" si="0"/>
        <v>1137.1563398692811</v>
      </c>
      <c r="L19" s="3">
        <f t="shared" si="1"/>
        <v>366</v>
      </c>
      <c r="M19" s="3">
        <f t="shared" si="2"/>
        <v>0</v>
      </c>
      <c r="N19" s="3">
        <f t="shared" si="3"/>
        <v>0</v>
      </c>
      <c r="O19" s="3">
        <f t="shared" si="8"/>
        <v>366</v>
      </c>
      <c r="P19" s="51">
        <f t="shared" si="4"/>
        <v>111070.02</v>
      </c>
      <c r="Q19" s="51">
        <f t="shared" si="5"/>
        <v>183054.3474365818</v>
      </c>
      <c r="R19" s="51">
        <f t="shared" si="6"/>
        <v>168371.51061960554</v>
      </c>
      <c r="S19" s="51">
        <f t="shared" si="9"/>
        <v>351425.85805618734</v>
      </c>
      <c r="T19" s="58">
        <f t="shared" si="10"/>
        <v>27312.300000000003</v>
      </c>
      <c r="U19" s="58">
        <f t="shared" si="7"/>
        <v>27312.300000000003</v>
      </c>
      <c r="V19" s="13"/>
      <c r="W19" s="77">
        <f t="shared" si="11"/>
        <v>130</v>
      </c>
      <c r="X19" s="57">
        <f t="shared" si="12"/>
        <v>147830.32418300654</v>
      </c>
      <c r="Y19" s="72">
        <f t="shared" si="13"/>
        <v>120518.02418300654</v>
      </c>
      <c r="AA19" s="74">
        <f t="shared" si="14"/>
        <v>147830.32418300654</v>
      </c>
    </row>
    <row r="20" spans="1:27" ht="14.5" x14ac:dyDescent="0.35">
      <c r="A20">
        <v>1103</v>
      </c>
      <c r="B20" t="s">
        <v>44</v>
      </c>
      <c r="C20" t="s">
        <v>1385</v>
      </c>
      <c r="D20" t="s">
        <v>38</v>
      </c>
      <c r="E20" t="s">
        <v>8</v>
      </c>
      <c r="F20" t="s">
        <v>1497</v>
      </c>
      <c r="G20" t="s">
        <v>40</v>
      </c>
      <c r="H20" s="6">
        <v>43831</v>
      </c>
      <c r="I20" s="2">
        <v>45657</v>
      </c>
      <c r="J20">
        <v>303.47000000000003</v>
      </c>
      <c r="K20" s="45">
        <f t="shared" si="0"/>
        <v>1032.9837908496734</v>
      </c>
      <c r="L20" s="3">
        <f t="shared" si="1"/>
        <v>366</v>
      </c>
      <c r="M20" s="3">
        <f t="shared" si="2"/>
        <v>8</v>
      </c>
      <c r="N20" s="3">
        <f t="shared" si="3"/>
        <v>5</v>
      </c>
      <c r="O20" s="3">
        <f t="shared" si="8"/>
        <v>353</v>
      </c>
      <c r="P20" s="51">
        <f t="shared" si="4"/>
        <v>107124.91</v>
      </c>
      <c r="Q20" s="51">
        <f t="shared" si="5"/>
        <v>176552.41706315131</v>
      </c>
      <c r="R20" s="51">
        <f t="shared" si="6"/>
        <v>162391.10177246109</v>
      </c>
      <c r="S20" s="51">
        <f t="shared" si="9"/>
        <v>338943.5188356124</v>
      </c>
      <c r="T20" s="58">
        <f t="shared" si="10"/>
        <v>27312.300000000003</v>
      </c>
      <c r="U20" s="58">
        <f t="shared" si="7"/>
        <v>27312.300000000003</v>
      </c>
      <c r="V20" s="13"/>
      <c r="W20" s="77">
        <f t="shared" si="11"/>
        <v>130</v>
      </c>
      <c r="X20" s="57">
        <f t="shared" si="12"/>
        <v>134287.89281045753</v>
      </c>
      <c r="Y20" s="72">
        <f t="shared" si="13"/>
        <v>106975.59281045753</v>
      </c>
      <c r="AA20" s="74">
        <f t="shared" si="14"/>
        <v>134287.89281045753</v>
      </c>
    </row>
    <row r="21" spans="1:27" ht="14.5" x14ac:dyDescent="0.35">
      <c r="A21">
        <v>1104</v>
      </c>
      <c r="B21" t="s">
        <v>46</v>
      </c>
      <c r="C21" t="s">
        <v>1385</v>
      </c>
      <c r="D21" t="s">
        <v>38</v>
      </c>
      <c r="E21" t="s">
        <v>8</v>
      </c>
      <c r="F21" t="s">
        <v>1497</v>
      </c>
      <c r="G21" t="s">
        <v>40</v>
      </c>
      <c r="H21" s="6">
        <v>44305</v>
      </c>
      <c r="I21" s="2">
        <v>45657</v>
      </c>
      <c r="J21">
        <v>303.47000000000003</v>
      </c>
      <c r="K21" s="45">
        <f t="shared" si="0"/>
        <v>1035.8305228758168</v>
      </c>
      <c r="L21" s="3">
        <f t="shared" si="1"/>
        <v>366</v>
      </c>
      <c r="M21" s="3">
        <f t="shared" si="2"/>
        <v>13</v>
      </c>
      <c r="N21" s="3">
        <f t="shared" si="3"/>
        <v>0</v>
      </c>
      <c r="O21" s="3">
        <f t="shared" si="8"/>
        <v>353</v>
      </c>
      <c r="P21" s="51">
        <f t="shared" si="4"/>
        <v>107124.91</v>
      </c>
      <c r="Q21" s="51">
        <f t="shared" si="5"/>
        <v>176552.41706315131</v>
      </c>
      <c r="R21" s="51">
        <f t="shared" si="6"/>
        <v>162391.10177246109</v>
      </c>
      <c r="S21" s="51">
        <f t="shared" si="9"/>
        <v>338943.5188356124</v>
      </c>
      <c r="T21" s="58">
        <f t="shared" si="10"/>
        <v>27312.300000000003</v>
      </c>
      <c r="U21" s="58">
        <f t="shared" si="7"/>
        <v>27312.300000000003</v>
      </c>
      <c r="V21" s="13"/>
      <c r="W21" s="77">
        <f t="shared" si="11"/>
        <v>130</v>
      </c>
      <c r="X21" s="57">
        <f t="shared" si="12"/>
        <v>134657.96797385617</v>
      </c>
      <c r="Y21" s="72">
        <f t="shared" si="13"/>
        <v>107345.66797385617</v>
      </c>
      <c r="AA21" s="74">
        <f t="shared" si="14"/>
        <v>134657.96797385617</v>
      </c>
    </row>
    <row r="22" spans="1:27" ht="14.5" x14ac:dyDescent="0.35">
      <c r="A22">
        <v>1105</v>
      </c>
      <c r="B22" t="s">
        <v>48</v>
      </c>
      <c r="C22" t="s">
        <v>1385</v>
      </c>
      <c r="D22" t="s">
        <v>38</v>
      </c>
      <c r="E22" t="s">
        <v>8</v>
      </c>
      <c r="F22" t="s">
        <v>39</v>
      </c>
      <c r="G22" t="s">
        <v>40</v>
      </c>
      <c r="H22" s="6">
        <v>44103</v>
      </c>
      <c r="I22" s="2">
        <v>45657</v>
      </c>
      <c r="J22">
        <v>303.47000000000003</v>
      </c>
      <c r="K22" s="45">
        <f t="shared" si="0"/>
        <v>1040.8022222222221</v>
      </c>
      <c r="L22" s="3">
        <f t="shared" si="1"/>
        <v>366</v>
      </c>
      <c r="M22" s="3">
        <f t="shared" si="2"/>
        <v>5</v>
      </c>
      <c r="N22" s="3">
        <f t="shared" si="3"/>
        <v>86</v>
      </c>
      <c r="O22" s="3">
        <f t="shared" si="8"/>
        <v>275</v>
      </c>
      <c r="P22" s="51">
        <f t="shared" si="4"/>
        <v>83454.250000000015</v>
      </c>
      <c r="Q22" s="51">
        <f t="shared" si="5"/>
        <v>137540.83482256829</v>
      </c>
      <c r="R22" s="51">
        <f t="shared" si="6"/>
        <v>126508.64868959434</v>
      </c>
      <c r="S22" s="51">
        <f t="shared" si="9"/>
        <v>264049.48351216264</v>
      </c>
      <c r="T22" s="58">
        <f t="shared" si="10"/>
        <v>27312.300000000003</v>
      </c>
      <c r="U22" s="58">
        <f t="shared" si="7"/>
        <v>27312.300000000003</v>
      </c>
      <c r="V22" s="13"/>
      <c r="W22" s="77">
        <f t="shared" si="11"/>
        <v>130</v>
      </c>
      <c r="X22" s="57">
        <f t="shared" si="12"/>
        <v>135304.28888888887</v>
      </c>
      <c r="Y22" s="72">
        <f t="shared" si="13"/>
        <v>107991.98888888887</v>
      </c>
      <c r="AA22" s="74">
        <f t="shared" si="14"/>
        <v>135304.28888888887</v>
      </c>
    </row>
    <row r="23" spans="1:27" ht="14.5" x14ac:dyDescent="0.35">
      <c r="A23">
        <v>1106</v>
      </c>
      <c r="B23" t="s">
        <v>50</v>
      </c>
      <c r="C23" t="s">
        <v>1385</v>
      </c>
      <c r="D23" t="s">
        <v>38</v>
      </c>
      <c r="E23" t="s">
        <v>8</v>
      </c>
      <c r="F23" t="s">
        <v>1496</v>
      </c>
      <c r="G23" t="s">
        <v>40</v>
      </c>
      <c r="H23" s="6">
        <v>43831</v>
      </c>
      <c r="I23" s="2">
        <v>45657</v>
      </c>
      <c r="J23">
        <v>303.47000000000003</v>
      </c>
      <c r="K23" s="45">
        <f t="shared" si="0"/>
        <v>1069.9043790849673</v>
      </c>
      <c r="L23" s="3">
        <f t="shared" si="1"/>
        <v>366</v>
      </c>
      <c r="M23" s="3">
        <f t="shared" si="2"/>
        <v>13</v>
      </c>
      <c r="N23" s="3">
        <f t="shared" si="3"/>
        <v>0</v>
      </c>
      <c r="O23" s="3">
        <f t="shared" si="8"/>
        <v>353</v>
      </c>
      <c r="P23" s="51">
        <f t="shared" si="4"/>
        <v>107124.91</v>
      </c>
      <c r="Q23" s="51">
        <f t="shared" si="5"/>
        <v>176552.41706315131</v>
      </c>
      <c r="R23" s="51">
        <f t="shared" si="6"/>
        <v>162391.10177246109</v>
      </c>
      <c r="S23" s="51">
        <f t="shared" si="9"/>
        <v>338943.5188356124</v>
      </c>
      <c r="T23" s="58">
        <f t="shared" si="10"/>
        <v>27312.300000000003</v>
      </c>
      <c r="U23" s="58">
        <f t="shared" si="7"/>
        <v>27312.300000000003</v>
      </c>
      <c r="V23" s="13"/>
      <c r="W23" s="77">
        <f t="shared" si="11"/>
        <v>130</v>
      </c>
      <c r="X23" s="57">
        <f t="shared" si="12"/>
        <v>139087.56928104575</v>
      </c>
      <c r="Y23" s="72">
        <f t="shared" si="13"/>
        <v>111775.26928104575</v>
      </c>
      <c r="AA23" s="74">
        <f t="shared" si="14"/>
        <v>139087.56928104575</v>
      </c>
    </row>
    <row r="24" spans="1:27" ht="14.5" x14ac:dyDescent="0.35">
      <c r="A24">
        <v>1107</v>
      </c>
      <c r="B24" t="s">
        <v>51</v>
      </c>
      <c r="C24" t="s">
        <v>1385</v>
      </c>
      <c r="D24" t="s">
        <v>38</v>
      </c>
      <c r="E24" t="s">
        <v>8</v>
      </c>
      <c r="F24" t="s">
        <v>39</v>
      </c>
      <c r="G24" t="s">
        <v>40</v>
      </c>
      <c r="H24" s="6">
        <v>44088</v>
      </c>
      <c r="I24" s="2">
        <v>45657</v>
      </c>
      <c r="J24">
        <v>303.47000000000003</v>
      </c>
      <c r="K24" s="45">
        <f t="shared" si="0"/>
        <v>1015.7023529411762</v>
      </c>
      <c r="L24" s="3">
        <f t="shared" si="1"/>
        <v>366</v>
      </c>
      <c r="M24" s="3">
        <f t="shared" si="2"/>
        <v>8</v>
      </c>
      <c r="N24" s="3">
        <f t="shared" si="3"/>
        <v>3</v>
      </c>
      <c r="O24" s="3">
        <f t="shared" si="8"/>
        <v>355</v>
      </c>
      <c r="P24" s="51">
        <f t="shared" si="4"/>
        <v>107731.85</v>
      </c>
      <c r="Q24" s="51">
        <f t="shared" si="5"/>
        <v>177552.71404367907</v>
      </c>
      <c r="R24" s="51">
        <f t="shared" si="6"/>
        <v>163311.16467202178</v>
      </c>
      <c r="S24" s="51">
        <f t="shared" si="9"/>
        <v>340863.87871570082</v>
      </c>
      <c r="T24" s="58">
        <f t="shared" si="10"/>
        <v>27312.300000000003</v>
      </c>
      <c r="U24" s="58">
        <f t="shared" si="7"/>
        <v>27312.300000000003</v>
      </c>
      <c r="V24" s="13"/>
      <c r="W24" s="77">
        <f t="shared" si="11"/>
        <v>130</v>
      </c>
      <c r="X24" s="57">
        <f t="shared" si="12"/>
        <v>132041.3058823529</v>
      </c>
      <c r="Y24" s="72">
        <f t="shared" si="13"/>
        <v>104729.0058823529</v>
      </c>
      <c r="AA24" s="74">
        <f t="shared" si="14"/>
        <v>132041.3058823529</v>
      </c>
    </row>
    <row r="25" spans="1:27" ht="14.5" x14ac:dyDescent="0.35">
      <c r="A25">
        <v>1108</v>
      </c>
      <c r="B25" t="s">
        <v>53</v>
      </c>
      <c r="C25" t="s">
        <v>1385</v>
      </c>
      <c r="D25" t="s">
        <v>38</v>
      </c>
      <c r="E25" t="s">
        <v>8</v>
      </c>
      <c r="F25" t="s">
        <v>56</v>
      </c>
      <c r="G25" t="s">
        <v>40</v>
      </c>
      <c r="H25" s="6">
        <v>44018</v>
      </c>
      <c r="I25" s="2">
        <v>45657</v>
      </c>
      <c r="J25">
        <v>303.47000000000003</v>
      </c>
      <c r="K25" s="45">
        <f t="shared" si="0"/>
        <v>1000.6072549019606</v>
      </c>
      <c r="L25" s="3">
        <f t="shared" si="1"/>
        <v>366</v>
      </c>
      <c r="M25" s="3">
        <f t="shared" si="2"/>
        <v>24</v>
      </c>
      <c r="N25" s="3">
        <f t="shared" si="3"/>
        <v>0</v>
      </c>
      <c r="O25" s="3">
        <f t="shared" si="8"/>
        <v>342</v>
      </c>
      <c r="P25" s="51">
        <f t="shared" si="4"/>
        <v>103786.74</v>
      </c>
      <c r="Q25" s="51">
        <f t="shared" si="5"/>
        <v>171050.78367024858</v>
      </c>
      <c r="R25" s="51">
        <f t="shared" si="6"/>
        <v>157330.7558248773</v>
      </c>
      <c r="S25" s="51">
        <f t="shared" si="9"/>
        <v>328381.53949512588</v>
      </c>
      <c r="T25" s="58">
        <f t="shared" si="10"/>
        <v>27312.300000000003</v>
      </c>
      <c r="U25" s="58">
        <f t="shared" si="7"/>
        <v>27312.300000000003</v>
      </c>
      <c r="V25" s="13"/>
      <c r="W25" s="77">
        <f t="shared" si="11"/>
        <v>130</v>
      </c>
      <c r="X25" s="57">
        <f t="shared" si="12"/>
        <v>130078.94313725487</v>
      </c>
      <c r="Y25" s="72">
        <f t="shared" si="13"/>
        <v>102766.64313725487</v>
      </c>
      <c r="AA25" s="74">
        <f t="shared" si="14"/>
        <v>130078.94313725487</v>
      </c>
    </row>
    <row r="26" spans="1:27" ht="14.5" x14ac:dyDescent="0.35">
      <c r="A26">
        <v>1109</v>
      </c>
      <c r="B26" t="s">
        <v>55</v>
      </c>
      <c r="C26" t="s">
        <v>1385</v>
      </c>
      <c r="D26" t="s">
        <v>38</v>
      </c>
      <c r="E26" t="s">
        <v>8</v>
      </c>
      <c r="F26" t="s">
        <v>56</v>
      </c>
      <c r="G26" t="s">
        <v>40</v>
      </c>
      <c r="H26" s="6">
        <v>43831</v>
      </c>
      <c r="I26" s="2">
        <v>45657</v>
      </c>
      <c r="J26">
        <v>303.47000000000003</v>
      </c>
      <c r="K26" s="45">
        <f t="shared" si="0"/>
        <v>1059.7135294117645</v>
      </c>
      <c r="L26" s="3">
        <f t="shared" si="1"/>
        <v>366</v>
      </c>
      <c r="M26" s="3">
        <f t="shared" si="2"/>
        <v>5</v>
      </c>
      <c r="N26" s="3">
        <f t="shared" si="3"/>
        <v>0</v>
      </c>
      <c r="O26" s="3">
        <f t="shared" si="8"/>
        <v>361</v>
      </c>
      <c r="P26" s="51">
        <f t="shared" si="4"/>
        <v>109552.67000000001</v>
      </c>
      <c r="Q26" s="51">
        <f t="shared" si="5"/>
        <v>180553.60498526238</v>
      </c>
      <c r="R26" s="51">
        <f t="shared" si="6"/>
        <v>166071.35337070384</v>
      </c>
      <c r="S26" s="51">
        <f t="shared" si="9"/>
        <v>346624.95835596626</v>
      </c>
      <c r="T26" s="58">
        <f t="shared" si="10"/>
        <v>27312.300000000003</v>
      </c>
      <c r="U26" s="58">
        <f t="shared" si="7"/>
        <v>27312.300000000003</v>
      </c>
      <c r="V26" s="13"/>
      <c r="W26" s="77">
        <f t="shared" si="11"/>
        <v>130</v>
      </c>
      <c r="X26" s="57">
        <f t="shared" si="12"/>
        <v>137762.75882352938</v>
      </c>
      <c r="Y26" s="72">
        <f t="shared" si="13"/>
        <v>110450.45882352938</v>
      </c>
      <c r="AA26" s="74">
        <f t="shared" si="14"/>
        <v>137762.75882352938</v>
      </c>
    </row>
    <row r="27" spans="1:27" ht="14.5" x14ac:dyDescent="0.35">
      <c r="A27">
        <v>1110</v>
      </c>
      <c r="B27" t="s">
        <v>57</v>
      </c>
      <c r="C27" t="s">
        <v>1385</v>
      </c>
      <c r="D27" t="s">
        <v>38</v>
      </c>
      <c r="E27" t="s">
        <v>8</v>
      </c>
      <c r="F27" t="s">
        <v>1497</v>
      </c>
      <c r="G27" t="s">
        <v>40</v>
      </c>
      <c r="H27" s="6">
        <v>43831</v>
      </c>
      <c r="I27" s="2">
        <v>45657</v>
      </c>
      <c r="J27">
        <v>303.47000000000003</v>
      </c>
      <c r="K27" s="45">
        <f t="shared" si="0"/>
        <v>1082.4401307189542</v>
      </c>
      <c r="L27" s="3">
        <f t="shared" si="1"/>
        <v>366</v>
      </c>
      <c r="M27" s="3">
        <f t="shared" si="2"/>
        <v>6</v>
      </c>
      <c r="N27" s="3">
        <f t="shared" si="3"/>
        <v>0</v>
      </c>
      <c r="O27" s="3">
        <f t="shared" si="8"/>
        <v>360</v>
      </c>
      <c r="P27" s="51">
        <f t="shared" si="4"/>
        <v>109249.20000000001</v>
      </c>
      <c r="Q27" s="51">
        <f t="shared" si="5"/>
        <v>180053.45649499848</v>
      </c>
      <c r="R27" s="51">
        <f t="shared" si="6"/>
        <v>165611.32192092348</v>
      </c>
      <c r="S27" s="51">
        <f t="shared" si="9"/>
        <v>345664.77841592196</v>
      </c>
      <c r="T27" s="58">
        <f t="shared" si="10"/>
        <v>27312.300000000003</v>
      </c>
      <c r="U27" s="58">
        <f t="shared" si="7"/>
        <v>27312.300000000003</v>
      </c>
      <c r="V27" s="13"/>
      <c r="W27" s="77">
        <f t="shared" si="11"/>
        <v>130</v>
      </c>
      <c r="X27" s="57">
        <f t="shared" si="12"/>
        <v>140717.21699346404</v>
      </c>
      <c r="Y27" s="72">
        <f t="shared" si="13"/>
        <v>113404.91699346404</v>
      </c>
      <c r="AA27" s="74">
        <f t="shared" si="14"/>
        <v>140717.21699346404</v>
      </c>
    </row>
    <row r="28" spans="1:27" ht="14.5" x14ac:dyDescent="0.35">
      <c r="A28">
        <v>1111</v>
      </c>
      <c r="B28" t="s">
        <v>58</v>
      </c>
      <c r="C28" t="s">
        <v>1385</v>
      </c>
      <c r="D28" t="s">
        <v>38</v>
      </c>
      <c r="E28" t="s">
        <v>8</v>
      </c>
      <c r="F28" t="s">
        <v>1497</v>
      </c>
      <c r="G28" t="s">
        <v>40</v>
      </c>
      <c r="H28" s="6">
        <v>43831</v>
      </c>
      <c r="I28" s="2">
        <v>45657</v>
      </c>
      <c r="J28">
        <v>303.47000000000003</v>
      </c>
      <c r="K28" s="45">
        <f t="shared" si="0"/>
        <v>1098.9537908496732</v>
      </c>
      <c r="L28" s="3">
        <f t="shared" si="1"/>
        <v>366</v>
      </c>
      <c r="M28" s="3">
        <f t="shared" si="2"/>
        <v>4</v>
      </c>
      <c r="N28" s="3">
        <f t="shared" si="3"/>
        <v>0</v>
      </c>
      <c r="O28" s="3">
        <f t="shared" si="8"/>
        <v>362</v>
      </c>
      <c r="P28" s="51">
        <f t="shared" si="4"/>
        <v>109856.14000000001</v>
      </c>
      <c r="Q28" s="51">
        <f t="shared" si="5"/>
        <v>181053.75347552626</v>
      </c>
      <c r="R28" s="51">
        <f t="shared" si="6"/>
        <v>166531.38482048418</v>
      </c>
      <c r="S28" s="51">
        <f t="shared" si="9"/>
        <v>347585.13829601044</v>
      </c>
      <c r="T28" s="58">
        <f t="shared" si="10"/>
        <v>27312.300000000003</v>
      </c>
      <c r="U28" s="58">
        <f t="shared" si="7"/>
        <v>27312.300000000003</v>
      </c>
      <c r="V28" s="13"/>
      <c r="W28" s="77">
        <f t="shared" si="11"/>
        <v>130</v>
      </c>
      <c r="X28" s="57">
        <f t="shared" si="12"/>
        <v>142863.99281045751</v>
      </c>
      <c r="Y28" s="72">
        <f t="shared" si="13"/>
        <v>115551.69281045751</v>
      </c>
      <c r="AA28" s="74">
        <f t="shared" si="14"/>
        <v>142863.99281045751</v>
      </c>
    </row>
    <row r="29" spans="1:27" ht="14.5" x14ac:dyDescent="0.35">
      <c r="A29">
        <v>1113</v>
      </c>
      <c r="B29" t="s">
        <v>59</v>
      </c>
      <c r="C29" t="s">
        <v>1385</v>
      </c>
      <c r="D29" t="s">
        <v>38</v>
      </c>
      <c r="E29" t="s">
        <v>8</v>
      </c>
      <c r="F29" t="s">
        <v>1498</v>
      </c>
      <c r="G29" t="s">
        <v>40</v>
      </c>
      <c r="H29" s="6">
        <v>44249</v>
      </c>
      <c r="I29" s="2">
        <v>45657</v>
      </c>
      <c r="J29">
        <v>303.47000000000003</v>
      </c>
      <c r="K29" s="45">
        <f t="shared" si="0"/>
        <v>1084.8711764705881</v>
      </c>
      <c r="L29" s="3">
        <f t="shared" si="1"/>
        <v>366</v>
      </c>
      <c r="M29" s="3">
        <f t="shared" si="2"/>
        <v>1</v>
      </c>
      <c r="N29" s="3">
        <f t="shared" si="3"/>
        <v>0</v>
      </c>
      <c r="O29" s="3">
        <f t="shared" si="8"/>
        <v>365</v>
      </c>
      <c r="P29" s="51">
        <f t="shared" si="4"/>
        <v>110766.55</v>
      </c>
      <c r="Q29" s="51">
        <f t="shared" si="5"/>
        <v>182554.19894631792</v>
      </c>
      <c r="R29" s="51">
        <f t="shared" si="6"/>
        <v>167911.47916982521</v>
      </c>
      <c r="S29" s="51">
        <f t="shared" si="9"/>
        <v>350465.6781161431</v>
      </c>
      <c r="T29" s="58">
        <f t="shared" si="10"/>
        <v>27312.300000000003</v>
      </c>
      <c r="U29" s="58">
        <f t="shared" si="7"/>
        <v>27312.300000000003</v>
      </c>
      <c r="V29" s="13"/>
      <c r="W29" s="77">
        <f t="shared" si="11"/>
        <v>130</v>
      </c>
      <c r="X29" s="57">
        <f t="shared" si="12"/>
        <v>141033.25294117647</v>
      </c>
      <c r="Y29" s="72">
        <f t="shared" si="13"/>
        <v>113720.95294117647</v>
      </c>
      <c r="AA29" s="74">
        <f t="shared" si="14"/>
        <v>141033.25294117647</v>
      </c>
    </row>
    <row r="30" spans="1:27" ht="14.5" x14ac:dyDescent="0.35">
      <c r="A30">
        <v>1115</v>
      </c>
      <c r="B30" t="s">
        <v>61</v>
      </c>
      <c r="C30" t="s">
        <v>1385</v>
      </c>
      <c r="D30" t="s">
        <v>38</v>
      </c>
      <c r="E30" t="s">
        <v>8</v>
      </c>
      <c r="F30" t="s">
        <v>39</v>
      </c>
      <c r="G30" t="s">
        <v>40</v>
      </c>
      <c r="H30" s="6">
        <v>43831</v>
      </c>
      <c r="I30" s="2">
        <v>45657</v>
      </c>
      <c r="J30">
        <v>303.47000000000003</v>
      </c>
      <c r="K30" s="45">
        <f t="shared" si="0"/>
        <v>1010.9746405228758</v>
      </c>
      <c r="L30" s="3">
        <f t="shared" si="1"/>
        <v>366</v>
      </c>
      <c r="M30" s="3">
        <f t="shared" si="2"/>
        <v>5</v>
      </c>
      <c r="N30" s="3">
        <f t="shared" si="3"/>
        <v>0</v>
      </c>
      <c r="O30" s="3">
        <f t="shared" si="8"/>
        <v>361</v>
      </c>
      <c r="P30" s="51">
        <f t="shared" si="4"/>
        <v>109552.67000000001</v>
      </c>
      <c r="Q30" s="51">
        <f t="shared" si="5"/>
        <v>180553.60498526238</v>
      </c>
      <c r="R30" s="51">
        <f t="shared" si="6"/>
        <v>166071.35337070384</v>
      </c>
      <c r="S30" s="51">
        <f t="shared" si="9"/>
        <v>346624.95835596626</v>
      </c>
      <c r="T30" s="58">
        <f t="shared" si="10"/>
        <v>27312.300000000003</v>
      </c>
      <c r="U30" s="58">
        <f t="shared" si="7"/>
        <v>27312.300000000003</v>
      </c>
      <c r="V30" s="13"/>
      <c r="W30" s="77">
        <f t="shared" si="11"/>
        <v>130</v>
      </c>
      <c r="X30" s="57">
        <f t="shared" si="12"/>
        <v>131426.70326797385</v>
      </c>
      <c r="Y30" s="72">
        <f t="shared" si="13"/>
        <v>104114.40326797384</v>
      </c>
      <c r="AA30" s="74">
        <f t="shared" si="14"/>
        <v>131426.70326797385</v>
      </c>
    </row>
    <row r="31" spans="1:27" ht="14.5" x14ac:dyDescent="0.35">
      <c r="A31">
        <v>1116</v>
      </c>
      <c r="B31" t="s">
        <v>62</v>
      </c>
      <c r="C31" t="s">
        <v>1385</v>
      </c>
      <c r="D31" t="s">
        <v>38</v>
      </c>
      <c r="E31" t="s">
        <v>8</v>
      </c>
      <c r="F31" t="s">
        <v>1497</v>
      </c>
      <c r="G31" t="s">
        <v>40</v>
      </c>
      <c r="H31" s="6">
        <v>43831</v>
      </c>
      <c r="I31" s="2">
        <v>45657</v>
      </c>
      <c r="J31">
        <v>303.47000000000003</v>
      </c>
      <c r="K31" s="45">
        <f t="shared" si="0"/>
        <v>1084.3276470588235</v>
      </c>
      <c r="L31" s="3">
        <f t="shared" si="1"/>
        <v>366</v>
      </c>
      <c r="M31" s="3">
        <f t="shared" si="2"/>
        <v>7</v>
      </c>
      <c r="N31" s="3">
        <f t="shared" si="3"/>
        <v>0</v>
      </c>
      <c r="O31" s="3">
        <f t="shared" si="8"/>
        <v>359</v>
      </c>
      <c r="P31" s="51">
        <f t="shared" si="4"/>
        <v>108945.73000000001</v>
      </c>
      <c r="Q31" s="51">
        <f t="shared" si="5"/>
        <v>179553.3080047346</v>
      </c>
      <c r="R31" s="51">
        <f t="shared" si="6"/>
        <v>165151.29047114315</v>
      </c>
      <c r="S31" s="51">
        <f t="shared" si="9"/>
        <v>344704.59847587778</v>
      </c>
      <c r="T31" s="58">
        <f t="shared" si="10"/>
        <v>27312.300000000003</v>
      </c>
      <c r="U31" s="58">
        <f t="shared" si="7"/>
        <v>27312.300000000003</v>
      </c>
      <c r="V31" s="13"/>
      <c r="W31" s="77">
        <f t="shared" si="11"/>
        <v>130</v>
      </c>
      <c r="X31" s="57">
        <f t="shared" si="12"/>
        <v>140962.59411764704</v>
      </c>
      <c r="Y31" s="72">
        <f t="shared" si="13"/>
        <v>113650.29411764703</v>
      </c>
      <c r="AA31" s="74">
        <f t="shared" si="14"/>
        <v>140962.59411764704</v>
      </c>
    </row>
    <row r="32" spans="1:27" ht="14.5" x14ac:dyDescent="0.35">
      <c r="A32">
        <v>1117</v>
      </c>
      <c r="B32" t="s">
        <v>63</v>
      </c>
      <c r="C32" t="s">
        <v>1385</v>
      </c>
      <c r="D32" t="s">
        <v>38</v>
      </c>
      <c r="E32" t="s">
        <v>8</v>
      </c>
      <c r="F32" t="s">
        <v>1499</v>
      </c>
      <c r="G32" t="s">
        <v>40</v>
      </c>
      <c r="H32" s="6">
        <v>43976</v>
      </c>
      <c r="I32" s="2">
        <v>45657</v>
      </c>
      <c r="J32">
        <v>303.47000000000003</v>
      </c>
      <c r="K32" s="45">
        <f t="shared" si="0"/>
        <v>1018.1032679738561</v>
      </c>
      <c r="L32" s="3">
        <f t="shared" si="1"/>
        <v>366</v>
      </c>
      <c r="M32" s="3">
        <f t="shared" si="2"/>
        <v>0</v>
      </c>
      <c r="N32" s="3">
        <f t="shared" si="3"/>
        <v>0</v>
      </c>
      <c r="O32" s="3">
        <f t="shared" si="8"/>
        <v>366</v>
      </c>
      <c r="P32" s="51">
        <f t="shared" si="4"/>
        <v>111070.02</v>
      </c>
      <c r="Q32" s="51">
        <f t="shared" si="5"/>
        <v>183054.3474365818</v>
      </c>
      <c r="R32" s="51">
        <f t="shared" si="6"/>
        <v>168371.51061960554</v>
      </c>
      <c r="S32" s="51">
        <f t="shared" si="9"/>
        <v>351425.85805618734</v>
      </c>
      <c r="T32" s="58">
        <f t="shared" si="10"/>
        <v>27312.300000000003</v>
      </c>
      <c r="U32" s="58">
        <f t="shared" si="7"/>
        <v>27312.300000000003</v>
      </c>
      <c r="V32" s="13"/>
      <c r="W32" s="77">
        <f t="shared" si="11"/>
        <v>130</v>
      </c>
      <c r="X32" s="57">
        <f t="shared" si="12"/>
        <v>132353.42483660128</v>
      </c>
      <c r="Y32" s="72">
        <f t="shared" si="13"/>
        <v>105041.12483660127</v>
      </c>
      <c r="AA32" s="74">
        <f t="shared" si="14"/>
        <v>132353.42483660128</v>
      </c>
    </row>
    <row r="33" spans="1:27" ht="14.5" x14ac:dyDescent="0.35">
      <c r="A33">
        <v>1118</v>
      </c>
      <c r="B33" t="s">
        <v>66</v>
      </c>
      <c r="C33" t="s">
        <v>1385</v>
      </c>
      <c r="D33" t="s">
        <v>38</v>
      </c>
      <c r="E33" t="s">
        <v>8</v>
      </c>
      <c r="F33" t="s">
        <v>1497</v>
      </c>
      <c r="G33" t="s">
        <v>40</v>
      </c>
      <c r="H33" s="6">
        <v>43831</v>
      </c>
      <c r="I33" s="2">
        <v>45657</v>
      </c>
      <c r="J33">
        <v>303.47000000000003</v>
      </c>
      <c r="K33" s="45">
        <f t="shared" si="0"/>
        <v>1083.2573202614378</v>
      </c>
      <c r="L33" s="3">
        <f t="shared" si="1"/>
        <v>366</v>
      </c>
      <c r="M33" s="3">
        <f t="shared" si="2"/>
        <v>4</v>
      </c>
      <c r="N33" s="3">
        <f t="shared" si="3"/>
        <v>0</v>
      </c>
      <c r="O33" s="3">
        <f t="shared" si="8"/>
        <v>362</v>
      </c>
      <c r="P33" s="51">
        <f t="shared" si="4"/>
        <v>109856.14000000001</v>
      </c>
      <c r="Q33" s="51">
        <f t="shared" si="5"/>
        <v>181053.75347552626</v>
      </c>
      <c r="R33" s="51">
        <f t="shared" si="6"/>
        <v>166531.38482048418</v>
      </c>
      <c r="S33" s="51">
        <f t="shared" si="9"/>
        <v>347585.13829601044</v>
      </c>
      <c r="T33" s="58">
        <f t="shared" si="10"/>
        <v>27312.300000000003</v>
      </c>
      <c r="U33" s="58">
        <f t="shared" si="7"/>
        <v>27312.300000000003</v>
      </c>
      <c r="V33" s="13"/>
      <c r="W33" s="77">
        <f t="shared" si="11"/>
        <v>130</v>
      </c>
      <c r="X33" s="57">
        <f t="shared" si="12"/>
        <v>140823.45163398693</v>
      </c>
      <c r="Y33" s="72">
        <f t="shared" si="13"/>
        <v>113511.15163398693</v>
      </c>
      <c r="AA33" s="74">
        <f t="shared" si="14"/>
        <v>140823.45163398693</v>
      </c>
    </row>
    <row r="34" spans="1:27" ht="14.5" x14ac:dyDescent="0.35">
      <c r="A34">
        <v>1120</v>
      </c>
      <c r="B34" t="s">
        <v>67</v>
      </c>
      <c r="C34" t="s">
        <v>1385</v>
      </c>
      <c r="D34" t="s">
        <v>38</v>
      </c>
      <c r="E34" t="s">
        <v>8</v>
      </c>
      <c r="F34" t="s">
        <v>56</v>
      </c>
      <c r="G34" t="s">
        <v>40</v>
      </c>
      <c r="H34" s="6">
        <v>43831</v>
      </c>
      <c r="I34" s="2">
        <v>45657</v>
      </c>
      <c r="J34">
        <v>303.47000000000003</v>
      </c>
      <c r="K34" s="45">
        <f t="shared" si="0"/>
        <v>1087.038888888889</v>
      </c>
      <c r="L34" s="3">
        <f t="shared" si="1"/>
        <v>366</v>
      </c>
      <c r="M34" s="3">
        <f t="shared" si="2"/>
        <v>2</v>
      </c>
      <c r="N34" s="3">
        <f t="shared" si="3"/>
        <v>0</v>
      </c>
      <c r="O34" s="3">
        <f t="shared" si="8"/>
        <v>364</v>
      </c>
      <c r="P34" s="51">
        <f t="shared" si="4"/>
        <v>110463.08000000002</v>
      </c>
      <c r="Q34" s="51">
        <f t="shared" si="5"/>
        <v>182054.05045605404</v>
      </c>
      <c r="R34" s="51">
        <f t="shared" si="6"/>
        <v>167451.44772004487</v>
      </c>
      <c r="S34" s="51">
        <f t="shared" si="9"/>
        <v>349505.49817609892</v>
      </c>
      <c r="T34" s="58">
        <f t="shared" si="10"/>
        <v>27312.300000000003</v>
      </c>
      <c r="U34" s="58">
        <f t="shared" si="7"/>
        <v>27312.300000000003</v>
      </c>
      <c r="V34" s="13"/>
      <c r="W34" s="77">
        <f t="shared" si="11"/>
        <v>130</v>
      </c>
      <c r="X34" s="57">
        <f t="shared" si="12"/>
        <v>141315.05555555556</v>
      </c>
      <c r="Y34" s="72">
        <f t="shared" si="13"/>
        <v>114002.75555555556</v>
      </c>
      <c r="AA34" s="74">
        <f t="shared" si="14"/>
        <v>141315.05555555556</v>
      </c>
    </row>
    <row r="35" spans="1:27" ht="14.5" x14ac:dyDescent="0.35">
      <c r="A35">
        <v>1121</v>
      </c>
      <c r="B35" t="s">
        <v>68</v>
      </c>
      <c r="C35" t="s">
        <v>1385</v>
      </c>
      <c r="D35" t="s">
        <v>38</v>
      </c>
      <c r="E35" t="s">
        <v>8</v>
      </c>
      <c r="F35" t="s">
        <v>39</v>
      </c>
      <c r="G35" t="s">
        <v>40</v>
      </c>
      <c r="H35" s="6">
        <v>43831</v>
      </c>
      <c r="I35" s="2">
        <v>45657</v>
      </c>
      <c r="J35">
        <v>303.47000000000003</v>
      </c>
      <c r="K35" s="45">
        <f t="shared" si="0"/>
        <v>1088.6303267973856</v>
      </c>
      <c r="L35" s="3">
        <f t="shared" si="1"/>
        <v>366</v>
      </c>
      <c r="M35" s="3">
        <f t="shared" si="2"/>
        <v>9</v>
      </c>
      <c r="N35" s="3">
        <f t="shared" si="3"/>
        <v>0</v>
      </c>
      <c r="O35" s="3">
        <f t="shared" si="8"/>
        <v>357</v>
      </c>
      <c r="P35" s="51">
        <f t="shared" si="4"/>
        <v>108338.79000000001</v>
      </c>
      <c r="Q35" s="51">
        <f t="shared" si="5"/>
        <v>178553.01102420685</v>
      </c>
      <c r="R35" s="51">
        <f t="shared" si="6"/>
        <v>164231.22757158245</v>
      </c>
      <c r="S35" s="51">
        <f t="shared" si="9"/>
        <v>342784.2385957893</v>
      </c>
      <c r="T35" s="58">
        <f t="shared" si="10"/>
        <v>27312.300000000003</v>
      </c>
      <c r="U35" s="58">
        <f t="shared" si="7"/>
        <v>27312.300000000003</v>
      </c>
      <c r="V35" s="13"/>
      <c r="W35" s="77">
        <f t="shared" si="11"/>
        <v>130</v>
      </c>
      <c r="X35" s="57">
        <f t="shared" si="12"/>
        <v>141521.94248366012</v>
      </c>
      <c r="Y35" s="72">
        <f t="shared" si="13"/>
        <v>114209.64248366012</v>
      </c>
      <c r="AA35" s="74">
        <f t="shared" si="14"/>
        <v>141521.94248366012</v>
      </c>
    </row>
    <row r="36" spans="1:27" ht="14.5" x14ac:dyDescent="0.35">
      <c r="A36">
        <v>1122</v>
      </c>
      <c r="B36" t="s">
        <v>69</v>
      </c>
      <c r="C36" t="s">
        <v>1385</v>
      </c>
      <c r="D36" t="s">
        <v>38</v>
      </c>
      <c r="E36" t="s">
        <v>8</v>
      </c>
      <c r="F36" t="s">
        <v>1496</v>
      </c>
      <c r="G36" t="s">
        <v>40</v>
      </c>
      <c r="H36" s="6">
        <v>43831</v>
      </c>
      <c r="I36" s="2">
        <v>45657</v>
      </c>
      <c r="J36">
        <v>303.47000000000003</v>
      </c>
      <c r="K36" s="45">
        <f t="shared" si="0"/>
        <v>1127.1479084967318</v>
      </c>
      <c r="L36" s="3">
        <f t="shared" si="1"/>
        <v>366</v>
      </c>
      <c r="M36" s="3">
        <f t="shared" si="2"/>
        <v>8</v>
      </c>
      <c r="N36" s="3">
        <f t="shared" si="3"/>
        <v>0</v>
      </c>
      <c r="O36" s="3">
        <f t="shared" si="8"/>
        <v>358</v>
      </c>
      <c r="P36" s="51">
        <f t="shared" si="4"/>
        <v>108642.26000000001</v>
      </c>
      <c r="Q36" s="51">
        <f t="shared" si="5"/>
        <v>179053.15951447072</v>
      </c>
      <c r="R36" s="51">
        <f t="shared" si="6"/>
        <v>164691.25902136281</v>
      </c>
      <c r="S36" s="51">
        <f t="shared" si="9"/>
        <v>343744.41853583354</v>
      </c>
      <c r="T36" s="58">
        <f t="shared" si="10"/>
        <v>27312.300000000003</v>
      </c>
      <c r="U36" s="58">
        <f t="shared" si="7"/>
        <v>27312.300000000003</v>
      </c>
      <c r="V36" s="13"/>
      <c r="W36" s="77">
        <f t="shared" si="11"/>
        <v>130</v>
      </c>
      <c r="X36" s="57">
        <f t="shared" si="12"/>
        <v>146529.22810457513</v>
      </c>
      <c r="Y36" s="72">
        <f t="shared" si="13"/>
        <v>119216.92810457513</v>
      </c>
      <c r="AA36" s="74">
        <f t="shared" si="14"/>
        <v>146529.22810457513</v>
      </c>
    </row>
    <row r="37" spans="1:27" ht="14.5" x14ac:dyDescent="0.35">
      <c r="A37">
        <v>1124</v>
      </c>
      <c r="B37" t="s">
        <v>70</v>
      </c>
      <c r="C37" t="s">
        <v>1385</v>
      </c>
      <c r="D37" t="s">
        <v>38</v>
      </c>
      <c r="E37" t="s">
        <v>8</v>
      </c>
      <c r="F37" t="s">
        <v>1497</v>
      </c>
      <c r="G37" t="s">
        <v>40</v>
      </c>
      <c r="H37" s="6">
        <v>43831</v>
      </c>
      <c r="I37" s="2">
        <v>45657</v>
      </c>
      <c r="J37">
        <v>303.47000000000003</v>
      </c>
      <c r="K37" s="45">
        <f t="shared" si="0"/>
        <v>1102.0572549019607</v>
      </c>
      <c r="L37" s="3">
        <f t="shared" si="1"/>
        <v>366</v>
      </c>
      <c r="M37" s="3">
        <f t="shared" si="2"/>
        <v>4</v>
      </c>
      <c r="N37" s="3">
        <f t="shared" si="3"/>
        <v>0</v>
      </c>
      <c r="O37" s="3">
        <f t="shared" si="8"/>
        <v>362</v>
      </c>
      <c r="P37" s="51">
        <f t="shared" si="4"/>
        <v>109856.14000000001</v>
      </c>
      <c r="Q37" s="51">
        <f t="shared" si="5"/>
        <v>181053.75347552626</v>
      </c>
      <c r="R37" s="51">
        <f t="shared" si="6"/>
        <v>166531.38482048418</v>
      </c>
      <c r="S37" s="51">
        <f t="shared" si="9"/>
        <v>347585.13829601044</v>
      </c>
      <c r="T37" s="58">
        <f t="shared" si="10"/>
        <v>27312.300000000003</v>
      </c>
      <c r="U37" s="58">
        <f t="shared" si="7"/>
        <v>27312.300000000003</v>
      </c>
      <c r="V37" s="13"/>
      <c r="W37" s="77">
        <f t="shared" si="11"/>
        <v>130</v>
      </c>
      <c r="X37" s="57">
        <f t="shared" si="12"/>
        <v>143267.44313725489</v>
      </c>
      <c r="Y37" s="72">
        <f t="shared" si="13"/>
        <v>115955.14313725488</v>
      </c>
      <c r="AA37" s="74">
        <f t="shared" si="14"/>
        <v>143267.44313725489</v>
      </c>
    </row>
    <row r="38" spans="1:27" ht="14.5" x14ac:dyDescent="0.35">
      <c r="A38">
        <v>1125</v>
      </c>
      <c r="B38" t="s">
        <v>71</v>
      </c>
      <c r="C38" t="s">
        <v>1385</v>
      </c>
      <c r="D38" t="s">
        <v>38</v>
      </c>
      <c r="E38" t="s">
        <v>8</v>
      </c>
      <c r="F38" t="s">
        <v>1496</v>
      </c>
      <c r="G38" t="s">
        <v>40</v>
      </c>
      <c r="H38" s="6">
        <v>43831</v>
      </c>
      <c r="I38" s="2">
        <v>45657</v>
      </c>
      <c r="J38">
        <v>303.47000000000003</v>
      </c>
      <c r="K38" s="45">
        <f t="shared" si="0"/>
        <v>1008.6562745098039</v>
      </c>
      <c r="L38" s="3">
        <f t="shared" si="1"/>
        <v>366</v>
      </c>
      <c r="M38" s="3">
        <f t="shared" si="2"/>
        <v>11</v>
      </c>
      <c r="N38" s="3">
        <f t="shared" si="3"/>
        <v>10</v>
      </c>
      <c r="O38" s="3">
        <f t="shared" si="8"/>
        <v>345</v>
      </c>
      <c r="P38" s="51">
        <f t="shared" si="4"/>
        <v>104697.15000000001</v>
      </c>
      <c r="Q38" s="51">
        <f t="shared" si="5"/>
        <v>172551.22914104021</v>
      </c>
      <c r="R38" s="51">
        <f t="shared" si="6"/>
        <v>158710.85017421836</v>
      </c>
      <c r="S38" s="51">
        <f t="shared" si="9"/>
        <v>331262.07931525854</v>
      </c>
      <c r="T38" s="58">
        <f t="shared" si="10"/>
        <v>27312.300000000003</v>
      </c>
      <c r="U38" s="58">
        <f t="shared" si="7"/>
        <v>27312.300000000003</v>
      </c>
      <c r="V38" s="13"/>
      <c r="W38" s="77">
        <f t="shared" si="11"/>
        <v>130</v>
      </c>
      <c r="X38" s="57">
        <f t="shared" si="12"/>
        <v>131125.31568627449</v>
      </c>
      <c r="Y38" s="72">
        <f t="shared" si="13"/>
        <v>103813.01568627449</v>
      </c>
      <c r="AA38" s="74">
        <f t="shared" si="14"/>
        <v>131125.31568627449</v>
      </c>
    </row>
    <row r="39" spans="1:27" ht="14.5" x14ac:dyDescent="0.35">
      <c r="A39">
        <v>1126</v>
      </c>
      <c r="B39" t="s">
        <v>72</v>
      </c>
      <c r="C39" t="s">
        <v>1385</v>
      </c>
      <c r="D39" t="s">
        <v>38</v>
      </c>
      <c r="E39" t="s">
        <v>8</v>
      </c>
      <c r="F39" t="s">
        <v>1497</v>
      </c>
      <c r="G39" t="s">
        <v>40</v>
      </c>
      <c r="H39" s="6">
        <v>43831</v>
      </c>
      <c r="I39" s="2">
        <v>45657</v>
      </c>
      <c r="J39">
        <v>303.47000000000003</v>
      </c>
      <c r="K39" s="45">
        <f t="shared" si="0"/>
        <v>1101.1992810457516</v>
      </c>
      <c r="L39" s="3">
        <f t="shared" si="1"/>
        <v>366</v>
      </c>
      <c r="M39" s="3">
        <f t="shared" si="2"/>
        <v>0</v>
      </c>
      <c r="N39" s="3">
        <f t="shared" si="3"/>
        <v>0</v>
      </c>
      <c r="O39" s="3">
        <f t="shared" si="8"/>
        <v>366</v>
      </c>
      <c r="P39" s="51">
        <f t="shared" si="4"/>
        <v>111070.02</v>
      </c>
      <c r="Q39" s="51">
        <f t="shared" si="5"/>
        <v>183054.3474365818</v>
      </c>
      <c r="R39" s="51">
        <f t="shared" si="6"/>
        <v>168371.51061960554</v>
      </c>
      <c r="S39" s="51">
        <f t="shared" si="9"/>
        <v>351425.85805618734</v>
      </c>
      <c r="T39" s="58">
        <f t="shared" si="10"/>
        <v>27312.300000000003</v>
      </c>
      <c r="U39" s="58">
        <f t="shared" si="7"/>
        <v>27312.300000000003</v>
      </c>
      <c r="V39" s="13"/>
      <c r="W39" s="77">
        <f t="shared" si="11"/>
        <v>130</v>
      </c>
      <c r="X39" s="57">
        <f t="shared" si="12"/>
        <v>143155.9065359477</v>
      </c>
      <c r="Y39" s="72">
        <f t="shared" si="13"/>
        <v>115843.60653594769</v>
      </c>
      <c r="AA39" s="74">
        <f t="shared" si="14"/>
        <v>143155.9065359477</v>
      </c>
    </row>
    <row r="40" spans="1:27" ht="14.5" x14ac:dyDescent="0.35">
      <c r="A40">
        <v>1128</v>
      </c>
      <c r="B40" t="s">
        <v>73</v>
      </c>
      <c r="C40" t="s">
        <v>1385</v>
      </c>
      <c r="D40" t="s">
        <v>38</v>
      </c>
      <c r="E40" t="s">
        <v>8</v>
      </c>
      <c r="F40" t="s">
        <v>56</v>
      </c>
      <c r="G40" t="s">
        <v>40</v>
      </c>
      <c r="H40" s="6">
        <v>43831</v>
      </c>
      <c r="I40" s="2">
        <v>45657</v>
      </c>
      <c r="J40">
        <v>303.47000000000003</v>
      </c>
      <c r="K40" s="45">
        <f t="shared" si="0"/>
        <v>1030.02522875817</v>
      </c>
      <c r="L40" s="3">
        <f t="shared" si="1"/>
        <v>366</v>
      </c>
      <c r="M40" s="3">
        <f t="shared" si="2"/>
        <v>3</v>
      </c>
      <c r="N40" s="3">
        <f t="shared" si="3"/>
        <v>0</v>
      </c>
      <c r="O40" s="3">
        <f t="shared" si="8"/>
        <v>363</v>
      </c>
      <c r="P40" s="51">
        <f t="shared" si="4"/>
        <v>110159.61000000002</v>
      </c>
      <c r="Q40" s="51">
        <f t="shared" si="5"/>
        <v>181553.90196579014</v>
      </c>
      <c r="R40" s="51">
        <f t="shared" si="6"/>
        <v>166991.41627026454</v>
      </c>
      <c r="S40" s="51">
        <f t="shared" si="9"/>
        <v>348545.31823605468</v>
      </c>
      <c r="T40" s="58">
        <f t="shared" si="10"/>
        <v>27312.300000000003</v>
      </c>
      <c r="U40" s="58">
        <f t="shared" si="7"/>
        <v>27312.300000000003</v>
      </c>
      <c r="V40" s="13"/>
      <c r="W40" s="77">
        <f t="shared" si="11"/>
        <v>130</v>
      </c>
      <c r="X40" s="57">
        <f t="shared" si="12"/>
        <v>133903.27973856209</v>
      </c>
      <c r="Y40" s="72">
        <f t="shared" si="13"/>
        <v>106590.97973856209</v>
      </c>
      <c r="AA40" s="74">
        <f t="shared" si="14"/>
        <v>133903.27973856209</v>
      </c>
    </row>
    <row r="41" spans="1:27" ht="14.5" x14ac:dyDescent="0.35">
      <c r="A41">
        <v>1129</v>
      </c>
      <c r="B41" t="s">
        <v>74</v>
      </c>
      <c r="C41" t="s">
        <v>1488</v>
      </c>
      <c r="D41" t="s">
        <v>38</v>
      </c>
      <c r="E41" t="s">
        <v>8</v>
      </c>
      <c r="F41" t="s">
        <v>45</v>
      </c>
      <c r="G41" t="s">
        <v>40</v>
      </c>
      <c r="H41" s="6">
        <v>43831</v>
      </c>
      <c r="I41" s="2">
        <v>45657</v>
      </c>
      <c r="J41">
        <v>285.95</v>
      </c>
      <c r="K41" s="45">
        <f t="shared" si="0"/>
        <v>285.95</v>
      </c>
      <c r="L41" s="3">
        <f t="shared" si="1"/>
        <v>366</v>
      </c>
      <c r="M41" s="3">
        <f t="shared" si="2"/>
        <v>6</v>
      </c>
      <c r="N41" s="3">
        <f t="shared" si="3"/>
        <v>1</v>
      </c>
      <c r="O41" s="3">
        <f t="shared" si="8"/>
        <v>359</v>
      </c>
      <c r="P41" s="51">
        <f t="shared" si="4"/>
        <v>102656.05</v>
      </c>
      <c r="Q41" s="51">
        <f t="shared" si="5"/>
        <v>179553.3080047346</v>
      </c>
      <c r="R41" s="51">
        <f t="shared" si="6"/>
        <v>155616.73809675875</v>
      </c>
      <c r="S41" s="51">
        <f t="shared" si="9"/>
        <v>335170.04610149335</v>
      </c>
      <c r="T41" s="58">
        <f t="shared" si="10"/>
        <v>25735.5</v>
      </c>
      <c r="U41" s="58">
        <f t="shared" si="7"/>
        <v>25735.5</v>
      </c>
      <c r="V41" s="13"/>
      <c r="W41" s="77">
        <f t="shared" si="11"/>
        <v>0</v>
      </c>
      <c r="X41" s="57">
        <f t="shared" si="12"/>
        <v>0</v>
      </c>
      <c r="Y41" s="72">
        <f t="shared" si="13"/>
        <v>0</v>
      </c>
      <c r="AA41" s="74">
        <f t="shared" si="14"/>
        <v>25735.5</v>
      </c>
    </row>
    <row r="42" spans="1:27" ht="14.5" x14ac:dyDescent="0.35">
      <c r="A42">
        <v>1130</v>
      </c>
      <c r="B42" t="s">
        <v>75</v>
      </c>
      <c r="C42" t="s">
        <v>1385</v>
      </c>
      <c r="D42" t="s">
        <v>38</v>
      </c>
      <c r="E42" t="s">
        <v>8</v>
      </c>
      <c r="F42" t="s">
        <v>56</v>
      </c>
      <c r="G42" t="s">
        <v>40</v>
      </c>
      <c r="H42" s="6">
        <v>43831</v>
      </c>
      <c r="I42" s="2">
        <v>45657</v>
      </c>
      <c r="J42">
        <v>303.47000000000003</v>
      </c>
      <c r="K42" s="45">
        <f t="shared" si="0"/>
        <v>1069.7767320261437</v>
      </c>
      <c r="L42" s="3">
        <f t="shared" si="1"/>
        <v>366</v>
      </c>
      <c r="M42" s="3">
        <f t="shared" si="2"/>
        <v>4</v>
      </c>
      <c r="N42" s="3">
        <f t="shared" si="3"/>
        <v>0</v>
      </c>
      <c r="O42" s="3">
        <f t="shared" si="8"/>
        <v>362</v>
      </c>
      <c r="P42" s="51">
        <f t="shared" si="4"/>
        <v>109856.14000000001</v>
      </c>
      <c r="Q42" s="51">
        <f t="shared" si="5"/>
        <v>181053.75347552626</v>
      </c>
      <c r="R42" s="51">
        <f t="shared" si="6"/>
        <v>166531.38482048418</v>
      </c>
      <c r="S42" s="51">
        <f t="shared" si="9"/>
        <v>347585.13829601044</v>
      </c>
      <c r="T42" s="58">
        <f t="shared" si="10"/>
        <v>27312.300000000003</v>
      </c>
      <c r="U42" s="58">
        <f t="shared" si="7"/>
        <v>27312.300000000003</v>
      </c>
      <c r="V42" s="13"/>
      <c r="W42" s="77">
        <f t="shared" si="11"/>
        <v>130</v>
      </c>
      <c r="X42" s="57">
        <f t="shared" si="12"/>
        <v>139070.97516339869</v>
      </c>
      <c r="Y42" s="72">
        <f t="shared" si="13"/>
        <v>111758.67516339869</v>
      </c>
      <c r="AA42" s="74">
        <f t="shared" si="14"/>
        <v>139070.97516339869</v>
      </c>
    </row>
    <row r="43" spans="1:27" ht="14.5" x14ac:dyDescent="0.35">
      <c r="A43">
        <v>1132</v>
      </c>
      <c r="B43" t="s">
        <v>76</v>
      </c>
      <c r="C43" t="s">
        <v>1385</v>
      </c>
      <c r="D43" t="s">
        <v>38</v>
      </c>
      <c r="E43" t="s">
        <v>8</v>
      </c>
      <c r="F43" t="s">
        <v>1496</v>
      </c>
      <c r="G43" t="s">
        <v>40</v>
      </c>
      <c r="H43" s="6">
        <v>43831</v>
      </c>
      <c r="I43" s="2">
        <v>45657</v>
      </c>
      <c r="J43">
        <v>303.47000000000003</v>
      </c>
      <c r="K43" s="45">
        <f t="shared" si="0"/>
        <v>1116.5211111111112</v>
      </c>
      <c r="L43" s="3">
        <f t="shared" si="1"/>
        <v>366</v>
      </c>
      <c r="M43" s="3">
        <f t="shared" si="2"/>
        <v>5</v>
      </c>
      <c r="N43" s="3">
        <f t="shared" si="3"/>
        <v>0</v>
      </c>
      <c r="O43" s="3">
        <f t="shared" si="8"/>
        <v>361</v>
      </c>
      <c r="P43" s="51">
        <f t="shared" si="4"/>
        <v>109552.67000000001</v>
      </c>
      <c r="Q43" s="51">
        <f t="shared" si="5"/>
        <v>180553.60498526238</v>
      </c>
      <c r="R43" s="51">
        <f t="shared" si="6"/>
        <v>166071.35337070384</v>
      </c>
      <c r="S43" s="51">
        <f t="shared" si="9"/>
        <v>346624.95835596626</v>
      </c>
      <c r="T43" s="58">
        <f t="shared" si="10"/>
        <v>27312.300000000003</v>
      </c>
      <c r="U43" s="58">
        <f t="shared" si="7"/>
        <v>27312.300000000003</v>
      </c>
      <c r="V43" s="13"/>
      <c r="W43" s="77">
        <f t="shared" si="11"/>
        <v>130</v>
      </c>
      <c r="X43" s="57">
        <f t="shared" si="12"/>
        <v>145147.74444444446</v>
      </c>
      <c r="Y43" s="72">
        <f t="shared" si="13"/>
        <v>117835.44444444445</v>
      </c>
      <c r="AA43" s="74">
        <f t="shared" si="14"/>
        <v>145147.74444444446</v>
      </c>
    </row>
    <row r="44" spans="1:27" ht="14.5" x14ac:dyDescent="0.35">
      <c r="A44">
        <v>1133</v>
      </c>
      <c r="B44" t="s">
        <v>77</v>
      </c>
      <c r="C44" t="s">
        <v>1385</v>
      </c>
      <c r="D44" t="s">
        <v>38</v>
      </c>
      <c r="E44" t="s">
        <v>8</v>
      </c>
      <c r="F44" t="s">
        <v>39</v>
      </c>
      <c r="G44" t="s">
        <v>40</v>
      </c>
      <c r="H44" s="6">
        <v>43831</v>
      </c>
      <c r="I44" s="2">
        <v>45657</v>
      </c>
      <c r="J44">
        <v>303.47000000000003</v>
      </c>
      <c r="K44" s="45">
        <f t="shared" si="0"/>
        <v>1058.5464705882353</v>
      </c>
      <c r="L44" s="3">
        <f t="shared" si="1"/>
        <v>366</v>
      </c>
      <c r="M44" s="3">
        <f t="shared" si="2"/>
        <v>1</v>
      </c>
      <c r="N44" s="3">
        <f t="shared" si="3"/>
        <v>0</v>
      </c>
      <c r="O44" s="3">
        <f t="shared" si="8"/>
        <v>365</v>
      </c>
      <c r="P44" s="51">
        <f t="shared" si="4"/>
        <v>110766.55</v>
      </c>
      <c r="Q44" s="51">
        <f t="shared" si="5"/>
        <v>182554.19894631792</v>
      </c>
      <c r="R44" s="51">
        <f t="shared" si="6"/>
        <v>167911.47916982521</v>
      </c>
      <c r="S44" s="51">
        <f t="shared" si="9"/>
        <v>350465.6781161431</v>
      </c>
      <c r="T44" s="58">
        <f t="shared" si="10"/>
        <v>27312.300000000003</v>
      </c>
      <c r="U44" s="58">
        <f t="shared" si="7"/>
        <v>27312.300000000003</v>
      </c>
      <c r="V44" s="13"/>
      <c r="W44" s="77">
        <f t="shared" si="11"/>
        <v>130</v>
      </c>
      <c r="X44" s="57">
        <f t="shared" si="12"/>
        <v>137611.04117647058</v>
      </c>
      <c r="Y44" s="72">
        <f t="shared" si="13"/>
        <v>110298.74117647058</v>
      </c>
      <c r="AA44" s="74">
        <f t="shared" si="14"/>
        <v>137611.04117647058</v>
      </c>
    </row>
    <row r="45" spans="1:27" ht="14.5" x14ac:dyDescent="0.35">
      <c r="A45">
        <v>1134</v>
      </c>
      <c r="B45" t="s">
        <v>78</v>
      </c>
      <c r="C45" t="s">
        <v>1385</v>
      </c>
      <c r="D45" t="s">
        <v>38</v>
      </c>
      <c r="E45" t="s">
        <v>8</v>
      </c>
      <c r="F45" t="s">
        <v>1496</v>
      </c>
      <c r="G45" t="s">
        <v>40</v>
      </c>
      <c r="H45" s="6">
        <v>43831</v>
      </c>
      <c r="I45" s="2">
        <v>45657</v>
      </c>
      <c r="J45">
        <v>303.47000000000003</v>
      </c>
      <c r="K45" s="45">
        <f t="shared" si="0"/>
        <v>1129.1548366013071</v>
      </c>
      <c r="L45" s="3">
        <f t="shared" si="1"/>
        <v>366</v>
      </c>
      <c r="M45" s="3">
        <f t="shared" si="2"/>
        <v>2</v>
      </c>
      <c r="N45" s="3">
        <f t="shared" si="3"/>
        <v>0</v>
      </c>
      <c r="O45" s="3">
        <f t="shared" si="8"/>
        <v>364</v>
      </c>
      <c r="P45" s="51">
        <f t="shared" si="4"/>
        <v>110463.08000000002</v>
      </c>
      <c r="Q45" s="51">
        <f t="shared" si="5"/>
        <v>182054.05045605404</v>
      </c>
      <c r="R45" s="51">
        <f t="shared" si="6"/>
        <v>167451.44772004487</v>
      </c>
      <c r="S45" s="51">
        <f t="shared" si="9"/>
        <v>349505.49817609892</v>
      </c>
      <c r="T45" s="58">
        <f t="shared" si="10"/>
        <v>27312.300000000003</v>
      </c>
      <c r="U45" s="58">
        <f t="shared" si="7"/>
        <v>27312.300000000003</v>
      </c>
      <c r="V45" s="13"/>
      <c r="W45" s="77">
        <f t="shared" si="11"/>
        <v>130</v>
      </c>
      <c r="X45" s="57">
        <f t="shared" si="12"/>
        <v>146790.12875816991</v>
      </c>
      <c r="Y45" s="72">
        <f t="shared" si="13"/>
        <v>119477.82875816991</v>
      </c>
      <c r="AA45" s="74">
        <f t="shared" si="14"/>
        <v>146790.12875816991</v>
      </c>
    </row>
    <row r="46" spans="1:27" ht="14.5" x14ac:dyDescent="0.35">
      <c r="A46">
        <v>1135</v>
      </c>
      <c r="B46" t="s">
        <v>79</v>
      </c>
      <c r="C46" t="s">
        <v>1385</v>
      </c>
      <c r="D46" t="s">
        <v>38</v>
      </c>
      <c r="E46" t="s">
        <v>8</v>
      </c>
      <c r="F46" t="s">
        <v>1497</v>
      </c>
      <c r="G46" t="s">
        <v>40</v>
      </c>
      <c r="H46" s="6">
        <v>44102</v>
      </c>
      <c r="I46" s="2">
        <v>45657</v>
      </c>
      <c r="J46">
        <v>303.47000000000003</v>
      </c>
      <c r="K46" s="45">
        <f t="shared" si="0"/>
        <v>1078.0296732026145</v>
      </c>
      <c r="L46" s="3">
        <f t="shared" si="1"/>
        <v>366</v>
      </c>
      <c r="M46" s="3">
        <f t="shared" si="2"/>
        <v>5</v>
      </c>
      <c r="N46" s="3">
        <f t="shared" si="3"/>
        <v>0</v>
      </c>
      <c r="O46" s="3">
        <f t="shared" si="8"/>
        <v>361</v>
      </c>
      <c r="P46" s="51">
        <f t="shared" si="4"/>
        <v>109552.67000000001</v>
      </c>
      <c r="Q46" s="51">
        <f t="shared" si="5"/>
        <v>180553.60498526238</v>
      </c>
      <c r="R46" s="51">
        <f t="shared" si="6"/>
        <v>166071.35337070384</v>
      </c>
      <c r="S46" s="51">
        <f t="shared" si="9"/>
        <v>346624.95835596626</v>
      </c>
      <c r="T46" s="58">
        <f t="shared" si="10"/>
        <v>27312.300000000003</v>
      </c>
      <c r="U46" s="58">
        <f t="shared" si="7"/>
        <v>27312.300000000003</v>
      </c>
      <c r="V46" s="13"/>
      <c r="W46" s="77">
        <f t="shared" si="11"/>
        <v>130</v>
      </c>
      <c r="X46" s="57">
        <f t="shared" si="12"/>
        <v>140143.85751633989</v>
      </c>
      <c r="Y46" s="72">
        <f t="shared" si="13"/>
        <v>112831.55751633989</v>
      </c>
      <c r="AA46" s="74">
        <f t="shared" si="14"/>
        <v>140143.85751633989</v>
      </c>
    </row>
    <row r="47" spans="1:27" ht="14.5" x14ac:dyDescent="0.35">
      <c r="A47">
        <v>1136</v>
      </c>
      <c r="B47" t="s">
        <v>81</v>
      </c>
      <c r="C47" t="s">
        <v>1385</v>
      </c>
      <c r="D47" t="s">
        <v>38</v>
      </c>
      <c r="E47" t="s">
        <v>8</v>
      </c>
      <c r="F47" t="s">
        <v>1498</v>
      </c>
      <c r="G47" t="s">
        <v>40</v>
      </c>
      <c r="H47" s="6">
        <v>43831</v>
      </c>
      <c r="I47" s="2">
        <v>45657</v>
      </c>
      <c r="J47">
        <v>303.47000000000003</v>
      </c>
      <c r="K47" s="45">
        <f t="shared" si="0"/>
        <v>1032.4908496732025</v>
      </c>
      <c r="L47" s="3">
        <f t="shared" si="1"/>
        <v>366</v>
      </c>
      <c r="M47" s="3">
        <f t="shared" si="2"/>
        <v>8</v>
      </c>
      <c r="N47" s="3">
        <f t="shared" si="3"/>
        <v>0</v>
      </c>
      <c r="O47" s="3">
        <f t="shared" si="8"/>
        <v>358</v>
      </c>
      <c r="P47" s="51">
        <f t="shared" si="4"/>
        <v>108642.26000000001</v>
      </c>
      <c r="Q47" s="51">
        <f t="shared" si="5"/>
        <v>179053.15951447072</v>
      </c>
      <c r="R47" s="51">
        <f t="shared" si="6"/>
        <v>164691.25902136281</v>
      </c>
      <c r="S47" s="51">
        <f t="shared" si="9"/>
        <v>343744.41853583354</v>
      </c>
      <c r="T47" s="58">
        <f t="shared" si="10"/>
        <v>27312.300000000003</v>
      </c>
      <c r="U47" s="58">
        <f t="shared" si="7"/>
        <v>27312.300000000003</v>
      </c>
      <c r="V47" s="13"/>
      <c r="W47" s="77">
        <f t="shared" si="11"/>
        <v>130</v>
      </c>
      <c r="X47" s="57">
        <f t="shared" si="12"/>
        <v>134223.81045751635</v>
      </c>
      <c r="Y47" s="72">
        <f t="shared" si="13"/>
        <v>106911.51045751634</v>
      </c>
      <c r="AA47" s="74">
        <f t="shared" si="14"/>
        <v>134223.81045751635</v>
      </c>
    </row>
    <row r="48" spans="1:27" ht="14.5" x14ac:dyDescent="0.35">
      <c r="A48">
        <v>1137</v>
      </c>
      <c r="B48" t="s">
        <v>82</v>
      </c>
      <c r="C48" t="s">
        <v>1385</v>
      </c>
      <c r="D48" t="s">
        <v>38</v>
      </c>
      <c r="E48" t="s">
        <v>8</v>
      </c>
      <c r="F48" t="s">
        <v>56</v>
      </c>
      <c r="G48" t="s">
        <v>40</v>
      </c>
      <c r="H48" s="6">
        <v>43831</v>
      </c>
      <c r="I48" s="2">
        <v>45657</v>
      </c>
      <c r="J48">
        <v>303.47000000000003</v>
      </c>
      <c r="K48" s="45">
        <f t="shared" si="0"/>
        <v>1064.312091503268</v>
      </c>
      <c r="L48" s="3">
        <f t="shared" si="1"/>
        <v>366</v>
      </c>
      <c r="M48" s="3">
        <f t="shared" si="2"/>
        <v>1</v>
      </c>
      <c r="N48" s="3">
        <f t="shared" si="3"/>
        <v>0</v>
      </c>
      <c r="O48" s="3">
        <f t="shared" si="8"/>
        <v>365</v>
      </c>
      <c r="P48" s="51">
        <f t="shared" si="4"/>
        <v>110766.55</v>
      </c>
      <c r="Q48" s="51">
        <f t="shared" si="5"/>
        <v>182554.19894631792</v>
      </c>
      <c r="R48" s="51">
        <f t="shared" si="6"/>
        <v>167911.47916982521</v>
      </c>
      <c r="S48" s="51">
        <f t="shared" si="9"/>
        <v>350465.6781161431</v>
      </c>
      <c r="T48" s="58">
        <f t="shared" si="10"/>
        <v>27312.300000000003</v>
      </c>
      <c r="U48" s="58">
        <f t="shared" si="7"/>
        <v>27312.300000000003</v>
      </c>
      <c r="V48" s="13"/>
      <c r="W48" s="77">
        <f t="shared" si="11"/>
        <v>130</v>
      </c>
      <c r="X48" s="57">
        <f t="shared" si="12"/>
        <v>138360.57189542483</v>
      </c>
      <c r="Y48" s="72">
        <f t="shared" si="13"/>
        <v>111048.27189542483</v>
      </c>
      <c r="AA48" s="74">
        <f t="shared" si="14"/>
        <v>138360.57189542483</v>
      </c>
    </row>
    <row r="49" spans="1:27" ht="14.5" x14ac:dyDescent="0.35">
      <c r="A49">
        <v>1138</v>
      </c>
      <c r="B49" t="s">
        <v>83</v>
      </c>
      <c r="C49" t="s">
        <v>1488</v>
      </c>
      <c r="D49" t="s">
        <v>38</v>
      </c>
      <c r="E49" t="s">
        <v>8</v>
      </c>
      <c r="F49" t="s">
        <v>1496</v>
      </c>
      <c r="G49" t="s">
        <v>40</v>
      </c>
      <c r="H49" s="6">
        <v>43831</v>
      </c>
      <c r="I49" s="2">
        <v>45657</v>
      </c>
      <c r="J49">
        <v>303.47000000000003</v>
      </c>
      <c r="K49" s="45">
        <f t="shared" si="0"/>
        <v>303.47000000000003</v>
      </c>
      <c r="L49" s="3">
        <f t="shared" si="1"/>
        <v>366</v>
      </c>
      <c r="M49" s="3">
        <f t="shared" si="2"/>
        <v>2</v>
      </c>
      <c r="N49" s="3">
        <f t="shared" si="3"/>
        <v>0</v>
      </c>
      <c r="O49" s="3">
        <f t="shared" si="8"/>
        <v>364</v>
      </c>
      <c r="P49" s="51">
        <f t="shared" si="4"/>
        <v>110463.08000000002</v>
      </c>
      <c r="Q49" s="51">
        <f t="shared" si="5"/>
        <v>182054.05045605404</v>
      </c>
      <c r="R49" s="51">
        <f t="shared" si="6"/>
        <v>167451.44772004487</v>
      </c>
      <c r="S49" s="51">
        <f t="shared" si="9"/>
        <v>349505.49817609892</v>
      </c>
      <c r="T49" s="58">
        <f t="shared" si="10"/>
        <v>27312.300000000003</v>
      </c>
      <c r="U49" s="58">
        <f t="shared" si="7"/>
        <v>27312.300000000003</v>
      </c>
      <c r="V49" s="13"/>
      <c r="W49" s="77">
        <f t="shared" si="11"/>
        <v>0</v>
      </c>
      <c r="X49" s="57">
        <f t="shared" si="12"/>
        <v>0</v>
      </c>
      <c r="Y49" s="72">
        <f t="shared" si="13"/>
        <v>0</v>
      </c>
      <c r="AA49" s="74">
        <f t="shared" si="14"/>
        <v>27312.300000000003</v>
      </c>
    </row>
    <row r="50" spans="1:27" ht="14.5" x14ac:dyDescent="0.35">
      <c r="A50">
        <v>1139</v>
      </c>
      <c r="B50" t="s">
        <v>84</v>
      </c>
      <c r="C50" t="s">
        <v>1385</v>
      </c>
      <c r="D50" t="s">
        <v>38</v>
      </c>
      <c r="E50" t="s">
        <v>8</v>
      </c>
      <c r="F50" t="s">
        <v>1496</v>
      </c>
      <c r="G50" t="s">
        <v>40</v>
      </c>
      <c r="H50" s="6">
        <v>43831</v>
      </c>
      <c r="I50" s="2">
        <v>45657</v>
      </c>
      <c r="J50">
        <v>303.47000000000003</v>
      </c>
      <c r="K50" s="45">
        <f t="shared" si="0"/>
        <v>1070.2090196078429</v>
      </c>
      <c r="L50" s="3">
        <f t="shared" si="1"/>
        <v>366</v>
      </c>
      <c r="M50" s="3">
        <f t="shared" si="2"/>
        <v>13</v>
      </c>
      <c r="N50" s="3">
        <f t="shared" si="3"/>
        <v>7</v>
      </c>
      <c r="O50" s="3">
        <f t="shared" si="8"/>
        <v>346</v>
      </c>
      <c r="P50" s="51">
        <f t="shared" si="4"/>
        <v>105000.62000000001</v>
      </c>
      <c r="Q50" s="51">
        <f t="shared" si="5"/>
        <v>173051.37763130412</v>
      </c>
      <c r="R50" s="51">
        <f t="shared" si="6"/>
        <v>159170.88162399869</v>
      </c>
      <c r="S50" s="51">
        <f t="shared" si="9"/>
        <v>332222.25925530284</v>
      </c>
      <c r="T50" s="58">
        <f t="shared" si="10"/>
        <v>27312.300000000003</v>
      </c>
      <c r="U50" s="58">
        <f t="shared" si="7"/>
        <v>27312.300000000003</v>
      </c>
      <c r="V50" s="13"/>
      <c r="W50" s="77">
        <f t="shared" si="11"/>
        <v>130</v>
      </c>
      <c r="X50" s="57">
        <f t="shared" si="12"/>
        <v>139127.1725490196</v>
      </c>
      <c r="Y50" s="72">
        <f t="shared" si="13"/>
        <v>111814.87254901959</v>
      </c>
      <c r="AA50" s="74">
        <f t="shared" si="14"/>
        <v>139127.1725490196</v>
      </c>
    </row>
    <row r="51" spans="1:27" ht="14.5" x14ac:dyDescent="0.35">
      <c r="A51">
        <v>1140</v>
      </c>
      <c r="B51" t="s">
        <v>85</v>
      </c>
      <c r="C51" t="s">
        <v>1385</v>
      </c>
      <c r="D51" t="s">
        <v>38</v>
      </c>
      <c r="E51" t="s">
        <v>8</v>
      </c>
      <c r="F51" t="s">
        <v>1497</v>
      </c>
      <c r="G51" t="s">
        <v>40</v>
      </c>
      <c r="H51" s="6">
        <v>44876</v>
      </c>
      <c r="I51" s="2">
        <v>45657</v>
      </c>
      <c r="J51">
        <v>303.47000000000003</v>
      </c>
      <c r="K51" s="45">
        <f t="shared" si="0"/>
        <v>1099.0679084967319</v>
      </c>
      <c r="L51" s="3">
        <f t="shared" si="1"/>
        <v>366</v>
      </c>
      <c r="M51" s="3">
        <f t="shared" si="2"/>
        <v>1</v>
      </c>
      <c r="N51" s="3">
        <f t="shared" si="3"/>
        <v>0</v>
      </c>
      <c r="O51" s="3">
        <f t="shared" si="8"/>
        <v>365</v>
      </c>
      <c r="P51" s="51">
        <f t="shared" si="4"/>
        <v>110766.55</v>
      </c>
      <c r="Q51" s="51">
        <f t="shared" si="5"/>
        <v>182554.19894631792</v>
      </c>
      <c r="R51" s="51">
        <f t="shared" si="6"/>
        <v>167911.47916982521</v>
      </c>
      <c r="S51" s="51">
        <f t="shared" si="9"/>
        <v>350465.6781161431</v>
      </c>
      <c r="T51" s="58">
        <f t="shared" si="10"/>
        <v>27312.300000000003</v>
      </c>
      <c r="U51" s="58">
        <f t="shared" si="7"/>
        <v>27312.300000000003</v>
      </c>
      <c r="V51" s="13"/>
      <c r="W51" s="77">
        <f t="shared" si="11"/>
        <v>130</v>
      </c>
      <c r="X51" s="57">
        <f t="shared" si="12"/>
        <v>142878.82810457514</v>
      </c>
      <c r="Y51" s="72">
        <f t="shared" si="13"/>
        <v>115566.52810457513</v>
      </c>
      <c r="AA51" s="74">
        <f t="shared" si="14"/>
        <v>142878.82810457514</v>
      </c>
    </row>
    <row r="52" spans="1:27" ht="14.5" x14ac:dyDescent="0.35">
      <c r="A52">
        <v>1142</v>
      </c>
      <c r="B52" t="s">
        <v>87</v>
      </c>
      <c r="C52" t="s">
        <v>1385</v>
      </c>
      <c r="D52" t="s">
        <v>38</v>
      </c>
      <c r="E52" t="s">
        <v>8</v>
      </c>
      <c r="F52" t="s">
        <v>1496</v>
      </c>
      <c r="G52" t="s">
        <v>40</v>
      </c>
      <c r="H52" s="6">
        <v>43831</v>
      </c>
      <c r="I52" s="2">
        <v>45657</v>
      </c>
      <c r="J52">
        <v>303.47000000000003</v>
      </c>
      <c r="K52" s="45">
        <f t="shared" si="0"/>
        <v>1060.0811111111111</v>
      </c>
      <c r="L52" s="3">
        <f t="shared" si="1"/>
        <v>366</v>
      </c>
      <c r="M52" s="3">
        <f t="shared" si="2"/>
        <v>6</v>
      </c>
      <c r="N52" s="3">
        <f t="shared" si="3"/>
        <v>5</v>
      </c>
      <c r="O52" s="3">
        <f t="shared" si="8"/>
        <v>355</v>
      </c>
      <c r="P52" s="51">
        <f t="shared" si="4"/>
        <v>107731.85</v>
      </c>
      <c r="Q52" s="51">
        <f t="shared" si="5"/>
        <v>177552.71404367907</v>
      </c>
      <c r="R52" s="51">
        <f t="shared" si="6"/>
        <v>163311.16467202178</v>
      </c>
      <c r="S52" s="51">
        <f t="shared" si="9"/>
        <v>340863.87871570082</v>
      </c>
      <c r="T52" s="58">
        <f t="shared" si="10"/>
        <v>27312.300000000003</v>
      </c>
      <c r="U52" s="58">
        <f t="shared" si="7"/>
        <v>27312.300000000003</v>
      </c>
      <c r="V52" s="13"/>
      <c r="W52" s="77">
        <f t="shared" si="11"/>
        <v>130</v>
      </c>
      <c r="X52" s="57">
        <f t="shared" si="12"/>
        <v>137810.54444444444</v>
      </c>
      <c r="Y52" s="72">
        <f t="shared" si="13"/>
        <v>110498.24444444444</v>
      </c>
      <c r="AA52" s="74">
        <f t="shared" si="14"/>
        <v>137810.54444444444</v>
      </c>
    </row>
    <row r="53" spans="1:27" ht="14.5" x14ac:dyDescent="0.35">
      <c r="A53">
        <v>1143</v>
      </c>
      <c r="B53" t="s">
        <v>88</v>
      </c>
      <c r="C53" t="s">
        <v>1385</v>
      </c>
      <c r="D53" t="s">
        <v>38</v>
      </c>
      <c r="E53" t="s">
        <v>8</v>
      </c>
      <c r="F53" t="s">
        <v>1497</v>
      </c>
      <c r="G53" t="s">
        <v>40</v>
      </c>
      <c r="H53" s="6">
        <v>43831</v>
      </c>
      <c r="I53" s="2">
        <v>45657</v>
      </c>
      <c r="J53">
        <v>303.47000000000003</v>
      </c>
      <c r="K53" s="45">
        <f t="shared" si="0"/>
        <v>1084.6829411764704</v>
      </c>
      <c r="L53" s="3">
        <f t="shared" si="1"/>
        <v>366</v>
      </c>
      <c r="M53" s="3">
        <f t="shared" si="2"/>
        <v>12</v>
      </c>
      <c r="N53" s="3">
        <f t="shared" si="3"/>
        <v>6</v>
      </c>
      <c r="O53" s="3">
        <f t="shared" si="8"/>
        <v>348</v>
      </c>
      <c r="P53" s="51">
        <f t="shared" si="4"/>
        <v>105607.56000000001</v>
      </c>
      <c r="Q53" s="51">
        <f t="shared" si="5"/>
        <v>174051.67461183187</v>
      </c>
      <c r="R53" s="51">
        <f t="shared" si="6"/>
        <v>160090.94452355939</v>
      </c>
      <c r="S53" s="51">
        <f t="shared" si="9"/>
        <v>334142.61913539126</v>
      </c>
      <c r="T53" s="58">
        <f t="shared" si="10"/>
        <v>27312.300000000003</v>
      </c>
      <c r="U53" s="58">
        <f t="shared" si="7"/>
        <v>27312.300000000003</v>
      </c>
      <c r="V53" s="13"/>
      <c r="W53" s="77">
        <f t="shared" si="11"/>
        <v>130</v>
      </c>
      <c r="X53" s="57">
        <f t="shared" si="12"/>
        <v>141008.78235294117</v>
      </c>
      <c r="Y53" s="72">
        <f t="shared" si="13"/>
        <v>113696.48235294117</v>
      </c>
      <c r="AA53" s="74">
        <f t="shared" si="14"/>
        <v>141008.78235294117</v>
      </c>
    </row>
    <row r="54" spans="1:27" ht="14.5" x14ac:dyDescent="0.35">
      <c r="A54">
        <v>1144</v>
      </c>
      <c r="B54" t="s">
        <v>89</v>
      </c>
      <c r="C54" t="s">
        <v>1385</v>
      </c>
      <c r="D54" t="s">
        <v>38</v>
      </c>
      <c r="E54" t="s">
        <v>8</v>
      </c>
      <c r="F54" t="s">
        <v>1496</v>
      </c>
      <c r="G54" t="s">
        <v>40</v>
      </c>
      <c r="H54" s="6">
        <v>43831</v>
      </c>
      <c r="I54" s="2">
        <v>45657</v>
      </c>
      <c r="J54">
        <v>303.47000000000003</v>
      </c>
      <c r="K54" s="45">
        <f t="shared" si="0"/>
        <v>1103.4121568627452</v>
      </c>
      <c r="L54" s="3">
        <f t="shared" si="1"/>
        <v>366</v>
      </c>
      <c r="M54" s="3">
        <f t="shared" si="2"/>
        <v>11</v>
      </c>
      <c r="N54" s="3">
        <f t="shared" si="3"/>
        <v>0</v>
      </c>
      <c r="O54" s="3">
        <f t="shared" si="8"/>
        <v>355</v>
      </c>
      <c r="P54" s="51">
        <f t="shared" si="4"/>
        <v>107731.85</v>
      </c>
      <c r="Q54" s="51">
        <f t="shared" si="5"/>
        <v>177552.71404367907</v>
      </c>
      <c r="R54" s="51">
        <f t="shared" si="6"/>
        <v>163311.16467202178</v>
      </c>
      <c r="S54" s="51">
        <f t="shared" si="9"/>
        <v>340863.87871570082</v>
      </c>
      <c r="T54" s="58">
        <f t="shared" si="10"/>
        <v>27312.300000000003</v>
      </c>
      <c r="U54" s="58">
        <f t="shared" si="7"/>
        <v>27312.300000000003</v>
      </c>
      <c r="V54" s="13"/>
      <c r="W54" s="77">
        <f t="shared" si="11"/>
        <v>130</v>
      </c>
      <c r="X54" s="57">
        <f t="shared" si="12"/>
        <v>143443.58039215687</v>
      </c>
      <c r="Y54" s="72">
        <f t="shared" si="13"/>
        <v>116131.28039215687</v>
      </c>
      <c r="AA54" s="74">
        <f t="shared" si="14"/>
        <v>143443.58039215687</v>
      </c>
    </row>
    <row r="55" spans="1:27" ht="14.5" x14ac:dyDescent="0.35">
      <c r="A55">
        <v>1145</v>
      </c>
      <c r="B55" t="s">
        <v>90</v>
      </c>
      <c r="C55" t="s">
        <v>1385</v>
      </c>
      <c r="D55" t="s">
        <v>38</v>
      </c>
      <c r="E55" t="s">
        <v>8</v>
      </c>
      <c r="F55" t="s">
        <v>56</v>
      </c>
      <c r="G55" t="s">
        <v>40</v>
      </c>
      <c r="H55" s="6">
        <v>44235</v>
      </c>
      <c r="I55" s="2">
        <v>45657</v>
      </c>
      <c r="J55">
        <v>303.47000000000003</v>
      </c>
      <c r="K55" s="45">
        <f t="shared" si="0"/>
        <v>1007.9228104575162</v>
      </c>
      <c r="L55" s="3">
        <f t="shared" si="1"/>
        <v>366</v>
      </c>
      <c r="M55" s="3">
        <f t="shared" si="2"/>
        <v>8</v>
      </c>
      <c r="N55" s="3">
        <f t="shared" si="3"/>
        <v>5</v>
      </c>
      <c r="O55" s="3">
        <f t="shared" si="8"/>
        <v>353</v>
      </c>
      <c r="P55" s="51">
        <f t="shared" si="4"/>
        <v>107124.91</v>
      </c>
      <c r="Q55" s="51">
        <f t="shared" si="5"/>
        <v>176552.41706315131</v>
      </c>
      <c r="R55" s="51">
        <f t="shared" si="6"/>
        <v>162391.10177246109</v>
      </c>
      <c r="S55" s="51">
        <f t="shared" si="9"/>
        <v>338943.5188356124</v>
      </c>
      <c r="T55" s="58">
        <f t="shared" si="10"/>
        <v>27312.300000000003</v>
      </c>
      <c r="U55" s="58">
        <f t="shared" si="7"/>
        <v>27312.300000000003</v>
      </c>
      <c r="V55" s="13"/>
      <c r="W55" s="77">
        <f t="shared" si="11"/>
        <v>130</v>
      </c>
      <c r="X55" s="57">
        <f t="shared" si="12"/>
        <v>131029.96535947711</v>
      </c>
      <c r="Y55" s="72">
        <f t="shared" si="13"/>
        <v>103717.66535947711</v>
      </c>
      <c r="AA55" s="74">
        <f t="shared" si="14"/>
        <v>131029.96535947711</v>
      </c>
    </row>
    <row r="56" spans="1:27" ht="14.5" x14ac:dyDescent="0.35">
      <c r="A56">
        <v>1146</v>
      </c>
      <c r="B56" t="s">
        <v>92</v>
      </c>
      <c r="C56" t="s">
        <v>1385</v>
      </c>
      <c r="D56" t="s">
        <v>38</v>
      </c>
      <c r="E56" t="s">
        <v>8</v>
      </c>
      <c r="F56" t="s">
        <v>39</v>
      </c>
      <c r="G56" t="s">
        <v>40</v>
      </c>
      <c r="H56" s="6">
        <v>43834</v>
      </c>
      <c r="I56" s="2">
        <v>45657</v>
      </c>
      <c r="J56">
        <v>303.47000000000003</v>
      </c>
      <c r="K56" s="45">
        <f t="shared" si="0"/>
        <v>1034.1601307189542</v>
      </c>
      <c r="L56" s="3">
        <f t="shared" si="1"/>
        <v>366</v>
      </c>
      <c r="M56" s="3">
        <f t="shared" si="2"/>
        <v>7</v>
      </c>
      <c r="N56" s="3">
        <f t="shared" si="3"/>
        <v>0</v>
      </c>
      <c r="O56" s="3">
        <f t="shared" si="8"/>
        <v>359</v>
      </c>
      <c r="P56" s="51">
        <f t="shared" si="4"/>
        <v>108945.73000000001</v>
      </c>
      <c r="Q56" s="51">
        <f t="shared" si="5"/>
        <v>179553.3080047346</v>
      </c>
      <c r="R56" s="51">
        <f t="shared" si="6"/>
        <v>165151.29047114315</v>
      </c>
      <c r="S56" s="51">
        <f t="shared" si="9"/>
        <v>344704.59847587778</v>
      </c>
      <c r="T56" s="58">
        <f t="shared" si="10"/>
        <v>27312.300000000003</v>
      </c>
      <c r="U56" s="58">
        <f t="shared" si="7"/>
        <v>27312.300000000003</v>
      </c>
      <c r="V56" s="13"/>
      <c r="W56" s="77">
        <f t="shared" si="11"/>
        <v>130</v>
      </c>
      <c r="X56" s="57">
        <f t="shared" si="12"/>
        <v>134440.81699346405</v>
      </c>
      <c r="Y56" s="72">
        <f t="shared" si="13"/>
        <v>107128.51699346404</v>
      </c>
      <c r="AA56" s="74">
        <f t="shared" si="14"/>
        <v>134440.81699346405</v>
      </c>
    </row>
    <row r="57" spans="1:27" ht="14.5" x14ac:dyDescent="0.35">
      <c r="A57">
        <v>1148</v>
      </c>
      <c r="B57" t="s">
        <v>94</v>
      </c>
      <c r="C57" t="s">
        <v>1385</v>
      </c>
      <c r="D57" t="s">
        <v>38</v>
      </c>
      <c r="E57" t="s">
        <v>8</v>
      </c>
      <c r="F57" t="s">
        <v>1496</v>
      </c>
      <c r="G57" t="s">
        <v>40</v>
      </c>
      <c r="H57" s="6">
        <v>43831</v>
      </c>
      <c r="I57" s="2">
        <v>45657</v>
      </c>
      <c r="J57">
        <v>303.47000000000003</v>
      </c>
      <c r="K57" s="45">
        <f t="shared" si="0"/>
        <v>1129.1283006535946</v>
      </c>
      <c r="L57" s="3">
        <f t="shared" si="1"/>
        <v>366</v>
      </c>
      <c r="M57" s="3">
        <f t="shared" si="2"/>
        <v>2</v>
      </c>
      <c r="N57" s="3">
        <f t="shared" si="3"/>
        <v>0</v>
      </c>
      <c r="O57" s="3">
        <f t="shared" si="8"/>
        <v>364</v>
      </c>
      <c r="P57" s="51">
        <f t="shared" si="4"/>
        <v>110463.08000000002</v>
      </c>
      <c r="Q57" s="51">
        <f t="shared" si="5"/>
        <v>182054.05045605404</v>
      </c>
      <c r="R57" s="51">
        <f t="shared" si="6"/>
        <v>167451.44772004487</v>
      </c>
      <c r="S57" s="51">
        <f t="shared" si="9"/>
        <v>349505.49817609892</v>
      </c>
      <c r="T57" s="58">
        <f t="shared" si="10"/>
        <v>27312.300000000003</v>
      </c>
      <c r="U57" s="58">
        <f t="shared" si="7"/>
        <v>27312.300000000003</v>
      </c>
      <c r="V57" s="13"/>
      <c r="W57" s="77">
        <f t="shared" si="11"/>
        <v>130</v>
      </c>
      <c r="X57" s="57">
        <f t="shared" si="12"/>
        <v>146786.6790849673</v>
      </c>
      <c r="Y57" s="72">
        <f t="shared" si="13"/>
        <v>119474.3790849673</v>
      </c>
      <c r="AA57" s="74">
        <f t="shared" si="14"/>
        <v>146786.6790849673</v>
      </c>
    </row>
    <row r="58" spans="1:27" ht="14.5" x14ac:dyDescent="0.35">
      <c r="A58">
        <v>1150</v>
      </c>
      <c r="B58" t="s">
        <v>95</v>
      </c>
      <c r="C58" t="s">
        <v>1385</v>
      </c>
      <c r="D58" t="s">
        <v>38</v>
      </c>
      <c r="E58" t="s">
        <v>8</v>
      </c>
      <c r="F58" t="s">
        <v>56</v>
      </c>
      <c r="G58" t="s">
        <v>40</v>
      </c>
      <c r="H58" s="6">
        <v>44018</v>
      </c>
      <c r="I58" s="2">
        <v>45657</v>
      </c>
      <c r="J58">
        <v>303.47000000000003</v>
      </c>
      <c r="K58" s="45">
        <f t="shared" si="0"/>
        <v>1004.8077777777778</v>
      </c>
      <c r="L58" s="3">
        <f t="shared" si="1"/>
        <v>366</v>
      </c>
      <c r="M58" s="3">
        <f t="shared" si="2"/>
        <v>6</v>
      </c>
      <c r="N58" s="3">
        <f t="shared" si="3"/>
        <v>0</v>
      </c>
      <c r="O58" s="3">
        <f t="shared" si="8"/>
        <v>360</v>
      </c>
      <c r="P58" s="51">
        <f t="shared" si="4"/>
        <v>109249.20000000001</v>
      </c>
      <c r="Q58" s="51">
        <f t="shared" si="5"/>
        <v>180053.45649499848</v>
      </c>
      <c r="R58" s="51">
        <f t="shared" si="6"/>
        <v>165611.32192092348</v>
      </c>
      <c r="S58" s="51">
        <f t="shared" si="9"/>
        <v>345664.77841592196</v>
      </c>
      <c r="T58" s="58">
        <f t="shared" si="10"/>
        <v>27312.300000000003</v>
      </c>
      <c r="U58" s="58">
        <f t="shared" si="7"/>
        <v>27312.300000000003</v>
      </c>
      <c r="V58" s="13"/>
      <c r="W58" s="77">
        <f t="shared" si="11"/>
        <v>130</v>
      </c>
      <c r="X58" s="57">
        <f t="shared" si="12"/>
        <v>130625.01111111112</v>
      </c>
      <c r="Y58" s="72">
        <f t="shared" si="13"/>
        <v>103312.71111111112</v>
      </c>
      <c r="AA58" s="74">
        <f t="shared" si="14"/>
        <v>130625.01111111112</v>
      </c>
    </row>
    <row r="59" spans="1:27" ht="14.5" x14ac:dyDescent="0.35">
      <c r="A59">
        <v>1151</v>
      </c>
      <c r="B59" t="s">
        <v>96</v>
      </c>
      <c r="C59" t="s">
        <v>1385</v>
      </c>
      <c r="D59" t="s">
        <v>38</v>
      </c>
      <c r="E59" t="s">
        <v>8</v>
      </c>
      <c r="F59" t="s">
        <v>1496</v>
      </c>
      <c r="G59" t="s">
        <v>40</v>
      </c>
      <c r="H59" s="6">
        <v>43831</v>
      </c>
      <c r="I59" s="2">
        <v>45657</v>
      </c>
      <c r="J59">
        <v>303.47000000000003</v>
      </c>
      <c r="K59" s="45">
        <f t="shared" si="0"/>
        <v>1118.6640522875816</v>
      </c>
      <c r="L59" s="3">
        <f t="shared" si="1"/>
        <v>366</v>
      </c>
      <c r="M59" s="3">
        <f t="shared" si="2"/>
        <v>2</v>
      </c>
      <c r="N59" s="3">
        <f t="shared" si="3"/>
        <v>0</v>
      </c>
      <c r="O59" s="3">
        <f t="shared" si="8"/>
        <v>364</v>
      </c>
      <c r="P59" s="51">
        <f t="shared" si="4"/>
        <v>110463.08000000002</v>
      </c>
      <c r="Q59" s="51">
        <f t="shared" si="5"/>
        <v>182054.05045605404</v>
      </c>
      <c r="R59" s="51">
        <f t="shared" si="6"/>
        <v>167451.44772004487</v>
      </c>
      <c r="S59" s="51">
        <f t="shared" si="9"/>
        <v>349505.49817609892</v>
      </c>
      <c r="T59" s="58">
        <f t="shared" si="10"/>
        <v>27312.300000000003</v>
      </c>
      <c r="U59" s="58">
        <f t="shared" si="7"/>
        <v>27312.300000000003</v>
      </c>
      <c r="V59" s="13"/>
      <c r="W59" s="77">
        <f t="shared" si="11"/>
        <v>130</v>
      </c>
      <c r="X59" s="57">
        <f t="shared" si="12"/>
        <v>145426.32679738561</v>
      </c>
      <c r="Y59" s="72">
        <f t="shared" si="13"/>
        <v>118114.02679738561</v>
      </c>
      <c r="AA59" s="74">
        <f t="shared" si="14"/>
        <v>145426.32679738561</v>
      </c>
    </row>
    <row r="60" spans="1:27" ht="14.5" x14ac:dyDescent="0.35">
      <c r="A60">
        <v>1153</v>
      </c>
      <c r="B60" t="s">
        <v>97</v>
      </c>
      <c r="C60" t="s">
        <v>1385</v>
      </c>
      <c r="D60" t="s">
        <v>38</v>
      </c>
      <c r="E60" t="s">
        <v>8</v>
      </c>
      <c r="F60" t="s">
        <v>39</v>
      </c>
      <c r="G60" t="s">
        <v>40</v>
      </c>
      <c r="H60" s="6">
        <v>43831</v>
      </c>
      <c r="I60" s="2">
        <v>45657</v>
      </c>
      <c r="J60">
        <v>303.47000000000003</v>
      </c>
      <c r="K60" s="45">
        <f t="shared" si="0"/>
        <v>1087.2333986928104</v>
      </c>
      <c r="L60" s="3">
        <f t="shared" si="1"/>
        <v>366</v>
      </c>
      <c r="M60" s="3">
        <f t="shared" si="2"/>
        <v>1</v>
      </c>
      <c r="N60" s="3">
        <f t="shared" si="3"/>
        <v>0</v>
      </c>
      <c r="O60" s="3">
        <f t="shared" si="8"/>
        <v>365</v>
      </c>
      <c r="P60" s="51">
        <f t="shared" si="4"/>
        <v>110766.55</v>
      </c>
      <c r="Q60" s="51">
        <f t="shared" si="5"/>
        <v>182554.19894631792</v>
      </c>
      <c r="R60" s="51">
        <f t="shared" si="6"/>
        <v>167911.47916982521</v>
      </c>
      <c r="S60" s="51">
        <f t="shared" si="9"/>
        <v>350465.6781161431</v>
      </c>
      <c r="T60" s="58">
        <f t="shared" si="10"/>
        <v>27312.300000000003</v>
      </c>
      <c r="U60" s="58">
        <f t="shared" si="7"/>
        <v>27312.300000000003</v>
      </c>
      <c r="V60" s="13"/>
      <c r="W60" s="77">
        <f t="shared" si="11"/>
        <v>130</v>
      </c>
      <c r="X60" s="57">
        <f t="shared" si="12"/>
        <v>141340.34183006536</v>
      </c>
      <c r="Y60" s="72">
        <f t="shared" si="13"/>
        <v>114028.04183006535</v>
      </c>
      <c r="AA60" s="74">
        <f t="shared" si="14"/>
        <v>141340.34183006536</v>
      </c>
    </row>
    <row r="61" spans="1:27" ht="14.5" x14ac:dyDescent="0.35">
      <c r="A61">
        <v>1154</v>
      </c>
      <c r="B61" t="s">
        <v>98</v>
      </c>
      <c r="C61" t="s">
        <v>1385</v>
      </c>
      <c r="D61" t="s">
        <v>38</v>
      </c>
      <c r="E61" t="s">
        <v>8</v>
      </c>
      <c r="F61" t="s">
        <v>39</v>
      </c>
      <c r="G61" t="s">
        <v>40</v>
      </c>
      <c r="H61" s="6">
        <v>44207</v>
      </c>
      <c r="I61" s="2">
        <v>45657</v>
      </c>
      <c r="J61">
        <v>303.47000000000003</v>
      </c>
      <c r="K61" s="45">
        <f t="shared" si="0"/>
        <v>1041.5695424836601</v>
      </c>
      <c r="L61" s="3">
        <f t="shared" si="1"/>
        <v>366</v>
      </c>
      <c r="M61" s="3">
        <f t="shared" si="2"/>
        <v>0</v>
      </c>
      <c r="N61" s="3">
        <f t="shared" si="3"/>
        <v>14</v>
      </c>
      <c r="O61" s="3">
        <f t="shared" si="8"/>
        <v>352</v>
      </c>
      <c r="P61" s="51">
        <f t="shared" si="4"/>
        <v>106821.44</v>
      </c>
      <c r="Q61" s="51">
        <f t="shared" si="5"/>
        <v>176052.26857288741</v>
      </c>
      <c r="R61" s="51">
        <f t="shared" si="6"/>
        <v>161931.07032268072</v>
      </c>
      <c r="S61" s="51">
        <f t="shared" si="9"/>
        <v>337983.33889556816</v>
      </c>
      <c r="T61" s="58">
        <f t="shared" si="10"/>
        <v>27312.300000000003</v>
      </c>
      <c r="U61" s="58">
        <f t="shared" si="7"/>
        <v>27312.300000000003</v>
      </c>
      <c r="V61" s="13"/>
      <c r="W61" s="77">
        <f t="shared" si="11"/>
        <v>130</v>
      </c>
      <c r="X61" s="57">
        <f t="shared" si="12"/>
        <v>135404.04052287582</v>
      </c>
      <c r="Y61" s="72">
        <f t="shared" si="13"/>
        <v>108091.74052287581</v>
      </c>
      <c r="AA61" s="74">
        <f t="shared" si="14"/>
        <v>135404.04052287582</v>
      </c>
    </row>
    <row r="62" spans="1:27" ht="14.5" x14ac:dyDescent="0.35">
      <c r="A62">
        <v>1155</v>
      </c>
      <c r="B62" t="s">
        <v>100</v>
      </c>
      <c r="C62" t="s">
        <v>1385</v>
      </c>
      <c r="D62" t="s">
        <v>38</v>
      </c>
      <c r="E62" t="s">
        <v>8</v>
      </c>
      <c r="F62" t="s">
        <v>1497</v>
      </c>
      <c r="G62" t="s">
        <v>40</v>
      </c>
      <c r="H62" s="6">
        <v>44039</v>
      </c>
      <c r="I62" s="2">
        <v>45657</v>
      </c>
      <c r="J62">
        <v>303.47000000000003</v>
      </c>
      <c r="K62" s="45">
        <f t="shared" si="0"/>
        <v>996.048888888889</v>
      </c>
      <c r="L62" s="3">
        <f t="shared" si="1"/>
        <v>366</v>
      </c>
      <c r="M62" s="3">
        <f t="shared" si="2"/>
        <v>9</v>
      </c>
      <c r="N62" s="3">
        <f t="shared" si="3"/>
        <v>10</v>
      </c>
      <c r="O62" s="3">
        <f t="shared" si="8"/>
        <v>347</v>
      </c>
      <c r="P62" s="51">
        <f t="shared" si="4"/>
        <v>105304.09000000001</v>
      </c>
      <c r="Q62" s="51">
        <f t="shared" si="5"/>
        <v>173551.52612156799</v>
      </c>
      <c r="R62" s="51">
        <f t="shared" si="6"/>
        <v>159630.91307377903</v>
      </c>
      <c r="S62" s="51">
        <f t="shared" si="9"/>
        <v>333182.43919534702</v>
      </c>
      <c r="T62" s="58">
        <f t="shared" si="10"/>
        <v>27312.300000000003</v>
      </c>
      <c r="U62" s="58">
        <f t="shared" si="7"/>
        <v>27312.300000000003</v>
      </c>
      <c r="V62" s="13"/>
      <c r="W62" s="77">
        <f t="shared" si="11"/>
        <v>130</v>
      </c>
      <c r="X62" s="57">
        <f t="shared" si="12"/>
        <v>129486.35555555556</v>
      </c>
      <c r="Y62" s="72">
        <f t="shared" si="13"/>
        <v>102174.05555555556</v>
      </c>
      <c r="AA62" s="74">
        <f t="shared" si="14"/>
        <v>129486.35555555556</v>
      </c>
    </row>
    <row r="63" spans="1:27" ht="14.5" x14ac:dyDescent="0.35">
      <c r="A63">
        <v>1158</v>
      </c>
      <c r="B63" t="s">
        <v>102</v>
      </c>
      <c r="C63" t="s">
        <v>1385</v>
      </c>
      <c r="D63" t="s">
        <v>38</v>
      </c>
      <c r="E63" t="s">
        <v>8</v>
      </c>
      <c r="F63" t="s">
        <v>1496</v>
      </c>
      <c r="G63" t="s">
        <v>40</v>
      </c>
      <c r="H63" s="6">
        <v>43831</v>
      </c>
      <c r="I63" s="2">
        <v>45657</v>
      </c>
      <c r="J63">
        <v>303.47000000000003</v>
      </c>
      <c r="K63" s="45">
        <f t="shared" si="0"/>
        <v>1021.8249673202614</v>
      </c>
      <c r="L63" s="3">
        <f t="shared" si="1"/>
        <v>366</v>
      </c>
      <c r="M63" s="3">
        <f t="shared" si="2"/>
        <v>3</v>
      </c>
      <c r="N63" s="3">
        <f t="shared" si="3"/>
        <v>16</v>
      </c>
      <c r="O63" s="3">
        <f t="shared" si="8"/>
        <v>347</v>
      </c>
      <c r="P63" s="51">
        <f t="shared" si="4"/>
        <v>105304.09000000001</v>
      </c>
      <c r="Q63" s="51">
        <f t="shared" si="5"/>
        <v>173551.52612156799</v>
      </c>
      <c r="R63" s="51">
        <f t="shared" si="6"/>
        <v>159630.91307377903</v>
      </c>
      <c r="S63" s="51">
        <f t="shared" si="9"/>
        <v>333182.43919534702</v>
      </c>
      <c r="T63" s="58">
        <f t="shared" si="10"/>
        <v>27312.300000000003</v>
      </c>
      <c r="U63" s="58">
        <f t="shared" si="7"/>
        <v>27312.300000000003</v>
      </c>
      <c r="V63" s="13"/>
      <c r="W63" s="77">
        <f t="shared" si="11"/>
        <v>130</v>
      </c>
      <c r="X63" s="57">
        <f t="shared" si="12"/>
        <v>132837.24575163398</v>
      </c>
      <c r="Y63" s="72">
        <f t="shared" si="13"/>
        <v>105524.94575163398</v>
      </c>
      <c r="AA63" s="74">
        <f t="shared" si="14"/>
        <v>132837.24575163398</v>
      </c>
    </row>
    <row r="64" spans="1:27" ht="14.5" x14ac:dyDescent="0.35">
      <c r="A64">
        <v>1160</v>
      </c>
      <c r="B64" t="s">
        <v>103</v>
      </c>
      <c r="C64" t="s">
        <v>1385</v>
      </c>
      <c r="D64" t="s">
        <v>38</v>
      </c>
      <c r="E64" t="s">
        <v>8</v>
      </c>
      <c r="F64" t="s">
        <v>1497</v>
      </c>
      <c r="G64" t="s">
        <v>40</v>
      </c>
      <c r="H64" s="6">
        <v>43831</v>
      </c>
      <c r="I64" s="2">
        <v>45657</v>
      </c>
      <c r="J64">
        <v>303.47000000000003</v>
      </c>
      <c r="K64" s="45">
        <f t="shared" si="0"/>
        <v>1068.0752287581697</v>
      </c>
      <c r="L64" s="3">
        <f t="shared" si="1"/>
        <v>366</v>
      </c>
      <c r="M64" s="3">
        <f t="shared" si="2"/>
        <v>2</v>
      </c>
      <c r="N64" s="3">
        <f t="shared" si="3"/>
        <v>0</v>
      </c>
      <c r="O64" s="3">
        <f t="shared" si="8"/>
        <v>364</v>
      </c>
      <c r="P64" s="51">
        <f t="shared" si="4"/>
        <v>110463.08000000002</v>
      </c>
      <c r="Q64" s="51">
        <f t="shared" si="5"/>
        <v>182054.05045605404</v>
      </c>
      <c r="R64" s="51">
        <f t="shared" si="6"/>
        <v>167451.44772004487</v>
      </c>
      <c r="S64" s="51">
        <f t="shared" si="9"/>
        <v>349505.49817609892</v>
      </c>
      <c r="T64" s="58">
        <f t="shared" si="10"/>
        <v>27312.300000000003</v>
      </c>
      <c r="U64" s="58">
        <f t="shared" si="7"/>
        <v>27312.300000000003</v>
      </c>
      <c r="V64" s="13"/>
      <c r="W64" s="77">
        <f t="shared" si="11"/>
        <v>130</v>
      </c>
      <c r="X64" s="57">
        <f t="shared" si="12"/>
        <v>138849.77973856207</v>
      </c>
      <c r="Y64" s="72">
        <f t="shared" si="13"/>
        <v>111537.47973856206</v>
      </c>
      <c r="AA64" s="74">
        <f t="shared" si="14"/>
        <v>138849.77973856207</v>
      </c>
    </row>
    <row r="65" spans="1:27" ht="14.5" x14ac:dyDescent="0.35">
      <c r="A65">
        <v>1161</v>
      </c>
      <c r="B65" t="s">
        <v>104</v>
      </c>
      <c r="C65" t="s">
        <v>1385</v>
      </c>
      <c r="D65" t="s">
        <v>38</v>
      </c>
      <c r="E65" t="s">
        <v>8</v>
      </c>
      <c r="F65" t="s">
        <v>39</v>
      </c>
      <c r="G65" t="s">
        <v>40</v>
      </c>
      <c r="H65" s="6">
        <v>44480</v>
      </c>
      <c r="I65" s="2">
        <v>45657</v>
      </c>
      <c r="J65">
        <v>303.47000000000003</v>
      </c>
      <c r="K65" s="45">
        <f t="shared" si="0"/>
        <v>1038.6224183006534</v>
      </c>
      <c r="L65" s="3">
        <f t="shared" si="1"/>
        <v>366</v>
      </c>
      <c r="M65" s="3">
        <f t="shared" si="2"/>
        <v>9</v>
      </c>
      <c r="N65" s="3">
        <f t="shared" si="3"/>
        <v>0</v>
      </c>
      <c r="O65" s="3">
        <f t="shared" si="8"/>
        <v>357</v>
      </c>
      <c r="P65" s="51">
        <f t="shared" si="4"/>
        <v>108338.79000000001</v>
      </c>
      <c r="Q65" s="51">
        <f t="shared" si="5"/>
        <v>178553.01102420685</v>
      </c>
      <c r="R65" s="51">
        <f t="shared" si="6"/>
        <v>164231.22757158245</v>
      </c>
      <c r="S65" s="51">
        <f t="shared" si="9"/>
        <v>342784.2385957893</v>
      </c>
      <c r="T65" s="58">
        <f t="shared" si="10"/>
        <v>27312.300000000003</v>
      </c>
      <c r="U65" s="58">
        <f t="shared" si="7"/>
        <v>27312.300000000003</v>
      </c>
      <c r="V65" s="13"/>
      <c r="W65" s="77">
        <f t="shared" si="11"/>
        <v>130</v>
      </c>
      <c r="X65" s="57">
        <f t="shared" si="12"/>
        <v>135020.91437908495</v>
      </c>
      <c r="Y65" s="72">
        <f t="shared" si="13"/>
        <v>107708.61437908495</v>
      </c>
      <c r="AA65" s="74">
        <f t="shared" si="14"/>
        <v>135020.91437908495</v>
      </c>
    </row>
    <row r="66" spans="1:27" ht="14.5" x14ac:dyDescent="0.35">
      <c r="A66">
        <v>1162</v>
      </c>
      <c r="B66" t="s">
        <v>106</v>
      </c>
      <c r="C66" t="s">
        <v>1385</v>
      </c>
      <c r="D66" t="s">
        <v>38</v>
      </c>
      <c r="E66" t="s">
        <v>8</v>
      </c>
      <c r="F66" t="s">
        <v>1497</v>
      </c>
      <c r="G66" t="s">
        <v>40</v>
      </c>
      <c r="H66" s="6">
        <v>43831</v>
      </c>
      <c r="I66" s="2">
        <v>45657</v>
      </c>
      <c r="J66">
        <v>303.47000000000003</v>
      </c>
      <c r="K66" s="45">
        <f t="shared" si="0"/>
        <v>105.77372549019616</v>
      </c>
      <c r="L66" s="3">
        <f t="shared" si="1"/>
        <v>366</v>
      </c>
      <c r="M66" s="3">
        <f t="shared" si="2"/>
        <v>2</v>
      </c>
      <c r="N66" s="3">
        <f t="shared" si="3"/>
        <v>189</v>
      </c>
      <c r="O66" s="3">
        <f t="shared" si="8"/>
        <v>175</v>
      </c>
      <c r="P66" s="51">
        <f t="shared" si="4"/>
        <v>53107.250000000007</v>
      </c>
      <c r="Q66" s="51">
        <f t="shared" si="5"/>
        <v>87525.985796179826</v>
      </c>
      <c r="R66" s="51">
        <f t="shared" si="6"/>
        <v>80505.503711560028</v>
      </c>
      <c r="S66" s="51">
        <f t="shared" si="9"/>
        <v>168031.48950773984</v>
      </c>
      <c r="T66" s="58">
        <f t="shared" si="10"/>
        <v>27312.300000000003</v>
      </c>
      <c r="U66" s="58">
        <f t="shared" si="7"/>
        <v>27312.300000000003</v>
      </c>
      <c r="V66" s="13"/>
      <c r="W66" s="77">
        <f t="shared" si="11"/>
        <v>130</v>
      </c>
      <c r="X66" s="57">
        <f t="shared" si="12"/>
        <v>13750.5843137255</v>
      </c>
      <c r="Y66" s="72">
        <f t="shared" si="13"/>
        <v>0</v>
      </c>
      <c r="AA66" s="74">
        <f t="shared" si="14"/>
        <v>27312.300000000003</v>
      </c>
    </row>
    <row r="67" spans="1:27" ht="14.5" x14ac:dyDescent="0.35">
      <c r="A67">
        <v>1163</v>
      </c>
      <c r="B67" t="s">
        <v>107</v>
      </c>
      <c r="C67" t="s">
        <v>1385</v>
      </c>
      <c r="D67" t="s">
        <v>38</v>
      </c>
      <c r="E67" t="s">
        <v>8</v>
      </c>
      <c r="F67" t="s">
        <v>1497</v>
      </c>
      <c r="G67" t="s">
        <v>40</v>
      </c>
      <c r="H67" s="6">
        <v>44298</v>
      </c>
      <c r="I67" s="2">
        <v>45657</v>
      </c>
      <c r="J67">
        <v>303.47000000000003</v>
      </c>
      <c r="K67" s="45">
        <f t="shared" si="0"/>
        <v>1051.541633986928</v>
      </c>
      <c r="L67" s="3">
        <f t="shared" si="1"/>
        <v>366</v>
      </c>
      <c r="M67" s="3">
        <f t="shared" si="2"/>
        <v>16</v>
      </c>
      <c r="N67" s="3">
        <f t="shared" si="3"/>
        <v>0</v>
      </c>
      <c r="O67" s="3">
        <f t="shared" si="8"/>
        <v>350</v>
      </c>
      <c r="P67" s="51">
        <f t="shared" si="4"/>
        <v>106214.50000000001</v>
      </c>
      <c r="Q67" s="51">
        <f t="shared" si="5"/>
        <v>175051.97159235965</v>
      </c>
      <c r="R67" s="51">
        <f t="shared" si="6"/>
        <v>161011.00742312006</v>
      </c>
      <c r="S67" s="51">
        <f t="shared" si="9"/>
        <v>336062.97901547968</v>
      </c>
      <c r="T67" s="58">
        <f t="shared" si="10"/>
        <v>27312.300000000003</v>
      </c>
      <c r="U67" s="58">
        <f t="shared" si="7"/>
        <v>27312.300000000003</v>
      </c>
      <c r="V67" s="13"/>
      <c r="W67" s="77">
        <f t="shared" si="11"/>
        <v>130</v>
      </c>
      <c r="X67" s="57">
        <f t="shared" si="12"/>
        <v>136700.41241830064</v>
      </c>
      <c r="Y67" s="72">
        <f t="shared" si="13"/>
        <v>109388.11241830063</v>
      </c>
      <c r="AA67" s="74">
        <f t="shared" si="14"/>
        <v>136700.41241830064</v>
      </c>
    </row>
    <row r="68" spans="1:27" ht="14.5" x14ac:dyDescent="0.35">
      <c r="A68">
        <v>1164</v>
      </c>
      <c r="B68" t="s">
        <v>1387</v>
      </c>
      <c r="C68" t="s">
        <v>1488</v>
      </c>
      <c r="D68" t="s">
        <v>38</v>
      </c>
      <c r="E68" t="s">
        <v>8</v>
      </c>
      <c r="F68" t="s">
        <v>45</v>
      </c>
      <c r="G68" t="s">
        <v>40</v>
      </c>
      <c r="H68" s="6">
        <v>43831</v>
      </c>
      <c r="I68" s="2">
        <v>45657</v>
      </c>
      <c r="J68">
        <v>266</v>
      </c>
      <c r="K68" s="45">
        <f t="shared" si="0"/>
        <v>266</v>
      </c>
      <c r="L68" s="3">
        <f t="shared" si="1"/>
        <v>366</v>
      </c>
      <c r="M68" s="3">
        <f t="shared" si="2"/>
        <v>0</v>
      </c>
      <c r="N68" s="3">
        <f t="shared" si="3"/>
        <v>0</v>
      </c>
      <c r="O68" s="3">
        <f t="shared" si="8"/>
        <v>366</v>
      </c>
      <c r="P68" s="51">
        <f t="shared" si="4"/>
        <v>97356</v>
      </c>
      <c r="Q68" s="51">
        <f t="shared" si="5"/>
        <v>183054.3474365818</v>
      </c>
      <c r="R68" s="51">
        <f t="shared" si="6"/>
        <v>147582.37000301536</v>
      </c>
      <c r="S68" s="51">
        <f t="shared" si="9"/>
        <v>330636.71743959712</v>
      </c>
      <c r="T68" s="58">
        <f t="shared" si="10"/>
        <v>23940</v>
      </c>
      <c r="U68" s="58">
        <f t="shared" si="7"/>
        <v>23940</v>
      </c>
      <c r="V68" s="13"/>
      <c r="W68" s="77">
        <f t="shared" si="11"/>
        <v>0</v>
      </c>
      <c r="X68" s="57">
        <f t="shared" si="12"/>
        <v>0</v>
      </c>
      <c r="Y68" s="72">
        <f t="shared" si="13"/>
        <v>0</v>
      </c>
      <c r="AA68" s="74">
        <f t="shared" si="14"/>
        <v>23940</v>
      </c>
    </row>
    <row r="69" spans="1:27" ht="14.5" x14ac:dyDescent="0.35">
      <c r="A69">
        <v>1165</v>
      </c>
      <c r="B69" t="s">
        <v>109</v>
      </c>
      <c r="C69" t="s">
        <v>1385</v>
      </c>
      <c r="D69" t="s">
        <v>38</v>
      </c>
      <c r="E69" t="s">
        <v>8</v>
      </c>
      <c r="F69" t="s">
        <v>1497</v>
      </c>
      <c r="G69" t="s">
        <v>40</v>
      </c>
      <c r="H69" s="6">
        <v>44823</v>
      </c>
      <c r="I69" s="2">
        <v>45657</v>
      </c>
      <c r="J69">
        <v>303.47000000000003</v>
      </c>
      <c r="K69" s="45">
        <f t="shared" ref="K69:K132" si="15">IFERROR(VLOOKUP(A69,promedio,29,FALSE),J69)</f>
        <v>1085.9619607843138</v>
      </c>
      <c r="L69" s="3">
        <f t="shared" ref="L69:L132" si="16">IF(DATEDIF(H69,I69,"D")&gt;366,366,DATEDIF(H69,I69,"D")+1)</f>
        <v>366</v>
      </c>
      <c r="M69" s="3">
        <f t="shared" ref="M69:M132" si="17">IFERROR(VLOOKUP(A69,faltas,7,FALSE),0)</f>
        <v>3</v>
      </c>
      <c r="N69" s="3">
        <f t="shared" ref="N69:N132" si="18">IFERROR(VLOOKUP(A69,INCP,4,FALSE),0)</f>
        <v>0</v>
      </c>
      <c r="O69" s="3">
        <f t="shared" si="8"/>
        <v>363</v>
      </c>
      <c r="P69" s="51">
        <f t="shared" ref="P69:P132" si="19">IF(J69&gt;TOPE,TOPE,J69)*O69</f>
        <v>110159.61000000002</v>
      </c>
      <c r="Q69" s="51">
        <f t="shared" ref="Q69:Q132" si="20">O69*facdias</f>
        <v>181553.90196579014</v>
      </c>
      <c r="R69" s="51">
        <f t="shared" ref="R69:R132" si="21">P69*facsueldo</f>
        <v>166991.41627026454</v>
      </c>
      <c r="S69" s="51">
        <f t="shared" si="9"/>
        <v>348545.31823605468</v>
      </c>
      <c r="T69" s="58">
        <f t="shared" si="10"/>
        <v>27312.300000000003</v>
      </c>
      <c r="U69" s="58">
        <f t="shared" ref="U69:U132" si="22">IF(S69&gt;T69,T69,S69)</f>
        <v>27312.300000000003</v>
      </c>
      <c r="V69" s="13"/>
      <c r="W69" s="77">
        <f t="shared" si="11"/>
        <v>130</v>
      </c>
      <c r="X69" s="57">
        <f t="shared" si="12"/>
        <v>141175.0549019608</v>
      </c>
      <c r="Y69" s="72">
        <f t="shared" si="13"/>
        <v>113862.7549019608</v>
      </c>
      <c r="AA69" s="74">
        <f t="shared" si="14"/>
        <v>141175.0549019608</v>
      </c>
    </row>
    <row r="70" spans="1:27" ht="14.5" x14ac:dyDescent="0.35">
      <c r="A70">
        <v>1167</v>
      </c>
      <c r="B70" t="s">
        <v>111</v>
      </c>
      <c r="C70" t="s">
        <v>1385</v>
      </c>
      <c r="D70" t="s">
        <v>38</v>
      </c>
      <c r="E70" t="s">
        <v>8</v>
      </c>
      <c r="F70" t="s">
        <v>56</v>
      </c>
      <c r="G70" t="s">
        <v>40</v>
      </c>
      <c r="H70" s="6">
        <v>44046</v>
      </c>
      <c r="I70" s="2">
        <v>45657</v>
      </c>
      <c r="J70">
        <v>303.47000000000003</v>
      </c>
      <c r="K70" s="45">
        <f t="shared" si="15"/>
        <v>976.79</v>
      </c>
      <c r="L70" s="3">
        <f t="shared" si="16"/>
        <v>366</v>
      </c>
      <c r="M70" s="3">
        <f t="shared" si="17"/>
        <v>3</v>
      </c>
      <c r="N70" s="3">
        <f t="shared" si="18"/>
        <v>0</v>
      </c>
      <c r="O70" s="3">
        <f t="shared" ref="O70:O132" si="23">L70-M70-N70</f>
        <v>363</v>
      </c>
      <c r="P70" s="51">
        <f t="shared" si="19"/>
        <v>110159.61000000002</v>
      </c>
      <c r="Q70" s="51">
        <f t="shared" si="20"/>
        <v>181553.90196579014</v>
      </c>
      <c r="R70" s="51">
        <f t="shared" si="21"/>
        <v>166991.41627026454</v>
      </c>
      <c r="S70" s="51">
        <f t="shared" ref="S70:S132" si="24">Q70+R70</f>
        <v>348545.31823605468</v>
      </c>
      <c r="T70" s="58">
        <f t="shared" ref="T70:T133" si="25">90*J70</f>
        <v>27312.300000000003</v>
      </c>
      <c r="U70" s="58">
        <f t="shared" si="22"/>
        <v>27312.300000000003</v>
      </c>
      <c r="V70" s="13"/>
      <c r="W70" s="77">
        <f t="shared" ref="W70:W133" si="26">IF(C70="ACTIVO",130,0)</f>
        <v>130</v>
      </c>
      <c r="X70" s="57">
        <f t="shared" ref="X70:X133" si="27">K70*W70</f>
        <v>126982.7</v>
      </c>
      <c r="Y70" s="72">
        <f t="shared" ref="Y70:Y133" si="28">IF(X70-U70&lt;0,0,X70-U70)</f>
        <v>99670.399999999994</v>
      </c>
      <c r="AA70" s="74">
        <f t="shared" ref="AA70:AA133" si="29">U70+Y70</f>
        <v>126982.7</v>
      </c>
    </row>
    <row r="71" spans="1:27" ht="14.5" x14ac:dyDescent="0.35">
      <c r="A71">
        <v>1168</v>
      </c>
      <c r="B71" t="s">
        <v>113</v>
      </c>
      <c r="C71" t="s">
        <v>1385</v>
      </c>
      <c r="D71" t="s">
        <v>38</v>
      </c>
      <c r="E71" t="s">
        <v>8</v>
      </c>
      <c r="F71" t="s">
        <v>39</v>
      </c>
      <c r="G71" t="s">
        <v>40</v>
      </c>
      <c r="H71" s="6">
        <v>43831</v>
      </c>
      <c r="I71" s="2">
        <v>45657</v>
      </c>
      <c r="J71">
        <v>303.47000000000003</v>
      </c>
      <c r="K71" s="45">
        <f t="shared" si="15"/>
        <v>1046.3395424836601</v>
      </c>
      <c r="L71" s="3">
        <f t="shared" si="16"/>
        <v>366</v>
      </c>
      <c r="M71" s="3">
        <f t="shared" si="17"/>
        <v>1</v>
      </c>
      <c r="N71" s="3">
        <f t="shared" si="18"/>
        <v>0</v>
      </c>
      <c r="O71" s="3">
        <f t="shared" si="23"/>
        <v>365</v>
      </c>
      <c r="P71" s="51">
        <f t="shared" si="19"/>
        <v>110766.55</v>
      </c>
      <c r="Q71" s="51">
        <f t="shared" si="20"/>
        <v>182554.19894631792</v>
      </c>
      <c r="R71" s="51">
        <f t="shared" si="21"/>
        <v>167911.47916982521</v>
      </c>
      <c r="S71" s="51">
        <f t="shared" si="24"/>
        <v>350465.6781161431</v>
      </c>
      <c r="T71" s="58">
        <f t="shared" si="25"/>
        <v>27312.300000000003</v>
      </c>
      <c r="U71" s="58">
        <f t="shared" si="22"/>
        <v>27312.300000000003</v>
      </c>
      <c r="V71" s="13"/>
      <c r="W71" s="77">
        <f t="shared" si="26"/>
        <v>130</v>
      </c>
      <c r="X71" s="57">
        <f t="shared" si="27"/>
        <v>136024.14052287582</v>
      </c>
      <c r="Y71" s="72">
        <f t="shared" si="28"/>
        <v>108711.84052287582</v>
      </c>
      <c r="AA71" s="74">
        <f t="shared" si="29"/>
        <v>136024.14052287582</v>
      </c>
    </row>
    <row r="72" spans="1:27" ht="14.5" x14ac:dyDescent="0.35">
      <c r="A72">
        <v>1169</v>
      </c>
      <c r="B72" t="s">
        <v>114</v>
      </c>
      <c r="C72" t="s">
        <v>1385</v>
      </c>
      <c r="D72" t="s">
        <v>38</v>
      </c>
      <c r="E72" t="s">
        <v>8</v>
      </c>
      <c r="F72" t="s">
        <v>1497</v>
      </c>
      <c r="G72" t="s">
        <v>40</v>
      </c>
      <c r="H72" s="6">
        <v>43831</v>
      </c>
      <c r="I72" s="2">
        <v>45657</v>
      </c>
      <c r="J72">
        <v>303.47000000000003</v>
      </c>
      <c r="K72" s="45">
        <f t="shared" si="15"/>
        <v>1095.0742483660131</v>
      </c>
      <c r="L72" s="3">
        <f t="shared" si="16"/>
        <v>366</v>
      </c>
      <c r="M72" s="3">
        <f t="shared" si="17"/>
        <v>1</v>
      </c>
      <c r="N72" s="3">
        <f t="shared" si="18"/>
        <v>0</v>
      </c>
      <c r="O72" s="3">
        <f t="shared" si="23"/>
        <v>365</v>
      </c>
      <c r="P72" s="51">
        <f t="shared" si="19"/>
        <v>110766.55</v>
      </c>
      <c r="Q72" s="51">
        <f t="shared" si="20"/>
        <v>182554.19894631792</v>
      </c>
      <c r="R72" s="51">
        <f t="shared" si="21"/>
        <v>167911.47916982521</v>
      </c>
      <c r="S72" s="51">
        <f t="shared" si="24"/>
        <v>350465.6781161431</v>
      </c>
      <c r="T72" s="58">
        <f t="shared" si="25"/>
        <v>27312.300000000003</v>
      </c>
      <c r="U72" s="58">
        <f t="shared" si="22"/>
        <v>27312.300000000003</v>
      </c>
      <c r="V72" s="13"/>
      <c r="W72" s="77">
        <f t="shared" si="26"/>
        <v>130</v>
      </c>
      <c r="X72" s="57">
        <f t="shared" si="27"/>
        <v>142359.6522875817</v>
      </c>
      <c r="Y72" s="72">
        <f t="shared" si="28"/>
        <v>115047.3522875817</v>
      </c>
      <c r="AA72" s="74">
        <f t="shared" si="29"/>
        <v>142359.6522875817</v>
      </c>
    </row>
    <row r="73" spans="1:27" ht="14.5" x14ac:dyDescent="0.35">
      <c r="A73">
        <v>1170</v>
      </c>
      <c r="B73" t="s">
        <v>115</v>
      </c>
      <c r="C73" t="s">
        <v>1385</v>
      </c>
      <c r="D73" t="s">
        <v>38</v>
      </c>
      <c r="E73" t="s">
        <v>8</v>
      </c>
      <c r="F73" t="s">
        <v>1496</v>
      </c>
      <c r="G73" t="s">
        <v>40</v>
      </c>
      <c r="H73" s="6">
        <v>43831</v>
      </c>
      <c r="I73" s="2">
        <v>45657</v>
      </c>
      <c r="J73">
        <v>303.47000000000003</v>
      </c>
      <c r="K73" s="45">
        <f t="shared" si="15"/>
        <v>1096.9174509803922</v>
      </c>
      <c r="L73" s="3">
        <f t="shared" si="16"/>
        <v>366</v>
      </c>
      <c r="M73" s="3">
        <f t="shared" si="17"/>
        <v>4</v>
      </c>
      <c r="N73" s="3">
        <f t="shared" si="18"/>
        <v>0</v>
      </c>
      <c r="O73" s="3">
        <f t="shared" si="23"/>
        <v>362</v>
      </c>
      <c r="P73" s="51">
        <f t="shared" si="19"/>
        <v>109856.14000000001</v>
      </c>
      <c r="Q73" s="51">
        <f t="shared" si="20"/>
        <v>181053.75347552626</v>
      </c>
      <c r="R73" s="51">
        <f t="shared" si="21"/>
        <v>166531.38482048418</v>
      </c>
      <c r="S73" s="51">
        <f t="shared" si="24"/>
        <v>347585.13829601044</v>
      </c>
      <c r="T73" s="58">
        <f t="shared" si="25"/>
        <v>27312.300000000003</v>
      </c>
      <c r="U73" s="58">
        <f t="shared" si="22"/>
        <v>27312.300000000003</v>
      </c>
      <c r="V73" s="13"/>
      <c r="W73" s="77">
        <f t="shared" si="26"/>
        <v>130</v>
      </c>
      <c r="X73" s="57">
        <f t="shared" si="27"/>
        <v>142599.26862745098</v>
      </c>
      <c r="Y73" s="72">
        <f t="shared" si="28"/>
        <v>115286.96862745097</v>
      </c>
      <c r="AA73" s="74">
        <f t="shared" si="29"/>
        <v>142599.26862745098</v>
      </c>
    </row>
    <row r="74" spans="1:27" ht="14.5" x14ac:dyDescent="0.35">
      <c r="A74">
        <v>1171</v>
      </c>
      <c r="B74" t="s">
        <v>116</v>
      </c>
      <c r="C74" t="s">
        <v>1385</v>
      </c>
      <c r="D74" t="s">
        <v>38</v>
      </c>
      <c r="E74" t="s">
        <v>8</v>
      </c>
      <c r="F74" t="s">
        <v>1497</v>
      </c>
      <c r="G74" t="s">
        <v>40</v>
      </c>
      <c r="H74" s="6">
        <v>43831</v>
      </c>
      <c r="I74" s="2">
        <v>45657</v>
      </c>
      <c r="J74">
        <v>303.47000000000003</v>
      </c>
      <c r="K74" s="45">
        <f t="shared" si="15"/>
        <v>1016.6789542483658</v>
      </c>
      <c r="L74" s="3">
        <f t="shared" si="16"/>
        <v>366</v>
      </c>
      <c r="M74" s="3">
        <f t="shared" si="17"/>
        <v>8</v>
      </c>
      <c r="N74" s="3">
        <f t="shared" si="18"/>
        <v>4</v>
      </c>
      <c r="O74" s="3">
        <f t="shared" si="23"/>
        <v>354</v>
      </c>
      <c r="P74" s="51">
        <f t="shared" si="19"/>
        <v>107428.38</v>
      </c>
      <c r="Q74" s="51">
        <f t="shared" si="20"/>
        <v>177052.56555341519</v>
      </c>
      <c r="R74" s="51">
        <f t="shared" si="21"/>
        <v>162851.13322224142</v>
      </c>
      <c r="S74" s="51">
        <f t="shared" si="24"/>
        <v>339903.69877565664</v>
      </c>
      <c r="T74" s="58">
        <f t="shared" si="25"/>
        <v>27312.300000000003</v>
      </c>
      <c r="U74" s="58">
        <f t="shared" si="22"/>
        <v>27312.300000000003</v>
      </c>
      <c r="V74" s="13"/>
      <c r="W74" s="77">
        <f t="shared" si="26"/>
        <v>130</v>
      </c>
      <c r="X74" s="57">
        <f t="shared" si="27"/>
        <v>132168.26405228756</v>
      </c>
      <c r="Y74" s="72">
        <f t="shared" si="28"/>
        <v>104855.96405228756</v>
      </c>
      <c r="AA74" s="74">
        <f t="shared" si="29"/>
        <v>132168.26405228756</v>
      </c>
    </row>
    <row r="75" spans="1:27" ht="14.5" x14ac:dyDescent="0.35">
      <c r="A75">
        <v>1173</v>
      </c>
      <c r="B75" t="s">
        <v>117</v>
      </c>
      <c r="C75" t="s">
        <v>1385</v>
      </c>
      <c r="D75" t="s">
        <v>38</v>
      </c>
      <c r="E75" t="s">
        <v>8</v>
      </c>
      <c r="F75" t="s">
        <v>1497</v>
      </c>
      <c r="G75" t="s">
        <v>40</v>
      </c>
      <c r="H75" s="6">
        <v>43831</v>
      </c>
      <c r="I75" s="2">
        <v>45657</v>
      </c>
      <c r="J75">
        <v>303.47000000000003</v>
      </c>
      <c r="K75" s="45">
        <f t="shared" si="15"/>
        <v>1094.3794771241828</v>
      </c>
      <c r="L75" s="3">
        <f t="shared" si="16"/>
        <v>366</v>
      </c>
      <c r="M75" s="3">
        <f t="shared" si="17"/>
        <v>5</v>
      </c>
      <c r="N75" s="3">
        <f t="shared" si="18"/>
        <v>0</v>
      </c>
      <c r="O75" s="3">
        <f t="shared" si="23"/>
        <v>361</v>
      </c>
      <c r="P75" s="51">
        <f t="shared" si="19"/>
        <v>109552.67000000001</v>
      </c>
      <c r="Q75" s="51">
        <f t="shared" si="20"/>
        <v>180553.60498526238</v>
      </c>
      <c r="R75" s="51">
        <f t="shared" si="21"/>
        <v>166071.35337070384</v>
      </c>
      <c r="S75" s="51">
        <f t="shared" si="24"/>
        <v>346624.95835596626</v>
      </c>
      <c r="T75" s="58">
        <f t="shared" si="25"/>
        <v>27312.300000000003</v>
      </c>
      <c r="U75" s="58">
        <f t="shared" si="22"/>
        <v>27312.300000000003</v>
      </c>
      <c r="V75" s="13"/>
      <c r="W75" s="77">
        <f t="shared" si="26"/>
        <v>130</v>
      </c>
      <c r="X75" s="57">
        <f t="shared" si="27"/>
        <v>142269.33202614376</v>
      </c>
      <c r="Y75" s="72">
        <f t="shared" si="28"/>
        <v>114957.03202614376</v>
      </c>
      <c r="AA75" s="74">
        <f t="shared" si="29"/>
        <v>142269.33202614376</v>
      </c>
    </row>
    <row r="76" spans="1:27" ht="14.5" x14ac:dyDescent="0.35">
      <c r="A76">
        <v>1174</v>
      </c>
      <c r="B76" t="s">
        <v>118</v>
      </c>
      <c r="C76" t="s">
        <v>1385</v>
      </c>
      <c r="D76" t="s">
        <v>38</v>
      </c>
      <c r="E76" t="s">
        <v>8</v>
      </c>
      <c r="F76" t="s">
        <v>1496</v>
      </c>
      <c r="G76" t="s">
        <v>40</v>
      </c>
      <c r="H76" s="6">
        <v>43831</v>
      </c>
      <c r="I76" s="2">
        <v>45657</v>
      </c>
      <c r="J76">
        <v>303.47000000000003</v>
      </c>
      <c r="K76" s="45">
        <f t="shared" si="15"/>
        <v>1048.1335294117646</v>
      </c>
      <c r="L76" s="3">
        <f t="shared" si="16"/>
        <v>366</v>
      </c>
      <c r="M76" s="3">
        <f t="shared" si="17"/>
        <v>12</v>
      </c>
      <c r="N76" s="3">
        <f t="shared" si="18"/>
        <v>0</v>
      </c>
      <c r="O76" s="3">
        <f t="shared" si="23"/>
        <v>354</v>
      </c>
      <c r="P76" s="51">
        <f t="shared" si="19"/>
        <v>107428.38</v>
      </c>
      <c r="Q76" s="51">
        <f t="shared" si="20"/>
        <v>177052.56555341519</v>
      </c>
      <c r="R76" s="51">
        <f t="shared" si="21"/>
        <v>162851.13322224142</v>
      </c>
      <c r="S76" s="51">
        <f t="shared" si="24"/>
        <v>339903.69877565664</v>
      </c>
      <c r="T76" s="58">
        <f t="shared" si="25"/>
        <v>27312.300000000003</v>
      </c>
      <c r="U76" s="58">
        <f t="shared" si="22"/>
        <v>27312.300000000003</v>
      </c>
      <c r="V76" s="13"/>
      <c r="W76" s="77">
        <f t="shared" si="26"/>
        <v>130</v>
      </c>
      <c r="X76" s="57">
        <f t="shared" si="27"/>
        <v>136257.35882352939</v>
      </c>
      <c r="Y76" s="72">
        <f t="shared" si="28"/>
        <v>108945.05882352938</v>
      </c>
      <c r="AA76" s="74">
        <f t="shared" si="29"/>
        <v>136257.35882352939</v>
      </c>
    </row>
    <row r="77" spans="1:27" ht="14.5" x14ac:dyDescent="0.35">
      <c r="A77">
        <v>1175</v>
      </c>
      <c r="B77" t="s">
        <v>119</v>
      </c>
      <c r="C77" t="s">
        <v>1488</v>
      </c>
      <c r="D77" t="s">
        <v>38</v>
      </c>
      <c r="E77" t="s">
        <v>8</v>
      </c>
      <c r="F77" t="s">
        <v>39</v>
      </c>
      <c r="G77" t="s">
        <v>40</v>
      </c>
      <c r="H77" s="6">
        <v>43831</v>
      </c>
      <c r="I77" s="2">
        <v>45657</v>
      </c>
      <c r="J77">
        <v>285.95</v>
      </c>
      <c r="K77" s="45">
        <f t="shared" si="15"/>
        <v>285.95</v>
      </c>
      <c r="L77" s="3">
        <f t="shared" si="16"/>
        <v>366</v>
      </c>
      <c r="M77" s="3">
        <f t="shared" si="17"/>
        <v>7</v>
      </c>
      <c r="N77" s="3">
        <f t="shared" si="18"/>
        <v>0</v>
      </c>
      <c r="O77" s="3">
        <f t="shared" si="23"/>
        <v>359</v>
      </c>
      <c r="P77" s="51">
        <f t="shared" si="19"/>
        <v>102656.05</v>
      </c>
      <c r="Q77" s="51">
        <f t="shared" si="20"/>
        <v>179553.3080047346</v>
      </c>
      <c r="R77" s="51">
        <f t="shared" si="21"/>
        <v>155616.73809675875</v>
      </c>
      <c r="S77" s="51">
        <f t="shared" si="24"/>
        <v>335170.04610149335</v>
      </c>
      <c r="T77" s="58">
        <f t="shared" si="25"/>
        <v>25735.5</v>
      </c>
      <c r="U77" s="58">
        <f t="shared" si="22"/>
        <v>25735.5</v>
      </c>
      <c r="V77" s="13"/>
      <c r="W77" s="77">
        <f t="shared" si="26"/>
        <v>0</v>
      </c>
      <c r="X77" s="57">
        <f t="shared" si="27"/>
        <v>0</v>
      </c>
      <c r="Y77" s="72">
        <f t="shared" si="28"/>
        <v>0</v>
      </c>
      <c r="AA77" s="74">
        <f t="shared" si="29"/>
        <v>25735.5</v>
      </c>
    </row>
    <row r="78" spans="1:27" ht="14.5" x14ac:dyDescent="0.35">
      <c r="A78">
        <v>1177</v>
      </c>
      <c r="B78" t="s">
        <v>120</v>
      </c>
      <c r="C78" t="s">
        <v>1385</v>
      </c>
      <c r="D78" t="s">
        <v>38</v>
      </c>
      <c r="E78" t="s">
        <v>8</v>
      </c>
      <c r="F78" t="s">
        <v>1497</v>
      </c>
      <c r="G78" t="s">
        <v>40</v>
      </c>
      <c r="H78" s="6">
        <v>43831</v>
      </c>
      <c r="I78" s="2">
        <v>45657</v>
      </c>
      <c r="J78">
        <v>303.47000000000003</v>
      </c>
      <c r="K78" s="45">
        <f t="shared" si="15"/>
        <v>1071.0780392156862</v>
      </c>
      <c r="L78" s="3">
        <f t="shared" si="16"/>
        <v>366</v>
      </c>
      <c r="M78" s="3">
        <f t="shared" si="17"/>
        <v>5</v>
      </c>
      <c r="N78" s="3">
        <f t="shared" si="18"/>
        <v>0</v>
      </c>
      <c r="O78" s="3">
        <f t="shared" si="23"/>
        <v>361</v>
      </c>
      <c r="P78" s="51">
        <f t="shared" si="19"/>
        <v>109552.67000000001</v>
      </c>
      <c r="Q78" s="51">
        <f t="shared" si="20"/>
        <v>180553.60498526238</v>
      </c>
      <c r="R78" s="51">
        <f t="shared" si="21"/>
        <v>166071.35337070384</v>
      </c>
      <c r="S78" s="51">
        <f t="shared" si="24"/>
        <v>346624.95835596626</v>
      </c>
      <c r="T78" s="58">
        <f t="shared" si="25"/>
        <v>27312.300000000003</v>
      </c>
      <c r="U78" s="58">
        <f t="shared" si="22"/>
        <v>27312.300000000003</v>
      </c>
      <c r="V78" s="13"/>
      <c r="W78" s="77">
        <f t="shared" si="26"/>
        <v>130</v>
      </c>
      <c r="X78" s="57">
        <f t="shared" si="27"/>
        <v>139240.14509803921</v>
      </c>
      <c r="Y78" s="72">
        <f t="shared" si="28"/>
        <v>111927.84509803921</v>
      </c>
      <c r="AA78" s="74">
        <f t="shared" si="29"/>
        <v>139240.14509803921</v>
      </c>
    </row>
    <row r="79" spans="1:27" ht="14.5" x14ac:dyDescent="0.35">
      <c r="A79">
        <v>1178</v>
      </c>
      <c r="B79" t="s">
        <v>121</v>
      </c>
      <c r="C79" t="s">
        <v>1385</v>
      </c>
      <c r="D79" t="s">
        <v>38</v>
      </c>
      <c r="E79" t="s">
        <v>8</v>
      </c>
      <c r="F79" t="s">
        <v>56</v>
      </c>
      <c r="G79" t="s">
        <v>40</v>
      </c>
      <c r="H79" s="6">
        <v>44319</v>
      </c>
      <c r="I79" s="2">
        <v>45657</v>
      </c>
      <c r="J79">
        <v>303.47000000000003</v>
      </c>
      <c r="K79" s="45">
        <f t="shared" si="15"/>
        <v>1002.1425490196082</v>
      </c>
      <c r="L79" s="3">
        <f t="shared" si="16"/>
        <v>366</v>
      </c>
      <c r="M79" s="3">
        <f t="shared" si="17"/>
        <v>8</v>
      </c>
      <c r="N79" s="3">
        <f t="shared" si="18"/>
        <v>0</v>
      </c>
      <c r="O79" s="3">
        <f t="shared" si="23"/>
        <v>358</v>
      </c>
      <c r="P79" s="51">
        <f t="shared" si="19"/>
        <v>108642.26000000001</v>
      </c>
      <c r="Q79" s="51">
        <f t="shared" si="20"/>
        <v>179053.15951447072</v>
      </c>
      <c r="R79" s="51">
        <f t="shared" si="21"/>
        <v>164691.25902136281</v>
      </c>
      <c r="S79" s="51">
        <f t="shared" si="24"/>
        <v>343744.41853583354</v>
      </c>
      <c r="T79" s="58">
        <f t="shared" si="25"/>
        <v>27312.300000000003</v>
      </c>
      <c r="U79" s="58">
        <f t="shared" si="22"/>
        <v>27312.300000000003</v>
      </c>
      <c r="V79" s="13"/>
      <c r="W79" s="77">
        <f t="shared" si="26"/>
        <v>130</v>
      </c>
      <c r="X79" s="57">
        <f t="shared" si="27"/>
        <v>130278.53137254906</v>
      </c>
      <c r="Y79" s="72">
        <f t="shared" si="28"/>
        <v>102966.23137254905</v>
      </c>
      <c r="AA79" s="74">
        <f t="shared" si="29"/>
        <v>130278.53137254906</v>
      </c>
    </row>
    <row r="80" spans="1:27" ht="14.5" x14ac:dyDescent="0.35">
      <c r="A80">
        <v>1179</v>
      </c>
      <c r="B80" t="s">
        <v>123</v>
      </c>
      <c r="C80" t="s">
        <v>1385</v>
      </c>
      <c r="D80" t="s">
        <v>38</v>
      </c>
      <c r="E80" t="s">
        <v>8</v>
      </c>
      <c r="F80" t="s">
        <v>1496</v>
      </c>
      <c r="G80" t="s">
        <v>40</v>
      </c>
      <c r="H80" s="6">
        <v>43831</v>
      </c>
      <c r="I80" s="2">
        <v>45657</v>
      </c>
      <c r="J80">
        <v>303.47000000000003</v>
      </c>
      <c r="K80" s="45">
        <f t="shared" si="15"/>
        <v>1123.711568627451</v>
      </c>
      <c r="L80" s="3">
        <f t="shared" si="16"/>
        <v>366</v>
      </c>
      <c r="M80" s="3">
        <f t="shared" si="17"/>
        <v>3</v>
      </c>
      <c r="N80" s="3">
        <f t="shared" si="18"/>
        <v>0</v>
      </c>
      <c r="O80" s="3">
        <f t="shared" si="23"/>
        <v>363</v>
      </c>
      <c r="P80" s="51">
        <f t="shared" si="19"/>
        <v>110159.61000000002</v>
      </c>
      <c r="Q80" s="51">
        <f t="shared" si="20"/>
        <v>181553.90196579014</v>
      </c>
      <c r="R80" s="51">
        <f t="shared" si="21"/>
        <v>166991.41627026454</v>
      </c>
      <c r="S80" s="51">
        <f t="shared" si="24"/>
        <v>348545.31823605468</v>
      </c>
      <c r="T80" s="58">
        <f t="shared" si="25"/>
        <v>27312.300000000003</v>
      </c>
      <c r="U80" s="58">
        <f t="shared" si="22"/>
        <v>27312.300000000003</v>
      </c>
      <c r="V80" s="13"/>
      <c r="W80" s="77">
        <f t="shared" si="26"/>
        <v>130</v>
      </c>
      <c r="X80" s="57">
        <f t="shared" si="27"/>
        <v>146082.50392156863</v>
      </c>
      <c r="Y80" s="72">
        <f t="shared" si="28"/>
        <v>118770.20392156862</v>
      </c>
      <c r="AA80" s="74">
        <f t="shared" si="29"/>
        <v>146082.50392156863</v>
      </c>
    </row>
    <row r="81" spans="1:27" ht="14.5" x14ac:dyDescent="0.35">
      <c r="A81">
        <v>1180</v>
      </c>
      <c r="B81" t="s">
        <v>124</v>
      </c>
      <c r="C81" t="s">
        <v>1385</v>
      </c>
      <c r="D81" t="s">
        <v>38</v>
      </c>
      <c r="E81" t="s">
        <v>8</v>
      </c>
      <c r="F81" t="s">
        <v>1497</v>
      </c>
      <c r="G81" t="s">
        <v>40</v>
      </c>
      <c r="H81" s="6">
        <v>44074</v>
      </c>
      <c r="I81" s="2">
        <v>45657</v>
      </c>
      <c r="J81">
        <v>303.47000000000003</v>
      </c>
      <c r="K81" s="45">
        <f t="shared" si="15"/>
        <v>1024.6268627450982</v>
      </c>
      <c r="L81" s="3">
        <f t="shared" si="16"/>
        <v>366</v>
      </c>
      <c r="M81" s="3">
        <f t="shared" si="17"/>
        <v>6</v>
      </c>
      <c r="N81" s="3">
        <f t="shared" si="18"/>
        <v>8</v>
      </c>
      <c r="O81" s="3">
        <f t="shared" si="23"/>
        <v>352</v>
      </c>
      <c r="P81" s="51">
        <f t="shared" si="19"/>
        <v>106821.44</v>
      </c>
      <c r="Q81" s="51">
        <f t="shared" si="20"/>
        <v>176052.26857288741</v>
      </c>
      <c r="R81" s="51">
        <f t="shared" si="21"/>
        <v>161931.07032268072</v>
      </c>
      <c r="S81" s="51">
        <f t="shared" si="24"/>
        <v>337983.33889556816</v>
      </c>
      <c r="T81" s="58">
        <f t="shared" si="25"/>
        <v>27312.300000000003</v>
      </c>
      <c r="U81" s="58">
        <f t="shared" si="22"/>
        <v>27312.300000000003</v>
      </c>
      <c r="V81" s="13"/>
      <c r="W81" s="77">
        <f t="shared" si="26"/>
        <v>130</v>
      </c>
      <c r="X81" s="57">
        <f t="shared" si="27"/>
        <v>133201.49215686275</v>
      </c>
      <c r="Y81" s="72">
        <f t="shared" si="28"/>
        <v>105889.19215686274</v>
      </c>
      <c r="AA81" s="74">
        <f t="shared" si="29"/>
        <v>133201.49215686275</v>
      </c>
    </row>
    <row r="82" spans="1:27" ht="14.5" x14ac:dyDescent="0.35">
      <c r="A82">
        <v>1181</v>
      </c>
      <c r="B82" t="s">
        <v>126</v>
      </c>
      <c r="C82" t="s">
        <v>1385</v>
      </c>
      <c r="D82" t="s">
        <v>38</v>
      </c>
      <c r="E82" t="s">
        <v>8</v>
      </c>
      <c r="F82" t="s">
        <v>1496</v>
      </c>
      <c r="G82" t="s">
        <v>40</v>
      </c>
      <c r="H82" s="6">
        <v>43831</v>
      </c>
      <c r="I82" s="2">
        <v>45657</v>
      </c>
      <c r="J82">
        <v>303.47000000000003</v>
      </c>
      <c r="K82" s="45">
        <f t="shared" si="15"/>
        <v>1058.5787581699346</v>
      </c>
      <c r="L82" s="3">
        <f t="shared" si="16"/>
        <v>366</v>
      </c>
      <c r="M82" s="3">
        <f t="shared" si="17"/>
        <v>15</v>
      </c>
      <c r="N82" s="3">
        <f t="shared" si="18"/>
        <v>0</v>
      </c>
      <c r="O82" s="3">
        <f t="shared" si="23"/>
        <v>351</v>
      </c>
      <c r="P82" s="51">
        <f t="shared" si="19"/>
        <v>106517.97000000002</v>
      </c>
      <c r="Q82" s="51">
        <f t="shared" si="20"/>
        <v>175552.12008262353</v>
      </c>
      <c r="R82" s="51">
        <f t="shared" si="21"/>
        <v>161471.03887290042</v>
      </c>
      <c r="S82" s="51">
        <f t="shared" si="24"/>
        <v>337023.15895552398</v>
      </c>
      <c r="T82" s="58">
        <f t="shared" si="25"/>
        <v>27312.300000000003</v>
      </c>
      <c r="U82" s="58">
        <f t="shared" si="22"/>
        <v>27312.300000000003</v>
      </c>
      <c r="V82" s="13"/>
      <c r="W82" s="77">
        <f t="shared" si="26"/>
        <v>130</v>
      </c>
      <c r="X82" s="57">
        <f t="shared" si="27"/>
        <v>137615.23856209152</v>
      </c>
      <c r="Y82" s="72">
        <f t="shared" si="28"/>
        <v>110302.93856209151</v>
      </c>
      <c r="AA82" s="74">
        <f t="shared" si="29"/>
        <v>137615.23856209152</v>
      </c>
    </row>
    <row r="83" spans="1:27" ht="14.5" x14ac:dyDescent="0.35">
      <c r="A83">
        <v>1182</v>
      </c>
      <c r="B83" t="s">
        <v>127</v>
      </c>
      <c r="C83" t="s">
        <v>1385</v>
      </c>
      <c r="D83" t="s">
        <v>38</v>
      </c>
      <c r="E83" t="s">
        <v>8</v>
      </c>
      <c r="F83" t="s">
        <v>1496</v>
      </c>
      <c r="G83" t="s">
        <v>40</v>
      </c>
      <c r="H83" s="6">
        <v>44291</v>
      </c>
      <c r="I83" s="2">
        <v>45657</v>
      </c>
      <c r="J83">
        <v>303.47000000000003</v>
      </c>
      <c r="K83" s="45">
        <f t="shared" si="15"/>
        <v>1140.7492156862745</v>
      </c>
      <c r="L83" s="3">
        <f t="shared" si="16"/>
        <v>366</v>
      </c>
      <c r="M83" s="3">
        <f t="shared" si="17"/>
        <v>0</v>
      </c>
      <c r="N83" s="3">
        <f t="shared" si="18"/>
        <v>0</v>
      </c>
      <c r="O83" s="3">
        <f t="shared" si="23"/>
        <v>366</v>
      </c>
      <c r="P83" s="51">
        <f t="shared" si="19"/>
        <v>111070.02</v>
      </c>
      <c r="Q83" s="51">
        <f t="shared" si="20"/>
        <v>183054.3474365818</v>
      </c>
      <c r="R83" s="51">
        <f t="shared" si="21"/>
        <v>168371.51061960554</v>
      </c>
      <c r="S83" s="51">
        <f t="shared" si="24"/>
        <v>351425.85805618734</v>
      </c>
      <c r="T83" s="58">
        <f t="shared" si="25"/>
        <v>27312.300000000003</v>
      </c>
      <c r="U83" s="58">
        <f t="shared" si="22"/>
        <v>27312.300000000003</v>
      </c>
      <c r="V83" s="13"/>
      <c r="W83" s="77">
        <f t="shared" si="26"/>
        <v>130</v>
      </c>
      <c r="X83" s="57">
        <f t="shared" si="27"/>
        <v>148297.39803921568</v>
      </c>
      <c r="Y83" s="72">
        <f t="shared" si="28"/>
        <v>120985.09803921568</v>
      </c>
      <c r="AA83" s="74">
        <f t="shared" si="29"/>
        <v>148297.39803921568</v>
      </c>
    </row>
    <row r="84" spans="1:27" ht="14.5" x14ac:dyDescent="0.35">
      <c r="A84">
        <v>1183</v>
      </c>
      <c r="B84" t="s">
        <v>129</v>
      </c>
      <c r="C84" t="s">
        <v>1488</v>
      </c>
      <c r="D84" t="s">
        <v>38</v>
      </c>
      <c r="E84" t="s">
        <v>8</v>
      </c>
      <c r="F84" t="s">
        <v>1497</v>
      </c>
      <c r="G84" t="s">
        <v>40</v>
      </c>
      <c r="H84" s="6">
        <v>43831</v>
      </c>
      <c r="I84" s="2">
        <v>45657</v>
      </c>
      <c r="J84">
        <v>303.47000000000003</v>
      </c>
      <c r="K84" s="45">
        <f t="shared" si="15"/>
        <v>303.47000000000003</v>
      </c>
      <c r="L84" s="3">
        <f t="shared" si="16"/>
        <v>366</v>
      </c>
      <c r="M84" s="3">
        <f t="shared" si="17"/>
        <v>9</v>
      </c>
      <c r="N84" s="3">
        <f t="shared" si="18"/>
        <v>0</v>
      </c>
      <c r="O84" s="3">
        <f t="shared" si="23"/>
        <v>357</v>
      </c>
      <c r="P84" s="51">
        <f t="shared" si="19"/>
        <v>108338.79000000001</v>
      </c>
      <c r="Q84" s="51">
        <f t="shared" si="20"/>
        <v>178553.01102420685</v>
      </c>
      <c r="R84" s="51">
        <f t="shared" si="21"/>
        <v>164231.22757158245</v>
      </c>
      <c r="S84" s="51">
        <f t="shared" si="24"/>
        <v>342784.2385957893</v>
      </c>
      <c r="T84" s="58">
        <f t="shared" si="25"/>
        <v>27312.300000000003</v>
      </c>
      <c r="U84" s="58">
        <f t="shared" si="22"/>
        <v>27312.300000000003</v>
      </c>
      <c r="V84" s="13"/>
      <c r="W84" s="77">
        <f t="shared" si="26"/>
        <v>0</v>
      </c>
      <c r="X84" s="57">
        <f t="shared" si="27"/>
        <v>0</v>
      </c>
      <c r="Y84" s="72">
        <f t="shared" si="28"/>
        <v>0</v>
      </c>
      <c r="AA84" s="74">
        <f t="shared" si="29"/>
        <v>27312.300000000003</v>
      </c>
    </row>
    <row r="85" spans="1:27" ht="14.5" x14ac:dyDescent="0.35">
      <c r="A85">
        <v>1184</v>
      </c>
      <c r="B85" t="s">
        <v>130</v>
      </c>
      <c r="C85" t="s">
        <v>1385</v>
      </c>
      <c r="D85" t="s">
        <v>38</v>
      </c>
      <c r="E85" t="s">
        <v>8</v>
      </c>
      <c r="F85" t="s">
        <v>1496</v>
      </c>
      <c r="G85" t="s">
        <v>40</v>
      </c>
      <c r="H85" s="6">
        <v>43831</v>
      </c>
      <c r="I85" s="2">
        <v>45657</v>
      </c>
      <c r="J85">
        <v>303.47000000000003</v>
      </c>
      <c r="K85" s="45">
        <f t="shared" si="15"/>
        <v>1165.55</v>
      </c>
      <c r="L85" s="3">
        <f t="shared" si="16"/>
        <v>366</v>
      </c>
      <c r="M85" s="3">
        <f t="shared" si="17"/>
        <v>0</v>
      </c>
      <c r="N85" s="3">
        <f t="shared" si="18"/>
        <v>0</v>
      </c>
      <c r="O85" s="3">
        <f t="shared" si="23"/>
        <v>366</v>
      </c>
      <c r="P85" s="51">
        <f t="shared" si="19"/>
        <v>111070.02</v>
      </c>
      <c r="Q85" s="51">
        <f t="shared" si="20"/>
        <v>183054.3474365818</v>
      </c>
      <c r="R85" s="51">
        <f t="shared" si="21"/>
        <v>168371.51061960554</v>
      </c>
      <c r="S85" s="51">
        <f t="shared" si="24"/>
        <v>351425.85805618734</v>
      </c>
      <c r="T85" s="58">
        <f t="shared" si="25"/>
        <v>27312.300000000003</v>
      </c>
      <c r="U85" s="58">
        <f t="shared" si="22"/>
        <v>27312.300000000003</v>
      </c>
      <c r="V85" s="13"/>
      <c r="W85" s="77">
        <f t="shared" si="26"/>
        <v>130</v>
      </c>
      <c r="X85" s="57">
        <f t="shared" si="27"/>
        <v>151521.5</v>
      </c>
      <c r="Y85" s="72">
        <f t="shared" si="28"/>
        <v>124209.2</v>
      </c>
      <c r="AA85" s="74">
        <f t="shared" si="29"/>
        <v>151521.5</v>
      </c>
    </row>
    <row r="86" spans="1:27" ht="14.5" x14ac:dyDescent="0.35">
      <c r="A86">
        <v>1185</v>
      </c>
      <c r="B86" t="s">
        <v>131</v>
      </c>
      <c r="C86" t="s">
        <v>1385</v>
      </c>
      <c r="D86" t="s">
        <v>38</v>
      </c>
      <c r="E86" t="s">
        <v>8</v>
      </c>
      <c r="F86" t="s">
        <v>39</v>
      </c>
      <c r="G86" t="s">
        <v>40</v>
      </c>
      <c r="H86" s="6">
        <v>44221</v>
      </c>
      <c r="I86" s="2">
        <v>45657</v>
      </c>
      <c r="J86">
        <v>303.47000000000003</v>
      </c>
      <c r="K86" s="45">
        <f t="shared" si="15"/>
        <v>1070.0927450980394</v>
      </c>
      <c r="L86" s="3">
        <f t="shared" si="16"/>
        <v>366</v>
      </c>
      <c r="M86" s="3">
        <f t="shared" si="17"/>
        <v>11</v>
      </c>
      <c r="N86" s="3">
        <f t="shared" si="18"/>
        <v>3</v>
      </c>
      <c r="O86" s="3">
        <f t="shared" si="23"/>
        <v>352</v>
      </c>
      <c r="P86" s="51">
        <f t="shared" si="19"/>
        <v>106821.44</v>
      </c>
      <c r="Q86" s="51">
        <f t="shared" si="20"/>
        <v>176052.26857288741</v>
      </c>
      <c r="R86" s="51">
        <f t="shared" si="21"/>
        <v>161931.07032268072</v>
      </c>
      <c r="S86" s="51">
        <f t="shared" si="24"/>
        <v>337983.33889556816</v>
      </c>
      <c r="T86" s="58">
        <f t="shared" si="25"/>
        <v>27312.300000000003</v>
      </c>
      <c r="U86" s="58">
        <f t="shared" si="22"/>
        <v>27312.300000000003</v>
      </c>
      <c r="V86" s="13"/>
      <c r="W86" s="77">
        <f t="shared" si="26"/>
        <v>130</v>
      </c>
      <c r="X86" s="57">
        <f t="shared" si="27"/>
        <v>139112.05686274511</v>
      </c>
      <c r="Y86" s="72">
        <f t="shared" si="28"/>
        <v>111799.75686274511</v>
      </c>
      <c r="AA86" s="74">
        <f t="shared" si="29"/>
        <v>139112.05686274511</v>
      </c>
    </row>
    <row r="87" spans="1:27" ht="14.5" x14ac:dyDescent="0.35">
      <c r="A87">
        <v>1186</v>
      </c>
      <c r="B87" t="s">
        <v>133</v>
      </c>
      <c r="C87" t="s">
        <v>1385</v>
      </c>
      <c r="D87" t="s">
        <v>38</v>
      </c>
      <c r="E87" t="s">
        <v>8</v>
      </c>
      <c r="F87" t="s">
        <v>1499</v>
      </c>
      <c r="G87" t="s">
        <v>40</v>
      </c>
      <c r="H87" s="6">
        <v>43834</v>
      </c>
      <c r="I87" s="2">
        <v>45657</v>
      </c>
      <c r="J87">
        <v>303.47000000000003</v>
      </c>
      <c r="K87" s="45">
        <f t="shared" si="15"/>
        <v>920.66568627450999</v>
      </c>
      <c r="L87" s="3">
        <f t="shared" si="16"/>
        <v>366</v>
      </c>
      <c r="M87" s="3">
        <f t="shared" si="17"/>
        <v>5</v>
      </c>
      <c r="N87" s="3">
        <f t="shared" si="18"/>
        <v>0</v>
      </c>
      <c r="O87" s="3">
        <f t="shared" si="23"/>
        <v>361</v>
      </c>
      <c r="P87" s="51">
        <f t="shared" si="19"/>
        <v>109552.67000000001</v>
      </c>
      <c r="Q87" s="51">
        <f t="shared" si="20"/>
        <v>180553.60498526238</v>
      </c>
      <c r="R87" s="51">
        <f t="shared" si="21"/>
        <v>166071.35337070384</v>
      </c>
      <c r="S87" s="51">
        <f t="shared" si="24"/>
        <v>346624.95835596626</v>
      </c>
      <c r="T87" s="58">
        <f t="shared" si="25"/>
        <v>27312.300000000003</v>
      </c>
      <c r="U87" s="58">
        <f t="shared" si="22"/>
        <v>27312.300000000003</v>
      </c>
      <c r="V87" s="13"/>
      <c r="W87" s="77">
        <f t="shared" si="26"/>
        <v>130</v>
      </c>
      <c r="X87" s="57">
        <f t="shared" si="27"/>
        <v>119686.53921568629</v>
      </c>
      <c r="Y87" s="72">
        <f t="shared" si="28"/>
        <v>92374.239215686292</v>
      </c>
      <c r="AA87" s="74">
        <f t="shared" si="29"/>
        <v>119686.53921568629</v>
      </c>
    </row>
    <row r="88" spans="1:27" ht="14.5" x14ac:dyDescent="0.35">
      <c r="A88">
        <v>1187</v>
      </c>
      <c r="B88" t="s">
        <v>134</v>
      </c>
      <c r="C88" t="s">
        <v>1385</v>
      </c>
      <c r="D88" t="s">
        <v>38</v>
      </c>
      <c r="E88" t="s">
        <v>8</v>
      </c>
      <c r="F88" t="s">
        <v>1496</v>
      </c>
      <c r="G88" t="s">
        <v>40</v>
      </c>
      <c r="H88" s="6">
        <v>43834</v>
      </c>
      <c r="I88" s="2">
        <v>45657</v>
      </c>
      <c r="J88">
        <v>303.47000000000003</v>
      </c>
      <c r="K88" s="45">
        <f t="shared" si="15"/>
        <v>1143.6566666666668</v>
      </c>
      <c r="L88" s="3">
        <f t="shared" si="16"/>
        <v>366</v>
      </c>
      <c r="M88" s="3">
        <f t="shared" si="17"/>
        <v>0</v>
      </c>
      <c r="N88" s="3">
        <f t="shared" si="18"/>
        <v>0</v>
      </c>
      <c r="O88" s="3">
        <f t="shared" si="23"/>
        <v>366</v>
      </c>
      <c r="P88" s="51">
        <f t="shared" si="19"/>
        <v>111070.02</v>
      </c>
      <c r="Q88" s="51">
        <f t="shared" si="20"/>
        <v>183054.3474365818</v>
      </c>
      <c r="R88" s="51">
        <f t="shared" si="21"/>
        <v>168371.51061960554</v>
      </c>
      <c r="S88" s="51">
        <f t="shared" si="24"/>
        <v>351425.85805618734</v>
      </c>
      <c r="T88" s="58">
        <f t="shared" si="25"/>
        <v>27312.300000000003</v>
      </c>
      <c r="U88" s="58">
        <f t="shared" si="22"/>
        <v>27312.300000000003</v>
      </c>
      <c r="V88" s="13"/>
      <c r="W88" s="77">
        <f t="shared" si="26"/>
        <v>130</v>
      </c>
      <c r="X88" s="57">
        <f t="shared" si="27"/>
        <v>148675.36666666667</v>
      </c>
      <c r="Y88" s="72">
        <f t="shared" si="28"/>
        <v>121363.06666666667</v>
      </c>
      <c r="AA88" s="74">
        <f t="shared" si="29"/>
        <v>148675.36666666667</v>
      </c>
    </row>
    <row r="89" spans="1:27" ht="14.5" x14ac:dyDescent="0.35">
      <c r="A89">
        <v>1188</v>
      </c>
      <c r="B89" t="s">
        <v>135</v>
      </c>
      <c r="C89" t="s">
        <v>1385</v>
      </c>
      <c r="D89" t="s">
        <v>38</v>
      </c>
      <c r="E89" t="s">
        <v>8</v>
      </c>
      <c r="F89" t="s">
        <v>1497</v>
      </c>
      <c r="G89" t="s">
        <v>40</v>
      </c>
      <c r="H89" s="6">
        <v>43831</v>
      </c>
      <c r="I89" s="2">
        <v>45657</v>
      </c>
      <c r="J89">
        <v>303.47000000000003</v>
      </c>
      <c r="K89" s="45">
        <f t="shared" si="15"/>
        <v>1149.2050980392157</v>
      </c>
      <c r="L89" s="3">
        <f t="shared" si="16"/>
        <v>366</v>
      </c>
      <c r="M89" s="3">
        <f t="shared" si="17"/>
        <v>0</v>
      </c>
      <c r="N89" s="3">
        <f t="shared" si="18"/>
        <v>0</v>
      </c>
      <c r="O89" s="3">
        <f t="shared" si="23"/>
        <v>366</v>
      </c>
      <c r="P89" s="51">
        <f t="shared" si="19"/>
        <v>111070.02</v>
      </c>
      <c r="Q89" s="51">
        <f t="shared" si="20"/>
        <v>183054.3474365818</v>
      </c>
      <c r="R89" s="51">
        <f t="shared" si="21"/>
        <v>168371.51061960554</v>
      </c>
      <c r="S89" s="51">
        <f t="shared" si="24"/>
        <v>351425.85805618734</v>
      </c>
      <c r="T89" s="58">
        <f t="shared" si="25"/>
        <v>27312.300000000003</v>
      </c>
      <c r="U89" s="58">
        <f t="shared" si="22"/>
        <v>27312.300000000003</v>
      </c>
      <c r="V89" s="13"/>
      <c r="W89" s="77">
        <f t="shared" si="26"/>
        <v>130</v>
      </c>
      <c r="X89" s="57">
        <f t="shared" si="27"/>
        <v>149396.66274509803</v>
      </c>
      <c r="Y89" s="72">
        <f t="shared" si="28"/>
        <v>122084.36274509803</v>
      </c>
      <c r="AA89" s="74">
        <f t="shared" si="29"/>
        <v>149396.66274509803</v>
      </c>
    </row>
    <row r="90" spans="1:27" ht="14.5" x14ac:dyDescent="0.35">
      <c r="A90">
        <v>1189</v>
      </c>
      <c r="B90" t="s">
        <v>136</v>
      </c>
      <c r="C90" t="s">
        <v>1385</v>
      </c>
      <c r="D90" t="s">
        <v>38</v>
      </c>
      <c r="E90" t="s">
        <v>8</v>
      </c>
      <c r="F90" t="s">
        <v>1497</v>
      </c>
      <c r="G90" t="s">
        <v>40</v>
      </c>
      <c r="H90" s="6">
        <v>43831</v>
      </c>
      <c r="I90" s="2">
        <v>45657</v>
      </c>
      <c r="J90">
        <v>303.47000000000003</v>
      </c>
      <c r="K90" s="45">
        <f t="shared" si="15"/>
        <v>1064.5237908496733</v>
      </c>
      <c r="L90" s="3">
        <f t="shared" si="16"/>
        <v>366</v>
      </c>
      <c r="M90" s="3">
        <f t="shared" si="17"/>
        <v>10</v>
      </c>
      <c r="N90" s="3">
        <f t="shared" si="18"/>
        <v>0</v>
      </c>
      <c r="O90" s="3">
        <f t="shared" si="23"/>
        <v>356</v>
      </c>
      <c r="P90" s="51">
        <f t="shared" si="19"/>
        <v>108035.32</v>
      </c>
      <c r="Q90" s="51">
        <f t="shared" si="20"/>
        <v>178052.86253394294</v>
      </c>
      <c r="R90" s="51">
        <f t="shared" si="21"/>
        <v>163771.19612180212</v>
      </c>
      <c r="S90" s="51">
        <f t="shared" si="24"/>
        <v>341824.05865574506</v>
      </c>
      <c r="T90" s="58">
        <f t="shared" si="25"/>
        <v>27312.300000000003</v>
      </c>
      <c r="U90" s="58">
        <f t="shared" si="22"/>
        <v>27312.300000000003</v>
      </c>
      <c r="V90" s="13"/>
      <c r="W90" s="77">
        <f t="shared" si="26"/>
        <v>130</v>
      </c>
      <c r="X90" s="57">
        <f t="shared" si="27"/>
        <v>138388.09281045754</v>
      </c>
      <c r="Y90" s="72">
        <f t="shared" si="28"/>
        <v>111075.79281045754</v>
      </c>
      <c r="AA90" s="74">
        <f t="shared" si="29"/>
        <v>138388.09281045754</v>
      </c>
    </row>
    <row r="91" spans="1:27" ht="14.5" x14ac:dyDescent="0.35">
      <c r="A91">
        <v>1190</v>
      </c>
      <c r="B91" t="s">
        <v>137</v>
      </c>
      <c r="C91" t="s">
        <v>1385</v>
      </c>
      <c r="D91" t="s">
        <v>38</v>
      </c>
      <c r="E91" t="s">
        <v>8</v>
      </c>
      <c r="F91" t="s">
        <v>39</v>
      </c>
      <c r="G91" t="s">
        <v>40</v>
      </c>
      <c r="H91" s="6">
        <v>43831</v>
      </c>
      <c r="I91" s="2">
        <v>45657</v>
      </c>
      <c r="J91">
        <v>303.47000000000003</v>
      </c>
      <c r="K91" s="45">
        <f t="shared" si="15"/>
        <v>1046.2240522875818</v>
      </c>
      <c r="L91" s="3">
        <f t="shared" si="16"/>
        <v>366</v>
      </c>
      <c r="M91" s="3">
        <f t="shared" si="17"/>
        <v>7</v>
      </c>
      <c r="N91" s="3">
        <f t="shared" si="18"/>
        <v>5</v>
      </c>
      <c r="O91" s="3">
        <f t="shared" si="23"/>
        <v>354</v>
      </c>
      <c r="P91" s="51">
        <f t="shared" si="19"/>
        <v>107428.38</v>
      </c>
      <c r="Q91" s="51">
        <f t="shared" si="20"/>
        <v>177052.56555341519</v>
      </c>
      <c r="R91" s="51">
        <f t="shared" si="21"/>
        <v>162851.13322224142</v>
      </c>
      <c r="S91" s="51">
        <f t="shared" si="24"/>
        <v>339903.69877565664</v>
      </c>
      <c r="T91" s="58">
        <f t="shared" si="25"/>
        <v>27312.300000000003</v>
      </c>
      <c r="U91" s="58">
        <f t="shared" si="22"/>
        <v>27312.300000000003</v>
      </c>
      <c r="V91" s="13"/>
      <c r="W91" s="77">
        <f t="shared" si="26"/>
        <v>130</v>
      </c>
      <c r="X91" s="57">
        <f t="shared" si="27"/>
        <v>136009.12679738563</v>
      </c>
      <c r="Y91" s="72">
        <f t="shared" si="28"/>
        <v>108696.82679738563</v>
      </c>
      <c r="AA91" s="74">
        <f t="shared" si="29"/>
        <v>136009.12679738563</v>
      </c>
    </row>
    <row r="92" spans="1:27" ht="14.5" x14ac:dyDescent="0.35">
      <c r="A92">
        <v>1191</v>
      </c>
      <c r="B92" t="s">
        <v>138</v>
      </c>
      <c r="C92" t="s">
        <v>1385</v>
      </c>
      <c r="D92" t="s">
        <v>38</v>
      </c>
      <c r="E92" t="s">
        <v>8</v>
      </c>
      <c r="F92" t="s">
        <v>1496</v>
      </c>
      <c r="G92" t="s">
        <v>40</v>
      </c>
      <c r="H92" s="6">
        <v>44200</v>
      </c>
      <c r="I92" s="2">
        <v>45657</v>
      </c>
      <c r="J92">
        <v>303.47000000000003</v>
      </c>
      <c r="K92" s="45">
        <f t="shared" si="15"/>
        <v>1056.6829411764704</v>
      </c>
      <c r="L92" s="3">
        <f t="shared" si="16"/>
        <v>366</v>
      </c>
      <c r="M92" s="3">
        <f t="shared" si="17"/>
        <v>10</v>
      </c>
      <c r="N92" s="3">
        <f t="shared" si="18"/>
        <v>0</v>
      </c>
      <c r="O92" s="3">
        <f t="shared" si="23"/>
        <v>356</v>
      </c>
      <c r="P92" s="51">
        <f t="shared" si="19"/>
        <v>108035.32</v>
      </c>
      <c r="Q92" s="51">
        <f t="shared" si="20"/>
        <v>178052.86253394294</v>
      </c>
      <c r="R92" s="51">
        <f t="shared" si="21"/>
        <v>163771.19612180212</v>
      </c>
      <c r="S92" s="51">
        <f t="shared" si="24"/>
        <v>341824.05865574506</v>
      </c>
      <c r="T92" s="58">
        <f t="shared" si="25"/>
        <v>27312.300000000003</v>
      </c>
      <c r="U92" s="58">
        <f t="shared" si="22"/>
        <v>27312.300000000003</v>
      </c>
      <c r="V92" s="13"/>
      <c r="W92" s="77">
        <f t="shared" si="26"/>
        <v>130</v>
      </c>
      <c r="X92" s="57">
        <f t="shared" si="27"/>
        <v>137368.78235294117</v>
      </c>
      <c r="Y92" s="72">
        <f t="shared" si="28"/>
        <v>110056.48235294117</v>
      </c>
      <c r="AA92" s="74">
        <f t="shared" si="29"/>
        <v>137368.78235294117</v>
      </c>
    </row>
    <row r="93" spans="1:27" ht="14.5" x14ac:dyDescent="0.35">
      <c r="A93">
        <v>1193</v>
      </c>
      <c r="B93" t="s">
        <v>140</v>
      </c>
      <c r="C93" t="s">
        <v>1385</v>
      </c>
      <c r="D93" t="s">
        <v>38</v>
      </c>
      <c r="E93" t="s">
        <v>8</v>
      </c>
      <c r="F93" t="s">
        <v>39</v>
      </c>
      <c r="G93" t="s">
        <v>40</v>
      </c>
      <c r="H93" s="6">
        <v>44586</v>
      </c>
      <c r="I93" s="2">
        <v>45657</v>
      </c>
      <c r="J93">
        <v>303.47000000000003</v>
      </c>
      <c r="K93" s="45">
        <f t="shared" si="15"/>
        <v>924.10071895424835</v>
      </c>
      <c r="L93" s="3">
        <f t="shared" si="16"/>
        <v>366</v>
      </c>
      <c r="M93" s="3">
        <f t="shared" si="17"/>
        <v>9</v>
      </c>
      <c r="N93" s="3">
        <f t="shared" si="18"/>
        <v>14</v>
      </c>
      <c r="O93" s="3">
        <f t="shared" si="23"/>
        <v>343</v>
      </c>
      <c r="P93" s="51">
        <f t="shared" si="19"/>
        <v>104090.21</v>
      </c>
      <c r="Q93" s="51">
        <f t="shared" si="20"/>
        <v>171550.93216051246</v>
      </c>
      <c r="R93" s="51">
        <f t="shared" si="21"/>
        <v>157790.78727465766</v>
      </c>
      <c r="S93" s="51">
        <f t="shared" si="24"/>
        <v>329341.71943517012</v>
      </c>
      <c r="T93" s="58">
        <f t="shared" si="25"/>
        <v>27312.300000000003</v>
      </c>
      <c r="U93" s="58">
        <f t="shared" si="22"/>
        <v>27312.300000000003</v>
      </c>
      <c r="V93" s="13"/>
      <c r="W93" s="77">
        <f t="shared" si="26"/>
        <v>130</v>
      </c>
      <c r="X93" s="57">
        <f t="shared" si="27"/>
        <v>120133.09346405229</v>
      </c>
      <c r="Y93" s="72">
        <f t="shared" si="28"/>
        <v>92820.793464052287</v>
      </c>
      <c r="AA93" s="74">
        <f t="shared" si="29"/>
        <v>120133.09346405229</v>
      </c>
    </row>
    <row r="94" spans="1:27" ht="14.5" x14ac:dyDescent="0.35">
      <c r="A94">
        <v>1195</v>
      </c>
      <c r="B94" t="s">
        <v>142</v>
      </c>
      <c r="C94" t="s">
        <v>1385</v>
      </c>
      <c r="D94" t="s">
        <v>143</v>
      </c>
      <c r="E94" t="s">
        <v>8</v>
      </c>
      <c r="F94" t="s">
        <v>39</v>
      </c>
      <c r="G94" t="s">
        <v>40</v>
      </c>
      <c r="H94" s="6">
        <v>44620</v>
      </c>
      <c r="I94" s="2">
        <v>45657</v>
      </c>
      <c r="J94">
        <v>286.27</v>
      </c>
      <c r="K94" s="45">
        <f t="shared" si="15"/>
        <v>721.7135294117644</v>
      </c>
      <c r="L94" s="3">
        <f t="shared" si="16"/>
        <v>366</v>
      </c>
      <c r="M94" s="3">
        <f t="shared" si="17"/>
        <v>1</v>
      </c>
      <c r="N94" s="3">
        <f t="shared" si="18"/>
        <v>0</v>
      </c>
      <c r="O94" s="3">
        <f t="shared" si="23"/>
        <v>365</v>
      </c>
      <c r="P94" s="51">
        <f t="shared" si="19"/>
        <v>104488.54999999999</v>
      </c>
      <c r="Q94" s="51">
        <f t="shared" si="20"/>
        <v>182554.19894631792</v>
      </c>
      <c r="R94" s="51">
        <f t="shared" si="21"/>
        <v>158394.63255658172</v>
      </c>
      <c r="S94" s="51">
        <f t="shared" si="24"/>
        <v>340948.83150289964</v>
      </c>
      <c r="T94" s="58">
        <f t="shared" si="25"/>
        <v>25764.3</v>
      </c>
      <c r="U94" s="58">
        <f t="shared" si="22"/>
        <v>25764.3</v>
      </c>
      <c r="V94" s="13"/>
      <c r="W94" s="77">
        <f t="shared" si="26"/>
        <v>130</v>
      </c>
      <c r="X94" s="57">
        <f t="shared" si="27"/>
        <v>93822.758823529366</v>
      </c>
      <c r="Y94" s="72">
        <f t="shared" si="28"/>
        <v>68058.458823529363</v>
      </c>
      <c r="AA94" s="74">
        <f t="shared" si="29"/>
        <v>93822.758823529366</v>
      </c>
    </row>
    <row r="95" spans="1:27" ht="14.5" x14ac:dyDescent="0.35">
      <c r="A95">
        <v>1196</v>
      </c>
      <c r="B95" t="s">
        <v>146</v>
      </c>
      <c r="C95" t="s">
        <v>1385</v>
      </c>
      <c r="D95" t="s">
        <v>38</v>
      </c>
      <c r="E95" t="s">
        <v>8</v>
      </c>
      <c r="F95" t="s">
        <v>1496</v>
      </c>
      <c r="G95" t="s">
        <v>40</v>
      </c>
      <c r="H95" s="6">
        <v>44655</v>
      </c>
      <c r="I95" s="2">
        <v>45657</v>
      </c>
      <c r="J95">
        <v>303.47000000000003</v>
      </c>
      <c r="K95" s="45">
        <f t="shared" si="15"/>
        <v>695.09503267973867</v>
      </c>
      <c r="L95" s="3">
        <f t="shared" si="16"/>
        <v>366</v>
      </c>
      <c r="M95" s="3">
        <f t="shared" si="17"/>
        <v>10</v>
      </c>
      <c r="N95" s="3">
        <f t="shared" si="18"/>
        <v>61</v>
      </c>
      <c r="O95" s="3">
        <f t="shared" si="23"/>
        <v>295</v>
      </c>
      <c r="P95" s="51">
        <f t="shared" si="19"/>
        <v>89523.650000000009</v>
      </c>
      <c r="Q95" s="51">
        <f t="shared" si="20"/>
        <v>147543.804627846</v>
      </c>
      <c r="R95" s="51">
        <f t="shared" si="21"/>
        <v>135709.2776852012</v>
      </c>
      <c r="S95" s="51">
        <f t="shared" si="24"/>
        <v>283253.0823130472</v>
      </c>
      <c r="T95" s="58">
        <f t="shared" si="25"/>
        <v>27312.300000000003</v>
      </c>
      <c r="U95" s="58">
        <f t="shared" si="22"/>
        <v>27312.300000000003</v>
      </c>
      <c r="V95" s="13"/>
      <c r="W95" s="77">
        <f t="shared" si="26"/>
        <v>130</v>
      </c>
      <c r="X95" s="57">
        <f t="shared" si="27"/>
        <v>90362.354248366028</v>
      </c>
      <c r="Y95" s="72">
        <f t="shared" si="28"/>
        <v>63050.054248366025</v>
      </c>
      <c r="AA95" s="74">
        <f t="shared" si="29"/>
        <v>90362.354248366028</v>
      </c>
    </row>
    <row r="96" spans="1:27" ht="14.5" x14ac:dyDescent="0.35">
      <c r="A96">
        <v>1197</v>
      </c>
      <c r="B96" t="s">
        <v>148</v>
      </c>
      <c r="C96" t="s">
        <v>1385</v>
      </c>
      <c r="D96" t="s">
        <v>38</v>
      </c>
      <c r="E96" t="s">
        <v>8</v>
      </c>
      <c r="F96" t="s">
        <v>39</v>
      </c>
      <c r="G96" t="s">
        <v>40</v>
      </c>
      <c r="H96" s="6">
        <v>44655</v>
      </c>
      <c r="I96" s="2">
        <v>45657</v>
      </c>
      <c r="J96">
        <v>303.47000000000003</v>
      </c>
      <c r="K96" s="45">
        <f t="shared" si="15"/>
        <v>983.17143790849684</v>
      </c>
      <c r="L96" s="3">
        <f t="shared" si="16"/>
        <v>366</v>
      </c>
      <c r="M96" s="3">
        <f t="shared" si="17"/>
        <v>2</v>
      </c>
      <c r="N96" s="3">
        <f t="shared" si="18"/>
        <v>7</v>
      </c>
      <c r="O96" s="3">
        <f t="shared" si="23"/>
        <v>357</v>
      </c>
      <c r="P96" s="51">
        <f t="shared" si="19"/>
        <v>108338.79000000001</v>
      </c>
      <c r="Q96" s="51">
        <f t="shared" si="20"/>
        <v>178553.01102420685</v>
      </c>
      <c r="R96" s="51">
        <f t="shared" si="21"/>
        <v>164231.22757158245</v>
      </c>
      <c r="S96" s="51">
        <f t="shared" si="24"/>
        <v>342784.2385957893</v>
      </c>
      <c r="T96" s="58">
        <f t="shared" si="25"/>
        <v>27312.300000000003</v>
      </c>
      <c r="U96" s="58">
        <f t="shared" si="22"/>
        <v>27312.300000000003</v>
      </c>
      <c r="V96" s="13"/>
      <c r="W96" s="77">
        <f t="shared" si="26"/>
        <v>130</v>
      </c>
      <c r="X96" s="57">
        <f t="shared" si="27"/>
        <v>127812.28692810459</v>
      </c>
      <c r="Y96" s="72">
        <f t="shared" si="28"/>
        <v>100499.98692810458</v>
      </c>
      <c r="AA96" s="74">
        <f t="shared" si="29"/>
        <v>127812.28692810459</v>
      </c>
    </row>
    <row r="97" spans="1:27" ht="14.5" x14ac:dyDescent="0.35">
      <c r="A97">
        <v>1199</v>
      </c>
      <c r="B97" t="s">
        <v>149</v>
      </c>
      <c r="C97" t="s">
        <v>1385</v>
      </c>
      <c r="D97" t="s">
        <v>38</v>
      </c>
      <c r="E97" t="s">
        <v>8</v>
      </c>
      <c r="F97" t="s">
        <v>39</v>
      </c>
      <c r="G97" t="s">
        <v>40</v>
      </c>
      <c r="H97" s="6">
        <v>44697</v>
      </c>
      <c r="I97" s="2">
        <v>45657</v>
      </c>
      <c r="J97">
        <v>303.47000000000003</v>
      </c>
      <c r="K97" s="45">
        <f t="shared" si="15"/>
        <v>997.09751633986934</v>
      </c>
      <c r="L97" s="3">
        <f t="shared" si="16"/>
        <v>366</v>
      </c>
      <c r="M97" s="3">
        <f t="shared" si="17"/>
        <v>8</v>
      </c>
      <c r="N97" s="3">
        <f t="shared" si="18"/>
        <v>0</v>
      </c>
      <c r="O97" s="3">
        <f t="shared" si="23"/>
        <v>358</v>
      </c>
      <c r="P97" s="51">
        <f t="shared" si="19"/>
        <v>108642.26000000001</v>
      </c>
      <c r="Q97" s="51">
        <f t="shared" si="20"/>
        <v>179053.15951447072</v>
      </c>
      <c r="R97" s="51">
        <f t="shared" si="21"/>
        <v>164691.25902136281</v>
      </c>
      <c r="S97" s="51">
        <f t="shared" si="24"/>
        <v>343744.41853583354</v>
      </c>
      <c r="T97" s="58">
        <f t="shared" si="25"/>
        <v>27312.300000000003</v>
      </c>
      <c r="U97" s="58">
        <f t="shared" si="22"/>
        <v>27312.300000000003</v>
      </c>
      <c r="V97" s="13"/>
      <c r="W97" s="77">
        <f t="shared" si="26"/>
        <v>130</v>
      </c>
      <c r="X97" s="57">
        <f t="shared" si="27"/>
        <v>129622.67712418301</v>
      </c>
      <c r="Y97" s="72">
        <f t="shared" si="28"/>
        <v>102310.37712418301</v>
      </c>
      <c r="AA97" s="74">
        <f t="shared" si="29"/>
        <v>129622.67712418301</v>
      </c>
    </row>
    <row r="98" spans="1:27" ht="14.5" x14ac:dyDescent="0.35">
      <c r="A98">
        <v>1200</v>
      </c>
      <c r="B98" t="s">
        <v>151</v>
      </c>
      <c r="C98" t="s">
        <v>1385</v>
      </c>
      <c r="D98" t="s">
        <v>38</v>
      </c>
      <c r="E98" t="s">
        <v>8</v>
      </c>
      <c r="F98" t="s">
        <v>56</v>
      </c>
      <c r="G98" t="s">
        <v>40</v>
      </c>
      <c r="H98" s="6">
        <v>44704</v>
      </c>
      <c r="I98" s="2">
        <v>45657</v>
      </c>
      <c r="J98">
        <v>303.47000000000003</v>
      </c>
      <c r="K98" s="45">
        <f t="shared" si="15"/>
        <v>955.47836601307188</v>
      </c>
      <c r="L98" s="3">
        <f t="shared" si="16"/>
        <v>366</v>
      </c>
      <c r="M98" s="3">
        <f t="shared" si="17"/>
        <v>10</v>
      </c>
      <c r="N98" s="3">
        <f t="shared" si="18"/>
        <v>14</v>
      </c>
      <c r="O98" s="3">
        <f t="shared" si="23"/>
        <v>342</v>
      </c>
      <c r="P98" s="51">
        <f t="shared" si="19"/>
        <v>103786.74</v>
      </c>
      <c r="Q98" s="51">
        <f t="shared" si="20"/>
        <v>171050.78367024858</v>
      </c>
      <c r="R98" s="51">
        <f t="shared" si="21"/>
        <v>157330.7558248773</v>
      </c>
      <c r="S98" s="51">
        <f t="shared" si="24"/>
        <v>328381.53949512588</v>
      </c>
      <c r="T98" s="58">
        <f t="shared" si="25"/>
        <v>27312.300000000003</v>
      </c>
      <c r="U98" s="58">
        <f t="shared" si="22"/>
        <v>27312.300000000003</v>
      </c>
      <c r="V98" s="13"/>
      <c r="W98" s="77">
        <f t="shared" si="26"/>
        <v>130</v>
      </c>
      <c r="X98" s="57">
        <f t="shared" si="27"/>
        <v>124212.18758169934</v>
      </c>
      <c r="Y98" s="72">
        <f t="shared" si="28"/>
        <v>96899.887581699339</v>
      </c>
      <c r="AA98" s="74">
        <f t="shared" si="29"/>
        <v>124212.18758169934</v>
      </c>
    </row>
    <row r="99" spans="1:27" ht="14.5" x14ac:dyDescent="0.35">
      <c r="A99">
        <v>1201</v>
      </c>
      <c r="B99" t="s">
        <v>153</v>
      </c>
      <c r="C99" t="s">
        <v>1385</v>
      </c>
      <c r="D99" t="s">
        <v>38</v>
      </c>
      <c r="E99" t="s">
        <v>8</v>
      </c>
      <c r="F99" t="s">
        <v>56</v>
      </c>
      <c r="G99" t="s">
        <v>40</v>
      </c>
      <c r="H99" s="6">
        <v>44781</v>
      </c>
      <c r="I99" s="2">
        <v>45657</v>
      </c>
      <c r="J99">
        <v>285.95</v>
      </c>
      <c r="K99" s="45">
        <f t="shared" si="15"/>
        <v>1013.71</v>
      </c>
      <c r="L99" s="3">
        <f t="shared" si="16"/>
        <v>366</v>
      </c>
      <c r="M99" s="3">
        <f t="shared" si="17"/>
        <v>2</v>
      </c>
      <c r="N99" s="3">
        <f t="shared" si="18"/>
        <v>15</v>
      </c>
      <c r="O99" s="3">
        <f t="shared" si="23"/>
        <v>349</v>
      </c>
      <c r="P99" s="51">
        <f t="shared" si="19"/>
        <v>99796.55</v>
      </c>
      <c r="Q99" s="51">
        <f t="shared" si="20"/>
        <v>174551.82310209575</v>
      </c>
      <c r="R99" s="51">
        <f t="shared" si="21"/>
        <v>151282.01001606911</v>
      </c>
      <c r="S99" s="51">
        <f t="shared" si="24"/>
        <v>325833.83311816485</v>
      </c>
      <c r="T99" s="58">
        <f t="shared" si="25"/>
        <v>25735.5</v>
      </c>
      <c r="U99" s="58">
        <f t="shared" si="22"/>
        <v>25735.5</v>
      </c>
      <c r="V99" s="13"/>
      <c r="W99" s="77">
        <f t="shared" si="26"/>
        <v>130</v>
      </c>
      <c r="X99" s="57">
        <f t="shared" si="27"/>
        <v>131782.30000000002</v>
      </c>
      <c r="Y99" s="72">
        <f t="shared" si="28"/>
        <v>106046.80000000002</v>
      </c>
      <c r="AA99" s="74">
        <f t="shared" si="29"/>
        <v>131782.30000000002</v>
      </c>
    </row>
    <row r="100" spans="1:27" ht="14.5" x14ac:dyDescent="0.35">
      <c r="A100">
        <v>1202</v>
      </c>
      <c r="B100" t="s">
        <v>1389</v>
      </c>
      <c r="C100" t="s">
        <v>1488</v>
      </c>
      <c r="D100" t="s">
        <v>38</v>
      </c>
      <c r="E100" t="s">
        <v>8</v>
      </c>
      <c r="F100" t="s">
        <v>56</v>
      </c>
      <c r="G100" t="s">
        <v>40</v>
      </c>
      <c r="H100" s="6">
        <v>44901</v>
      </c>
      <c r="I100" s="2">
        <v>45657</v>
      </c>
      <c r="J100">
        <v>266</v>
      </c>
      <c r="K100" s="45">
        <f t="shared" si="15"/>
        <v>266</v>
      </c>
      <c r="L100" s="3">
        <f t="shared" si="16"/>
        <v>366</v>
      </c>
      <c r="M100" s="3">
        <f t="shared" si="17"/>
        <v>16</v>
      </c>
      <c r="N100" s="3">
        <f t="shared" si="18"/>
        <v>0</v>
      </c>
      <c r="O100" s="3">
        <f t="shared" si="23"/>
        <v>350</v>
      </c>
      <c r="P100" s="51">
        <f t="shared" si="19"/>
        <v>93100</v>
      </c>
      <c r="Q100" s="51">
        <f t="shared" si="20"/>
        <v>175051.97159235965</v>
      </c>
      <c r="R100" s="51">
        <f t="shared" si="21"/>
        <v>141130.68169687261</v>
      </c>
      <c r="S100" s="51">
        <f t="shared" si="24"/>
        <v>316182.65328923229</v>
      </c>
      <c r="T100" s="58">
        <f t="shared" si="25"/>
        <v>23940</v>
      </c>
      <c r="U100" s="58">
        <f t="shared" si="22"/>
        <v>23940</v>
      </c>
      <c r="V100" s="13"/>
      <c r="W100" s="77">
        <f t="shared" si="26"/>
        <v>0</v>
      </c>
      <c r="X100" s="57">
        <f t="shared" si="27"/>
        <v>0</v>
      </c>
      <c r="Y100" s="72">
        <f t="shared" si="28"/>
        <v>0</v>
      </c>
      <c r="AA100" s="74">
        <f t="shared" si="29"/>
        <v>23940</v>
      </c>
    </row>
    <row r="101" spans="1:27" ht="14.5" x14ac:dyDescent="0.35">
      <c r="A101">
        <v>1203</v>
      </c>
      <c r="B101" t="s">
        <v>154</v>
      </c>
      <c r="C101" t="s">
        <v>1385</v>
      </c>
      <c r="D101" t="s">
        <v>38</v>
      </c>
      <c r="E101" t="s">
        <v>8</v>
      </c>
      <c r="F101" t="s">
        <v>1497</v>
      </c>
      <c r="G101" t="s">
        <v>40</v>
      </c>
      <c r="H101" s="6">
        <v>44795</v>
      </c>
      <c r="I101" s="2">
        <v>45657</v>
      </c>
      <c r="J101">
        <v>303.47000000000003</v>
      </c>
      <c r="K101" s="45">
        <f t="shared" si="15"/>
        <v>1036.7913725490198</v>
      </c>
      <c r="L101" s="3">
        <f t="shared" si="16"/>
        <v>366</v>
      </c>
      <c r="M101" s="3">
        <f t="shared" si="17"/>
        <v>8</v>
      </c>
      <c r="N101" s="3">
        <f t="shared" si="18"/>
        <v>0</v>
      </c>
      <c r="O101" s="3">
        <f t="shared" si="23"/>
        <v>358</v>
      </c>
      <c r="P101" s="51">
        <f t="shared" si="19"/>
        <v>108642.26000000001</v>
      </c>
      <c r="Q101" s="51">
        <f t="shared" si="20"/>
        <v>179053.15951447072</v>
      </c>
      <c r="R101" s="51">
        <f t="shared" si="21"/>
        <v>164691.25902136281</v>
      </c>
      <c r="S101" s="51">
        <f t="shared" si="24"/>
        <v>343744.41853583354</v>
      </c>
      <c r="T101" s="58">
        <f t="shared" si="25"/>
        <v>27312.300000000003</v>
      </c>
      <c r="U101" s="58">
        <f t="shared" si="22"/>
        <v>27312.300000000003</v>
      </c>
      <c r="V101" s="13"/>
      <c r="W101" s="77">
        <f t="shared" si="26"/>
        <v>130</v>
      </c>
      <c r="X101" s="57">
        <f t="shared" si="27"/>
        <v>134782.87843137258</v>
      </c>
      <c r="Y101" s="72">
        <f t="shared" si="28"/>
        <v>107470.57843137257</v>
      </c>
      <c r="AA101" s="74">
        <f t="shared" si="29"/>
        <v>134782.87843137258</v>
      </c>
    </row>
    <row r="102" spans="1:27" ht="14.5" x14ac:dyDescent="0.35">
      <c r="A102">
        <v>1204</v>
      </c>
      <c r="B102" t="s">
        <v>156</v>
      </c>
      <c r="C102" t="s">
        <v>1385</v>
      </c>
      <c r="D102" t="s">
        <v>38</v>
      </c>
      <c r="E102" t="s">
        <v>8</v>
      </c>
      <c r="F102" t="s">
        <v>56</v>
      </c>
      <c r="G102" t="s">
        <v>40</v>
      </c>
      <c r="H102" s="6">
        <v>44809</v>
      </c>
      <c r="I102" s="2">
        <v>45657</v>
      </c>
      <c r="J102">
        <v>303.47000000000003</v>
      </c>
      <c r="K102" s="45">
        <f t="shared" si="15"/>
        <v>978.17215686274506</v>
      </c>
      <c r="L102" s="3">
        <f t="shared" si="16"/>
        <v>366</v>
      </c>
      <c r="M102" s="3">
        <f t="shared" si="17"/>
        <v>7</v>
      </c>
      <c r="N102" s="3">
        <f t="shared" si="18"/>
        <v>0</v>
      </c>
      <c r="O102" s="3">
        <f t="shared" si="23"/>
        <v>359</v>
      </c>
      <c r="P102" s="51">
        <f t="shared" si="19"/>
        <v>108945.73000000001</v>
      </c>
      <c r="Q102" s="51">
        <f t="shared" si="20"/>
        <v>179553.3080047346</v>
      </c>
      <c r="R102" s="51">
        <f t="shared" si="21"/>
        <v>165151.29047114315</v>
      </c>
      <c r="S102" s="51">
        <f t="shared" si="24"/>
        <v>344704.59847587778</v>
      </c>
      <c r="T102" s="58">
        <f t="shared" si="25"/>
        <v>27312.300000000003</v>
      </c>
      <c r="U102" s="58">
        <f t="shared" si="22"/>
        <v>27312.300000000003</v>
      </c>
      <c r="V102" s="13"/>
      <c r="W102" s="77">
        <f t="shared" si="26"/>
        <v>130</v>
      </c>
      <c r="X102" s="57">
        <f t="shared" si="27"/>
        <v>127162.38039215686</v>
      </c>
      <c r="Y102" s="72">
        <f t="shared" si="28"/>
        <v>99850.080392156859</v>
      </c>
      <c r="AA102" s="74">
        <f t="shared" si="29"/>
        <v>127162.38039215686</v>
      </c>
    </row>
    <row r="103" spans="1:27" ht="14.5" x14ac:dyDescent="0.35">
      <c r="A103">
        <v>1205</v>
      </c>
      <c r="B103" t="s">
        <v>158</v>
      </c>
      <c r="C103" t="s">
        <v>1385</v>
      </c>
      <c r="D103" t="s">
        <v>38</v>
      </c>
      <c r="E103" t="s">
        <v>8</v>
      </c>
      <c r="F103" t="s">
        <v>1496</v>
      </c>
      <c r="G103" t="s">
        <v>40</v>
      </c>
      <c r="H103" s="6">
        <v>44879</v>
      </c>
      <c r="I103" s="2">
        <v>45657</v>
      </c>
      <c r="J103">
        <v>303.47000000000003</v>
      </c>
      <c r="K103" s="45">
        <f t="shared" si="15"/>
        <v>1088.4835947712418</v>
      </c>
      <c r="L103" s="3">
        <f t="shared" si="16"/>
        <v>366</v>
      </c>
      <c r="M103" s="3">
        <f t="shared" si="17"/>
        <v>13</v>
      </c>
      <c r="N103" s="3">
        <f t="shared" si="18"/>
        <v>4</v>
      </c>
      <c r="O103" s="3">
        <f t="shared" si="23"/>
        <v>349</v>
      </c>
      <c r="P103" s="51">
        <f t="shared" si="19"/>
        <v>105911.03000000001</v>
      </c>
      <c r="Q103" s="51">
        <f t="shared" si="20"/>
        <v>174551.82310209575</v>
      </c>
      <c r="R103" s="51">
        <f t="shared" si="21"/>
        <v>160550.97597333972</v>
      </c>
      <c r="S103" s="51">
        <f t="shared" si="24"/>
        <v>335102.7990754355</v>
      </c>
      <c r="T103" s="58">
        <f t="shared" si="25"/>
        <v>27312.300000000003</v>
      </c>
      <c r="U103" s="58">
        <f t="shared" si="22"/>
        <v>27312.300000000003</v>
      </c>
      <c r="V103" s="13"/>
      <c r="W103" s="77">
        <f t="shared" si="26"/>
        <v>130</v>
      </c>
      <c r="X103" s="57">
        <f t="shared" si="27"/>
        <v>141502.86732026143</v>
      </c>
      <c r="Y103" s="72">
        <f t="shared" si="28"/>
        <v>114190.56732026143</v>
      </c>
      <c r="AA103" s="74">
        <f t="shared" si="29"/>
        <v>141502.86732026143</v>
      </c>
    </row>
    <row r="104" spans="1:27" ht="14.5" x14ac:dyDescent="0.35">
      <c r="A104">
        <v>1207</v>
      </c>
      <c r="B104" t="s">
        <v>160</v>
      </c>
      <c r="C104" t="s">
        <v>1385</v>
      </c>
      <c r="D104" t="s">
        <v>38</v>
      </c>
      <c r="E104" t="s">
        <v>8</v>
      </c>
      <c r="F104" t="s">
        <v>39</v>
      </c>
      <c r="G104" t="s">
        <v>40</v>
      </c>
      <c r="H104" s="6">
        <v>44907</v>
      </c>
      <c r="I104" s="2">
        <v>45657</v>
      </c>
      <c r="J104">
        <v>303.47000000000003</v>
      </c>
      <c r="K104" s="45">
        <f t="shared" si="15"/>
        <v>1013.9729411764707</v>
      </c>
      <c r="L104" s="3">
        <f t="shared" si="16"/>
        <v>366</v>
      </c>
      <c r="M104" s="3">
        <f t="shared" si="17"/>
        <v>8</v>
      </c>
      <c r="N104" s="3">
        <f t="shared" si="18"/>
        <v>0</v>
      </c>
      <c r="O104" s="3">
        <f t="shared" si="23"/>
        <v>358</v>
      </c>
      <c r="P104" s="51">
        <f t="shared" si="19"/>
        <v>108642.26000000001</v>
      </c>
      <c r="Q104" s="51">
        <f t="shared" si="20"/>
        <v>179053.15951447072</v>
      </c>
      <c r="R104" s="51">
        <f t="shared" si="21"/>
        <v>164691.25902136281</v>
      </c>
      <c r="S104" s="51">
        <f t="shared" si="24"/>
        <v>343744.41853583354</v>
      </c>
      <c r="T104" s="58">
        <f t="shared" si="25"/>
        <v>27312.300000000003</v>
      </c>
      <c r="U104" s="58">
        <f t="shared" si="22"/>
        <v>27312.300000000003</v>
      </c>
      <c r="V104" s="13"/>
      <c r="W104" s="77">
        <f t="shared" si="26"/>
        <v>130</v>
      </c>
      <c r="X104" s="57">
        <f t="shared" si="27"/>
        <v>131816.48235294118</v>
      </c>
      <c r="Y104" s="72">
        <f t="shared" si="28"/>
        <v>104504.18235294118</v>
      </c>
      <c r="AA104" s="74">
        <f t="shared" si="29"/>
        <v>131816.48235294118</v>
      </c>
    </row>
    <row r="105" spans="1:27" ht="14.5" x14ac:dyDescent="0.35">
      <c r="A105">
        <v>1208</v>
      </c>
      <c r="B105" t="s">
        <v>162</v>
      </c>
      <c r="C105" t="s">
        <v>1385</v>
      </c>
      <c r="D105" t="s">
        <v>38</v>
      </c>
      <c r="E105" t="s">
        <v>8</v>
      </c>
      <c r="F105" t="s">
        <v>56</v>
      </c>
      <c r="G105" t="s">
        <v>40</v>
      </c>
      <c r="H105" s="6">
        <v>44970</v>
      </c>
      <c r="I105" s="2">
        <v>45657</v>
      </c>
      <c r="J105">
        <v>303.47000000000003</v>
      </c>
      <c r="K105" s="45">
        <f t="shared" si="15"/>
        <v>920.24418300653588</v>
      </c>
      <c r="L105" s="3">
        <f t="shared" si="16"/>
        <v>366</v>
      </c>
      <c r="M105" s="3">
        <f t="shared" si="17"/>
        <v>7</v>
      </c>
      <c r="N105" s="3">
        <f t="shared" si="18"/>
        <v>8</v>
      </c>
      <c r="O105" s="3">
        <f t="shared" si="23"/>
        <v>351</v>
      </c>
      <c r="P105" s="51">
        <f t="shared" si="19"/>
        <v>106517.97000000002</v>
      </c>
      <c r="Q105" s="51">
        <f t="shared" si="20"/>
        <v>175552.12008262353</v>
      </c>
      <c r="R105" s="51">
        <f t="shared" si="21"/>
        <v>161471.03887290042</v>
      </c>
      <c r="S105" s="51">
        <f t="shared" si="24"/>
        <v>337023.15895552398</v>
      </c>
      <c r="T105" s="58">
        <f t="shared" si="25"/>
        <v>27312.300000000003</v>
      </c>
      <c r="U105" s="58">
        <f t="shared" si="22"/>
        <v>27312.300000000003</v>
      </c>
      <c r="V105" s="13"/>
      <c r="W105" s="77">
        <f t="shared" si="26"/>
        <v>130</v>
      </c>
      <c r="X105" s="57">
        <f t="shared" si="27"/>
        <v>119631.74379084966</v>
      </c>
      <c r="Y105" s="72">
        <f t="shared" si="28"/>
        <v>92319.443790849662</v>
      </c>
      <c r="AA105" s="74">
        <f t="shared" si="29"/>
        <v>119631.74379084966</v>
      </c>
    </row>
    <row r="106" spans="1:27" ht="14.5" x14ac:dyDescent="0.35">
      <c r="A106">
        <v>1209</v>
      </c>
      <c r="B106" t="s">
        <v>164</v>
      </c>
      <c r="C106" t="s">
        <v>1385</v>
      </c>
      <c r="D106" t="s">
        <v>38</v>
      </c>
      <c r="E106" t="s">
        <v>8</v>
      </c>
      <c r="F106" t="s">
        <v>39</v>
      </c>
      <c r="G106" t="s">
        <v>40</v>
      </c>
      <c r="H106" s="6">
        <v>44970</v>
      </c>
      <c r="I106" s="2">
        <v>45657</v>
      </c>
      <c r="J106">
        <v>303.47000000000003</v>
      </c>
      <c r="K106" s="45">
        <f t="shared" si="15"/>
        <v>1000.4322222222222</v>
      </c>
      <c r="L106" s="3">
        <f t="shared" si="16"/>
        <v>366</v>
      </c>
      <c r="M106" s="3">
        <f t="shared" si="17"/>
        <v>7</v>
      </c>
      <c r="N106" s="3">
        <f t="shared" si="18"/>
        <v>0</v>
      </c>
      <c r="O106" s="3">
        <f t="shared" si="23"/>
        <v>359</v>
      </c>
      <c r="P106" s="51">
        <f t="shared" si="19"/>
        <v>108945.73000000001</v>
      </c>
      <c r="Q106" s="51">
        <f t="shared" si="20"/>
        <v>179553.3080047346</v>
      </c>
      <c r="R106" s="51">
        <f t="shared" si="21"/>
        <v>165151.29047114315</v>
      </c>
      <c r="S106" s="51">
        <f t="shared" si="24"/>
        <v>344704.59847587778</v>
      </c>
      <c r="T106" s="58">
        <f t="shared" si="25"/>
        <v>27312.300000000003</v>
      </c>
      <c r="U106" s="58">
        <f t="shared" si="22"/>
        <v>27312.300000000003</v>
      </c>
      <c r="V106" s="13"/>
      <c r="W106" s="77">
        <f t="shared" si="26"/>
        <v>130</v>
      </c>
      <c r="X106" s="57">
        <f t="shared" si="27"/>
        <v>130056.18888888889</v>
      </c>
      <c r="Y106" s="72">
        <f t="shared" si="28"/>
        <v>102743.88888888889</v>
      </c>
      <c r="AA106" s="74">
        <f t="shared" si="29"/>
        <v>130056.18888888889</v>
      </c>
    </row>
    <row r="107" spans="1:27" ht="14.5" x14ac:dyDescent="0.35">
      <c r="A107">
        <v>1210</v>
      </c>
      <c r="B107" t="s">
        <v>165</v>
      </c>
      <c r="C107" t="s">
        <v>1385</v>
      </c>
      <c r="D107" t="s">
        <v>38</v>
      </c>
      <c r="E107" t="s">
        <v>8</v>
      </c>
      <c r="F107" t="s">
        <v>56</v>
      </c>
      <c r="G107" t="s">
        <v>40</v>
      </c>
      <c r="H107" s="6">
        <v>44977</v>
      </c>
      <c r="I107" s="2">
        <v>45657</v>
      </c>
      <c r="J107">
        <v>303.47000000000003</v>
      </c>
      <c r="K107" s="45">
        <f t="shared" si="15"/>
        <v>910.74483660130727</v>
      </c>
      <c r="L107" s="3">
        <f t="shared" si="16"/>
        <v>366</v>
      </c>
      <c r="M107" s="3">
        <f t="shared" si="17"/>
        <v>19</v>
      </c>
      <c r="N107" s="3">
        <f t="shared" si="18"/>
        <v>1</v>
      </c>
      <c r="O107" s="3">
        <f t="shared" si="23"/>
        <v>346</v>
      </c>
      <c r="P107" s="51">
        <f t="shared" si="19"/>
        <v>105000.62000000001</v>
      </c>
      <c r="Q107" s="51">
        <f t="shared" si="20"/>
        <v>173051.37763130412</v>
      </c>
      <c r="R107" s="51">
        <f t="shared" si="21"/>
        <v>159170.88162399869</v>
      </c>
      <c r="S107" s="51">
        <f t="shared" si="24"/>
        <v>332222.25925530284</v>
      </c>
      <c r="T107" s="58">
        <f t="shared" si="25"/>
        <v>27312.300000000003</v>
      </c>
      <c r="U107" s="58">
        <f t="shared" si="22"/>
        <v>27312.300000000003</v>
      </c>
      <c r="V107" s="13"/>
      <c r="W107" s="77">
        <f t="shared" si="26"/>
        <v>130</v>
      </c>
      <c r="X107" s="57">
        <f t="shared" si="27"/>
        <v>118396.82875816994</v>
      </c>
      <c r="Y107" s="72">
        <f t="shared" si="28"/>
        <v>91084.528758169938</v>
      </c>
      <c r="AA107" s="74">
        <f t="shared" si="29"/>
        <v>118396.82875816994</v>
      </c>
    </row>
    <row r="108" spans="1:27" ht="14.5" x14ac:dyDescent="0.35">
      <c r="A108">
        <v>1211</v>
      </c>
      <c r="B108" t="s">
        <v>167</v>
      </c>
      <c r="C108" t="s">
        <v>1385</v>
      </c>
      <c r="D108" t="s">
        <v>38</v>
      </c>
      <c r="E108" t="s">
        <v>8</v>
      </c>
      <c r="F108" t="s">
        <v>56</v>
      </c>
      <c r="G108" t="s">
        <v>40</v>
      </c>
      <c r="H108" s="6">
        <v>44991</v>
      </c>
      <c r="I108" s="2">
        <v>45657</v>
      </c>
      <c r="J108">
        <v>303.47000000000003</v>
      </c>
      <c r="K108" s="45">
        <f t="shared" si="15"/>
        <v>1003.4173856209152</v>
      </c>
      <c r="L108" s="3">
        <f t="shared" si="16"/>
        <v>366</v>
      </c>
      <c r="M108" s="3">
        <f t="shared" si="17"/>
        <v>2</v>
      </c>
      <c r="N108" s="3">
        <f t="shared" si="18"/>
        <v>0</v>
      </c>
      <c r="O108" s="3">
        <f t="shared" si="23"/>
        <v>364</v>
      </c>
      <c r="P108" s="51">
        <f t="shared" si="19"/>
        <v>110463.08000000002</v>
      </c>
      <c r="Q108" s="51">
        <f t="shared" si="20"/>
        <v>182054.05045605404</v>
      </c>
      <c r="R108" s="51">
        <f t="shared" si="21"/>
        <v>167451.44772004487</v>
      </c>
      <c r="S108" s="51">
        <f t="shared" si="24"/>
        <v>349505.49817609892</v>
      </c>
      <c r="T108" s="58">
        <f t="shared" si="25"/>
        <v>27312.300000000003</v>
      </c>
      <c r="U108" s="58">
        <f t="shared" si="22"/>
        <v>27312.300000000003</v>
      </c>
      <c r="V108" s="13"/>
      <c r="W108" s="77">
        <f t="shared" si="26"/>
        <v>130</v>
      </c>
      <c r="X108" s="57">
        <f t="shared" si="27"/>
        <v>130444.26013071898</v>
      </c>
      <c r="Y108" s="72">
        <f t="shared" si="28"/>
        <v>103131.96013071897</v>
      </c>
      <c r="AA108" s="74">
        <f t="shared" si="29"/>
        <v>130444.26013071898</v>
      </c>
    </row>
    <row r="109" spans="1:27" s="4" customFormat="1" ht="14.5" x14ac:dyDescent="0.35">
      <c r="A109">
        <v>1212</v>
      </c>
      <c r="B109" t="s">
        <v>169</v>
      </c>
      <c r="C109" t="s">
        <v>1385</v>
      </c>
      <c r="D109" t="s">
        <v>38</v>
      </c>
      <c r="E109" t="s">
        <v>8</v>
      </c>
      <c r="F109" t="s">
        <v>1498</v>
      </c>
      <c r="G109" t="s">
        <v>40</v>
      </c>
      <c r="H109" s="6">
        <v>45006</v>
      </c>
      <c r="I109" s="2">
        <v>45657</v>
      </c>
      <c r="J109">
        <v>303.47000000000003</v>
      </c>
      <c r="K109" s="45">
        <f t="shared" si="15"/>
        <v>1011.6134640522879</v>
      </c>
      <c r="L109" s="3">
        <f t="shared" si="16"/>
        <v>366</v>
      </c>
      <c r="M109" s="3">
        <f t="shared" si="17"/>
        <v>15</v>
      </c>
      <c r="N109" s="3">
        <f t="shared" si="18"/>
        <v>15</v>
      </c>
      <c r="O109" s="3">
        <f t="shared" si="23"/>
        <v>336</v>
      </c>
      <c r="P109" s="51">
        <f t="shared" si="19"/>
        <v>101965.92000000001</v>
      </c>
      <c r="Q109" s="51">
        <f t="shared" si="20"/>
        <v>168049.89272866526</v>
      </c>
      <c r="R109" s="51">
        <f t="shared" si="21"/>
        <v>154570.56712619527</v>
      </c>
      <c r="S109" s="51">
        <f t="shared" si="24"/>
        <v>322620.45985486056</v>
      </c>
      <c r="T109" s="58">
        <f t="shared" si="25"/>
        <v>27312.300000000003</v>
      </c>
      <c r="U109" s="58">
        <f t="shared" si="22"/>
        <v>27312.300000000003</v>
      </c>
      <c r="V109" s="13"/>
      <c r="W109" s="77">
        <f t="shared" si="26"/>
        <v>130</v>
      </c>
      <c r="X109" s="57">
        <f t="shared" si="27"/>
        <v>131509.75032679742</v>
      </c>
      <c r="Y109" s="72">
        <f t="shared" si="28"/>
        <v>104197.45032679742</v>
      </c>
      <c r="AA109" s="74">
        <f t="shared" si="29"/>
        <v>131509.75032679742</v>
      </c>
    </row>
    <row r="110" spans="1:27" ht="14.5" x14ac:dyDescent="0.35">
      <c r="A110">
        <v>1213</v>
      </c>
      <c r="B110" t="s">
        <v>171</v>
      </c>
      <c r="C110" t="s">
        <v>1488</v>
      </c>
      <c r="D110" t="s">
        <v>38</v>
      </c>
      <c r="E110" t="s">
        <v>8</v>
      </c>
      <c r="F110" t="s">
        <v>45</v>
      </c>
      <c r="G110" t="s">
        <v>40</v>
      </c>
      <c r="H110" s="6">
        <v>45040</v>
      </c>
      <c r="I110" s="2">
        <v>45657</v>
      </c>
      <c r="J110">
        <v>285.95</v>
      </c>
      <c r="K110" s="45">
        <f t="shared" si="15"/>
        <v>285.95</v>
      </c>
      <c r="L110" s="3">
        <f t="shared" si="16"/>
        <v>366</v>
      </c>
      <c r="M110" s="3">
        <f t="shared" si="17"/>
        <v>9</v>
      </c>
      <c r="N110" s="3">
        <f t="shared" si="18"/>
        <v>0</v>
      </c>
      <c r="O110" s="3">
        <f t="shared" si="23"/>
        <v>357</v>
      </c>
      <c r="P110" s="51">
        <f t="shared" si="19"/>
        <v>102084.15</v>
      </c>
      <c r="Q110" s="51">
        <f t="shared" si="20"/>
        <v>178553.01102420685</v>
      </c>
      <c r="R110" s="51">
        <f t="shared" si="21"/>
        <v>154749.79248062082</v>
      </c>
      <c r="S110" s="51">
        <f t="shared" si="24"/>
        <v>333302.80350482767</v>
      </c>
      <c r="T110" s="58">
        <f t="shared" si="25"/>
        <v>25735.5</v>
      </c>
      <c r="U110" s="58">
        <f t="shared" si="22"/>
        <v>25735.5</v>
      </c>
      <c r="V110" s="13"/>
      <c r="W110" s="77">
        <f t="shared" si="26"/>
        <v>0</v>
      </c>
      <c r="X110" s="57">
        <f t="shared" si="27"/>
        <v>0</v>
      </c>
      <c r="Y110" s="72">
        <f t="shared" si="28"/>
        <v>0</v>
      </c>
      <c r="AA110" s="74">
        <f t="shared" si="29"/>
        <v>25735.5</v>
      </c>
    </row>
    <row r="111" spans="1:27" ht="14.5" x14ac:dyDescent="0.35">
      <c r="A111">
        <v>1215</v>
      </c>
      <c r="B111" t="s">
        <v>173</v>
      </c>
      <c r="C111" t="s">
        <v>1385</v>
      </c>
      <c r="D111" t="s">
        <v>38</v>
      </c>
      <c r="E111" t="s">
        <v>8</v>
      </c>
      <c r="F111" t="s">
        <v>45</v>
      </c>
      <c r="G111" t="s">
        <v>40</v>
      </c>
      <c r="H111" s="6">
        <v>45061</v>
      </c>
      <c r="I111" s="2">
        <v>45657</v>
      </c>
      <c r="J111">
        <v>303.47000000000003</v>
      </c>
      <c r="K111" s="45">
        <f t="shared" si="15"/>
        <v>1092.3359477124184</v>
      </c>
      <c r="L111" s="3">
        <f t="shared" si="16"/>
        <v>366</v>
      </c>
      <c r="M111" s="3">
        <f t="shared" si="17"/>
        <v>4</v>
      </c>
      <c r="N111" s="3">
        <f t="shared" si="18"/>
        <v>0</v>
      </c>
      <c r="O111" s="3">
        <f t="shared" si="23"/>
        <v>362</v>
      </c>
      <c r="P111" s="51">
        <f t="shared" si="19"/>
        <v>109856.14000000001</v>
      </c>
      <c r="Q111" s="51">
        <f t="shared" si="20"/>
        <v>181053.75347552626</v>
      </c>
      <c r="R111" s="51">
        <f t="shared" si="21"/>
        <v>166531.38482048418</v>
      </c>
      <c r="S111" s="51">
        <f t="shared" si="24"/>
        <v>347585.13829601044</v>
      </c>
      <c r="T111" s="58">
        <f t="shared" si="25"/>
        <v>27312.300000000003</v>
      </c>
      <c r="U111" s="58">
        <f t="shared" si="22"/>
        <v>27312.300000000003</v>
      </c>
      <c r="V111" s="13"/>
      <c r="W111" s="77">
        <f t="shared" si="26"/>
        <v>130</v>
      </c>
      <c r="X111" s="57">
        <f t="shared" si="27"/>
        <v>142003.67320261439</v>
      </c>
      <c r="Y111" s="72">
        <f t="shared" si="28"/>
        <v>114691.37320261438</v>
      </c>
      <c r="AA111" s="74">
        <f t="shared" si="29"/>
        <v>142003.67320261439</v>
      </c>
    </row>
    <row r="112" spans="1:27" ht="14.5" x14ac:dyDescent="0.35">
      <c r="A112">
        <v>1216</v>
      </c>
      <c r="B112" t="s">
        <v>175</v>
      </c>
      <c r="C112" t="s">
        <v>1488</v>
      </c>
      <c r="D112" t="s">
        <v>38</v>
      </c>
      <c r="E112" t="s">
        <v>8</v>
      </c>
      <c r="F112" t="s">
        <v>64</v>
      </c>
      <c r="G112" t="s">
        <v>40</v>
      </c>
      <c r="H112" s="6">
        <v>45068</v>
      </c>
      <c r="I112" s="2">
        <v>45657</v>
      </c>
      <c r="J112">
        <v>266</v>
      </c>
      <c r="K112" s="45">
        <f t="shared" si="15"/>
        <v>266</v>
      </c>
      <c r="L112" s="3">
        <f t="shared" si="16"/>
        <v>366</v>
      </c>
      <c r="M112" s="3">
        <f t="shared" si="17"/>
        <v>2</v>
      </c>
      <c r="N112" s="3">
        <f t="shared" si="18"/>
        <v>0</v>
      </c>
      <c r="O112" s="3">
        <f t="shared" si="23"/>
        <v>364</v>
      </c>
      <c r="P112" s="51">
        <f t="shared" si="19"/>
        <v>96824</v>
      </c>
      <c r="Q112" s="51">
        <f t="shared" si="20"/>
        <v>182054.05045605404</v>
      </c>
      <c r="R112" s="51">
        <f t="shared" si="21"/>
        <v>146775.90896474753</v>
      </c>
      <c r="S112" s="51">
        <f t="shared" si="24"/>
        <v>328829.95942080161</v>
      </c>
      <c r="T112" s="58">
        <f t="shared" si="25"/>
        <v>23940</v>
      </c>
      <c r="U112" s="58">
        <f t="shared" si="22"/>
        <v>23940</v>
      </c>
      <c r="V112" s="13"/>
      <c r="W112" s="77">
        <f t="shared" si="26"/>
        <v>0</v>
      </c>
      <c r="X112" s="57">
        <f t="shared" si="27"/>
        <v>0</v>
      </c>
      <c r="Y112" s="72">
        <f t="shared" si="28"/>
        <v>0</v>
      </c>
      <c r="AA112" s="74">
        <f t="shared" si="29"/>
        <v>23940</v>
      </c>
    </row>
    <row r="113" spans="1:27" ht="14.5" x14ac:dyDescent="0.35">
      <c r="A113">
        <v>1217</v>
      </c>
      <c r="B113" t="s">
        <v>177</v>
      </c>
      <c r="C113" t="s">
        <v>1488</v>
      </c>
      <c r="D113" t="s">
        <v>38</v>
      </c>
      <c r="E113" t="s">
        <v>8</v>
      </c>
      <c r="F113" t="s">
        <v>56</v>
      </c>
      <c r="G113" t="s">
        <v>40</v>
      </c>
      <c r="H113" s="6">
        <v>45096</v>
      </c>
      <c r="I113" s="2">
        <v>45657</v>
      </c>
      <c r="J113">
        <v>285.95</v>
      </c>
      <c r="K113" s="45">
        <f t="shared" si="15"/>
        <v>285.95</v>
      </c>
      <c r="L113" s="3">
        <f t="shared" si="16"/>
        <v>366</v>
      </c>
      <c r="M113" s="3">
        <f t="shared" si="17"/>
        <v>9</v>
      </c>
      <c r="N113" s="3">
        <f t="shared" si="18"/>
        <v>14</v>
      </c>
      <c r="O113" s="3">
        <f t="shared" si="23"/>
        <v>343</v>
      </c>
      <c r="P113" s="51">
        <f t="shared" si="19"/>
        <v>98080.849999999991</v>
      </c>
      <c r="Q113" s="51">
        <f t="shared" si="20"/>
        <v>171550.93216051246</v>
      </c>
      <c r="R113" s="51">
        <f t="shared" si="21"/>
        <v>148681.17316765527</v>
      </c>
      <c r="S113" s="51">
        <f t="shared" si="24"/>
        <v>320232.10532816773</v>
      </c>
      <c r="T113" s="58">
        <f t="shared" si="25"/>
        <v>25735.5</v>
      </c>
      <c r="U113" s="58">
        <f t="shared" si="22"/>
        <v>25735.5</v>
      </c>
      <c r="V113" s="13"/>
      <c r="W113" s="77">
        <f t="shared" si="26"/>
        <v>0</v>
      </c>
      <c r="X113" s="57">
        <f t="shared" si="27"/>
        <v>0</v>
      </c>
      <c r="Y113" s="72">
        <f t="shared" si="28"/>
        <v>0</v>
      </c>
      <c r="AA113" s="74">
        <f t="shared" si="29"/>
        <v>25735.5</v>
      </c>
    </row>
    <row r="114" spans="1:27" ht="14.5" x14ac:dyDescent="0.35">
      <c r="A114">
        <v>1218</v>
      </c>
      <c r="B114" t="s">
        <v>179</v>
      </c>
      <c r="C114" t="s">
        <v>1385</v>
      </c>
      <c r="D114" t="s">
        <v>38</v>
      </c>
      <c r="E114" t="s">
        <v>8</v>
      </c>
      <c r="F114" t="s">
        <v>56</v>
      </c>
      <c r="G114" t="s">
        <v>40</v>
      </c>
      <c r="H114" s="6">
        <v>45110</v>
      </c>
      <c r="I114" s="2">
        <v>45657</v>
      </c>
      <c r="J114">
        <v>303.47000000000003</v>
      </c>
      <c r="K114" s="45">
        <f t="shared" si="15"/>
        <v>984.0997385620916</v>
      </c>
      <c r="L114" s="3">
        <f t="shared" si="16"/>
        <v>366</v>
      </c>
      <c r="M114" s="3">
        <f t="shared" si="17"/>
        <v>5</v>
      </c>
      <c r="N114" s="3">
        <f t="shared" si="18"/>
        <v>4</v>
      </c>
      <c r="O114" s="3">
        <f t="shared" si="23"/>
        <v>357</v>
      </c>
      <c r="P114" s="51">
        <f t="shared" si="19"/>
        <v>108338.79000000001</v>
      </c>
      <c r="Q114" s="51">
        <f t="shared" si="20"/>
        <v>178553.01102420685</v>
      </c>
      <c r="R114" s="51">
        <f t="shared" si="21"/>
        <v>164231.22757158245</v>
      </c>
      <c r="S114" s="51">
        <f t="shared" si="24"/>
        <v>342784.2385957893</v>
      </c>
      <c r="T114" s="58">
        <f t="shared" si="25"/>
        <v>27312.300000000003</v>
      </c>
      <c r="U114" s="58">
        <f t="shared" si="22"/>
        <v>27312.300000000003</v>
      </c>
      <c r="V114" s="13"/>
      <c r="W114" s="77">
        <f t="shared" si="26"/>
        <v>130</v>
      </c>
      <c r="X114" s="57">
        <f t="shared" si="27"/>
        <v>127932.96601307191</v>
      </c>
      <c r="Y114" s="72">
        <f t="shared" si="28"/>
        <v>100620.66601307191</v>
      </c>
      <c r="AA114" s="74">
        <f t="shared" si="29"/>
        <v>127932.96601307191</v>
      </c>
    </row>
    <row r="115" spans="1:27" s="4" customFormat="1" ht="14.5" x14ac:dyDescent="0.35">
      <c r="A115">
        <v>1219</v>
      </c>
      <c r="B115" t="s">
        <v>181</v>
      </c>
      <c r="C115" t="s">
        <v>1385</v>
      </c>
      <c r="D115" t="s">
        <v>38</v>
      </c>
      <c r="E115" t="s">
        <v>8</v>
      </c>
      <c r="F115" t="s">
        <v>56</v>
      </c>
      <c r="G115" t="s">
        <v>40</v>
      </c>
      <c r="H115" s="6">
        <v>45110</v>
      </c>
      <c r="I115" s="2">
        <v>45657</v>
      </c>
      <c r="J115">
        <v>303.47000000000003</v>
      </c>
      <c r="K115" s="45">
        <f t="shared" si="15"/>
        <v>879.25117647058823</v>
      </c>
      <c r="L115" s="3">
        <f t="shared" si="16"/>
        <v>366</v>
      </c>
      <c r="M115" s="3">
        <f t="shared" si="17"/>
        <v>14</v>
      </c>
      <c r="N115" s="3">
        <f t="shared" si="18"/>
        <v>4</v>
      </c>
      <c r="O115" s="3">
        <f t="shared" si="23"/>
        <v>348</v>
      </c>
      <c r="P115" s="51">
        <f t="shared" si="19"/>
        <v>105607.56000000001</v>
      </c>
      <c r="Q115" s="51">
        <f t="shared" si="20"/>
        <v>174051.67461183187</v>
      </c>
      <c r="R115" s="51">
        <f t="shared" si="21"/>
        <v>160090.94452355939</v>
      </c>
      <c r="S115" s="51">
        <f t="shared" si="24"/>
        <v>334142.61913539126</v>
      </c>
      <c r="T115" s="58">
        <f t="shared" si="25"/>
        <v>27312.300000000003</v>
      </c>
      <c r="U115" s="58">
        <f t="shared" si="22"/>
        <v>27312.300000000003</v>
      </c>
      <c r="V115" s="13"/>
      <c r="W115" s="77">
        <f t="shared" si="26"/>
        <v>130</v>
      </c>
      <c r="X115" s="57">
        <f t="shared" si="27"/>
        <v>114302.65294117646</v>
      </c>
      <c r="Y115" s="72">
        <f t="shared" si="28"/>
        <v>86990.352941176461</v>
      </c>
      <c r="AA115" s="74">
        <f t="shared" si="29"/>
        <v>114302.65294117646</v>
      </c>
    </row>
    <row r="116" spans="1:27" s="4" customFormat="1" ht="14.5" x14ac:dyDescent="0.35">
      <c r="A116">
        <v>1220</v>
      </c>
      <c r="B116" t="s">
        <v>182</v>
      </c>
      <c r="C116" t="s">
        <v>1488</v>
      </c>
      <c r="D116" t="s">
        <v>38</v>
      </c>
      <c r="E116" t="s">
        <v>8</v>
      </c>
      <c r="F116" t="s">
        <v>56</v>
      </c>
      <c r="G116" t="s">
        <v>40</v>
      </c>
      <c r="H116" s="6">
        <v>45110</v>
      </c>
      <c r="I116" s="2">
        <v>45657</v>
      </c>
      <c r="J116">
        <v>303.47000000000003</v>
      </c>
      <c r="K116" s="45">
        <f t="shared" si="15"/>
        <v>303.47000000000003</v>
      </c>
      <c r="L116" s="3">
        <f t="shared" si="16"/>
        <v>366</v>
      </c>
      <c r="M116" s="3">
        <f t="shared" si="17"/>
        <v>10</v>
      </c>
      <c r="N116" s="3">
        <f t="shared" si="18"/>
        <v>15</v>
      </c>
      <c r="O116" s="3">
        <f t="shared" si="23"/>
        <v>341</v>
      </c>
      <c r="P116" s="51">
        <f t="shared" si="19"/>
        <v>103483.27</v>
      </c>
      <c r="Q116" s="51">
        <f t="shared" si="20"/>
        <v>170550.63517998467</v>
      </c>
      <c r="R116" s="51">
        <f t="shared" si="21"/>
        <v>156870.72437509696</v>
      </c>
      <c r="S116" s="51">
        <f t="shared" si="24"/>
        <v>327421.35955508164</v>
      </c>
      <c r="T116" s="58">
        <f t="shared" si="25"/>
        <v>27312.300000000003</v>
      </c>
      <c r="U116" s="58">
        <f t="shared" si="22"/>
        <v>27312.300000000003</v>
      </c>
      <c r="V116" s="13"/>
      <c r="W116" s="77">
        <f t="shared" si="26"/>
        <v>0</v>
      </c>
      <c r="X116" s="57">
        <f t="shared" si="27"/>
        <v>0</v>
      </c>
      <c r="Y116" s="72">
        <f t="shared" si="28"/>
        <v>0</v>
      </c>
      <c r="AA116" s="74">
        <f t="shared" si="29"/>
        <v>27312.300000000003</v>
      </c>
    </row>
    <row r="117" spans="1:27" ht="14.5" x14ac:dyDescent="0.35">
      <c r="A117">
        <v>1222</v>
      </c>
      <c r="B117" t="s">
        <v>183</v>
      </c>
      <c r="C117" t="s">
        <v>1385</v>
      </c>
      <c r="D117" t="s">
        <v>38</v>
      </c>
      <c r="E117" t="s">
        <v>8</v>
      </c>
      <c r="F117" t="s">
        <v>39</v>
      </c>
      <c r="G117" t="s">
        <v>40</v>
      </c>
      <c r="H117" s="6">
        <v>45194</v>
      </c>
      <c r="I117" s="2">
        <v>45657</v>
      </c>
      <c r="J117">
        <v>303.47000000000003</v>
      </c>
      <c r="K117" s="45">
        <f t="shared" si="15"/>
        <v>1061.1781045751632</v>
      </c>
      <c r="L117" s="3">
        <f t="shared" si="16"/>
        <v>366</v>
      </c>
      <c r="M117" s="3">
        <f t="shared" si="17"/>
        <v>7</v>
      </c>
      <c r="N117" s="3">
        <f t="shared" si="18"/>
        <v>0</v>
      </c>
      <c r="O117" s="3">
        <f t="shared" si="23"/>
        <v>359</v>
      </c>
      <c r="P117" s="51">
        <f t="shared" si="19"/>
        <v>108945.73000000001</v>
      </c>
      <c r="Q117" s="51">
        <f t="shared" si="20"/>
        <v>179553.3080047346</v>
      </c>
      <c r="R117" s="51">
        <f t="shared" si="21"/>
        <v>165151.29047114315</v>
      </c>
      <c r="S117" s="51">
        <f t="shared" si="24"/>
        <v>344704.59847587778</v>
      </c>
      <c r="T117" s="58">
        <f t="shared" si="25"/>
        <v>27312.300000000003</v>
      </c>
      <c r="U117" s="58">
        <f t="shared" si="22"/>
        <v>27312.300000000003</v>
      </c>
      <c r="V117" s="13"/>
      <c r="W117" s="77">
        <f t="shared" si="26"/>
        <v>130</v>
      </c>
      <c r="X117" s="57">
        <f t="shared" si="27"/>
        <v>137953.15359477123</v>
      </c>
      <c r="Y117" s="72">
        <f t="shared" si="28"/>
        <v>110640.85359477122</v>
      </c>
      <c r="AA117" s="74">
        <f t="shared" si="29"/>
        <v>137953.15359477123</v>
      </c>
    </row>
    <row r="118" spans="1:27" ht="14.5" x14ac:dyDescent="0.35">
      <c r="A118">
        <v>1223</v>
      </c>
      <c r="B118" t="s">
        <v>185</v>
      </c>
      <c r="C118" t="s">
        <v>1488</v>
      </c>
      <c r="D118" t="s">
        <v>38</v>
      </c>
      <c r="E118" t="s">
        <v>8</v>
      </c>
      <c r="F118" t="s">
        <v>43</v>
      </c>
      <c r="G118" t="s">
        <v>40</v>
      </c>
      <c r="H118" s="6">
        <v>45194</v>
      </c>
      <c r="I118" s="2">
        <v>45657</v>
      </c>
      <c r="J118">
        <v>266</v>
      </c>
      <c r="K118" s="45">
        <f t="shared" si="15"/>
        <v>266</v>
      </c>
      <c r="L118" s="3">
        <f t="shared" si="16"/>
        <v>366</v>
      </c>
      <c r="M118" s="3">
        <f t="shared" si="17"/>
        <v>2</v>
      </c>
      <c r="N118" s="3">
        <f t="shared" si="18"/>
        <v>0</v>
      </c>
      <c r="O118" s="3">
        <f t="shared" si="23"/>
        <v>364</v>
      </c>
      <c r="P118" s="51">
        <f t="shared" si="19"/>
        <v>96824</v>
      </c>
      <c r="Q118" s="51">
        <f t="shared" si="20"/>
        <v>182054.05045605404</v>
      </c>
      <c r="R118" s="51">
        <f t="shared" si="21"/>
        <v>146775.90896474753</v>
      </c>
      <c r="S118" s="51">
        <f t="shared" si="24"/>
        <v>328829.95942080161</v>
      </c>
      <c r="T118" s="58">
        <f t="shared" si="25"/>
        <v>23940</v>
      </c>
      <c r="U118" s="58">
        <f t="shared" si="22"/>
        <v>23940</v>
      </c>
      <c r="V118" s="13"/>
      <c r="W118" s="77">
        <f t="shared" si="26"/>
        <v>0</v>
      </c>
      <c r="X118" s="57">
        <f t="shared" si="27"/>
        <v>0</v>
      </c>
      <c r="Y118" s="72">
        <f t="shared" si="28"/>
        <v>0</v>
      </c>
      <c r="AA118" s="74">
        <f t="shared" si="29"/>
        <v>23940</v>
      </c>
    </row>
    <row r="119" spans="1:27" ht="14.5" x14ac:dyDescent="0.35">
      <c r="A119">
        <v>1224</v>
      </c>
      <c r="B119" t="s">
        <v>186</v>
      </c>
      <c r="C119" t="s">
        <v>1488</v>
      </c>
      <c r="D119" t="s">
        <v>38</v>
      </c>
      <c r="E119" t="s">
        <v>8</v>
      </c>
      <c r="F119" t="s">
        <v>43</v>
      </c>
      <c r="G119" t="s">
        <v>40</v>
      </c>
      <c r="H119" s="6">
        <v>45257</v>
      </c>
      <c r="I119" s="2">
        <v>45657</v>
      </c>
      <c r="J119">
        <v>266</v>
      </c>
      <c r="K119" s="45">
        <f t="shared" si="15"/>
        <v>266</v>
      </c>
      <c r="L119" s="3">
        <f t="shared" si="16"/>
        <v>366</v>
      </c>
      <c r="M119" s="3">
        <f t="shared" si="17"/>
        <v>1</v>
      </c>
      <c r="N119" s="3">
        <f t="shared" si="18"/>
        <v>14</v>
      </c>
      <c r="O119" s="3">
        <f t="shared" si="23"/>
        <v>351</v>
      </c>
      <c r="P119" s="51">
        <f t="shared" si="19"/>
        <v>93366</v>
      </c>
      <c r="Q119" s="51">
        <f t="shared" si="20"/>
        <v>175552.12008262353</v>
      </c>
      <c r="R119" s="51">
        <f t="shared" si="21"/>
        <v>141533.91221600655</v>
      </c>
      <c r="S119" s="51">
        <f t="shared" si="24"/>
        <v>317086.0322986301</v>
      </c>
      <c r="T119" s="58">
        <f t="shared" si="25"/>
        <v>23940</v>
      </c>
      <c r="U119" s="58">
        <f t="shared" si="22"/>
        <v>23940</v>
      </c>
      <c r="V119" s="13"/>
      <c r="W119" s="77">
        <f t="shared" si="26"/>
        <v>0</v>
      </c>
      <c r="X119" s="57">
        <f t="shared" si="27"/>
        <v>0</v>
      </c>
      <c r="Y119" s="72">
        <f t="shared" si="28"/>
        <v>0</v>
      </c>
      <c r="AA119" s="74">
        <f t="shared" si="29"/>
        <v>23940</v>
      </c>
    </row>
    <row r="120" spans="1:27" ht="14.5" x14ac:dyDescent="0.35">
      <c r="A120">
        <v>1225</v>
      </c>
      <c r="B120" t="s">
        <v>1390</v>
      </c>
      <c r="C120" t="s">
        <v>1385</v>
      </c>
      <c r="D120" t="s">
        <v>38</v>
      </c>
      <c r="E120" t="s">
        <v>8</v>
      </c>
      <c r="F120" t="s">
        <v>39</v>
      </c>
      <c r="G120" t="s">
        <v>40</v>
      </c>
      <c r="H120" s="6">
        <v>45348</v>
      </c>
      <c r="I120" s="2">
        <v>45657</v>
      </c>
      <c r="J120">
        <v>303.47000000000003</v>
      </c>
      <c r="K120" s="45">
        <f t="shared" si="15"/>
        <v>1129.9730065359479</v>
      </c>
      <c r="L120" s="3">
        <f t="shared" si="16"/>
        <v>310</v>
      </c>
      <c r="M120" s="3">
        <f t="shared" si="17"/>
        <v>6</v>
      </c>
      <c r="N120" s="3">
        <f t="shared" si="18"/>
        <v>0</v>
      </c>
      <c r="O120" s="3">
        <f t="shared" si="23"/>
        <v>304</v>
      </c>
      <c r="P120" s="51">
        <f t="shared" si="19"/>
        <v>92254.88</v>
      </c>
      <c r="Q120" s="51">
        <f t="shared" si="20"/>
        <v>152045.14104022094</v>
      </c>
      <c r="R120" s="51">
        <f t="shared" si="21"/>
        <v>139849.56073322427</v>
      </c>
      <c r="S120" s="51">
        <f t="shared" si="24"/>
        <v>291894.70177344524</v>
      </c>
      <c r="T120" s="58">
        <f t="shared" si="25"/>
        <v>27312.300000000003</v>
      </c>
      <c r="U120" s="58">
        <f t="shared" si="22"/>
        <v>27312.300000000003</v>
      </c>
      <c r="V120" s="13"/>
      <c r="W120" s="77">
        <f t="shared" si="26"/>
        <v>130</v>
      </c>
      <c r="X120" s="57">
        <f t="shared" si="27"/>
        <v>146896.49084967322</v>
      </c>
      <c r="Y120" s="72">
        <f t="shared" si="28"/>
        <v>119584.19084967322</v>
      </c>
      <c r="AA120" s="74">
        <f t="shared" si="29"/>
        <v>146896.49084967322</v>
      </c>
    </row>
    <row r="121" spans="1:27" ht="14.5" x14ac:dyDescent="0.35">
      <c r="A121">
        <v>1226</v>
      </c>
      <c r="B121" t="s">
        <v>1391</v>
      </c>
      <c r="C121" t="s">
        <v>1385</v>
      </c>
      <c r="D121" t="s">
        <v>38</v>
      </c>
      <c r="E121" t="s">
        <v>8</v>
      </c>
      <c r="F121" t="s">
        <v>56</v>
      </c>
      <c r="G121" t="s">
        <v>40</v>
      </c>
      <c r="H121" s="6">
        <v>45348</v>
      </c>
      <c r="I121" s="2">
        <v>45657</v>
      </c>
      <c r="J121">
        <v>303.47000000000003</v>
      </c>
      <c r="K121" s="45">
        <f t="shared" si="15"/>
        <v>1045.803202614379</v>
      </c>
      <c r="L121" s="3">
        <f t="shared" si="16"/>
        <v>310</v>
      </c>
      <c r="M121" s="3">
        <f t="shared" si="17"/>
        <v>3</v>
      </c>
      <c r="N121" s="3">
        <f t="shared" si="18"/>
        <v>5</v>
      </c>
      <c r="O121" s="3">
        <f t="shared" si="23"/>
        <v>302</v>
      </c>
      <c r="P121" s="51">
        <f t="shared" si="19"/>
        <v>91647.94</v>
      </c>
      <c r="Q121" s="51">
        <f t="shared" si="20"/>
        <v>151044.84405969319</v>
      </c>
      <c r="R121" s="51">
        <f t="shared" si="21"/>
        <v>138929.4978336636</v>
      </c>
      <c r="S121" s="51">
        <f t="shared" si="24"/>
        <v>289974.34189335676</v>
      </c>
      <c r="T121" s="58">
        <f t="shared" si="25"/>
        <v>27312.300000000003</v>
      </c>
      <c r="U121" s="58">
        <f t="shared" si="22"/>
        <v>27312.300000000003</v>
      </c>
      <c r="V121" s="13"/>
      <c r="W121" s="77">
        <f t="shared" si="26"/>
        <v>130</v>
      </c>
      <c r="X121" s="57">
        <f t="shared" si="27"/>
        <v>135954.41633986926</v>
      </c>
      <c r="Y121" s="72">
        <f t="shared" si="28"/>
        <v>108642.11633986926</v>
      </c>
      <c r="AA121" s="74">
        <f t="shared" si="29"/>
        <v>135954.41633986926</v>
      </c>
    </row>
    <row r="122" spans="1:27" ht="14.5" x14ac:dyDescent="0.35">
      <c r="A122">
        <v>1227</v>
      </c>
      <c r="B122" t="s">
        <v>1392</v>
      </c>
      <c r="C122" t="s">
        <v>1488</v>
      </c>
      <c r="D122" t="s">
        <v>38</v>
      </c>
      <c r="E122" t="s">
        <v>8</v>
      </c>
      <c r="F122" t="s">
        <v>43</v>
      </c>
      <c r="G122" t="s">
        <v>40</v>
      </c>
      <c r="H122" s="6">
        <v>45348</v>
      </c>
      <c r="I122" s="2">
        <v>45657</v>
      </c>
      <c r="J122">
        <v>285.95</v>
      </c>
      <c r="K122" s="45">
        <f t="shared" si="15"/>
        <v>285.95</v>
      </c>
      <c r="L122" s="3">
        <f t="shared" si="16"/>
        <v>310</v>
      </c>
      <c r="M122" s="3">
        <f t="shared" si="17"/>
        <v>6</v>
      </c>
      <c r="N122" s="3">
        <f t="shared" si="18"/>
        <v>0</v>
      </c>
      <c r="O122" s="3">
        <f t="shared" si="23"/>
        <v>304</v>
      </c>
      <c r="P122" s="51">
        <f t="shared" si="19"/>
        <v>86928.8</v>
      </c>
      <c r="Q122" s="51">
        <f t="shared" si="20"/>
        <v>152045.14104022094</v>
      </c>
      <c r="R122" s="51">
        <f t="shared" si="21"/>
        <v>131775.73365296563</v>
      </c>
      <c r="S122" s="51">
        <f t="shared" si="24"/>
        <v>283820.8746931866</v>
      </c>
      <c r="T122" s="58">
        <f t="shared" si="25"/>
        <v>25735.5</v>
      </c>
      <c r="U122" s="58">
        <f t="shared" si="22"/>
        <v>25735.5</v>
      </c>
      <c r="V122" s="13"/>
      <c r="W122" s="77">
        <f t="shared" si="26"/>
        <v>0</v>
      </c>
      <c r="X122" s="57">
        <f t="shared" si="27"/>
        <v>0</v>
      </c>
      <c r="Y122" s="72">
        <f t="shared" si="28"/>
        <v>0</v>
      </c>
      <c r="AA122" s="74">
        <f t="shared" si="29"/>
        <v>25735.5</v>
      </c>
    </row>
    <row r="123" spans="1:27" ht="14.5" x14ac:dyDescent="0.35">
      <c r="A123">
        <v>1228</v>
      </c>
      <c r="B123" t="s">
        <v>1393</v>
      </c>
      <c r="C123" t="s">
        <v>1488</v>
      </c>
      <c r="D123" t="s">
        <v>38</v>
      </c>
      <c r="E123" t="s">
        <v>8</v>
      </c>
      <c r="F123" t="s">
        <v>43</v>
      </c>
      <c r="G123" t="s">
        <v>40</v>
      </c>
      <c r="H123" s="6">
        <v>45383</v>
      </c>
      <c r="I123" s="2">
        <v>45657</v>
      </c>
      <c r="J123">
        <v>285.95</v>
      </c>
      <c r="K123" s="45">
        <f t="shared" si="15"/>
        <v>285.95</v>
      </c>
      <c r="L123" s="3">
        <f t="shared" si="16"/>
        <v>275</v>
      </c>
      <c r="M123" s="3">
        <f t="shared" si="17"/>
        <v>0</v>
      </c>
      <c r="N123" s="3">
        <f t="shared" si="18"/>
        <v>0</v>
      </c>
      <c r="O123" s="3">
        <f t="shared" si="23"/>
        <v>275</v>
      </c>
      <c r="P123" s="51">
        <f t="shared" si="19"/>
        <v>78636.25</v>
      </c>
      <c r="Q123" s="51">
        <f t="shared" si="20"/>
        <v>137540.83482256829</v>
      </c>
      <c r="R123" s="51">
        <f t="shared" si="21"/>
        <v>119205.02221896562</v>
      </c>
      <c r="S123" s="51">
        <f t="shared" si="24"/>
        <v>256745.85704153392</v>
      </c>
      <c r="T123" s="58">
        <f t="shared" si="25"/>
        <v>25735.5</v>
      </c>
      <c r="U123" s="58">
        <f t="shared" si="22"/>
        <v>25735.5</v>
      </c>
      <c r="V123" s="13"/>
      <c r="W123" s="77">
        <f t="shared" si="26"/>
        <v>0</v>
      </c>
      <c r="X123" s="57">
        <f t="shared" si="27"/>
        <v>0</v>
      </c>
      <c r="Y123" s="72">
        <f t="shared" si="28"/>
        <v>0</v>
      </c>
      <c r="AA123" s="74">
        <f t="shared" si="29"/>
        <v>25735.5</v>
      </c>
    </row>
    <row r="124" spans="1:27" ht="14.5" x14ac:dyDescent="0.35">
      <c r="A124">
        <v>1229</v>
      </c>
      <c r="B124" t="s">
        <v>1394</v>
      </c>
      <c r="C124" t="s">
        <v>1385</v>
      </c>
      <c r="D124" t="s">
        <v>38</v>
      </c>
      <c r="E124" t="s">
        <v>8</v>
      </c>
      <c r="F124" t="s">
        <v>1496</v>
      </c>
      <c r="G124" t="s">
        <v>40</v>
      </c>
      <c r="H124" s="6">
        <v>45432</v>
      </c>
      <c r="I124" s="2">
        <v>45657</v>
      </c>
      <c r="J124">
        <v>303.47000000000003</v>
      </c>
      <c r="K124" s="45">
        <f t="shared" si="15"/>
        <v>783.97718954248376</v>
      </c>
      <c r="L124" s="3">
        <f t="shared" si="16"/>
        <v>226</v>
      </c>
      <c r="M124" s="3">
        <f t="shared" si="17"/>
        <v>15</v>
      </c>
      <c r="N124" s="3">
        <f t="shared" si="18"/>
        <v>5</v>
      </c>
      <c r="O124" s="3">
        <f t="shared" si="23"/>
        <v>206</v>
      </c>
      <c r="P124" s="51">
        <f t="shared" si="19"/>
        <v>62514.820000000007</v>
      </c>
      <c r="Q124" s="51">
        <f t="shared" si="20"/>
        <v>103030.58899436025</v>
      </c>
      <c r="R124" s="51">
        <f t="shared" si="21"/>
        <v>94766.478654750666</v>
      </c>
      <c r="S124" s="51">
        <f t="shared" si="24"/>
        <v>197797.06764911092</v>
      </c>
      <c r="T124" s="58">
        <f t="shared" si="25"/>
        <v>27312.300000000003</v>
      </c>
      <c r="U124" s="58">
        <f t="shared" si="22"/>
        <v>27312.300000000003</v>
      </c>
      <c r="V124" s="13"/>
      <c r="W124" s="77">
        <f t="shared" si="26"/>
        <v>130</v>
      </c>
      <c r="X124" s="57">
        <f t="shared" si="27"/>
        <v>101917.03464052289</v>
      </c>
      <c r="Y124" s="72">
        <f t="shared" si="28"/>
        <v>74604.734640522889</v>
      </c>
      <c r="AA124" s="74">
        <f t="shared" si="29"/>
        <v>101917.03464052289</v>
      </c>
    </row>
    <row r="125" spans="1:27" ht="14.5" x14ac:dyDescent="0.35">
      <c r="A125">
        <v>1230</v>
      </c>
      <c r="B125" t="s">
        <v>1395</v>
      </c>
      <c r="C125" t="s">
        <v>1385</v>
      </c>
      <c r="D125" t="s">
        <v>38</v>
      </c>
      <c r="E125" t="s">
        <v>8</v>
      </c>
      <c r="F125" t="s">
        <v>1496</v>
      </c>
      <c r="G125" t="s">
        <v>40</v>
      </c>
      <c r="H125" s="6">
        <v>45474</v>
      </c>
      <c r="I125" s="2">
        <v>45657</v>
      </c>
      <c r="J125">
        <v>303.47000000000003</v>
      </c>
      <c r="K125" s="45">
        <f t="shared" si="15"/>
        <v>755.04111111111104</v>
      </c>
      <c r="L125" s="3">
        <f t="shared" si="16"/>
        <v>184</v>
      </c>
      <c r="M125" s="3">
        <f t="shared" si="17"/>
        <v>17</v>
      </c>
      <c r="N125" s="3">
        <f t="shared" si="18"/>
        <v>2</v>
      </c>
      <c r="O125" s="3">
        <f t="shared" si="23"/>
        <v>165</v>
      </c>
      <c r="P125" s="51">
        <f t="shared" si="19"/>
        <v>50072.55</v>
      </c>
      <c r="Q125" s="51">
        <f t="shared" si="20"/>
        <v>82524.500893540971</v>
      </c>
      <c r="R125" s="51">
        <f t="shared" si="21"/>
        <v>75905.189213756603</v>
      </c>
      <c r="S125" s="51">
        <f t="shared" si="24"/>
        <v>158429.69010729756</v>
      </c>
      <c r="T125" s="58">
        <f t="shared" si="25"/>
        <v>27312.300000000003</v>
      </c>
      <c r="U125" s="58">
        <f t="shared" si="22"/>
        <v>27312.300000000003</v>
      </c>
      <c r="V125" s="13"/>
      <c r="W125" s="77">
        <f t="shared" si="26"/>
        <v>130</v>
      </c>
      <c r="X125" s="57">
        <f t="shared" si="27"/>
        <v>98155.344444444432</v>
      </c>
      <c r="Y125" s="72">
        <f t="shared" si="28"/>
        <v>70843.044444444429</v>
      </c>
      <c r="AA125" s="74">
        <f t="shared" si="29"/>
        <v>98155.344444444432</v>
      </c>
    </row>
    <row r="126" spans="1:27" ht="14.5" x14ac:dyDescent="0.35">
      <c r="A126">
        <v>1231</v>
      </c>
      <c r="B126" t="s">
        <v>1396</v>
      </c>
      <c r="C126" t="s">
        <v>1488</v>
      </c>
      <c r="D126" t="s">
        <v>38</v>
      </c>
      <c r="E126" t="s">
        <v>8</v>
      </c>
      <c r="F126" t="s">
        <v>43</v>
      </c>
      <c r="G126" t="s">
        <v>40</v>
      </c>
      <c r="H126" s="6">
        <v>45474</v>
      </c>
      <c r="I126" s="2">
        <v>45657</v>
      </c>
      <c r="J126">
        <v>285.75</v>
      </c>
      <c r="K126" s="45">
        <f t="shared" si="15"/>
        <v>285.75</v>
      </c>
      <c r="L126" s="3">
        <f t="shared" si="16"/>
        <v>184</v>
      </c>
      <c r="M126" s="3">
        <f t="shared" si="17"/>
        <v>0</v>
      </c>
      <c r="N126" s="3">
        <f t="shared" si="18"/>
        <v>0</v>
      </c>
      <c r="O126" s="3">
        <f t="shared" si="23"/>
        <v>184</v>
      </c>
      <c r="P126" s="51">
        <f t="shared" si="19"/>
        <v>52578</v>
      </c>
      <c r="Q126" s="51">
        <f t="shared" si="20"/>
        <v>92027.32220855479</v>
      </c>
      <c r="R126" s="51">
        <f t="shared" si="21"/>
        <v>79703.211409862168</v>
      </c>
      <c r="S126" s="51">
        <f t="shared" si="24"/>
        <v>171730.53361841696</v>
      </c>
      <c r="T126" s="58">
        <f t="shared" si="25"/>
        <v>25717.5</v>
      </c>
      <c r="U126" s="58">
        <f t="shared" si="22"/>
        <v>25717.5</v>
      </c>
      <c r="V126" s="13"/>
      <c r="W126" s="77">
        <f t="shared" si="26"/>
        <v>0</v>
      </c>
      <c r="X126" s="57">
        <f t="shared" si="27"/>
        <v>0</v>
      </c>
      <c r="Y126" s="72">
        <f t="shared" si="28"/>
        <v>0</v>
      </c>
      <c r="AA126" s="74">
        <f t="shared" si="29"/>
        <v>25717.5</v>
      </c>
    </row>
    <row r="127" spans="1:27" ht="14.5" x14ac:dyDescent="0.35">
      <c r="A127">
        <v>1232</v>
      </c>
      <c r="B127" t="s">
        <v>1397</v>
      </c>
      <c r="C127" t="s">
        <v>1488</v>
      </c>
      <c r="D127" t="s">
        <v>38</v>
      </c>
      <c r="E127" t="s">
        <v>8</v>
      </c>
      <c r="F127" t="s">
        <v>1497</v>
      </c>
      <c r="G127" t="s">
        <v>40</v>
      </c>
      <c r="H127" s="6">
        <v>45509</v>
      </c>
      <c r="I127" s="2">
        <v>45657</v>
      </c>
      <c r="J127">
        <v>303.47000000000003</v>
      </c>
      <c r="K127" s="45">
        <f t="shared" si="15"/>
        <v>303.47000000000003</v>
      </c>
      <c r="L127" s="3">
        <f t="shared" si="16"/>
        <v>149</v>
      </c>
      <c r="M127" s="3">
        <f t="shared" si="17"/>
        <v>4</v>
      </c>
      <c r="N127" s="3">
        <f t="shared" si="18"/>
        <v>0</v>
      </c>
      <c r="O127" s="3">
        <f t="shared" si="23"/>
        <v>145</v>
      </c>
      <c r="P127" s="51">
        <f t="shared" si="19"/>
        <v>44003.15</v>
      </c>
      <c r="Q127" s="51">
        <f t="shared" si="20"/>
        <v>72521.531088263277</v>
      </c>
      <c r="R127" s="51">
        <f t="shared" si="21"/>
        <v>66704.560218149738</v>
      </c>
      <c r="S127" s="51">
        <f t="shared" si="24"/>
        <v>139226.091306413</v>
      </c>
      <c r="T127" s="58">
        <f t="shared" si="25"/>
        <v>27312.300000000003</v>
      </c>
      <c r="U127" s="58">
        <f t="shared" si="22"/>
        <v>27312.300000000003</v>
      </c>
      <c r="V127" s="13"/>
      <c r="W127" s="77">
        <f t="shared" si="26"/>
        <v>0</v>
      </c>
      <c r="X127" s="57">
        <f t="shared" si="27"/>
        <v>0</v>
      </c>
      <c r="Y127" s="72">
        <f t="shared" si="28"/>
        <v>0</v>
      </c>
      <c r="AA127" s="74">
        <f t="shared" si="29"/>
        <v>27312.300000000003</v>
      </c>
    </row>
    <row r="128" spans="1:27" ht="14.5" x14ac:dyDescent="0.35">
      <c r="A128">
        <v>1233</v>
      </c>
      <c r="B128" t="s">
        <v>1398</v>
      </c>
      <c r="C128" t="s">
        <v>1488</v>
      </c>
      <c r="D128" t="s">
        <v>38</v>
      </c>
      <c r="E128" t="s">
        <v>8</v>
      </c>
      <c r="F128" t="s">
        <v>43</v>
      </c>
      <c r="G128" t="s">
        <v>40</v>
      </c>
      <c r="H128" s="6">
        <v>45509</v>
      </c>
      <c r="I128" s="2">
        <v>45657</v>
      </c>
      <c r="J128">
        <v>303.47000000000003</v>
      </c>
      <c r="K128" s="45">
        <f t="shared" si="15"/>
        <v>303.47000000000003</v>
      </c>
      <c r="L128" s="3">
        <f t="shared" si="16"/>
        <v>149</v>
      </c>
      <c r="M128" s="3">
        <f t="shared" si="17"/>
        <v>0</v>
      </c>
      <c r="N128" s="3">
        <f t="shared" si="18"/>
        <v>0</v>
      </c>
      <c r="O128" s="3">
        <f t="shared" si="23"/>
        <v>149</v>
      </c>
      <c r="P128" s="51">
        <f t="shared" si="19"/>
        <v>45217.030000000006</v>
      </c>
      <c r="Q128" s="51">
        <f t="shared" si="20"/>
        <v>74522.125049318813</v>
      </c>
      <c r="R128" s="51">
        <f t="shared" si="21"/>
        <v>68544.686017271117</v>
      </c>
      <c r="S128" s="51">
        <f t="shared" si="24"/>
        <v>143066.81106658993</v>
      </c>
      <c r="T128" s="58">
        <f t="shared" si="25"/>
        <v>27312.300000000003</v>
      </c>
      <c r="U128" s="58">
        <f t="shared" si="22"/>
        <v>27312.300000000003</v>
      </c>
      <c r="V128" s="13"/>
      <c r="W128" s="77">
        <f t="shared" si="26"/>
        <v>0</v>
      </c>
      <c r="X128" s="57">
        <f t="shared" si="27"/>
        <v>0</v>
      </c>
      <c r="Y128" s="72">
        <f t="shared" si="28"/>
        <v>0</v>
      </c>
      <c r="AA128" s="74">
        <f t="shared" si="29"/>
        <v>27312.300000000003</v>
      </c>
    </row>
    <row r="129" spans="1:27" ht="14.5" x14ac:dyDescent="0.35">
      <c r="A129">
        <v>1234</v>
      </c>
      <c r="B129" t="s">
        <v>1399</v>
      </c>
      <c r="C129" t="s">
        <v>1385</v>
      </c>
      <c r="D129" t="s">
        <v>38</v>
      </c>
      <c r="E129" t="s">
        <v>8</v>
      </c>
      <c r="F129" t="s">
        <v>39</v>
      </c>
      <c r="G129" t="s">
        <v>40</v>
      </c>
      <c r="H129" s="6">
        <v>45600</v>
      </c>
      <c r="I129" s="2">
        <v>45657</v>
      </c>
      <c r="J129">
        <v>303.47000000000003</v>
      </c>
      <c r="K129" s="45">
        <f t="shared" si="15"/>
        <v>133.95228758169938</v>
      </c>
      <c r="L129" s="3">
        <f t="shared" si="16"/>
        <v>58</v>
      </c>
      <c r="M129" s="3">
        <f t="shared" si="17"/>
        <v>0</v>
      </c>
      <c r="N129" s="3">
        <f t="shared" si="18"/>
        <v>0</v>
      </c>
      <c r="O129" s="3">
        <f t="shared" si="23"/>
        <v>58</v>
      </c>
      <c r="P129" s="51">
        <f t="shared" si="19"/>
        <v>17601.260000000002</v>
      </c>
      <c r="Q129" s="51">
        <f t="shared" si="20"/>
        <v>29008.612435305313</v>
      </c>
      <c r="R129" s="51">
        <f t="shared" si="21"/>
        <v>26681.824087259898</v>
      </c>
      <c r="S129" s="51">
        <f t="shared" si="24"/>
        <v>55690.436522565215</v>
      </c>
      <c r="T129" s="58">
        <f t="shared" si="25"/>
        <v>27312.300000000003</v>
      </c>
      <c r="U129" s="58">
        <f t="shared" si="22"/>
        <v>27312.300000000003</v>
      </c>
      <c r="V129" s="13"/>
      <c r="W129" s="77">
        <f t="shared" si="26"/>
        <v>130</v>
      </c>
      <c r="X129" s="57">
        <f t="shared" si="27"/>
        <v>17413.797385620921</v>
      </c>
      <c r="Y129" s="72">
        <f t="shared" si="28"/>
        <v>0</v>
      </c>
      <c r="AA129" s="74">
        <f t="shared" si="29"/>
        <v>27312.300000000003</v>
      </c>
    </row>
    <row r="130" spans="1:27" ht="14.5" x14ac:dyDescent="0.35">
      <c r="A130">
        <v>1235</v>
      </c>
      <c r="B130" t="s">
        <v>1400</v>
      </c>
      <c r="C130" t="s">
        <v>1385</v>
      </c>
      <c r="D130" t="s">
        <v>38</v>
      </c>
      <c r="E130" t="s">
        <v>8</v>
      </c>
      <c r="F130" t="s">
        <v>1496</v>
      </c>
      <c r="G130" t="s">
        <v>40</v>
      </c>
      <c r="H130" s="6">
        <v>45600</v>
      </c>
      <c r="I130" s="2">
        <v>45657</v>
      </c>
      <c r="J130">
        <v>303.47000000000003</v>
      </c>
      <c r="K130" s="45">
        <f t="shared" si="15"/>
        <v>135.13849673202617</v>
      </c>
      <c r="L130" s="3">
        <f t="shared" si="16"/>
        <v>58</v>
      </c>
      <c r="M130" s="3">
        <f t="shared" si="17"/>
        <v>0</v>
      </c>
      <c r="N130" s="3">
        <f t="shared" si="18"/>
        <v>0</v>
      </c>
      <c r="O130" s="3">
        <f t="shared" si="23"/>
        <v>58</v>
      </c>
      <c r="P130" s="51">
        <f t="shared" si="19"/>
        <v>17601.260000000002</v>
      </c>
      <c r="Q130" s="51">
        <f t="shared" si="20"/>
        <v>29008.612435305313</v>
      </c>
      <c r="R130" s="51">
        <f t="shared" si="21"/>
        <v>26681.824087259898</v>
      </c>
      <c r="S130" s="51">
        <f t="shared" si="24"/>
        <v>55690.436522565215</v>
      </c>
      <c r="T130" s="58">
        <f t="shared" si="25"/>
        <v>27312.300000000003</v>
      </c>
      <c r="U130" s="58">
        <f t="shared" si="22"/>
        <v>27312.300000000003</v>
      </c>
      <c r="V130" s="13"/>
      <c r="W130" s="77">
        <f t="shared" si="26"/>
        <v>130</v>
      </c>
      <c r="X130" s="57">
        <f t="shared" si="27"/>
        <v>17568.004575163402</v>
      </c>
      <c r="Y130" s="72">
        <f t="shared" si="28"/>
        <v>0</v>
      </c>
      <c r="AA130" s="74">
        <f t="shared" si="29"/>
        <v>27312.300000000003</v>
      </c>
    </row>
    <row r="131" spans="1:27" ht="14.5" x14ac:dyDescent="0.35">
      <c r="A131">
        <v>1236</v>
      </c>
      <c r="B131" t="s">
        <v>1401</v>
      </c>
      <c r="C131" t="s">
        <v>1385</v>
      </c>
      <c r="D131" t="s">
        <v>38</v>
      </c>
      <c r="E131" t="s">
        <v>8</v>
      </c>
      <c r="F131" t="s">
        <v>56</v>
      </c>
      <c r="G131" t="s">
        <v>40</v>
      </c>
      <c r="H131" s="6">
        <v>45600</v>
      </c>
      <c r="I131" s="2">
        <v>45657</v>
      </c>
      <c r="J131">
        <v>303.47000000000003</v>
      </c>
      <c r="K131" s="45">
        <f t="shared" si="15"/>
        <v>139.40294117647065</v>
      </c>
      <c r="L131" s="3">
        <f t="shared" si="16"/>
        <v>58</v>
      </c>
      <c r="M131" s="3">
        <f t="shared" si="17"/>
        <v>4</v>
      </c>
      <c r="N131" s="3">
        <f t="shared" si="18"/>
        <v>0</v>
      </c>
      <c r="O131" s="3">
        <f t="shared" si="23"/>
        <v>54</v>
      </c>
      <c r="P131" s="51">
        <f t="shared" si="19"/>
        <v>16387.38</v>
      </c>
      <c r="Q131" s="51">
        <f t="shared" si="20"/>
        <v>27008.018474249773</v>
      </c>
      <c r="R131" s="51">
        <f t="shared" si="21"/>
        <v>24841.698288138523</v>
      </c>
      <c r="S131" s="51">
        <f t="shared" si="24"/>
        <v>51849.7167623883</v>
      </c>
      <c r="T131" s="58">
        <f t="shared" si="25"/>
        <v>27312.300000000003</v>
      </c>
      <c r="U131" s="58">
        <f t="shared" si="22"/>
        <v>27312.300000000003</v>
      </c>
      <c r="V131" s="13"/>
      <c r="W131" s="77">
        <f t="shared" si="26"/>
        <v>130</v>
      </c>
      <c r="X131" s="57">
        <f t="shared" si="27"/>
        <v>18122.382352941186</v>
      </c>
      <c r="Y131" s="72">
        <f t="shared" si="28"/>
        <v>0</v>
      </c>
      <c r="AA131" s="74">
        <f t="shared" si="29"/>
        <v>27312.300000000003</v>
      </c>
    </row>
    <row r="132" spans="1:27" ht="14.5" x14ac:dyDescent="0.35">
      <c r="A132">
        <v>1237</v>
      </c>
      <c r="B132" t="s">
        <v>1402</v>
      </c>
      <c r="C132" t="s">
        <v>1385</v>
      </c>
      <c r="D132" t="s">
        <v>38</v>
      </c>
      <c r="E132" t="s">
        <v>8</v>
      </c>
      <c r="F132" t="s">
        <v>1497</v>
      </c>
      <c r="G132" t="s">
        <v>40</v>
      </c>
      <c r="H132" s="78">
        <v>45642</v>
      </c>
      <c r="I132" s="2">
        <v>45657</v>
      </c>
      <c r="J132">
        <v>303.47000000000003</v>
      </c>
      <c r="K132" s="45">
        <f t="shared" si="15"/>
        <v>303.47000000000003</v>
      </c>
      <c r="L132" s="3">
        <f t="shared" si="16"/>
        <v>16</v>
      </c>
      <c r="M132" s="3">
        <f t="shared" si="17"/>
        <v>0</v>
      </c>
      <c r="N132" s="3">
        <f t="shared" si="18"/>
        <v>0</v>
      </c>
      <c r="O132" s="3">
        <f t="shared" si="23"/>
        <v>16</v>
      </c>
      <c r="P132" s="51">
        <f t="shared" si="19"/>
        <v>4855.5200000000004</v>
      </c>
      <c r="Q132" s="51">
        <f t="shared" si="20"/>
        <v>8002.3758442221551</v>
      </c>
      <c r="R132" s="51">
        <f t="shared" si="21"/>
        <v>7360.5031964854888</v>
      </c>
      <c r="S132" s="79">
        <f t="shared" si="24"/>
        <v>15362.879040707645</v>
      </c>
      <c r="T132" s="58">
        <f t="shared" si="25"/>
        <v>27312.300000000003</v>
      </c>
      <c r="U132" s="58">
        <f t="shared" si="22"/>
        <v>15362.879040707645</v>
      </c>
      <c r="V132" s="13"/>
      <c r="W132" s="77">
        <f t="shared" si="26"/>
        <v>130</v>
      </c>
      <c r="X132" s="57">
        <f t="shared" si="27"/>
        <v>39451.100000000006</v>
      </c>
      <c r="Y132" s="72">
        <f t="shared" si="28"/>
        <v>24088.220959292361</v>
      </c>
      <c r="AA132" s="74">
        <f t="shared" si="29"/>
        <v>39451.100000000006</v>
      </c>
    </row>
    <row r="133" spans="1:27" ht="14.5" x14ac:dyDescent="0.35">
      <c r="A133">
        <v>1238</v>
      </c>
      <c r="B133" t="s">
        <v>1403</v>
      </c>
      <c r="C133" t="s">
        <v>1385</v>
      </c>
      <c r="D133" t="s">
        <v>38</v>
      </c>
      <c r="E133" t="s">
        <v>8</v>
      </c>
      <c r="F133" t="s">
        <v>1497</v>
      </c>
      <c r="G133" t="s">
        <v>40</v>
      </c>
      <c r="H133" s="78">
        <v>45642</v>
      </c>
      <c r="I133" s="2">
        <v>45657</v>
      </c>
      <c r="J133">
        <v>303.47000000000003</v>
      </c>
      <c r="K133" s="45">
        <f t="shared" ref="K133:K196" si="30">IFERROR(VLOOKUP(A133,promedio,29,FALSE),J133)</f>
        <v>303.47000000000003</v>
      </c>
      <c r="L133" s="3">
        <f t="shared" ref="L133:L196" si="31">IF(DATEDIF(H133,I133,"D")&gt;366,366,DATEDIF(H133,I133,"D")+1)</f>
        <v>16</v>
      </c>
      <c r="M133" s="3">
        <f t="shared" ref="M133:M196" si="32">IFERROR(VLOOKUP(A133,faltas,7,FALSE),0)</f>
        <v>0</v>
      </c>
      <c r="N133" s="3">
        <f t="shared" ref="N133:N196" si="33">IFERROR(VLOOKUP(A133,INCP,4,FALSE),0)</f>
        <v>0</v>
      </c>
      <c r="O133" s="3">
        <f t="shared" ref="O133:O194" si="34">L133-M133-N133</f>
        <v>16</v>
      </c>
      <c r="P133" s="51">
        <f t="shared" ref="P133:P196" si="35">IF(J133&gt;TOPE,TOPE,J133)*O133</f>
        <v>4855.5200000000004</v>
      </c>
      <c r="Q133" s="51">
        <f t="shared" ref="Q133:Q196" si="36">O133*facdias</f>
        <v>8002.3758442221551</v>
      </c>
      <c r="R133" s="51">
        <f t="shared" ref="R133:R196" si="37">P133*facsueldo</f>
        <v>7360.5031964854888</v>
      </c>
      <c r="S133" s="79">
        <f t="shared" ref="S133:S194" si="38">Q133+R133</f>
        <v>15362.879040707645</v>
      </c>
      <c r="T133" s="58">
        <f t="shared" si="25"/>
        <v>27312.300000000003</v>
      </c>
      <c r="U133" s="58">
        <f t="shared" ref="U133:U196" si="39">IF(S133&gt;T133,T133,S133)</f>
        <v>15362.879040707645</v>
      </c>
      <c r="V133" s="13"/>
      <c r="W133" s="77">
        <f t="shared" si="26"/>
        <v>130</v>
      </c>
      <c r="X133" s="57">
        <f t="shared" si="27"/>
        <v>39451.100000000006</v>
      </c>
      <c r="Y133" s="72">
        <f t="shared" si="28"/>
        <v>24088.220959292361</v>
      </c>
      <c r="AA133" s="74">
        <f t="shared" si="29"/>
        <v>39451.100000000006</v>
      </c>
    </row>
    <row r="134" spans="1:27" ht="14.5" x14ac:dyDescent="0.35">
      <c r="A134">
        <v>1239</v>
      </c>
      <c r="B134" t="s">
        <v>1404</v>
      </c>
      <c r="C134" t="s">
        <v>1385</v>
      </c>
      <c r="D134" t="s">
        <v>38</v>
      </c>
      <c r="E134" t="s">
        <v>8</v>
      </c>
      <c r="F134" t="s">
        <v>1496</v>
      </c>
      <c r="G134" t="s">
        <v>40</v>
      </c>
      <c r="H134" s="78">
        <v>45642</v>
      </c>
      <c r="I134" s="2">
        <v>45657</v>
      </c>
      <c r="J134">
        <v>303.47000000000003</v>
      </c>
      <c r="K134" s="45">
        <f t="shared" si="30"/>
        <v>303.47000000000003</v>
      </c>
      <c r="L134" s="3">
        <f t="shared" si="31"/>
        <v>16</v>
      </c>
      <c r="M134" s="3">
        <f t="shared" si="32"/>
        <v>0</v>
      </c>
      <c r="N134" s="3">
        <f t="shared" si="33"/>
        <v>0</v>
      </c>
      <c r="O134" s="3">
        <f t="shared" si="34"/>
        <v>16</v>
      </c>
      <c r="P134" s="51">
        <f t="shared" si="35"/>
        <v>4855.5200000000004</v>
      </c>
      <c r="Q134" s="51">
        <f t="shared" si="36"/>
        <v>8002.3758442221551</v>
      </c>
      <c r="R134" s="51">
        <f t="shared" si="37"/>
        <v>7360.5031964854888</v>
      </c>
      <c r="S134" s="79">
        <f t="shared" si="38"/>
        <v>15362.879040707645</v>
      </c>
      <c r="T134" s="58">
        <f t="shared" ref="T134:T197" si="40">90*J134</f>
        <v>27312.300000000003</v>
      </c>
      <c r="U134" s="58">
        <f t="shared" si="39"/>
        <v>15362.879040707645</v>
      </c>
      <c r="V134" s="13"/>
      <c r="W134" s="77">
        <f t="shared" ref="W134:W197" si="41">IF(C134="ACTIVO",130,0)</f>
        <v>130</v>
      </c>
      <c r="X134" s="57">
        <f t="shared" ref="X134:X197" si="42">K134*W134</f>
        <v>39451.100000000006</v>
      </c>
      <c r="Y134" s="72">
        <f t="shared" ref="Y134:Y197" si="43">IF(X134-U134&lt;0,0,X134-U134)</f>
        <v>24088.220959292361</v>
      </c>
      <c r="AA134" s="74">
        <f t="shared" ref="AA134:AA197" si="44">U134+Y134</f>
        <v>39451.100000000006</v>
      </c>
    </row>
    <row r="135" spans="1:27" ht="14.5" x14ac:dyDescent="0.35">
      <c r="A135">
        <v>1301</v>
      </c>
      <c r="B135" t="s">
        <v>188</v>
      </c>
      <c r="C135" t="s">
        <v>1385</v>
      </c>
      <c r="D135" t="s">
        <v>189</v>
      </c>
      <c r="E135" t="s">
        <v>8</v>
      </c>
      <c r="F135" t="s">
        <v>190</v>
      </c>
      <c r="G135" t="s">
        <v>40</v>
      </c>
      <c r="H135" s="6">
        <v>44235</v>
      </c>
      <c r="I135" s="2">
        <v>45657</v>
      </c>
      <c r="J135">
        <v>286.27</v>
      </c>
      <c r="K135" s="45">
        <f t="shared" si="30"/>
        <v>920.42215686274506</v>
      </c>
      <c r="L135" s="3">
        <f t="shared" si="31"/>
        <v>366</v>
      </c>
      <c r="M135" s="3">
        <f t="shared" si="32"/>
        <v>6</v>
      </c>
      <c r="N135" s="3">
        <f t="shared" si="33"/>
        <v>0</v>
      </c>
      <c r="O135" s="3">
        <f t="shared" si="34"/>
        <v>360</v>
      </c>
      <c r="P135" s="51">
        <f t="shared" si="35"/>
        <v>103057.2</v>
      </c>
      <c r="Q135" s="51">
        <f t="shared" si="36"/>
        <v>180053.45649499848</v>
      </c>
      <c r="R135" s="51">
        <f t="shared" si="37"/>
        <v>156224.84306950527</v>
      </c>
      <c r="S135" s="51">
        <f t="shared" si="38"/>
        <v>336278.29956450372</v>
      </c>
      <c r="T135" s="58">
        <f t="shared" si="40"/>
        <v>25764.3</v>
      </c>
      <c r="U135" s="58">
        <f t="shared" si="39"/>
        <v>25764.3</v>
      </c>
      <c r="V135" s="13"/>
      <c r="W135" s="77">
        <f t="shared" si="41"/>
        <v>130</v>
      </c>
      <c r="X135" s="57">
        <f t="shared" si="42"/>
        <v>119654.88039215686</v>
      </c>
      <c r="Y135" s="72">
        <f t="shared" si="43"/>
        <v>93890.580392156859</v>
      </c>
      <c r="AA135" s="74">
        <f t="shared" si="44"/>
        <v>119654.88039215686</v>
      </c>
    </row>
    <row r="136" spans="1:27" ht="14.5" x14ac:dyDescent="0.35">
      <c r="A136">
        <v>1302</v>
      </c>
      <c r="B136" t="s">
        <v>191</v>
      </c>
      <c r="C136" t="s">
        <v>1385</v>
      </c>
      <c r="D136" t="s">
        <v>189</v>
      </c>
      <c r="E136" t="s">
        <v>8</v>
      </c>
      <c r="F136" t="s">
        <v>1501</v>
      </c>
      <c r="G136" t="s">
        <v>40</v>
      </c>
      <c r="H136" s="6">
        <v>43831</v>
      </c>
      <c r="I136" s="2">
        <v>45657</v>
      </c>
      <c r="J136">
        <v>286.27</v>
      </c>
      <c r="K136" s="45">
        <f t="shared" si="30"/>
        <v>950.93444444444447</v>
      </c>
      <c r="L136" s="3">
        <f t="shared" si="31"/>
        <v>366</v>
      </c>
      <c r="M136" s="3">
        <f t="shared" si="32"/>
        <v>0</v>
      </c>
      <c r="N136" s="3">
        <f t="shared" si="33"/>
        <v>0</v>
      </c>
      <c r="O136" s="3">
        <f t="shared" si="34"/>
        <v>366</v>
      </c>
      <c r="P136" s="51">
        <f t="shared" si="35"/>
        <v>104774.81999999999</v>
      </c>
      <c r="Q136" s="51">
        <f t="shared" si="36"/>
        <v>183054.3474365818</v>
      </c>
      <c r="R136" s="51">
        <f t="shared" si="37"/>
        <v>158828.59045399702</v>
      </c>
      <c r="S136" s="51">
        <f t="shared" si="38"/>
        <v>341882.93789057882</v>
      </c>
      <c r="T136" s="58">
        <f t="shared" si="40"/>
        <v>25764.3</v>
      </c>
      <c r="U136" s="58">
        <f t="shared" si="39"/>
        <v>25764.3</v>
      </c>
      <c r="V136" s="13"/>
      <c r="W136" s="77">
        <f t="shared" si="41"/>
        <v>130</v>
      </c>
      <c r="X136" s="57">
        <f t="shared" si="42"/>
        <v>123621.47777777778</v>
      </c>
      <c r="Y136" s="72">
        <f t="shared" si="43"/>
        <v>97857.177777777775</v>
      </c>
      <c r="AA136" s="74">
        <f t="shared" si="44"/>
        <v>123621.47777777778</v>
      </c>
    </row>
    <row r="137" spans="1:27" s="4" customFormat="1" ht="14.5" x14ac:dyDescent="0.35">
      <c r="A137">
        <v>1303</v>
      </c>
      <c r="B137" t="s">
        <v>192</v>
      </c>
      <c r="C137" t="s">
        <v>1385</v>
      </c>
      <c r="D137" t="s">
        <v>30</v>
      </c>
      <c r="E137" t="s">
        <v>8</v>
      </c>
      <c r="F137" t="s">
        <v>1495</v>
      </c>
      <c r="G137" t="s">
        <v>1529</v>
      </c>
      <c r="H137" s="6">
        <v>43831</v>
      </c>
      <c r="I137" s="2">
        <v>45657</v>
      </c>
      <c r="J137">
        <v>341.85</v>
      </c>
      <c r="K137" s="45">
        <f t="shared" si="30"/>
        <v>1238.9815032679739</v>
      </c>
      <c r="L137" s="3">
        <f t="shared" si="31"/>
        <v>366</v>
      </c>
      <c r="M137" s="3">
        <f t="shared" si="32"/>
        <v>0</v>
      </c>
      <c r="N137" s="3">
        <f t="shared" si="33"/>
        <v>0</v>
      </c>
      <c r="O137" s="3">
        <f t="shared" si="34"/>
        <v>366</v>
      </c>
      <c r="P137" s="51">
        <f t="shared" si="35"/>
        <v>125117.1</v>
      </c>
      <c r="Q137" s="51">
        <f t="shared" si="36"/>
        <v>183054.3474365818</v>
      </c>
      <c r="R137" s="51">
        <f t="shared" si="37"/>
        <v>189665.53829146919</v>
      </c>
      <c r="S137" s="51">
        <f t="shared" si="38"/>
        <v>372719.88572805095</v>
      </c>
      <c r="T137" s="58">
        <f t="shared" si="40"/>
        <v>30766.500000000004</v>
      </c>
      <c r="U137" s="58">
        <f t="shared" si="39"/>
        <v>30766.500000000004</v>
      </c>
      <c r="V137" s="13"/>
      <c r="W137" s="77">
        <f t="shared" si="41"/>
        <v>130</v>
      </c>
      <c r="X137" s="57">
        <f t="shared" si="42"/>
        <v>161067.59542483662</v>
      </c>
      <c r="Y137" s="72">
        <f t="shared" si="43"/>
        <v>130301.09542483662</v>
      </c>
      <c r="AA137" s="74">
        <f t="shared" si="44"/>
        <v>161067.59542483662</v>
      </c>
    </row>
    <row r="138" spans="1:27" ht="14.5" x14ac:dyDescent="0.35">
      <c r="A138">
        <v>1304</v>
      </c>
      <c r="B138" t="s">
        <v>194</v>
      </c>
      <c r="C138" t="s">
        <v>1488</v>
      </c>
      <c r="D138" t="s">
        <v>189</v>
      </c>
      <c r="E138" t="s">
        <v>8</v>
      </c>
      <c r="F138" t="s">
        <v>195</v>
      </c>
      <c r="G138" t="s">
        <v>40</v>
      </c>
      <c r="H138" s="6">
        <v>43920</v>
      </c>
      <c r="I138" s="2">
        <v>45657</v>
      </c>
      <c r="J138">
        <v>268.75</v>
      </c>
      <c r="K138" s="45">
        <f t="shared" si="30"/>
        <v>268.75</v>
      </c>
      <c r="L138" s="3">
        <f t="shared" si="31"/>
        <v>366</v>
      </c>
      <c r="M138" s="3">
        <f t="shared" si="32"/>
        <v>3</v>
      </c>
      <c r="N138" s="3">
        <f t="shared" si="33"/>
        <v>0</v>
      </c>
      <c r="O138" s="3">
        <f t="shared" si="34"/>
        <v>363</v>
      </c>
      <c r="P138" s="51">
        <f t="shared" si="35"/>
        <v>97556.25</v>
      </c>
      <c r="Q138" s="51">
        <f t="shared" si="36"/>
        <v>181553.90196579014</v>
      </c>
      <c r="R138" s="51">
        <f t="shared" si="37"/>
        <v>147885.92982052127</v>
      </c>
      <c r="S138" s="51">
        <f t="shared" si="38"/>
        <v>329439.83178631141</v>
      </c>
      <c r="T138" s="58">
        <f t="shared" si="40"/>
        <v>24187.5</v>
      </c>
      <c r="U138" s="58">
        <f t="shared" si="39"/>
        <v>24187.5</v>
      </c>
      <c r="V138" s="13"/>
      <c r="W138" s="77">
        <f t="shared" si="41"/>
        <v>0</v>
      </c>
      <c r="X138" s="57">
        <f t="shared" si="42"/>
        <v>0</v>
      </c>
      <c r="Y138" s="72">
        <f t="shared" si="43"/>
        <v>0</v>
      </c>
      <c r="AA138" s="74">
        <f t="shared" si="44"/>
        <v>24187.5</v>
      </c>
    </row>
    <row r="139" spans="1:27" ht="14.5" x14ac:dyDescent="0.35">
      <c r="A139">
        <v>1305</v>
      </c>
      <c r="B139" t="s">
        <v>197</v>
      </c>
      <c r="C139" t="s">
        <v>1385</v>
      </c>
      <c r="D139" t="s">
        <v>198</v>
      </c>
      <c r="E139" t="s">
        <v>8</v>
      </c>
      <c r="F139" t="s">
        <v>190</v>
      </c>
      <c r="G139" t="s">
        <v>40</v>
      </c>
      <c r="H139" s="6">
        <v>43831</v>
      </c>
      <c r="I139" s="2">
        <v>45657</v>
      </c>
      <c r="J139">
        <v>286.27</v>
      </c>
      <c r="K139" s="45">
        <f t="shared" si="30"/>
        <v>963.2</v>
      </c>
      <c r="L139" s="3">
        <f t="shared" si="31"/>
        <v>366</v>
      </c>
      <c r="M139" s="3">
        <f t="shared" si="32"/>
        <v>0</v>
      </c>
      <c r="N139" s="3">
        <f t="shared" si="33"/>
        <v>0</v>
      </c>
      <c r="O139" s="3">
        <f t="shared" si="34"/>
        <v>366</v>
      </c>
      <c r="P139" s="51">
        <f t="shared" si="35"/>
        <v>104774.81999999999</v>
      </c>
      <c r="Q139" s="51">
        <f t="shared" si="36"/>
        <v>183054.3474365818</v>
      </c>
      <c r="R139" s="51">
        <f t="shared" si="37"/>
        <v>158828.59045399702</v>
      </c>
      <c r="S139" s="51">
        <f t="shared" si="38"/>
        <v>341882.93789057882</v>
      </c>
      <c r="T139" s="58">
        <f t="shared" si="40"/>
        <v>25764.3</v>
      </c>
      <c r="U139" s="58">
        <f t="shared" si="39"/>
        <v>25764.3</v>
      </c>
      <c r="V139" s="13"/>
      <c r="W139" s="77">
        <f t="shared" si="41"/>
        <v>130</v>
      </c>
      <c r="X139" s="57">
        <f t="shared" si="42"/>
        <v>125216</v>
      </c>
      <c r="Y139" s="72">
        <f t="shared" si="43"/>
        <v>99451.7</v>
      </c>
      <c r="AA139" s="74">
        <f t="shared" si="44"/>
        <v>125216</v>
      </c>
    </row>
    <row r="140" spans="1:27" ht="14.5" x14ac:dyDescent="0.35">
      <c r="A140">
        <v>1306</v>
      </c>
      <c r="B140" t="s">
        <v>199</v>
      </c>
      <c r="C140" t="s">
        <v>1385</v>
      </c>
      <c r="D140" t="s">
        <v>143</v>
      </c>
      <c r="E140" t="s">
        <v>8</v>
      </c>
      <c r="F140" t="s">
        <v>144</v>
      </c>
      <c r="G140" t="s">
        <v>40</v>
      </c>
      <c r="H140" s="6">
        <v>43831</v>
      </c>
      <c r="I140" s="2">
        <v>45657</v>
      </c>
      <c r="J140">
        <v>286.27</v>
      </c>
      <c r="K140" s="45">
        <f t="shared" si="30"/>
        <v>889.51568627450979</v>
      </c>
      <c r="L140" s="3">
        <f t="shared" si="31"/>
        <v>366</v>
      </c>
      <c r="M140" s="3">
        <f t="shared" si="32"/>
        <v>2</v>
      </c>
      <c r="N140" s="3">
        <f t="shared" si="33"/>
        <v>0</v>
      </c>
      <c r="O140" s="3">
        <f t="shared" si="34"/>
        <v>364</v>
      </c>
      <c r="P140" s="51">
        <f t="shared" si="35"/>
        <v>104202.28</v>
      </c>
      <c r="Q140" s="51">
        <f t="shared" si="36"/>
        <v>182054.05045605404</v>
      </c>
      <c r="R140" s="51">
        <f t="shared" si="37"/>
        <v>157960.67465916643</v>
      </c>
      <c r="S140" s="51">
        <f t="shared" si="38"/>
        <v>340014.72511522047</v>
      </c>
      <c r="T140" s="58">
        <f t="shared" si="40"/>
        <v>25764.3</v>
      </c>
      <c r="U140" s="58">
        <f t="shared" si="39"/>
        <v>25764.3</v>
      </c>
      <c r="V140" s="13"/>
      <c r="W140" s="77">
        <f t="shared" si="41"/>
        <v>130</v>
      </c>
      <c r="X140" s="57">
        <f t="shared" si="42"/>
        <v>115637.03921568627</v>
      </c>
      <c r="Y140" s="72">
        <f t="shared" si="43"/>
        <v>89872.739215686262</v>
      </c>
      <c r="AA140" s="74">
        <f t="shared" si="44"/>
        <v>115637.03921568627</v>
      </c>
    </row>
    <row r="141" spans="1:27" ht="14.5" x14ac:dyDescent="0.35">
      <c r="A141">
        <v>1308</v>
      </c>
      <c r="B141" t="s">
        <v>200</v>
      </c>
      <c r="C141" t="s">
        <v>1385</v>
      </c>
      <c r="D141" t="s">
        <v>189</v>
      </c>
      <c r="E141" t="s">
        <v>8</v>
      </c>
      <c r="F141" t="s">
        <v>144</v>
      </c>
      <c r="G141" t="s">
        <v>40</v>
      </c>
      <c r="H141" s="6">
        <v>43831</v>
      </c>
      <c r="I141" s="2">
        <v>45657</v>
      </c>
      <c r="J141">
        <v>286.27</v>
      </c>
      <c r="K141" s="45">
        <f t="shared" si="30"/>
        <v>943.42908496732025</v>
      </c>
      <c r="L141" s="3">
        <f t="shared" si="31"/>
        <v>366</v>
      </c>
      <c r="M141" s="3">
        <f t="shared" si="32"/>
        <v>2</v>
      </c>
      <c r="N141" s="3">
        <f t="shared" si="33"/>
        <v>0</v>
      </c>
      <c r="O141" s="3">
        <f t="shared" si="34"/>
        <v>364</v>
      </c>
      <c r="P141" s="51">
        <f t="shared" si="35"/>
        <v>104202.28</v>
      </c>
      <c r="Q141" s="51">
        <f t="shared" si="36"/>
        <v>182054.05045605404</v>
      </c>
      <c r="R141" s="51">
        <f t="shared" si="37"/>
        <v>157960.67465916643</v>
      </c>
      <c r="S141" s="51">
        <f t="shared" si="38"/>
        <v>340014.72511522047</v>
      </c>
      <c r="T141" s="58">
        <f t="shared" si="40"/>
        <v>25764.3</v>
      </c>
      <c r="U141" s="58">
        <f t="shared" si="39"/>
        <v>25764.3</v>
      </c>
      <c r="V141" s="13"/>
      <c r="W141" s="77">
        <f t="shared" si="41"/>
        <v>130</v>
      </c>
      <c r="X141" s="57">
        <f t="shared" si="42"/>
        <v>122645.78104575163</v>
      </c>
      <c r="Y141" s="72">
        <f t="shared" si="43"/>
        <v>96881.481045751629</v>
      </c>
      <c r="AA141" s="74">
        <f t="shared" si="44"/>
        <v>122645.78104575163</v>
      </c>
    </row>
    <row r="142" spans="1:27" ht="14.5" x14ac:dyDescent="0.35">
      <c r="A142">
        <v>1309</v>
      </c>
      <c r="B142" t="s">
        <v>201</v>
      </c>
      <c r="C142" t="s">
        <v>1385</v>
      </c>
      <c r="D142" t="s">
        <v>189</v>
      </c>
      <c r="E142" t="s">
        <v>8</v>
      </c>
      <c r="F142" t="s">
        <v>190</v>
      </c>
      <c r="G142" t="s">
        <v>40</v>
      </c>
      <c r="H142" s="6">
        <v>44235</v>
      </c>
      <c r="I142" s="2">
        <v>45657</v>
      </c>
      <c r="J142">
        <v>286.27</v>
      </c>
      <c r="K142" s="45">
        <f t="shared" si="30"/>
        <v>951.08705882352945</v>
      </c>
      <c r="L142" s="3">
        <f t="shared" si="31"/>
        <v>366</v>
      </c>
      <c r="M142" s="3">
        <f t="shared" si="32"/>
        <v>4</v>
      </c>
      <c r="N142" s="3">
        <f t="shared" si="33"/>
        <v>3</v>
      </c>
      <c r="O142" s="3">
        <f t="shared" si="34"/>
        <v>359</v>
      </c>
      <c r="P142" s="51">
        <f t="shared" si="35"/>
        <v>102770.93</v>
      </c>
      <c r="Q142" s="51">
        <f t="shared" si="36"/>
        <v>179553.3080047346</v>
      </c>
      <c r="R142" s="51">
        <f t="shared" si="37"/>
        <v>155790.88517208997</v>
      </c>
      <c r="S142" s="51">
        <f t="shared" si="38"/>
        <v>335344.1931768246</v>
      </c>
      <c r="T142" s="58">
        <f t="shared" si="40"/>
        <v>25764.3</v>
      </c>
      <c r="U142" s="58">
        <f t="shared" si="39"/>
        <v>25764.3</v>
      </c>
      <c r="V142" s="13"/>
      <c r="W142" s="77">
        <f t="shared" si="41"/>
        <v>130</v>
      </c>
      <c r="X142" s="57">
        <f t="shared" si="42"/>
        <v>123641.31764705882</v>
      </c>
      <c r="Y142" s="72">
        <f t="shared" si="43"/>
        <v>97877.017647058819</v>
      </c>
      <c r="AA142" s="74">
        <f t="shared" si="44"/>
        <v>123641.31764705882</v>
      </c>
    </row>
    <row r="143" spans="1:27" ht="14.5" x14ac:dyDescent="0.35">
      <c r="A143">
        <v>1310</v>
      </c>
      <c r="B143" t="s">
        <v>202</v>
      </c>
      <c r="C143" t="s">
        <v>1385</v>
      </c>
      <c r="D143" t="s">
        <v>189</v>
      </c>
      <c r="E143" t="s">
        <v>8</v>
      </c>
      <c r="F143" t="s">
        <v>1502</v>
      </c>
      <c r="G143" t="s">
        <v>40</v>
      </c>
      <c r="H143" s="6">
        <v>44242</v>
      </c>
      <c r="I143" s="2">
        <v>45657</v>
      </c>
      <c r="J143">
        <v>286.27</v>
      </c>
      <c r="K143" s="45">
        <f t="shared" si="30"/>
        <v>946.48941176470589</v>
      </c>
      <c r="L143" s="3">
        <f t="shared" si="31"/>
        <v>366</v>
      </c>
      <c r="M143" s="3">
        <f t="shared" si="32"/>
        <v>0</v>
      </c>
      <c r="N143" s="3">
        <f t="shared" si="33"/>
        <v>0</v>
      </c>
      <c r="O143" s="3">
        <f t="shared" si="34"/>
        <v>366</v>
      </c>
      <c r="P143" s="51">
        <f t="shared" si="35"/>
        <v>104774.81999999999</v>
      </c>
      <c r="Q143" s="51">
        <f t="shared" si="36"/>
        <v>183054.3474365818</v>
      </c>
      <c r="R143" s="51">
        <f t="shared" si="37"/>
        <v>158828.59045399702</v>
      </c>
      <c r="S143" s="51">
        <f t="shared" si="38"/>
        <v>341882.93789057882</v>
      </c>
      <c r="T143" s="58">
        <f t="shared" si="40"/>
        <v>25764.3</v>
      </c>
      <c r="U143" s="58">
        <f t="shared" si="39"/>
        <v>25764.3</v>
      </c>
      <c r="V143" s="13"/>
      <c r="W143" s="77">
        <f t="shared" si="41"/>
        <v>130</v>
      </c>
      <c r="X143" s="57">
        <f t="shared" si="42"/>
        <v>123043.62352941177</v>
      </c>
      <c r="Y143" s="72">
        <f t="shared" si="43"/>
        <v>97279.323529411762</v>
      </c>
      <c r="AA143" s="74">
        <f t="shared" si="44"/>
        <v>123043.62352941177</v>
      </c>
    </row>
    <row r="144" spans="1:27" ht="14.5" x14ac:dyDescent="0.35">
      <c r="A144">
        <v>1314</v>
      </c>
      <c r="B144" t="s">
        <v>204</v>
      </c>
      <c r="C144" t="s">
        <v>1385</v>
      </c>
      <c r="D144" t="s">
        <v>205</v>
      </c>
      <c r="E144" t="s">
        <v>8</v>
      </c>
      <c r="F144" t="s">
        <v>190</v>
      </c>
      <c r="G144" t="s">
        <v>40</v>
      </c>
      <c r="H144" s="6">
        <v>43831</v>
      </c>
      <c r="I144" s="2">
        <v>45657</v>
      </c>
      <c r="J144">
        <v>291.64999999999998</v>
      </c>
      <c r="K144" s="45">
        <f t="shared" si="30"/>
        <v>1073.8265359477123</v>
      </c>
      <c r="L144" s="3">
        <f t="shared" si="31"/>
        <v>366</v>
      </c>
      <c r="M144" s="3">
        <f t="shared" si="32"/>
        <v>2</v>
      </c>
      <c r="N144" s="3">
        <f t="shared" si="33"/>
        <v>0</v>
      </c>
      <c r="O144" s="3">
        <f t="shared" si="34"/>
        <v>364</v>
      </c>
      <c r="P144" s="51">
        <f t="shared" si="35"/>
        <v>106160.59999999999</v>
      </c>
      <c r="Q144" s="51">
        <f t="shared" si="36"/>
        <v>182054.05045605404</v>
      </c>
      <c r="R144" s="51">
        <f t="shared" si="37"/>
        <v>160929.30018634815</v>
      </c>
      <c r="S144" s="51">
        <f t="shared" si="38"/>
        <v>342983.35064240219</v>
      </c>
      <c r="T144" s="58">
        <f t="shared" si="40"/>
        <v>26248.499999999996</v>
      </c>
      <c r="U144" s="58">
        <f t="shared" si="39"/>
        <v>26248.499999999996</v>
      </c>
      <c r="V144" s="13"/>
      <c r="W144" s="77">
        <f t="shared" si="41"/>
        <v>130</v>
      </c>
      <c r="X144" s="57">
        <f t="shared" si="42"/>
        <v>139597.44967320259</v>
      </c>
      <c r="Y144" s="72">
        <f t="shared" si="43"/>
        <v>113348.94967320259</v>
      </c>
      <c r="AA144" s="74">
        <f t="shared" si="44"/>
        <v>139597.44967320259</v>
      </c>
    </row>
    <row r="145" spans="1:27" ht="14.5" x14ac:dyDescent="0.35">
      <c r="A145">
        <v>1315</v>
      </c>
      <c r="B145" t="s">
        <v>206</v>
      </c>
      <c r="C145" t="s">
        <v>1385</v>
      </c>
      <c r="D145" t="s">
        <v>189</v>
      </c>
      <c r="E145" t="s">
        <v>8</v>
      </c>
      <c r="F145" t="s">
        <v>1501</v>
      </c>
      <c r="G145" t="s">
        <v>40</v>
      </c>
      <c r="H145" s="6">
        <v>43831</v>
      </c>
      <c r="I145" s="2">
        <v>45657</v>
      </c>
      <c r="J145">
        <v>286.27</v>
      </c>
      <c r="K145" s="45">
        <f t="shared" si="30"/>
        <v>946.61934640522884</v>
      </c>
      <c r="L145" s="3">
        <f t="shared" si="31"/>
        <v>366</v>
      </c>
      <c r="M145" s="3">
        <f t="shared" si="32"/>
        <v>1</v>
      </c>
      <c r="N145" s="3">
        <f t="shared" si="33"/>
        <v>0</v>
      </c>
      <c r="O145" s="3">
        <f t="shared" si="34"/>
        <v>365</v>
      </c>
      <c r="P145" s="51">
        <f t="shared" si="35"/>
        <v>104488.54999999999</v>
      </c>
      <c r="Q145" s="51">
        <f t="shared" si="36"/>
        <v>182554.19894631792</v>
      </c>
      <c r="R145" s="51">
        <f t="shared" si="37"/>
        <v>158394.63255658172</v>
      </c>
      <c r="S145" s="51">
        <f t="shared" si="38"/>
        <v>340948.83150289964</v>
      </c>
      <c r="T145" s="58">
        <f t="shared" si="40"/>
        <v>25764.3</v>
      </c>
      <c r="U145" s="58">
        <f t="shared" si="39"/>
        <v>25764.3</v>
      </c>
      <c r="V145" s="13"/>
      <c r="W145" s="77">
        <f t="shared" si="41"/>
        <v>130</v>
      </c>
      <c r="X145" s="57">
        <f t="shared" si="42"/>
        <v>123060.51503267974</v>
      </c>
      <c r="Y145" s="72">
        <f t="shared" si="43"/>
        <v>97296.215032679742</v>
      </c>
      <c r="AA145" s="74">
        <f t="shared" si="44"/>
        <v>123060.51503267974</v>
      </c>
    </row>
    <row r="146" spans="1:27" ht="14.5" x14ac:dyDescent="0.35">
      <c r="A146">
        <v>1316</v>
      </c>
      <c r="B146" t="s">
        <v>207</v>
      </c>
      <c r="C146" t="s">
        <v>1385</v>
      </c>
      <c r="D146" t="s">
        <v>198</v>
      </c>
      <c r="E146" t="s">
        <v>8</v>
      </c>
      <c r="F146" t="s">
        <v>1501</v>
      </c>
      <c r="G146" t="s">
        <v>40</v>
      </c>
      <c r="H146" s="6">
        <v>43831</v>
      </c>
      <c r="I146" s="2">
        <v>45657</v>
      </c>
      <c r="J146">
        <v>286.27</v>
      </c>
      <c r="K146" s="45">
        <f t="shared" si="30"/>
        <v>980.6773202614379</v>
      </c>
      <c r="L146" s="3">
        <f t="shared" si="31"/>
        <v>366</v>
      </c>
      <c r="M146" s="3">
        <f t="shared" si="32"/>
        <v>0</v>
      </c>
      <c r="N146" s="3">
        <f t="shared" si="33"/>
        <v>0</v>
      </c>
      <c r="O146" s="3">
        <f t="shared" si="34"/>
        <v>366</v>
      </c>
      <c r="P146" s="51">
        <f t="shared" si="35"/>
        <v>104774.81999999999</v>
      </c>
      <c r="Q146" s="51">
        <f t="shared" si="36"/>
        <v>183054.3474365818</v>
      </c>
      <c r="R146" s="51">
        <f t="shared" si="37"/>
        <v>158828.59045399702</v>
      </c>
      <c r="S146" s="51">
        <f t="shared" si="38"/>
        <v>341882.93789057882</v>
      </c>
      <c r="T146" s="58">
        <f t="shared" si="40"/>
        <v>25764.3</v>
      </c>
      <c r="U146" s="58">
        <f t="shared" si="39"/>
        <v>25764.3</v>
      </c>
      <c r="V146" s="13"/>
      <c r="W146" s="77">
        <f t="shared" si="41"/>
        <v>130</v>
      </c>
      <c r="X146" s="57">
        <f t="shared" si="42"/>
        <v>127488.05163398692</v>
      </c>
      <c r="Y146" s="72">
        <f t="shared" si="43"/>
        <v>101723.75163398692</v>
      </c>
      <c r="AA146" s="74">
        <f t="shared" si="44"/>
        <v>127488.05163398692</v>
      </c>
    </row>
    <row r="147" spans="1:27" ht="14.5" x14ac:dyDescent="0.35">
      <c r="A147">
        <v>1317</v>
      </c>
      <c r="B147" t="s">
        <v>208</v>
      </c>
      <c r="C147" t="s">
        <v>1385</v>
      </c>
      <c r="D147" t="s">
        <v>30</v>
      </c>
      <c r="E147" t="s">
        <v>8</v>
      </c>
      <c r="F147" t="s">
        <v>1495</v>
      </c>
      <c r="G147" t="s">
        <v>1529</v>
      </c>
      <c r="H147" s="6">
        <v>43831</v>
      </c>
      <c r="I147" s="2">
        <v>45657</v>
      </c>
      <c r="J147">
        <v>341.85</v>
      </c>
      <c r="K147" s="45">
        <f t="shared" si="30"/>
        <v>1225.7990196078429</v>
      </c>
      <c r="L147" s="3">
        <f t="shared" si="31"/>
        <v>366</v>
      </c>
      <c r="M147" s="3">
        <f t="shared" si="32"/>
        <v>0</v>
      </c>
      <c r="N147" s="3">
        <f t="shared" si="33"/>
        <v>8</v>
      </c>
      <c r="O147" s="3">
        <f t="shared" si="34"/>
        <v>358</v>
      </c>
      <c r="P147" s="51">
        <f t="shared" si="35"/>
        <v>122382.3</v>
      </c>
      <c r="Q147" s="51">
        <f t="shared" si="36"/>
        <v>179053.15951447072</v>
      </c>
      <c r="R147" s="51">
        <f t="shared" si="37"/>
        <v>185519.84346542615</v>
      </c>
      <c r="S147" s="51">
        <f t="shared" si="38"/>
        <v>364573.00297989685</v>
      </c>
      <c r="T147" s="58">
        <f t="shared" si="40"/>
        <v>30766.500000000004</v>
      </c>
      <c r="U147" s="58">
        <f t="shared" si="39"/>
        <v>30766.500000000004</v>
      </c>
      <c r="V147" s="13"/>
      <c r="W147" s="77">
        <f t="shared" si="41"/>
        <v>130</v>
      </c>
      <c r="X147" s="57">
        <f t="shared" si="42"/>
        <v>159353.87254901958</v>
      </c>
      <c r="Y147" s="72">
        <f t="shared" si="43"/>
        <v>128587.37254901958</v>
      </c>
      <c r="AA147" s="74">
        <f t="shared" si="44"/>
        <v>159353.87254901958</v>
      </c>
    </row>
    <row r="148" spans="1:27" ht="14.5" x14ac:dyDescent="0.35">
      <c r="A148">
        <v>1318</v>
      </c>
      <c r="B148" t="s">
        <v>209</v>
      </c>
      <c r="C148" t="s">
        <v>1385</v>
      </c>
      <c r="D148" t="s">
        <v>143</v>
      </c>
      <c r="E148" t="s">
        <v>8</v>
      </c>
      <c r="F148" t="s">
        <v>39</v>
      </c>
      <c r="G148" t="s">
        <v>40</v>
      </c>
      <c r="H148" s="6">
        <v>44105</v>
      </c>
      <c r="I148" s="2">
        <v>45657</v>
      </c>
      <c r="J148">
        <v>300.25</v>
      </c>
      <c r="K148" s="45">
        <f t="shared" si="30"/>
        <v>621.60653594771236</v>
      </c>
      <c r="L148" s="3">
        <f t="shared" si="31"/>
        <v>366</v>
      </c>
      <c r="M148" s="3">
        <f t="shared" si="32"/>
        <v>2</v>
      </c>
      <c r="N148" s="3">
        <f t="shared" si="33"/>
        <v>43</v>
      </c>
      <c r="O148" s="3">
        <f t="shared" si="34"/>
        <v>321</v>
      </c>
      <c r="P148" s="51">
        <f t="shared" si="35"/>
        <v>96380.25</v>
      </c>
      <c r="Q148" s="51">
        <f t="shared" si="36"/>
        <v>160547.66537470699</v>
      </c>
      <c r="R148" s="51">
        <f t="shared" si="37"/>
        <v>146103.22647277129</v>
      </c>
      <c r="S148" s="51">
        <f t="shared" si="38"/>
        <v>306650.89184747828</v>
      </c>
      <c r="T148" s="58">
        <f t="shared" si="40"/>
        <v>27022.5</v>
      </c>
      <c r="U148" s="58">
        <f t="shared" si="39"/>
        <v>27022.5</v>
      </c>
      <c r="V148" s="13"/>
      <c r="W148" s="77">
        <f t="shared" si="41"/>
        <v>130</v>
      </c>
      <c r="X148" s="57">
        <f t="shared" si="42"/>
        <v>80808.849673202611</v>
      </c>
      <c r="Y148" s="72">
        <f t="shared" si="43"/>
        <v>53786.349673202611</v>
      </c>
      <c r="AA148" s="74">
        <f t="shared" si="44"/>
        <v>80808.849673202611</v>
      </c>
    </row>
    <row r="149" spans="1:27" ht="14.5" x14ac:dyDescent="0.35">
      <c r="A149">
        <v>1320</v>
      </c>
      <c r="B149" t="s">
        <v>211</v>
      </c>
      <c r="C149" t="s">
        <v>1488</v>
      </c>
      <c r="D149" t="s">
        <v>189</v>
      </c>
      <c r="E149" t="s">
        <v>8</v>
      </c>
      <c r="F149" t="s">
        <v>144</v>
      </c>
      <c r="G149" t="s">
        <v>40</v>
      </c>
      <c r="H149" s="6">
        <v>43831</v>
      </c>
      <c r="I149" s="2">
        <v>45657</v>
      </c>
      <c r="J149">
        <v>286.27</v>
      </c>
      <c r="K149" s="45">
        <f t="shared" si="30"/>
        <v>906.58771241830073</v>
      </c>
      <c r="L149" s="3">
        <f t="shared" si="31"/>
        <v>366</v>
      </c>
      <c r="M149" s="3">
        <f t="shared" si="32"/>
        <v>4</v>
      </c>
      <c r="N149" s="3">
        <f t="shared" si="33"/>
        <v>0</v>
      </c>
      <c r="O149" s="3">
        <f t="shared" si="34"/>
        <v>362</v>
      </c>
      <c r="P149" s="51">
        <f t="shared" si="35"/>
        <v>103629.73999999999</v>
      </c>
      <c r="Q149" s="51">
        <f t="shared" si="36"/>
        <v>181053.75347552626</v>
      </c>
      <c r="R149" s="51">
        <f t="shared" si="37"/>
        <v>157092.75886433583</v>
      </c>
      <c r="S149" s="51">
        <f t="shared" si="38"/>
        <v>338146.51233986206</v>
      </c>
      <c r="T149" s="58">
        <f t="shared" si="40"/>
        <v>25764.3</v>
      </c>
      <c r="U149" s="58">
        <f t="shared" si="39"/>
        <v>25764.3</v>
      </c>
      <c r="V149" s="13"/>
      <c r="W149" s="77">
        <f t="shared" si="41"/>
        <v>0</v>
      </c>
      <c r="X149" s="57">
        <f t="shared" si="42"/>
        <v>0</v>
      </c>
      <c r="Y149" s="72">
        <f t="shared" si="43"/>
        <v>0</v>
      </c>
      <c r="AA149" s="74">
        <f t="shared" si="44"/>
        <v>25764.3</v>
      </c>
    </row>
    <row r="150" spans="1:27" ht="14.5" x14ac:dyDescent="0.35">
      <c r="A150">
        <v>1321</v>
      </c>
      <c r="B150" t="s">
        <v>213</v>
      </c>
      <c r="C150" t="s">
        <v>1385</v>
      </c>
      <c r="D150" t="s">
        <v>198</v>
      </c>
      <c r="E150" t="s">
        <v>8</v>
      </c>
      <c r="F150" t="s">
        <v>190</v>
      </c>
      <c r="G150" t="s">
        <v>40</v>
      </c>
      <c r="H150" s="6">
        <v>43831</v>
      </c>
      <c r="I150" s="2">
        <v>45657</v>
      </c>
      <c r="J150">
        <v>286.27</v>
      </c>
      <c r="K150" s="45">
        <f t="shared" si="30"/>
        <v>963.19928104575172</v>
      </c>
      <c r="L150" s="3">
        <f t="shared" si="31"/>
        <v>366</v>
      </c>
      <c r="M150" s="3">
        <f t="shared" si="32"/>
        <v>1</v>
      </c>
      <c r="N150" s="3">
        <f t="shared" si="33"/>
        <v>0</v>
      </c>
      <c r="O150" s="3">
        <f t="shared" si="34"/>
        <v>365</v>
      </c>
      <c r="P150" s="51">
        <f t="shared" si="35"/>
        <v>104488.54999999999</v>
      </c>
      <c r="Q150" s="51">
        <f t="shared" si="36"/>
        <v>182554.19894631792</v>
      </c>
      <c r="R150" s="51">
        <f t="shared" si="37"/>
        <v>158394.63255658172</v>
      </c>
      <c r="S150" s="51">
        <f t="shared" si="38"/>
        <v>340948.83150289964</v>
      </c>
      <c r="T150" s="58">
        <f t="shared" si="40"/>
        <v>25764.3</v>
      </c>
      <c r="U150" s="58">
        <f t="shared" si="39"/>
        <v>25764.3</v>
      </c>
      <c r="V150" s="13"/>
      <c r="W150" s="77">
        <f t="shared" si="41"/>
        <v>130</v>
      </c>
      <c r="X150" s="57">
        <f t="shared" si="42"/>
        <v>125215.90653594772</v>
      </c>
      <c r="Y150" s="72">
        <f t="shared" si="43"/>
        <v>99451.606535947722</v>
      </c>
      <c r="AA150" s="74">
        <f t="shared" si="44"/>
        <v>125215.90653594772</v>
      </c>
    </row>
    <row r="151" spans="1:27" ht="14.5" x14ac:dyDescent="0.35">
      <c r="A151">
        <v>1322</v>
      </c>
      <c r="B151" t="s">
        <v>214</v>
      </c>
      <c r="C151" t="s">
        <v>1385</v>
      </c>
      <c r="D151" t="s">
        <v>189</v>
      </c>
      <c r="E151" t="s">
        <v>8</v>
      </c>
      <c r="F151" t="s">
        <v>1501</v>
      </c>
      <c r="G151" t="s">
        <v>40</v>
      </c>
      <c r="H151" s="6">
        <v>44242</v>
      </c>
      <c r="I151" s="2">
        <v>45657</v>
      </c>
      <c r="J151">
        <v>286.27</v>
      </c>
      <c r="K151" s="45">
        <f t="shared" si="30"/>
        <v>940.16013071895429</v>
      </c>
      <c r="L151" s="3">
        <f t="shared" si="31"/>
        <v>366</v>
      </c>
      <c r="M151" s="3">
        <f t="shared" si="32"/>
        <v>4</v>
      </c>
      <c r="N151" s="3">
        <f t="shared" si="33"/>
        <v>0</v>
      </c>
      <c r="O151" s="3">
        <f t="shared" si="34"/>
        <v>362</v>
      </c>
      <c r="P151" s="51">
        <f t="shared" si="35"/>
        <v>103629.73999999999</v>
      </c>
      <c r="Q151" s="51">
        <f t="shared" si="36"/>
        <v>181053.75347552626</v>
      </c>
      <c r="R151" s="51">
        <f t="shared" si="37"/>
        <v>157092.75886433583</v>
      </c>
      <c r="S151" s="51">
        <f t="shared" si="38"/>
        <v>338146.51233986206</v>
      </c>
      <c r="T151" s="58">
        <f t="shared" si="40"/>
        <v>25764.3</v>
      </c>
      <c r="U151" s="58">
        <f t="shared" si="39"/>
        <v>25764.3</v>
      </c>
      <c r="V151" s="13"/>
      <c r="W151" s="77">
        <f t="shared" si="41"/>
        <v>130</v>
      </c>
      <c r="X151" s="57">
        <f t="shared" si="42"/>
        <v>122220.81699346406</v>
      </c>
      <c r="Y151" s="72">
        <f t="shared" si="43"/>
        <v>96456.516993464058</v>
      </c>
      <c r="AA151" s="74">
        <f t="shared" si="44"/>
        <v>122220.81699346406</v>
      </c>
    </row>
    <row r="152" spans="1:27" ht="14.5" x14ac:dyDescent="0.35">
      <c r="A152">
        <v>1323</v>
      </c>
      <c r="B152" t="s">
        <v>215</v>
      </c>
      <c r="C152" t="s">
        <v>1385</v>
      </c>
      <c r="D152" t="s">
        <v>30</v>
      </c>
      <c r="E152" t="s">
        <v>8</v>
      </c>
      <c r="F152" t="s">
        <v>1495</v>
      </c>
      <c r="G152" t="s">
        <v>1529</v>
      </c>
      <c r="H152" s="6">
        <v>44137</v>
      </c>
      <c r="I152" s="2">
        <v>45657</v>
      </c>
      <c r="J152">
        <v>341.85</v>
      </c>
      <c r="K152" s="45">
        <f t="shared" si="30"/>
        <v>1226.337320261438</v>
      </c>
      <c r="L152" s="3">
        <f t="shared" si="31"/>
        <v>366</v>
      </c>
      <c r="M152" s="3">
        <f t="shared" si="32"/>
        <v>1</v>
      </c>
      <c r="N152" s="3">
        <f t="shared" si="33"/>
        <v>0</v>
      </c>
      <c r="O152" s="3">
        <f t="shared" si="34"/>
        <v>365</v>
      </c>
      <c r="P152" s="51">
        <f t="shared" si="35"/>
        <v>124775.25000000001</v>
      </c>
      <c r="Q152" s="51">
        <f t="shared" si="36"/>
        <v>182554.19894631792</v>
      </c>
      <c r="R152" s="51">
        <f t="shared" si="37"/>
        <v>189147.32643821381</v>
      </c>
      <c r="S152" s="51">
        <f t="shared" si="38"/>
        <v>371701.52538453171</v>
      </c>
      <c r="T152" s="58">
        <f t="shared" si="40"/>
        <v>30766.500000000004</v>
      </c>
      <c r="U152" s="58">
        <f t="shared" si="39"/>
        <v>30766.500000000004</v>
      </c>
      <c r="V152" s="13"/>
      <c r="W152" s="77">
        <f t="shared" si="41"/>
        <v>130</v>
      </c>
      <c r="X152" s="57">
        <f t="shared" si="42"/>
        <v>159423.85163398692</v>
      </c>
      <c r="Y152" s="72">
        <f t="shared" si="43"/>
        <v>128657.35163398692</v>
      </c>
      <c r="AA152" s="74">
        <f t="shared" si="44"/>
        <v>159423.85163398692</v>
      </c>
    </row>
    <row r="153" spans="1:27" ht="14.5" x14ac:dyDescent="0.35">
      <c r="A153">
        <v>1324</v>
      </c>
      <c r="B153" t="s">
        <v>217</v>
      </c>
      <c r="C153" t="s">
        <v>1385</v>
      </c>
      <c r="D153" t="s">
        <v>189</v>
      </c>
      <c r="E153" t="s">
        <v>8</v>
      </c>
      <c r="F153" t="s">
        <v>144</v>
      </c>
      <c r="G153" t="s">
        <v>40</v>
      </c>
      <c r="H153" s="6">
        <v>43899</v>
      </c>
      <c r="I153" s="2">
        <v>45657</v>
      </c>
      <c r="J153">
        <v>286.27</v>
      </c>
      <c r="K153" s="45">
        <f t="shared" si="30"/>
        <v>931.30790849673213</v>
      </c>
      <c r="L153" s="3">
        <f t="shared" si="31"/>
        <v>366</v>
      </c>
      <c r="M153" s="3">
        <f t="shared" si="32"/>
        <v>10</v>
      </c>
      <c r="N153" s="3">
        <f t="shared" si="33"/>
        <v>3</v>
      </c>
      <c r="O153" s="3">
        <f t="shared" si="34"/>
        <v>353</v>
      </c>
      <c r="P153" s="51">
        <f t="shared" si="35"/>
        <v>101053.31</v>
      </c>
      <c r="Q153" s="51">
        <f t="shared" si="36"/>
        <v>176552.41706315131</v>
      </c>
      <c r="R153" s="51">
        <f t="shared" si="37"/>
        <v>153187.13778759821</v>
      </c>
      <c r="S153" s="51">
        <f t="shared" si="38"/>
        <v>329739.55485074956</v>
      </c>
      <c r="T153" s="58">
        <f t="shared" si="40"/>
        <v>25764.3</v>
      </c>
      <c r="U153" s="58">
        <f t="shared" si="39"/>
        <v>25764.3</v>
      </c>
      <c r="V153" s="13"/>
      <c r="W153" s="77">
        <f t="shared" si="41"/>
        <v>130</v>
      </c>
      <c r="X153" s="57">
        <f t="shared" si="42"/>
        <v>121070.02810457518</v>
      </c>
      <c r="Y153" s="72">
        <f t="shared" si="43"/>
        <v>95305.728104575173</v>
      </c>
      <c r="AA153" s="74">
        <f t="shared" si="44"/>
        <v>121070.02810457518</v>
      </c>
    </row>
    <row r="154" spans="1:27" ht="14.5" x14ac:dyDescent="0.35">
      <c r="A154">
        <v>1326</v>
      </c>
      <c r="B154" t="s">
        <v>219</v>
      </c>
      <c r="C154" t="s">
        <v>1385</v>
      </c>
      <c r="D154" t="s">
        <v>198</v>
      </c>
      <c r="E154" t="s">
        <v>8</v>
      </c>
      <c r="F154" t="s">
        <v>144</v>
      </c>
      <c r="G154" t="s">
        <v>40</v>
      </c>
      <c r="H154" s="6">
        <v>43831</v>
      </c>
      <c r="I154" s="2">
        <v>45657</v>
      </c>
      <c r="J154">
        <v>286.27</v>
      </c>
      <c r="K154" s="45">
        <f t="shared" si="30"/>
        <v>979.67810457516339</v>
      </c>
      <c r="L154" s="3">
        <f t="shared" si="31"/>
        <v>366</v>
      </c>
      <c r="M154" s="3">
        <f t="shared" si="32"/>
        <v>0</v>
      </c>
      <c r="N154" s="3">
        <f t="shared" si="33"/>
        <v>0</v>
      </c>
      <c r="O154" s="3">
        <f t="shared" si="34"/>
        <v>366</v>
      </c>
      <c r="P154" s="51">
        <f t="shared" si="35"/>
        <v>104774.81999999999</v>
      </c>
      <c r="Q154" s="51">
        <f t="shared" si="36"/>
        <v>183054.3474365818</v>
      </c>
      <c r="R154" s="51">
        <f t="shared" si="37"/>
        <v>158828.59045399702</v>
      </c>
      <c r="S154" s="51">
        <f t="shared" si="38"/>
        <v>341882.93789057882</v>
      </c>
      <c r="T154" s="58">
        <f t="shared" si="40"/>
        <v>25764.3</v>
      </c>
      <c r="U154" s="58">
        <f t="shared" si="39"/>
        <v>25764.3</v>
      </c>
      <c r="V154" s="13"/>
      <c r="W154" s="77">
        <f t="shared" si="41"/>
        <v>130</v>
      </c>
      <c r="X154" s="57">
        <f t="shared" si="42"/>
        <v>127358.15359477124</v>
      </c>
      <c r="Y154" s="72">
        <f t="shared" si="43"/>
        <v>101593.85359477124</v>
      </c>
      <c r="AA154" s="74">
        <f t="shared" si="44"/>
        <v>127358.15359477124</v>
      </c>
    </row>
    <row r="155" spans="1:27" ht="14.5" x14ac:dyDescent="0.35">
      <c r="A155">
        <v>1328</v>
      </c>
      <c r="B155" t="s">
        <v>221</v>
      </c>
      <c r="C155" t="s">
        <v>1385</v>
      </c>
      <c r="D155" t="s">
        <v>143</v>
      </c>
      <c r="E155" t="s">
        <v>8</v>
      </c>
      <c r="F155" t="s">
        <v>39</v>
      </c>
      <c r="G155" t="s">
        <v>40</v>
      </c>
      <c r="H155" s="6">
        <v>43831</v>
      </c>
      <c r="I155" s="2">
        <v>45657</v>
      </c>
      <c r="J155">
        <v>286.27</v>
      </c>
      <c r="K155" s="45">
        <f t="shared" si="30"/>
        <v>724.93431372549026</v>
      </c>
      <c r="L155" s="3">
        <f t="shared" si="31"/>
        <v>366</v>
      </c>
      <c r="M155" s="3">
        <f t="shared" si="32"/>
        <v>0</v>
      </c>
      <c r="N155" s="3">
        <f t="shared" si="33"/>
        <v>0</v>
      </c>
      <c r="O155" s="3">
        <f t="shared" si="34"/>
        <v>366</v>
      </c>
      <c r="P155" s="51">
        <f t="shared" si="35"/>
        <v>104774.81999999999</v>
      </c>
      <c r="Q155" s="51">
        <f t="shared" si="36"/>
        <v>183054.3474365818</v>
      </c>
      <c r="R155" s="51">
        <f t="shared" si="37"/>
        <v>158828.59045399702</v>
      </c>
      <c r="S155" s="51">
        <f t="shared" si="38"/>
        <v>341882.93789057882</v>
      </c>
      <c r="T155" s="58">
        <f t="shared" si="40"/>
        <v>25764.3</v>
      </c>
      <c r="U155" s="58">
        <f t="shared" si="39"/>
        <v>25764.3</v>
      </c>
      <c r="V155" s="13"/>
      <c r="W155" s="77">
        <f t="shared" si="41"/>
        <v>130</v>
      </c>
      <c r="X155" s="57">
        <f t="shared" si="42"/>
        <v>94241.460784313735</v>
      </c>
      <c r="Y155" s="72">
        <f t="shared" si="43"/>
        <v>68477.160784313732</v>
      </c>
      <c r="AA155" s="74">
        <f t="shared" si="44"/>
        <v>94241.460784313735</v>
      </c>
    </row>
    <row r="156" spans="1:27" s="4" customFormat="1" ht="14.5" x14ac:dyDescent="0.35">
      <c r="A156">
        <v>1331</v>
      </c>
      <c r="B156" t="s">
        <v>222</v>
      </c>
      <c r="C156" t="s">
        <v>1385</v>
      </c>
      <c r="D156" t="s">
        <v>189</v>
      </c>
      <c r="E156" t="s">
        <v>8</v>
      </c>
      <c r="F156" t="s">
        <v>144</v>
      </c>
      <c r="G156" t="s">
        <v>40</v>
      </c>
      <c r="H156" s="6">
        <v>44109</v>
      </c>
      <c r="I156" s="2">
        <v>45657</v>
      </c>
      <c r="J156">
        <v>286.27</v>
      </c>
      <c r="K156" s="45">
        <f t="shared" si="30"/>
        <v>892.97856209150325</v>
      </c>
      <c r="L156" s="3">
        <f t="shared" si="31"/>
        <v>366</v>
      </c>
      <c r="M156" s="3">
        <f t="shared" si="32"/>
        <v>6</v>
      </c>
      <c r="N156" s="3">
        <f t="shared" si="33"/>
        <v>13</v>
      </c>
      <c r="O156" s="3">
        <f t="shared" si="34"/>
        <v>347</v>
      </c>
      <c r="P156" s="51">
        <f t="shared" si="35"/>
        <v>99335.689999999988</v>
      </c>
      <c r="Q156" s="51">
        <f t="shared" si="36"/>
        <v>173551.52612156799</v>
      </c>
      <c r="R156" s="51">
        <f t="shared" si="37"/>
        <v>150583.39040310646</v>
      </c>
      <c r="S156" s="51">
        <f t="shared" si="38"/>
        <v>324134.91652467445</v>
      </c>
      <c r="T156" s="58">
        <f t="shared" si="40"/>
        <v>25764.3</v>
      </c>
      <c r="U156" s="58">
        <f t="shared" si="39"/>
        <v>25764.3</v>
      </c>
      <c r="V156" s="13"/>
      <c r="W156" s="77">
        <f t="shared" si="41"/>
        <v>130</v>
      </c>
      <c r="X156" s="57">
        <f t="shared" si="42"/>
        <v>116087.21307189543</v>
      </c>
      <c r="Y156" s="72">
        <f t="shared" si="43"/>
        <v>90322.913071895426</v>
      </c>
      <c r="AA156" s="74">
        <f t="shared" si="44"/>
        <v>116087.21307189543</v>
      </c>
    </row>
    <row r="157" spans="1:27" ht="14.5" x14ac:dyDescent="0.35">
      <c r="A157">
        <v>1332</v>
      </c>
      <c r="B157" t="s">
        <v>224</v>
      </c>
      <c r="C157" t="s">
        <v>1385</v>
      </c>
      <c r="D157" t="s">
        <v>205</v>
      </c>
      <c r="E157" t="s">
        <v>8</v>
      </c>
      <c r="F157" t="s">
        <v>1502</v>
      </c>
      <c r="G157" t="s">
        <v>40</v>
      </c>
      <c r="H157" s="6">
        <v>43831</v>
      </c>
      <c r="I157" s="2">
        <v>45657</v>
      </c>
      <c r="J157">
        <v>291.64999999999998</v>
      </c>
      <c r="K157" s="45">
        <f t="shared" si="30"/>
        <v>1067.1852941176469</v>
      </c>
      <c r="L157" s="3">
        <f t="shared" si="31"/>
        <v>366</v>
      </c>
      <c r="M157" s="3">
        <f t="shared" si="32"/>
        <v>2</v>
      </c>
      <c r="N157" s="3">
        <f t="shared" si="33"/>
        <v>2</v>
      </c>
      <c r="O157" s="3">
        <f t="shared" si="34"/>
        <v>362</v>
      </c>
      <c r="P157" s="51">
        <f t="shared" si="35"/>
        <v>105577.29999999999</v>
      </c>
      <c r="Q157" s="51">
        <f t="shared" si="36"/>
        <v>181053.75347552626</v>
      </c>
      <c r="R157" s="51">
        <f t="shared" si="37"/>
        <v>160045.07326224734</v>
      </c>
      <c r="S157" s="51">
        <f t="shared" si="38"/>
        <v>341098.8267377736</v>
      </c>
      <c r="T157" s="58">
        <f t="shared" si="40"/>
        <v>26248.499999999996</v>
      </c>
      <c r="U157" s="58">
        <f t="shared" si="39"/>
        <v>26248.499999999996</v>
      </c>
      <c r="V157" s="13"/>
      <c r="W157" s="77">
        <f t="shared" si="41"/>
        <v>130</v>
      </c>
      <c r="X157" s="57">
        <f t="shared" si="42"/>
        <v>138734.0882352941</v>
      </c>
      <c r="Y157" s="72">
        <f t="shared" si="43"/>
        <v>112485.5882352941</v>
      </c>
      <c r="AA157" s="74">
        <f t="shared" si="44"/>
        <v>138734.0882352941</v>
      </c>
    </row>
    <row r="158" spans="1:27" ht="14.5" x14ac:dyDescent="0.35">
      <c r="A158">
        <v>1333</v>
      </c>
      <c r="B158" t="s">
        <v>225</v>
      </c>
      <c r="C158" t="s">
        <v>1385</v>
      </c>
      <c r="D158" t="s">
        <v>189</v>
      </c>
      <c r="E158" t="s">
        <v>8</v>
      </c>
      <c r="F158" t="s">
        <v>1502</v>
      </c>
      <c r="G158" t="s">
        <v>40</v>
      </c>
      <c r="H158" s="6">
        <v>44242</v>
      </c>
      <c r="I158" s="2">
        <v>45657</v>
      </c>
      <c r="J158">
        <v>286.27</v>
      </c>
      <c r="K158" s="45">
        <f t="shared" si="30"/>
        <v>925.549477124183</v>
      </c>
      <c r="L158" s="3">
        <f t="shared" si="31"/>
        <v>366</v>
      </c>
      <c r="M158" s="3">
        <f t="shared" si="32"/>
        <v>4</v>
      </c>
      <c r="N158" s="3">
        <f t="shared" si="33"/>
        <v>0</v>
      </c>
      <c r="O158" s="3">
        <f t="shared" si="34"/>
        <v>362</v>
      </c>
      <c r="P158" s="51">
        <f t="shared" si="35"/>
        <v>103629.73999999999</v>
      </c>
      <c r="Q158" s="51">
        <f t="shared" si="36"/>
        <v>181053.75347552626</v>
      </c>
      <c r="R158" s="51">
        <f t="shared" si="37"/>
        <v>157092.75886433583</v>
      </c>
      <c r="S158" s="51">
        <f t="shared" si="38"/>
        <v>338146.51233986206</v>
      </c>
      <c r="T158" s="58">
        <f t="shared" si="40"/>
        <v>25764.3</v>
      </c>
      <c r="U158" s="58">
        <f t="shared" si="39"/>
        <v>25764.3</v>
      </c>
      <c r="V158" s="13"/>
      <c r="W158" s="77">
        <f t="shared" si="41"/>
        <v>130</v>
      </c>
      <c r="X158" s="57">
        <f t="shared" si="42"/>
        <v>120321.4320261438</v>
      </c>
      <c r="Y158" s="72">
        <f t="shared" si="43"/>
        <v>94557.132026143794</v>
      </c>
      <c r="AA158" s="74">
        <f t="shared" si="44"/>
        <v>120321.4320261438</v>
      </c>
    </row>
    <row r="159" spans="1:27" ht="14.5" x14ac:dyDescent="0.35">
      <c r="A159">
        <v>1334</v>
      </c>
      <c r="B159" t="s">
        <v>226</v>
      </c>
      <c r="C159" t="s">
        <v>1488</v>
      </c>
      <c r="D159" t="s">
        <v>189</v>
      </c>
      <c r="E159" t="s">
        <v>8</v>
      </c>
      <c r="F159" t="s">
        <v>144</v>
      </c>
      <c r="G159" t="s">
        <v>40</v>
      </c>
      <c r="H159" s="6">
        <v>44298</v>
      </c>
      <c r="I159" s="2">
        <v>45657</v>
      </c>
      <c r="J159">
        <v>268.75</v>
      </c>
      <c r="K159" s="45">
        <f t="shared" si="30"/>
        <v>268.75</v>
      </c>
      <c r="L159" s="3">
        <f t="shared" si="31"/>
        <v>366</v>
      </c>
      <c r="M159" s="3">
        <f t="shared" si="32"/>
        <v>3</v>
      </c>
      <c r="N159" s="3">
        <f t="shared" si="33"/>
        <v>0</v>
      </c>
      <c r="O159" s="3">
        <f t="shared" si="34"/>
        <v>363</v>
      </c>
      <c r="P159" s="51">
        <f t="shared" si="35"/>
        <v>97556.25</v>
      </c>
      <c r="Q159" s="51">
        <f t="shared" si="36"/>
        <v>181553.90196579014</v>
      </c>
      <c r="R159" s="51">
        <f t="shared" si="37"/>
        <v>147885.92982052127</v>
      </c>
      <c r="S159" s="51">
        <f t="shared" si="38"/>
        <v>329439.83178631141</v>
      </c>
      <c r="T159" s="58">
        <f t="shared" si="40"/>
        <v>24187.5</v>
      </c>
      <c r="U159" s="58">
        <f t="shared" si="39"/>
        <v>24187.5</v>
      </c>
      <c r="V159" s="13"/>
      <c r="W159" s="77">
        <f t="shared" si="41"/>
        <v>0</v>
      </c>
      <c r="X159" s="57">
        <f t="shared" si="42"/>
        <v>0</v>
      </c>
      <c r="Y159" s="72">
        <f t="shared" si="43"/>
        <v>0</v>
      </c>
      <c r="AA159" s="74">
        <f t="shared" si="44"/>
        <v>24187.5</v>
      </c>
    </row>
    <row r="160" spans="1:27" ht="14.5" x14ac:dyDescent="0.35">
      <c r="A160">
        <v>1335</v>
      </c>
      <c r="B160" t="s">
        <v>227</v>
      </c>
      <c r="C160" t="s">
        <v>1385</v>
      </c>
      <c r="D160" t="s">
        <v>228</v>
      </c>
      <c r="E160" t="s">
        <v>8</v>
      </c>
      <c r="F160" t="s">
        <v>144</v>
      </c>
      <c r="G160" t="s">
        <v>40</v>
      </c>
      <c r="H160" s="6">
        <v>43831</v>
      </c>
      <c r="I160" s="2">
        <v>45657</v>
      </c>
      <c r="J160">
        <v>286.27</v>
      </c>
      <c r="K160" s="45">
        <f t="shared" si="30"/>
        <v>891.49320261437902</v>
      </c>
      <c r="L160" s="3">
        <f t="shared" si="31"/>
        <v>366</v>
      </c>
      <c r="M160" s="3">
        <f t="shared" si="32"/>
        <v>0</v>
      </c>
      <c r="N160" s="3">
        <f t="shared" si="33"/>
        <v>0</v>
      </c>
      <c r="O160" s="3">
        <f t="shared" si="34"/>
        <v>366</v>
      </c>
      <c r="P160" s="51">
        <f t="shared" si="35"/>
        <v>104774.81999999999</v>
      </c>
      <c r="Q160" s="51">
        <f t="shared" si="36"/>
        <v>183054.3474365818</v>
      </c>
      <c r="R160" s="51">
        <f t="shared" si="37"/>
        <v>158828.59045399702</v>
      </c>
      <c r="S160" s="51">
        <f t="shared" si="38"/>
        <v>341882.93789057882</v>
      </c>
      <c r="T160" s="58">
        <f t="shared" si="40"/>
        <v>25764.3</v>
      </c>
      <c r="U160" s="58">
        <f t="shared" si="39"/>
        <v>25764.3</v>
      </c>
      <c r="V160" s="13"/>
      <c r="W160" s="77">
        <f t="shared" si="41"/>
        <v>130</v>
      </c>
      <c r="X160" s="57">
        <f t="shared" si="42"/>
        <v>115894.11633986927</v>
      </c>
      <c r="Y160" s="72">
        <f t="shared" si="43"/>
        <v>90129.81633986927</v>
      </c>
      <c r="AA160" s="74">
        <f t="shared" si="44"/>
        <v>115894.11633986927</v>
      </c>
    </row>
    <row r="161" spans="1:27" ht="14.5" x14ac:dyDescent="0.35">
      <c r="A161">
        <v>1336</v>
      </c>
      <c r="B161" t="s">
        <v>229</v>
      </c>
      <c r="C161" t="s">
        <v>1385</v>
      </c>
      <c r="D161" t="s">
        <v>230</v>
      </c>
      <c r="E161" t="s">
        <v>8</v>
      </c>
      <c r="F161" t="s">
        <v>190</v>
      </c>
      <c r="G161" t="s">
        <v>40</v>
      </c>
      <c r="H161" s="6">
        <v>43831</v>
      </c>
      <c r="I161" s="2">
        <v>45657</v>
      </c>
      <c r="J161">
        <v>301.32</v>
      </c>
      <c r="K161" s="45">
        <f t="shared" si="30"/>
        <v>1096.545751633987</v>
      </c>
      <c r="L161" s="3">
        <f t="shared" si="31"/>
        <v>366</v>
      </c>
      <c r="M161" s="3">
        <f t="shared" si="32"/>
        <v>2</v>
      </c>
      <c r="N161" s="3">
        <f t="shared" si="33"/>
        <v>0</v>
      </c>
      <c r="O161" s="3">
        <f t="shared" si="34"/>
        <v>364</v>
      </c>
      <c r="P161" s="51">
        <f t="shared" si="35"/>
        <v>109680.48</v>
      </c>
      <c r="Q161" s="51">
        <f t="shared" si="36"/>
        <v>182054.05045605404</v>
      </c>
      <c r="R161" s="51">
        <f t="shared" si="37"/>
        <v>166265.10108743503</v>
      </c>
      <c r="S161" s="51">
        <f t="shared" si="38"/>
        <v>348319.15154348908</v>
      </c>
      <c r="T161" s="58">
        <f t="shared" si="40"/>
        <v>27118.799999999999</v>
      </c>
      <c r="U161" s="58">
        <f t="shared" si="39"/>
        <v>27118.799999999999</v>
      </c>
      <c r="V161" s="13"/>
      <c r="W161" s="77">
        <f t="shared" si="41"/>
        <v>130</v>
      </c>
      <c r="X161" s="57">
        <f t="shared" si="42"/>
        <v>142550.9477124183</v>
      </c>
      <c r="Y161" s="72">
        <f t="shared" si="43"/>
        <v>115432.1477124183</v>
      </c>
      <c r="AA161" s="74">
        <f t="shared" si="44"/>
        <v>142550.9477124183</v>
      </c>
    </row>
    <row r="162" spans="1:27" ht="14.5" x14ac:dyDescent="0.35">
      <c r="A162">
        <v>1338</v>
      </c>
      <c r="B162" t="s">
        <v>231</v>
      </c>
      <c r="C162" t="s">
        <v>1385</v>
      </c>
      <c r="D162" t="s">
        <v>189</v>
      </c>
      <c r="E162" t="s">
        <v>8</v>
      </c>
      <c r="F162" t="s">
        <v>144</v>
      </c>
      <c r="G162" t="s">
        <v>40</v>
      </c>
      <c r="H162" s="6">
        <v>44305</v>
      </c>
      <c r="I162" s="2">
        <v>45657</v>
      </c>
      <c r="J162">
        <v>286.27</v>
      </c>
      <c r="K162" s="45">
        <f t="shared" si="30"/>
        <v>923.01653594771244</v>
      </c>
      <c r="L162" s="3">
        <f t="shared" si="31"/>
        <v>366</v>
      </c>
      <c r="M162" s="3">
        <f t="shared" si="32"/>
        <v>4</v>
      </c>
      <c r="N162" s="3">
        <f t="shared" si="33"/>
        <v>36</v>
      </c>
      <c r="O162" s="3">
        <f t="shared" si="34"/>
        <v>326</v>
      </c>
      <c r="P162" s="51">
        <f t="shared" si="35"/>
        <v>93324.01999999999</v>
      </c>
      <c r="Q162" s="51">
        <f t="shared" si="36"/>
        <v>163048.40782602641</v>
      </c>
      <c r="R162" s="51">
        <f t="shared" si="37"/>
        <v>141470.2745573853</v>
      </c>
      <c r="S162" s="51">
        <f t="shared" si="38"/>
        <v>304518.68238341168</v>
      </c>
      <c r="T162" s="58">
        <f t="shared" si="40"/>
        <v>25764.3</v>
      </c>
      <c r="U162" s="58">
        <f t="shared" si="39"/>
        <v>25764.3</v>
      </c>
      <c r="V162" s="13"/>
      <c r="W162" s="77">
        <f t="shared" si="41"/>
        <v>130</v>
      </c>
      <c r="X162" s="57">
        <f t="shared" si="42"/>
        <v>119992.14967320261</v>
      </c>
      <c r="Y162" s="72">
        <f t="shared" si="43"/>
        <v>94227.849673202611</v>
      </c>
      <c r="AA162" s="74">
        <f t="shared" si="44"/>
        <v>119992.14967320261</v>
      </c>
    </row>
    <row r="163" spans="1:27" ht="14.5" x14ac:dyDescent="0.35">
      <c r="A163">
        <v>1339</v>
      </c>
      <c r="B163" t="s">
        <v>232</v>
      </c>
      <c r="C163" t="s">
        <v>1385</v>
      </c>
      <c r="D163" t="s">
        <v>205</v>
      </c>
      <c r="E163" t="s">
        <v>8</v>
      </c>
      <c r="F163" t="s">
        <v>1502</v>
      </c>
      <c r="G163" t="s">
        <v>40</v>
      </c>
      <c r="H163" s="6">
        <v>44046</v>
      </c>
      <c r="I163" s="2">
        <v>45657</v>
      </c>
      <c r="J163">
        <v>291.64999999999998</v>
      </c>
      <c r="K163" s="45">
        <f t="shared" si="30"/>
        <v>1077.7792156862743</v>
      </c>
      <c r="L163" s="3">
        <f t="shared" si="31"/>
        <v>366</v>
      </c>
      <c r="M163" s="3">
        <f t="shared" si="32"/>
        <v>0</v>
      </c>
      <c r="N163" s="3">
        <f t="shared" si="33"/>
        <v>0</v>
      </c>
      <c r="O163" s="3">
        <f t="shared" si="34"/>
        <v>366</v>
      </c>
      <c r="P163" s="51">
        <f t="shared" si="35"/>
        <v>106743.9</v>
      </c>
      <c r="Q163" s="51">
        <f t="shared" si="36"/>
        <v>183054.3474365818</v>
      </c>
      <c r="R163" s="51">
        <f t="shared" si="37"/>
        <v>161813.52711044898</v>
      </c>
      <c r="S163" s="51">
        <f t="shared" si="38"/>
        <v>344867.87454703078</v>
      </c>
      <c r="T163" s="58">
        <f t="shared" si="40"/>
        <v>26248.499999999996</v>
      </c>
      <c r="U163" s="58">
        <f t="shared" si="39"/>
        <v>26248.499999999996</v>
      </c>
      <c r="V163" s="13"/>
      <c r="W163" s="77">
        <f t="shared" si="41"/>
        <v>130</v>
      </c>
      <c r="X163" s="57">
        <f t="shared" si="42"/>
        <v>140111.29803921565</v>
      </c>
      <c r="Y163" s="72">
        <f t="shared" si="43"/>
        <v>113862.79803921565</v>
      </c>
      <c r="AA163" s="74">
        <f t="shared" si="44"/>
        <v>140111.29803921565</v>
      </c>
    </row>
    <row r="164" spans="1:27" ht="14.5" x14ac:dyDescent="0.35">
      <c r="A164">
        <v>1340</v>
      </c>
      <c r="B164" t="s">
        <v>233</v>
      </c>
      <c r="C164" t="s">
        <v>1385</v>
      </c>
      <c r="D164" t="s">
        <v>205</v>
      </c>
      <c r="E164" t="s">
        <v>8</v>
      </c>
      <c r="F164" t="s">
        <v>190</v>
      </c>
      <c r="G164" t="s">
        <v>40</v>
      </c>
      <c r="H164" s="6">
        <v>43831</v>
      </c>
      <c r="I164" s="2">
        <v>45657</v>
      </c>
      <c r="J164">
        <v>291.64999999999998</v>
      </c>
      <c r="K164" s="45">
        <f t="shared" si="30"/>
        <v>1083.456339869281</v>
      </c>
      <c r="L164" s="3">
        <f t="shared" si="31"/>
        <v>366</v>
      </c>
      <c r="M164" s="3">
        <f t="shared" si="32"/>
        <v>1</v>
      </c>
      <c r="N164" s="3">
        <f t="shared" si="33"/>
        <v>0</v>
      </c>
      <c r="O164" s="3">
        <f t="shared" si="34"/>
        <v>365</v>
      </c>
      <c r="P164" s="51">
        <f t="shared" si="35"/>
        <v>106452.24999999999</v>
      </c>
      <c r="Q164" s="51">
        <f t="shared" si="36"/>
        <v>182554.19894631792</v>
      </c>
      <c r="R164" s="51">
        <f t="shared" si="37"/>
        <v>161371.41364839856</v>
      </c>
      <c r="S164" s="51">
        <f t="shared" si="38"/>
        <v>343925.61259471648</v>
      </c>
      <c r="T164" s="58">
        <f t="shared" si="40"/>
        <v>26248.499999999996</v>
      </c>
      <c r="U164" s="58">
        <f t="shared" si="39"/>
        <v>26248.499999999996</v>
      </c>
      <c r="V164" s="13"/>
      <c r="W164" s="77">
        <f t="shared" si="41"/>
        <v>130</v>
      </c>
      <c r="X164" s="57">
        <f t="shared" si="42"/>
        <v>140849.32418300654</v>
      </c>
      <c r="Y164" s="72">
        <f t="shared" si="43"/>
        <v>114600.82418300654</v>
      </c>
      <c r="AA164" s="74">
        <f t="shared" si="44"/>
        <v>140849.32418300654</v>
      </c>
    </row>
    <row r="165" spans="1:27" ht="14.5" x14ac:dyDescent="0.35">
      <c r="A165">
        <v>1341</v>
      </c>
      <c r="B165" t="s">
        <v>234</v>
      </c>
      <c r="C165" t="s">
        <v>1385</v>
      </c>
      <c r="D165" t="s">
        <v>38</v>
      </c>
      <c r="E165" t="s">
        <v>8</v>
      </c>
      <c r="F165" t="s">
        <v>1496</v>
      </c>
      <c r="G165" t="s">
        <v>40</v>
      </c>
      <c r="H165" s="6">
        <v>44368</v>
      </c>
      <c r="I165" s="2">
        <v>45657</v>
      </c>
      <c r="J165">
        <v>303.47000000000003</v>
      </c>
      <c r="K165" s="45">
        <f t="shared" si="30"/>
        <v>1116.8627450980391</v>
      </c>
      <c r="L165" s="3">
        <f t="shared" si="31"/>
        <v>366</v>
      </c>
      <c r="M165" s="3">
        <f t="shared" si="32"/>
        <v>3</v>
      </c>
      <c r="N165" s="3">
        <f t="shared" si="33"/>
        <v>0</v>
      </c>
      <c r="O165" s="3">
        <f t="shared" si="34"/>
        <v>363</v>
      </c>
      <c r="P165" s="51">
        <f t="shared" si="35"/>
        <v>110159.61000000002</v>
      </c>
      <c r="Q165" s="51">
        <f t="shared" si="36"/>
        <v>181553.90196579014</v>
      </c>
      <c r="R165" s="51">
        <f t="shared" si="37"/>
        <v>166991.41627026454</v>
      </c>
      <c r="S165" s="51">
        <f t="shared" si="38"/>
        <v>348545.31823605468</v>
      </c>
      <c r="T165" s="58">
        <f t="shared" si="40"/>
        <v>27312.300000000003</v>
      </c>
      <c r="U165" s="58">
        <f t="shared" si="39"/>
        <v>27312.300000000003</v>
      </c>
      <c r="V165" s="13"/>
      <c r="W165" s="77">
        <f t="shared" si="41"/>
        <v>130</v>
      </c>
      <c r="X165" s="57">
        <f t="shared" si="42"/>
        <v>145192.15686274509</v>
      </c>
      <c r="Y165" s="72">
        <f t="shared" si="43"/>
        <v>117879.85686274509</v>
      </c>
      <c r="AA165" s="74">
        <f t="shared" si="44"/>
        <v>145192.15686274509</v>
      </c>
    </row>
    <row r="166" spans="1:27" ht="14.5" x14ac:dyDescent="0.35">
      <c r="A166">
        <v>1342</v>
      </c>
      <c r="B166" t="s">
        <v>236</v>
      </c>
      <c r="C166" t="s">
        <v>1385</v>
      </c>
      <c r="D166" t="s">
        <v>38</v>
      </c>
      <c r="E166" t="s">
        <v>8</v>
      </c>
      <c r="F166" t="s">
        <v>56</v>
      </c>
      <c r="G166" t="s">
        <v>40</v>
      </c>
      <c r="H166" s="6">
        <v>44368</v>
      </c>
      <c r="I166" s="2">
        <v>45657</v>
      </c>
      <c r="J166">
        <v>303.47000000000003</v>
      </c>
      <c r="K166" s="45">
        <f t="shared" si="30"/>
        <v>961.38653594771233</v>
      </c>
      <c r="L166" s="3">
        <f t="shared" si="31"/>
        <v>366</v>
      </c>
      <c r="M166" s="3">
        <f t="shared" si="32"/>
        <v>12</v>
      </c>
      <c r="N166" s="3">
        <f t="shared" si="33"/>
        <v>6</v>
      </c>
      <c r="O166" s="3">
        <f t="shared" si="34"/>
        <v>348</v>
      </c>
      <c r="P166" s="51">
        <f t="shared" si="35"/>
        <v>105607.56000000001</v>
      </c>
      <c r="Q166" s="51">
        <f t="shared" si="36"/>
        <v>174051.67461183187</v>
      </c>
      <c r="R166" s="51">
        <f t="shared" si="37"/>
        <v>160090.94452355939</v>
      </c>
      <c r="S166" s="51">
        <f t="shared" si="38"/>
        <v>334142.61913539126</v>
      </c>
      <c r="T166" s="58">
        <f t="shared" si="40"/>
        <v>27312.300000000003</v>
      </c>
      <c r="U166" s="58">
        <f t="shared" si="39"/>
        <v>27312.300000000003</v>
      </c>
      <c r="V166" s="13"/>
      <c r="W166" s="77">
        <f t="shared" si="41"/>
        <v>130</v>
      </c>
      <c r="X166" s="57">
        <f t="shared" si="42"/>
        <v>124980.2496732026</v>
      </c>
      <c r="Y166" s="72">
        <f t="shared" si="43"/>
        <v>97667.949673202602</v>
      </c>
      <c r="AA166" s="74">
        <f t="shared" si="44"/>
        <v>124980.2496732026</v>
      </c>
    </row>
    <row r="167" spans="1:27" ht="14.5" x14ac:dyDescent="0.35">
      <c r="A167">
        <v>1343</v>
      </c>
      <c r="B167" t="s">
        <v>237</v>
      </c>
      <c r="C167" t="s">
        <v>1385</v>
      </c>
      <c r="D167" t="s">
        <v>38</v>
      </c>
      <c r="E167" t="s">
        <v>8</v>
      </c>
      <c r="F167" t="s">
        <v>1497</v>
      </c>
      <c r="G167" t="s">
        <v>40</v>
      </c>
      <c r="H167" s="6">
        <v>44368</v>
      </c>
      <c r="I167" s="2">
        <v>45657</v>
      </c>
      <c r="J167">
        <v>303.47000000000003</v>
      </c>
      <c r="K167" s="45">
        <f t="shared" si="30"/>
        <v>1059.9233333333334</v>
      </c>
      <c r="L167" s="3">
        <f t="shared" si="31"/>
        <v>366</v>
      </c>
      <c r="M167" s="3">
        <f t="shared" si="32"/>
        <v>6</v>
      </c>
      <c r="N167" s="3">
        <f t="shared" si="33"/>
        <v>0</v>
      </c>
      <c r="O167" s="3">
        <f t="shared" si="34"/>
        <v>360</v>
      </c>
      <c r="P167" s="51">
        <f t="shared" si="35"/>
        <v>109249.20000000001</v>
      </c>
      <c r="Q167" s="51">
        <f t="shared" si="36"/>
        <v>180053.45649499848</v>
      </c>
      <c r="R167" s="51">
        <f t="shared" si="37"/>
        <v>165611.32192092348</v>
      </c>
      <c r="S167" s="51">
        <f t="shared" si="38"/>
        <v>345664.77841592196</v>
      </c>
      <c r="T167" s="58">
        <f t="shared" si="40"/>
        <v>27312.300000000003</v>
      </c>
      <c r="U167" s="58">
        <f t="shared" si="39"/>
        <v>27312.300000000003</v>
      </c>
      <c r="V167" s="13"/>
      <c r="W167" s="77">
        <f t="shared" si="41"/>
        <v>130</v>
      </c>
      <c r="X167" s="57">
        <f t="shared" si="42"/>
        <v>137790.03333333335</v>
      </c>
      <c r="Y167" s="72">
        <f t="shared" si="43"/>
        <v>110477.73333333335</v>
      </c>
      <c r="AA167" s="74">
        <f t="shared" si="44"/>
        <v>137790.03333333335</v>
      </c>
    </row>
    <row r="168" spans="1:27" ht="14.5" x14ac:dyDescent="0.35">
      <c r="A168">
        <v>1345</v>
      </c>
      <c r="B168" t="s">
        <v>238</v>
      </c>
      <c r="C168" t="s">
        <v>1385</v>
      </c>
      <c r="D168" t="s">
        <v>189</v>
      </c>
      <c r="E168" t="s">
        <v>8</v>
      </c>
      <c r="F168" t="s">
        <v>190</v>
      </c>
      <c r="G168" t="s">
        <v>40</v>
      </c>
      <c r="H168" s="6">
        <v>44655</v>
      </c>
      <c r="I168" s="2">
        <v>45657</v>
      </c>
      <c r="J168">
        <v>286.27</v>
      </c>
      <c r="K168" s="45">
        <f t="shared" si="30"/>
        <v>947.34830065359483</v>
      </c>
      <c r="L168" s="3">
        <f t="shared" si="31"/>
        <v>366</v>
      </c>
      <c r="M168" s="3">
        <f t="shared" si="32"/>
        <v>6</v>
      </c>
      <c r="N168" s="3">
        <f t="shared" si="33"/>
        <v>0</v>
      </c>
      <c r="O168" s="3">
        <f t="shared" si="34"/>
        <v>360</v>
      </c>
      <c r="P168" s="51">
        <f t="shared" si="35"/>
        <v>103057.2</v>
      </c>
      <c r="Q168" s="51">
        <f t="shared" si="36"/>
        <v>180053.45649499848</v>
      </c>
      <c r="R168" s="51">
        <f t="shared" si="37"/>
        <v>156224.84306950527</v>
      </c>
      <c r="S168" s="51">
        <f t="shared" si="38"/>
        <v>336278.29956450372</v>
      </c>
      <c r="T168" s="58">
        <f t="shared" si="40"/>
        <v>25764.3</v>
      </c>
      <c r="U168" s="58">
        <f t="shared" si="39"/>
        <v>25764.3</v>
      </c>
      <c r="V168" s="13"/>
      <c r="W168" s="77">
        <f t="shared" si="41"/>
        <v>130</v>
      </c>
      <c r="X168" s="57">
        <f t="shared" si="42"/>
        <v>123155.27908496733</v>
      </c>
      <c r="Y168" s="72">
        <f t="shared" si="43"/>
        <v>97390.97908496733</v>
      </c>
      <c r="AA168" s="74">
        <f t="shared" si="44"/>
        <v>123155.27908496733</v>
      </c>
    </row>
    <row r="169" spans="1:27" ht="14.5" x14ac:dyDescent="0.35">
      <c r="A169">
        <v>1357</v>
      </c>
      <c r="B169" t="s">
        <v>239</v>
      </c>
      <c r="C169" t="s">
        <v>1488</v>
      </c>
      <c r="D169" t="s">
        <v>189</v>
      </c>
      <c r="E169" t="s">
        <v>8</v>
      </c>
      <c r="F169" t="s">
        <v>193</v>
      </c>
      <c r="G169" t="s">
        <v>40</v>
      </c>
      <c r="H169" s="6">
        <v>44452</v>
      </c>
      <c r="I169" s="2">
        <v>45657</v>
      </c>
      <c r="J169">
        <v>268.75</v>
      </c>
      <c r="K169" s="45">
        <f t="shared" si="30"/>
        <v>268.75</v>
      </c>
      <c r="L169" s="3">
        <f t="shared" si="31"/>
        <v>366</v>
      </c>
      <c r="M169" s="3">
        <f t="shared" si="32"/>
        <v>11</v>
      </c>
      <c r="N169" s="3">
        <f t="shared" si="33"/>
        <v>0</v>
      </c>
      <c r="O169" s="3">
        <f t="shared" si="34"/>
        <v>355</v>
      </c>
      <c r="P169" s="51">
        <f t="shared" si="35"/>
        <v>95406.25</v>
      </c>
      <c r="Q169" s="51">
        <f t="shared" si="36"/>
        <v>177552.71404367907</v>
      </c>
      <c r="R169" s="51">
        <f t="shared" si="37"/>
        <v>144626.73577488994</v>
      </c>
      <c r="S169" s="51">
        <f t="shared" si="38"/>
        <v>322179.449818569</v>
      </c>
      <c r="T169" s="58">
        <f t="shared" si="40"/>
        <v>24187.5</v>
      </c>
      <c r="U169" s="58">
        <f t="shared" si="39"/>
        <v>24187.5</v>
      </c>
      <c r="V169" s="13"/>
      <c r="W169" s="77">
        <f t="shared" si="41"/>
        <v>0</v>
      </c>
      <c r="X169" s="57">
        <f t="shared" si="42"/>
        <v>0</v>
      </c>
      <c r="Y169" s="72">
        <f t="shared" si="43"/>
        <v>0</v>
      </c>
      <c r="AA169" s="74">
        <f t="shared" si="44"/>
        <v>24187.5</v>
      </c>
    </row>
    <row r="170" spans="1:27" ht="14.5" x14ac:dyDescent="0.35">
      <c r="A170">
        <v>1400</v>
      </c>
      <c r="B170" t="s">
        <v>240</v>
      </c>
      <c r="C170" t="s">
        <v>1385</v>
      </c>
      <c r="D170" t="s">
        <v>241</v>
      </c>
      <c r="E170" t="s">
        <v>8</v>
      </c>
      <c r="F170" t="s">
        <v>242</v>
      </c>
      <c r="G170" t="s">
        <v>40</v>
      </c>
      <c r="H170" s="6">
        <v>44207</v>
      </c>
      <c r="I170" s="2">
        <v>45657</v>
      </c>
      <c r="J170">
        <v>303.47000000000003</v>
      </c>
      <c r="K170" s="45">
        <f t="shared" si="30"/>
        <v>955.05771241830075</v>
      </c>
      <c r="L170" s="3">
        <f t="shared" si="31"/>
        <v>366</v>
      </c>
      <c r="M170" s="3">
        <f t="shared" si="32"/>
        <v>8</v>
      </c>
      <c r="N170" s="3">
        <f t="shared" si="33"/>
        <v>0</v>
      </c>
      <c r="O170" s="3">
        <f t="shared" si="34"/>
        <v>358</v>
      </c>
      <c r="P170" s="51">
        <f t="shared" si="35"/>
        <v>108642.26000000001</v>
      </c>
      <c r="Q170" s="51">
        <f t="shared" si="36"/>
        <v>179053.15951447072</v>
      </c>
      <c r="R170" s="51">
        <f t="shared" si="37"/>
        <v>164691.25902136281</v>
      </c>
      <c r="S170" s="51">
        <f t="shared" si="38"/>
        <v>343744.41853583354</v>
      </c>
      <c r="T170" s="58">
        <f t="shared" si="40"/>
        <v>27312.300000000003</v>
      </c>
      <c r="U170" s="58">
        <f t="shared" si="39"/>
        <v>27312.300000000003</v>
      </c>
      <c r="V170" s="13"/>
      <c r="W170" s="77">
        <f t="shared" si="41"/>
        <v>130</v>
      </c>
      <c r="X170" s="57">
        <f t="shared" si="42"/>
        <v>124157.5026143791</v>
      </c>
      <c r="Y170" s="72">
        <f t="shared" si="43"/>
        <v>96845.202614379101</v>
      </c>
      <c r="AA170" s="74">
        <f t="shared" si="44"/>
        <v>124157.5026143791</v>
      </c>
    </row>
    <row r="171" spans="1:27" ht="14.5" x14ac:dyDescent="0.35">
      <c r="A171">
        <v>1401</v>
      </c>
      <c r="B171" t="s">
        <v>243</v>
      </c>
      <c r="C171" t="s">
        <v>1385</v>
      </c>
      <c r="D171" t="s">
        <v>241</v>
      </c>
      <c r="E171" t="s">
        <v>8</v>
      </c>
      <c r="F171" t="s">
        <v>242</v>
      </c>
      <c r="G171" t="s">
        <v>40</v>
      </c>
      <c r="H171" s="6">
        <v>43831</v>
      </c>
      <c r="I171" s="2">
        <v>45657</v>
      </c>
      <c r="J171">
        <v>285.95</v>
      </c>
      <c r="K171" s="45">
        <f t="shared" si="30"/>
        <v>471.88915032679733</v>
      </c>
      <c r="L171" s="3">
        <f t="shared" si="31"/>
        <v>366</v>
      </c>
      <c r="M171" s="3">
        <f t="shared" si="32"/>
        <v>2</v>
      </c>
      <c r="N171" s="3">
        <f t="shared" si="33"/>
        <v>140</v>
      </c>
      <c r="O171" s="3">
        <f t="shared" si="34"/>
        <v>224</v>
      </c>
      <c r="P171" s="51">
        <f t="shared" si="35"/>
        <v>64052.799999999996</v>
      </c>
      <c r="Q171" s="51">
        <f t="shared" si="36"/>
        <v>112033.26181911016</v>
      </c>
      <c r="R171" s="51">
        <f t="shared" si="37"/>
        <v>97097.909007448354</v>
      </c>
      <c r="S171" s="51">
        <f t="shared" si="38"/>
        <v>209131.17082655852</v>
      </c>
      <c r="T171" s="58">
        <f t="shared" si="40"/>
        <v>25735.5</v>
      </c>
      <c r="U171" s="58">
        <f t="shared" si="39"/>
        <v>25735.5</v>
      </c>
      <c r="V171" s="13"/>
      <c r="W171" s="77">
        <f t="shared" si="41"/>
        <v>130</v>
      </c>
      <c r="X171" s="57">
        <f t="shared" si="42"/>
        <v>61345.589542483656</v>
      </c>
      <c r="Y171" s="72">
        <f t="shared" si="43"/>
        <v>35610.089542483656</v>
      </c>
      <c r="AA171" s="74">
        <f t="shared" si="44"/>
        <v>61345.589542483656</v>
      </c>
    </row>
    <row r="172" spans="1:27" ht="14.5" x14ac:dyDescent="0.35">
      <c r="A172">
        <v>1402</v>
      </c>
      <c r="B172" t="s">
        <v>244</v>
      </c>
      <c r="C172" t="s">
        <v>1385</v>
      </c>
      <c r="D172" t="s">
        <v>241</v>
      </c>
      <c r="E172" t="s">
        <v>8</v>
      </c>
      <c r="F172" t="s">
        <v>242</v>
      </c>
      <c r="G172" t="s">
        <v>40</v>
      </c>
      <c r="H172" s="6">
        <v>43831</v>
      </c>
      <c r="I172" s="2">
        <v>45657</v>
      </c>
      <c r="J172">
        <v>303.47000000000003</v>
      </c>
      <c r="K172" s="45">
        <f t="shared" si="30"/>
        <v>1004.9878431372548</v>
      </c>
      <c r="L172" s="3">
        <f t="shared" si="31"/>
        <v>366</v>
      </c>
      <c r="M172" s="3">
        <f t="shared" si="32"/>
        <v>2</v>
      </c>
      <c r="N172" s="3">
        <f t="shared" si="33"/>
        <v>0</v>
      </c>
      <c r="O172" s="3">
        <f t="shared" si="34"/>
        <v>364</v>
      </c>
      <c r="P172" s="51">
        <f t="shared" si="35"/>
        <v>110463.08000000002</v>
      </c>
      <c r="Q172" s="51">
        <f t="shared" si="36"/>
        <v>182054.05045605404</v>
      </c>
      <c r="R172" s="51">
        <f t="shared" si="37"/>
        <v>167451.44772004487</v>
      </c>
      <c r="S172" s="51">
        <f t="shared" si="38"/>
        <v>349505.49817609892</v>
      </c>
      <c r="T172" s="58">
        <f t="shared" si="40"/>
        <v>27312.300000000003</v>
      </c>
      <c r="U172" s="58">
        <f t="shared" si="39"/>
        <v>27312.300000000003</v>
      </c>
      <c r="V172" s="13"/>
      <c r="W172" s="77">
        <f t="shared" si="41"/>
        <v>130</v>
      </c>
      <c r="X172" s="57">
        <f t="shared" si="42"/>
        <v>130648.41960784313</v>
      </c>
      <c r="Y172" s="72">
        <f t="shared" si="43"/>
        <v>103336.11960784312</v>
      </c>
      <c r="AA172" s="74">
        <f t="shared" si="44"/>
        <v>130648.41960784313</v>
      </c>
    </row>
    <row r="173" spans="1:27" ht="14.5" x14ac:dyDescent="0.35">
      <c r="A173">
        <v>1403</v>
      </c>
      <c r="B173" t="s">
        <v>245</v>
      </c>
      <c r="C173" t="s">
        <v>1385</v>
      </c>
      <c r="D173" t="s">
        <v>241</v>
      </c>
      <c r="E173" t="s">
        <v>8</v>
      </c>
      <c r="F173" t="s">
        <v>242</v>
      </c>
      <c r="G173" t="s">
        <v>40</v>
      </c>
      <c r="H173" s="6">
        <v>43831</v>
      </c>
      <c r="I173" s="2">
        <v>45657</v>
      </c>
      <c r="J173">
        <v>303.47000000000003</v>
      </c>
      <c r="K173" s="45">
        <f t="shared" si="30"/>
        <v>881.86006535947695</v>
      </c>
      <c r="L173" s="3">
        <f t="shared" si="31"/>
        <v>366</v>
      </c>
      <c r="M173" s="3">
        <f t="shared" si="32"/>
        <v>2</v>
      </c>
      <c r="N173" s="3">
        <f t="shared" si="33"/>
        <v>0</v>
      </c>
      <c r="O173" s="3">
        <f t="shared" si="34"/>
        <v>364</v>
      </c>
      <c r="P173" s="51">
        <f t="shared" si="35"/>
        <v>110463.08000000002</v>
      </c>
      <c r="Q173" s="51">
        <f t="shared" si="36"/>
        <v>182054.05045605404</v>
      </c>
      <c r="R173" s="51">
        <f t="shared" si="37"/>
        <v>167451.44772004487</v>
      </c>
      <c r="S173" s="51">
        <f t="shared" si="38"/>
        <v>349505.49817609892</v>
      </c>
      <c r="T173" s="58">
        <f t="shared" si="40"/>
        <v>27312.300000000003</v>
      </c>
      <c r="U173" s="58">
        <f t="shared" si="39"/>
        <v>27312.300000000003</v>
      </c>
      <c r="V173" s="13"/>
      <c r="W173" s="77">
        <f t="shared" si="41"/>
        <v>130</v>
      </c>
      <c r="X173" s="57">
        <f t="shared" si="42"/>
        <v>114641.808496732</v>
      </c>
      <c r="Y173" s="72">
        <f t="shared" si="43"/>
        <v>87329.508496732</v>
      </c>
      <c r="AA173" s="74">
        <f t="shared" si="44"/>
        <v>114641.808496732</v>
      </c>
    </row>
    <row r="174" spans="1:27" ht="14.5" x14ac:dyDescent="0.35">
      <c r="A174">
        <v>1405</v>
      </c>
      <c r="B174" t="s">
        <v>247</v>
      </c>
      <c r="C174" t="s">
        <v>1385</v>
      </c>
      <c r="D174" t="s">
        <v>241</v>
      </c>
      <c r="E174" t="s">
        <v>8</v>
      </c>
      <c r="F174" t="s">
        <v>242</v>
      </c>
      <c r="G174" t="s">
        <v>40</v>
      </c>
      <c r="H174" s="6">
        <v>44431</v>
      </c>
      <c r="I174" s="2">
        <v>45657</v>
      </c>
      <c r="J174">
        <v>303.47000000000003</v>
      </c>
      <c r="K174" s="45">
        <f t="shared" si="30"/>
        <v>950.5669934640523</v>
      </c>
      <c r="L174" s="3">
        <f t="shared" si="31"/>
        <v>366</v>
      </c>
      <c r="M174" s="3">
        <f t="shared" si="32"/>
        <v>1</v>
      </c>
      <c r="N174" s="3">
        <f t="shared" si="33"/>
        <v>11</v>
      </c>
      <c r="O174" s="3">
        <f t="shared" si="34"/>
        <v>354</v>
      </c>
      <c r="P174" s="51">
        <f t="shared" si="35"/>
        <v>107428.38</v>
      </c>
      <c r="Q174" s="51">
        <f t="shared" si="36"/>
        <v>177052.56555341519</v>
      </c>
      <c r="R174" s="51">
        <f t="shared" si="37"/>
        <v>162851.13322224142</v>
      </c>
      <c r="S174" s="51">
        <f t="shared" si="38"/>
        <v>339903.69877565664</v>
      </c>
      <c r="T174" s="58">
        <f t="shared" si="40"/>
        <v>27312.300000000003</v>
      </c>
      <c r="U174" s="58">
        <f t="shared" si="39"/>
        <v>27312.300000000003</v>
      </c>
      <c r="V174" s="13"/>
      <c r="W174" s="77">
        <f t="shared" si="41"/>
        <v>130</v>
      </c>
      <c r="X174" s="57">
        <f t="shared" si="42"/>
        <v>123573.7091503268</v>
      </c>
      <c r="Y174" s="72">
        <f t="shared" si="43"/>
        <v>96261.409150326799</v>
      </c>
      <c r="AA174" s="74">
        <f t="shared" si="44"/>
        <v>123573.7091503268</v>
      </c>
    </row>
    <row r="175" spans="1:27" ht="14.5" x14ac:dyDescent="0.35">
      <c r="A175">
        <v>1406</v>
      </c>
      <c r="B175" t="s">
        <v>249</v>
      </c>
      <c r="C175" t="s">
        <v>1385</v>
      </c>
      <c r="D175" t="s">
        <v>189</v>
      </c>
      <c r="E175" t="s">
        <v>8</v>
      </c>
      <c r="F175" t="s">
        <v>1502</v>
      </c>
      <c r="G175" t="s">
        <v>40</v>
      </c>
      <c r="H175" s="6">
        <v>44795</v>
      </c>
      <c r="I175" s="2">
        <v>45657</v>
      </c>
      <c r="J175">
        <v>286.27</v>
      </c>
      <c r="K175" s="45">
        <f t="shared" si="30"/>
        <v>941.60352941176473</v>
      </c>
      <c r="L175" s="3">
        <f t="shared" si="31"/>
        <v>366</v>
      </c>
      <c r="M175" s="3">
        <f t="shared" si="32"/>
        <v>3</v>
      </c>
      <c r="N175" s="3">
        <f t="shared" si="33"/>
        <v>0</v>
      </c>
      <c r="O175" s="3">
        <f t="shared" si="34"/>
        <v>363</v>
      </c>
      <c r="P175" s="51">
        <f t="shared" si="35"/>
        <v>103916.01</v>
      </c>
      <c r="Q175" s="51">
        <f t="shared" si="36"/>
        <v>181553.90196579014</v>
      </c>
      <c r="R175" s="51">
        <f t="shared" si="37"/>
        <v>157526.71676175113</v>
      </c>
      <c r="S175" s="51">
        <f t="shared" si="38"/>
        <v>339080.6187275413</v>
      </c>
      <c r="T175" s="58">
        <f t="shared" si="40"/>
        <v>25764.3</v>
      </c>
      <c r="U175" s="58">
        <f t="shared" si="39"/>
        <v>25764.3</v>
      </c>
      <c r="V175" s="13"/>
      <c r="W175" s="77">
        <f t="shared" si="41"/>
        <v>130</v>
      </c>
      <c r="X175" s="57">
        <f t="shared" si="42"/>
        <v>122408.45882352942</v>
      </c>
      <c r="Y175" s="72">
        <f t="shared" si="43"/>
        <v>96644.158823529418</v>
      </c>
      <c r="AA175" s="74">
        <f t="shared" si="44"/>
        <v>122408.45882352942</v>
      </c>
    </row>
    <row r="176" spans="1:27" ht="14.5" x14ac:dyDescent="0.35">
      <c r="A176">
        <v>1410</v>
      </c>
      <c r="B176" t="s">
        <v>250</v>
      </c>
      <c r="C176" t="s">
        <v>1385</v>
      </c>
      <c r="D176" t="s">
        <v>189</v>
      </c>
      <c r="E176" t="s">
        <v>8</v>
      </c>
      <c r="F176" t="s">
        <v>1501</v>
      </c>
      <c r="G176" t="s">
        <v>40</v>
      </c>
      <c r="H176" s="6">
        <v>44900</v>
      </c>
      <c r="I176" s="2">
        <v>45657</v>
      </c>
      <c r="J176">
        <v>286.27</v>
      </c>
      <c r="K176" s="45">
        <f t="shared" si="30"/>
        <v>951.73052287581697</v>
      </c>
      <c r="L176" s="3">
        <f t="shared" si="31"/>
        <v>366</v>
      </c>
      <c r="M176" s="3">
        <f t="shared" si="32"/>
        <v>0</v>
      </c>
      <c r="N176" s="3">
        <f t="shared" si="33"/>
        <v>0</v>
      </c>
      <c r="O176" s="3">
        <f t="shared" si="34"/>
        <v>366</v>
      </c>
      <c r="P176" s="51">
        <f t="shared" si="35"/>
        <v>104774.81999999999</v>
      </c>
      <c r="Q176" s="51">
        <f t="shared" si="36"/>
        <v>183054.3474365818</v>
      </c>
      <c r="R176" s="51">
        <f t="shared" si="37"/>
        <v>158828.59045399702</v>
      </c>
      <c r="S176" s="51">
        <f t="shared" si="38"/>
        <v>341882.93789057882</v>
      </c>
      <c r="T176" s="58">
        <f t="shared" si="40"/>
        <v>25764.3</v>
      </c>
      <c r="U176" s="58">
        <f t="shared" si="39"/>
        <v>25764.3</v>
      </c>
      <c r="V176" s="13"/>
      <c r="W176" s="77">
        <f t="shared" si="41"/>
        <v>130</v>
      </c>
      <c r="X176" s="57">
        <f t="shared" si="42"/>
        <v>123724.96797385621</v>
      </c>
      <c r="Y176" s="72">
        <f t="shared" si="43"/>
        <v>97960.667973856209</v>
      </c>
      <c r="AA176" s="74">
        <f t="shared" si="44"/>
        <v>123724.96797385621</v>
      </c>
    </row>
    <row r="177" spans="1:27" ht="14.5" x14ac:dyDescent="0.35">
      <c r="A177">
        <v>1412</v>
      </c>
      <c r="B177" t="s">
        <v>252</v>
      </c>
      <c r="C177" t="s">
        <v>1385</v>
      </c>
      <c r="D177" t="s">
        <v>253</v>
      </c>
      <c r="E177" t="s">
        <v>8</v>
      </c>
      <c r="F177" t="s">
        <v>190</v>
      </c>
      <c r="G177" t="s">
        <v>40</v>
      </c>
      <c r="H177" s="6">
        <v>44942</v>
      </c>
      <c r="I177" s="2">
        <v>45657</v>
      </c>
      <c r="J177">
        <v>286.27</v>
      </c>
      <c r="K177" s="45">
        <f t="shared" si="30"/>
        <v>948.21934640522875</v>
      </c>
      <c r="L177" s="3">
        <f t="shared" si="31"/>
        <v>366</v>
      </c>
      <c r="M177" s="3">
        <f t="shared" si="32"/>
        <v>0</v>
      </c>
      <c r="N177" s="3">
        <f t="shared" si="33"/>
        <v>0</v>
      </c>
      <c r="O177" s="3">
        <f t="shared" si="34"/>
        <v>366</v>
      </c>
      <c r="P177" s="51">
        <f t="shared" si="35"/>
        <v>104774.81999999999</v>
      </c>
      <c r="Q177" s="51">
        <f t="shared" si="36"/>
        <v>183054.3474365818</v>
      </c>
      <c r="R177" s="51">
        <f t="shared" si="37"/>
        <v>158828.59045399702</v>
      </c>
      <c r="S177" s="51">
        <f t="shared" si="38"/>
        <v>341882.93789057882</v>
      </c>
      <c r="T177" s="58">
        <f t="shared" si="40"/>
        <v>25764.3</v>
      </c>
      <c r="U177" s="58">
        <f t="shared" si="39"/>
        <v>25764.3</v>
      </c>
      <c r="V177" s="13"/>
      <c r="W177" s="77">
        <f t="shared" si="41"/>
        <v>130</v>
      </c>
      <c r="X177" s="57">
        <f t="shared" si="42"/>
        <v>123268.51503267973</v>
      </c>
      <c r="Y177" s="72">
        <f t="shared" si="43"/>
        <v>97504.215032679727</v>
      </c>
      <c r="AA177" s="74">
        <f t="shared" si="44"/>
        <v>123268.51503267973</v>
      </c>
    </row>
    <row r="178" spans="1:27" ht="14.5" x14ac:dyDescent="0.35">
      <c r="A178">
        <v>1414</v>
      </c>
      <c r="B178" t="s">
        <v>255</v>
      </c>
      <c r="C178" t="s">
        <v>1385</v>
      </c>
      <c r="D178" t="s">
        <v>228</v>
      </c>
      <c r="E178" t="s">
        <v>8</v>
      </c>
      <c r="F178" t="s">
        <v>1502</v>
      </c>
      <c r="G178" t="s">
        <v>40</v>
      </c>
      <c r="H178" s="6">
        <v>44951</v>
      </c>
      <c r="I178" s="2">
        <v>45657</v>
      </c>
      <c r="J178">
        <v>286.27</v>
      </c>
      <c r="K178" s="45">
        <f t="shared" si="30"/>
        <v>839.52294117647068</v>
      </c>
      <c r="L178" s="3">
        <f t="shared" si="31"/>
        <v>366</v>
      </c>
      <c r="M178" s="3">
        <f t="shared" si="32"/>
        <v>12</v>
      </c>
      <c r="N178" s="3">
        <f t="shared" si="33"/>
        <v>3</v>
      </c>
      <c r="O178" s="3">
        <f t="shared" si="34"/>
        <v>351</v>
      </c>
      <c r="P178" s="51">
        <f t="shared" si="35"/>
        <v>100480.76999999999</v>
      </c>
      <c r="Q178" s="51">
        <f t="shared" si="36"/>
        <v>175552.12008262353</v>
      </c>
      <c r="R178" s="51">
        <f t="shared" si="37"/>
        <v>152319.22199276762</v>
      </c>
      <c r="S178" s="51">
        <f t="shared" si="38"/>
        <v>327871.34207539115</v>
      </c>
      <c r="T178" s="58">
        <f t="shared" si="40"/>
        <v>25764.3</v>
      </c>
      <c r="U178" s="58">
        <f t="shared" si="39"/>
        <v>25764.3</v>
      </c>
      <c r="V178" s="13"/>
      <c r="W178" s="77">
        <f t="shared" si="41"/>
        <v>130</v>
      </c>
      <c r="X178" s="57">
        <f t="shared" si="42"/>
        <v>109137.9823529412</v>
      </c>
      <c r="Y178" s="72">
        <f t="shared" si="43"/>
        <v>83373.682352941192</v>
      </c>
      <c r="AA178" s="74">
        <f t="shared" si="44"/>
        <v>109137.9823529412</v>
      </c>
    </row>
    <row r="179" spans="1:27" ht="14.5" x14ac:dyDescent="0.35">
      <c r="A179">
        <v>1416</v>
      </c>
      <c r="B179" t="s">
        <v>257</v>
      </c>
      <c r="C179" t="s">
        <v>1385</v>
      </c>
      <c r="D179" t="s">
        <v>253</v>
      </c>
      <c r="E179" t="s">
        <v>8</v>
      </c>
      <c r="F179" t="s">
        <v>1501</v>
      </c>
      <c r="G179" t="s">
        <v>40</v>
      </c>
      <c r="H179" s="6">
        <v>44964</v>
      </c>
      <c r="I179" s="2">
        <v>45657</v>
      </c>
      <c r="J179">
        <v>286.27</v>
      </c>
      <c r="K179" s="45">
        <f t="shared" si="30"/>
        <v>951.98254901960775</v>
      </c>
      <c r="L179" s="3">
        <f t="shared" si="31"/>
        <v>366</v>
      </c>
      <c r="M179" s="3">
        <f t="shared" si="32"/>
        <v>0</v>
      </c>
      <c r="N179" s="3">
        <f t="shared" si="33"/>
        <v>3</v>
      </c>
      <c r="O179" s="3">
        <f t="shared" si="34"/>
        <v>363</v>
      </c>
      <c r="P179" s="51">
        <f t="shared" si="35"/>
        <v>103916.01</v>
      </c>
      <c r="Q179" s="51">
        <f t="shared" si="36"/>
        <v>181553.90196579014</v>
      </c>
      <c r="R179" s="51">
        <f t="shared" si="37"/>
        <v>157526.71676175113</v>
      </c>
      <c r="S179" s="51">
        <f t="shared" si="38"/>
        <v>339080.6187275413</v>
      </c>
      <c r="T179" s="58">
        <f t="shared" si="40"/>
        <v>25764.3</v>
      </c>
      <c r="U179" s="58">
        <f t="shared" si="39"/>
        <v>25764.3</v>
      </c>
      <c r="V179" s="13"/>
      <c r="W179" s="77">
        <f t="shared" si="41"/>
        <v>130</v>
      </c>
      <c r="X179" s="57">
        <f t="shared" si="42"/>
        <v>123757.73137254901</v>
      </c>
      <c r="Y179" s="72">
        <f t="shared" si="43"/>
        <v>97993.431372549006</v>
      </c>
      <c r="AA179" s="74">
        <f t="shared" si="44"/>
        <v>123757.73137254901</v>
      </c>
    </row>
    <row r="180" spans="1:27" ht="14.5" x14ac:dyDescent="0.35">
      <c r="A180">
        <v>1417</v>
      </c>
      <c r="B180" t="s">
        <v>259</v>
      </c>
      <c r="C180" t="s">
        <v>1385</v>
      </c>
      <c r="D180" t="s">
        <v>189</v>
      </c>
      <c r="E180" t="s">
        <v>8</v>
      </c>
      <c r="F180" t="s">
        <v>190</v>
      </c>
      <c r="G180" t="s">
        <v>40</v>
      </c>
      <c r="H180" s="6">
        <v>44964</v>
      </c>
      <c r="I180" s="2">
        <v>45657</v>
      </c>
      <c r="J180">
        <v>286.27</v>
      </c>
      <c r="K180" s="45">
        <f t="shared" si="30"/>
        <v>940.91274509803941</v>
      </c>
      <c r="L180" s="3">
        <f t="shared" si="31"/>
        <v>366</v>
      </c>
      <c r="M180" s="3">
        <f t="shared" si="32"/>
        <v>3</v>
      </c>
      <c r="N180" s="3">
        <f t="shared" si="33"/>
        <v>0</v>
      </c>
      <c r="O180" s="3">
        <f t="shared" si="34"/>
        <v>363</v>
      </c>
      <c r="P180" s="51">
        <f t="shared" si="35"/>
        <v>103916.01</v>
      </c>
      <c r="Q180" s="51">
        <f t="shared" si="36"/>
        <v>181553.90196579014</v>
      </c>
      <c r="R180" s="51">
        <f t="shared" si="37"/>
        <v>157526.71676175113</v>
      </c>
      <c r="S180" s="51">
        <f t="shared" si="38"/>
        <v>339080.6187275413</v>
      </c>
      <c r="T180" s="58">
        <f t="shared" si="40"/>
        <v>25764.3</v>
      </c>
      <c r="U180" s="58">
        <f t="shared" si="39"/>
        <v>25764.3</v>
      </c>
      <c r="V180" s="13"/>
      <c r="W180" s="77">
        <f t="shared" si="41"/>
        <v>130</v>
      </c>
      <c r="X180" s="57">
        <f t="shared" si="42"/>
        <v>122318.65686274512</v>
      </c>
      <c r="Y180" s="72">
        <f t="shared" si="43"/>
        <v>96554.356862745117</v>
      </c>
      <c r="AA180" s="74">
        <f t="shared" si="44"/>
        <v>122318.65686274512</v>
      </c>
    </row>
    <row r="181" spans="1:27" ht="14.5" x14ac:dyDescent="0.35">
      <c r="A181">
        <v>1418</v>
      </c>
      <c r="B181" t="s">
        <v>260</v>
      </c>
      <c r="C181" t="s">
        <v>1488</v>
      </c>
      <c r="D181" t="s">
        <v>189</v>
      </c>
      <c r="E181" t="s">
        <v>8</v>
      </c>
      <c r="F181" t="s">
        <v>190</v>
      </c>
      <c r="G181" t="s">
        <v>40</v>
      </c>
      <c r="H181" s="6">
        <v>44970</v>
      </c>
      <c r="I181" s="2">
        <v>45657</v>
      </c>
      <c r="J181">
        <v>268.75</v>
      </c>
      <c r="K181" s="45">
        <f t="shared" si="30"/>
        <v>268.75</v>
      </c>
      <c r="L181" s="3">
        <f t="shared" si="31"/>
        <v>366</v>
      </c>
      <c r="M181" s="3">
        <f t="shared" si="32"/>
        <v>7</v>
      </c>
      <c r="N181" s="3">
        <f t="shared" si="33"/>
        <v>0</v>
      </c>
      <c r="O181" s="3">
        <f t="shared" si="34"/>
        <v>359</v>
      </c>
      <c r="P181" s="51">
        <f t="shared" si="35"/>
        <v>96481.25</v>
      </c>
      <c r="Q181" s="51">
        <f t="shared" si="36"/>
        <v>179553.3080047346</v>
      </c>
      <c r="R181" s="51">
        <f t="shared" si="37"/>
        <v>146256.3327977056</v>
      </c>
      <c r="S181" s="51">
        <f t="shared" si="38"/>
        <v>325809.64080244023</v>
      </c>
      <c r="T181" s="58">
        <f t="shared" si="40"/>
        <v>24187.5</v>
      </c>
      <c r="U181" s="58">
        <f t="shared" si="39"/>
        <v>24187.5</v>
      </c>
      <c r="V181" s="13"/>
      <c r="W181" s="77">
        <f t="shared" si="41"/>
        <v>0</v>
      </c>
      <c r="X181" s="57">
        <f t="shared" si="42"/>
        <v>0</v>
      </c>
      <c r="Y181" s="72">
        <f t="shared" si="43"/>
        <v>0</v>
      </c>
      <c r="AA181" s="74">
        <f t="shared" si="44"/>
        <v>24187.5</v>
      </c>
    </row>
    <row r="182" spans="1:27" ht="14.5" x14ac:dyDescent="0.35">
      <c r="A182">
        <v>1419</v>
      </c>
      <c r="B182" t="s">
        <v>261</v>
      </c>
      <c r="C182" t="s">
        <v>1385</v>
      </c>
      <c r="D182" t="s">
        <v>189</v>
      </c>
      <c r="E182" t="s">
        <v>8</v>
      </c>
      <c r="F182" t="s">
        <v>1501</v>
      </c>
      <c r="G182" t="s">
        <v>40</v>
      </c>
      <c r="H182" s="6">
        <v>44970</v>
      </c>
      <c r="I182" s="2">
        <v>45657</v>
      </c>
      <c r="J182">
        <v>286.27</v>
      </c>
      <c r="K182" s="45">
        <f t="shared" si="30"/>
        <v>925.95869281045771</v>
      </c>
      <c r="L182" s="3">
        <f t="shared" si="31"/>
        <v>366</v>
      </c>
      <c r="M182" s="3">
        <f t="shared" si="32"/>
        <v>6</v>
      </c>
      <c r="N182" s="3">
        <f t="shared" si="33"/>
        <v>0</v>
      </c>
      <c r="O182" s="3">
        <f t="shared" si="34"/>
        <v>360</v>
      </c>
      <c r="P182" s="51">
        <f t="shared" si="35"/>
        <v>103057.2</v>
      </c>
      <c r="Q182" s="51">
        <f t="shared" si="36"/>
        <v>180053.45649499848</v>
      </c>
      <c r="R182" s="51">
        <f t="shared" si="37"/>
        <v>156224.84306950527</v>
      </c>
      <c r="S182" s="51">
        <f t="shared" si="38"/>
        <v>336278.29956450372</v>
      </c>
      <c r="T182" s="58">
        <f t="shared" si="40"/>
        <v>25764.3</v>
      </c>
      <c r="U182" s="58">
        <f t="shared" si="39"/>
        <v>25764.3</v>
      </c>
      <c r="V182" s="13"/>
      <c r="W182" s="77">
        <f t="shared" si="41"/>
        <v>130</v>
      </c>
      <c r="X182" s="57">
        <f t="shared" si="42"/>
        <v>120374.6300653595</v>
      </c>
      <c r="Y182" s="72">
        <f t="shared" si="43"/>
        <v>94610.330065359492</v>
      </c>
      <c r="AA182" s="74">
        <f t="shared" si="44"/>
        <v>120374.6300653595</v>
      </c>
    </row>
    <row r="183" spans="1:27" ht="14.5" x14ac:dyDescent="0.35">
      <c r="A183">
        <v>1420</v>
      </c>
      <c r="B183" t="s">
        <v>262</v>
      </c>
      <c r="C183" t="s">
        <v>1385</v>
      </c>
      <c r="D183" t="s">
        <v>205</v>
      </c>
      <c r="E183" t="s">
        <v>8</v>
      </c>
      <c r="F183" t="s">
        <v>1501</v>
      </c>
      <c r="G183" t="s">
        <v>40</v>
      </c>
      <c r="H183" s="6">
        <v>44970</v>
      </c>
      <c r="I183" s="2">
        <v>45657</v>
      </c>
      <c r="J183">
        <v>291.64999999999998</v>
      </c>
      <c r="K183" s="45">
        <f t="shared" si="30"/>
        <v>1077.07</v>
      </c>
      <c r="L183" s="3">
        <f t="shared" si="31"/>
        <v>366</v>
      </c>
      <c r="M183" s="3">
        <f t="shared" si="32"/>
        <v>0</v>
      </c>
      <c r="N183" s="3">
        <f t="shared" si="33"/>
        <v>0</v>
      </c>
      <c r="O183" s="3">
        <f t="shared" si="34"/>
        <v>366</v>
      </c>
      <c r="P183" s="51">
        <f t="shared" si="35"/>
        <v>106743.9</v>
      </c>
      <c r="Q183" s="51">
        <f t="shared" si="36"/>
        <v>183054.3474365818</v>
      </c>
      <c r="R183" s="51">
        <f t="shared" si="37"/>
        <v>161813.52711044898</v>
      </c>
      <c r="S183" s="51">
        <f t="shared" si="38"/>
        <v>344867.87454703078</v>
      </c>
      <c r="T183" s="58">
        <f t="shared" si="40"/>
        <v>26248.499999999996</v>
      </c>
      <c r="U183" s="58">
        <f t="shared" si="39"/>
        <v>26248.499999999996</v>
      </c>
      <c r="V183" s="13"/>
      <c r="W183" s="77">
        <f t="shared" si="41"/>
        <v>130</v>
      </c>
      <c r="X183" s="57">
        <f t="shared" si="42"/>
        <v>140019.1</v>
      </c>
      <c r="Y183" s="72">
        <f t="shared" si="43"/>
        <v>113770.6</v>
      </c>
      <c r="AA183" s="74">
        <f t="shared" si="44"/>
        <v>140019.1</v>
      </c>
    </row>
    <row r="184" spans="1:27" ht="14.5" x14ac:dyDescent="0.35">
      <c r="A184">
        <v>1422</v>
      </c>
      <c r="B184" t="s">
        <v>263</v>
      </c>
      <c r="C184" t="s">
        <v>1385</v>
      </c>
      <c r="D184" t="s">
        <v>189</v>
      </c>
      <c r="E184" t="s">
        <v>8</v>
      </c>
      <c r="F184" t="s">
        <v>1501</v>
      </c>
      <c r="G184" t="s">
        <v>40</v>
      </c>
      <c r="H184" s="6">
        <v>44977</v>
      </c>
      <c r="I184" s="2">
        <v>45657</v>
      </c>
      <c r="J184">
        <v>286.27</v>
      </c>
      <c r="K184" s="45">
        <f t="shared" si="30"/>
        <v>945.64764705882351</v>
      </c>
      <c r="L184" s="3">
        <f t="shared" si="31"/>
        <v>366</v>
      </c>
      <c r="M184" s="3">
        <f t="shared" si="32"/>
        <v>3</v>
      </c>
      <c r="N184" s="3">
        <f t="shared" si="33"/>
        <v>0</v>
      </c>
      <c r="O184" s="3">
        <f t="shared" si="34"/>
        <v>363</v>
      </c>
      <c r="P184" s="51">
        <f t="shared" si="35"/>
        <v>103916.01</v>
      </c>
      <c r="Q184" s="51">
        <f t="shared" si="36"/>
        <v>181553.90196579014</v>
      </c>
      <c r="R184" s="51">
        <f t="shared" si="37"/>
        <v>157526.71676175113</v>
      </c>
      <c r="S184" s="51">
        <f t="shared" si="38"/>
        <v>339080.6187275413</v>
      </c>
      <c r="T184" s="58">
        <f t="shared" si="40"/>
        <v>25764.3</v>
      </c>
      <c r="U184" s="58">
        <f t="shared" si="39"/>
        <v>25764.3</v>
      </c>
      <c r="V184" s="13"/>
      <c r="W184" s="77">
        <f t="shared" si="41"/>
        <v>130</v>
      </c>
      <c r="X184" s="57">
        <f t="shared" si="42"/>
        <v>122934.19411764706</v>
      </c>
      <c r="Y184" s="72">
        <f t="shared" si="43"/>
        <v>97169.894117647054</v>
      </c>
      <c r="AA184" s="74">
        <f t="shared" si="44"/>
        <v>122934.19411764706</v>
      </c>
    </row>
    <row r="185" spans="1:27" ht="14.5" x14ac:dyDescent="0.35">
      <c r="A185">
        <v>1423</v>
      </c>
      <c r="B185" t="s">
        <v>264</v>
      </c>
      <c r="C185" t="s">
        <v>1385</v>
      </c>
      <c r="D185" t="s">
        <v>253</v>
      </c>
      <c r="E185" t="s">
        <v>8</v>
      </c>
      <c r="F185" t="s">
        <v>1501</v>
      </c>
      <c r="G185" t="s">
        <v>40</v>
      </c>
      <c r="H185" s="6">
        <v>45019</v>
      </c>
      <c r="I185" s="2">
        <v>45657</v>
      </c>
      <c r="J185">
        <v>286.27</v>
      </c>
      <c r="K185" s="45">
        <f t="shared" si="30"/>
        <v>943.00882352941176</v>
      </c>
      <c r="L185" s="3">
        <f t="shared" si="31"/>
        <v>366</v>
      </c>
      <c r="M185" s="3">
        <f t="shared" si="32"/>
        <v>1</v>
      </c>
      <c r="N185" s="3">
        <f t="shared" si="33"/>
        <v>0</v>
      </c>
      <c r="O185" s="3">
        <f t="shared" si="34"/>
        <v>365</v>
      </c>
      <c r="P185" s="51">
        <f t="shared" si="35"/>
        <v>104488.54999999999</v>
      </c>
      <c r="Q185" s="51">
        <f t="shared" si="36"/>
        <v>182554.19894631792</v>
      </c>
      <c r="R185" s="51">
        <f t="shared" si="37"/>
        <v>158394.63255658172</v>
      </c>
      <c r="S185" s="51">
        <f t="shared" si="38"/>
        <v>340948.83150289964</v>
      </c>
      <c r="T185" s="58">
        <f t="shared" si="40"/>
        <v>25764.3</v>
      </c>
      <c r="U185" s="58">
        <f t="shared" si="39"/>
        <v>25764.3</v>
      </c>
      <c r="V185" s="13"/>
      <c r="W185" s="77">
        <f t="shared" si="41"/>
        <v>130</v>
      </c>
      <c r="X185" s="57">
        <f t="shared" si="42"/>
        <v>122591.14705882352</v>
      </c>
      <c r="Y185" s="72">
        <f t="shared" si="43"/>
        <v>96826.847058823521</v>
      </c>
      <c r="AA185" s="74">
        <f t="shared" si="44"/>
        <v>122591.14705882352</v>
      </c>
    </row>
    <row r="186" spans="1:27" ht="14.5" x14ac:dyDescent="0.35">
      <c r="A186">
        <v>1424</v>
      </c>
      <c r="B186" t="s">
        <v>266</v>
      </c>
      <c r="C186" t="s">
        <v>1385</v>
      </c>
      <c r="D186" t="s">
        <v>189</v>
      </c>
      <c r="E186" t="s">
        <v>8</v>
      </c>
      <c r="F186" t="s">
        <v>1501</v>
      </c>
      <c r="G186" t="s">
        <v>40</v>
      </c>
      <c r="H186" s="6">
        <v>45019</v>
      </c>
      <c r="I186" s="2">
        <v>45657</v>
      </c>
      <c r="J186">
        <v>286.27</v>
      </c>
      <c r="K186" s="45">
        <f t="shared" si="30"/>
        <v>949.46614379084974</v>
      </c>
      <c r="L186" s="3">
        <f t="shared" si="31"/>
        <v>366</v>
      </c>
      <c r="M186" s="3">
        <f t="shared" si="32"/>
        <v>0</v>
      </c>
      <c r="N186" s="3">
        <f t="shared" si="33"/>
        <v>0</v>
      </c>
      <c r="O186" s="3">
        <f t="shared" si="34"/>
        <v>366</v>
      </c>
      <c r="P186" s="51">
        <f t="shared" si="35"/>
        <v>104774.81999999999</v>
      </c>
      <c r="Q186" s="51">
        <f t="shared" si="36"/>
        <v>183054.3474365818</v>
      </c>
      <c r="R186" s="51">
        <f t="shared" si="37"/>
        <v>158828.59045399702</v>
      </c>
      <c r="S186" s="51">
        <f t="shared" si="38"/>
        <v>341882.93789057882</v>
      </c>
      <c r="T186" s="58">
        <f t="shared" si="40"/>
        <v>25764.3</v>
      </c>
      <c r="U186" s="58">
        <f t="shared" si="39"/>
        <v>25764.3</v>
      </c>
      <c r="V186" s="13"/>
      <c r="W186" s="77">
        <f t="shared" si="41"/>
        <v>130</v>
      </c>
      <c r="X186" s="57">
        <f t="shared" si="42"/>
        <v>123430.59869281047</v>
      </c>
      <c r="Y186" s="72">
        <f t="shared" si="43"/>
        <v>97666.298692810466</v>
      </c>
      <c r="AA186" s="74">
        <f t="shared" si="44"/>
        <v>123430.59869281047</v>
      </c>
    </row>
    <row r="187" spans="1:27" ht="14.5" x14ac:dyDescent="0.35">
      <c r="A187">
        <v>1425</v>
      </c>
      <c r="B187" t="s">
        <v>267</v>
      </c>
      <c r="C187" t="s">
        <v>1488</v>
      </c>
      <c r="D187" t="s">
        <v>143</v>
      </c>
      <c r="E187" t="s">
        <v>8</v>
      </c>
      <c r="F187" t="s">
        <v>56</v>
      </c>
      <c r="G187" t="s">
        <v>40</v>
      </c>
      <c r="H187" s="6">
        <v>45082</v>
      </c>
      <c r="I187" s="2">
        <v>45657</v>
      </c>
      <c r="J187">
        <v>286.27</v>
      </c>
      <c r="K187" s="45">
        <f t="shared" si="30"/>
        <v>706.58620915032691</v>
      </c>
      <c r="L187" s="3">
        <f t="shared" si="31"/>
        <v>366</v>
      </c>
      <c r="M187" s="3">
        <f t="shared" si="32"/>
        <v>12</v>
      </c>
      <c r="N187" s="3">
        <f t="shared" si="33"/>
        <v>0</v>
      </c>
      <c r="O187" s="3">
        <f t="shared" si="34"/>
        <v>354</v>
      </c>
      <c r="P187" s="51">
        <f t="shared" si="35"/>
        <v>101339.57999999999</v>
      </c>
      <c r="Q187" s="51">
        <f t="shared" si="36"/>
        <v>177052.56555341519</v>
      </c>
      <c r="R187" s="51">
        <f t="shared" si="37"/>
        <v>153621.09568501348</v>
      </c>
      <c r="S187" s="51">
        <f t="shared" si="38"/>
        <v>330673.66123842867</v>
      </c>
      <c r="T187" s="58">
        <f t="shared" si="40"/>
        <v>25764.3</v>
      </c>
      <c r="U187" s="58">
        <f t="shared" si="39"/>
        <v>25764.3</v>
      </c>
      <c r="V187" s="13"/>
      <c r="W187" s="77">
        <f t="shared" si="41"/>
        <v>0</v>
      </c>
      <c r="X187" s="57">
        <f t="shared" si="42"/>
        <v>0</v>
      </c>
      <c r="Y187" s="72">
        <f t="shared" si="43"/>
        <v>0</v>
      </c>
      <c r="AA187" s="74">
        <f t="shared" si="44"/>
        <v>25764.3</v>
      </c>
    </row>
    <row r="188" spans="1:27" ht="14.5" x14ac:dyDescent="0.35">
      <c r="A188">
        <v>1426</v>
      </c>
      <c r="B188" t="s">
        <v>269</v>
      </c>
      <c r="C188" t="s">
        <v>1385</v>
      </c>
      <c r="D188" t="s">
        <v>1003</v>
      </c>
      <c r="E188" t="s">
        <v>8</v>
      </c>
      <c r="F188" t="s">
        <v>1503</v>
      </c>
      <c r="G188" t="s">
        <v>40</v>
      </c>
      <c r="H188" s="6">
        <v>45082</v>
      </c>
      <c r="I188" s="2">
        <v>45657</v>
      </c>
      <c r="J188">
        <v>286.27</v>
      </c>
      <c r="K188" s="45">
        <f t="shared" si="30"/>
        <v>749.60202614379091</v>
      </c>
      <c r="L188" s="3">
        <f t="shared" si="31"/>
        <v>366</v>
      </c>
      <c r="M188" s="3">
        <f t="shared" si="32"/>
        <v>1</v>
      </c>
      <c r="N188" s="3">
        <f t="shared" si="33"/>
        <v>0</v>
      </c>
      <c r="O188" s="3">
        <f t="shared" si="34"/>
        <v>365</v>
      </c>
      <c r="P188" s="51">
        <f t="shared" si="35"/>
        <v>104488.54999999999</v>
      </c>
      <c r="Q188" s="51">
        <f t="shared" si="36"/>
        <v>182554.19894631792</v>
      </c>
      <c r="R188" s="51">
        <f t="shared" si="37"/>
        <v>158394.63255658172</v>
      </c>
      <c r="S188" s="51">
        <f t="shared" si="38"/>
        <v>340948.83150289964</v>
      </c>
      <c r="T188" s="58">
        <f t="shared" si="40"/>
        <v>25764.3</v>
      </c>
      <c r="U188" s="58">
        <f t="shared" si="39"/>
        <v>25764.3</v>
      </c>
      <c r="V188" s="13"/>
      <c r="W188" s="77">
        <f t="shared" si="41"/>
        <v>130</v>
      </c>
      <c r="X188" s="57">
        <f t="shared" si="42"/>
        <v>97448.263398692812</v>
      </c>
      <c r="Y188" s="72">
        <f t="shared" si="43"/>
        <v>71683.963398692809</v>
      </c>
      <c r="AA188" s="74">
        <f t="shared" si="44"/>
        <v>97448.263398692812</v>
      </c>
    </row>
    <row r="189" spans="1:27" ht="14.5" x14ac:dyDescent="0.35">
      <c r="A189">
        <v>1427</v>
      </c>
      <c r="B189" t="s">
        <v>270</v>
      </c>
      <c r="C189" t="s">
        <v>1385</v>
      </c>
      <c r="D189" t="s">
        <v>189</v>
      </c>
      <c r="E189" t="s">
        <v>8</v>
      </c>
      <c r="F189" t="s">
        <v>144</v>
      </c>
      <c r="G189" t="s">
        <v>40</v>
      </c>
      <c r="H189" s="6">
        <v>45082</v>
      </c>
      <c r="I189" s="2">
        <v>45657</v>
      </c>
      <c r="J189">
        <v>286.27</v>
      </c>
      <c r="K189" s="45">
        <f t="shared" si="30"/>
        <v>907.86882352941177</v>
      </c>
      <c r="L189" s="3">
        <f t="shared" si="31"/>
        <v>366</v>
      </c>
      <c r="M189" s="3">
        <f t="shared" si="32"/>
        <v>6</v>
      </c>
      <c r="N189" s="3">
        <f t="shared" si="33"/>
        <v>5</v>
      </c>
      <c r="O189" s="3">
        <f t="shared" si="34"/>
        <v>355</v>
      </c>
      <c r="P189" s="51">
        <f t="shared" si="35"/>
        <v>101625.84999999999</v>
      </c>
      <c r="Q189" s="51">
        <f t="shared" si="36"/>
        <v>177552.71404367907</v>
      </c>
      <c r="R189" s="51">
        <f t="shared" si="37"/>
        <v>154055.05358242878</v>
      </c>
      <c r="S189" s="51">
        <f t="shared" si="38"/>
        <v>331607.76762610784</v>
      </c>
      <c r="T189" s="58">
        <f t="shared" si="40"/>
        <v>25764.3</v>
      </c>
      <c r="U189" s="58">
        <f t="shared" si="39"/>
        <v>25764.3</v>
      </c>
      <c r="V189" s="13"/>
      <c r="W189" s="77">
        <f t="shared" si="41"/>
        <v>130</v>
      </c>
      <c r="X189" s="57">
        <f t="shared" si="42"/>
        <v>118022.94705882353</v>
      </c>
      <c r="Y189" s="72">
        <f t="shared" si="43"/>
        <v>92258.647058823524</v>
      </c>
      <c r="AA189" s="74">
        <f t="shared" si="44"/>
        <v>118022.94705882353</v>
      </c>
    </row>
    <row r="190" spans="1:27" ht="14.5" x14ac:dyDescent="0.35">
      <c r="A190">
        <v>1428</v>
      </c>
      <c r="B190" t="s">
        <v>271</v>
      </c>
      <c r="C190" t="s">
        <v>1385</v>
      </c>
      <c r="D190" t="s">
        <v>189</v>
      </c>
      <c r="E190" t="s">
        <v>8</v>
      </c>
      <c r="F190" t="s">
        <v>190</v>
      </c>
      <c r="G190" t="s">
        <v>40</v>
      </c>
      <c r="H190" s="6">
        <v>45194</v>
      </c>
      <c r="I190" s="2">
        <v>45657</v>
      </c>
      <c r="J190">
        <v>286.27</v>
      </c>
      <c r="K190" s="45">
        <f t="shared" si="30"/>
        <v>951.47274509803913</v>
      </c>
      <c r="L190" s="3">
        <f t="shared" si="31"/>
        <v>366</v>
      </c>
      <c r="M190" s="3">
        <f t="shared" si="32"/>
        <v>0</v>
      </c>
      <c r="N190" s="3">
        <f t="shared" si="33"/>
        <v>0</v>
      </c>
      <c r="O190" s="3">
        <f t="shared" si="34"/>
        <v>366</v>
      </c>
      <c r="P190" s="51">
        <f t="shared" si="35"/>
        <v>104774.81999999999</v>
      </c>
      <c r="Q190" s="51">
        <f t="shared" si="36"/>
        <v>183054.3474365818</v>
      </c>
      <c r="R190" s="51">
        <f t="shared" si="37"/>
        <v>158828.59045399702</v>
      </c>
      <c r="S190" s="51">
        <f t="shared" si="38"/>
        <v>341882.93789057882</v>
      </c>
      <c r="T190" s="58">
        <f t="shared" si="40"/>
        <v>25764.3</v>
      </c>
      <c r="U190" s="58">
        <f t="shared" si="39"/>
        <v>25764.3</v>
      </c>
      <c r="V190" s="13"/>
      <c r="W190" s="77">
        <f t="shared" si="41"/>
        <v>130</v>
      </c>
      <c r="X190" s="57">
        <f t="shared" si="42"/>
        <v>123691.45686274509</v>
      </c>
      <c r="Y190" s="72">
        <f t="shared" si="43"/>
        <v>97927.156862745091</v>
      </c>
      <c r="AA190" s="74">
        <f t="shared" si="44"/>
        <v>123691.45686274509</v>
      </c>
    </row>
    <row r="191" spans="1:27" ht="14.5" x14ac:dyDescent="0.35">
      <c r="A191">
        <v>1429</v>
      </c>
      <c r="B191" t="s">
        <v>272</v>
      </c>
      <c r="C191" t="s">
        <v>1385</v>
      </c>
      <c r="D191" t="s">
        <v>143</v>
      </c>
      <c r="E191" t="s">
        <v>8</v>
      </c>
      <c r="F191" t="s">
        <v>56</v>
      </c>
      <c r="G191" t="s">
        <v>40</v>
      </c>
      <c r="H191" s="6">
        <v>45208</v>
      </c>
      <c r="I191" s="2">
        <v>45657</v>
      </c>
      <c r="J191">
        <v>286.27</v>
      </c>
      <c r="K191" s="45">
        <f t="shared" si="30"/>
        <v>714.91084967320262</v>
      </c>
      <c r="L191" s="3">
        <f t="shared" si="31"/>
        <v>366</v>
      </c>
      <c r="M191" s="3">
        <f t="shared" si="32"/>
        <v>3</v>
      </c>
      <c r="N191" s="3">
        <f t="shared" si="33"/>
        <v>0</v>
      </c>
      <c r="O191" s="3">
        <f t="shared" si="34"/>
        <v>363</v>
      </c>
      <c r="P191" s="51">
        <f t="shared" si="35"/>
        <v>103916.01</v>
      </c>
      <c r="Q191" s="51">
        <f t="shared" si="36"/>
        <v>181553.90196579014</v>
      </c>
      <c r="R191" s="51">
        <f t="shared" si="37"/>
        <v>157526.71676175113</v>
      </c>
      <c r="S191" s="51">
        <f t="shared" si="38"/>
        <v>339080.6187275413</v>
      </c>
      <c r="T191" s="58">
        <f t="shared" si="40"/>
        <v>25764.3</v>
      </c>
      <c r="U191" s="58">
        <f t="shared" si="39"/>
        <v>25764.3</v>
      </c>
      <c r="V191" s="13"/>
      <c r="W191" s="77">
        <f t="shared" si="41"/>
        <v>130</v>
      </c>
      <c r="X191" s="57">
        <f t="shared" si="42"/>
        <v>92938.410457516336</v>
      </c>
      <c r="Y191" s="72">
        <f t="shared" si="43"/>
        <v>67174.110457516334</v>
      </c>
      <c r="AA191" s="74">
        <f t="shared" si="44"/>
        <v>92938.410457516336</v>
      </c>
    </row>
    <row r="192" spans="1:27" ht="14.5" x14ac:dyDescent="0.35">
      <c r="A192">
        <v>1430</v>
      </c>
      <c r="B192" t="s">
        <v>1405</v>
      </c>
      <c r="C192" t="s">
        <v>1488</v>
      </c>
      <c r="D192" t="s">
        <v>205</v>
      </c>
      <c r="E192" t="s">
        <v>8</v>
      </c>
      <c r="F192" t="s">
        <v>193</v>
      </c>
      <c r="G192" t="s">
        <v>40</v>
      </c>
      <c r="H192" s="6">
        <v>45323</v>
      </c>
      <c r="I192" s="2">
        <v>45657</v>
      </c>
      <c r="J192">
        <v>274.13</v>
      </c>
      <c r="K192" s="45">
        <f t="shared" si="30"/>
        <v>274.13</v>
      </c>
      <c r="L192" s="3">
        <f t="shared" si="31"/>
        <v>335</v>
      </c>
      <c r="M192" s="3">
        <f t="shared" si="32"/>
        <v>11</v>
      </c>
      <c r="N192" s="3">
        <f t="shared" si="33"/>
        <v>3</v>
      </c>
      <c r="O192" s="3">
        <f t="shared" si="34"/>
        <v>321</v>
      </c>
      <c r="P192" s="51">
        <f t="shared" si="35"/>
        <v>87995.73</v>
      </c>
      <c r="Q192" s="51">
        <f t="shared" si="36"/>
        <v>160547.66537470699</v>
      </c>
      <c r="R192" s="51">
        <f t="shared" si="37"/>
        <v>133393.09732882862</v>
      </c>
      <c r="S192" s="51">
        <f t="shared" si="38"/>
        <v>293940.76270353561</v>
      </c>
      <c r="T192" s="58">
        <f t="shared" si="40"/>
        <v>24671.7</v>
      </c>
      <c r="U192" s="58">
        <f t="shared" si="39"/>
        <v>24671.7</v>
      </c>
      <c r="V192" s="13"/>
      <c r="W192" s="77">
        <f t="shared" si="41"/>
        <v>0</v>
      </c>
      <c r="X192" s="57">
        <f t="shared" si="42"/>
        <v>0</v>
      </c>
      <c r="Y192" s="72">
        <f t="shared" si="43"/>
        <v>0</v>
      </c>
      <c r="AA192" s="74">
        <f t="shared" si="44"/>
        <v>24671.7</v>
      </c>
    </row>
    <row r="193" spans="1:27" ht="14.5" x14ac:dyDescent="0.35">
      <c r="A193">
        <v>1431</v>
      </c>
      <c r="B193" t="s">
        <v>1406</v>
      </c>
      <c r="C193" t="s">
        <v>1385</v>
      </c>
      <c r="D193" t="s">
        <v>189</v>
      </c>
      <c r="E193" t="s">
        <v>8</v>
      </c>
      <c r="F193" t="s">
        <v>144</v>
      </c>
      <c r="G193" t="s">
        <v>40</v>
      </c>
      <c r="H193" s="6">
        <v>45348</v>
      </c>
      <c r="I193" s="2">
        <v>45657</v>
      </c>
      <c r="J193">
        <v>286.27</v>
      </c>
      <c r="K193" s="45">
        <f t="shared" si="30"/>
        <v>930.6519607843137</v>
      </c>
      <c r="L193" s="3">
        <f t="shared" si="31"/>
        <v>310</v>
      </c>
      <c r="M193" s="3">
        <f t="shared" si="32"/>
        <v>0</v>
      </c>
      <c r="N193" s="3">
        <f t="shared" si="33"/>
        <v>5</v>
      </c>
      <c r="O193" s="3">
        <f t="shared" si="34"/>
        <v>305</v>
      </c>
      <c r="P193" s="51">
        <f t="shared" si="35"/>
        <v>87312.349999999991</v>
      </c>
      <c r="Q193" s="51">
        <f t="shared" si="36"/>
        <v>152545.28953048482</v>
      </c>
      <c r="R193" s="51">
        <f t="shared" si="37"/>
        <v>132357.15871166417</v>
      </c>
      <c r="S193" s="51">
        <f t="shared" si="38"/>
        <v>284902.44824214897</v>
      </c>
      <c r="T193" s="58">
        <f t="shared" si="40"/>
        <v>25764.3</v>
      </c>
      <c r="U193" s="58">
        <f t="shared" si="39"/>
        <v>25764.3</v>
      </c>
      <c r="V193" s="13"/>
      <c r="W193" s="77">
        <f t="shared" si="41"/>
        <v>130</v>
      </c>
      <c r="X193" s="57">
        <f t="shared" si="42"/>
        <v>120984.75490196078</v>
      </c>
      <c r="Y193" s="72">
        <f t="shared" si="43"/>
        <v>95220.45490196078</v>
      </c>
      <c r="AA193" s="74">
        <f t="shared" si="44"/>
        <v>120984.75490196078</v>
      </c>
    </row>
    <row r="194" spans="1:27" ht="14.5" x14ac:dyDescent="0.35">
      <c r="A194">
        <v>1432</v>
      </c>
      <c r="B194" t="s">
        <v>1407</v>
      </c>
      <c r="C194" t="s">
        <v>1385</v>
      </c>
      <c r="D194" t="s">
        <v>189</v>
      </c>
      <c r="E194" t="s">
        <v>8</v>
      </c>
      <c r="F194" t="s">
        <v>144</v>
      </c>
      <c r="G194" t="s">
        <v>40</v>
      </c>
      <c r="H194" s="6">
        <v>45418</v>
      </c>
      <c r="I194" s="2">
        <v>45657</v>
      </c>
      <c r="J194">
        <v>286.27</v>
      </c>
      <c r="K194" s="45">
        <f t="shared" si="30"/>
        <v>823.07895424836602</v>
      </c>
      <c r="L194" s="3">
        <f t="shared" si="31"/>
        <v>240</v>
      </c>
      <c r="M194" s="3">
        <f t="shared" si="32"/>
        <v>1</v>
      </c>
      <c r="N194" s="3">
        <f t="shared" si="33"/>
        <v>0</v>
      </c>
      <c r="O194" s="3">
        <f t="shared" si="34"/>
        <v>239</v>
      </c>
      <c r="P194" s="51">
        <f t="shared" si="35"/>
        <v>68418.53</v>
      </c>
      <c r="Q194" s="51">
        <f t="shared" si="36"/>
        <v>119535.48917306845</v>
      </c>
      <c r="R194" s="51">
        <f t="shared" si="37"/>
        <v>103715.93748225489</v>
      </c>
      <c r="S194" s="51">
        <f t="shared" si="38"/>
        <v>223251.42665532333</v>
      </c>
      <c r="T194" s="58">
        <f t="shared" si="40"/>
        <v>25764.3</v>
      </c>
      <c r="U194" s="58">
        <f t="shared" si="39"/>
        <v>25764.3</v>
      </c>
      <c r="V194" s="13"/>
      <c r="W194" s="77">
        <f t="shared" si="41"/>
        <v>130</v>
      </c>
      <c r="X194" s="57">
        <f t="shared" si="42"/>
        <v>107000.26405228759</v>
      </c>
      <c r="Y194" s="72">
        <f t="shared" si="43"/>
        <v>81235.964052287585</v>
      </c>
      <c r="AA194" s="74">
        <f t="shared" si="44"/>
        <v>107000.26405228759</v>
      </c>
    </row>
    <row r="195" spans="1:27" ht="14.5" x14ac:dyDescent="0.35">
      <c r="A195">
        <v>1433</v>
      </c>
      <c r="B195" t="s">
        <v>1408</v>
      </c>
      <c r="C195" t="s">
        <v>1385</v>
      </c>
      <c r="D195" t="s">
        <v>189</v>
      </c>
      <c r="E195" t="s">
        <v>8</v>
      </c>
      <c r="F195" t="s">
        <v>1502</v>
      </c>
      <c r="G195" t="s">
        <v>40</v>
      </c>
      <c r="H195" s="6">
        <v>45474</v>
      </c>
      <c r="I195" s="2">
        <v>45657</v>
      </c>
      <c r="J195">
        <v>286.27</v>
      </c>
      <c r="K195" s="45">
        <f t="shared" si="30"/>
        <v>742.66751633986928</v>
      </c>
      <c r="L195" s="3">
        <f t="shared" si="31"/>
        <v>184</v>
      </c>
      <c r="M195" s="3">
        <f t="shared" si="32"/>
        <v>0</v>
      </c>
      <c r="N195" s="3">
        <f t="shared" si="33"/>
        <v>0</v>
      </c>
      <c r="O195" s="3">
        <f t="shared" ref="O195:O203" si="45">L195-M195-N195</f>
        <v>184</v>
      </c>
      <c r="P195" s="51">
        <f t="shared" si="35"/>
        <v>52673.679999999993</v>
      </c>
      <c r="Q195" s="51">
        <f t="shared" si="36"/>
        <v>92027.32220855479</v>
      </c>
      <c r="R195" s="51">
        <f t="shared" si="37"/>
        <v>79848.253124413794</v>
      </c>
      <c r="S195" s="51">
        <f t="shared" ref="S195:S203" si="46">Q195+R195</f>
        <v>171875.57533296858</v>
      </c>
      <c r="T195" s="58">
        <f t="shared" si="40"/>
        <v>25764.3</v>
      </c>
      <c r="U195" s="58">
        <f t="shared" si="39"/>
        <v>25764.3</v>
      </c>
      <c r="V195" s="13"/>
      <c r="W195" s="77">
        <f t="shared" si="41"/>
        <v>130</v>
      </c>
      <c r="X195" s="57">
        <f t="shared" si="42"/>
        <v>96546.777124183005</v>
      </c>
      <c r="Y195" s="72">
        <f t="shared" si="43"/>
        <v>70782.477124183002</v>
      </c>
      <c r="AA195" s="74">
        <f t="shared" si="44"/>
        <v>96546.777124183005</v>
      </c>
    </row>
    <row r="196" spans="1:27" ht="14.5" x14ac:dyDescent="0.35">
      <c r="A196">
        <v>1434</v>
      </c>
      <c r="B196" t="s">
        <v>1409</v>
      </c>
      <c r="C196" t="s">
        <v>1385</v>
      </c>
      <c r="D196" t="s">
        <v>189</v>
      </c>
      <c r="E196" t="s">
        <v>8</v>
      </c>
      <c r="F196" t="s">
        <v>1501</v>
      </c>
      <c r="G196" t="s">
        <v>40</v>
      </c>
      <c r="H196" s="6">
        <v>45474</v>
      </c>
      <c r="I196" s="2">
        <v>45657</v>
      </c>
      <c r="J196">
        <v>286.27</v>
      </c>
      <c r="K196" s="45">
        <f t="shared" si="30"/>
        <v>748.82679738562092</v>
      </c>
      <c r="L196" s="3">
        <f t="shared" si="31"/>
        <v>184</v>
      </c>
      <c r="M196" s="3">
        <f t="shared" si="32"/>
        <v>0</v>
      </c>
      <c r="N196" s="3">
        <f t="shared" si="33"/>
        <v>0</v>
      </c>
      <c r="O196" s="3">
        <f t="shared" si="45"/>
        <v>184</v>
      </c>
      <c r="P196" s="51">
        <f t="shared" si="35"/>
        <v>52673.679999999993</v>
      </c>
      <c r="Q196" s="51">
        <f t="shared" si="36"/>
        <v>92027.32220855479</v>
      </c>
      <c r="R196" s="51">
        <f t="shared" si="37"/>
        <v>79848.253124413794</v>
      </c>
      <c r="S196" s="51">
        <f t="shared" si="46"/>
        <v>171875.57533296858</v>
      </c>
      <c r="T196" s="58">
        <f t="shared" si="40"/>
        <v>25764.3</v>
      </c>
      <c r="U196" s="58">
        <f t="shared" si="39"/>
        <v>25764.3</v>
      </c>
      <c r="V196" s="13"/>
      <c r="W196" s="77">
        <f t="shared" si="41"/>
        <v>130</v>
      </c>
      <c r="X196" s="57">
        <f t="shared" si="42"/>
        <v>97347.483660130718</v>
      </c>
      <c r="Y196" s="72">
        <f t="shared" si="43"/>
        <v>71583.183660130715</v>
      </c>
      <c r="AA196" s="74">
        <f t="shared" si="44"/>
        <v>97347.483660130718</v>
      </c>
    </row>
    <row r="197" spans="1:27" ht="14.5" x14ac:dyDescent="0.35">
      <c r="A197">
        <v>1435</v>
      </c>
      <c r="B197" t="s">
        <v>1410</v>
      </c>
      <c r="C197" t="s">
        <v>1385</v>
      </c>
      <c r="D197" t="s">
        <v>189</v>
      </c>
      <c r="E197" t="s">
        <v>8</v>
      </c>
      <c r="F197" t="s">
        <v>144</v>
      </c>
      <c r="G197" t="s">
        <v>40</v>
      </c>
      <c r="H197" s="6">
        <v>45509</v>
      </c>
      <c r="I197" s="2">
        <v>45657</v>
      </c>
      <c r="J197">
        <v>286.27</v>
      </c>
      <c r="K197" s="45">
        <f t="shared" ref="K197:K260" si="47">IFERROR(VLOOKUP(A197,promedio,29,FALSE),J197)</f>
        <v>579.05921568627457</v>
      </c>
      <c r="L197" s="3">
        <f t="shared" ref="L197:L260" si="48">IF(DATEDIF(H197,I197,"D")&gt;366,366,DATEDIF(H197,I197,"D")+1)</f>
        <v>149</v>
      </c>
      <c r="M197" s="3">
        <f t="shared" ref="M197:M260" si="49">IFERROR(VLOOKUP(A197,faltas,7,FALSE),0)</f>
        <v>0</v>
      </c>
      <c r="N197" s="3">
        <f t="shared" ref="N197:N260" si="50">IFERROR(VLOOKUP(A197,INCP,4,FALSE),0)</f>
        <v>0</v>
      </c>
      <c r="O197" s="3">
        <f t="shared" si="45"/>
        <v>149</v>
      </c>
      <c r="P197" s="51">
        <f t="shared" ref="P197:P260" si="51">IF(J197&gt;TOPE,TOPE,J197)*O197</f>
        <v>42654.229999999996</v>
      </c>
      <c r="Q197" s="51">
        <f t="shared" ref="Q197:Q260" si="52">O197*facdias</f>
        <v>74522.125049318813</v>
      </c>
      <c r="R197" s="51">
        <f t="shared" ref="R197:R260" si="53">P197*facsueldo</f>
        <v>64659.726714878561</v>
      </c>
      <c r="S197" s="51">
        <f t="shared" si="46"/>
        <v>139181.85176419737</v>
      </c>
      <c r="T197" s="58">
        <f t="shared" si="40"/>
        <v>25764.3</v>
      </c>
      <c r="U197" s="58">
        <f t="shared" ref="U197:U260" si="54">IF(S197&gt;T197,T197,S197)</f>
        <v>25764.3</v>
      </c>
      <c r="V197" s="13"/>
      <c r="W197" s="77">
        <f t="shared" si="41"/>
        <v>130</v>
      </c>
      <c r="X197" s="57">
        <f t="shared" si="42"/>
        <v>75277.698039215698</v>
      </c>
      <c r="Y197" s="72">
        <f t="shared" si="43"/>
        <v>49513.398039215695</v>
      </c>
      <c r="AA197" s="74">
        <f t="shared" si="44"/>
        <v>75277.698039215698</v>
      </c>
    </row>
    <row r="198" spans="1:27" ht="14.5" x14ac:dyDescent="0.35">
      <c r="A198">
        <v>1436</v>
      </c>
      <c r="B198" t="s">
        <v>1411</v>
      </c>
      <c r="C198" t="s">
        <v>1385</v>
      </c>
      <c r="D198" t="s">
        <v>189</v>
      </c>
      <c r="E198" t="s">
        <v>8</v>
      </c>
      <c r="F198" t="s">
        <v>1502</v>
      </c>
      <c r="G198" t="s">
        <v>40</v>
      </c>
      <c r="H198" s="6">
        <v>45523</v>
      </c>
      <c r="I198" s="2">
        <v>45657</v>
      </c>
      <c r="J198">
        <v>286.27</v>
      </c>
      <c r="K198" s="45">
        <f t="shared" si="47"/>
        <v>512.33535947712426</v>
      </c>
      <c r="L198" s="3">
        <f t="shared" si="48"/>
        <v>135</v>
      </c>
      <c r="M198" s="3">
        <f t="shared" si="49"/>
        <v>0</v>
      </c>
      <c r="N198" s="3">
        <f t="shared" si="50"/>
        <v>0</v>
      </c>
      <c r="O198" s="3">
        <f t="shared" si="45"/>
        <v>135</v>
      </c>
      <c r="P198" s="51">
        <f t="shared" si="51"/>
        <v>38646.449999999997</v>
      </c>
      <c r="Q198" s="51">
        <f t="shared" si="52"/>
        <v>67520.046185624436</v>
      </c>
      <c r="R198" s="51">
        <f t="shared" si="53"/>
        <v>58584.316151064471</v>
      </c>
      <c r="S198" s="51">
        <f t="shared" si="46"/>
        <v>126104.36233668891</v>
      </c>
      <c r="T198" s="58">
        <f t="shared" ref="T198:T261" si="55">90*J198</f>
        <v>25764.3</v>
      </c>
      <c r="U198" s="58">
        <f t="shared" si="54"/>
        <v>25764.3</v>
      </c>
      <c r="V198" s="13"/>
      <c r="W198" s="77">
        <f t="shared" ref="W198:W261" si="56">IF(C198="ACTIVO",130,0)</f>
        <v>130</v>
      </c>
      <c r="X198" s="57">
        <f t="shared" ref="X198:X261" si="57">K198*W198</f>
        <v>66603.596732026155</v>
      </c>
      <c r="Y198" s="72">
        <f t="shared" ref="Y198:Y261" si="58">IF(X198-U198&lt;0,0,X198-U198)</f>
        <v>40839.296732026152</v>
      </c>
      <c r="AA198" s="74">
        <f t="shared" ref="AA198:AA261" si="59">U198+Y198</f>
        <v>66603.596732026155</v>
      </c>
    </row>
    <row r="199" spans="1:27" ht="14.5" x14ac:dyDescent="0.35">
      <c r="A199">
        <v>1437</v>
      </c>
      <c r="B199" t="s">
        <v>1412</v>
      </c>
      <c r="C199" t="s">
        <v>1488</v>
      </c>
      <c r="D199" t="s">
        <v>189</v>
      </c>
      <c r="E199" t="s">
        <v>8</v>
      </c>
      <c r="F199" t="s">
        <v>190</v>
      </c>
      <c r="G199" t="s">
        <v>40</v>
      </c>
      <c r="H199" s="6">
        <v>45523</v>
      </c>
      <c r="I199" s="2">
        <v>45657</v>
      </c>
      <c r="J199">
        <v>268.75</v>
      </c>
      <c r="K199" s="45">
        <f t="shared" si="47"/>
        <v>268.75</v>
      </c>
      <c r="L199" s="3">
        <f t="shared" si="48"/>
        <v>135</v>
      </c>
      <c r="M199" s="3">
        <f t="shared" si="49"/>
        <v>1</v>
      </c>
      <c r="N199" s="3">
        <f t="shared" si="50"/>
        <v>0</v>
      </c>
      <c r="O199" s="3">
        <f t="shared" si="45"/>
        <v>134</v>
      </c>
      <c r="P199" s="51">
        <f t="shared" si="51"/>
        <v>36012.5</v>
      </c>
      <c r="Q199" s="51">
        <f t="shared" si="52"/>
        <v>67019.897695360545</v>
      </c>
      <c r="R199" s="51">
        <f t="shared" si="53"/>
        <v>54591.500264324655</v>
      </c>
      <c r="S199" s="51">
        <f t="shared" si="46"/>
        <v>121611.3979596852</v>
      </c>
      <c r="T199" s="58">
        <f t="shared" si="55"/>
        <v>24187.5</v>
      </c>
      <c r="U199" s="58">
        <f t="shared" si="54"/>
        <v>24187.5</v>
      </c>
      <c r="V199" s="13"/>
      <c r="W199" s="77">
        <f t="shared" si="56"/>
        <v>0</v>
      </c>
      <c r="X199" s="57">
        <f t="shared" si="57"/>
        <v>0</v>
      </c>
      <c r="Y199" s="72">
        <f t="shared" si="58"/>
        <v>0</v>
      </c>
      <c r="AA199" s="74">
        <f t="shared" si="59"/>
        <v>24187.5</v>
      </c>
    </row>
    <row r="200" spans="1:27" ht="14.5" x14ac:dyDescent="0.35">
      <c r="A200">
        <v>1438</v>
      </c>
      <c r="B200" t="s">
        <v>1413</v>
      </c>
      <c r="C200" t="s">
        <v>1385</v>
      </c>
      <c r="D200" t="s">
        <v>143</v>
      </c>
      <c r="E200" t="s">
        <v>8</v>
      </c>
      <c r="F200" t="s">
        <v>56</v>
      </c>
      <c r="G200" t="s">
        <v>40</v>
      </c>
      <c r="H200" s="6">
        <v>45523</v>
      </c>
      <c r="I200" s="2">
        <v>45657</v>
      </c>
      <c r="J200">
        <v>286.27</v>
      </c>
      <c r="K200" s="45">
        <f t="shared" si="47"/>
        <v>490.51823529411769</v>
      </c>
      <c r="L200" s="3">
        <f t="shared" si="48"/>
        <v>135</v>
      </c>
      <c r="M200" s="3">
        <f t="shared" si="49"/>
        <v>0</v>
      </c>
      <c r="N200" s="3">
        <f t="shared" si="50"/>
        <v>0</v>
      </c>
      <c r="O200" s="3">
        <f t="shared" si="45"/>
        <v>135</v>
      </c>
      <c r="P200" s="51">
        <f t="shared" si="51"/>
        <v>38646.449999999997</v>
      </c>
      <c r="Q200" s="51">
        <f t="shared" si="52"/>
        <v>67520.046185624436</v>
      </c>
      <c r="R200" s="51">
        <f t="shared" si="53"/>
        <v>58584.316151064471</v>
      </c>
      <c r="S200" s="51">
        <f t="shared" si="46"/>
        <v>126104.36233668891</v>
      </c>
      <c r="T200" s="58">
        <f t="shared" si="55"/>
        <v>25764.3</v>
      </c>
      <c r="U200" s="58">
        <f t="shared" si="54"/>
        <v>25764.3</v>
      </c>
      <c r="V200" s="13"/>
      <c r="W200" s="77">
        <f t="shared" si="56"/>
        <v>130</v>
      </c>
      <c r="X200" s="57">
        <f t="shared" si="57"/>
        <v>63767.370588235302</v>
      </c>
      <c r="Y200" s="72">
        <f t="shared" si="58"/>
        <v>38003.070588235307</v>
      </c>
      <c r="AA200" s="74">
        <f t="shared" si="59"/>
        <v>63767.37058823531</v>
      </c>
    </row>
    <row r="201" spans="1:27" ht="14.5" x14ac:dyDescent="0.35">
      <c r="A201">
        <v>1439</v>
      </c>
      <c r="B201" t="s">
        <v>1414</v>
      </c>
      <c r="C201" t="s">
        <v>1385</v>
      </c>
      <c r="D201" t="s">
        <v>241</v>
      </c>
      <c r="E201" t="s">
        <v>8</v>
      </c>
      <c r="F201" t="s">
        <v>242</v>
      </c>
      <c r="G201" t="s">
        <v>40</v>
      </c>
      <c r="H201" s="6">
        <v>45530</v>
      </c>
      <c r="I201" s="2">
        <v>45657</v>
      </c>
      <c r="J201">
        <v>303.47000000000003</v>
      </c>
      <c r="K201" s="45">
        <f t="shared" si="47"/>
        <v>470.28222222222217</v>
      </c>
      <c r="L201" s="3">
        <f t="shared" si="48"/>
        <v>128</v>
      </c>
      <c r="M201" s="3">
        <f t="shared" si="49"/>
        <v>0</v>
      </c>
      <c r="N201" s="3">
        <f t="shared" si="50"/>
        <v>0</v>
      </c>
      <c r="O201" s="3">
        <f t="shared" si="45"/>
        <v>128</v>
      </c>
      <c r="P201" s="51">
        <f t="shared" si="51"/>
        <v>38844.160000000003</v>
      </c>
      <c r="Q201" s="51">
        <f t="shared" si="52"/>
        <v>64019.006753777241</v>
      </c>
      <c r="R201" s="51">
        <f t="shared" si="53"/>
        <v>58884.025571883911</v>
      </c>
      <c r="S201" s="51">
        <f t="shared" si="46"/>
        <v>122903.03232566116</v>
      </c>
      <c r="T201" s="58">
        <f t="shared" si="55"/>
        <v>27312.300000000003</v>
      </c>
      <c r="U201" s="58">
        <f t="shared" si="54"/>
        <v>27312.300000000003</v>
      </c>
      <c r="V201" s="13"/>
      <c r="W201" s="77">
        <f t="shared" si="56"/>
        <v>130</v>
      </c>
      <c r="X201" s="57">
        <f t="shared" si="57"/>
        <v>61136.688888888886</v>
      </c>
      <c r="Y201" s="72">
        <f t="shared" si="58"/>
        <v>33824.388888888883</v>
      </c>
      <c r="AA201" s="74">
        <f t="shared" si="59"/>
        <v>61136.688888888886</v>
      </c>
    </row>
    <row r="202" spans="1:27" ht="14.5" x14ac:dyDescent="0.35">
      <c r="A202">
        <v>1440</v>
      </c>
      <c r="B202" t="s">
        <v>1415</v>
      </c>
      <c r="C202" t="s">
        <v>1385</v>
      </c>
      <c r="D202" t="s">
        <v>189</v>
      </c>
      <c r="E202" t="s">
        <v>8</v>
      </c>
      <c r="F202" t="s">
        <v>190</v>
      </c>
      <c r="G202" t="s">
        <v>40</v>
      </c>
      <c r="H202" s="6">
        <v>45579</v>
      </c>
      <c r="I202" s="2">
        <v>45657</v>
      </c>
      <c r="J202">
        <v>286.27</v>
      </c>
      <c r="K202" s="45">
        <f t="shared" si="47"/>
        <v>232.92483660130728</v>
      </c>
      <c r="L202" s="3">
        <f t="shared" si="48"/>
        <v>79</v>
      </c>
      <c r="M202" s="3">
        <f t="shared" si="49"/>
        <v>0</v>
      </c>
      <c r="N202" s="3">
        <f t="shared" si="50"/>
        <v>0</v>
      </c>
      <c r="O202" s="3">
        <f t="shared" si="45"/>
        <v>79</v>
      </c>
      <c r="P202" s="51">
        <f t="shared" si="51"/>
        <v>22615.329999999998</v>
      </c>
      <c r="Q202" s="51">
        <f t="shared" si="52"/>
        <v>39511.730730846888</v>
      </c>
      <c r="R202" s="51">
        <f t="shared" si="53"/>
        <v>34282.673895808097</v>
      </c>
      <c r="S202" s="51">
        <f t="shared" si="46"/>
        <v>73794.404626654985</v>
      </c>
      <c r="T202" s="58">
        <f t="shared" si="55"/>
        <v>25764.3</v>
      </c>
      <c r="U202" s="58">
        <f t="shared" si="54"/>
        <v>25764.3</v>
      </c>
      <c r="V202" s="13"/>
      <c r="W202" s="77">
        <f t="shared" si="56"/>
        <v>130</v>
      </c>
      <c r="X202" s="57">
        <f t="shared" si="57"/>
        <v>30280.228758169946</v>
      </c>
      <c r="Y202" s="72">
        <f t="shared" si="58"/>
        <v>4515.9287581699464</v>
      </c>
      <c r="AA202" s="74">
        <f t="shared" si="59"/>
        <v>30280.228758169946</v>
      </c>
    </row>
    <row r="203" spans="1:27" ht="14.5" x14ac:dyDescent="0.35">
      <c r="A203">
        <v>1441</v>
      </c>
      <c r="B203" t="s">
        <v>1416</v>
      </c>
      <c r="C203" t="s">
        <v>1385</v>
      </c>
      <c r="D203" t="s">
        <v>189</v>
      </c>
      <c r="E203" t="s">
        <v>8</v>
      </c>
      <c r="F203" t="s">
        <v>193</v>
      </c>
      <c r="G203" t="s">
        <v>40</v>
      </c>
      <c r="H203" s="6">
        <v>45600</v>
      </c>
      <c r="I203" s="2">
        <v>45657</v>
      </c>
      <c r="J203">
        <v>286.27</v>
      </c>
      <c r="K203" s="45">
        <f t="shared" si="47"/>
        <v>140.48352941176472</v>
      </c>
      <c r="L203" s="3">
        <f t="shared" si="48"/>
        <v>58</v>
      </c>
      <c r="M203" s="3">
        <f t="shared" si="49"/>
        <v>0</v>
      </c>
      <c r="N203" s="3">
        <f t="shared" si="50"/>
        <v>0</v>
      </c>
      <c r="O203" s="3">
        <f t="shared" si="45"/>
        <v>58</v>
      </c>
      <c r="P203" s="51">
        <f t="shared" si="51"/>
        <v>16603.66</v>
      </c>
      <c r="Q203" s="51">
        <f t="shared" si="52"/>
        <v>29008.612435305313</v>
      </c>
      <c r="R203" s="51">
        <f t="shared" si="53"/>
        <v>25169.558050086958</v>
      </c>
      <c r="S203" s="51">
        <f t="shared" si="46"/>
        <v>54178.170485392271</v>
      </c>
      <c r="T203" s="58">
        <f t="shared" si="55"/>
        <v>25764.3</v>
      </c>
      <c r="U203" s="58">
        <f t="shared" si="54"/>
        <v>25764.3</v>
      </c>
      <c r="V203" s="13"/>
      <c r="W203" s="77">
        <f t="shared" si="56"/>
        <v>130</v>
      </c>
      <c r="X203" s="57">
        <f t="shared" si="57"/>
        <v>18262.858823529416</v>
      </c>
      <c r="Y203" s="72">
        <f t="shared" si="58"/>
        <v>0</v>
      </c>
      <c r="AA203" s="74">
        <f t="shared" si="59"/>
        <v>25764.3</v>
      </c>
    </row>
    <row r="204" spans="1:27" ht="14.5" x14ac:dyDescent="0.35">
      <c r="A204">
        <v>2522</v>
      </c>
      <c r="B204" t="s">
        <v>694</v>
      </c>
      <c r="C204" t="s">
        <v>1385</v>
      </c>
      <c r="D204" t="s">
        <v>23</v>
      </c>
      <c r="E204" t="s">
        <v>8</v>
      </c>
      <c r="F204" t="s">
        <v>1495</v>
      </c>
      <c r="G204" t="s">
        <v>1529</v>
      </c>
      <c r="H204" s="6">
        <v>43831</v>
      </c>
      <c r="I204" s="2">
        <v>45657</v>
      </c>
      <c r="J204">
        <v>507.4</v>
      </c>
      <c r="K204" s="45">
        <f t="shared" si="47"/>
        <v>1360.0122222222224</v>
      </c>
      <c r="L204" s="3">
        <f t="shared" si="48"/>
        <v>366</v>
      </c>
      <c r="M204" s="3">
        <f t="shared" si="49"/>
        <v>1</v>
      </c>
      <c r="N204" s="3">
        <f t="shared" si="50"/>
        <v>0</v>
      </c>
      <c r="O204" s="3">
        <f t="shared" ref="O204:O205" si="60">L204-M204-N204</f>
        <v>365</v>
      </c>
      <c r="P204" s="51">
        <f t="shared" si="51"/>
        <v>185201</v>
      </c>
      <c r="Q204" s="51">
        <f t="shared" si="52"/>
        <v>182554.19894631792</v>
      </c>
      <c r="R204" s="51">
        <f t="shared" si="53"/>
        <v>280746.9750906821</v>
      </c>
      <c r="S204" s="51">
        <f t="shared" ref="S204:S205" si="61">Q204+R204</f>
        <v>463301.17403700005</v>
      </c>
      <c r="T204" s="58">
        <f t="shared" si="55"/>
        <v>45666</v>
      </c>
      <c r="U204" s="58">
        <f t="shared" si="54"/>
        <v>45666</v>
      </c>
      <c r="V204" s="13"/>
      <c r="W204" s="77">
        <f t="shared" si="56"/>
        <v>130</v>
      </c>
      <c r="X204" s="57">
        <f t="shared" si="57"/>
        <v>176801.58888888892</v>
      </c>
      <c r="Y204" s="72">
        <f t="shared" si="58"/>
        <v>131135.58888888892</v>
      </c>
      <c r="AA204" s="74">
        <f t="shared" si="59"/>
        <v>176801.58888888892</v>
      </c>
    </row>
    <row r="205" spans="1:27" ht="14.5" x14ac:dyDescent="0.35">
      <c r="A205">
        <v>2527</v>
      </c>
      <c r="B205" t="s">
        <v>703</v>
      </c>
      <c r="C205" t="s">
        <v>1385</v>
      </c>
      <c r="D205" t="s">
        <v>23</v>
      </c>
      <c r="E205" t="s">
        <v>8</v>
      </c>
      <c r="F205" t="s">
        <v>1495</v>
      </c>
      <c r="G205" t="s">
        <v>1529</v>
      </c>
      <c r="H205" s="6">
        <v>43192</v>
      </c>
      <c r="I205" s="2">
        <v>45657</v>
      </c>
      <c r="J205">
        <v>507.4</v>
      </c>
      <c r="K205" s="45">
        <f t="shared" si="47"/>
        <v>1353.838888888889</v>
      </c>
      <c r="L205" s="3">
        <f t="shared" si="48"/>
        <v>366</v>
      </c>
      <c r="M205" s="3">
        <f t="shared" si="49"/>
        <v>0</v>
      </c>
      <c r="N205" s="3">
        <f t="shared" si="50"/>
        <v>0</v>
      </c>
      <c r="O205" s="3">
        <f t="shared" si="60"/>
        <v>366</v>
      </c>
      <c r="P205" s="51">
        <f t="shared" si="51"/>
        <v>185708.4</v>
      </c>
      <c r="Q205" s="51">
        <f t="shared" si="52"/>
        <v>183054.3474365818</v>
      </c>
      <c r="R205" s="51">
        <f t="shared" si="53"/>
        <v>281516.14488545113</v>
      </c>
      <c r="S205" s="51">
        <f t="shared" si="61"/>
        <v>464570.49232203292</v>
      </c>
      <c r="T205" s="58">
        <f t="shared" si="55"/>
        <v>45666</v>
      </c>
      <c r="U205" s="58">
        <f t="shared" si="54"/>
        <v>45666</v>
      </c>
      <c r="V205" s="13"/>
      <c r="W205" s="77">
        <f t="shared" si="56"/>
        <v>130</v>
      </c>
      <c r="X205" s="57">
        <f t="shared" si="57"/>
        <v>175999.05555555556</v>
      </c>
      <c r="Y205" s="72">
        <f t="shared" si="58"/>
        <v>130333.05555555556</v>
      </c>
      <c r="AA205" s="74">
        <f t="shared" si="59"/>
        <v>175999.05555555556</v>
      </c>
    </row>
    <row r="206" spans="1:27" ht="14.5" x14ac:dyDescent="0.35">
      <c r="A206">
        <v>3001</v>
      </c>
      <c r="B206" t="s">
        <v>906</v>
      </c>
      <c r="C206" t="s">
        <v>1385</v>
      </c>
      <c r="D206" t="s">
        <v>907</v>
      </c>
      <c r="E206" t="s">
        <v>8</v>
      </c>
      <c r="F206" t="s">
        <v>1517</v>
      </c>
      <c r="G206" t="s">
        <v>1529</v>
      </c>
      <c r="H206" s="6">
        <v>40910</v>
      </c>
      <c r="I206" s="2">
        <v>45657</v>
      </c>
      <c r="J206">
        <v>610.6</v>
      </c>
      <c r="K206" s="45">
        <f t="shared" si="47"/>
        <v>1843.6594771241832</v>
      </c>
      <c r="L206" s="3">
        <f t="shared" si="48"/>
        <v>366</v>
      </c>
      <c r="M206" s="3">
        <f t="shared" si="49"/>
        <v>1</v>
      </c>
      <c r="N206" s="3">
        <f t="shared" si="50"/>
        <v>0</v>
      </c>
      <c r="O206" s="3">
        <f t="shared" ref="O206:O216" si="62">L206-M206-N206</f>
        <v>365</v>
      </c>
      <c r="P206" s="51">
        <f t="shared" si="51"/>
        <v>190363.56</v>
      </c>
      <c r="Q206" s="51">
        <f t="shared" si="52"/>
        <v>182554.19894631792</v>
      </c>
      <c r="R206" s="51">
        <f t="shared" si="53"/>
        <v>288572.92151496792</v>
      </c>
      <c r="S206" s="51">
        <f t="shared" ref="S206:S216" si="63">Q206+R206</f>
        <v>471127.12046128581</v>
      </c>
      <c r="T206" s="58">
        <f t="shared" si="55"/>
        <v>54954</v>
      </c>
      <c r="U206" s="58">
        <f t="shared" si="54"/>
        <v>54954</v>
      </c>
      <c r="V206" s="13"/>
      <c r="W206" s="77">
        <f t="shared" si="56"/>
        <v>130</v>
      </c>
      <c r="X206" s="57">
        <f t="shared" si="57"/>
        <v>239675.73202614381</v>
      </c>
      <c r="Y206" s="72">
        <f t="shared" si="58"/>
        <v>184721.73202614381</v>
      </c>
      <c r="AA206" s="74">
        <f t="shared" si="59"/>
        <v>239675.73202614381</v>
      </c>
    </row>
    <row r="207" spans="1:27" ht="14.5" x14ac:dyDescent="0.35">
      <c r="A207">
        <v>3002</v>
      </c>
      <c r="B207" t="s">
        <v>909</v>
      </c>
      <c r="C207" t="s">
        <v>1385</v>
      </c>
      <c r="D207" t="s">
        <v>910</v>
      </c>
      <c r="E207" t="s">
        <v>8</v>
      </c>
      <c r="F207" t="s">
        <v>1517</v>
      </c>
      <c r="G207" t="s">
        <v>1529</v>
      </c>
      <c r="H207" s="6">
        <v>43832</v>
      </c>
      <c r="I207" s="2">
        <v>45657</v>
      </c>
      <c r="J207">
        <v>331.1</v>
      </c>
      <c r="K207" s="45">
        <f t="shared" si="47"/>
        <v>846.6882352941177</v>
      </c>
      <c r="L207" s="3">
        <f t="shared" si="48"/>
        <v>366</v>
      </c>
      <c r="M207" s="3">
        <f t="shared" si="49"/>
        <v>1</v>
      </c>
      <c r="N207" s="3">
        <f t="shared" si="50"/>
        <v>0</v>
      </c>
      <c r="O207" s="3">
        <f t="shared" si="62"/>
        <v>365</v>
      </c>
      <c r="P207" s="51">
        <f t="shared" si="51"/>
        <v>120851.50000000001</v>
      </c>
      <c r="Q207" s="51">
        <f t="shared" si="52"/>
        <v>182554.19894631792</v>
      </c>
      <c r="R207" s="51">
        <f t="shared" si="53"/>
        <v>183199.29730493666</v>
      </c>
      <c r="S207" s="51">
        <f t="shared" si="63"/>
        <v>365753.49625125458</v>
      </c>
      <c r="T207" s="58">
        <f t="shared" si="55"/>
        <v>29799.000000000004</v>
      </c>
      <c r="U207" s="58">
        <f t="shared" si="54"/>
        <v>29799.000000000004</v>
      </c>
      <c r="V207" s="13"/>
      <c r="W207" s="77">
        <f t="shared" si="56"/>
        <v>130</v>
      </c>
      <c r="X207" s="57">
        <f t="shared" si="57"/>
        <v>110069.4705882353</v>
      </c>
      <c r="Y207" s="72">
        <f t="shared" si="58"/>
        <v>80270.470588235301</v>
      </c>
      <c r="AA207" s="74">
        <f t="shared" si="59"/>
        <v>110069.4705882353</v>
      </c>
    </row>
    <row r="208" spans="1:27" ht="14.5" x14ac:dyDescent="0.35">
      <c r="A208">
        <v>3003</v>
      </c>
      <c r="B208" t="s">
        <v>911</v>
      </c>
      <c r="C208" t="s">
        <v>1385</v>
      </c>
      <c r="D208" t="s">
        <v>912</v>
      </c>
      <c r="E208" t="s">
        <v>8</v>
      </c>
      <c r="F208" t="s">
        <v>1517</v>
      </c>
      <c r="G208" t="s">
        <v>1529</v>
      </c>
      <c r="H208" s="6">
        <v>36982</v>
      </c>
      <c r="I208" s="2">
        <v>45657</v>
      </c>
      <c r="J208">
        <v>723.48</v>
      </c>
      <c r="K208" s="45">
        <f t="shared" si="47"/>
        <v>1815.1586928104573</v>
      </c>
      <c r="L208" s="3">
        <f t="shared" si="48"/>
        <v>366</v>
      </c>
      <c r="M208" s="3">
        <f t="shared" si="49"/>
        <v>1</v>
      </c>
      <c r="N208" s="3">
        <f t="shared" si="50"/>
        <v>0</v>
      </c>
      <c r="O208" s="3">
        <f t="shared" si="62"/>
        <v>365</v>
      </c>
      <c r="P208" s="51">
        <f t="shared" si="51"/>
        <v>190363.56</v>
      </c>
      <c r="Q208" s="51">
        <f t="shared" si="52"/>
        <v>182554.19894631792</v>
      </c>
      <c r="R208" s="51">
        <f t="shared" si="53"/>
        <v>288572.92151496792</v>
      </c>
      <c r="S208" s="51">
        <f t="shared" si="63"/>
        <v>471127.12046128581</v>
      </c>
      <c r="T208" s="58">
        <f t="shared" si="55"/>
        <v>65113.200000000004</v>
      </c>
      <c r="U208" s="58">
        <f t="shared" si="54"/>
        <v>65113.200000000004</v>
      </c>
      <c r="V208" s="13"/>
      <c r="W208" s="77">
        <f t="shared" si="56"/>
        <v>130</v>
      </c>
      <c r="X208" s="57">
        <f t="shared" si="57"/>
        <v>235970.63006535944</v>
      </c>
      <c r="Y208" s="72">
        <f t="shared" si="58"/>
        <v>170857.43006535943</v>
      </c>
      <c r="AA208" s="74">
        <f t="shared" si="59"/>
        <v>235970.63006535944</v>
      </c>
    </row>
    <row r="209" spans="1:27" ht="14.5" x14ac:dyDescent="0.35">
      <c r="A209">
        <v>3004</v>
      </c>
      <c r="B209" t="s">
        <v>914</v>
      </c>
      <c r="C209" t="s">
        <v>1385</v>
      </c>
      <c r="D209" t="s">
        <v>915</v>
      </c>
      <c r="E209" t="s">
        <v>8</v>
      </c>
      <c r="F209" t="s">
        <v>1517</v>
      </c>
      <c r="G209" t="s">
        <v>1529</v>
      </c>
      <c r="H209" s="6">
        <v>43832</v>
      </c>
      <c r="I209" s="2">
        <v>45657</v>
      </c>
      <c r="J209">
        <v>331.1</v>
      </c>
      <c r="K209" s="45">
        <f t="shared" si="47"/>
        <v>950.9569934640524</v>
      </c>
      <c r="L209" s="3">
        <f t="shared" si="48"/>
        <v>366</v>
      </c>
      <c r="M209" s="3">
        <f t="shared" si="49"/>
        <v>1</v>
      </c>
      <c r="N209" s="3">
        <f t="shared" si="50"/>
        <v>5</v>
      </c>
      <c r="O209" s="3">
        <f t="shared" si="62"/>
        <v>360</v>
      </c>
      <c r="P209" s="51">
        <f t="shared" si="51"/>
        <v>119196.00000000001</v>
      </c>
      <c r="Q209" s="51">
        <f t="shared" si="52"/>
        <v>180053.45649499848</v>
      </c>
      <c r="R209" s="51">
        <f t="shared" si="53"/>
        <v>180689.71788980055</v>
      </c>
      <c r="S209" s="51">
        <f t="shared" si="63"/>
        <v>360743.17438479903</v>
      </c>
      <c r="T209" s="58">
        <f t="shared" si="55"/>
        <v>29799.000000000004</v>
      </c>
      <c r="U209" s="58">
        <f t="shared" si="54"/>
        <v>29799.000000000004</v>
      </c>
      <c r="V209" s="13"/>
      <c r="W209" s="77">
        <f t="shared" si="56"/>
        <v>130</v>
      </c>
      <c r="X209" s="57">
        <f t="shared" si="57"/>
        <v>123624.40915032681</v>
      </c>
      <c r="Y209" s="72">
        <f t="shared" si="58"/>
        <v>93825.409150326814</v>
      </c>
      <c r="AA209" s="74">
        <f t="shared" si="59"/>
        <v>123624.40915032681</v>
      </c>
    </row>
    <row r="210" spans="1:27" ht="14.5" x14ac:dyDescent="0.35">
      <c r="A210">
        <v>3005</v>
      </c>
      <c r="B210" t="s">
        <v>916</v>
      </c>
      <c r="C210" t="s">
        <v>1385</v>
      </c>
      <c r="D210" t="s">
        <v>917</v>
      </c>
      <c r="E210" t="s">
        <v>8</v>
      </c>
      <c r="F210" t="s">
        <v>1517</v>
      </c>
      <c r="G210" t="s">
        <v>1529</v>
      </c>
      <c r="H210" s="6">
        <v>43832</v>
      </c>
      <c r="I210" s="2">
        <v>45657</v>
      </c>
      <c r="J210">
        <v>549.33000000000004</v>
      </c>
      <c r="K210" s="45">
        <f t="shared" si="47"/>
        <v>1561.3390849673203</v>
      </c>
      <c r="L210" s="3">
        <f t="shared" si="48"/>
        <v>366</v>
      </c>
      <c r="M210" s="3">
        <f t="shared" si="49"/>
        <v>4</v>
      </c>
      <c r="N210" s="3">
        <f t="shared" si="50"/>
        <v>0</v>
      </c>
      <c r="O210" s="3">
        <f t="shared" si="62"/>
        <v>362</v>
      </c>
      <c r="P210" s="51">
        <f t="shared" si="51"/>
        <v>188798.92799999999</v>
      </c>
      <c r="Q210" s="51">
        <f t="shared" si="52"/>
        <v>181053.75347552626</v>
      </c>
      <c r="R210" s="51">
        <f t="shared" si="53"/>
        <v>286201.08928333799</v>
      </c>
      <c r="S210" s="51">
        <f t="shared" si="63"/>
        <v>467254.84275886428</v>
      </c>
      <c r="T210" s="58">
        <f t="shared" si="55"/>
        <v>49439.700000000004</v>
      </c>
      <c r="U210" s="58">
        <f t="shared" si="54"/>
        <v>49439.700000000004</v>
      </c>
      <c r="V210" s="13"/>
      <c r="W210" s="77">
        <f t="shared" si="56"/>
        <v>130</v>
      </c>
      <c r="X210" s="57">
        <f t="shared" si="57"/>
        <v>202974.08104575163</v>
      </c>
      <c r="Y210" s="72">
        <f t="shared" si="58"/>
        <v>153534.38104575162</v>
      </c>
      <c r="AA210" s="74">
        <f t="shared" si="59"/>
        <v>202974.08104575163</v>
      </c>
    </row>
    <row r="211" spans="1:27" ht="14.5" x14ac:dyDescent="0.35">
      <c r="A211">
        <v>3006</v>
      </c>
      <c r="B211" t="s">
        <v>918</v>
      </c>
      <c r="C211" t="s">
        <v>1385</v>
      </c>
      <c r="D211" t="s">
        <v>907</v>
      </c>
      <c r="E211" t="s">
        <v>8</v>
      </c>
      <c r="F211" t="s">
        <v>1517</v>
      </c>
      <c r="G211" t="s">
        <v>1529</v>
      </c>
      <c r="H211" s="6">
        <v>35339</v>
      </c>
      <c r="I211" s="2">
        <v>45657</v>
      </c>
      <c r="J211">
        <v>610.6</v>
      </c>
      <c r="K211" s="45">
        <f t="shared" si="47"/>
        <v>1838.4713725490196</v>
      </c>
      <c r="L211" s="3">
        <f t="shared" si="48"/>
        <v>366</v>
      </c>
      <c r="M211" s="3">
        <f t="shared" si="49"/>
        <v>1</v>
      </c>
      <c r="N211" s="3">
        <f t="shared" si="50"/>
        <v>0</v>
      </c>
      <c r="O211" s="3">
        <f t="shared" si="62"/>
        <v>365</v>
      </c>
      <c r="P211" s="51">
        <f t="shared" si="51"/>
        <v>190363.56</v>
      </c>
      <c r="Q211" s="51">
        <f t="shared" si="52"/>
        <v>182554.19894631792</v>
      </c>
      <c r="R211" s="51">
        <f t="shared" si="53"/>
        <v>288572.92151496792</v>
      </c>
      <c r="S211" s="51">
        <f t="shared" si="63"/>
        <v>471127.12046128581</v>
      </c>
      <c r="T211" s="58">
        <f t="shared" si="55"/>
        <v>54954</v>
      </c>
      <c r="U211" s="58">
        <f t="shared" si="54"/>
        <v>54954</v>
      </c>
      <c r="V211" s="13"/>
      <c r="W211" s="77">
        <f t="shared" si="56"/>
        <v>130</v>
      </c>
      <c r="X211" s="57">
        <f t="shared" si="57"/>
        <v>239001.27843137254</v>
      </c>
      <c r="Y211" s="72">
        <f t="shared" si="58"/>
        <v>184047.27843137254</v>
      </c>
      <c r="AA211" s="74">
        <f t="shared" si="59"/>
        <v>239001.27843137254</v>
      </c>
    </row>
    <row r="212" spans="1:27" ht="14.5" x14ac:dyDescent="0.35">
      <c r="A212">
        <v>3007</v>
      </c>
      <c r="B212" t="s">
        <v>920</v>
      </c>
      <c r="C212" t="s">
        <v>1385</v>
      </c>
      <c r="D212" t="s">
        <v>921</v>
      </c>
      <c r="E212" t="s">
        <v>8</v>
      </c>
      <c r="F212" t="s">
        <v>1517</v>
      </c>
      <c r="G212" t="s">
        <v>1529</v>
      </c>
      <c r="H212" s="6">
        <v>33990</v>
      </c>
      <c r="I212" s="2">
        <v>45657</v>
      </c>
      <c r="J212">
        <v>391.3</v>
      </c>
      <c r="K212" s="45">
        <f t="shared" si="47"/>
        <v>1175.6600000000001</v>
      </c>
      <c r="L212" s="3">
        <f t="shared" si="48"/>
        <v>366</v>
      </c>
      <c r="M212" s="3">
        <f t="shared" si="49"/>
        <v>0</v>
      </c>
      <c r="N212" s="3">
        <f t="shared" si="50"/>
        <v>0</v>
      </c>
      <c r="O212" s="3">
        <f t="shared" si="62"/>
        <v>366</v>
      </c>
      <c r="P212" s="51">
        <f t="shared" si="51"/>
        <v>143215.80000000002</v>
      </c>
      <c r="Q212" s="51">
        <f t="shared" si="52"/>
        <v>183054.3474365818</v>
      </c>
      <c r="R212" s="51">
        <f t="shared" si="53"/>
        <v>217101.43376759367</v>
      </c>
      <c r="S212" s="51">
        <f t="shared" si="63"/>
        <v>400155.78120417544</v>
      </c>
      <c r="T212" s="58">
        <f t="shared" si="55"/>
        <v>35217</v>
      </c>
      <c r="U212" s="58">
        <f t="shared" si="54"/>
        <v>35217</v>
      </c>
      <c r="V212" s="13"/>
      <c r="W212" s="77">
        <f t="shared" si="56"/>
        <v>130</v>
      </c>
      <c r="X212" s="57">
        <f t="shared" si="57"/>
        <v>152835.80000000002</v>
      </c>
      <c r="Y212" s="72">
        <f t="shared" si="58"/>
        <v>117618.80000000002</v>
      </c>
      <c r="AA212" s="74">
        <f t="shared" si="59"/>
        <v>152835.80000000002</v>
      </c>
    </row>
    <row r="213" spans="1:27" ht="14.5" x14ac:dyDescent="0.35">
      <c r="A213">
        <v>3008</v>
      </c>
      <c r="B213" t="s">
        <v>923</v>
      </c>
      <c r="C213" t="s">
        <v>1385</v>
      </c>
      <c r="D213" t="s">
        <v>924</v>
      </c>
      <c r="E213" t="s">
        <v>8</v>
      </c>
      <c r="F213" t="s">
        <v>1517</v>
      </c>
      <c r="G213" t="s">
        <v>1529</v>
      </c>
      <c r="H213" s="6">
        <v>35431</v>
      </c>
      <c r="I213" s="2">
        <v>45657</v>
      </c>
      <c r="J213">
        <v>849.25</v>
      </c>
      <c r="K213" s="45">
        <f t="shared" si="47"/>
        <v>2256.0785620915035</v>
      </c>
      <c r="L213" s="3">
        <f t="shared" si="48"/>
        <v>366</v>
      </c>
      <c r="M213" s="3">
        <f t="shared" si="49"/>
        <v>0</v>
      </c>
      <c r="N213" s="3">
        <f t="shared" si="50"/>
        <v>0</v>
      </c>
      <c r="O213" s="3">
        <f t="shared" si="62"/>
        <v>366</v>
      </c>
      <c r="P213" s="51">
        <f t="shared" si="51"/>
        <v>190885.10399999999</v>
      </c>
      <c r="Q213" s="51">
        <f t="shared" si="52"/>
        <v>183054.3474365818</v>
      </c>
      <c r="R213" s="51">
        <f t="shared" si="53"/>
        <v>289363.53225884453</v>
      </c>
      <c r="S213" s="51">
        <f t="shared" si="63"/>
        <v>472417.87969542632</v>
      </c>
      <c r="T213" s="58">
        <f t="shared" si="55"/>
        <v>76432.5</v>
      </c>
      <c r="U213" s="58">
        <f t="shared" si="54"/>
        <v>76432.5</v>
      </c>
      <c r="V213" s="13"/>
      <c r="W213" s="77">
        <f t="shared" si="56"/>
        <v>130</v>
      </c>
      <c r="X213" s="57">
        <f t="shared" si="57"/>
        <v>293290.21307189547</v>
      </c>
      <c r="Y213" s="72">
        <f t="shared" si="58"/>
        <v>216857.71307189547</v>
      </c>
      <c r="AA213" s="74">
        <f t="shared" si="59"/>
        <v>293290.21307189547</v>
      </c>
    </row>
    <row r="214" spans="1:27" ht="14.5" x14ac:dyDescent="0.35">
      <c r="A214">
        <v>3009</v>
      </c>
      <c r="B214" t="s">
        <v>926</v>
      </c>
      <c r="C214" t="s">
        <v>1385</v>
      </c>
      <c r="D214" t="s">
        <v>734</v>
      </c>
      <c r="E214" t="s">
        <v>8</v>
      </c>
      <c r="F214" t="s">
        <v>1517</v>
      </c>
      <c r="G214" t="s">
        <v>1529</v>
      </c>
      <c r="H214" s="6">
        <v>39083</v>
      </c>
      <c r="I214" s="2">
        <v>45657</v>
      </c>
      <c r="J214">
        <v>723.48</v>
      </c>
      <c r="K214" s="45">
        <f t="shared" si="47"/>
        <v>2001.1127450980391</v>
      </c>
      <c r="L214" s="3">
        <f t="shared" si="48"/>
        <v>366</v>
      </c>
      <c r="M214" s="3">
        <f t="shared" si="49"/>
        <v>0</v>
      </c>
      <c r="N214" s="3">
        <f t="shared" si="50"/>
        <v>0</v>
      </c>
      <c r="O214" s="3">
        <f t="shared" si="62"/>
        <v>366</v>
      </c>
      <c r="P214" s="51">
        <f t="shared" si="51"/>
        <v>190885.10399999999</v>
      </c>
      <c r="Q214" s="51">
        <f t="shared" si="52"/>
        <v>183054.3474365818</v>
      </c>
      <c r="R214" s="51">
        <f t="shared" si="53"/>
        <v>289363.53225884453</v>
      </c>
      <c r="S214" s="51">
        <f t="shared" si="63"/>
        <v>472417.87969542632</v>
      </c>
      <c r="T214" s="58">
        <f t="shared" si="55"/>
        <v>65113.200000000004</v>
      </c>
      <c r="U214" s="58">
        <f t="shared" si="54"/>
        <v>65113.200000000004</v>
      </c>
      <c r="V214" s="13"/>
      <c r="W214" s="77">
        <f t="shared" si="56"/>
        <v>130</v>
      </c>
      <c r="X214" s="57">
        <f t="shared" si="57"/>
        <v>260144.65686274509</v>
      </c>
      <c r="Y214" s="72">
        <f t="shared" si="58"/>
        <v>195031.45686274508</v>
      </c>
      <c r="AA214" s="74">
        <f t="shared" si="59"/>
        <v>260144.65686274509</v>
      </c>
    </row>
    <row r="215" spans="1:27" ht="14.5" x14ac:dyDescent="0.35">
      <c r="A215">
        <v>3011</v>
      </c>
      <c r="B215" t="s">
        <v>928</v>
      </c>
      <c r="C215" t="s">
        <v>1385</v>
      </c>
      <c r="D215" t="s">
        <v>929</v>
      </c>
      <c r="E215" t="s">
        <v>8</v>
      </c>
      <c r="F215" t="s">
        <v>1517</v>
      </c>
      <c r="G215" t="s">
        <v>1529</v>
      </c>
      <c r="H215" s="6">
        <v>43832</v>
      </c>
      <c r="I215" s="2">
        <v>45657</v>
      </c>
      <c r="J215">
        <v>331.1</v>
      </c>
      <c r="K215" s="45">
        <f t="shared" si="47"/>
        <v>854.03352941176479</v>
      </c>
      <c r="L215" s="3">
        <f t="shared" si="48"/>
        <v>366</v>
      </c>
      <c r="M215" s="3">
        <f t="shared" si="49"/>
        <v>0</v>
      </c>
      <c r="N215" s="3">
        <f t="shared" si="50"/>
        <v>0</v>
      </c>
      <c r="O215" s="3">
        <f t="shared" si="62"/>
        <v>366</v>
      </c>
      <c r="P215" s="51">
        <f t="shared" si="51"/>
        <v>121182.6</v>
      </c>
      <c r="Q215" s="51">
        <f t="shared" si="52"/>
        <v>183054.3474365818</v>
      </c>
      <c r="R215" s="51">
        <f t="shared" si="53"/>
        <v>183701.21318796388</v>
      </c>
      <c r="S215" s="51">
        <f t="shared" si="63"/>
        <v>366755.56062454567</v>
      </c>
      <c r="T215" s="58">
        <f t="shared" si="55"/>
        <v>29799.000000000004</v>
      </c>
      <c r="U215" s="58">
        <f t="shared" si="54"/>
        <v>29799.000000000004</v>
      </c>
      <c r="V215" s="13"/>
      <c r="W215" s="77">
        <f t="shared" si="56"/>
        <v>130</v>
      </c>
      <c r="X215" s="57">
        <f t="shared" si="57"/>
        <v>111024.35882352942</v>
      </c>
      <c r="Y215" s="72">
        <f t="shared" si="58"/>
        <v>81225.358823529416</v>
      </c>
      <c r="AA215" s="74">
        <f t="shared" si="59"/>
        <v>111024.35882352942</v>
      </c>
    </row>
    <row r="216" spans="1:27" ht="14.5" x14ac:dyDescent="0.35">
      <c r="A216">
        <v>3012</v>
      </c>
      <c r="B216" t="s">
        <v>930</v>
      </c>
      <c r="C216" t="s">
        <v>1385</v>
      </c>
      <c r="D216" t="s">
        <v>931</v>
      </c>
      <c r="E216" t="s">
        <v>8</v>
      </c>
      <c r="F216" t="s">
        <v>1517</v>
      </c>
      <c r="G216" t="s">
        <v>1529</v>
      </c>
      <c r="H216" s="6">
        <v>33970</v>
      </c>
      <c r="I216" s="2">
        <v>45657</v>
      </c>
      <c r="J216">
        <v>2277.9299999999998</v>
      </c>
      <c r="K216" s="45">
        <f t="shared" si="47"/>
        <v>5534.195294117646</v>
      </c>
      <c r="L216" s="3">
        <f t="shared" si="48"/>
        <v>366</v>
      </c>
      <c r="M216" s="3">
        <f t="shared" si="49"/>
        <v>0</v>
      </c>
      <c r="N216" s="3">
        <f t="shared" si="50"/>
        <v>0</v>
      </c>
      <c r="O216" s="3">
        <f t="shared" si="62"/>
        <v>366</v>
      </c>
      <c r="P216" s="51">
        <f t="shared" si="51"/>
        <v>190885.10399999999</v>
      </c>
      <c r="Q216" s="51">
        <f t="shared" si="52"/>
        <v>183054.3474365818</v>
      </c>
      <c r="R216" s="51">
        <f t="shared" si="53"/>
        <v>289363.53225884453</v>
      </c>
      <c r="S216" s="51">
        <f t="shared" si="63"/>
        <v>472417.87969542632</v>
      </c>
      <c r="T216" s="58">
        <f t="shared" si="55"/>
        <v>205013.69999999998</v>
      </c>
      <c r="U216" s="58">
        <f t="shared" si="54"/>
        <v>205013.69999999998</v>
      </c>
      <c r="V216" s="13"/>
      <c r="W216" s="77">
        <f t="shared" si="56"/>
        <v>130</v>
      </c>
      <c r="X216" s="57">
        <f t="shared" si="57"/>
        <v>719445.38823529403</v>
      </c>
      <c r="Y216" s="72">
        <f t="shared" si="58"/>
        <v>514431.68823529407</v>
      </c>
      <c r="AA216" s="74">
        <f t="shared" si="59"/>
        <v>719445.38823529403</v>
      </c>
    </row>
    <row r="217" spans="1:27" ht="14.5" x14ac:dyDescent="0.35">
      <c r="A217">
        <v>3014</v>
      </c>
      <c r="B217" t="s">
        <v>933</v>
      </c>
      <c r="C217" t="s">
        <v>1385</v>
      </c>
      <c r="D217" t="s">
        <v>934</v>
      </c>
      <c r="E217" t="s">
        <v>8</v>
      </c>
      <c r="F217" t="s">
        <v>1517</v>
      </c>
      <c r="G217" t="s">
        <v>1529</v>
      </c>
      <c r="H217" s="6">
        <v>43832</v>
      </c>
      <c r="I217" s="2">
        <v>45657</v>
      </c>
      <c r="J217">
        <v>331.1</v>
      </c>
      <c r="K217" s="45">
        <f t="shared" si="47"/>
        <v>1035.6447712418303</v>
      </c>
      <c r="L217" s="3">
        <f t="shared" si="48"/>
        <v>366</v>
      </c>
      <c r="M217" s="3">
        <f t="shared" si="49"/>
        <v>0</v>
      </c>
      <c r="N217" s="3">
        <f t="shared" si="50"/>
        <v>0</v>
      </c>
      <c r="O217" s="3">
        <f t="shared" ref="O217:O279" si="64">L217-M217-N217</f>
        <v>366</v>
      </c>
      <c r="P217" s="51">
        <f t="shared" si="51"/>
        <v>121182.6</v>
      </c>
      <c r="Q217" s="51">
        <f t="shared" si="52"/>
        <v>183054.3474365818</v>
      </c>
      <c r="R217" s="51">
        <f t="shared" si="53"/>
        <v>183701.21318796388</v>
      </c>
      <c r="S217" s="51">
        <f t="shared" ref="S217:S279" si="65">Q217+R217</f>
        <v>366755.56062454567</v>
      </c>
      <c r="T217" s="58">
        <f t="shared" si="55"/>
        <v>29799.000000000004</v>
      </c>
      <c r="U217" s="58">
        <f t="shared" si="54"/>
        <v>29799.000000000004</v>
      </c>
      <c r="V217" s="13"/>
      <c r="W217" s="77">
        <f t="shared" si="56"/>
        <v>130</v>
      </c>
      <c r="X217" s="57">
        <f t="shared" si="57"/>
        <v>134633.82026143794</v>
      </c>
      <c r="Y217" s="72">
        <f t="shared" si="58"/>
        <v>104834.82026143794</v>
      </c>
      <c r="AA217" s="74">
        <f t="shared" si="59"/>
        <v>134633.82026143794</v>
      </c>
    </row>
    <row r="218" spans="1:27" ht="14.5" x14ac:dyDescent="0.35">
      <c r="A218">
        <v>3015</v>
      </c>
      <c r="B218" t="s">
        <v>935</v>
      </c>
      <c r="C218" t="s">
        <v>1385</v>
      </c>
      <c r="D218" t="s">
        <v>936</v>
      </c>
      <c r="E218" t="s">
        <v>8</v>
      </c>
      <c r="F218" t="s">
        <v>1517</v>
      </c>
      <c r="G218" t="s">
        <v>1529</v>
      </c>
      <c r="H218" s="6">
        <v>42370</v>
      </c>
      <c r="I218" s="2">
        <v>45657</v>
      </c>
      <c r="J218">
        <v>357.98</v>
      </c>
      <c r="K218" s="45">
        <f t="shared" si="47"/>
        <v>1012.7730065359476</v>
      </c>
      <c r="L218" s="3">
        <f t="shared" si="48"/>
        <v>366</v>
      </c>
      <c r="M218" s="3">
        <f t="shared" si="49"/>
        <v>0</v>
      </c>
      <c r="N218" s="3">
        <f t="shared" si="50"/>
        <v>0</v>
      </c>
      <c r="O218" s="3">
        <f t="shared" si="64"/>
        <v>366</v>
      </c>
      <c r="P218" s="51">
        <f t="shared" si="51"/>
        <v>131020.68000000001</v>
      </c>
      <c r="Q218" s="51">
        <f t="shared" si="52"/>
        <v>183054.3474365818</v>
      </c>
      <c r="R218" s="51">
        <f t="shared" si="53"/>
        <v>198614.80005142649</v>
      </c>
      <c r="S218" s="51">
        <f t="shared" si="65"/>
        <v>381669.14748800825</v>
      </c>
      <c r="T218" s="58">
        <f t="shared" si="55"/>
        <v>32218.2</v>
      </c>
      <c r="U218" s="58">
        <f t="shared" si="54"/>
        <v>32218.2</v>
      </c>
      <c r="V218" s="13"/>
      <c r="W218" s="77">
        <f t="shared" si="56"/>
        <v>130</v>
      </c>
      <c r="X218" s="57">
        <f t="shared" si="57"/>
        <v>131660.4908496732</v>
      </c>
      <c r="Y218" s="72">
        <f t="shared" si="58"/>
        <v>99442.290849673198</v>
      </c>
      <c r="AA218" s="74">
        <f t="shared" si="59"/>
        <v>131660.4908496732</v>
      </c>
    </row>
    <row r="219" spans="1:27" ht="14.5" x14ac:dyDescent="0.35">
      <c r="A219">
        <v>3016</v>
      </c>
      <c r="B219" t="s">
        <v>938</v>
      </c>
      <c r="C219" t="s">
        <v>1385</v>
      </c>
      <c r="D219" t="s">
        <v>924</v>
      </c>
      <c r="E219" t="s">
        <v>8</v>
      </c>
      <c r="F219" t="s">
        <v>1517</v>
      </c>
      <c r="G219" t="s">
        <v>1529</v>
      </c>
      <c r="H219" s="6">
        <v>36982</v>
      </c>
      <c r="I219" s="2">
        <v>45657</v>
      </c>
      <c r="J219">
        <v>849.25</v>
      </c>
      <c r="K219" s="45">
        <f t="shared" si="47"/>
        <v>2256.0662091503273</v>
      </c>
      <c r="L219" s="3">
        <f t="shared" si="48"/>
        <v>366</v>
      </c>
      <c r="M219" s="3">
        <f t="shared" si="49"/>
        <v>3</v>
      </c>
      <c r="N219" s="3">
        <f t="shared" si="50"/>
        <v>0</v>
      </c>
      <c r="O219" s="3">
        <f t="shared" si="64"/>
        <v>363</v>
      </c>
      <c r="P219" s="51">
        <f t="shared" si="51"/>
        <v>189320.47199999998</v>
      </c>
      <c r="Q219" s="51">
        <f t="shared" si="52"/>
        <v>181553.90196579014</v>
      </c>
      <c r="R219" s="51">
        <f t="shared" si="53"/>
        <v>286991.70002721465</v>
      </c>
      <c r="S219" s="51">
        <f t="shared" si="65"/>
        <v>468545.60199300479</v>
      </c>
      <c r="T219" s="58">
        <f t="shared" si="55"/>
        <v>76432.5</v>
      </c>
      <c r="U219" s="58">
        <f t="shared" si="54"/>
        <v>76432.5</v>
      </c>
      <c r="V219" s="13"/>
      <c r="W219" s="77">
        <f t="shared" si="56"/>
        <v>130</v>
      </c>
      <c r="X219" s="57">
        <f t="shared" si="57"/>
        <v>293288.60718954256</v>
      </c>
      <c r="Y219" s="72">
        <f t="shared" si="58"/>
        <v>216856.10718954256</v>
      </c>
      <c r="AA219" s="74">
        <f t="shared" si="59"/>
        <v>293288.60718954256</v>
      </c>
    </row>
    <row r="220" spans="1:27" ht="14.5" x14ac:dyDescent="0.35">
      <c r="A220">
        <v>3018</v>
      </c>
      <c r="B220" t="s">
        <v>939</v>
      </c>
      <c r="C220" t="s">
        <v>1385</v>
      </c>
      <c r="D220" t="s">
        <v>533</v>
      </c>
      <c r="E220" t="s">
        <v>8</v>
      </c>
      <c r="F220" t="s">
        <v>1517</v>
      </c>
      <c r="G220" t="s">
        <v>1529</v>
      </c>
      <c r="H220" s="6">
        <v>41645</v>
      </c>
      <c r="I220" s="2">
        <v>45657</v>
      </c>
      <c r="J220">
        <v>459.03</v>
      </c>
      <c r="K220" s="45">
        <f t="shared" si="47"/>
        <v>796.1116993464052</v>
      </c>
      <c r="L220" s="3">
        <f t="shared" si="48"/>
        <v>366</v>
      </c>
      <c r="M220" s="3">
        <f t="shared" si="49"/>
        <v>0</v>
      </c>
      <c r="N220" s="3">
        <f t="shared" si="50"/>
        <v>0</v>
      </c>
      <c r="O220" s="3">
        <f t="shared" si="64"/>
        <v>366</v>
      </c>
      <c r="P220" s="51">
        <f t="shared" si="51"/>
        <v>168004.97999999998</v>
      </c>
      <c r="Q220" s="51">
        <f t="shared" si="52"/>
        <v>183054.3474365818</v>
      </c>
      <c r="R220" s="51">
        <f t="shared" si="53"/>
        <v>254679.45602437644</v>
      </c>
      <c r="S220" s="51">
        <f t="shared" si="65"/>
        <v>437733.80346095824</v>
      </c>
      <c r="T220" s="58">
        <f t="shared" si="55"/>
        <v>41312.699999999997</v>
      </c>
      <c r="U220" s="58">
        <f t="shared" si="54"/>
        <v>41312.699999999997</v>
      </c>
      <c r="V220" s="13"/>
      <c r="W220" s="77">
        <f t="shared" si="56"/>
        <v>130</v>
      </c>
      <c r="X220" s="57">
        <f t="shared" si="57"/>
        <v>103494.52091503267</v>
      </c>
      <c r="Y220" s="72">
        <f t="shared" si="58"/>
        <v>62181.820915032673</v>
      </c>
      <c r="AA220" s="74">
        <f t="shared" si="59"/>
        <v>103494.52091503267</v>
      </c>
    </row>
    <row r="221" spans="1:27" ht="14.5" x14ac:dyDescent="0.35">
      <c r="A221">
        <v>3019</v>
      </c>
      <c r="B221" t="s">
        <v>941</v>
      </c>
      <c r="C221" t="s">
        <v>1385</v>
      </c>
      <c r="D221" t="s">
        <v>942</v>
      </c>
      <c r="E221" t="s">
        <v>8</v>
      </c>
      <c r="F221" t="s">
        <v>1517</v>
      </c>
      <c r="G221" t="s">
        <v>1529</v>
      </c>
      <c r="H221" s="6">
        <v>44198</v>
      </c>
      <c r="I221" s="2">
        <v>45657</v>
      </c>
      <c r="J221">
        <v>308</v>
      </c>
      <c r="K221" s="45">
        <f t="shared" si="47"/>
        <v>890.59</v>
      </c>
      <c r="L221" s="3">
        <f t="shared" si="48"/>
        <v>366</v>
      </c>
      <c r="M221" s="3">
        <f t="shared" si="49"/>
        <v>1</v>
      </c>
      <c r="N221" s="3">
        <f t="shared" si="50"/>
        <v>0</v>
      </c>
      <c r="O221" s="3">
        <f t="shared" si="64"/>
        <v>365</v>
      </c>
      <c r="P221" s="51">
        <f t="shared" si="51"/>
        <v>112420</v>
      </c>
      <c r="Q221" s="51">
        <f t="shared" si="52"/>
        <v>182554.19894631792</v>
      </c>
      <c r="R221" s="51">
        <f t="shared" si="53"/>
        <v>170417.95098133641</v>
      </c>
      <c r="S221" s="51">
        <f t="shared" si="65"/>
        <v>352972.1499276543</v>
      </c>
      <c r="T221" s="58">
        <f t="shared" si="55"/>
        <v>27720</v>
      </c>
      <c r="U221" s="58">
        <f t="shared" si="54"/>
        <v>27720</v>
      </c>
      <c r="V221" s="13"/>
      <c r="W221" s="77">
        <f t="shared" si="56"/>
        <v>130</v>
      </c>
      <c r="X221" s="57">
        <f t="shared" si="57"/>
        <v>115776.7</v>
      </c>
      <c r="Y221" s="72">
        <f t="shared" si="58"/>
        <v>88056.7</v>
      </c>
      <c r="AA221" s="74">
        <f t="shared" si="59"/>
        <v>115776.7</v>
      </c>
    </row>
    <row r="222" spans="1:27" ht="14.5" x14ac:dyDescent="0.35">
      <c r="A222">
        <v>3020</v>
      </c>
      <c r="B222" t="s">
        <v>943</v>
      </c>
      <c r="C222" t="s">
        <v>1385</v>
      </c>
      <c r="D222" t="s">
        <v>912</v>
      </c>
      <c r="E222" t="s">
        <v>8</v>
      </c>
      <c r="F222" t="s">
        <v>1517</v>
      </c>
      <c r="G222" t="s">
        <v>1529</v>
      </c>
      <c r="H222" s="6">
        <v>41030</v>
      </c>
      <c r="I222" s="2">
        <v>45657</v>
      </c>
      <c r="J222">
        <v>391.3</v>
      </c>
      <c r="K222" s="45">
        <f t="shared" si="47"/>
        <v>1228.2107189542483</v>
      </c>
      <c r="L222" s="3">
        <f t="shared" si="48"/>
        <v>366</v>
      </c>
      <c r="M222" s="3">
        <f t="shared" si="49"/>
        <v>2</v>
      </c>
      <c r="N222" s="3">
        <f t="shared" si="50"/>
        <v>6</v>
      </c>
      <c r="O222" s="3">
        <f t="shared" si="64"/>
        <v>358</v>
      </c>
      <c r="P222" s="51">
        <f t="shared" si="51"/>
        <v>140085.4</v>
      </c>
      <c r="Q222" s="51">
        <f t="shared" si="52"/>
        <v>179053.15951447072</v>
      </c>
      <c r="R222" s="51">
        <f t="shared" si="53"/>
        <v>212356.04723715445</v>
      </c>
      <c r="S222" s="51">
        <f t="shared" si="65"/>
        <v>391409.20675162517</v>
      </c>
      <c r="T222" s="58">
        <f t="shared" si="55"/>
        <v>35217</v>
      </c>
      <c r="U222" s="58">
        <f t="shared" si="54"/>
        <v>35217</v>
      </c>
      <c r="V222" s="13"/>
      <c r="W222" s="77">
        <f t="shared" si="56"/>
        <v>130</v>
      </c>
      <c r="X222" s="57">
        <f t="shared" si="57"/>
        <v>159667.39346405226</v>
      </c>
      <c r="Y222" s="72">
        <f t="shared" si="58"/>
        <v>124450.39346405226</v>
      </c>
      <c r="AA222" s="74">
        <f t="shared" si="59"/>
        <v>159667.39346405226</v>
      </c>
    </row>
    <row r="223" spans="1:27" ht="14.5" x14ac:dyDescent="0.35">
      <c r="A223">
        <v>3021</v>
      </c>
      <c r="B223" t="s">
        <v>945</v>
      </c>
      <c r="C223" t="s">
        <v>1385</v>
      </c>
      <c r="D223" t="s">
        <v>1492</v>
      </c>
      <c r="E223" t="s">
        <v>8</v>
      </c>
      <c r="F223" t="s">
        <v>1517</v>
      </c>
      <c r="G223" t="s">
        <v>1529</v>
      </c>
      <c r="H223" s="6">
        <v>44613</v>
      </c>
      <c r="I223" s="2">
        <v>45657</v>
      </c>
      <c r="J223">
        <v>391.3</v>
      </c>
      <c r="K223" s="45">
        <f t="shared" si="47"/>
        <v>1036.9922875816992</v>
      </c>
      <c r="L223" s="3">
        <f t="shared" si="48"/>
        <v>366</v>
      </c>
      <c r="M223" s="3">
        <f t="shared" si="49"/>
        <v>0</v>
      </c>
      <c r="N223" s="3">
        <f t="shared" si="50"/>
        <v>0</v>
      </c>
      <c r="O223" s="3">
        <f t="shared" si="64"/>
        <v>366</v>
      </c>
      <c r="P223" s="51">
        <f t="shared" si="51"/>
        <v>143215.80000000002</v>
      </c>
      <c r="Q223" s="51">
        <f t="shared" si="52"/>
        <v>183054.3474365818</v>
      </c>
      <c r="R223" s="51">
        <f t="shared" si="53"/>
        <v>217101.43376759367</v>
      </c>
      <c r="S223" s="51">
        <f t="shared" si="65"/>
        <v>400155.78120417544</v>
      </c>
      <c r="T223" s="58">
        <f t="shared" si="55"/>
        <v>35217</v>
      </c>
      <c r="U223" s="58">
        <f t="shared" si="54"/>
        <v>35217</v>
      </c>
      <c r="V223" s="13"/>
      <c r="W223" s="77">
        <f t="shared" si="56"/>
        <v>130</v>
      </c>
      <c r="X223" s="57">
        <f t="shared" si="57"/>
        <v>134808.9973856209</v>
      </c>
      <c r="Y223" s="72">
        <f t="shared" si="58"/>
        <v>99591.997385620896</v>
      </c>
      <c r="AA223" s="74">
        <f t="shared" si="59"/>
        <v>134808.9973856209</v>
      </c>
    </row>
    <row r="224" spans="1:27" ht="14.5" x14ac:dyDescent="0.35">
      <c r="A224">
        <v>3022</v>
      </c>
      <c r="B224" t="s">
        <v>947</v>
      </c>
      <c r="C224" t="s">
        <v>1488</v>
      </c>
      <c r="D224" t="s">
        <v>533</v>
      </c>
      <c r="E224" t="s">
        <v>8</v>
      </c>
      <c r="F224" t="s">
        <v>940</v>
      </c>
      <c r="G224" t="s">
        <v>1529</v>
      </c>
      <c r="H224" s="6">
        <v>44620</v>
      </c>
      <c r="I224" s="2">
        <v>45657</v>
      </c>
      <c r="J224">
        <v>427</v>
      </c>
      <c r="K224" s="45">
        <f t="shared" si="47"/>
        <v>427</v>
      </c>
      <c r="L224" s="3">
        <f t="shared" si="48"/>
        <v>366</v>
      </c>
      <c r="M224" s="3">
        <f t="shared" si="49"/>
        <v>4</v>
      </c>
      <c r="N224" s="3">
        <f t="shared" si="50"/>
        <v>1</v>
      </c>
      <c r="O224" s="3">
        <f t="shared" si="64"/>
        <v>361</v>
      </c>
      <c r="P224" s="51">
        <f t="shared" si="51"/>
        <v>154147</v>
      </c>
      <c r="Q224" s="51">
        <f t="shared" si="52"/>
        <v>180553.60498526238</v>
      </c>
      <c r="R224" s="51">
        <f t="shared" si="53"/>
        <v>233672.08583810765</v>
      </c>
      <c r="S224" s="51">
        <f t="shared" si="65"/>
        <v>414225.69082337001</v>
      </c>
      <c r="T224" s="58">
        <f t="shared" si="55"/>
        <v>38430</v>
      </c>
      <c r="U224" s="58">
        <f t="shared" si="54"/>
        <v>38430</v>
      </c>
      <c r="V224" s="13"/>
      <c r="W224" s="77">
        <f t="shared" si="56"/>
        <v>0</v>
      </c>
      <c r="X224" s="57">
        <f t="shared" si="57"/>
        <v>0</v>
      </c>
      <c r="Y224" s="72">
        <f t="shared" si="58"/>
        <v>0</v>
      </c>
      <c r="AA224" s="74">
        <f t="shared" si="59"/>
        <v>38430</v>
      </c>
    </row>
    <row r="225" spans="1:27" ht="14.5" x14ac:dyDescent="0.35">
      <c r="A225">
        <v>3024</v>
      </c>
      <c r="B225" t="s">
        <v>948</v>
      </c>
      <c r="C225" t="s">
        <v>1385</v>
      </c>
      <c r="D225" t="s">
        <v>915</v>
      </c>
      <c r="E225" t="s">
        <v>8</v>
      </c>
      <c r="F225" t="s">
        <v>1517</v>
      </c>
      <c r="G225" t="s">
        <v>1529</v>
      </c>
      <c r="H225" s="6">
        <v>44951</v>
      </c>
      <c r="I225" s="2">
        <v>45657</v>
      </c>
      <c r="J225">
        <v>331.1</v>
      </c>
      <c r="K225" s="45">
        <f t="shared" si="47"/>
        <v>986.04189542483687</v>
      </c>
      <c r="L225" s="3">
        <f t="shared" si="48"/>
        <v>366</v>
      </c>
      <c r="M225" s="3">
        <f t="shared" si="49"/>
        <v>0</v>
      </c>
      <c r="N225" s="3">
        <f t="shared" si="50"/>
        <v>0</v>
      </c>
      <c r="O225" s="3">
        <f t="shared" si="64"/>
        <v>366</v>
      </c>
      <c r="P225" s="51">
        <f t="shared" si="51"/>
        <v>121182.6</v>
      </c>
      <c r="Q225" s="51">
        <f t="shared" si="52"/>
        <v>183054.3474365818</v>
      </c>
      <c r="R225" s="51">
        <f t="shared" si="53"/>
        <v>183701.21318796388</v>
      </c>
      <c r="S225" s="51">
        <f t="shared" si="65"/>
        <v>366755.56062454567</v>
      </c>
      <c r="T225" s="58">
        <f t="shared" si="55"/>
        <v>29799.000000000004</v>
      </c>
      <c r="U225" s="58">
        <f t="shared" si="54"/>
        <v>29799.000000000004</v>
      </c>
      <c r="V225" s="13"/>
      <c r="W225" s="77">
        <f t="shared" si="56"/>
        <v>130</v>
      </c>
      <c r="X225" s="57">
        <f t="shared" si="57"/>
        <v>128185.44640522879</v>
      </c>
      <c r="Y225" s="72">
        <f t="shared" si="58"/>
        <v>98386.446405228795</v>
      </c>
      <c r="AA225" s="74">
        <f t="shared" si="59"/>
        <v>128185.44640522879</v>
      </c>
    </row>
    <row r="226" spans="1:27" ht="14.5" x14ac:dyDescent="0.35">
      <c r="A226">
        <v>3025</v>
      </c>
      <c r="B226" t="s">
        <v>1460</v>
      </c>
      <c r="C226" t="s">
        <v>1385</v>
      </c>
      <c r="D226" t="s">
        <v>1489</v>
      </c>
      <c r="E226" t="s">
        <v>8</v>
      </c>
      <c r="F226" t="s">
        <v>1517</v>
      </c>
      <c r="G226" t="s">
        <v>1529</v>
      </c>
      <c r="H226" s="6">
        <v>45509</v>
      </c>
      <c r="I226" s="2">
        <v>45657</v>
      </c>
      <c r="J226">
        <v>455.8</v>
      </c>
      <c r="K226" s="45">
        <f t="shared" si="47"/>
        <v>590.48653594771235</v>
      </c>
      <c r="L226" s="3">
        <f t="shared" si="48"/>
        <v>149</v>
      </c>
      <c r="M226" s="3">
        <f t="shared" si="49"/>
        <v>0</v>
      </c>
      <c r="N226" s="3">
        <f t="shared" si="50"/>
        <v>0</v>
      </c>
      <c r="O226" s="3">
        <f t="shared" si="64"/>
        <v>149</v>
      </c>
      <c r="P226" s="51">
        <f t="shared" si="51"/>
        <v>67914.2</v>
      </c>
      <c r="Q226" s="51">
        <f t="shared" si="52"/>
        <v>74522.125049318813</v>
      </c>
      <c r="R226" s="51">
        <f t="shared" si="53"/>
        <v>102951.42151340221</v>
      </c>
      <c r="S226" s="51">
        <f t="shared" si="65"/>
        <v>177473.54656272102</v>
      </c>
      <c r="T226" s="58">
        <f t="shared" si="55"/>
        <v>41022</v>
      </c>
      <c r="U226" s="58">
        <f t="shared" si="54"/>
        <v>41022</v>
      </c>
      <c r="V226" s="13"/>
      <c r="W226" s="77">
        <f t="shared" si="56"/>
        <v>130</v>
      </c>
      <c r="X226" s="57">
        <f t="shared" si="57"/>
        <v>76763.249673202605</v>
      </c>
      <c r="Y226" s="72">
        <f t="shared" si="58"/>
        <v>35741.249673202605</v>
      </c>
      <c r="AA226" s="74">
        <f t="shared" si="59"/>
        <v>76763.249673202605</v>
      </c>
    </row>
    <row r="227" spans="1:27" ht="14.5" x14ac:dyDescent="0.35">
      <c r="A227">
        <v>3101</v>
      </c>
      <c r="B227" t="s">
        <v>949</v>
      </c>
      <c r="C227" t="s">
        <v>1385</v>
      </c>
      <c r="D227" t="s">
        <v>230</v>
      </c>
      <c r="E227" t="s">
        <v>8</v>
      </c>
      <c r="F227" t="s">
        <v>1503</v>
      </c>
      <c r="G227" t="s">
        <v>40</v>
      </c>
      <c r="H227" s="6">
        <v>43832</v>
      </c>
      <c r="I227" s="2">
        <v>45657</v>
      </c>
      <c r="J227">
        <v>303.47000000000003</v>
      </c>
      <c r="K227" s="45">
        <f t="shared" si="47"/>
        <v>999.03150326797368</v>
      </c>
      <c r="L227" s="3">
        <f t="shared" si="48"/>
        <v>366</v>
      </c>
      <c r="M227" s="3">
        <f t="shared" si="49"/>
        <v>5</v>
      </c>
      <c r="N227" s="3">
        <f t="shared" si="50"/>
        <v>0</v>
      </c>
      <c r="O227" s="3">
        <f t="shared" si="64"/>
        <v>361</v>
      </c>
      <c r="P227" s="51">
        <f t="shared" si="51"/>
        <v>109552.67000000001</v>
      </c>
      <c r="Q227" s="51">
        <f t="shared" si="52"/>
        <v>180553.60498526238</v>
      </c>
      <c r="R227" s="51">
        <f t="shared" si="53"/>
        <v>166071.35337070384</v>
      </c>
      <c r="S227" s="51">
        <f t="shared" si="65"/>
        <v>346624.95835596626</v>
      </c>
      <c r="T227" s="58">
        <f t="shared" si="55"/>
        <v>27312.300000000003</v>
      </c>
      <c r="U227" s="58">
        <f t="shared" si="54"/>
        <v>27312.300000000003</v>
      </c>
      <c r="V227" s="13"/>
      <c r="W227" s="77">
        <f t="shared" si="56"/>
        <v>130</v>
      </c>
      <c r="X227" s="57">
        <f t="shared" si="57"/>
        <v>129874.09542483657</v>
      </c>
      <c r="Y227" s="72">
        <f t="shared" si="58"/>
        <v>102561.79542483657</v>
      </c>
      <c r="AA227" s="74">
        <f t="shared" si="59"/>
        <v>129874.09542483657</v>
      </c>
    </row>
    <row r="228" spans="1:27" ht="14.5" x14ac:dyDescent="0.35">
      <c r="A228">
        <v>3102</v>
      </c>
      <c r="B228" t="s">
        <v>951</v>
      </c>
      <c r="C228" t="s">
        <v>1488</v>
      </c>
      <c r="D228" t="s">
        <v>952</v>
      </c>
      <c r="E228" t="s">
        <v>8</v>
      </c>
      <c r="F228" t="s">
        <v>950</v>
      </c>
      <c r="G228" t="s">
        <v>40</v>
      </c>
      <c r="H228" s="6">
        <v>43966</v>
      </c>
      <c r="I228" s="2">
        <v>45657</v>
      </c>
      <c r="J228">
        <v>250</v>
      </c>
      <c r="K228" s="45">
        <f t="shared" si="47"/>
        <v>250</v>
      </c>
      <c r="L228" s="3">
        <f t="shared" si="48"/>
        <v>366</v>
      </c>
      <c r="M228" s="3">
        <f t="shared" si="49"/>
        <v>1</v>
      </c>
      <c r="N228" s="3">
        <f t="shared" si="50"/>
        <v>0</v>
      </c>
      <c r="O228" s="3">
        <f t="shared" si="64"/>
        <v>365</v>
      </c>
      <c r="P228" s="51">
        <f t="shared" si="51"/>
        <v>91250</v>
      </c>
      <c r="Q228" s="51">
        <f t="shared" si="52"/>
        <v>182554.19894631792</v>
      </c>
      <c r="R228" s="51">
        <f t="shared" si="53"/>
        <v>138326.25891342241</v>
      </c>
      <c r="S228" s="51">
        <f t="shared" si="65"/>
        <v>320880.45785974036</v>
      </c>
      <c r="T228" s="58">
        <f t="shared" si="55"/>
        <v>22500</v>
      </c>
      <c r="U228" s="58">
        <f t="shared" si="54"/>
        <v>22500</v>
      </c>
      <c r="V228" s="13"/>
      <c r="W228" s="77">
        <f t="shared" si="56"/>
        <v>0</v>
      </c>
      <c r="X228" s="57">
        <f t="shared" si="57"/>
        <v>0</v>
      </c>
      <c r="Y228" s="72">
        <f t="shared" si="58"/>
        <v>0</v>
      </c>
      <c r="AA228" s="74">
        <f t="shared" si="59"/>
        <v>22500</v>
      </c>
    </row>
    <row r="229" spans="1:27" s="5" customFormat="1" ht="14.5" x14ac:dyDescent="0.35">
      <c r="A229">
        <v>3103</v>
      </c>
      <c r="B229" t="s">
        <v>953</v>
      </c>
      <c r="C229" t="s">
        <v>1385</v>
      </c>
      <c r="D229" t="s">
        <v>954</v>
      </c>
      <c r="E229" t="s">
        <v>8</v>
      </c>
      <c r="F229" t="s">
        <v>1517</v>
      </c>
      <c r="G229" t="s">
        <v>1529</v>
      </c>
      <c r="H229" s="6">
        <v>35612</v>
      </c>
      <c r="I229" s="2">
        <v>45657</v>
      </c>
      <c r="J229">
        <v>434.3</v>
      </c>
      <c r="K229" s="45">
        <f t="shared" si="47"/>
        <v>1557.5692156862747</v>
      </c>
      <c r="L229" s="3">
        <f t="shared" si="48"/>
        <v>366</v>
      </c>
      <c r="M229" s="3">
        <f t="shared" si="49"/>
        <v>0</v>
      </c>
      <c r="N229" s="3">
        <f t="shared" si="50"/>
        <v>0</v>
      </c>
      <c r="O229" s="3">
        <f t="shared" si="64"/>
        <v>366</v>
      </c>
      <c r="P229" s="51">
        <f t="shared" si="51"/>
        <v>158953.80000000002</v>
      </c>
      <c r="Q229" s="51">
        <f t="shared" si="52"/>
        <v>183054.3474365818</v>
      </c>
      <c r="R229" s="51">
        <f t="shared" si="53"/>
        <v>240958.73418161497</v>
      </c>
      <c r="S229" s="51">
        <f t="shared" si="65"/>
        <v>424013.0816181968</v>
      </c>
      <c r="T229" s="58">
        <f t="shared" si="55"/>
        <v>39087</v>
      </c>
      <c r="U229" s="58">
        <f t="shared" si="54"/>
        <v>39087</v>
      </c>
      <c r="V229" s="13"/>
      <c r="W229" s="77">
        <f t="shared" si="56"/>
        <v>130</v>
      </c>
      <c r="X229" s="57">
        <f t="shared" si="57"/>
        <v>202483.99803921572</v>
      </c>
      <c r="Y229" s="72">
        <f t="shared" si="58"/>
        <v>163396.99803921572</v>
      </c>
      <c r="AA229" s="74">
        <f t="shared" si="59"/>
        <v>202483.99803921572</v>
      </c>
    </row>
    <row r="230" spans="1:27" s="5" customFormat="1" ht="14.5" x14ac:dyDescent="0.35">
      <c r="A230">
        <v>3104</v>
      </c>
      <c r="B230" t="s">
        <v>956</v>
      </c>
      <c r="C230" t="s">
        <v>1385</v>
      </c>
      <c r="D230" t="s">
        <v>957</v>
      </c>
      <c r="E230" t="s">
        <v>8</v>
      </c>
      <c r="F230" t="s">
        <v>1503</v>
      </c>
      <c r="G230" t="s">
        <v>40</v>
      </c>
      <c r="H230" s="6">
        <v>43832</v>
      </c>
      <c r="I230" s="2">
        <v>45657</v>
      </c>
      <c r="J230">
        <v>286.27</v>
      </c>
      <c r="K230" s="45">
        <f t="shared" si="47"/>
        <v>897.75052287581707</v>
      </c>
      <c r="L230" s="3">
        <f t="shared" si="48"/>
        <v>366</v>
      </c>
      <c r="M230" s="3">
        <f t="shared" si="49"/>
        <v>4</v>
      </c>
      <c r="N230" s="3">
        <f t="shared" si="50"/>
        <v>0</v>
      </c>
      <c r="O230" s="3">
        <f t="shared" si="64"/>
        <v>362</v>
      </c>
      <c r="P230" s="51">
        <f t="shared" si="51"/>
        <v>103629.73999999999</v>
      </c>
      <c r="Q230" s="51">
        <f t="shared" si="52"/>
        <v>181053.75347552626</v>
      </c>
      <c r="R230" s="51">
        <f t="shared" si="53"/>
        <v>157092.75886433583</v>
      </c>
      <c r="S230" s="51">
        <f t="shared" si="65"/>
        <v>338146.51233986206</v>
      </c>
      <c r="T230" s="58">
        <f t="shared" si="55"/>
        <v>25764.3</v>
      </c>
      <c r="U230" s="58">
        <f t="shared" si="54"/>
        <v>25764.3</v>
      </c>
      <c r="V230" s="13"/>
      <c r="W230" s="77">
        <f t="shared" si="56"/>
        <v>130</v>
      </c>
      <c r="X230" s="57">
        <f t="shared" si="57"/>
        <v>116707.56797385622</v>
      </c>
      <c r="Y230" s="72">
        <f t="shared" si="58"/>
        <v>90943.267973856215</v>
      </c>
      <c r="AA230" s="74">
        <f t="shared" si="59"/>
        <v>116707.56797385622</v>
      </c>
    </row>
    <row r="231" spans="1:27" s="5" customFormat="1" ht="14.5" x14ac:dyDescent="0.35">
      <c r="A231">
        <v>3105</v>
      </c>
      <c r="B231" t="s">
        <v>958</v>
      </c>
      <c r="C231" t="s">
        <v>1385</v>
      </c>
      <c r="D231" t="s">
        <v>959</v>
      </c>
      <c r="E231" t="s">
        <v>8</v>
      </c>
      <c r="F231" t="s">
        <v>1503</v>
      </c>
      <c r="G231" t="s">
        <v>40</v>
      </c>
      <c r="H231" s="6">
        <v>43832</v>
      </c>
      <c r="I231" s="2">
        <v>45657</v>
      </c>
      <c r="J231">
        <v>286.27</v>
      </c>
      <c r="K231" s="45">
        <f t="shared" si="47"/>
        <v>883.12764705882375</v>
      </c>
      <c r="L231" s="3">
        <f t="shared" si="48"/>
        <v>366</v>
      </c>
      <c r="M231" s="3">
        <f t="shared" si="49"/>
        <v>0</v>
      </c>
      <c r="N231" s="3">
        <f t="shared" si="50"/>
        <v>0</v>
      </c>
      <c r="O231" s="3">
        <f t="shared" si="64"/>
        <v>366</v>
      </c>
      <c r="P231" s="51">
        <f t="shared" si="51"/>
        <v>104774.81999999999</v>
      </c>
      <c r="Q231" s="51">
        <f t="shared" si="52"/>
        <v>183054.3474365818</v>
      </c>
      <c r="R231" s="51">
        <f t="shared" si="53"/>
        <v>158828.59045399702</v>
      </c>
      <c r="S231" s="51">
        <f t="shared" si="65"/>
        <v>341882.93789057882</v>
      </c>
      <c r="T231" s="58">
        <f t="shared" si="55"/>
        <v>25764.3</v>
      </c>
      <c r="U231" s="58">
        <f t="shared" si="54"/>
        <v>25764.3</v>
      </c>
      <c r="V231" s="13"/>
      <c r="W231" s="77">
        <f t="shared" si="56"/>
        <v>130</v>
      </c>
      <c r="X231" s="57">
        <f t="shared" si="57"/>
        <v>114806.5941176471</v>
      </c>
      <c r="Y231" s="72">
        <f t="shared" si="58"/>
        <v>89042.294117647092</v>
      </c>
      <c r="AA231" s="74">
        <f t="shared" si="59"/>
        <v>114806.5941176471</v>
      </c>
    </row>
    <row r="232" spans="1:27" ht="14.5" x14ac:dyDescent="0.35">
      <c r="A232">
        <v>3106</v>
      </c>
      <c r="B232" t="s">
        <v>960</v>
      </c>
      <c r="C232" t="s">
        <v>1385</v>
      </c>
      <c r="D232" t="s">
        <v>952</v>
      </c>
      <c r="E232" t="s">
        <v>8</v>
      </c>
      <c r="F232" t="s">
        <v>1503</v>
      </c>
      <c r="G232" t="s">
        <v>40</v>
      </c>
      <c r="H232" s="6">
        <v>35612</v>
      </c>
      <c r="I232" s="2">
        <v>45657</v>
      </c>
      <c r="J232">
        <v>286.27</v>
      </c>
      <c r="K232" s="45">
        <f t="shared" si="47"/>
        <v>922.83836601307178</v>
      </c>
      <c r="L232" s="3">
        <f t="shared" si="48"/>
        <v>366</v>
      </c>
      <c r="M232" s="3">
        <f t="shared" si="49"/>
        <v>3</v>
      </c>
      <c r="N232" s="3">
        <f t="shared" si="50"/>
        <v>0</v>
      </c>
      <c r="O232" s="3">
        <f t="shared" si="64"/>
        <v>363</v>
      </c>
      <c r="P232" s="51">
        <f t="shared" si="51"/>
        <v>103916.01</v>
      </c>
      <c r="Q232" s="51">
        <f t="shared" si="52"/>
        <v>181553.90196579014</v>
      </c>
      <c r="R232" s="51">
        <f t="shared" si="53"/>
        <v>157526.71676175113</v>
      </c>
      <c r="S232" s="51">
        <f t="shared" si="65"/>
        <v>339080.6187275413</v>
      </c>
      <c r="T232" s="58">
        <f t="shared" si="55"/>
        <v>25764.3</v>
      </c>
      <c r="U232" s="58">
        <f t="shared" si="54"/>
        <v>25764.3</v>
      </c>
      <c r="V232" s="13"/>
      <c r="W232" s="77">
        <f t="shared" si="56"/>
        <v>130</v>
      </c>
      <c r="X232" s="57">
        <f t="shared" si="57"/>
        <v>119968.98758169933</v>
      </c>
      <c r="Y232" s="72">
        <f t="shared" si="58"/>
        <v>94204.687581699327</v>
      </c>
      <c r="AA232" s="74">
        <f t="shared" si="59"/>
        <v>119968.98758169933</v>
      </c>
    </row>
    <row r="233" spans="1:27" ht="14.5" x14ac:dyDescent="0.35">
      <c r="A233">
        <v>3109</v>
      </c>
      <c r="B233" t="s">
        <v>961</v>
      </c>
      <c r="C233" t="s">
        <v>1385</v>
      </c>
      <c r="D233" t="s">
        <v>962</v>
      </c>
      <c r="E233" t="s">
        <v>8</v>
      </c>
      <c r="F233" t="s">
        <v>1503</v>
      </c>
      <c r="G233" t="s">
        <v>40</v>
      </c>
      <c r="H233" s="6">
        <v>43832</v>
      </c>
      <c r="I233" s="2">
        <v>45657</v>
      </c>
      <c r="J233">
        <v>301.32</v>
      </c>
      <c r="K233" s="45">
        <f t="shared" si="47"/>
        <v>977.29006535947713</v>
      </c>
      <c r="L233" s="3">
        <f t="shared" si="48"/>
        <v>366</v>
      </c>
      <c r="M233" s="3">
        <f t="shared" si="49"/>
        <v>1</v>
      </c>
      <c r="N233" s="3">
        <f t="shared" si="50"/>
        <v>0</v>
      </c>
      <c r="O233" s="3">
        <f t="shared" si="64"/>
        <v>365</v>
      </c>
      <c r="P233" s="51">
        <f t="shared" si="51"/>
        <v>109981.8</v>
      </c>
      <c r="Q233" s="51">
        <f t="shared" si="52"/>
        <v>182554.19894631792</v>
      </c>
      <c r="R233" s="51">
        <f t="shared" si="53"/>
        <v>166721.87334316978</v>
      </c>
      <c r="S233" s="51">
        <f t="shared" si="65"/>
        <v>349276.0722894877</v>
      </c>
      <c r="T233" s="58">
        <f t="shared" si="55"/>
        <v>27118.799999999999</v>
      </c>
      <c r="U233" s="58">
        <f t="shared" si="54"/>
        <v>27118.799999999999</v>
      </c>
      <c r="V233" s="13"/>
      <c r="W233" s="77">
        <f t="shared" si="56"/>
        <v>130</v>
      </c>
      <c r="X233" s="57">
        <f t="shared" si="57"/>
        <v>127047.70849673203</v>
      </c>
      <c r="Y233" s="72">
        <f t="shared" si="58"/>
        <v>99928.908496732023</v>
      </c>
      <c r="AA233" s="74">
        <f t="shared" si="59"/>
        <v>127047.70849673203</v>
      </c>
    </row>
    <row r="234" spans="1:27" ht="14.5" x14ac:dyDescent="0.35">
      <c r="A234">
        <v>3111</v>
      </c>
      <c r="B234" t="s">
        <v>965</v>
      </c>
      <c r="C234" t="s">
        <v>1385</v>
      </c>
      <c r="D234" t="s">
        <v>952</v>
      </c>
      <c r="E234" t="s">
        <v>8</v>
      </c>
      <c r="F234" t="s">
        <v>1503</v>
      </c>
      <c r="G234" t="s">
        <v>40</v>
      </c>
      <c r="H234" s="6">
        <v>37834</v>
      </c>
      <c r="I234" s="2">
        <v>45657</v>
      </c>
      <c r="J234">
        <v>286.27</v>
      </c>
      <c r="K234" s="45">
        <f t="shared" si="47"/>
        <v>941.8011764705883</v>
      </c>
      <c r="L234" s="3">
        <f t="shared" si="48"/>
        <v>366</v>
      </c>
      <c r="M234" s="3">
        <f t="shared" si="49"/>
        <v>0</v>
      </c>
      <c r="N234" s="3">
        <f t="shared" si="50"/>
        <v>0</v>
      </c>
      <c r="O234" s="3">
        <f t="shared" si="64"/>
        <v>366</v>
      </c>
      <c r="P234" s="51">
        <f t="shared" si="51"/>
        <v>104774.81999999999</v>
      </c>
      <c r="Q234" s="51">
        <f t="shared" si="52"/>
        <v>183054.3474365818</v>
      </c>
      <c r="R234" s="51">
        <f t="shared" si="53"/>
        <v>158828.59045399702</v>
      </c>
      <c r="S234" s="51">
        <f t="shared" si="65"/>
        <v>341882.93789057882</v>
      </c>
      <c r="T234" s="58">
        <f t="shared" si="55"/>
        <v>25764.3</v>
      </c>
      <c r="U234" s="58">
        <f t="shared" si="54"/>
        <v>25764.3</v>
      </c>
      <c r="V234" s="13"/>
      <c r="W234" s="77">
        <f t="shared" si="56"/>
        <v>130</v>
      </c>
      <c r="X234" s="57">
        <f t="shared" si="57"/>
        <v>122434.15294117648</v>
      </c>
      <c r="Y234" s="72">
        <f t="shared" si="58"/>
        <v>96669.852941176476</v>
      </c>
      <c r="AA234" s="74">
        <f t="shared" si="59"/>
        <v>122434.15294117648</v>
      </c>
    </row>
    <row r="235" spans="1:27" ht="14.5" x14ac:dyDescent="0.35">
      <c r="A235">
        <v>3112</v>
      </c>
      <c r="B235" t="s">
        <v>967</v>
      </c>
      <c r="C235" t="s">
        <v>1385</v>
      </c>
      <c r="D235" t="s">
        <v>946</v>
      </c>
      <c r="E235" t="s">
        <v>8</v>
      </c>
      <c r="F235" t="s">
        <v>1517</v>
      </c>
      <c r="G235" t="s">
        <v>1529</v>
      </c>
      <c r="H235" s="6">
        <v>44409</v>
      </c>
      <c r="I235" s="2">
        <v>45657</v>
      </c>
      <c r="J235">
        <v>331.1</v>
      </c>
      <c r="K235" s="45">
        <f t="shared" si="47"/>
        <v>1003.6446405228759</v>
      </c>
      <c r="L235" s="3">
        <f t="shared" si="48"/>
        <v>366</v>
      </c>
      <c r="M235" s="3">
        <f t="shared" si="49"/>
        <v>3</v>
      </c>
      <c r="N235" s="3">
        <f t="shared" si="50"/>
        <v>0</v>
      </c>
      <c r="O235" s="3">
        <f t="shared" si="64"/>
        <v>363</v>
      </c>
      <c r="P235" s="51">
        <f t="shared" si="51"/>
        <v>120189.3</v>
      </c>
      <c r="Q235" s="51">
        <f t="shared" si="52"/>
        <v>181553.90196579014</v>
      </c>
      <c r="R235" s="51">
        <f t="shared" si="53"/>
        <v>182195.46553888218</v>
      </c>
      <c r="S235" s="51">
        <f t="shared" si="65"/>
        <v>363749.36750467232</v>
      </c>
      <c r="T235" s="58">
        <f t="shared" si="55"/>
        <v>29799.000000000004</v>
      </c>
      <c r="U235" s="58">
        <f t="shared" si="54"/>
        <v>29799.000000000004</v>
      </c>
      <c r="V235" s="13"/>
      <c r="W235" s="77">
        <f t="shared" si="56"/>
        <v>130</v>
      </c>
      <c r="X235" s="57">
        <f t="shared" si="57"/>
        <v>130473.80326797387</v>
      </c>
      <c r="Y235" s="72">
        <f t="shared" si="58"/>
        <v>100674.80326797387</v>
      </c>
      <c r="AA235" s="74">
        <f t="shared" si="59"/>
        <v>130473.80326797387</v>
      </c>
    </row>
    <row r="236" spans="1:27" ht="14.5" x14ac:dyDescent="0.35">
      <c r="A236">
        <v>3113</v>
      </c>
      <c r="B236" t="s">
        <v>968</v>
      </c>
      <c r="C236" t="s">
        <v>1385</v>
      </c>
      <c r="D236" t="s">
        <v>952</v>
      </c>
      <c r="E236" t="s">
        <v>8</v>
      </c>
      <c r="F236" t="s">
        <v>1503</v>
      </c>
      <c r="G236" t="s">
        <v>40</v>
      </c>
      <c r="H236" s="6">
        <v>44409</v>
      </c>
      <c r="I236" s="2">
        <v>45657</v>
      </c>
      <c r="J236">
        <v>286.27</v>
      </c>
      <c r="K236" s="45">
        <f t="shared" si="47"/>
        <v>902.37045751634002</v>
      </c>
      <c r="L236" s="3">
        <f t="shared" si="48"/>
        <v>366</v>
      </c>
      <c r="M236" s="3">
        <f t="shared" si="49"/>
        <v>0</v>
      </c>
      <c r="N236" s="3">
        <f t="shared" si="50"/>
        <v>0</v>
      </c>
      <c r="O236" s="3">
        <f t="shared" si="64"/>
        <v>366</v>
      </c>
      <c r="P236" s="51">
        <f t="shared" si="51"/>
        <v>104774.81999999999</v>
      </c>
      <c r="Q236" s="51">
        <f t="shared" si="52"/>
        <v>183054.3474365818</v>
      </c>
      <c r="R236" s="51">
        <f t="shared" si="53"/>
        <v>158828.59045399702</v>
      </c>
      <c r="S236" s="51">
        <f t="shared" si="65"/>
        <v>341882.93789057882</v>
      </c>
      <c r="T236" s="58">
        <f t="shared" si="55"/>
        <v>25764.3</v>
      </c>
      <c r="U236" s="58">
        <f t="shared" si="54"/>
        <v>25764.3</v>
      </c>
      <c r="V236" s="13"/>
      <c r="W236" s="77">
        <f t="shared" si="56"/>
        <v>130</v>
      </c>
      <c r="X236" s="57">
        <f t="shared" si="57"/>
        <v>117308.15947712421</v>
      </c>
      <c r="Y236" s="72">
        <f t="shared" si="58"/>
        <v>91543.859477124206</v>
      </c>
      <c r="AA236" s="74">
        <f t="shared" si="59"/>
        <v>117308.15947712421</v>
      </c>
    </row>
    <row r="237" spans="1:27" ht="14.5" x14ac:dyDescent="0.35">
      <c r="A237">
        <v>3114</v>
      </c>
      <c r="B237" t="s">
        <v>969</v>
      </c>
      <c r="C237" t="s">
        <v>1385</v>
      </c>
      <c r="D237" t="s">
        <v>952</v>
      </c>
      <c r="E237" t="s">
        <v>8</v>
      </c>
      <c r="F237" t="s">
        <v>1503</v>
      </c>
      <c r="G237" t="s">
        <v>40</v>
      </c>
      <c r="H237" s="6">
        <v>43832</v>
      </c>
      <c r="I237" s="2">
        <v>45657</v>
      </c>
      <c r="J237">
        <v>286.27</v>
      </c>
      <c r="K237" s="45">
        <f t="shared" si="47"/>
        <v>921.97601307189552</v>
      </c>
      <c r="L237" s="3">
        <f t="shared" si="48"/>
        <v>366</v>
      </c>
      <c r="M237" s="3">
        <f t="shared" si="49"/>
        <v>4</v>
      </c>
      <c r="N237" s="3">
        <f t="shared" si="50"/>
        <v>0</v>
      </c>
      <c r="O237" s="3">
        <f t="shared" si="64"/>
        <v>362</v>
      </c>
      <c r="P237" s="51">
        <f t="shared" si="51"/>
        <v>103629.73999999999</v>
      </c>
      <c r="Q237" s="51">
        <f t="shared" si="52"/>
        <v>181053.75347552626</v>
      </c>
      <c r="R237" s="51">
        <f t="shared" si="53"/>
        <v>157092.75886433583</v>
      </c>
      <c r="S237" s="51">
        <f t="shared" si="65"/>
        <v>338146.51233986206</v>
      </c>
      <c r="T237" s="58">
        <f t="shared" si="55"/>
        <v>25764.3</v>
      </c>
      <c r="U237" s="58">
        <f t="shared" si="54"/>
        <v>25764.3</v>
      </c>
      <c r="V237" s="13"/>
      <c r="W237" s="77">
        <f t="shared" si="56"/>
        <v>130</v>
      </c>
      <c r="X237" s="57">
        <f t="shared" si="57"/>
        <v>119856.88169934641</v>
      </c>
      <c r="Y237" s="72">
        <f t="shared" si="58"/>
        <v>94092.58169934641</v>
      </c>
      <c r="AA237" s="74">
        <f t="shared" si="59"/>
        <v>119856.88169934641</v>
      </c>
    </row>
    <row r="238" spans="1:27" ht="14.5" x14ac:dyDescent="0.35">
      <c r="A238">
        <v>3115</v>
      </c>
      <c r="B238" t="s">
        <v>970</v>
      </c>
      <c r="C238" t="s">
        <v>1385</v>
      </c>
      <c r="D238" t="s">
        <v>971</v>
      </c>
      <c r="E238" t="s">
        <v>8</v>
      </c>
      <c r="F238" t="s">
        <v>1503</v>
      </c>
      <c r="G238" t="s">
        <v>40</v>
      </c>
      <c r="H238" s="6">
        <v>43832</v>
      </c>
      <c r="I238" s="2">
        <v>45657</v>
      </c>
      <c r="J238">
        <v>301.32</v>
      </c>
      <c r="K238" s="45">
        <f t="shared" si="47"/>
        <v>976.81490196078425</v>
      </c>
      <c r="L238" s="3">
        <f t="shared" si="48"/>
        <v>366</v>
      </c>
      <c r="M238" s="3">
        <f t="shared" si="49"/>
        <v>0</v>
      </c>
      <c r="N238" s="3">
        <f t="shared" si="50"/>
        <v>0</v>
      </c>
      <c r="O238" s="3">
        <f t="shared" si="64"/>
        <v>366</v>
      </c>
      <c r="P238" s="51">
        <f t="shared" si="51"/>
        <v>110283.12</v>
      </c>
      <c r="Q238" s="51">
        <f t="shared" si="52"/>
        <v>183054.3474365818</v>
      </c>
      <c r="R238" s="51">
        <f t="shared" si="53"/>
        <v>167178.64559890446</v>
      </c>
      <c r="S238" s="51">
        <f t="shared" si="65"/>
        <v>350232.99303548626</v>
      </c>
      <c r="T238" s="58">
        <f t="shared" si="55"/>
        <v>27118.799999999999</v>
      </c>
      <c r="U238" s="58">
        <f t="shared" si="54"/>
        <v>27118.799999999999</v>
      </c>
      <c r="V238" s="13"/>
      <c r="W238" s="77">
        <f t="shared" si="56"/>
        <v>130</v>
      </c>
      <c r="X238" s="57">
        <f t="shared" si="57"/>
        <v>126985.93725490195</v>
      </c>
      <c r="Y238" s="72">
        <f t="shared" si="58"/>
        <v>99867.137254901943</v>
      </c>
      <c r="AA238" s="74">
        <f t="shared" si="59"/>
        <v>126985.93725490195</v>
      </c>
    </row>
    <row r="239" spans="1:27" ht="14.5" x14ac:dyDescent="0.35">
      <c r="A239">
        <v>3116</v>
      </c>
      <c r="B239" t="s">
        <v>972</v>
      </c>
      <c r="C239" t="s">
        <v>1385</v>
      </c>
      <c r="D239" t="s">
        <v>973</v>
      </c>
      <c r="E239" t="s">
        <v>8</v>
      </c>
      <c r="F239" t="s">
        <v>1503</v>
      </c>
      <c r="G239" t="s">
        <v>40</v>
      </c>
      <c r="H239" s="6">
        <v>43832</v>
      </c>
      <c r="I239" s="2">
        <v>45657</v>
      </c>
      <c r="J239">
        <v>286.27</v>
      </c>
      <c r="K239" s="45">
        <f t="shared" si="47"/>
        <v>858.10843137254915</v>
      </c>
      <c r="L239" s="3">
        <f t="shared" si="48"/>
        <v>366</v>
      </c>
      <c r="M239" s="3">
        <f t="shared" si="49"/>
        <v>1</v>
      </c>
      <c r="N239" s="3">
        <f t="shared" si="50"/>
        <v>66</v>
      </c>
      <c r="O239" s="3">
        <f t="shared" si="64"/>
        <v>299</v>
      </c>
      <c r="P239" s="51">
        <f t="shared" si="51"/>
        <v>85594.73</v>
      </c>
      <c r="Q239" s="51">
        <f t="shared" si="52"/>
        <v>149544.39858890153</v>
      </c>
      <c r="R239" s="51">
        <f t="shared" si="53"/>
        <v>129753.41132717242</v>
      </c>
      <c r="S239" s="51">
        <f t="shared" si="65"/>
        <v>279297.80991607392</v>
      </c>
      <c r="T239" s="58">
        <f t="shared" si="55"/>
        <v>25764.3</v>
      </c>
      <c r="U239" s="58">
        <f t="shared" si="54"/>
        <v>25764.3</v>
      </c>
      <c r="V239" s="13"/>
      <c r="W239" s="77">
        <f t="shared" si="56"/>
        <v>130</v>
      </c>
      <c r="X239" s="57">
        <f t="shared" si="57"/>
        <v>111554.09607843139</v>
      </c>
      <c r="Y239" s="72">
        <f t="shared" si="58"/>
        <v>85789.796078431391</v>
      </c>
      <c r="AA239" s="74">
        <f t="shared" si="59"/>
        <v>111554.09607843139</v>
      </c>
    </row>
    <row r="240" spans="1:27" ht="14.5" x14ac:dyDescent="0.35">
      <c r="A240">
        <v>3117</v>
      </c>
      <c r="B240" t="s">
        <v>974</v>
      </c>
      <c r="C240" t="s">
        <v>1385</v>
      </c>
      <c r="D240" t="s">
        <v>975</v>
      </c>
      <c r="E240" t="s">
        <v>8</v>
      </c>
      <c r="F240" t="s">
        <v>1503</v>
      </c>
      <c r="G240" t="s">
        <v>40</v>
      </c>
      <c r="H240" s="6">
        <v>43832</v>
      </c>
      <c r="I240" s="2">
        <v>45657</v>
      </c>
      <c r="J240">
        <v>286.27</v>
      </c>
      <c r="K240" s="45">
        <f t="shared" si="47"/>
        <v>870.85653594771259</v>
      </c>
      <c r="L240" s="3">
        <f t="shared" si="48"/>
        <v>366</v>
      </c>
      <c r="M240" s="3">
        <f t="shared" si="49"/>
        <v>2</v>
      </c>
      <c r="N240" s="3">
        <f t="shared" si="50"/>
        <v>0</v>
      </c>
      <c r="O240" s="3">
        <f t="shared" si="64"/>
        <v>364</v>
      </c>
      <c r="P240" s="51">
        <f t="shared" si="51"/>
        <v>104202.28</v>
      </c>
      <c r="Q240" s="51">
        <f t="shared" si="52"/>
        <v>182054.05045605404</v>
      </c>
      <c r="R240" s="51">
        <f t="shared" si="53"/>
        <v>157960.67465916643</v>
      </c>
      <c r="S240" s="51">
        <f t="shared" si="65"/>
        <v>340014.72511522047</v>
      </c>
      <c r="T240" s="58">
        <f t="shared" si="55"/>
        <v>25764.3</v>
      </c>
      <c r="U240" s="58">
        <f t="shared" si="54"/>
        <v>25764.3</v>
      </c>
      <c r="V240" s="13"/>
      <c r="W240" s="77">
        <f t="shared" si="56"/>
        <v>130</v>
      </c>
      <c r="X240" s="57">
        <f t="shared" si="57"/>
        <v>113211.34967320264</v>
      </c>
      <c r="Y240" s="72">
        <f t="shared" si="58"/>
        <v>87447.049673202637</v>
      </c>
      <c r="AA240" s="74">
        <f t="shared" si="59"/>
        <v>113211.34967320264</v>
      </c>
    </row>
    <row r="241" spans="1:27" ht="14.5" x14ac:dyDescent="0.35">
      <c r="A241">
        <v>3118</v>
      </c>
      <c r="B241" t="s">
        <v>976</v>
      </c>
      <c r="C241" t="s">
        <v>1488</v>
      </c>
      <c r="D241" t="s">
        <v>971</v>
      </c>
      <c r="E241" t="s">
        <v>8</v>
      </c>
      <c r="F241" t="s">
        <v>950</v>
      </c>
      <c r="G241" t="s">
        <v>40</v>
      </c>
      <c r="H241" s="6">
        <v>43832</v>
      </c>
      <c r="I241" s="2">
        <v>45657</v>
      </c>
      <c r="J241">
        <v>250</v>
      </c>
      <c r="K241" s="45">
        <f t="shared" si="47"/>
        <v>250</v>
      </c>
      <c r="L241" s="3">
        <f t="shared" si="48"/>
        <v>366</v>
      </c>
      <c r="M241" s="3">
        <f t="shared" si="49"/>
        <v>11</v>
      </c>
      <c r="N241" s="3">
        <f t="shared" si="50"/>
        <v>28</v>
      </c>
      <c r="O241" s="3">
        <f t="shared" si="64"/>
        <v>327</v>
      </c>
      <c r="P241" s="51">
        <f t="shared" si="51"/>
        <v>81750</v>
      </c>
      <c r="Q241" s="51">
        <f t="shared" si="52"/>
        <v>163548.55631629028</v>
      </c>
      <c r="R241" s="51">
        <f t="shared" si="53"/>
        <v>123925.16894435378</v>
      </c>
      <c r="S241" s="51">
        <f t="shared" si="65"/>
        <v>287473.72526064405</v>
      </c>
      <c r="T241" s="58">
        <f t="shared" si="55"/>
        <v>22500</v>
      </c>
      <c r="U241" s="58">
        <f t="shared" si="54"/>
        <v>22500</v>
      </c>
      <c r="V241" s="13"/>
      <c r="W241" s="77">
        <f t="shared" si="56"/>
        <v>0</v>
      </c>
      <c r="X241" s="57">
        <f t="shared" si="57"/>
        <v>0</v>
      </c>
      <c r="Y241" s="72">
        <f t="shared" si="58"/>
        <v>0</v>
      </c>
      <c r="AA241" s="74">
        <f t="shared" si="59"/>
        <v>22500</v>
      </c>
    </row>
    <row r="242" spans="1:27" ht="14.5" x14ac:dyDescent="0.35">
      <c r="A242">
        <v>3122</v>
      </c>
      <c r="B242" t="s">
        <v>977</v>
      </c>
      <c r="C242" t="s">
        <v>1385</v>
      </c>
      <c r="D242" t="s">
        <v>483</v>
      </c>
      <c r="E242" t="s">
        <v>8</v>
      </c>
      <c r="F242" t="s">
        <v>1503</v>
      </c>
      <c r="G242" t="s">
        <v>40</v>
      </c>
      <c r="H242" s="6">
        <v>37347</v>
      </c>
      <c r="I242" s="2">
        <v>45657</v>
      </c>
      <c r="J242">
        <v>303.47000000000003</v>
      </c>
      <c r="K242" s="45">
        <f t="shared" si="47"/>
        <v>1005.7540522875817</v>
      </c>
      <c r="L242" s="3">
        <f t="shared" si="48"/>
        <v>366</v>
      </c>
      <c r="M242" s="3">
        <f t="shared" si="49"/>
        <v>0</v>
      </c>
      <c r="N242" s="3">
        <f t="shared" si="50"/>
        <v>0</v>
      </c>
      <c r="O242" s="3">
        <f t="shared" si="64"/>
        <v>366</v>
      </c>
      <c r="P242" s="51">
        <f t="shared" si="51"/>
        <v>111070.02</v>
      </c>
      <c r="Q242" s="51">
        <f t="shared" si="52"/>
        <v>183054.3474365818</v>
      </c>
      <c r="R242" s="51">
        <f t="shared" si="53"/>
        <v>168371.51061960554</v>
      </c>
      <c r="S242" s="51">
        <f t="shared" si="65"/>
        <v>351425.85805618734</v>
      </c>
      <c r="T242" s="58">
        <f t="shared" si="55"/>
        <v>27312.300000000003</v>
      </c>
      <c r="U242" s="58">
        <f t="shared" si="54"/>
        <v>27312.300000000003</v>
      </c>
      <c r="V242" s="13"/>
      <c r="W242" s="77">
        <f t="shared" si="56"/>
        <v>130</v>
      </c>
      <c r="X242" s="57">
        <f t="shared" si="57"/>
        <v>130748.02679738561</v>
      </c>
      <c r="Y242" s="72">
        <f t="shared" si="58"/>
        <v>103435.72679738561</v>
      </c>
      <c r="AA242" s="74">
        <f t="shared" si="59"/>
        <v>130748.02679738561</v>
      </c>
    </row>
    <row r="243" spans="1:27" ht="14.5" x14ac:dyDescent="0.35">
      <c r="A243">
        <v>3123</v>
      </c>
      <c r="B243" t="s">
        <v>979</v>
      </c>
      <c r="C243" t="s">
        <v>1385</v>
      </c>
      <c r="D243" t="s">
        <v>971</v>
      </c>
      <c r="E243" t="s">
        <v>8</v>
      </c>
      <c r="F243" t="s">
        <v>1503</v>
      </c>
      <c r="G243" t="s">
        <v>40</v>
      </c>
      <c r="H243" s="6">
        <v>38261</v>
      </c>
      <c r="I243" s="2">
        <v>45657</v>
      </c>
      <c r="J243">
        <v>301.32</v>
      </c>
      <c r="K243" s="45">
        <f t="shared" si="47"/>
        <v>970.5402614379085</v>
      </c>
      <c r="L243" s="3">
        <f t="shared" si="48"/>
        <v>366</v>
      </c>
      <c r="M243" s="3">
        <f t="shared" si="49"/>
        <v>2</v>
      </c>
      <c r="N243" s="3">
        <f t="shared" si="50"/>
        <v>0</v>
      </c>
      <c r="O243" s="3">
        <f t="shared" si="64"/>
        <v>364</v>
      </c>
      <c r="P243" s="51">
        <f t="shared" si="51"/>
        <v>109680.48</v>
      </c>
      <c r="Q243" s="51">
        <f t="shared" si="52"/>
        <v>182054.05045605404</v>
      </c>
      <c r="R243" s="51">
        <f t="shared" si="53"/>
        <v>166265.10108743503</v>
      </c>
      <c r="S243" s="51">
        <f t="shared" si="65"/>
        <v>348319.15154348908</v>
      </c>
      <c r="T243" s="58">
        <f t="shared" si="55"/>
        <v>27118.799999999999</v>
      </c>
      <c r="U243" s="58">
        <f t="shared" si="54"/>
        <v>27118.799999999999</v>
      </c>
      <c r="V243" s="13"/>
      <c r="W243" s="77">
        <f t="shared" si="56"/>
        <v>130</v>
      </c>
      <c r="X243" s="57">
        <f t="shared" si="57"/>
        <v>126170.2339869281</v>
      </c>
      <c r="Y243" s="72">
        <f t="shared" si="58"/>
        <v>99051.433986928096</v>
      </c>
      <c r="AA243" s="74">
        <f t="shared" si="59"/>
        <v>126170.2339869281</v>
      </c>
    </row>
    <row r="244" spans="1:27" s="4" customFormat="1" ht="14.5" x14ac:dyDescent="0.35">
      <c r="A244">
        <v>3124</v>
      </c>
      <c r="B244" t="s">
        <v>981</v>
      </c>
      <c r="C244" t="s">
        <v>1385</v>
      </c>
      <c r="D244" t="s">
        <v>982</v>
      </c>
      <c r="E244" t="s">
        <v>8</v>
      </c>
      <c r="F244" t="s">
        <v>1517</v>
      </c>
      <c r="G244" t="s">
        <v>1529</v>
      </c>
      <c r="H244" s="6">
        <v>37681</v>
      </c>
      <c r="I244" s="2">
        <v>45657</v>
      </c>
      <c r="J244">
        <v>380.55</v>
      </c>
      <c r="K244" s="45">
        <f t="shared" si="47"/>
        <v>1307.8262091503268</v>
      </c>
      <c r="L244" s="3">
        <f t="shared" si="48"/>
        <v>366</v>
      </c>
      <c r="M244" s="3">
        <f t="shared" si="49"/>
        <v>0</v>
      </c>
      <c r="N244" s="3">
        <f t="shared" si="50"/>
        <v>0</v>
      </c>
      <c r="O244" s="3">
        <f t="shared" si="64"/>
        <v>366</v>
      </c>
      <c r="P244" s="51">
        <f t="shared" si="51"/>
        <v>139281.30000000002</v>
      </c>
      <c r="Q244" s="51">
        <f t="shared" si="52"/>
        <v>183054.3474365818</v>
      </c>
      <c r="R244" s="51">
        <f t="shared" si="53"/>
        <v>211137.10866408836</v>
      </c>
      <c r="S244" s="51">
        <f t="shared" si="65"/>
        <v>394191.45610067016</v>
      </c>
      <c r="T244" s="58">
        <f t="shared" si="55"/>
        <v>34249.5</v>
      </c>
      <c r="U244" s="58">
        <f t="shared" si="54"/>
        <v>34249.5</v>
      </c>
      <c r="V244" s="13"/>
      <c r="W244" s="77">
        <f t="shared" si="56"/>
        <v>130</v>
      </c>
      <c r="X244" s="57">
        <f t="shared" si="57"/>
        <v>170017.40718954249</v>
      </c>
      <c r="Y244" s="72">
        <f t="shared" si="58"/>
        <v>135767.90718954249</v>
      </c>
      <c r="AA244" s="74">
        <f t="shared" si="59"/>
        <v>170017.40718954249</v>
      </c>
    </row>
    <row r="245" spans="1:27" ht="14.5" x14ac:dyDescent="0.35">
      <c r="A245">
        <v>3125</v>
      </c>
      <c r="B245" t="s">
        <v>984</v>
      </c>
      <c r="C245" t="s">
        <v>1385</v>
      </c>
      <c r="D245" t="s">
        <v>985</v>
      </c>
      <c r="E245" t="s">
        <v>8</v>
      </c>
      <c r="F245" t="s">
        <v>1503</v>
      </c>
      <c r="G245" t="s">
        <v>40</v>
      </c>
      <c r="H245" s="6">
        <v>44136</v>
      </c>
      <c r="I245" s="2">
        <v>45657</v>
      </c>
      <c r="J245">
        <v>286.27</v>
      </c>
      <c r="K245" s="45">
        <f t="shared" si="47"/>
        <v>853.20738562091526</v>
      </c>
      <c r="L245" s="3">
        <f t="shared" si="48"/>
        <v>366</v>
      </c>
      <c r="M245" s="3">
        <f t="shared" si="49"/>
        <v>5</v>
      </c>
      <c r="N245" s="3">
        <f t="shared" si="50"/>
        <v>5</v>
      </c>
      <c r="O245" s="3">
        <f t="shared" si="64"/>
        <v>356</v>
      </c>
      <c r="P245" s="51">
        <f t="shared" si="51"/>
        <v>101912.12</v>
      </c>
      <c r="Q245" s="51">
        <f t="shared" si="52"/>
        <v>178052.86253394294</v>
      </c>
      <c r="R245" s="51">
        <f t="shared" si="53"/>
        <v>154489.01147984411</v>
      </c>
      <c r="S245" s="51">
        <f t="shared" si="65"/>
        <v>332541.87401378702</v>
      </c>
      <c r="T245" s="58">
        <f t="shared" si="55"/>
        <v>25764.3</v>
      </c>
      <c r="U245" s="58">
        <f t="shared" si="54"/>
        <v>25764.3</v>
      </c>
      <c r="V245" s="13"/>
      <c r="W245" s="77">
        <f t="shared" si="56"/>
        <v>130</v>
      </c>
      <c r="X245" s="57">
        <f t="shared" si="57"/>
        <v>110916.96013071899</v>
      </c>
      <c r="Y245" s="72">
        <f t="shared" si="58"/>
        <v>85152.660130718985</v>
      </c>
      <c r="AA245" s="74">
        <f t="shared" si="59"/>
        <v>110916.96013071899</v>
      </c>
    </row>
    <row r="246" spans="1:27" ht="14.5" x14ac:dyDescent="0.35">
      <c r="A246">
        <v>3126</v>
      </c>
      <c r="B246" t="s">
        <v>986</v>
      </c>
      <c r="C246" t="s">
        <v>1385</v>
      </c>
      <c r="D246" t="s">
        <v>971</v>
      </c>
      <c r="E246" t="s">
        <v>8</v>
      </c>
      <c r="F246" t="s">
        <v>1503</v>
      </c>
      <c r="G246" t="s">
        <v>40</v>
      </c>
      <c r="H246" s="6">
        <v>43832</v>
      </c>
      <c r="I246" s="2">
        <v>45657</v>
      </c>
      <c r="J246">
        <v>301.32</v>
      </c>
      <c r="K246" s="45">
        <f t="shared" si="47"/>
        <v>956.02967320261439</v>
      </c>
      <c r="L246" s="3">
        <f t="shared" si="48"/>
        <v>366</v>
      </c>
      <c r="M246" s="3">
        <f t="shared" si="49"/>
        <v>2</v>
      </c>
      <c r="N246" s="3">
        <f t="shared" si="50"/>
        <v>0</v>
      </c>
      <c r="O246" s="3">
        <f t="shared" si="64"/>
        <v>364</v>
      </c>
      <c r="P246" s="51">
        <f t="shared" si="51"/>
        <v>109680.48</v>
      </c>
      <c r="Q246" s="51">
        <f t="shared" si="52"/>
        <v>182054.05045605404</v>
      </c>
      <c r="R246" s="51">
        <f t="shared" si="53"/>
        <v>166265.10108743503</v>
      </c>
      <c r="S246" s="51">
        <f t="shared" si="65"/>
        <v>348319.15154348908</v>
      </c>
      <c r="T246" s="58">
        <f t="shared" si="55"/>
        <v>27118.799999999999</v>
      </c>
      <c r="U246" s="58">
        <f t="shared" si="54"/>
        <v>27118.799999999999</v>
      </c>
      <c r="V246" s="13"/>
      <c r="W246" s="77">
        <f t="shared" si="56"/>
        <v>130</v>
      </c>
      <c r="X246" s="57">
        <f t="shared" si="57"/>
        <v>124283.85751633986</v>
      </c>
      <c r="Y246" s="72">
        <f t="shared" si="58"/>
        <v>97165.057516339861</v>
      </c>
      <c r="AA246" s="74">
        <f t="shared" si="59"/>
        <v>124283.85751633986</v>
      </c>
    </row>
    <row r="247" spans="1:27" ht="14.5" x14ac:dyDescent="0.35">
      <c r="A247">
        <v>3127</v>
      </c>
      <c r="B247" t="s">
        <v>987</v>
      </c>
      <c r="C247" t="s">
        <v>1385</v>
      </c>
      <c r="D247" t="s">
        <v>988</v>
      </c>
      <c r="E247" t="s">
        <v>8</v>
      </c>
      <c r="F247" t="s">
        <v>1503</v>
      </c>
      <c r="G247" t="s">
        <v>1529</v>
      </c>
      <c r="H247" s="6">
        <v>43832</v>
      </c>
      <c r="I247" s="2">
        <v>45657</v>
      </c>
      <c r="J247">
        <v>286.27</v>
      </c>
      <c r="K247" s="45">
        <f t="shared" si="47"/>
        <v>943.34522875816981</v>
      </c>
      <c r="L247" s="3">
        <f t="shared" si="48"/>
        <v>366</v>
      </c>
      <c r="M247" s="3">
        <f t="shared" si="49"/>
        <v>2</v>
      </c>
      <c r="N247" s="3">
        <f t="shared" si="50"/>
        <v>0</v>
      </c>
      <c r="O247" s="3">
        <f t="shared" si="64"/>
        <v>364</v>
      </c>
      <c r="P247" s="51">
        <f t="shared" si="51"/>
        <v>104202.28</v>
      </c>
      <c r="Q247" s="51">
        <f t="shared" si="52"/>
        <v>182054.05045605404</v>
      </c>
      <c r="R247" s="51">
        <f t="shared" si="53"/>
        <v>157960.67465916643</v>
      </c>
      <c r="S247" s="51">
        <f t="shared" si="65"/>
        <v>340014.72511522047</v>
      </c>
      <c r="T247" s="58">
        <f t="shared" si="55"/>
        <v>25764.3</v>
      </c>
      <c r="U247" s="58">
        <f t="shared" si="54"/>
        <v>25764.3</v>
      </c>
      <c r="V247" s="13"/>
      <c r="W247" s="77">
        <f t="shared" si="56"/>
        <v>130</v>
      </c>
      <c r="X247" s="57">
        <f t="shared" si="57"/>
        <v>122634.87973856207</v>
      </c>
      <c r="Y247" s="72">
        <f t="shared" si="58"/>
        <v>96870.579738562068</v>
      </c>
      <c r="AA247" s="74">
        <f t="shared" si="59"/>
        <v>122634.87973856207</v>
      </c>
    </row>
    <row r="248" spans="1:27" ht="14.5" x14ac:dyDescent="0.35">
      <c r="A248">
        <v>3128</v>
      </c>
      <c r="B248" t="s">
        <v>989</v>
      </c>
      <c r="C248" t="s">
        <v>1385</v>
      </c>
      <c r="D248" t="s">
        <v>990</v>
      </c>
      <c r="E248" t="s">
        <v>8</v>
      </c>
      <c r="F248" t="s">
        <v>1503</v>
      </c>
      <c r="G248" t="s">
        <v>40</v>
      </c>
      <c r="H248" s="6">
        <v>43832</v>
      </c>
      <c r="I248" s="2">
        <v>45657</v>
      </c>
      <c r="J248">
        <v>301.32</v>
      </c>
      <c r="K248" s="45">
        <f t="shared" si="47"/>
        <v>972.79477124182995</v>
      </c>
      <c r="L248" s="3">
        <f t="shared" si="48"/>
        <v>366</v>
      </c>
      <c r="M248" s="3">
        <f t="shared" si="49"/>
        <v>3</v>
      </c>
      <c r="N248" s="3">
        <f t="shared" si="50"/>
        <v>0</v>
      </c>
      <c r="O248" s="3">
        <f t="shared" si="64"/>
        <v>363</v>
      </c>
      <c r="P248" s="51">
        <f t="shared" si="51"/>
        <v>109379.16</v>
      </c>
      <c r="Q248" s="51">
        <f t="shared" si="52"/>
        <v>181553.90196579014</v>
      </c>
      <c r="R248" s="51">
        <f t="shared" si="53"/>
        <v>165808.32883170035</v>
      </c>
      <c r="S248" s="51">
        <f t="shared" si="65"/>
        <v>347362.23079749045</v>
      </c>
      <c r="T248" s="58">
        <f t="shared" si="55"/>
        <v>27118.799999999999</v>
      </c>
      <c r="U248" s="58">
        <f t="shared" si="54"/>
        <v>27118.799999999999</v>
      </c>
      <c r="V248" s="13"/>
      <c r="W248" s="77">
        <f t="shared" si="56"/>
        <v>130</v>
      </c>
      <c r="X248" s="57">
        <f t="shared" si="57"/>
        <v>126463.3202614379</v>
      </c>
      <c r="Y248" s="72">
        <f t="shared" si="58"/>
        <v>99344.520261437894</v>
      </c>
      <c r="AA248" s="74">
        <f t="shared" si="59"/>
        <v>126463.3202614379</v>
      </c>
    </row>
    <row r="249" spans="1:27" ht="14.5" x14ac:dyDescent="0.35">
      <c r="A249">
        <v>3129</v>
      </c>
      <c r="B249" t="s">
        <v>991</v>
      </c>
      <c r="C249" t="s">
        <v>1385</v>
      </c>
      <c r="D249" t="s">
        <v>230</v>
      </c>
      <c r="E249" t="s">
        <v>8</v>
      </c>
      <c r="F249" t="s">
        <v>1503</v>
      </c>
      <c r="G249" t="s">
        <v>40</v>
      </c>
      <c r="H249" s="6">
        <v>43832</v>
      </c>
      <c r="I249" s="2">
        <v>45657</v>
      </c>
      <c r="J249">
        <v>303.47000000000003</v>
      </c>
      <c r="K249" s="45">
        <f t="shared" si="47"/>
        <v>1000.4864705882352</v>
      </c>
      <c r="L249" s="3">
        <f t="shared" si="48"/>
        <v>366</v>
      </c>
      <c r="M249" s="3">
        <f t="shared" si="49"/>
        <v>2</v>
      </c>
      <c r="N249" s="3">
        <f t="shared" si="50"/>
        <v>0</v>
      </c>
      <c r="O249" s="3">
        <f t="shared" si="64"/>
        <v>364</v>
      </c>
      <c r="P249" s="51">
        <f t="shared" si="51"/>
        <v>110463.08000000002</v>
      </c>
      <c r="Q249" s="51">
        <f t="shared" si="52"/>
        <v>182054.05045605404</v>
      </c>
      <c r="R249" s="51">
        <f t="shared" si="53"/>
        <v>167451.44772004487</v>
      </c>
      <c r="S249" s="51">
        <f t="shared" si="65"/>
        <v>349505.49817609892</v>
      </c>
      <c r="T249" s="58">
        <f t="shared" si="55"/>
        <v>27312.300000000003</v>
      </c>
      <c r="U249" s="58">
        <f t="shared" si="54"/>
        <v>27312.300000000003</v>
      </c>
      <c r="V249" s="13"/>
      <c r="W249" s="77">
        <f t="shared" si="56"/>
        <v>130</v>
      </c>
      <c r="X249" s="57">
        <f t="shared" si="57"/>
        <v>130063.24117647058</v>
      </c>
      <c r="Y249" s="72">
        <f t="shared" si="58"/>
        <v>102750.94117647057</v>
      </c>
      <c r="AA249" s="74">
        <f t="shared" si="59"/>
        <v>130063.24117647058</v>
      </c>
    </row>
    <row r="250" spans="1:27" ht="14.5" x14ac:dyDescent="0.35">
      <c r="A250">
        <v>3130</v>
      </c>
      <c r="B250" t="s">
        <v>992</v>
      </c>
      <c r="C250" t="s">
        <v>1385</v>
      </c>
      <c r="D250" t="s">
        <v>483</v>
      </c>
      <c r="E250" t="s">
        <v>8</v>
      </c>
      <c r="F250" t="s">
        <v>1503</v>
      </c>
      <c r="G250" t="s">
        <v>40</v>
      </c>
      <c r="H250" s="6">
        <v>36892</v>
      </c>
      <c r="I250" s="2">
        <v>45657</v>
      </c>
      <c r="J250">
        <v>303.47000000000003</v>
      </c>
      <c r="K250" s="45">
        <f t="shared" si="47"/>
        <v>988.9939869281045</v>
      </c>
      <c r="L250" s="3">
        <f t="shared" si="48"/>
        <v>366</v>
      </c>
      <c r="M250" s="3">
        <f t="shared" si="49"/>
        <v>0</v>
      </c>
      <c r="N250" s="3">
        <f t="shared" si="50"/>
        <v>3</v>
      </c>
      <c r="O250" s="3">
        <f t="shared" si="64"/>
        <v>363</v>
      </c>
      <c r="P250" s="51">
        <f t="shared" si="51"/>
        <v>110159.61000000002</v>
      </c>
      <c r="Q250" s="51">
        <f t="shared" si="52"/>
        <v>181553.90196579014</v>
      </c>
      <c r="R250" s="51">
        <f t="shared" si="53"/>
        <v>166991.41627026454</v>
      </c>
      <c r="S250" s="51">
        <f t="shared" si="65"/>
        <v>348545.31823605468</v>
      </c>
      <c r="T250" s="58">
        <f t="shared" si="55"/>
        <v>27312.300000000003</v>
      </c>
      <c r="U250" s="58">
        <f t="shared" si="54"/>
        <v>27312.300000000003</v>
      </c>
      <c r="V250" s="13"/>
      <c r="W250" s="77">
        <f t="shared" si="56"/>
        <v>130</v>
      </c>
      <c r="X250" s="57">
        <f t="shared" si="57"/>
        <v>128569.21830065359</v>
      </c>
      <c r="Y250" s="72">
        <f t="shared" si="58"/>
        <v>101256.91830065359</v>
      </c>
      <c r="AA250" s="74">
        <f t="shared" si="59"/>
        <v>128569.21830065359</v>
      </c>
    </row>
    <row r="251" spans="1:27" ht="14.5" x14ac:dyDescent="0.35">
      <c r="A251">
        <v>3131</v>
      </c>
      <c r="B251" t="s">
        <v>994</v>
      </c>
      <c r="C251" t="s">
        <v>1385</v>
      </c>
      <c r="D251" t="s">
        <v>995</v>
      </c>
      <c r="E251" t="s">
        <v>8</v>
      </c>
      <c r="F251" t="s">
        <v>1503</v>
      </c>
      <c r="G251" t="s">
        <v>40</v>
      </c>
      <c r="H251" s="6">
        <v>43832</v>
      </c>
      <c r="I251" s="2">
        <v>45657</v>
      </c>
      <c r="J251">
        <v>301.32</v>
      </c>
      <c r="K251" s="45">
        <f t="shared" si="47"/>
        <v>977.74235294117636</v>
      </c>
      <c r="L251" s="3">
        <f t="shared" si="48"/>
        <v>366</v>
      </c>
      <c r="M251" s="3">
        <f t="shared" si="49"/>
        <v>2</v>
      </c>
      <c r="N251" s="3">
        <f t="shared" si="50"/>
        <v>0</v>
      </c>
      <c r="O251" s="3">
        <f t="shared" si="64"/>
        <v>364</v>
      </c>
      <c r="P251" s="51">
        <f t="shared" si="51"/>
        <v>109680.48</v>
      </c>
      <c r="Q251" s="51">
        <f t="shared" si="52"/>
        <v>182054.05045605404</v>
      </c>
      <c r="R251" s="51">
        <f t="shared" si="53"/>
        <v>166265.10108743503</v>
      </c>
      <c r="S251" s="51">
        <f t="shared" si="65"/>
        <v>348319.15154348908</v>
      </c>
      <c r="T251" s="58">
        <f t="shared" si="55"/>
        <v>27118.799999999999</v>
      </c>
      <c r="U251" s="58">
        <f t="shared" si="54"/>
        <v>27118.799999999999</v>
      </c>
      <c r="V251" s="13"/>
      <c r="W251" s="77">
        <f t="shared" si="56"/>
        <v>130</v>
      </c>
      <c r="X251" s="57">
        <f t="shared" si="57"/>
        <v>127106.50588235293</v>
      </c>
      <c r="Y251" s="72">
        <f t="shared" si="58"/>
        <v>99987.705882352922</v>
      </c>
      <c r="AA251" s="74">
        <f t="shared" si="59"/>
        <v>127106.50588235293</v>
      </c>
    </row>
    <row r="252" spans="1:27" ht="14.5" x14ac:dyDescent="0.35">
      <c r="A252">
        <v>3132</v>
      </c>
      <c r="B252" t="s">
        <v>996</v>
      </c>
      <c r="C252" t="s">
        <v>1385</v>
      </c>
      <c r="D252" t="s">
        <v>975</v>
      </c>
      <c r="E252" t="s">
        <v>8</v>
      </c>
      <c r="F252" t="s">
        <v>1503</v>
      </c>
      <c r="G252" t="s">
        <v>40</v>
      </c>
      <c r="H252" s="6">
        <v>43832</v>
      </c>
      <c r="I252" s="2">
        <v>45657</v>
      </c>
      <c r="J252">
        <v>286.27</v>
      </c>
      <c r="K252" s="45">
        <f t="shared" si="47"/>
        <v>880.08241830065367</v>
      </c>
      <c r="L252" s="3">
        <f t="shared" si="48"/>
        <v>366</v>
      </c>
      <c r="M252" s="3">
        <f t="shared" si="49"/>
        <v>2</v>
      </c>
      <c r="N252" s="3">
        <f t="shared" si="50"/>
        <v>0</v>
      </c>
      <c r="O252" s="3">
        <f t="shared" si="64"/>
        <v>364</v>
      </c>
      <c r="P252" s="51">
        <f t="shared" si="51"/>
        <v>104202.28</v>
      </c>
      <c r="Q252" s="51">
        <f t="shared" si="52"/>
        <v>182054.05045605404</v>
      </c>
      <c r="R252" s="51">
        <f t="shared" si="53"/>
        <v>157960.67465916643</v>
      </c>
      <c r="S252" s="51">
        <f t="shared" si="65"/>
        <v>340014.72511522047</v>
      </c>
      <c r="T252" s="58">
        <f t="shared" si="55"/>
        <v>25764.3</v>
      </c>
      <c r="U252" s="58">
        <f t="shared" si="54"/>
        <v>25764.3</v>
      </c>
      <c r="V252" s="13"/>
      <c r="W252" s="77">
        <f t="shared" si="56"/>
        <v>130</v>
      </c>
      <c r="X252" s="57">
        <f t="shared" si="57"/>
        <v>114410.71437908498</v>
      </c>
      <c r="Y252" s="72">
        <f t="shared" si="58"/>
        <v>88646.414379084978</v>
      </c>
      <c r="AA252" s="74">
        <f t="shared" si="59"/>
        <v>114410.71437908498</v>
      </c>
    </row>
    <row r="253" spans="1:27" ht="14.5" x14ac:dyDescent="0.35">
      <c r="A253">
        <v>3133</v>
      </c>
      <c r="B253" t="s">
        <v>997</v>
      </c>
      <c r="C253" t="s">
        <v>1385</v>
      </c>
      <c r="D253" t="s">
        <v>143</v>
      </c>
      <c r="E253" t="s">
        <v>8</v>
      </c>
      <c r="F253" t="s">
        <v>1503</v>
      </c>
      <c r="G253" t="s">
        <v>40</v>
      </c>
      <c r="H253" s="6">
        <v>43832</v>
      </c>
      <c r="I253" s="2">
        <v>45657</v>
      </c>
      <c r="J253">
        <v>268.75</v>
      </c>
      <c r="K253" s="45">
        <f t="shared" si="47"/>
        <v>547.75464052287577</v>
      </c>
      <c r="L253" s="3">
        <f t="shared" si="48"/>
        <v>366</v>
      </c>
      <c r="M253" s="3">
        <f t="shared" si="49"/>
        <v>1</v>
      </c>
      <c r="N253" s="3">
        <f t="shared" si="50"/>
        <v>83</v>
      </c>
      <c r="O253" s="3">
        <f t="shared" si="64"/>
        <v>282</v>
      </c>
      <c r="P253" s="51">
        <f t="shared" si="51"/>
        <v>75787.5</v>
      </c>
      <c r="Q253" s="51">
        <f t="shared" si="52"/>
        <v>141041.87425441548</v>
      </c>
      <c r="R253" s="51">
        <f t="shared" si="53"/>
        <v>114886.59010850411</v>
      </c>
      <c r="S253" s="51">
        <f t="shared" si="65"/>
        <v>255928.46436291959</v>
      </c>
      <c r="T253" s="58">
        <f t="shared" si="55"/>
        <v>24187.5</v>
      </c>
      <c r="U253" s="58">
        <f t="shared" si="54"/>
        <v>24187.5</v>
      </c>
      <c r="V253" s="13"/>
      <c r="W253" s="77">
        <f t="shared" si="56"/>
        <v>130</v>
      </c>
      <c r="X253" s="57">
        <f t="shared" si="57"/>
        <v>71208.103267973856</v>
      </c>
      <c r="Y253" s="72">
        <f t="shared" si="58"/>
        <v>47020.603267973856</v>
      </c>
      <c r="AA253" s="74">
        <f t="shared" si="59"/>
        <v>71208.103267973856</v>
      </c>
    </row>
    <row r="254" spans="1:27" ht="14.5" x14ac:dyDescent="0.35">
      <c r="A254">
        <v>3134</v>
      </c>
      <c r="B254" t="s">
        <v>998</v>
      </c>
      <c r="C254" t="s">
        <v>1385</v>
      </c>
      <c r="D254" t="s">
        <v>230</v>
      </c>
      <c r="E254" t="s">
        <v>8</v>
      </c>
      <c r="F254" t="s">
        <v>1503</v>
      </c>
      <c r="G254" t="s">
        <v>40</v>
      </c>
      <c r="H254" s="6">
        <v>43832</v>
      </c>
      <c r="I254" s="2">
        <v>45657</v>
      </c>
      <c r="J254">
        <v>303.47000000000003</v>
      </c>
      <c r="K254" s="45">
        <f t="shared" si="47"/>
        <v>996.08117647058816</v>
      </c>
      <c r="L254" s="3">
        <f t="shared" si="48"/>
        <v>366</v>
      </c>
      <c r="M254" s="3">
        <f t="shared" si="49"/>
        <v>3</v>
      </c>
      <c r="N254" s="3">
        <f t="shared" si="50"/>
        <v>0</v>
      </c>
      <c r="O254" s="3">
        <f t="shared" si="64"/>
        <v>363</v>
      </c>
      <c r="P254" s="51">
        <f t="shared" si="51"/>
        <v>110159.61000000002</v>
      </c>
      <c r="Q254" s="51">
        <f t="shared" si="52"/>
        <v>181553.90196579014</v>
      </c>
      <c r="R254" s="51">
        <f t="shared" si="53"/>
        <v>166991.41627026454</v>
      </c>
      <c r="S254" s="51">
        <f t="shared" si="65"/>
        <v>348545.31823605468</v>
      </c>
      <c r="T254" s="58">
        <f t="shared" si="55"/>
        <v>27312.300000000003</v>
      </c>
      <c r="U254" s="58">
        <f t="shared" si="54"/>
        <v>27312.300000000003</v>
      </c>
      <c r="V254" s="13"/>
      <c r="W254" s="77">
        <f t="shared" si="56"/>
        <v>130</v>
      </c>
      <c r="X254" s="57">
        <f t="shared" si="57"/>
        <v>129490.55294117646</v>
      </c>
      <c r="Y254" s="72">
        <f t="shared" si="58"/>
        <v>102178.25294117646</v>
      </c>
      <c r="AA254" s="74">
        <f t="shared" si="59"/>
        <v>129490.55294117646</v>
      </c>
    </row>
    <row r="255" spans="1:27" ht="14.5" x14ac:dyDescent="0.35">
      <c r="A255">
        <v>3135</v>
      </c>
      <c r="B255" t="s">
        <v>999</v>
      </c>
      <c r="C255" t="s">
        <v>1488</v>
      </c>
      <c r="D255" t="s">
        <v>1000</v>
      </c>
      <c r="E255" t="s">
        <v>8</v>
      </c>
      <c r="F255" t="s">
        <v>1503</v>
      </c>
      <c r="G255" t="s">
        <v>40</v>
      </c>
      <c r="H255" s="6">
        <v>43832</v>
      </c>
      <c r="I255" s="2">
        <v>45657</v>
      </c>
      <c r="J255">
        <v>286.27</v>
      </c>
      <c r="K255" s="45">
        <f t="shared" si="47"/>
        <v>883.58973856209161</v>
      </c>
      <c r="L255" s="3">
        <f t="shared" si="48"/>
        <v>366</v>
      </c>
      <c r="M255" s="3">
        <f t="shared" si="49"/>
        <v>10</v>
      </c>
      <c r="N255" s="3">
        <f t="shared" si="50"/>
        <v>0</v>
      </c>
      <c r="O255" s="3">
        <f t="shared" si="64"/>
        <v>356</v>
      </c>
      <c r="P255" s="51">
        <f t="shared" si="51"/>
        <v>101912.12</v>
      </c>
      <c r="Q255" s="51">
        <f t="shared" si="52"/>
        <v>178052.86253394294</v>
      </c>
      <c r="R255" s="51">
        <f t="shared" si="53"/>
        <v>154489.01147984411</v>
      </c>
      <c r="S255" s="51">
        <f t="shared" si="65"/>
        <v>332541.87401378702</v>
      </c>
      <c r="T255" s="58">
        <f t="shared" si="55"/>
        <v>25764.3</v>
      </c>
      <c r="U255" s="58">
        <f t="shared" si="54"/>
        <v>25764.3</v>
      </c>
      <c r="V255" s="13"/>
      <c r="W255" s="77">
        <f t="shared" si="56"/>
        <v>0</v>
      </c>
      <c r="X255" s="57">
        <f t="shared" si="57"/>
        <v>0</v>
      </c>
      <c r="Y255" s="72">
        <f t="shared" si="58"/>
        <v>0</v>
      </c>
      <c r="AA255" s="74">
        <f t="shared" si="59"/>
        <v>25764.3</v>
      </c>
    </row>
    <row r="256" spans="1:27" ht="14.5" x14ac:dyDescent="0.35">
      <c r="A256">
        <v>3136</v>
      </c>
      <c r="B256" t="s">
        <v>1001</v>
      </c>
      <c r="C256" t="s">
        <v>1385</v>
      </c>
      <c r="D256" t="s">
        <v>230</v>
      </c>
      <c r="E256" t="s">
        <v>8</v>
      </c>
      <c r="F256" t="s">
        <v>1503</v>
      </c>
      <c r="G256" t="s">
        <v>40</v>
      </c>
      <c r="H256" s="6">
        <v>43832</v>
      </c>
      <c r="I256" s="2">
        <v>45657</v>
      </c>
      <c r="J256">
        <v>303.47000000000003</v>
      </c>
      <c r="K256" s="45">
        <f t="shared" si="47"/>
        <v>1012.2078431372548</v>
      </c>
      <c r="L256" s="3">
        <f t="shared" si="48"/>
        <v>366</v>
      </c>
      <c r="M256" s="3">
        <f t="shared" si="49"/>
        <v>1</v>
      </c>
      <c r="N256" s="3">
        <f t="shared" si="50"/>
        <v>0</v>
      </c>
      <c r="O256" s="3">
        <f t="shared" si="64"/>
        <v>365</v>
      </c>
      <c r="P256" s="51">
        <f t="shared" si="51"/>
        <v>110766.55</v>
      </c>
      <c r="Q256" s="51">
        <f t="shared" si="52"/>
        <v>182554.19894631792</v>
      </c>
      <c r="R256" s="51">
        <f t="shared" si="53"/>
        <v>167911.47916982521</v>
      </c>
      <c r="S256" s="51">
        <f t="shared" si="65"/>
        <v>350465.6781161431</v>
      </c>
      <c r="T256" s="58">
        <f t="shared" si="55"/>
        <v>27312.300000000003</v>
      </c>
      <c r="U256" s="58">
        <f t="shared" si="54"/>
        <v>27312.300000000003</v>
      </c>
      <c r="V256" s="13"/>
      <c r="W256" s="77">
        <f t="shared" si="56"/>
        <v>130</v>
      </c>
      <c r="X256" s="57">
        <f t="shared" si="57"/>
        <v>131587.01960784313</v>
      </c>
      <c r="Y256" s="72">
        <f t="shared" si="58"/>
        <v>104274.71960784313</v>
      </c>
      <c r="AA256" s="74">
        <f t="shared" si="59"/>
        <v>131587.01960784313</v>
      </c>
    </row>
    <row r="257" spans="1:27" ht="14.5" x14ac:dyDescent="0.35">
      <c r="A257">
        <v>3138</v>
      </c>
      <c r="B257" t="s">
        <v>1002</v>
      </c>
      <c r="C257" t="s">
        <v>1385</v>
      </c>
      <c r="D257" t="s">
        <v>1003</v>
      </c>
      <c r="E257" t="s">
        <v>8</v>
      </c>
      <c r="F257" t="s">
        <v>1503</v>
      </c>
      <c r="G257" t="s">
        <v>40</v>
      </c>
      <c r="H257" s="6">
        <v>44317</v>
      </c>
      <c r="I257" s="2">
        <v>45657</v>
      </c>
      <c r="J257">
        <v>286.27</v>
      </c>
      <c r="K257" s="45">
        <f t="shared" si="47"/>
        <v>876.29248366013087</v>
      </c>
      <c r="L257" s="3">
        <f t="shared" si="48"/>
        <v>366</v>
      </c>
      <c r="M257" s="3">
        <f t="shared" si="49"/>
        <v>1</v>
      </c>
      <c r="N257" s="3">
        <f t="shared" si="50"/>
        <v>0</v>
      </c>
      <c r="O257" s="3">
        <f t="shared" si="64"/>
        <v>365</v>
      </c>
      <c r="P257" s="51">
        <f t="shared" si="51"/>
        <v>104488.54999999999</v>
      </c>
      <c r="Q257" s="51">
        <f t="shared" si="52"/>
        <v>182554.19894631792</v>
      </c>
      <c r="R257" s="51">
        <f t="shared" si="53"/>
        <v>158394.63255658172</v>
      </c>
      <c r="S257" s="51">
        <f t="shared" si="65"/>
        <v>340948.83150289964</v>
      </c>
      <c r="T257" s="58">
        <f t="shared" si="55"/>
        <v>25764.3</v>
      </c>
      <c r="U257" s="58">
        <f t="shared" si="54"/>
        <v>25764.3</v>
      </c>
      <c r="V257" s="13"/>
      <c r="W257" s="77">
        <f t="shared" si="56"/>
        <v>130</v>
      </c>
      <c r="X257" s="57">
        <f t="shared" si="57"/>
        <v>113918.02287581701</v>
      </c>
      <c r="Y257" s="72">
        <f t="shared" si="58"/>
        <v>88153.722875817009</v>
      </c>
      <c r="AA257" s="74">
        <f t="shared" si="59"/>
        <v>113918.02287581701</v>
      </c>
    </row>
    <row r="258" spans="1:27" ht="14.5" x14ac:dyDescent="0.35">
      <c r="A258">
        <v>3140</v>
      </c>
      <c r="B258" t="s">
        <v>1005</v>
      </c>
      <c r="C258" t="s">
        <v>1385</v>
      </c>
      <c r="D258" t="s">
        <v>985</v>
      </c>
      <c r="E258" t="s">
        <v>8</v>
      </c>
      <c r="F258" t="s">
        <v>1503</v>
      </c>
      <c r="G258" t="s">
        <v>40</v>
      </c>
      <c r="H258" s="6">
        <v>43832</v>
      </c>
      <c r="I258" s="2">
        <v>45657</v>
      </c>
      <c r="J258">
        <v>286.27</v>
      </c>
      <c r="K258" s="45">
        <f t="shared" si="47"/>
        <v>748.18450980392174</v>
      </c>
      <c r="L258" s="3">
        <f t="shared" si="48"/>
        <v>366</v>
      </c>
      <c r="M258" s="3">
        <f t="shared" si="49"/>
        <v>37</v>
      </c>
      <c r="N258" s="3">
        <f t="shared" si="50"/>
        <v>3</v>
      </c>
      <c r="O258" s="3">
        <f t="shared" si="64"/>
        <v>326</v>
      </c>
      <c r="P258" s="51">
        <f t="shared" si="51"/>
        <v>93324.01999999999</v>
      </c>
      <c r="Q258" s="51">
        <f t="shared" si="52"/>
        <v>163048.40782602641</v>
      </c>
      <c r="R258" s="51">
        <f t="shared" si="53"/>
        <v>141470.2745573853</v>
      </c>
      <c r="S258" s="51">
        <f t="shared" si="65"/>
        <v>304518.68238341168</v>
      </c>
      <c r="T258" s="58">
        <f t="shared" si="55"/>
        <v>25764.3</v>
      </c>
      <c r="U258" s="58">
        <f t="shared" si="54"/>
        <v>25764.3</v>
      </c>
      <c r="V258" s="13"/>
      <c r="W258" s="77">
        <f t="shared" si="56"/>
        <v>130</v>
      </c>
      <c r="X258" s="57">
        <f t="shared" si="57"/>
        <v>97263.986274509822</v>
      </c>
      <c r="Y258" s="72">
        <f t="shared" si="58"/>
        <v>71499.686274509819</v>
      </c>
      <c r="AA258" s="74">
        <f t="shared" si="59"/>
        <v>97263.986274509822</v>
      </c>
    </row>
    <row r="259" spans="1:27" ht="14.5" x14ac:dyDescent="0.35">
      <c r="A259">
        <v>3141</v>
      </c>
      <c r="B259" t="s">
        <v>1006</v>
      </c>
      <c r="C259" t="s">
        <v>1385</v>
      </c>
      <c r="D259" t="s">
        <v>975</v>
      </c>
      <c r="E259" t="s">
        <v>8</v>
      </c>
      <c r="F259" t="s">
        <v>1503</v>
      </c>
      <c r="G259" t="s">
        <v>40</v>
      </c>
      <c r="H259" s="6">
        <v>43832</v>
      </c>
      <c r="I259" s="2">
        <v>45657</v>
      </c>
      <c r="J259">
        <v>286.27</v>
      </c>
      <c r="K259" s="45">
        <f t="shared" si="47"/>
        <v>886.59294117647062</v>
      </c>
      <c r="L259" s="3">
        <f t="shared" si="48"/>
        <v>366</v>
      </c>
      <c r="M259" s="3">
        <f t="shared" si="49"/>
        <v>2</v>
      </c>
      <c r="N259" s="3">
        <f t="shared" si="50"/>
        <v>0</v>
      </c>
      <c r="O259" s="3">
        <f t="shared" si="64"/>
        <v>364</v>
      </c>
      <c r="P259" s="51">
        <f t="shared" si="51"/>
        <v>104202.28</v>
      </c>
      <c r="Q259" s="51">
        <f t="shared" si="52"/>
        <v>182054.05045605404</v>
      </c>
      <c r="R259" s="51">
        <f t="shared" si="53"/>
        <v>157960.67465916643</v>
      </c>
      <c r="S259" s="51">
        <f t="shared" si="65"/>
        <v>340014.72511522047</v>
      </c>
      <c r="T259" s="58">
        <f t="shared" si="55"/>
        <v>25764.3</v>
      </c>
      <c r="U259" s="58">
        <f t="shared" si="54"/>
        <v>25764.3</v>
      </c>
      <c r="V259" s="13"/>
      <c r="W259" s="77">
        <f t="shared" si="56"/>
        <v>130</v>
      </c>
      <c r="X259" s="57">
        <f t="shared" si="57"/>
        <v>115257.08235294119</v>
      </c>
      <c r="Y259" s="72">
        <f t="shared" si="58"/>
        <v>89492.782352941183</v>
      </c>
      <c r="AA259" s="74">
        <f t="shared" si="59"/>
        <v>115257.08235294119</v>
      </c>
    </row>
    <row r="260" spans="1:27" ht="14.5" x14ac:dyDescent="0.35">
      <c r="A260">
        <v>3142</v>
      </c>
      <c r="B260" t="s">
        <v>1007</v>
      </c>
      <c r="C260" t="s">
        <v>1385</v>
      </c>
      <c r="D260" t="s">
        <v>952</v>
      </c>
      <c r="E260" t="s">
        <v>8</v>
      </c>
      <c r="F260" t="s">
        <v>1503</v>
      </c>
      <c r="G260" t="s">
        <v>40</v>
      </c>
      <c r="H260" s="6">
        <v>43832</v>
      </c>
      <c r="I260" s="2">
        <v>45657</v>
      </c>
      <c r="J260">
        <v>286.27</v>
      </c>
      <c r="K260" s="45">
        <f t="shared" si="47"/>
        <v>896.69679738562104</v>
      </c>
      <c r="L260" s="3">
        <f t="shared" si="48"/>
        <v>366</v>
      </c>
      <c r="M260" s="3">
        <f t="shared" si="49"/>
        <v>6</v>
      </c>
      <c r="N260" s="3">
        <f t="shared" si="50"/>
        <v>0</v>
      </c>
      <c r="O260" s="3">
        <f t="shared" si="64"/>
        <v>360</v>
      </c>
      <c r="P260" s="51">
        <f t="shared" si="51"/>
        <v>103057.2</v>
      </c>
      <c r="Q260" s="51">
        <f t="shared" si="52"/>
        <v>180053.45649499848</v>
      </c>
      <c r="R260" s="51">
        <f t="shared" si="53"/>
        <v>156224.84306950527</v>
      </c>
      <c r="S260" s="51">
        <f t="shared" si="65"/>
        <v>336278.29956450372</v>
      </c>
      <c r="T260" s="58">
        <f t="shared" si="55"/>
        <v>25764.3</v>
      </c>
      <c r="U260" s="58">
        <f t="shared" si="54"/>
        <v>25764.3</v>
      </c>
      <c r="V260" s="13"/>
      <c r="W260" s="77">
        <f t="shared" si="56"/>
        <v>130</v>
      </c>
      <c r="X260" s="57">
        <f t="shared" si="57"/>
        <v>116570.58366013074</v>
      </c>
      <c r="Y260" s="72">
        <f t="shared" si="58"/>
        <v>90806.283660130735</v>
      </c>
      <c r="AA260" s="74">
        <f t="shared" si="59"/>
        <v>116570.58366013074</v>
      </c>
    </row>
    <row r="261" spans="1:27" ht="14.5" x14ac:dyDescent="0.35">
      <c r="A261">
        <v>3143</v>
      </c>
      <c r="B261" t="s">
        <v>1008</v>
      </c>
      <c r="C261" t="s">
        <v>1385</v>
      </c>
      <c r="D261" t="s">
        <v>934</v>
      </c>
      <c r="E261" t="s">
        <v>8</v>
      </c>
      <c r="F261" t="s">
        <v>1517</v>
      </c>
      <c r="G261" t="s">
        <v>1529</v>
      </c>
      <c r="H261" s="6">
        <v>43832</v>
      </c>
      <c r="I261" s="2">
        <v>45657</v>
      </c>
      <c r="J261">
        <v>331.1</v>
      </c>
      <c r="K261" s="45">
        <f t="shared" ref="K261:K324" si="66">IFERROR(VLOOKUP(A261,promedio,29,FALSE),J261)</f>
        <v>912.32196078431377</v>
      </c>
      <c r="L261" s="3">
        <f t="shared" ref="L261:L324" si="67">IF(DATEDIF(H261,I261,"D")&gt;366,366,DATEDIF(H261,I261,"D")+1)</f>
        <v>366</v>
      </c>
      <c r="M261" s="3">
        <f t="shared" ref="M261:M324" si="68">IFERROR(VLOOKUP(A261,faltas,7,FALSE),0)</f>
        <v>1</v>
      </c>
      <c r="N261" s="3">
        <f t="shared" ref="N261:N324" si="69">IFERROR(VLOOKUP(A261,INCP,4,FALSE),0)</f>
        <v>0</v>
      </c>
      <c r="O261" s="3">
        <f t="shared" si="64"/>
        <v>365</v>
      </c>
      <c r="P261" s="51">
        <f t="shared" ref="P261:P324" si="70">IF(J261&gt;TOPE,TOPE,J261)*O261</f>
        <v>120851.50000000001</v>
      </c>
      <c r="Q261" s="51">
        <f t="shared" ref="Q261:Q324" si="71">O261*facdias</f>
        <v>182554.19894631792</v>
      </c>
      <c r="R261" s="51">
        <f t="shared" ref="R261:R324" si="72">P261*facsueldo</f>
        <v>183199.29730493666</v>
      </c>
      <c r="S261" s="51">
        <f t="shared" si="65"/>
        <v>365753.49625125458</v>
      </c>
      <c r="T261" s="58">
        <f t="shared" si="55"/>
        <v>29799.000000000004</v>
      </c>
      <c r="U261" s="58">
        <f t="shared" ref="U261:U324" si="73">IF(S261&gt;T261,T261,S261)</f>
        <v>29799.000000000004</v>
      </c>
      <c r="V261" s="13"/>
      <c r="W261" s="77">
        <f t="shared" si="56"/>
        <v>130</v>
      </c>
      <c r="X261" s="57">
        <f t="shared" si="57"/>
        <v>118601.85490196079</v>
      </c>
      <c r="Y261" s="72">
        <f t="shared" si="58"/>
        <v>88802.854901960789</v>
      </c>
      <c r="AA261" s="74">
        <f t="shared" si="59"/>
        <v>118601.85490196079</v>
      </c>
    </row>
    <row r="262" spans="1:27" ht="14.5" x14ac:dyDescent="0.35">
      <c r="A262">
        <v>3144</v>
      </c>
      <c r="B262" t="s">
        <v>1009</v>
      </c>
      <c r="C262" t="s">
        <v>1385</v>
      </c>
      <c r="D262" t="s">
        <v>143</v>
      </c>
      <c r="E262" t="s">
        <v>8</v>
      </c>
      <c r="F262" t="s">
        <v>1503</v>
      </c>
      <c r="G262" t="s">
        <v>40</v>
      </c>
      <c r="H262" s="6">
        <v>43832</v>
      </c>
      <c r="I262" s="2">
        <v>45657</v>
      </c>
      <c r="J262">
        <v>286.27</v>
      </c>
      <c r="K262" s="45">
        <f t="shared" si="66"/>
        <v>881.64013071895431</v>
      </c>
      <c r="L262" s="3">
        <f t="shared" si="67"/>
        <v>366</v>
      </c>
      <c r="M262" s="3">
        <f t="shared" si="68"/>
        <v>5</v>
      </c>
      <c r="N262" s="3">
        <f t="shared" si="69"/>
        <v>0</v>
      </c>
      <c r="O262" s="3">
        <f t="shared" si="64"/>
        <v>361</v>
      </c>
      <c r="P262" s="51">
        <f t="shared" si="70"/>
        <v>103343.46999999999</v>
      </c>
      <c r="Q262" s="51">
        <f t="shared" si="71"/>
        <v>180553.60498526238</v>
      </c>
      <c r="R262" s="51">
        <f t="shared" si="72"/>
        <v>156658.80096692053</v>
      </c>
      <c r="S262" s="51">
        <f t="shared" si="65"/>
        <v>337212.40595218295</v>
      </c>
      <c r="T262" s="58">
        <f t="shared" ref="T262:T325" si="74">90*J262</f>
        <v>25764.3</v>
      </c>
      <c r="U262" s="58">
        <f t="shared" si="73"/>
        <v>25764.3</v>
      </c>
      <c r="V262" s="13"/>
      <c r="W262" s="77">
        <f t="shared" ref="W262:W325" si="75">IF(C262="ACTIVO",130,0)</f>
        <v>130</v>
      </c>
      <c r="X262" s="57">
        <f t="shared" ref="X262:X325" si="76">K262*W262</f>
        <v>114613.21699346406</v>
      </c>
      <c r="Y262" s="72">
        <f t="shared" ref="Y262:Y325" si="77">IF(X262-U262&lt;0,0,X262-U262)</f>
        <v>88848.916993464052</v>
      </c>
      <c r="AA262" s="74">
        <f t="shared" ref="AA262:AA325" si="78">U262+Y262</f>
        <v>114613.21699346406</v>
      </c>
    </row>
    <row r="263" spans="1:27" ht="14.5" x14ac:dyDescent="0.35">
      <c r="A263">
        <v>3145</v>
      </c>
      <c r="B263" t="s">
        <v>1010</v>
      </c>
      <c r="C263" t="s">
        <v>1385</v>
      </c>
      <c r="D263" t="s">
        <v>985</v>
      </c>
      <c r="E263" t="s">
        <v>8</v>
      </c>
      <c r="F263" t="s">
        <v>1503</v>
      </c>
      <c r="G263" t="s">
        <v>40</v>
      </c>
      <c r="H263" s="6">
        <v>43966</v>
      </c>
      <c r="I263" s="2">
        <v>45657</v>
      </c>
      <c r="J263">
        <v>286.27</v>
      </c>
      <c r="K263" s="45">
        <f t="shared" si="66"/>
        <v>877.14418300653608</v>
      </c>
      <c r="L263" s="3">
        <f t="shared" si="67"/>
        <v>366</v>
      </c>
      <c r="M263" s="3">
        <f t="shared" si="68"/>
        <v>4</v>
      </c>
      <c r="N263" s="3">
        <f t="shared" si="69"/>
        <v>0</v>
      </c>
      <c r="O263" s="3">
        <f t="shared" si="64"/>
        <v>362</v>
      </c>
      <c r="P263" s="51">
        <f t="shared" si="70"/>
        <v>103629.73999999999</v>
      </c>
      <c r="Q263" s="51">
        <f t="shared" si="71"/>
        <v>181053.75347552626</v>
      </c>
      <c r="R263" s="51">
        <f t="shared" si="72"/>
        <v>157092.75886433583</v>
      </c>
      <c r="S263" s="51">
        <f t="shared" si="65"/>
        <v>338146.51233986206</v>
      </c>
      <c r="T263" s="58">
        <f t="shared" si="74"/>
        <v>25764.3</v>
      </c>
      <c r="U263" s="58">
        <f t="shared" si="73"/>
        <v>25764.3</v>
      </c>
      <c r="V263" s="13"/>
      <c r="W263" s="77">
        <f t="shared" si="75"/>
        <v>130</v>
      </c>
      <c r="X263" s="57">
        <f t="shared" si="76"/>
        <v>114028.74379084969</v>
      </c>
      <c r="Y263" s="72">
        <f t="shared" si="77"/>
        <v>88264.443790849691</v>
      </c>
      <c r="AA263" s="74">
        <f t="shared" si="78"/>
        <v>114028.74379084969</v>
      </c>
    </row>
    <row r="264" spans="1:27" ht="14.5" x14ac:dyDescent="0.35">
      <c r="A264">
        <v>3147</v>
      </c>
      <c r="B264" t="s">
        <v>1011</v>
      </c>
      <c r="C264" t="s">
        <v>1385</v>
      </c>
      <c r="D264" t="s">
        <v>990</v>
      </c>
      <c r="E264" t="s">
        <v>8</v>
      </c>
      <c r="F264" t="s">
        <v>1503</v>
      </c>
      <c r="G264" t="s">
        <v>40</v>
      </c>
      <c r="H264" s="6">
        <v>43832</v>
      </c>
      <c r="I264" s="2">
        <v>45657</v>
      </c>
      <c r="J264">
        <v>301.32</v>
      </c>
      <c r="K264" s="45">
        <f t="shared" si="66"/>
        <v>978.73967320261431</v>
      </c>
      <c r="L264" s="3">
        <f t="shared" si="67"/>
        <v>366</v>
      </c>
      <c r="M264" s="3">
        <f t="shared" si="68"/>
        <v>3</v>
      </c>
      <c r="N264" s="3">
        <f t="shared" si="69"/>
        <v>0</v>
      </c>
      <c r="O264" s="3">
        <f t="shared" si="64"/>
        <v>363</v>
      </c>
      <c r="P264" s="51">
        <f t="shared" si="70"/>
        <v>109379.16</v>
      </c>
      <c r="Q264" s="51">
        <f t="shared" si="71"/>
        <v>181553.90196579014</v>
      </c>
      <c r="R264" s="51">
        <f t="shared" si="72"/>
        <v>165808.32883170035</v>
      </c>
      <c r="S264" s="51">
        <f t="shared" si="65"/>
        <v>347362.23079749045</v>
      </c>
      <c r="T264" s="58">
        <f t="shared" si="74"/>
        <v>27118.799999999999</v>
      </c>
      <c r="U264" s="58">
        <f t="shared" si="73"/>
        <v>27118.799999999999</v>
      </c>
      <c r="V264" s="13"/>
      <c r="W264" s="77">
        <f t="shared" si="75"/>
        <v>130</v>
      </c>
      <c r="X264" s="57">
        <f t="shared" si="76"/>
        <v>127236.15751633987</v>
      </c>
      <c r="Y264" s="72">
        <f t="shared" si="77"/>
        <v>100117.35751633986</v>
      </c>
      <c r="AA264" s="74">
        <f t="shared" si="78"/>
        <v>127236.15751633987</v>
      </c>
    </row>
    <row r="265" spans="1:27" ht="14.5" x14ac:dyDescent="0.35">
      <c r="A265">
        <v>3148</v>
      </c>
      <c r="B265" t="s">
        <v>1012</v>
      </c>
      <c r="C265" t="s">
        <v>1385</v>
      </c>
      <c r="D265" t="s">
        <v>985</v>
      </c>
      <c r="E265" t="s">
        <v>8</v>
      </c>
      <c r="F265" t="s">
        <v>1503</v>
      </c>
      <c r="G265" t="s">
        <v>40</v>
      </c>
      <c r="H265" s="6">
        <v>43832</v>
      </c>
      <c r="I265" s="2">
        <v>45657</v>
      </c>
      <c r="J265">
        <v>286.27</v>
      </c>
      <c r="K265" s="45">
        <f t="shared" si="66"/>
        <v>886.25339869281061</v>
      </c>
      <c r="L265" s="3">
        <f t="shared" si="67"/>
        <v>366</v>
      </c>
      <c r="M265" s="3">
        <f t="shared" si="68"/>
        <v>2</v>
      </c>
      <c r="N265" s="3">
        <f t="shared" si="69"/>
        <v>0</v>
      </c>
      <c r="O265" s="3">
        <f t="shared" si="64"/>
        <v>364</v>
      </c>
      <c r="P265" s="51">
        <f t="shared" si="70"/>
        <v>104202.28</v>
      </c>
      <c r="Q265" s="51">
        <f t="shared" si="71"/>
        <v>182054.05045605404</v>
      </c>
      <c r="R265" s="51">
        <f t="shared" si="72"/>
        <v>157960.67465916643</v>
      </c>
      <c r="S265" s="51">
        <f t="shared" si="65"/>
        <v>340014.72511522047</v>
      </c>
      <c r="T265" s="58">
        <f t="shared" si="74"/>
        <v>25764.3</v>
      </c>
      <c r="U265" s="58">
        <f t="shared" si="73"/>
        <v>25764.3</v>
      </c>
      <c r="V265" s="13"/>
      <c r="W265" s="77">
        <f t="shared" si="75"/>
        <v>130</v>
      </c>
      <c r="X265" s="57">
        <f t="shared" si="76"/>
        <v>115212.94183006538</v>
      </c>
      <c r="Y265" s="72">
        <f t="shared" si="77"/>
        <v>89448.641830065375</v>
      </c>
      <c r="AA265" s="74">
        <f t="shared" si="78"/>
        <v>115212.94183006538</v>
      </c>
    </row>
    <row r="266" spans="1:27" ht="14.5" x14ac:dyDescent="0.35">
      <c r="A266">
        <v>3150</v>
      </c>
      <c r="B266" t="s">
        <v>1013</v>
      </c>
      <c r="C266" t="s">
        <v>1385</v>
      </c>
      <c r="D266" t="s">
        <v>964</v>
      </c>
      <c r="E266" t="s">
        <v>8</v>
      </c>
      <c r="F266" t="s">
        <v>1503</v>
      </c>
      <c r="G266" t="s">
        <v>40</v>
      </c>
      <c r="H266" s="6">
        <v>44409</v>
      </c>
      <c r="I266" s="2">
        <v>45657</v>
      </c>
      <c r="J266">
        <v>286.27</v>
      </c>
      <c r="K266" s="45">
        <f t="shared" si="66"/>
        <v>886.65790849673226</v>
      </c>
      <c r="L266" s="3">
        <f t="shared" si="67"/>
        <v>366</v>
      </c>
      <c r="M266" s="3">
        <f t="shared" si="68"/>
        <v>2</v>
      </c>
      <c r="N266" s="3">
        <f t="shared" si="69"/>
        <v>0</v>
      </c>
      <c r="O266" s="3">
        <f t="shared" si="64"/>
        <v>364</v>
      </c>
      <c r="P266" s="51">
        <f t="shared" si="70"/>
        <v>104202.28</v>
      </c>
      <c r="Q266" s="51">
        <f t="shared" si="71"/>
        <v>182054.05045605404</v>
      </c>
      <c r="R266" s="51">
        <f t="shared" si="72"/>
        <v>157960.67465916643</v>
      </c>
      <c r="S266" s="51">
        <f t="shared" si="65"/>
        <v>340014.72511522047</v>
      </c>
      <c r="T266" s="58">
        <f t="shared" si="74"/>
        <v>25764.3</v>
      </c>
      <c r="U266" s="58">
        <f t="shared" si="73"/>
        <v>25764.3</v>
      </c>
      <c r="V266" s="13"/>
      <c r="W266" s="77">
        <f t="shared" si="75"/>
        <v>130</v>
      </c>
      <c r="X266" s="57">
        <f t="shared" si="76"/>
        <v>115265.52810457519</v>
      </c>
      <c r="Y266" s="72">
        <f t="shared" si="77"/>
        <v>89501.228104575188</v>
      </c>
      <c r="AA266" s="74">
        <f t="shared" si="78"/>
        <v>115265.52810457519</v>
      </c>
    </row>
    <row r="267" spans="1:27" ht="14.5" x14ac:dyDescent="0.35">
      <c r="A267">
        <v>3152</v>
      </c>
      <c r="B267" t="s">
        <v>1014</v>
      </c>
      <c r="C267" t="s">
        <v>1488</v>
      </c>
      <c r="D267" t="s">
        <v>975</v>
      </c>
      <c r="E267" t="s">
        <v>8</v>
      </c>
      <c r="F267" t="s">
        <v>1503</v>
      </c>
      <c r="G267" t="s">
        <v>40</v>
      </c>
      <c r="H267" s="6">
        <v>43832</v>
      </c>
      <c r="I267" s="2">
        <v>45657</v>
      </c>
      <c r="J267">
        <v>286.27</v>
      </c>
      <c r="K267" s="45">
        <f t="shared" si="66"/>
        <v>867.79248366013076</v>
      </c>
      <c r="L267" s="3">
        <f t="shared" si="67"/>
        <v>366</v>
      </c>
      <c r="M267" s="3">
        <f t="shared" si="68"/>
        <v>5</v>
      </c>
      <c r="N267" s="3">
        <f t="shared" si="69"/>
        <v>0</v>
      </c>
      <c r="O267" s="3">
        <f t="shared" si="64"/>
        <v>361</v>
      </c>
      <c r="P267" s="51">
        <f t="shared" si="70"/>
        <v>103343.46999999999</v>
      </c>
      <c r="Q267" s="51">
        <f t="shared" si="71"/>
        <v>180553.60498526238</v>
      </c>
      <c r="R267" s="51">
        <f t="shared" si="72"/>
        <v>156658.80096692053</v>
      </c>
      <c r="S267" s="51">
        <f t="shared" si="65"/>
        <v>337212.40595218295</v>
      </c>
      <c r="T267" s="58">
        <f t="shared" si="74"/>
        <v>25764.3</v>
      </c>
      <c r="U267" s="58">
        <f t="shared" si="73"/>
        <v>25764.3</v>
      </c>
      <c r="V267" s="13"/>
      <c r="W267" s="77">
        <f t="shared" si="75"/>
        <v>0</v>
      </c>
      <c r="X267" s="57">
        <f t="shared" si="76"/>
        <v>0</v>
      </c>
      <c r="Y267" s="72">
        <f t="shared" si="77"/>
        <v>0</v>
      </c>
      <c r="AA267" s="74">
        <f t="shared" si="78"/>
        <v>25764.3</v>
      </c>
    </row>
    <row r="268" spans="1:27" ht="14.5" x14ac:dyDescent="0.35">
      <c r="A268">
        <v>3153</v>
      </c>
      <c r="B268" t="s">
        <v>1015</v>
      </c>
      <c r="C268" t="s">
        <v>1488</v>
      </c>
      <c r="D268" t="s">
        <v>1003</v>
      </c>
      <c r="E268" t="s">
        <v>8</v>
      </c>
      <c r="F268" t="s">
        <v>908</v>
      </c>
      <c r="G268" t="s">
        <v>40</v>
      </c>
      <c r="H268" s="6">
        <v>44725</v>
      </c>
      <c r="I268" s="2">
        <v>45657</v>
      </c>
      <c r="J268">
        <v>268.75</v>
      </c>
      <c r="K268" s="45">
        <f t="shared" si="66"/>
        <v>268.75</v>
      </c>
      <c r="L268" s="3">
        <f t="shared" si="67"/>
        <v>366</v>
      </c>
      <c r="M268" s="3">
        <f t="shared" si="68"/>
        <v>2</v>
      </c>
      <c r="N268" s="3">
        <f t="shared" si="69"/>
        <v>0</v>
      </c>
      <c r="O268" s="3">
        <f t="shared" si="64"/>
        <v>364</v>
      </c>
      <c r="P268" s="51">
        <f t="shared" si="70"/>
        <v>97825</v>
      </c>
      <c r="Q268" s="51">
        <f t="shared" si="71"/>
        <v>182054.05045605404</v>
      </c>
      <c r="R268" s="51">
        <f t="shared" si="72"/>
        <v>148293.32907622517</v>
      </c>
      <c r="S268" s="51">
        <f t="shared" si="65"/>
        <v>330347.37953227921</v>
      </c>
      <c r="T268" s="58">
        <f t="shared" si="74"/>
        <v>24187.5</v>
      </c>
      <c r="U268" s="58">
        <f t="shared" si="73"/>
        <v>24187.5</v>
      </c>
      <c r="V268" s="13"/>
      <c r="W268" s="77">
        <f t="shared" si="75"/>
        <v>0</v>
      </c>
      <c r="X268" s="57">
        <f t="shared" si="76"/>
        <v>0</v>
      </c>
      <c r="Y268" s="72">
        <f t="shared" si="77"/>
        <v>0</v>
      </c>
      <c r="AA268" s="74">
        <f t="shared" si="78"/>
        <v>24187.5</v>
      </c>
    </row>
    <row r="269" spans="1:27" ht="14.5" x14ac:dyDescent="0.35">
      <c r="A269">
        <v>3154</v>
      </c>
      <c r="B269" t="s">
        <v>1016</v>
      </c>
      <c r="C269" t="s">
        <v>1385</v>
      </c>
      <c r="D269" t="s">
        <v>1017</v>
      </c>
      <c r="E269" t="s">
        <v>8</v>
      </c>
      <c r="F269" t="s">
        <v>1503</v>
      </c>
      <c r="G269" t="s">
        <v>40</v>
      </c>
      <c r="H269" s="6">
        <v>43832</v>
      </c>
      <c r="I269" s="2">
        <v>45657</v>
      </c>
      <c r="J269">
        <v>301.32</v>
      </c>
      <c r="K269" s="45">
        <f t="shared" si="66"/>
        <v>980.99986928104568</v>
      </c>
      <c r="L269" s="3">
        <f t="shared" si="67"/>
        <v>366</v>
      </c>
      <c r="M269" s="3">
        <f t="shared" si="68"/>
        <v>0</v>
      </c>
      <c r="N269" s="3">
        <f t="shared" si="69"/>
        <v>0</v>
      </c>
      <c r="O269" s="3">
        <f t="shared" si="64"/>
        <v>366</v>
      </c>
      <c r="P269" s="51">
        <f t="shared" si="70"/>
        <v>110283.12</v>
      </c>
      <c r="Q269" s="51">
        <f t="shared" si="71"/>
        <v>183054.3474365818</v>
      </c>
      <c r="R269" s="51">
        <f t="shared" si="72"/>
        <v>167178.64559890446</v>
      </c>
      <c r="S269" s="51">
        <f t="shared" si="65"/>
        <v>350232.99303548626</v>
      </c>
      <c r="T269" s="58">
        <f t="shared" si="74"/>
        <v>27118.799999999999</v>
      </c>
      <c r="U269" s="58">
        <f t="shared" si="73"/>
        <v>27118.799999999999</v>
      </c>
      <c r="V269" s="13"/>
      <c r="W269" s="77">
        <f t="shared" si="75"/>
        <v>130</v>
      </c>
      <c r="X269" s="57">
        <f t="shared" si="76"/>
        <v>127529.98300653594</v>
      </c>
      <c r="Y269" s="72">
        <f t="shared" si="77"/>
        <v>100411.18300653594</v>
      </c>
      <c r="AA269" s="74">
        <f t="shared" si="78"/>
        <v>127529.98300653594</v>
      </c>
    </row>
    <row r="270" spans="1:27" ht="14.5" x14ac:dyDescent="0.35">
      <c r="A270">
        <v>3155</v>
      </c>
      <c r="B270" t="s">
        <v>1018</v>
      </c>
      <c r="C270" t="s">
        <v>1385</v>
      </c>
      <c r="D270" t="s">
        <v>985</v>
      </c>
      <c r="E270" t="s">
        <v>8</v>
      </c>
      <c r="F270" t="s">
        <v>1503</v>
      </c>
      <c r="G270" t="s">
        <v>40</v>
      </c>
      <c r="H270" s="6">
        <v>43832</v>
      </c>
      <c r="I270" s="2">
        <v>45657</v>
      </c>
      <c r="J270">
        <v>286.27</v>
      </c>
      <c r="K270" s="45">
        <f t="shared" si="66"/>
        <v>893.58464052287593</v>
      </c>
      <c r="L270" s="3">
        <f t="shared" si="67"/>
        <v>366</v>
      </c>
      <c r="M270" s="3">
        <f t="shared" si="68"/>
        <v>1</v>
      </c>
      <c r="N270" s="3">
        <f t="shared" si="69"/>
        <v>0</v>
      </c>
      <c r="O270" s="3">
        <f t="shared" si="64"/>
        <v>365</v>
      </c>
      <c r="P270" s="51">
        <f t="shared" si="70"/>
        <v>104488.54999999999</v>
      </c>
      <c r="Q270" s="51">
        <f t="shared" si="71"/>
        <v>182554.19894631792</v>
      </c>
      <c r="R270" s="51">
        <f t="shared" si="72"/>
        <v>158394.63255658172</v>
      </c>
      <c r="S270" s="51">
        <f t="shared" si="65"/>
        <v>340948.83150289964</v>
      </c>
      <c r="T270" s="58">
        <f t="shared" si="74"/>
        <v>25764.3</v>
      </c>
      <c r="U270" s="58">
        <f t="shared" si="73"/>
        <v>25764.3</v>
      </c>
      <c r="V270" s="13"/>
      <c r="W270" s="77">
        <f t="shared" si="75"/>
        <v>130</v>
      </c>
      <c r="X270" s="57">
        <f t="shared" si="76"/>
        <v>116166.00326797387</v>
      </c>
      <c r="Y270" s="72">
        <f t="shared" si="77"/>
        <v>90401.703267973862</v>
      </c>
      <c r="AA270" s="74">
        <f t="shared" si="78"/>
        <v>116166.00326797387</v>
      </c>
    </row>
    <row r="271" spans="1:27" ht="14.5" x14ac:dyDescent="0.35">
      <c r="A271">
        <v>3156</v>
      </c>
      <c r="B271" t="s">
        <v>1019</v>
      </c>
      <c r="C271" t="s">
        <v>1385</v>
      </c>
      <c r="D271" t="s">
        <v>995</v>
      </c>
      <c r="E271" t="s">
        <v>8</v>
      </c>
      <c r="F271" t="s">
        <v>1503</v>
      </c>
      <c r="G271" t="s">
        <v>40</v>
      </c>
      <c r="H271" s="6">
        <v>43832</v>
      </c>
      <c r="I271" s="2">
        <v>45657</v>
      </c>
      <c r="J271">
        <v>301.32</v>
      </c>
      <c r="K271" s="45">
        <f t="shared" si="66"/>
        <v>960.28908496732038</v>
      </c>
      <c r="L271" s="3">
        <f t="shared" si="67"/>
        <v>366</v>
      </c>
      <c r="M271" s="3">
        <f t="shared" si="68"/>
        <v>10</v>
      </c>
      <c r="N271" s="3">
        <f t="shared" si="69"/>
        <v>0</v>
      </c>
      <c r="O271" s="3">
        <f t="shared" si="64"/>
        <v>356</v>
      </c>
      <c r="P271" s="51">
        <f t="shared" si="70"/>
        <v>107269.92</v>
      </c>
      <c r="Q271" s="51">
        <f t="shared" si="71"/>
        <v>178052.86253394294</v>
      </c>
      <c r="R271" s="51">
        <f t="shared" si="72"/>
        <v>162610.92304155734</v>
      </c>
      <c r="S271" s="51">
        <f t="shared" si="65"/>
        <v>340663.78557550028</v>
      </c>
      <c r="T271" s="58">
        <f t="shared" si="74"/>
        <v>27118.799999999999</v>
      </c>
      <c r="U271" s="58">
        <f t="shared" si="73"/>
        <v>27118.799999999999</v>
      </c>
      <c r="V271" s="13"/>
      <c r="W271" s="77">
        <f t="shared" si="75"/>
        <v>130</v>
      </c>
      <c r="X271" s="57">
        <f t="shared" si="76"/>
        <v>124837.58104575165</v>
      </c>
      <c r="Y271" s="72">
        <f t="shared" si="77"/>
        <v>97718.781045751646</v>
      </c>
      <c r="AA271" s="74">
        <f t="shared" si="78"/>
        <v>124837.58104575165</v>
      </c>
    </row>
    <row r="272" spans="1:27" ht="14.5" x14ac:dyDescent="0.35">
      <c r="A272">
        <v>3158</v>
      </c>
      <c r="B272" t="s">
        <v>1020</v>
      </c>
      <c r="C272" t="s">
        <v>1385</v>
      </c>
      <c r="D272" t="s">
        <v>1003</v>
      </c>
      <c r="E272" t="s">
        <v>8</v>
      </c>
      <c r="F272" t="s">
        <v>1503</v>
      </c>
      <c r="G272" t="s">
        <v>40</v>
      </c>
      <c r="H272" s="6">
        <v>44198</v>
      </c>
      <c r="I272" s="2">
        <v>45657</v>
      </c>
      <c r="J272">
        <v>286.27</v>
      </c>
      <c r="K272" s="45">
        <f t="shared" si="66"/>
        <v>873.33091503267974</v>
      </c>
      <c r="L272" s="3">
        <f t="shared" si="67"/>
        <v>366</v>
      </c>
      <c r="M272" s="3">
        <f t="shared" si="68"/>
        <v>13</v>
      </c>
      <c r="N272" s="3">
        <f t="shared" si="69"/>
        <v>0</v>
      </c>
      <c r="O272" s="3">
        <f t="shared" si="64"/>
        <v>353</v>
      </c>
      <c r="P272" s="51">
        <f t="shared" si="70"/>
        <v>101053.31</v>
      </c>
      <c r="Q272" s="51">
        <f t="shared" si="71"/>
        <v>176552.41706315131</v>
      </c>
      <c r="R272" s="51">
        <f t="shared" si="72"/>
        <v>153187.13778759821</v>
      </c>
      <c r="S272" s="51">
        <f t="shared" si="65"/>
        <v>329739.55485074956</v>
      </c>
      <c r="T272" s="58">
        <f t="shared" si="74"/>
        <v>25764.3</v>
      </c>
      <c r="U272" s="58">
        <f t="shared" si="73"/>
        <v>25764.3</v>
      </c>
      <c r="V272" s="13"/>
      <c r="W272" s="77">
        <f t="shared" si="75"/>
        <v>130</v>
      </c>
      <c r="X272" s="57">
        <f t="shared" si="76"/>
        <v>113533.01895424837</v>
      </c>
      <c r="Y272" s="72">
        <f t="shared" si="77"/>
        <v>87768.718954248368</v>
      </c>
      <c r="AA272" s="74">
        <f t="shared" si="78"/>
        <v>113533.01895424837</v>
      </c>
    </row>
    <row r="273" spans="1:27" ht="14.5" x14ac:dyDescent="0.35">
      <c r="A273">
        <v>3159</v>
      </c>
      <c r="B273" t="s">
        <v>1021</v>
      </c>
      <c r="C273" t="s">
        <v>1385</v>
      </c>
      <c r="D273" t="s">
        <v>230</v>
      </c>
      <c r="E273" t="s">
        <v>8</v>
      </c>
      <c r="F273" t="s">
        <v>1503</v>
      </c>
      <c r="G273" t="s">
        <v>40</v>
      </c>
      <c r="H273" s="6">
        <v>43832</v>
      </c>
      <c r="I273" s="2">
        <v>45657</v>
      </c>
      <c r="J273">
        <v>303.47000000000003</v>
      </c>
      <c r="K273" s="45">
        <f t="shared" si="66"/>
        <v>1015.560522875817</v>
      </c>
      <c r="L273" s="3">
        <f t="shared" si="67"/>
        <v>366</v>
      </c>
      <c r="M273" s="3">
        <f t="shared" si="68"/>
        <v>1</v>
      </c>
      <c r="N273" s="3">
        <f t="shared" si="69"/>
        <v>0</v>
      </c>
      <c r="O273" s="3">
        <f t="shared" si="64"/>
        <v>365</v>
      </c>
      <c r="P273" s="51">
        <f t="shared" si="70"/>
        <v>110766.55</v>
      </c>
      <c r="Q273" s="51">
        <f t="shared" si="71"/>
        <v>182554.19894631792</v>
      </c>
      <c r="R273" s="51">
        <f t="shared" si="72"/>
        <v>167911.47916982521</v>
      </c>
      <c r="S273" s="51">
        <f t="shared" si="65"/>
        <v>350465.6781161431</v>
      </c>
      <c r="T273" s="58">
        <f t="shared" si="74"/>
        <v>27312.300000000003</v>
      </c>
      <c r="U273" s="58">
        <f t="shared" si="73"/>
        <v>27312.300000000003</v>
      </c>
      <c r="V273" s="13"/>
      <c r="W273" s="77">
        <f t="shared" si="75"/>
        <v>130</v>
      </c>
      <c r="X273" s="57">
        <f t="shared" si="76"/>
        <v>132022.86797385622</v>
      </c>
      <c r="Y273" s="72">
        <f t="shared" si="77"/>
        <v>104710.56797385622</v>
      </c>
      <c r="AA273" s="74">
        <f t="shared" si="78"/>
        <v>132022.86797385622</v>
      </c>
    </row>
    <row r="274" spans="1:27" ht="14.5" x14ac:dyDescent="0.35">
      <c r="A274">
        <v>3161</v>
      </c>
      <c r="B274" t="s">
        <v>1022</v>
      </c>
      <c r="C274" t="s">
        <v>1385</v>
      </c>
      <c r="D274" t="s">
        <v>959</v>
      </c>
      <c r="E274" t="s">
        <v>8</v>
      </c>
      <c r="F274" t="s">
        <v>1503</v>
      </c>
      <c r="G274" t="s">
        <v>40</v>
      </c>
      <c r="H274" s="6">
        <v>43832</v>
      </c>
      <c r="I274" s="2">
        <v>45657</v>
      </c>
      <c r="J274">
        <v>286.27</v>
      </c>
      <c r="K274" s="45">
        <f t="shared" si="66"/>
        <v>879.85490196078445</v>
      </c>
      <c r="L274" s="3">
        <f t="shared" si="67"/>
        <v>366</v>
      </c>
      <c r="M274" s="3">
        <f t="shared" si="68"/>
        <v>3</v>
      </c>
      <c r="N274" s="3">
        <f t="shared" si="69"/>
        <v>0</v>
      </c>
      <c r="O274" s="3">
        <f t="shared" si="64"/>
        <v>363</v>
      </c>
      <c r="P274" s="51">
        <f t="shared" si="70"/>
        <v>103916.01</v>
      </c>
      <c r="Q274" s="51">
        <f t="shared" si="71"/>
        <v>181553.90196579014</v>
      </c>
      <c r="R274" s="51">
        <f t="shared" si="72"/>
        <v>157526.71676175113</v>
      </c>
      <c r="S274" s="51">
        <f t="shared" si="65"/>
        <v>339080.6187275413</v>
      </c>
      <c r="T274" s="58">
        <f t="shared" si="74"/>
        <v>25764.3</v>
      </c>
      <c r="U274" s="58">
        <f t="shared" si="73"/>
        <v>25764.3</v>
      </c>
      <c r="V274" s="13"/>
      <c r="W274" s="77">
        <f t="shared" si="75"/>
        <v>130</v>
      </c>
      <c r="X274" s="57">
        <f t="shared" si="76"/>
        <v>114381.13725490197</v>
      </c>
      <c r="Y274" s="72">
        <f t="shared" si="77"/>
        <v>88616.83725490197</v>
      </c>
      <c r="AA274" s="74">
        <f t="shared" si="78"/>
        <v>114381.13725490197</v>
      </c>
    </row>
    <row r="275" spans="1:27" ht="14.5" x14ac:dyDescent="0.35">
      <c r="A275">
        <v>3162</v>
      </c>
      <c r="B275" t="s">
        <v>1023</v>
      </c>
      <c r="C275" t="s">
        <v>1385</v>
      </c>
      <c r="D275" t="s">
        <v>985</v>
      </c>
      <c r="E275" t="s">
        <v>8</v>
      </c>
      <c r="F275" t="s">
        <v>1503</v>
      </c>
      <c r="G275" t="s">
        <v>40</v>
      </c>
      <c r="H275" s="6">
        <v>43832</v>
      </c>
      <c r="I275" s="2">
        <v>45657</v>
      </c>
      <c r="J275">
        <v>286.27</v>
      </c>
      <c r="K275" s="45">
        <f t="shared" si="66"/>
        <v>889.66692810457516</v>
      </c>
      <c r="L275" s="3">
        <f t="shared" si="67"/>
        <v>366</v>
      </c>
      <c r="M275" s="3">
        <f t="shared" si="68"/>
        <v>3</v>
      </c>
      <c r="N275" s="3">
        <f t="shared" si="69"/>
        <v>7</v>
      </c>
      <c r="O275" s="3">
        <f t="shared" si="64"/>
        <v>356</v>
      </c>
      <c r="P275" s="51">
        <f t="shared" si="70"/>
        <v>101912.12</v>
      </c>
      <c r="Q275" s="51">
        <f t="shared" si="71"/>
        <v>178052.86253394294</v>
      </c>
      <c r="R275" s="51">
        <f t="shared" si="72"/>
        <v>154489.01147984411</v>
      </c>
      <c r="S275" s="51">
        <f t="shared" si="65"/>
        <v>332541.87401378702</v>
      </c>
      <c r="T275" s="58">
        <f t="shared" si="74"/>
        <v>25764.3</v>
      </c>
      <c r="U275" s="58">
        <f t="shared" si="73"/>
        <v>25764.3</v>
      </c>
      <c r="V275" s="13"/>
      <c r="W275" s="77">
        <f t="shared" si="75"/>
        <v>130</v>
      </c>
      <c r="X275" s="57">
        <f t="shared" si="76"/>
        <v>115656.70065359477</v>
      </c>
      <c r="Y275" s="72">
        <f t="shared" si="77"/>
        <v>89892.40065359477</v>
      </c>
      <c r="AA275" s="74">
        <f t="shared" si="78"/>
        <v>115656.70065359477</v>
      </c>
    </row>
    <row r="276" spans="1:27" ht="14.5" x14ac:dyDescent="0.35">
      <c r="A276">
        <v>3164</v>
      </c>
      <c r="B276" t="s">
        <v>1024</v>
      </c>
      <c r="C276" t="s">
        <v>1385</v>
      </c>
      <c r="D276" t="s">
        <v>962</v>
      </c>
      <c r="E276" t="s">
        <v>8</v>
      </c>
      <c r="F276" t="s">
        <v>1503</v>
      </c>
      <c r="G276" t="s">
        <v>40</v>
      </c>
      <c r="H276" s="6">
        <v>43832</v>
      </c>
      <c r="I276" s="2">
        <v>45657</v>
      </c>
      <c r="J276">
        <v>301.32</v>
      </c>
      <c r="K276" s="45">
        <f t="shared" si="66"/>
        <v>970.75437908496724</v>
      </c>
      <c r="L276" s="3">
        <f t="shared" si="67"/>
        <v>366</v>
      </c>
      <c r="M276" s="3">
        <f t="shared" si="68"/>
        <v>3</v>
      </c>
      <c r="N276" s="3">
        <f t="shared" si="69"/>
        <v>0</v>
      </c>
      <c r="O276" s="3">
        <f t="shared" si="64"/>
        <v>363</v>
      </c>
      <c r="P276" s="51">
        <f t="shared" si="70"/>
        <v>109379.16</v>
      </c>
      <c r="Q276" s="51">
        <f t="shared" si="71"/>
        <v>181553.90196579014</v>
      </c>
      <c r="R276" s="51">
        <f t="shared" si="72"/>
        <v>165808.32883170035</v>
      </c>
      <c r="S276" s="51">
        <f t="shared" si="65"/>
        <v>347362.23079749045</v>
      </c>
      <c r="T276" s="58">
        <f t="shared" si="74"/>
        <v>27118.799999999999</v>
      </c>
      <c r="U276" s="58">
        <f t="shared" si="73"/>
        <v>27118.799999999999</v>
      </c>
      <c r="V276" s="13"/>
      <c r="W276" s="77">
        <f t="shared" si="75"/>
        <v>130</v>
      </c>
      <c r="X276" s="57">
        <f t="shared" si="76"/>
        <v>126198.06928104574</v>
      </c>
      <c r="Y276" s="72">
        <f t="shared" si="77"/>
        <v>99079.269281045737</v>
      </c>
      <c r="AA276" s="74">
        <f t="shared" si="78"/>
        <v>126198.06928104574</v>
      </c>
    </row>
    <row r="277" spans="1:27" ht="14.5" x14ac:dyDescent="0.35">
      <c r="A277">
        <v>3165</v>
      </c>
      <c r="B277" t="s">
        <v>1025</v>
      </c>
      <c r="C277" t="s">
        <v>1385</v>
      </c>
      <c r="D277" t="s">
        <v>985</v>
      </c>
      <c r="E277" t="s">
        <v>8</v>
      </c>
      <c r="F277" t="s">
        <v>1503</v>
      </c>
      <c r="G277" t="s">
        <v>40</v>
      </c>
      <c r="H277" s="6">
        <v>43832</v>
      </c>
      <c r="I277" s="2">
        <v>45657</v>
      </c>
      <c r="J277">
        <v>286.27</v>
      </c>
      <c r="K277" s="45">
        <f t="shared" si="66"/>
        <v>880.8497385620916</v>
      </c>
      <c r="L277" s="3">
        <f t="shared" si="67"/>
        <v>366</v>
      </c>
      <c r="M277" s="3">
        <f t="shared" si="68"/>
        <v>5</v>
      </c>
      <c r="N277" s="3">
        <f t="shared" si="69"/>
        <v>0</v>
      </c>
      <c r="O277" s="3">
        <f t="shared" si="64"/>
        <v>361</v>
      </c>
      <c r="P277" s="51">
        <f t="shared" si="70"/>
        <v>103343.46999999999</v>
      </c>
      <c r="Q277" s="51">
        <f t="shared" si="71"/>
        <v>180553.60498526238</v>
      </c>
      <c r="R277" s="51">
        <f t="shared" si="72"/>
        <v>156658.80096692053</v>
      </c>
      <c r="S277" s="51">
        <f t="shared" si="65"/>
        <v>337212.40595218295</v>
      </c>
      <c r="T277" s="58">
        <f t="shared" si="74"/>
        <v>25764.3</v>
      </c>
      <c r="U277" s="58">
        <f t="shared" si="73"/>
        <v>25764.3</v>
      </c>
      <c r="V277" s="13"/>
      <c r="W277" s="77">
        <f t="shared" si="75"/>
        <v>130</v>
      </c>
      <c r="X277" s="57">
        <f t="shared" si="76"/>
        <v>114510.46601307191</v>
      </c>
      <c r="Y277" s="72">
        <f t="shared" si="77"/>
        <v>88746.16601307191</v>
      </c>
      <c r="AA277" s="74">
        <f t="shared" si="78"/>
        <v>114510.46601307191</v>
      </c>
    </row>
    <row r="278" spans="1:27" ht="14.5" x14ac:dyDescent="0.35">
      <c r="A278">
        <v>3166</v>
      </c>
      <c r="B278" t="s">
        <v>1026</v>
      </c>
      <c r="C278" t="s">
        <v>1385</v>
      </c>
      <c r="D278" t="s">
        <v>1017</v>
      </c>
      <c r="E278" t="s">
        <v>8</v>
      </c>
      <c r="F278" t="s">
        <v>1503</v>
      </c>
      <c r="G278" t="s">
        <v>40</v>
      </c>
      <c r="H278" s="6">
        <v>43832</v>
      </c>
      <c r="I278" s="2">
        <v>45657</v>
      </c>
      <c r="J278">
        <v>301.32</v>
      </c>
      <c r="K278" s="45">
        <f t="shared" si="66"/>
        <v>992.00888888888881</v>
      </c>
      <c r="L278" s="3">
        <f t="shared" si="67"/>
        <v>366</v>
      </c>
      <c r="M278" s="3">
        <f t="shared" si="68"/>
        <v>0</v>
      </c>
      <c r="N278" s="3">
        <f t="shared" si="69"/>
        <v>0</v>
      </c>
      <c r="O278" s="3">
        <f t="shared" si="64"/>
        <v>366</v>
      </c>
      <c r="P278" s="51">
        <f t="shared" si="70"/>
        <v>110283.12</v>
      </c>
      <c r="Q278" s="51">
        <f t="shared" si="71"/>
        <v>183054.3474365818</v>
      </c>
      <c r="R278" s="51">
        <f t="shared" si="72"/>
        <v>167178.64559890446</v>
      </c>
      <c r="S278" s="51">
        <f t="shared" si="65"/>
        <v>350232.99303548626</v>
      </c>
      <c r="T278" s="58">
        <f t="shared" si="74"/>
        <v>27118.799999999999</v>
      </c>
      <c r="U278" s="58">
        <f t="shared" si="73"/>
        <v>27118.799999999999</v>
      </c>
      <c r="V278" s="13"/>
      <c r="W278" s="77">
        <f t="shared" si="75"/>
        <v>130</v>
      </c>
      <c r="X278" s="57">
        <f t="shared" si="76"/>
        <v>128961.15555555554</v>
      </c>
      <c r="Y278" s="72">
        <f t="shared" si="77"/>
        <v>101842.35555555554</v>
      </c>
      <c r="AA278" s="74">
        <f t="shared" si="78"/>
        <v>128961.15555555554</v>
      </c>
    </row>
    <row r="279" spans="1:27" ht="14.5" x14ac:dyDescent="0.35">
      <c r="A279">
        <v>3167</v>
      </c>
      <c r="B279" t="s">
        <v>1027</v>
      </c>
      <c r="C279" t="s">
        <v>1385</v>
      </c>
      <c r="D279" t="s">
        <v>1017</v>
      </c>
      <c r="E279" t="s">
        <v>8</v>
      </c>
      <c r="F279" t="s">
        <v>1503</v>
      </c>
      <c r="G279" t="s">
        <v>40</v>
      </c>
      <c r="H279" s="6">
        <v>43832</v>
      </c>
      <c r="I279" s="2">
        <v>45657</v>
      </c>
      <c r="J279">
        <v>301.32</v>
      </c>
      <c r="K279" s="45">
        <f t="shared" si="66"/>
        <v>1159.1676470588236</v>
      </c>
      <c r="L279" s="3">
        <f t="shared" si="67"/>
        <v>366</v>
      </c>
      <c r="M279" s="3">
        <f t="shared" si="68"/>
        <v>0</v>
      </c>
      <c r="N279" s="3">
        <f t="shared" si="69"/>
        <v>0</v>
      </c>
      <c r="O279" s="3">
        <f t="shared" si="64"/>
        <v>366</v>
      </c>
      <c r="P279" s="51">
        <f t="shared" si="70"/>
        <v>110283.12</v>
      </c>
      <c r="Q279" s="51">
        <f t="shared" si="71"/>
        <v>183054.3474365818</v>
      </c>
      <c r="R279" s="51">
        <f t="shared" si="72"/>
        <v>167178.64559890446</v>
      </c>
      <c r="S279" s="51">
        <f t="shared" si="65"/>
        <v>350232.99303548626</v>
      </c>
      <c r="T279" s="58">
        <f t="shared" si="74"/>
        <v>27118.799999999999</v>
      </c>
      <c r="U279" s="58">
        <f t="shared" si="73"/>
        <v>27118.799999999999</v>
      </c>
      <c r="V279" s="13"/>
      <c r="W279" s="77">
        <f t="shared" si="75"/>
        <v>130</v>
      </c>
      <c r="X279" s="57">
        <f t="shared" si="76"/>
        <v>150691.79411764708</v>
      </c>
      <c r="Y279" s="72">
        <f t="shared" si="77"/>
        <v>123572.99411764707</v>
      </c>
      <c r="AA279" s="74">
        <f t="shared" si="78"/>
        <v>150691.79411764708</v>
      </c>
    </row>
    <row r="280" spans="1:27" ht="14.5" x14ac:dyDescent="0.35">
      <c r="A280">
        <v>3168</v>
      </c>
      <c r="B280" t="s">
        <v>1028</v>
      </c>
      <c r="C280" t="s">
        <v>1385</v>
      </c>
      <c r="D280" t="s">
        <v>1003</v>
      </c>
      <c r="E280" t="s">
        <v>8</v>
      </c>
      <c r="F280" t="s">
        <v>1503</v>
      </c>
      <c r="G280" t="s">
        <v>40</v>
      </c>
      <c r="H280" s="6">
        <v>43832</v>
      </c>
      <c r="I280" s="2">
        <v>45657</v>
      </c>
      <c r="J280">
        <v>286.27</v>
      </c>
      <c r="K280" s="45">
        <f t="shared" si="66"/>
        <v>889.7032679738561</v>
      </c>
      <c r="L280" s="3">
        <f t="shared" si="67"/>
        <v>366</v>
      </c>
      <c r="M280" s="3">
        <f t="shared" si="68"/>
        <v>0</v>
      </c>
      <c r="N280" s="3">
        <f t="shared" si="69"/>
        <v>0</v>
      </c>
      <c r="O280" s="3">
        <f t="shared" ref="O280:O313" si="79">L280-M280-N280</f>
        <v>366</v>
      </c>
      <c r="P280" s="51">
        <f t="shared" si="70"/>
        <v>104774.81999999999</v>
      </c>
      <c r="Q280" s="51">
        <f t="shared" si="71"/>
        <v>183054.3474365818</v>
      </c>
      <c r="R280" s="51">
        <f t="shared" si="72"/>
        <v>158828.59045399702</v>
      </c>
      <c r="S280" s="51">
        <f t="shared" ref="S280:S313" si="80">Q280+R280</f>
        <v>341882.93789057882</v>
      </c>
      <c r="T280" s="58">
        <f t="shared" si="74"/>
        <v>25764.3</v>
      </c>
      <c r="U280" s="58">
        <f t="shared" si="73"/>
        <v>25764.3</v>
      </c>
      <c r="V280" s="13"/>
      <c r="W280" s="77">
        <f t="shared" si="75"/>
        <v>130</v>
      </c>
      <c r="X280" s="57">
        <f t="shared" si="76"/>
        <v>115661.42483660129</v>
      </c>
      <c r="Y280" s="72">
        <f t="shared" si="77"/>
        <v>89897.124836601288</v>
      </c>
      <c r="AA280" s="74">
        <f t="shared" si="78"/>
        <v>115661.42483660129</v>
      </c>
    </row>
    <row r="281" spans="1:27" ht="14.5" x14ac:dyDescent="0.35">
      <c r="A281">
        <v>3169</v>
      </c>
      <c r="B281" t="s">
        <v>1029</v>
      </c>
      <c r="C281" t="s">
        <v>1385</v>
      </c>
      <c r="D281" t="s">
        <v>973</v>
      </c>
      <c r="E281" t="s">
        <v>8</v>
      </c>
      <c r="F281" t="s">
        <v>1503</v>
      </c>
      <c r="G281" t="s">
        <v>40</v>
      </c>
      <c r="H281" s="6">
        <v>44652</v>
      </c>
      <c r="I281" s="2">
        <v>45657</v>
      </c>
      <c r="J281">
        <v>286.27</v>
      </c>
      <c r="K281" s="45">
        <f t="shared" si="66"/>
        <v>889.77379084967288</v>
      </c>
      <c r="L281" s="3">
        <f t="shared" si="67"/>
        <v>366</v>
      </c>
      <c r="M281" s="3">
        <f t="shared" si="68"/>
        <v>1</v>
      </c>
      <c r="N281" s="3">
        <f t="shared" si="69"/>
        <v>0</v>
      </c>
      <c r="O281" s="3">
        <f t="shared" si="79"/>
        <v>365</v>
      </c>
      <c r="P281" s="51">
        <f t="shared" si="70"/>
        <v>104488.54999999999</v>
      </c>
      <c r="Q281" s="51">
        <f t="shared" si="71"/>
        <v>182554.19894631792</v>
      </c>
      <c r="R281" s="51">
        <f t="shared" si="72"/>
        <v>158394.63255658172</v>
      </c>
      <c r="S281" s="51">
        <f t="shared" si="80"/>
        <v>340948.83150289964</v>
      </c>
      <c r="T281" s="58">
        <f t="shared" si="74"/>
        <v>25764.3</v>
      </c>
      <c r="U281" s="58">
        <f t="shared" si="73"/>
        <v>25764.3</v>
      </c>
      <c r="V281" s="13"/>
      <c r="W281" s="77">
        <f t="shared" si="75"/>
        <v>130</v>
      </c>
      <c r="X281" s="57">
        <f t="shared" si="76"/>
        <v>115670.59281045747</v>
      </c>
      <c r="Y281" s="72">
        <f t="shared" si="77"/>
        <v>89906.292810457468</v>
      </c>
      <c r="AA281" s="74">
        <f t="shared" si="78"/>
        <v>115670.59281045747</v>
      </c>
    </row>
    <row r="282" spans="1:27" ht="14.5" x14ac:dyDescent="0.35">
      <c r="A282">
        <v>3170</v>
      </c>
      <c r="B282" t="s">
        <v>1030</v>
      </c>
      <c r="C282" t="s">
        <v>1385</v>
      </c>
      <c r="D282" t="s">
        <v>143</v>
      </c>
      <c r="E282" t="s">
        <v>8</v>
      </c>
      <c r="F282" t="s">
        <v>1503</v>
      </c>
      <c r="G282" t="s">
        <v>40</v>
      </c>
      <c r="H282" s="6">
        <v>44652</v>
      </c>
      <c r="I282" s="2">
        <v>45657</v>
      </c>
      <c r="J282">
        <v>286.27</v>
      </c>
      <c r="K282" s="45">
        <f t="shared" si="66"/>
        <v>885.87156862745087</v>
      </c>
      <c r="L282" s="3">
        <f t="shared" si="67"/>
        <v>366</v>
      </c>
      <c r="M282" s="3">
        <f t="shared" si="68"/>
        <v>1</v>
      </c>
      <c r="N282" s="3">
        <f t="shared" si="69"/>
        <v>0</v>
      </c>
      <c r="O282" s="3">
        <f t="shared" si="79"/>
        <v>365</v>
      </c>
      <c r="P282" s="51">
        <f t="shared" si="70"/>
        <v>104488.54999999999</v>
      </c>
      <c r="Q282" s="51">
        <f t="shared" si="71"/>
        <v>182554.19894631792</v>
      </c>
      <c r="R282" s="51">
        <f t="shared" si="72"/>
        <v>158394.63255658172</v>
      </c>
      <c r="S282" s="51">
        <f t="shared" si="80"/>
        <v>340948.83150289964</v>
      </c>
      <c r="T282" s="58">
        <f t="shared" si="74"/>
        <v>25764.3</v>
      </c>
      <c r="U282" s="58">
        <f t="shared" si="73"/>
        <v>25764.3</v>
      </c>
      <c r="V282" s="13"/>
      <c r="W282" s="77">
        <f t="shared" si="75"/>
        <v>130</v>
      </c>
      <c r="X282" s="57">
        <f t="shared" si="76"/>
        <v>115163.30392156861</v>
      </c>
      <c r="Y282" s="72">
        <f t="shared" si="77"/>
        <v>89399.003921568612</v>
      </c>
      <c r="AA282" s="74">
        <f t="shared" si="78"/>
        <v>115163.30392156861</v>
      </c>
    </row>
    <row r="283" spans="1:27" ht="14.5" x14ac:dyDescent="0.35">
      <c r="A283">
        <v>3171</v>
      </c>
      <c r="B283" t="s">
        <v>1031</v>
      </c>
      <c r="C283" t="s">
        <v>1385</v>
      </c>
      <c r="D283" t="s">
        <v>143</v>
      </c>
      <c r="E283" t="s">
        <v>8</v>
      </c>
      <c r="F283" t="s">
        <v>1503</v>
      </c>
      <c r="G283" t="s">
        <v>40</v>
      </c>
      <c r="H283" s="6">
        <v>44652</v>
      </c>
      <c r="I283" s="2">
        <v>45657</v>
      </c>
      <c r="J283">
        <v>286.27</v>
      </c>
      <c r="K283" s="45">
        <f t="shared" si="66"/>
        <v>725.0186928104572</v>
      </c>
      <c r="L283" s="3">
        <f t="shared" si="67"/>
        <v>366</v>
      </c>
      <c r="M283" s="3">
        <f t="shared" si="68"/>
        <v>7</v>
      </c>
      <c r="N283" s="3">
        <f t="shared" si="69"/>
        <v>5</v>
      </c>
      <c r="O283" s="3">
        <f t="shared" si="79"/>
        <v>354</v>
      </c>
      <c r="P283" s="51">
        <f t="shared" si="70"/>
        <v>101339.57999999999</v>
      </c>
      <c r="Q283" s="51">
        <f t="shared" si="71"/>
        <v>177052.56555341519</v>
      </c>
      <c r="R283" s="51">
        <f t="shared" si="72"/>
        <v>153621.09568501348</v>
      </c>
      <c r="S283" s="51">
        <f t="shared" si="80"/>
        <v>330673.66123842867</v>
      </c>
      <c r="T283" s="58">
        <f t="shared" si="74"/>
        <v>25764.3</v>
      </c>
      <c r="U283" s="58">
        <f t="shared" si="73"/>
        <v>25764.3</v>
      </c>
      <c r="V283" s="13"/>
      <c r="W283" s="77">
        <f t="shared" si="75"/>
        <v>130</v>
      </c>
      <c r="X283" s="57">
        <f t="shared" si="76"/>
        <v>94252.43006535944</v>
      </c>
      <c r="Y283" s="72">
        <f t="shared" si="77"/>
        <v>68488.130065359437</v>
      </c>
      <c r="AA283" s="74">
        <f t="shared" si="78"/>
        <v>94252.43006535944</v>
      </c>
    </row>
    <row r="284" spans="1:27" ht="14.5" x14ac:dyDescent="0.35">
      <c r="A284">
        <v>3173</v>
      </c>
      <c r="B284" t="s">
        <v>1032</v>
      </c>
      <c r="C284" t="s">
        <v>1385</v>
      </c>
      <c r="D284" t="s">
        <v>1000</v>
      </c>
      <c r="E284" t="s">
        <v>8</v>
      </c>
      <c r="F284" t="s">
        <v>1503</v>
      </c>
      <c r="G284" t="s">
        <v>40</v>
      </c>
      <c r="H284" s="6">
        <v>44571</v>
      </c>
      <c r="I284" s="2">
        <v>45657</v>
      </c>
      <c r="J284">
        <v>286.27</v>
      </c>
      <c r="K284" s="45">
        <f t="shared" si="66"/>
        <v>890.0067320261436</v>
      </c>
      <c r="L284" s="3">
        <f t="shared" si="67"/>
        <v>366</v>
      </c>
      <c r="M284" s="3">
        <f t="shared" si="68"/>
        <v>6</v>
      </c>
      <c r="N284" s="3">
        <f t="shared" si="69"/>
        <v>0</v>
      </c>
      <c r="O284" s="3">
        <f t="shared" si="79"/>
        <v>360</v>
      </c>
      <c r="P284" s="51">
        <f t="shared" si="70"/>
        <v>103057.2</v>
      </c>
      <c r="Q284" s="51">
        <f t="shared" si="71"/>
        <v>180053.45649499848</v>
      </c>
      <c r="R284" s="51">
        <f t="shared" si="72"/>
        <v>156224.84306950527</v>
      </c>
      <c r="S284" s="51">
        <f t="shared" si="80"/>
        <v>336278.29956450372</v>
      </c>
      <c r="T284" s="58">
        <f t="shared" si="74"/>
        <v>25764.3</v>
      </c>
      <c r="U284" s="58">
        <f t="shared" si="73"/>
        <v>25764.3</v>
      </c>
      <c r="V284" s="13"/>
      <c r="W284" s="77">
        <f t="shared" si="75"/>
        <v>130</v>
      </c>
      <c r="X284" s="57">
        <f t="shared" si="76"/>
        <v>115700.87516339867</v>
      </c>
      <c r="Y284" s="72">
        <f t="shared" si="77"/>
        <v>89936.575163398666</v>
      </c>
      <c r="AA284" s="74">
        <f t="shared" si="78"/>
        <v>115700.87516339867</v>
      </c>
    </row>
    <row r="285" spans="1:27" ht="14.5" x14ac:dyDescent="0.35">
      <c r="A285">
        <v>3174</v>
      </c>
      <c r="B285" t="s">
        <v>1034</v>
      </c>
      <c r="C285" t="s">
        <v>1488</v>
      </c>
      <c r="D285" t="s">
        <v>143</v>
      </c>
      <c r="E285" t="s">
        <v>8</v>
      </c>
      <c r="F285" t="s">
        <v>1503</v>
      </c>
      <c r="G285" t="s">
        <v>40</v>
      </c>
      <c r="H285" s="6">
        <v>44600</v>
      </c>
      <c r="I285" s="2">
        <v>45657</v>
      </c>
      <c r="J285">
        <v>286.27</v>
      </c>
      <c r="K285" s="45">
        <f t="shared" si="66"/>
        <v>286.27</v>
      </c>
      <c r="L285" s="3">
        <f t="shared" si="67"/>
        <v>366</v>
      </c>
      <c r="M285" s="3">
        <f t="shared" si="68"/>
        <v>9</v>
      </c>
      <c r="N285" s="3">
        <f t="shared" si="69"/>
        <v>0</v>
      </c>
      <c r="O285" s="3">
        <f t="shared" si="79"/>
        <v>357</v>
      </c>
      <c r="P285" s="51">
        <f t="shared" si="70"/>
        <v>102198.39</v>
      </c>
      <c r="Q285" s="51">
        <f t="shared" si="71"/>
        <v>178553.01102420685</v>
      </c>
      <c r="R285" s="51">
        <f t="shared" si="72"/>
        <v>154922.9693772594</v>
      </c>
      <c r="S285" s="51">
        <f t="shared" si="80"/>
        <v>333475.98040146625</v>
      </c>
      <c r="T285" s="58">
        <f t="shared" si="74"/>
        <v>25764.3</v>
      </c>
      <c r="U285" s="58">
        <f t="shared" si="73"/>
        <v>25764.3</v>
      </c>
      <c r="V285" s="13"/>
      <c r="W285" s="77">
        <f t="shared" si="75"/>
        <v>0</v>
      </c>
      <c r="X285" s="57">
        <f t="shared" si="76"/>
        <v>0</v>
      </c>
      <c r="Y285" s="72">
        <f t="shared" si="77"/>
        <v>0</v>
      </c>
      <c r="AA285" s="74">
        <f t="shared" si="78"/>
        <v>25764.3</v>
      </c>
    </row>
    <row r="286" spans="1:27" ht="14.5" x14ac:dyDescent="0.35">
      <c r="A286">
        <v>3176</v>
      </c>
      <c r="B286" t="s">
        <v>1035</v>
      </c>
      <c r="C286" t="s">
        <v>1385</v>
      </c>
      <c r="D286" t="s">
        <v>952</v>
      </c>
      <c r="E286" t="s">
        <v>8</v>
      </c>
      <c r="F286" t="s">
        <v>1503</v>
      </c>
      <c r="G286" t="s">
        <v>40</v>
      </c>
      <c r="H286" s="6">
        <v>44620</v>
      </c>
      <c r="I286" s="2">
        <v>45657</v>
      </c>
      <c r="J286">
        <v>286.27</v>
      </c>
      <c r="K286" s="45">
        <f t="shared" si="66"/>
        <v>936.78379084967287</v>
      </c>
      <c r="L286" s="3">
        <f t="shared" si="67"/>
        <v>366</v>
      </c>
      <c r="M286" s="3">
        <f t="shared" si="68"/>
        <v>0</v>
      </c>
      <c r="N286" s="3">
        <f t="shared" si="69"/>
        <v>0</v>
      </c>
      <c r="O286" s="3">
        <f t="shared" si="79"/>
        <v>366</v>
      </c>
      <c r="P286" s="51">
        <f t="shared" si="70"/>
        <v>104774.81999999999</v>
      </c>
      <c r="Q286" s="51">
        <f t="shared" si="71"/>
        <v>183054.3474365818</v>
      </c>
      <c r="R286" s="51">
        <f t="shared" si="72"/>
        <v>158828.59045399702</v>
      </c>
      <c r="S286" s="51">
        <f t="shared" si="80"/>
        <v>341882.93789057882</v>
      </c>
      <c r="T286" s="58">
        <f t="shared" si="74"/>
        <v>25764.3</v>
      </c>
      <c r="U286" s="58">
        <f t="shared" si="73"/>
        <v>25764.3</v>
      </c>
      <c r="V286" s="13"/>
      <c r="W286" s="77">
        <f t="shared" si="75"/>
        <v>130</v>
      </c>
      <c r="X286" s="57">
        <f t="shared" si="76"/>
        <v>121781.89281045747</v>
      </c>
      <c r="Y286" s="72">
        <f t="shared" si="77"/>
        <v>96017.59281045747</v>
      </c>
      <c r="AA286" s="74">
        <f t="shared" si="78"/>
        <v>121781.89281045747</v>
      </c>
    </row>
    <row r="287" spans="1:27" ht="14.5" x14ac:dyDescent="0.35">
      <c r="A287">
        <v>3177</v>
      </c>
      <c r="B287" t="s">
        <v>1036</v>
      </c>
      <c r="C287" t="s">
        <v>1385</v>
      </c>
      <c r="D287" t="s">
        <v>964</v>
      </c>
      <c r="E287" t="s">
        <v>8</v>
      </c>
      <c r="F287" t="s">
        <v>1503</v>
      </c>
      <c r="G287" t="s">
        <v>40</v>
      </c>
      <c r="H287" s="6">
        <v>44662</v>
      </c>
      <c r="I287" s="2">
        <v>45657</v>
      </c>
      <c r="J287">
        <v>286.27</v>
      </c>
      <c r="K287" s="45">
        <f t="shared" si="66"/>
        <v>496.35039215686254</v>
      </c>
      <c r="L287" s="3">
        <f t="shared" si="67"/>
        <v>366</v>
      </c>
      <c r="M287" s="3">
        <f t="shared" si="68"/>
        <v>4</v>
      </c>
      <c r="N287" s="3">
        <f t="shared" si="69"/>
        <v>57</v>
      </c>
      <c r="O287" s="3">
        <f t="shared" si="79"/>
        <v>305</v>
      </c>
      <c r="P287" s="51">
        <f t="shared" si="70"/>
        <v>87312.349999999991</v>
      </c>
      <c r="Q287" s="51">
        <f t="shared" si="71"/>
        <v>152545.28953048482</v>
      </c>
      <c r="R287" s="51">
        <f t="shared" si="72"/>
        <v>132357.15871166417</v>
      </c>
      <c r="S287" s="51">
        <f t="shared" si="80"/>
        <v>284902.44824214897</v>
      </c>
      <c r="T287" s="58">
        <f t="shared" si="74"/>
        <v>25764.3</v>
      </c>
      <c r="U287" s="58">
        <f t="shared" si="73"/>
        <v>25764.3</v>
      </c>
      <c r="V287" s="13"/>
      <c r="W287" s="77">
        <f t="shared" si="75"/>
        <v>130</v>
      </c>
      <c r="X287" s="57">
        <f t="shared" si="76"/>
        <v>64525.55098039213</v>
      </c>
      <c r="Y287" s="72">
        <f t="shared" si="77"/>
        <v>38761.250980392128</v>
      </c>
      <c r="AA287" s="74">
        <f t="shared" si="78"/>
        <v>64525.55098039213</v>
      </c>
    </row>
    <row r="288" spans="1:27" ht="14.5" x14ac:dyDescent="0.35">
      <c r="A288">
        <v>3178</v>
      </c>
      <c r="B288" t="s">
        <v>1038</v>
      </c>
      <c r="C288" t="s">
        <v>1385</v>
      </c>
      <c r="D288" t="s">
        <v>959</v>
      </c>
      <c r="E288" t="s">
        <v>8</v>
      </c>
      <c r="F288" t="s">
        <v>1503</v>
      </c>
      <c r="G288" t="s">
        <v>40</v>
      </c>
      <c r="H288" s="6">
        <v>44662</v>
      </c>
      <c r="I288" s="2">
        <v>45657</v>
      </c>
      <c r="J288">
        <v>286.27</v>
      </c>
      <c r="K288" s="45">
        <f t="shared" si="66"/>
        <v>889.38052287581684</v>
      </c>
      <c r="L288" s="3">
        <f t="shared" si="67"/>
        <v>366</v>
      </c>
      <c r="M288" s="3">
        <f t="shared" si="68"/>
        <v>0</v>
      </c>
      <c r="N288" s="3">
        <f t="shared" si="69"/>
        <v>0</v>
      </c>
      <c r="O288" s="3">
        <f t="shared" si="79"/>
        <v>366</v>
      </c>
      <c r="P288" s="51">
        <f t="shared" si="70"/>
        <v>104774.81999999999</v>
      </c>
      <c r="Q288" s="51">
        <f t="shared" si="71"/>
        <v>183054.3474365818</v>
      </c>
      <c r="R288" s="51">
        <f t="shared" si="72"/>
        <v>158828.59045399702</v>
      </c>
      <c r="S288" s="51">
        <f t="shared" si="80"/>
        <v>341882.93789057882</v>
      </c>
      <c r="T288" s="58">
        <f t="shared" si="74"/>
        <v>25764.3</v>
      </c>
      <c r="U288" s="58">
        <f t="shared" si="73"/>
        <v>25764.3</v>
      </c>
      <c r="V288" s="13"/>
      <c r="W288" s="77">
        <f t="shared" si="75"/>
        <v>130</v>
      </c>
      <c r="X288" s="57">
        <f t="shared" si="76"/>
        <v>115619.46797385618</v>
      </c>
      <c r="Y288" s="72">
        <f t="shared" si="77"/>
        <v>89855.16797385618</v>
      </c>
      <c r="AA288" s="74">
        <f t="shared" si="78"/>
        <v>115619.46797385618</v>
      </c>
    </row>
    <row r="289" spans="1:27" ht="14.5" x14ac:dyDescent="0.35">
      <c r="A289">
        <v>3179</v>
      </c>
      <c r="B289" t="s">
        <v>1039</v>
      </c>
      <c r="C289" t="s">
        <v>1385</v>
      </c>
      <c r="D289" t="s">
        <v>964</v>
      </c>
      <c r="E289" t="s">
        <v>8</v>
      </c>
      <c r="F289" t="s">
        <v>1503</v>
      </c>
      <c r="G289" t="s">
        <v>40</v>
      </c>
      <c r="H289" s="6">
        <v>44866</v>
      </c>
      <c r="I289" s="2">
        <v>45657</v>
      </c>
      <c r="J289">
        <v>286.27</v>
      </c>
      <c r="K289" s="45">
        <f t="shared" si="66"/>
        <v>892.21006535947697</v>
      </c>
      <c r="L289" s="3">
        <f t="shared" si="67"/>
        <v>366</v>
      </c>
      <c r="M289" s="3">
        <f t="shared" si="68"/>
        <v>1</v>
      </c>
      <c r="N289" s="3">
        <f t="shared" si="69"/>
        <v>0</v>
      </c>
      <c r="O289" s="3">
        <f t="shared" si="79"/>
        <v>365</v>
      </c>
      <c r="P289" s="51">
        <f t="shared" si="70"/>
        <v>104488.54999999999</v>
      </c>
      <c r="Q289" s="51">
        <f t="shared" si="71"/>
        <v>182554.19894631792</v>
      </c>
      <c r="R289" s="51">
        <f t="shared" si="72"/>
        <v>158394.63255658172</v>
      </c>
      <c r="S289" s="51">
        <f t="shared" si="80"/>
        <v>340948.83150289964</v>
      </c>
      <c r="T289" s="58">
        <f t="shared" si="74"/>
        <v>25764.3</v>
      </c>
      <c r="U289" s="58">
        <f t="shared" si="73"/>
        <v>25764.3</v>
      </c>
      <c r="V289" s="13"/>
      <c r="W289" s="77">
        <f t="shared" si="75"/>
        <v>130</v>
      </c>
      <c r="X289" s="57">
        <f t="shared" si="76"/>
        <v>115987.308496732</v>
      </c>
      <c r="Y289" s="72">
        <f t="shared" si="77"/>
        <v>90223.008496732</v>
      </c>
      <c r="AA289" s="74">
        <f t="shared" si="78"/>
        <v>115987.308496732</v>
      </c>
    </row>
    <row r="290" spans="1:27" ht="14.5" x14ac:dyDescent="0.35">
      <c r="A290">
        <v>3180</v>
      </c>
      <c r="B290" t="s">
        <v>1040</v>
      </c>
      <c r="C290" t="s">
        <v>1385</v>
      </c>
      <c r="D290" t="s">
        <v>1000</v>
      </c>
      <c r="E290" t="s">
        <v>8</v>
      </c>
      <c r="F290" t="s">
        <v>1503</v>
      </c>
      <c r="G290" t="s">
        <v>40</v>
      </c>
      <c r="H290" s="6">
        <v>44746</v>
      </c>
      <c r="I290" s="2">
        <v>45657</v>
      </c>
      <c r="J290">
        <v>286.27</v>
      </c>
      <c r="K290" s="45">
        <f t="shared" si="66"/>
        <v>888.88633986928096</v>
      </c>
      <c r="L290" s="3">
        <f t="shared" si="67"/>
        <v>366</v>
      </c>
      <c r="M290" s="3">
        <f t="shared" si="68"/>
        <v>4</v>
      </c>
      <c r="N290" s="3">
        <f t="shared" si="69"/>
        <v>0</v>
      </c>
      <c r="O290" s="3">
        <f t="shared" si="79"/>
        <v>362</v>
      </c>
      <c r="P290" s="51">
        <f t="shared" si="70"/>
        <v>103629.73999999999</v>
      </c>
      <c r="Q290" s="51">
        <f t="shared" si="71"/>
        <v>181053.75347552626</v>
      </c>
      <c r="R290" s="51">
        <f t="shared" si="72"/>
        <v>157092.75886433583</v>
      </c>
      <c r="S290" s="51">
        <f t="shared" si="80"/>
        <v>338146.51233986206</v>
      </c>
      <c r="T290" s="58">
        <f t="shared" si="74"/>
        <v>25764.3</v>
      </c>
      <c r="U290" s="58">
        <f t="shared" si="73"/>
        <v>25764.3</v>
      </c>
      <c r="V290" s="13"/>
      <c r="W290" s="77">
        <f t="shared" si="75"/>
        <v>130</v>
      </c>
      <c r="X290" s="57">
        <f t="shared" si="76"/>
        <v>115555.22418300652</v>
      </c>
      <c r="Y290" s="72">
        <f t="shared" si="77"/>
        <v>89790.924183006515</v>
      </c>
      <c r="AA290" s="74">
        <f t="shared" si="78"/>
        <v>115555.22418300652</v>
      </c>
    </row>
    <row r="291" spans="1:27" ht="14.5" x14ac:dyDescent="0.35">
      <c r="A291">
        <v>3182</v>
      </c>
      <c r="B291" t="s">
        <v>1043</v>
      </c>
      <c r="C291" t="s">
        <v>1385</v>
      </c>
      <c r="D291" t="s">
        <v>143</v>
      </c>
      <c r="E291" t="s">
        <v>8</v>
      </c>
      <c r="F291" t="s">
        <v>1503</v>
      </c>
      <c r="G291" t="s">
        <v>40</v>
      </c>
      <c r="H291" s="6">
        <v>44823</v>
      </c>
      <c r="I291" s="2">
        <v>45657</v>
      </c>
      <c r="J291">
        <v>286.27</v>
      </c>
      <c r="K291" s="45">
        <f t="shared" si="66"/>
        <v>883.90078431372535</v>
      </c>
      <c r="L291" s="3">
        <f t="shared" si="67"/>
        <v>366</v>
      </c>
      <c r="M291" s="3">
        <f t="shared" si="68"/>
        <v>4</v>
      </c>
      <c r="N291" s="3">
        <f t="shared" si="69"/>
        <v>0</v>
      </c>
      <c r="O291" s="3">
        <f t="shared" si="79"/>
        <v>362</v>
      </c>
      <c r="P291" s="51">
        <f t="shared" si="70"/>
        <v>103629.73999999999</v>
      </c>
      <c r="Q291" s="51">
        <f t="shared" si="71"/>
        <v>181053.75347552626</v>
      </c>
      <c r="R291" s="51">
        <f t="shared" si="72"/>
        <v>157092.75886433583</v>
      </c>
      <c r="S291" s="51">
        <f t="shared" si="80"/>
        <v>338146.51233986206</v>
      </c>
      <c r="T291" s="58">
        <f t="shared" si="74"/>
        <v>25764.3</v>
      </c>
      <c r="U291" s="58">
        <f t="shared" si="73"/>
        <v>25764.3</v>
      </c>
      <c r="V291" s="13"/>
      <c r="W291" s="77">
        <f t="shared" si="75"/>
        <v>130</v>
      </c>
      <c r="X291" s="57">
        <f t="shared" si="76"/>
        <v>114907.10196078429</v>
      </c>
      <c r="Y291" s="72">
        <f t="shared" si="77"/>
        <v>89142.801960784287</v>
      </c>
      <c r="AA291" s="74">
        <f t="shared" si="78"/>
        <v>114907.10196078429</v>
      </c>
    </row>
    <row r="292" spans="1:27" s="4" customFormat="1" ht="14.5" x14ac:dyDescent="0.35">
      <c r="A292">
        <v>3184</v>
      </c>
      <c r="B292" t="s">
        <v>1044</v>
      </c>
      <c r="C292" t="s">
        <v>1385</v>
      </c>
      <c r="D292" t="s">
        <v>946</v>
      </c>
      <c r="E292" t="s">
        <v>8</v>
      </c>
      <c r="F292" t="s">
        <v>1517</v>
      </c>
      <c r="G292" t="s">
        <v>1529</v>
      </c>
      <c r="H292" s="6">
        <v>44900</v>
      </c>
      <c r="I292" s="2">
        <v>45657</v>
      </c>
      <c r="J292">
        <v>331.1</v>
      </c>
      <c r="K292" s="45">
        <f t="shared" si="66"/>
        <v>983.91843137254898</v>
      </c>
      <c r="L292" s="3">
        <f t="shared" si="67"/>
        <v>366</v>
      </c>
      <c r="M292" s="3">
        <f t="shared" si="68"/>
        <v>3</v>
      </c>
      <c r="N292" s="3">
        <f t="shared" si="69"/>
        <v>0</v>
      </c>
      <c r="O292" s="3">
        <f t="shared" si="79"/>
        <v>363</v>
      </c>
      <c r="P292" s="51">
        <f t="shared" si="70"/>
        <v>120189.3</v>
      </c>
      <c r="Q292" s="51">
        <f t="shared" si="71"/>
        <v>181553.90196579014</v>
      </c>
      <c r="R292" s="51">
        <f t="shared" si="72"/>
        <v>182195.46553888218</v>
      </c>
      <c r="S292" s="51">
        <f t="shared" si="80"/>
        <v>363749.36750467232</v>
      </c>
      <c r="T292" s="58">
        <f t="shared" si="74"/>
        <v>29799.000000000004</v>
      </c>
      <c r="U292" s="58">
        <f t="shared" si="73"/>
        <v>29799.000000000004</v>
      </c>
      <c r="V292" s="13"/>
      <c r="W292" s="77">
        <f t="shared" si="75"/>
        <v>130</v>
      </c>
      <c r="X292" s="57">
        <f t="shared" si="76"/>
        <v>127909.39607843137</v>
      </c>
      <c r="Y292" s="72">
        <f t="shared" si="77"/>
        <v>98110.396078431368</v>
      </c>
      <c r="AA292" s="74">
        <f t="shared" si="78"/>
        <v>127909.39607843137</v>
      </c>
    </row>
    <row r="293" spans="1:27" ht="14.5" x14ac:dyDescent="0.35">
      <c r="A293">
        <v>3185</v>
      </c>
      <c r="B293" t="s">
        <v>1045</v>
      </c>
      <c r="C293" t="s">
        <v>1385</v>
      </c>
      <c r="D293" t="s">
        <v>143</v>
      </c>
      <c r="E293" t="s">
        <v>8</v>
      </c>
      <c r="F293" t="s">
        <v>1503</v>
      </c>
      <c r="G293" t="s">
        <v>40</v>
      </c>
      <c r="H293" s="6">
        <v>44928</v>
      </c>
      <c r="I293" s="2">
        <v>45657</v>
      </c>
      <c r="J293">
        <v>286.27</v>
      </c>
      <c r="K293" s="45">
        <f t="shared" si="66"/>
        <v>878.41947712418278</v>
      </c>
      <c r="L293" s="3">
        <f t="shared" si="67"/>
        <v>366</v>
      </c>
      <c r="M293" s="3">
        <f t="shared" si="68"/>
        <v>1</v>
      </c>
      <c r="N293" s="3">
        <f t="shared" si="69"/>
        <v>0</v>
      </c>
      <c r="O293" s="3">
        <f t="shared" si="79"/>
        <v>365</v>
      </c>
      <c r="P293" s="51">
        <f t="shared" si="70"/>
        <v>104488.54999999999</v>
      </c>
      <c r="Q293" s="51">
        <f t="shared" si="71"/>
        <v>182554.19894631792</v>
      </c>
      <c r="R293" s="51">
        <f t="shared" si="72"/>
        <v>158394.63255658172</v>
      </c>
      <c r="S293" s="51">
        <f t="shared" si="80"/>
        <v>340948.83150289964</v>
      </c>
      <c r="T293" s="58">
        <f t="shared" si="74"/>
        <v>25764.3</v>
      </c>
      <c r="U293" s="58">
        <f t="shared" si="73"/>
        <v>25764.3</v>
      </c>
      <c r="V293" s="13"/>
      <c r="W293" s="77">
        <f t="shared" si="75"/>
        <v>130</v>
      </c>
      <c r="X293" s="57">
        <f t="shared" si="76"/>
        <v>114194.53202614376</v>
      </c>
      <c r="Y293" s="72">
        <f t="shared" si="77"/>
        <v>88430.232026143756</v>
      </c>
      <c r="AA293" s="74">
        <f t="shared" si="78"/>
        <v>114194.53202614376</v>
      </c>
    </row>
    <row r="294" spans="1:27" ht="14.5" x14ac:dyDescent="0.35">
      <c r="A294">
        <v>3186</v>
      </c>
      <c r="B294" t="s">
        <v>1046</v>
      </c>
      <c r="C294" t="s">
        <v>1385</v>
      </c>
      <c r="D294" t="s">
        <v>143</v>
      </c>
      <c r="E294" t="s">
        <v>8</v>
      </c>
      <c r="F294" t="s">
        <v>1503</v>
      </c>
      <c r="G294" t="s">
        <v>40</v>
      </c>
      <c r="H294" s="6">
        <v>44977</v>
      </c>
      <c r="I294" s="2">
        <v>45657</v>
      </c>
      <c r="J294">
        <v>286.27</v>
      </c>
      <c r="K294" s="45">
        <f t="shared" si="66"/>
        <v>722.12777777777751</v>
      </c>
      <c r="L294" s="3">
        <f t="shared" si="67"/>
        <v>366</v>
      </c>
      <c r="M294" s="3">
        <f t="shared" si="68"/>
        <v>8</v>
      </c>
      <c r="N294" s="3">
        <f t="shared" si="69"/>
        <v>0</v>
      </c>
      <c r="O294" s="3">
        <f t="shared" si="79"/>
        <v>358</v>
      </c>
      <c r="P294" s="51">
        <f t="shared" si="70"/>
        <v>102484.65999999999</v>
      </c>
      <c r="Q294" s="51">
        <f t="shared" si="71"/>
        <v>179053.15951447072</v>
      </c>
      <c r="R294" s="51">
        <f t="shared" si="72"/>
        <v>155356.92727467467</v>
      </c>
      <c r="S294" s="51">
        <f t="shared" si="80"/>
        <v>334410.08678914537</v>
      </c>
      <c r="T294" s="58">
        <f t="shared" si="74"/>
        <v>25764.3</v>
      </c>
      <c r="U294" s="58">
        <f t="shared" si="73"/>
        <v>25764.3</v>
      </c>
      <c r="V294" s="13"/>
      <c r="W294" s="77">
        <f t="shared" si="75"/>
        <v>130</v>
      </c>
      <c r="X294" s="57">
        <f t="shared" si="76"/>
        <v>93876.61111111108</v>
      </c>
      <c r="Y294" s="72">
        <f t="shared" si="77"/>
        <v>68112.311111111077</v>
      </c>
      <c r="AA294" s="74">
        <f t="shared" si="78"/>
        <v>93876.61111111108</v>
      </c>
    </row>
    <row r="295" spans="1:27" ht="14.5" x14ac:dyDescent="0.35">
      <c r="A295">
        <v>3187</v>
      </c>
      <c r="B295" t="s">
        <v>1047</v>
      </c>
      <c r="C295" t="s">
        <v>1385</v>
      </c>
      <c r="D295" t="s">
        <v>143</v>
      </c>
      <c r="E295" t="s">
        <v>8</v>
      </c>
      <c r="F295" t="s">
        <v>1503</v>
      </c>
      <c r="G295" t="s">
        <v>40</v>
      </c>
      <c r="H295" s="6">
        <v>44977</v>
      </c>
      <c r="I295" s="2">
        <v>45657</v>
      </c>
      <c r="J295">
        <v>286.27</v>
      </c>
      <c r="K295" s="45">
        <f t="shared" si="66"/>
        <v>741.10581699346392</v>
      </c>
      <c r="L295" s="3">
        <f t="shared" si="67"/>
        <v>366</v>
      </c>
      <c r="M295" s="3">
        <f t="shared" si="68"/>
        <v>0</v>
      </c>
      <c r="N295" s="3">
        <f t="shared" si="69"/>
        <v>0</v>
      </c>
      <c r="O295" s="3">
        <f t="shared" si="79"/>
        <v>366</v>
      </c>
      <c r="P295" s="51">
        <f t="shared" si="70"/>
        <v>104774.81999999999</v>
      </c>
      <c r="Q295" s="51">
        <f t="shared" si="71"/>
        <v>183054.3474365818</v>
      </c>
      <c r="R295" s="51">
        <f t="shared" si="72"/>
        <v>158828.59045399702</v>
      </c>
      <c r="S295" s="51">
        <f t="shared" si="80"/>
        <v>341882.93789057882</v>
      </c>
      <c r="T295" s="58">
        <f t="shared" si="74"/>
        <v>25764.3</v>
      </c>
      <c r="U295" s="58">
        <f t="shared" si="73"/>
        <v>25764.3</v>
      </c>
      <c r="V295" s="13"/>
      <c r="W295" s="77">
        <f t="shared" si="75"/>
        <v>130</v>
      </c>
      <c r="X295" s="57">
        <f t="shared" si="76"/>
        <v>96343.756209150306</v>
      </c>
      <c r="Y295" s="72">
        <f t="shared" si="77"/>
        <v>70579.456209150303</v>
      </c>
      <c r="AA295" s="74">
        <f t="shared" si="78"/>
        <v>96343.756209150306</v>
      </c>
    </row>
    <row r="296" spans="1:27" ht="14.5" x14ac:dyDescent="0.35">
      <c r="A296">
        <v>3188</v>
      </c>
      <c r="B296" t="s">
        <v>1048</v>
      </c>
      <c r="C296" t="s">
        <v>1385</v>
      </c>
      <c r="D296" t="s">
        <v>143</v>
      </c>
      <c r="E296" t="s">
        <v>8</v>
      </c>
      <c r="F296" t="s">
        <v>1503</v>
      </c>
      <c r="G296" t="s">
        <v>40</v>
      </c>
      <c r="H296" s="6">
        <v>45026</v>
      </c>
      <c r="I296" s="2">
        <v>45657</v>
      </c>
      <c r="J296">
        <v>286.27</v>
      </c>
      <c r="K296" s="45">
        <f t="shared" si="66"/>
        <v>730.92575163398669</v>
      </c>
      <c r="L296" s="3">
        <f t="shared" si="67"/>
        <v>366</v>
      </c>
      <c r="M296" s="3">
        <f t="shared" si="68"/>
        <v>9</v>
      </c>
      <c r="N296" s="3">
        <f t="shared" si="69"/>
        <v>1</v>
      </c>
      <c r="O296" s="3">
        <f t="shared" si="79"/>
        <v>356</v>
      </c>
      <c r="P296" s="51">
        <f t="shared" si="70"/>
        <v>101912.12</v>
      </c>
      <c r="Q296" s="51">
        <f t="shared" si="71"/>
        <v>178052.86253394294</v>
      </c>
      <c r="R296" s="51">
        <f t="shared" si="72"/>
        <v>154489.01147984411</v>
      </c>
      <c r="S296" s="51">
        <f t="shared" si="80"/>
        <v>332541.87401378702</v>
      </c>
      <c r="T296" s="58">
        <f t="shared" si="74"/>
        <v>25764.3</v>
      </c>
      <c r="U296" s="58">
        <f t="shared" si="73"/>
        <v>25764.3</v>
      </c>
      <c r="V296" s="13"/>
      <c r="W296" s="77">
        <f t="shared" si="75"/>
        <v>130</v>
      </c>
      <c r="X296" s="57">
        <f t="shared" si="76"/>
        <v>95020.347712418268</v>
      </c>
      <c r="Y296" s="72">
        <f t="shared" si="77"/>
        <v>69256.047712418265</v>
      </c>
      <c r="AA296" s="74">
        <f t="shared" si="78"/>
        <v>95020.347712418268</v>
      </c>
    </row>
    <row r="297" spans="1:27" ht="14.5" x14ac:dyDescent="0.35">
      <c r="A297">
        <v>3191</v>
      </c>
      <c r="B297" t="s">
        <v>1050</v>
      </c>
      <c r="C297" t="s">
        <v>1385</v>
      </c>
      <c r="D297" t="s">
        <v>975</v>
      </c>
      <c r="E297" t="s">
        <v>8</v>
      </c>
      <c r="F297" t="s">
        <v>1503</v>
      </c>
      <c r="G297" t="s">
        <v>40</v>
      </c>
      <c r="H297" s="6">
        <v>45082</v>
      </c>
      <c r="I297" s="2">
        <v>45657</v>
      </c>
      <c r="J297">
        <v>286.27</v>
      </c>
      <c r="K297" s="45">
        <f t="shared" si="66"/>
        <v>803.03797385620885</v>
      </c>
      <c r="L297" s="3">
        <f t="shared" si="67"/>
        <v>366</v>
      </c>
      <c r="M297" s="3">
        <f t="shared" si="68"/>
        <v>1</v>
      </c>
      <c r="N297" s="3">
        <f t="shared" si="69"/>
        <v>0</v>
      </c>
      <c r="O297" s="3">
        <f t="shared" si="79"/>
        <v>365</v>
      </c>
      <c r="P297" s="51">
        <f t="shared" si="70"/>
        <v>104488.54999999999</v>
      </c>
      <c r="Q297" s="51">
        <f t="shared" si="71"/>
        <v>182554.19894631792</v>
      </c>
      <c r="R297" s="51">
        <f t="shared" si="72"/>
        <v>158394.63255658172</v>
      </c>
      <c r="S297" s="51">
        <f t="shared" si="80"/>
        <v>340948.83150289964</v>
      </c>
      <c r="T297" s="58">
        <f t="shared" si="74"/>
        <v>25764.3</v>
      </c>
      <c r="U297" s="58">
        <f t="shared" si="73"/>
        <v>25764.3</v>
      </c>
      <c r="V297" s="13"/>
      <c r="W297" s="77">
        <f t="shared" si="75"/>
        <v>130</v>
      </c>
      <c r="X297" s="57">
        <f t="shared" si="76"/>
        <v>104394.93660130716</v>
      </c>
      <c r="Y297" s="72">
        <f t="shared" si="77"/>
        <v>78630.636601307153</v>
      </c>
      <c r="AA297" s="74">
        <f t="shared" si="78"/>
        <v>104394.93660130716</v>
      </c>
    </row>
    <row r="298" spans="1:27" ht="14.5" x14ac:dyDescent="0.35">
      <c r="A298">
        <v>3192</v>
      </c>
      <c r="B298" t="s">
        <v>1051</v>
      </c>
      <c r="C298" t="s">
        <v>1385</v>
      </c>
      <c r="D298" t="s">
        <v>964</v>
      </c>
      <c r="E298" t="s">
        <v>8</v>
      </c>
      <c r="F298" t="s">
        <v>1503</v>
      </c>
      <c r="G298" t="s">
        <v>40</v>
      </c>
      <c r="H298" s="6">
        <v>45159</v>
      </c>
      <c r="I298" s="2">
        <v>45657</v>
      </c>
      <c r="J298">
        <v>286.27</v>
      </c>
      <c r="K298" s="45">
        <f t="shared" si="66"/>
        <v>764.58588235294087</v>
      </c>
      <c r="L298" s="3">
        <f t="shared" si="67"/>
        <v>366</v>
      </c>
      <c r="M298" s="3">
        <f t="shared" si="68"/>
        <v>1</v>
      </c>
      <c r="N298" s="3">
        <f t="shared" si="69"/>
        <v>36</v>
      </c>
      <c r="O298" s="3">
        <f t="shared" si="79"/>
        <v>329</v>
      </c>
      <c r="P298" s="51">
        <f t="shared" si="70"/>
        <v>94182.829999999987</v>
      </c>
      <c r="Q298" s="51">
        <f t="shared" si="71"/>
        <v>164548.85329681807</v>
      </c>
      <c r="R298" s="51">
        <f t="shared" si="72"/>
        <v>142772.14824963119</v>
      </c>
      <c r="S298" s="51">
        <f t="shared" si="80"/>
        <v>307321.00154644926</v>
      </c>
      <c r="T298" s="58">
        <f t="shared" si="74"/>
        <v>25764.3</v>
      </c>
      <c r="U298" s="58">
        <f t="shared" si="73"/>
        <v>25764.3</v>
      </c>
      <c r="V298" s="13"/>
      <c r="W298" s="77">
        <f t="shared" si="75"/>
        <v>130</v>
      </c>
      <c r="X298" s="57">
        <f t="shared" si="76"/>
        <v>99396.164705882315</v>
      </c>
      <c r="Y298" s="72">
        <f t="shared" si="77"/>
        <v>73631.864705882312</v>
      </c>
      <c r="AA298" s="74">
        <f t="shared" si="78"/>
        <v>99396.164705882315</v>
      </c>
    </row>
    <row r="299" spans="1:27" ht="14.5" x14ac:dyDescent="0.35">
      <c r="A299">
        <v>3193</v>
      </c>
      <c r="B299" t="s">
        <v>1052</v>
      </c>
      <c r="C299" t="s">
        <v>1385</v>
      </c>
      <c r="D299" t="s">
        <v>985</v>
      </c>
      <c r="E299" t="s">
        <v>8</v>
      </c>
      <c r="F299" t="s">
        <v>1503</v>
      </c>
      <c r="G299" t="s">
        <v>40</v>
      </c>
      <c r="H299" s="6">
        <v>45166</v>
      </c>
      <c r="I299" s="2">
        <v>45657</v>
      </c>
      <c r="J299">
        <v>286.27</v>
      </c>
      <c r="K299" s="45">
        <f t="shared" si="66"/>
        <v>741.95928104575137</v>
      </c>
      <c r="L299" s="3">
        <f t="shared" si="67"/>
        <v>366</v>
      </c>
      <c r="M299" s="3">
        <f t="shared" si="68"/>
        <v>4</v>
      </c>
      <c r="N299" s="3">
        <f t="shared" si="69"/>
        <v>0</v>
      </c>
      <c r="O299" s="3">
        <f t="shared" si="79"/>
        <v>362</v>
      </c>
      <c r="P299" s="51">
        <f t="shared" si="70"/>
        <v>103629.73999999999</v>
      </c>
      <c r="Q299" s="51">
        <f t="shared" si="71"/>
        <v>181053.75347552626</v>
      </c>
      <c r="R299" s="51">
        <f t="shared" si="72"/>
        <v>157092.75886433583</v>
      </c>
      <c r="S299" s="51">
        <f t="shared" si="80"/>
        <v>338146.51233986206</v>
      </c>
      <c r="T299" s="58">
        <f t="shared" si="74"/>
        <v>25764.3</v>
      </c>
      <c r="U299" s="58">
        <f t="shared" si="73"/>
        <v>25764.3</v>
      </c>
      <c r="V299" s="13"/>
      <c r="W299" s="77">
        <f t="shared" si="75"/>
        <v>130</v>
      </c>
      <c r="X299" s="57">
        <f t="shared" si="76"/>
        <v>96454.706535947684</v>
      </c>
      <c r="Y299" s="72">
        <f t="shared" si="77"/>
        <v>70690.406535947681</v>
      </c>
      <c r="AA299" s="74">
        <f t="shared" si="78"/>
        <v>96454.706535947684</v>
      </c>
    </row>
    <row r="300" spans="1:27" ht="14.5" x14ac:dyDescent="0.35">
      <c r="A300">
        <v>3194</v>
      </c>
      <c r="B300" t="s">
        <v>1462</v>
      </c>
      <c r="C300" t="s">
        <v>1488</v>
      </c>
      <c r="D300" t="s">
        <v>971</v>
      </c>
      <c r="E300" t="s">
        <v>8</v>
      </c>
      <c r="F300" t="s">
        <v>950</v>
      </c>
      <c r="G300" t="s">
        <v>40</v>
      </c>
      <c r="H300" s="6">
        <v>45180</v>
      </c>
      <c r="I300" s="2">
        <v>45657</v>
      </c>
      <c r="J300">
        <v>264</v>
      </c>
      <c r="K300" s="45">
        <f t="shared" si="66"/>
        <v>264</v>
      </c>
      <c r="L300" s="3">
        <f t="shared" si="67"/>
        <v>366</v>
      </c>
      <c r="M300" s="3">
        <f t="shared" si="68"/>
        <v>0</v>
      </c>
      <c r="N300" s="3">
        <f t="shared" si="69"/>
        <v>0</v>
      </c>
      <c r="O300" s="3">
        <f t="shared" si="79"/>
        <v>366</v>
      </c>
      <c r="P300" s="51">
        <f t="shared" si="70"/>
        <v>96624</v>
      </c>
      <c r="Q300" s="51">
        <f t="shared" si="71"/>
        <v>183054.3474365818</v>
      </c>
      <c r="R300" s="51">
        <f t="shared" si="72"/>
        <v>146472.72812329343</v>
      </c>
      <c r="S300" s="51">
        <f t="shared" si="80"/>
        <v>329527.07555987523</v>
      </c>
      <c r="T300" s="58">
        <f t="shared" si="74"/>
        <v>23760</v>
      </c>
      <c r="U300" s="58">
        <f t="shared" si="73"/>
        <v>23760</v>
      </c>
      <c r="V300" s="13"/>
      <c r="W300" s="77">
        <f t="shared" si="75"/>
        <v>0</v>
      </c>
      <c r="X300" s="57">
        <f t="shared" si="76"/>
        <v>0</v>
      </c>
      <c r="Y300" s="72">
        <f t="shared" si="77"/>
        <v>0</v>
      </c>
      <c r="AA300" s="74">
        <f t="shared" si="78"/>
        <v>23760</v>
      </c>
    </row>
    <row r="301" spans="1:27" ht="14.5" x14ac:dyDescent="0.35">
      <c r="A301">
        <v>3195</v>
      </c>
      <c r="B301" t="s">
        <v>1053</v>
      </c>
      <c r="C301" t="s">
        <v>1488</v>
      </c>
      <c r="D301" t="s">
        <v>143</v>
      </c>
      <c r="E301" t="s">
        <v>8</v>
      </c>
      <c r="F301" t="s">
        <v>950</v>
      </c>
      <c r="G301" t="s">
        <v>40</v>
      </c>
      <c r="H301" s="6">
        <v>45257</v>
      </c>
      <c r="I301" s="2">
        <v>45657</v>
      </c>
      <c r="J301">
        <v>268.75</v>
      </c>
      <c r="K301" s="45">
        <f t="shared" si="66"/>
        <v>268.75</v>
      </c>
      <c r="L301" s="3">
        <f t="shared" si="67"/>
        <v>366</v>
      </c>
      <c r="M301" s="3">
        <f t="shared" si="68"/>
        <v>10</v>
      </c>
      <c r="N301" s="3">
        <f t="shared" si="69"/>
        <v>10</v>
      </c>
      <c r="O301" s="3">
        <f t="shared" si="79"/>
        <v>346</v>
      </c>
      <c r="P301" s="51">
        <f t="shared" si="70"/>
        <v>92987.5</v>
      </c>
      <c r="Q301" s="51">
        <f t="shared" si="71"/>
        <v>173051.37763130412</v>
      </c>
      <c r="R301" s="51">
        <f t="shared" si="72"/>
        <v>140960.1424735547</v>
      </c>
      <c r="S301" s="51">
        <f t="shared" si="80"/>
        <v>314011.52010485879</v>
      </c>
      <c r="T301" s="58">
        <f t="shared" si="74"/>
        <v>24187.5</v>
      </c>
      <c r="U301" s="58">
        <f t="shared" si="73"/>
        <v>24187.5</v>
      </c>
      <c r="V301" s="13"/>
      <c r="W301" s="77">
        <f t="shared" si="75"/>
        <v>0</v>
      </c>
      <c r="X301" s="57">
        <f t="shared" si="76"/>
        <v>0</v>
      </c>
      <c r="Y301" s="72">
        <f t="shared" si="77"/>
        <v>0</v>
      </c>
      <c r="AA301" s="74">
        <f t="shared" si="78"/>
        <v>24187.5</v>
      </c>
    </row>
    <row r="302" spans="1:27" ht="14.5" x14ac:dyDescent="0.35">
      <c r="A302">
        <v>3196</v>
      </c>
      <c r="B302" t="s">
        <v>1054</v>
      </c>
      <c r="C302" t="s">
        <v>1385</v>
      </c>
      <c r="D302" t="s">
        <v>143</v>
      </c>
      <c r="E302" t="s">
        <v>8</v>
      </c>
      <c r="F302" t="s">
        <v>1503</v>
      </c>
      <c r="G302" t="s">
        <v>40</v>
      </c>
      <c r="H302" s="6">
        <v>45257</v>
      </c>
      <c r="I302" s="2">
        <v>45657</v>
      </c>
      <c r="J302">
        <v>286.27</v>
      </c>
      <c r="K302" s="45">
        <f t="shared" si="66"/>
        <v>746.06045751633985</v>
      </c>
      <c r="L302" s="3">
        <f t="shared" si="67"/>
        <v>366</v>
      </c>
      <c r="M302" s="3">
        <f t="shared" si="68"/>
        <v>0</v>
      </c>
      <c r="N302" s="3">
        <f t="shared" si="69"/>
        <v>0</v>
      </c>
      <c r="O302" s="3">
        <f t="shared" si="79"/>
        <v>366</v>
      </c>
      <c r="P302" s="51">
        <f t="shared" si="70"/>
        <v>104774.81999999999</v>
      </c>
      <c r="Q302" s="51">
        <f t="shared" si="71"/>
        <v>183054.3474365818</v>
      </c>
      <c r="R302" s="51">
        <f t="shared" si="72"/>
        <v>158828.59045399702</v>
      </c>
      <c r="S302" s="51">
        <f t="shared" si="80"/>
        <v>341882.93789057882</v>
      </c>
      <c r="T302" s="58">
        <f t="shared" si="74"/>
        <v>25764.3</v>
      </c>
      <c r="U302" s="58">
        <f t="shared" si="73"/>
        <v>25764.3</v>
      </c>
      <c r="V302" s="13"/>
      <c r="W302" s="77">
        <f t="shared" si="75"/>
        <v>130</v>
      </c>
      <c r="X302" s="57">
        <f t="shared" si="76"/>
        <v>96987.859477124177</v>
      </c>
      <c r="Y302" s="72">
        <f t="shared" si="77"/>
        <v>71223.559477124174</v>
      </c>
      <c r="AA302" s="74">
        <f t="shared" si="78"/>
        <v>96987.859477124177</v>
      </c>
    </row>
    <row r="303" spans="1:27" ht="14.5" x14ac:dyDescent="0.35">
      <c r="A303">
        <v>3197</v>
      </c>
      <c r="B303" t="s">
        <v>1055</v>
      </c>
      <c r="C303" t="s">
        <v>1385</v>
      </c>
      <c r="D303" t="s">
        <v>143</v>
      </c>
      <c r="E303" t="s">
        <v>8</v>
      </c>
      <c r="F303" t="s">
        <v>1503</v>
      </c>
      <c r="G303" t="s">
        <v>40</v>
      </c>
      <c r="H303" s="6">
        <v>45257</v>
      </c>
      <c r="I303" s="2">
        <v>45657</v>
      </c>
      <c r="J303">
        <v>286.27</v>
      </c>
      <c r="K303" s="45">
        <f t="shared" si="66"/>
        <v>719.61313725490209</v>
      </c>
      <c r="L303" s="3">
        <f t="shared" si="67"/>
        <v>366</v>
      </c>
      <c r="M303" s="3">
        <f t="shared" si="68"/>
        <v>6</v>
      </c>
      <c r="N303" s="3">
        <f t="shared" si="69"/>
        <v>0</v>
      </c>
      <c r="O303" s="3">
        <f t="shared" si="79"/>
        <v>360</v>
      </c>
      <c r="P303" s="51">
        <f t="shared" si="70"/>
        <v>103057.2</v>
      </c>
      <c r="Q303" s="51">
        <f t="shared" si="71"/>
        <v>180053.45649499848</v>
      </c>
      <c r="R303" s="51">
        <f t="shared" si="72"/>
        <v>156224.84306950527</v>
      </c>
      <c r="S303" s="51">
        <f t="shared" si="80"/>
        <v>336278.29956450372</v>
      </c>
      <c r="T303" s="58">
        <f t="shared" si="74"/>
        <v>25764.3</v>
      </c>
      <c r="U303" s="58">
        <f t="shared" si="73"/>
        <v>25764.3</v>
      </c>
      <c r="V303" s="13"/>
      <c r="W303" s="77">
        <f t="shared" si="75"/>
        <v>130</v>
      </c>
      <c r="X303" s="57">
        <f t="shared" si="76"/>
        <v>93549.707843137265</v>
      </c>
      <c r="Y303" s="72">
        <f t="shared" si="77"/>
        <v>67785.407843137262</v>
      </c>
      <c r="AA303" s="74">
        <f t="shared" si="78"/>
        <v>93549.707843137265</v>
      </c>
    </row>
    <row r="304" spans="1:27" ht="14.5" x14ac:dyDescent="0.35">
      <c r="A304">
        <v>3198</v>
      </c>
      <c r="B304" t="s">
        <v>1463</v>
      </c>
      <c r="C304" t="s">
        <v>1385</v>
      </c>
      <c r="D304" t="s">
        <v>1003</v>
      </c>
      <c r="E304" t="s">
        <v>8</v>
      </c>
      <c r="F304" t="s">
        <v>1503</v>
      </c>
      <c r="G304" t="s">
        <v>40</v>
      </c>
      <c r="H304" s="6">
        <v>45348</v>
      </c>
      <c r="I304" s="2">
        <v>45657</v>
      </c>
      <c r="J304">
        <v>286.27</v>
      </c>
      <c r="K304" s="45">
        <f t="shared" si="66"/>
        <v>735.76549019607853</v>
      </c>
      <c r="L304" s="3">
        <f t="shared" si="67"/>
        <v>310</v>
      </c>
      <c r="M304" s="3">
        <f t="shared" si="68"/>
        <v>4</v>
      </c>
      <c r="N304" s="3">
        <f t="shared" si="69"/>
        <v>1</v>
      </c>
      <c r="O304" s="3">
        <f t="shared" si="79"/>
        <v>305</v>
      </c>
      <c r="P304" s="51">
        <f t="shared" si="70"/>
        <v>87312.349999999991</v>
      </c>
      <c r="Q304" s="51">
        <f t="shared" si="71"/>
        <v>152545.28953048482</v>
      </c>
      <c r="R304" s="51">
        <f t="shared" si="72"/>
        <v>132357.15871166417</v>
      </c>
      <c r="S304" s="51">
        <f t="shared" si="80"/>
        <v>284902.44824214897</v>
      </c>
      <c r="T304" s="58">
        <f t="shared" si="74"/>
        <v>25764.3</v>
      </c>
      <c r="U304" s="58">
        <f t="shared" si="73"/>
        <v>25764.3</v>
      </c>
      <c r="V304" s="13"/>
      <c r="W304" s="77">
        <f t="shared" si="75"/>
        <v>130</v>
      </c>
      <c r="X304" s="57">
        <f t="shared" si="76"/>
        <v>95649.513725490207</v>
      </c>
      <c r="Y304" s="72">
        <f t="shared" si="77"/>
        <v>69885.213725490205</v>
      </c>
      <c r="AA304" s="74">
        <f t="shared" si="78"/>
        <v>95649.513725490207</v>
      </c>
    </row>
    <row r="305" spans="1:27" ht="14.5" x14ac:dyDescent="0.35">
      <c r="A305">
        <v>3199</v>
      </c>
      <c r="B305" t="s">
        <v>1464</v>
      </c>
      <c r="C305" t="s">
        <v>1385</v>
      </c>
      <c r="D305" t="s">
        <v>143</v>
      </c>
      <c r="E305" t="s">
        <v>8</v>
      </c>
      <c r="F305" t="s">
        <v>1503</v>
      </c>
      <c r="G305" t="s">
        <v>40</v>
      </c>
      <c r="H305" s="6">
        <v>45355</v>
      </c>
      <c r="I305" s="2">
        <v>45657</v>
      </c>
      <c r="J305">
        <v>286.27</v>
      </c>
      <c r="K305" s="45">
        <f t="shared" si="66"/>
        <v>713.6817647058823</v>
      </c>
      <c r="L305" s="3">
        <f t="shared" si="67"/>
        <v>303</v>
      </c>
      <c r="M305" s="3">
        <f t="shared" si="68"/>
        <v>3</v>
      </c>
      <c r="N305" s="3">
        <f t="shared" si="69"/>
        <v>5</v>
      </c>
      <c r="O305" s="3">
        <f t="shared" si="79"/>
        <v>295</v>
      </c>
      <c r="P305" s="51">
        <f t="shared" si="70"/>
        <v>84449.65</v>
      </c>
      <c r="Q305" s="51">
        <f t="shared" si="71"/>
        <v>147543.804627846</v>
      </c>
      <c r="R305" s="51">
        <f t="shared" si="72"/>
        <v>128017.57973751126</v>
      </c>
      <c r="S305" s="51">
        <f t="shared" si="80"/>
        <v>275561.38436535723</v>
      </c>
      <c r="T305" s="58">
        <f t="shared" si="74"/>
        <v>25764.3</v>
      </c>
      <c r="U305" s="58">
        <f t="shared" si="73"/>
        <v>25764.3</v>
      </c>
      <c r="V305" s="13"/>
      <c r="W305" s="77">
        <f t="shared" si="75"/>
        <v>130</v>
      </c>
      <c r="X305" s="57">
        <f t="shared" si="76"/>
        <v>92778.629411764705</v>
      </c>
      <c r="Y305" s="72">
        <f t="shared" si="77"/>
        <v>67014.329411764702</v>
      </c>
      <c r="AA305" s="74">
        <f t="shared" si="78"/>
        <v>92778.629411764705</v>
      </c>
    </row>
    <row r="306" spans="1:27" ht="14.5" x14ac:dyDescent="0.35">
      <c r="A306">
        <v>3200</v>
      </c>
      <c r="B306" t="s">
        <v>1465</v>
      </c>
      <c r="C306" t="s">
        <v>1385</v>
      </c>
      <c r="D306" t="s">
        <v>143</v>
      </c>
      <c r="E306" t="s">
        <v>8</v>
      </c>
      <c r="F306" t="s">
        <v>1503</v>
      </c>
      <c r="G306" t="s">
        <v>40</v>
      </c>
      <c r="H306" s="6">
        <v>45418</v>
      </c>
      <c r="I306" s="2">
        <v>45657</v>
      </c>
      <c r="J306">
        <v>286.27</v>
      </c>
      <c r="K306" s="45">
        <f t="shared" si="66"/>
        <v>750.14424836601313</v>
      </c>
      <c r="L306" s="3">
        <f t="shared" si="67"/>
        <v>240</v>
      </c>
      <c r="M306" s="3">
        <f t="shared" si="68"/>
        <v>6</v>
      </c>
      <c r="N306" s="3">
        <f t="shared" si="69"/>
        <v>0</v>
      </c>
      <c r="O306" s="3">
        <f t="shared" si="79"/>
        <v>234</v>
      </c>
      <c r="P306" s="51">
        <f t="shared" si="70"/>
        <v>66987.179999999993</v>
      </c>
      <c r="Q306" s="51">
        <f t="shared" si="71"/>
        <v>117034.74672174902</v>
      </c>
      <c r="R306" s="51">
        <f t="shared" si="72"/>
        <v>101546.14799517841</v>
      </c>
      <c r="S306" s="51">
        <f t="shared" si="80"/>
        <v>218580.89471692743</v>
      </c>
      <c r="T306" s="58">
        <f t="shared" si="74"/>
        <v>25764.3</v>
      </c>
      <c r="U306" s="58">
        <f t="shared" si="73"/>
        <v>25764.3</v>
      </c>
      <c r="V306" s="13"/>
      <c r="W306" s="77">
        <f t="shared" si="75"/>
        <v>130</v>
      </c>
      <c r="X306" s="57">
        <f t="shared" si="76"/>
        <v>97518.752287581709</v>
      </c>
      <c r="Y306" s="72">
        <f t="shared" si="77"/>
        <v>71754.452287581706</v>
      </c>
      <c r="AA306" s="74">
        <f t="shared" si="78"/>
        <v>97518.752287581709</v>
      </c>
    </row>
    <row r="307" spans="1:27" ht="14.5" x14ac:dyDescent="0.35">
      <c r="A307">
        <v>3201</v>
      </c>
      <c r="B307" t="s">
        <v>1466</v>
      </c>
      <c r="C307" t="s">
        <v>1385</v>
      </c>
      <c r="D307" t="s">
        <v>143</v>
      </c>
      <c r="E307" t="s">
        <v>8</v>
      </c>
      <c r="F307" t="s">
        <v>1503</v>
      </c>
      <c r="G307" t="s">
        <v>40</v>
      </c>
      <c r="H307" s="6">
        <v>45474</v>
      </c>
      <c r="I307" s="2">
        <v>45657</v>
      </c>
      <c r="J307">
        <v>286.27</v>
      </c>
      <c r="K307" s="45">
        <f t="shared" si="66"/>
        <v>739.21934640522886</v>
      </c>
      <c r="L307" s="3">
        <f t="shared" si="67"/>
        <v>184</v>
      </c>
      <c r="M307" s="3">
        <f t="shared" si="68"/>
        <v>0</v>
      </c>
      <c r="N307" s="3">
        <f t="shared" si="69"/>
        <v>0</v>
      </c>
      <c r="O307" s="3">
        <f t="shared" si="79"/>
        <v>184</v>
      </c>
      <c r="P307" s="51">
        <f t="shared" si="70"/>
        <v>52673.679999999993</v>
      </c>
      <c r="Q307" s="51">
        <f t="shared" si="71"/>
        <v>92027.32220855479</v>
      </c>
      <c r="R307" s="51">
        <f t="shared" si="72"/>
        <v>79848.253124413794</v>
      </c>
      <c r="S307" s="51">
        <f t="shared" si="80"/>
        <v>171875.57533296858</v>
      </c>
      <c r="T307" s="58">
        <f t="shared" si="74"/>
        <v>25764.3</v>
      </c>
      <c r="U307" s="58">
        <f t="shared" si="73"/>
        <v>25764.3</v>
      </c>
      <c r="V307" s="13"/>
      <c r="W307" s="77">
        <f t="shared" si="75"/>
        <v>130</v>
      </c>
      <c r="X307" s="57">
        <f t="shared" si="76"/>
        <v>96098.515032679745</v>
      </c>
      <c r="Y307" s="72">
        <f t="shared" si="77"/>
        <v>70334.215032679742</v>
      </c>
      <c r="AA307" s="74">
        <f t="shared" si="78"/>
        <v>96098.515032679745</v>
      </c>
    </row>
    <row r="308" spans="1:27" ht="14.5" x14ac:dyDescent="0.35">
      <c r="A308">
        <v>3202</v>
      </c>
      <c r="B308" t="s">
        <v>1467</v>
      </c>
      <c r="C308" t="s">
        <v>1385</v>
      </c>
      <c r="D308" t="s">
        <v>143</v>
      </c>
      <c r="E308" t="s">
        <v>8</v>
      </c>
      <c r="F308" t="s">
        <v>1503</v>
      </c>
      <c r="G308" t="s">
        <v>40</v>
      </c>
      <c r="H308" s="6">
        <v>45552</v>
      </c>
      <c r="I308" s="2">
        <v>45657</v>
      </c>
      <c r="J308">
        <v>286.27</v>
      </c>
      <c r="K308" s="45">
        <f t="shared" si="66"/>
        <v>371.12267973856217</v>
      </c>
      <c r="L308" s="3">
        <f t="shared" si="67"/>
        <v>106</v>
      </c>
      <c r="M308" s="3">
        <f t="shared" si="68"/>
        <v>0</v>
      </c>
      <c r="N308" s="3">
        <f t="shared" si="69"/>
        <v>0</v>
      </c>
      <c r="O308" s="3">
        <f t="shared" si="79"/>
        <v>106</v>
      </c>
      <c r="P308" s="51">
        <f t="shared" si="70"/>
        <v>30344.62</v>
      </c>
      <c r="Q308" s="51">
        <f t="shared" si="71"/>
        <v>53015.739967971778</v>
      </c>
      <c r="R308" s="51">
        <f t="shared" si="72"/>
        <v>45999.537126020994</v>
      </c>
      <c r="S308" s="51">
        <f t="shared" si="80"/>
        <v>99015.277093992772</v>
      </c>
      <c r="T308" s="58">
        <f t="shared" si="74"/>
        <v>25764.3</v>
      </c>
      <c r="U308" s="58">
        <f t="shared" si="73"/>
        <v>25764.3</v>
      </c>
      <c r="V308" s="13"/>
      <c r="W308" s="77">
        <f t="shared" si="75"/>
        <v>130</v>
      </c>
      <c r="X308" s="57">
        <f t="shared" si="76"/>
        <v>48245.948366013079</v>
      </c>
      <c r="Y308" s="72">
        <f t="shared" si="77"/>
        <v>22481.64836601308</v>
      </c>
      <c r="AA308" s="74">
        <f t="shared" si="78"/>
        <v>48245.948366013079</v>
      </c>
    </row>
    <row r="309" spans="1:27" ht="14.5" x14ac:dyDescent="0.35">
      <c r="A309">
        <v>3203</v>
      </c>
      <c r="B309" t="s">
        <v>1468</v>
      </c>
      <c r="C309" t="s">
        <v>1488</v>
      </c>
      <c r="D309" t="s">
        <v>1491</v>
      </c>
      <c r="E309" t="s">
        <v>8</v>
      </c>
      <c r="F309" t="s">
        <v>1505</v>
      </c>
      <c r="G309" t="s">
        <v>40</v>
      </c>
      <c r="H309" s="6">
        <v>45551</v>
      </c>
      <c r="I309" s="2">
        <v>45657</v>
      </c>
      <c r="J309">
        <v>268.75</v>
      </c>
      <c r="K309" s="45">
        <f t="shared" si="66"/>
        <v>268.75</v>
      </c>
      <c r="L309" s="3">
        <f t="shared" si="67"/>
        <v>107</v>
      </c>
      <c r="M309" s="3">
        <f t="shared" si="68"/>
        <v>0</v>
      </c>
      <c r="N309" s="3">
        <f t="shared" si="69"/>
        <v>0</v>
      </c>
      <c r="O309" s="3">
        <f t="shared" si="79"/>
        <v>107</v>
      </c>
      <c r="P309" s="51">
        <f t="shared" si="70"/>
        <v>28756.25</v>
      </c>
      <c r="Q309" s="51">
        <f t="shared" si="71"/>
        <v>53515.888458235662</v>
      </c>
      <c r="R309" s="51">
        <f t="shared" si="72"/>
        <v>43591.720360318941</v>
      </c>
      <c r="S309" s="51">
        <f t="shared" si="80"/>
        <v>97107.60881855461</v>
      </c>
      <c r="T309" s="58">
        <f t="shared" si="74"/>
        <v>24187.5</v>
      </c>
      <c r="U309" s="58">
        <f t="shared" si="73"/>
        <v>24187.5</v>
      </c>
      <c r="V309" s="13"/>
      <c r="W309" s="77">
        <f t="shared" si="75"/>
        <v>0</v>
      </c>
      <c r="X309" s="57">
        <f t="shared" si="76"/>
        <v>0</v>
      </c>
      <c r="Y309" s="72">
        <f t="shared" si="77"/>
        <v>0</v>
      </c>
      <c r="AA309" s="74">
        <f t="shared" si="78"/>
        <v>24187.5</v>
      </c>
    </row>
    <row r="310" spans="1:27" ht="14.5" x14ac:dyDescent="0.35">
      <c r="A310">
        <v>3204</v>
      </c>
      <c r="B310" t="s">
        <v>1469</v>
      </c>
      <c r="C310" t="s">
        <v>1488</v>
      </c>
      <c r="D310" t="s">
        <v>1491</v>
      </c>
      <c r="E310" t="s">
        <v>8</v>
      </c>
      <c r="F310" t="s">
        <v>1505</v>
      </c>
      <c r="G310" t="s">
        <v>40</v>
      </c>
      <c r="H310" s="6">
        <v>45551</v>
      </c>
      <c r="I310" s="2">
        <v>45657</v>
      </c>
      <c r="J310">
        <v>268.75</v>
      </c>
      <c r="K310" s="45">
        <f t="shared" si="66"/>
        <v>268.75</v>
      </c>
      <c r="L310" s="3">
        <f t="shared" si="67"/>
        <v>107</v>
      </c>
      <c r="M310" s="3">
        <f t="shared" si="68"/>
        <v>0</v>
      </c>
      <c r="N310" s="3">
        <f t="shared" si="69"/>
        <v>0</v>
      </c>
      <c r="O310" s="3">
        <f t="shared" si="79"/>
        <v>107</v>
      </c>
      <c r="P310" s="51">
        <f t="shared" si="70"/>
        <v>28756.25</v>
      </c>
      <c r="Q310" s="51">
        <f t="shared" si="71"/>
        <v>53515.888458235662</v>
      </c>
      <c r="R310" s="51">
        <f t="shared" si="72"/>
        <v>43591.720360318941</v>
      </c>
      <c r="S310" s="51">
        <f t="shared" si="80"/>
        <v>97107.60881855461</v>
      </c>
      <c r="T310" s="58">
        <f t="shared" si="74"/>
        <v>24187.5</v>
      </c>
      <c r="U310" s="58">
        <f t="shared" si="73"/>
        <v>24187.5</v>
      </c>
      <c r="V310" s="13"/>
      <c r="W310" s="77">
        <f t="shared" si="75"/>
        <v>0</v>
      </c>
      <c r="X310" s="57">
        <f t="shared" si="76"/>
        <v>0</v>
      </c>
      <c r="Y310" s="72">
        <f t="shared" si="77"/>
        <v>0</v>
      </c>
      <c r="AA310" s="74">
        <f t="shared" si="78"/>
        <v>24187.5</v>
      </c>
    </row>
    <row r="311" spans="1:27" ht="14.5" x14ac:dyDescent="0.35">
      <c r="A311">
        <v>3205</v>
      </c>
      <c r="B311" t="s">
        <v>1470</v>
      </c>
      <c r="C311" t="s">
        <v>1488</v>
      </c>
      <c r="D311" t="s">
        <v>143</v>
      </c>
      <c r="E311" t="s">
        <v>8</v>
      </c>
      <c r="F311" t="s">
        <v>1503</v>
      </c>
      <c r="G311" t="s">
        <v>40</v>
      </c>
      <c r="H311" s="6">
        <v>45600</v>
      </c>
      <c r="I311" s="2">
        <v>45657</v>
      </c>
      <c r="J311">
        <v>286.27</v>
      </c>
      <c r="K311" s="45">
        <f t="shared" si="66"/>
        <v>140.48352941176472</v>
      </c>
      <c r="L311" s="3">
        <f t="shared" si="67"/>
        <v>58</v>
      </c>
      <c r="M311" s="3">
        <f t="shared" si="68"/>
        <v>0</v>
      </c>
      <c r="N311" s="3">
        <f t="shared" si="69"/>
        <v>0</v>
      </c>
      <c r="O311" s="3">
        <f t="shared" si="79"/>
        <v>58</v>
      </c>
      <c r="P311" s="51">
        <f t="shared" si="70"/>
        <v>16603.66</v>
      </c>
      <c r="Q311" s="51">
        <f t="shared" si="71"/>
        <v>29008.612435305313</v>
      </c>
      <c r="R311" s="51">
        <f t="shared" si="72"/>
        <v>25169.558050086958</v>
      </c>
      <c r="S311" s="51">
        <f t="shared" si="80"/>
        <v>54178.170485392271</v>
      </c>
      <c r="T311" s="58">
        <f t="shared" si="74"/>
        <v>25764.3</v>
      </c>
      <c r="U311" s="58">
        <f t="shared" si="73"/>
        <v>25764.3</v>
      </c>
      <c r="V311" s="13"/>
      <c r="W311" s="77">
        <f t="shared" si="75"/>
        <v>0</v>
      </c>
      <c r="X311" s="57">
        <f t="shared" si="76"/>
        <v>0</v>
      </c>
      <c r="Y311" s="72">
        <f t="shared" si="77"/>
        <v>0</v>
      </c>
      <c r="AA311" s="74">
        <f t="shared" si="78"/>
        <v>25764.3</v>
      </c>
    </row>
    <row r="312" spans="1:27" ht="14.5" x14ac:dyDescent="0.35">
      <c r="A312">
        <v>3206</v>
      </c>
      <c r="B312" t="s">
        <v>1471</v>
      </c>
      <c r="C312" t="s">
        <v>1385</v>
      </c>
      <c r="D312" t="s">
        <v>143</v>
      </c>
      <c r="E312" t="s">
        <v>8</v>
      </c>
      <c r="F312" t="s">
        <v>1503</v>
      </c>
      <c r="G312" t="s">
        <v>40</v>
      </c>
      <c r="H312" s="6">
        <v>45621</v>
      </c>
      <c r="I312" s="2">
        <v>45657</v>
      </c>
      <c r="J312">
        <v>286.27</v>
      </c>
      <c r="K312" s="45">
        <f t="shared" si="66"/>
        <v>27.504313725490196</v>
      </c>
      <c r="L312" s="3">
        <f t="shared" si="67"/>
        <v>37</v>
      </c>
      <c r="M312" s="3">
        <f t="shared" si="68"/>
        <v>0</v>
      </c>
      <c r="N312" s="3">
        <f t="shared" si="69"/>
        <v>0</v>
      </c>
      <c r="O312" s="3">
        <f t="shared" si="79"/>
        <v>37</v>
      </c>
      <c r="P312" s="51">
        <f t="shared" si="70"/>
        <v>10591.99</v>
      </c>
      <c r="Q312" s="51">
        <f t="shared" si="71"/>
        <v>18505.494139763734</v>
      </c>
      <c r="R312" s="51">
        <f t="shared" si="72"/>
        <v>16056.44220436582</v>
      </c>
      <c r="S312" s="51">
        <f t="shared" si="80"/>
        <v>34561.936344129557</v>
      </c>
      <c r="T312" s="58">
        <f t="shared" si="74"/>
        <v>25764.3</v>
      </c>
      <c r="U312" s="58">
        <f t="shared" si="73"/>
        <v>25764.3</v>
      </c>
      <c r="V312" s="13"/>
      <c r="W312" s="77">
        <f t="shared" si="75"/>
        <v>130</v>
      </c>
      <c r="X312" s="57">
        <f t="shared" si="76"/>
        <v>3575.5607843137254</v>
      </c>
      <c r="Y312" s="72">
        <f t="shared" si="77"/>
        <v>0</v>
      </c>
      <c r="AA312" s="74">
        <f t="shared" si="78"/>
        <v>25764.3</v>
      </c>
    </row>
    <row r="313" spans="1:27" ht="14.5" x14ac:dyDescent="0.35">
      <c r="A313">
        <v>3207</v>
      </c>
      <c r="B313" t="s">
        <v>1472</v>
      </c>
      <c r="C313" t="s">
        <v>1488</v>
      </c>
      <c r="D313" t="s">
        <v>143</v>
      </c>
      <c r="E313" t="s">
        <v>8</v>
      </c>
      <c r="F313" t="s">
        <v>1503</v>
      </c>
      <c r="G313" t="s">
        <v>40</v>
      </c>
      <c r="H313" s="6">
        <v>45642</v>
      </c>
      <c r="I313" s="2">
        <v>45657</v>
      </c>
      <c r="J313">
        <v>286.27</v>
      </c>
      <c r="K313" s="45">
        <f t="shared" si="66"/>
        <v>286.27</v>
      </c>
      <c r="L313" s="3">
        <f t="shared" si="67"/>
        <v>16</v>
      </c>
      <c r="M313" s="3">
        <f t="shared" si="68"/>
        <v>0</v>
      </c>
      <c r="N313" s="3">
        <f t="shared" si="69"/>
        <v>0</v>
      </c>
      <c r="O313" s="3">
        <f t="shared" si="79"/>
        <v>16</v>
      </c>
      <c r="P313" s="51">
        <f t="shared" si="70"/>
        <v>4580.32</v>
      </c>
      <c r="Q313" s="51">
        <f t="shared" si="71"/>
        <v>8002.3758442221551</v>
      </c>
      <c r="R313" s="51">
        <f t="shared" si="72"/>
        <v>6943.3263586446783</v>
      </c>
      <c r="S313" s="51">
        <f t="shared" si="80"/>
        <v>14945.702202866833</v>
      </c>
      <c r="T313" s="58">
        <f t="shared" si="74"/>
        <v>25764.3</v>
      </c>
      <c r="U313" s="58">
        <f t="shared" si="73"/>
        <v>14945.702202866833</v>
      </c>
      <c r="V313" s="13"/>
      <c r="W313" s="77">
        <f t="shared" si="75"/>
        <v>0</v>
      </c>
      <c r="X313" s="57">
        <f t="shared" si="76"/>
        <v>0</v>
      </c>
      <c r="Y313" s="72">
        <f t="shared" si="77"/>
        <v>0</v>
      </c>
      <c r="AA313" s="74">
        <f t="shared" si="78"/>
        <v>14945.702202866833</v>
      </c>
    </row>
    <row r="314" spans="1:27" ht="14.5" x14ac:dyDescent="0.35">
      <c r="A314">
        <v>5043</v>
      </c>
      <c r="B314" t="s">
        <v>1211</v>
      </c>
      <c r="C314" t="s">
        <v>1385</v>
      </c>
      <c r="D314" t="s">
        <v>1212</v>
      </c>
      <c r="E314" t="s">
        <v>8</v>
      </c>
      <c r="F314" t="s">
        <v>1213</v>
      </c>
      <c r="G314" t="s">
        <v>1529</v>
      </c>
      <c r="H314" s="6">
        <v>43313</v>
      </c>
      <c r="I314" s="2">
        <v>45657</v>
      </c>
      <c r="J314">
        <v>438.6</v>
      </c>
      <c r="K314" s="45">
        <f t="shared" si="66"/>
        <v>880.49045751634014</v>
      </c>
      <c r="L314" s="3">
        <f t="shared" si="67"/>
        <v>366</v>
      </c>
      <c r="M314" s="3">
        <f t="shared" si="68"/>
        <v>0</v>
      </c>
      <c r="N314" s="3">
        <f t="shared" si="69"/>
        <v>0</v>
      </c>
      <c r="O314" s="3">
        <f t="shared" ref="O314:O336" si="81">L314-M314-N314</f>
        <v>366</v>
      </c>
      <c r="P314" s="51">
        <f t="shared" si="70"/>
        <v>160527.6</v>
      </c>
      <c r="Q314" s="51">
        <f t="shared" si="71"/>
        <v>183054.3474365818</v>
      </c>
      <c r="R314" s="51">
        <f t="shared" si="72"/>
        <v>243344.46422301707</v>
      </c>
      <c r="S314" s="51">
        <f t="shared" ref="S314:S336" si="82">Q314+R314</f>
        <v>426398.81165959884</v>
      </c>
      <c r="T314" s="58">
        <f t="shared" si="74"/>
        <v>39474</v>
      </c>
      <c r="U314" s="58">
        <f t="shared" si="73"/>
        <v>39474</v>
      </c>
      <c r="V314" s="13"/>
      <c r="W314" s="77">
        <f t="shared" si="75"/>
        <v>130</v>
      </c>
      <c r="X314" s="57">
        <f t="shared" si="76"/>
        <v>114463.75947712421</v>
      </c>
      <c r="Y314" s="72">
        <f t="shared" si="77"/>
        <v>74989.759477124215</v>
      </c>
      <c r="AA314" s="74">
        <f t="shared" si="78"/>
        <v>114463.75947712421</v>
      </c>
    </row>
    <row r="315" spans="1:27" ht="14.5" x14ac:dyDescent="0.35">
      <c r="A315">
        <v>5062</v>
      </c>
      <c r="B315" t="s">
        <v>1218</v>
      </c>
      <c r="C315" t="s">
        <v>1385</v>
      </c>
      <c r="D315" t="s">
        <v>1219</v>
      </c>
      <c r="E315" t="s">
        <v>8</v>
      </c>
      <c r="F315" t="s">
        <v>709</v>
      </c>
      <c r="G315" t="s">
        <v>1529</v>
      </c>
      <c r="H315" s="6">
        <v>43497</v>
      </c>
      <c r="I315" s="2">
        <v>45657</v>
      </c>
      <c r="J315">
        <v>490.2</v>
      </c>
      <c r="K315" s="45">
        <f t="shared" si="66"/>
        <v>986.9722222222224</v>
      </c>
      <c r="L315" s="3">
        <f t="shared" si="67"/>
        <v>366</v>
      </c>
      <c r="M315" s="3">
        <f t="shared" si="68"/>
        <v>0</v>
      </c>
      <c r="N315" s="3">
        <f t="shared" si="69"/>
        <v>0</v>
      </c>
      <c r="O315" s="3">
        <f t="shared" si="81"/>
        <v>366</v>
      </c>
      <c r="P315" s="51">
        <f t="shared" si="70"/>
        <v>179413.19999999998</v>
      </c>
      <c r="Q315" s="51">
        <f t="shared" si="71"/>
        <v>183054.3474365818</v>
      </c>
      <c r="R315" s="51">
        <f t="shared" si="72"/>
        <v>271973.22471984255</v>
      </c>
      <c r="S315" s="51">
        <f t="shared" si="82"/>
        <v>455027.57215642434</v>
      </c>
      <c r="T315" s="58">
        <f t="shared" si="74"/>
        <v>44118</v>
      </c>
      <c r="U315" s="58">
        <f t="shared" si="73"/>
        <v>44118</v>
      </c>
      <c r="V315" s="13"/>
      <c r="W315" s="77">
        <f t="shared" si="75"/>
        <v>130</v>
      </c>
      <c r="X315" s="57">
        <f t="shared" si="76"/>
        <v>128306.38888888891</v>
      </c>
      <c r="Y315" s="72">
        <f t="shared" si="77"/>
        <v>84188.388888888905</v>
      </c>
      <c r="AA315" s="74">
        <f t="shared" si="78"/>
        <v>128306.38888888891</v>
      </c>
    </row>
    <row r="316" spans="1:27" ht="14.5" x14ac:dyDescent="0.35">
      <c r="A316">
        <v>5079</v>
      </c>
      <c r="B316" t="s">
        <v>1221</v>
      </c>
      <c r="C316" t="s">
        <v>1385</v>
      </c>
      <c r="D316" t="s">
        <v>1222</v>
      </c>
      <c r="E316" t="s">
        <v>8</v>
      </c>
      <c r="F316" t="s">
        <v>1223</v>
      </c>
      <c r="G316" t="s">
        <v>1529</v>
      </c>
      <c r="H316" s="6">
        <v>41365</v>
      </c>
      <c r="I316" s="2">
        <v>45657</v>
      </c>
      <c r="J316">
        <v>1071.78</v>
      </c>
      <c r="K316" s="45">
        <f t="shared" si="66"/>
        <v>2048.7164052287576</v>
      </c>
      <c r="L316" s="3">
        <f t="shared" si="67"/>
        <v>366</v>
      </c>
      <c r="M316" s="3">
        <f t="shared" si="68"/>
        <v>0</v>
      </c>
      <c r="N316" s="3">
        <f t="shared" si="69"/>
        <v>0</v>
      </c>
      <c r="O316" s="3">
        <f t="shared" si="81"/>
        <v>366</v>
      </c>
      <c r="P316" s="51">
        <f t="shared" si="70"/>
        <v>190885.10399999999</v>
      </c>
      <c r="Q316" s="51">
        <f t="shared" si="71"/>
        <v>183054.3474365818</v>
      </c>
      <c r="R316" s="51">
        <f t="shared" si="72"/>
        <v>289363.53225884453</v>
      </c>
      <c r="S316" s="51">
        <f t="shared" si="82"/>
        <v>472417.87969542632</v>
      </c>
      <c r="T316" s="58">
        <f t="shared" si="74"/>
        <v>96460.2</v>
      </c>
      <c r="U316" s="58">
        <f t="shared" si="73"/>
        <v>96460.2</v>
      </c>
      <c r="V316" s="13"/>
      <c r="W316" s="77">
        <f t="shared" si="75"/>
        <v>130</v>
      </c>
      <c r="X316" s="57">
        <f t="shared" si="76"/>
        <v>266333.13267973851</v>
      </c>
      <c r="Y316" s="72">
        <f t="shared" si="77"/>
        <v>169872.9326797385</v>
      </c>
      <c r="AA316" s="74">
        <f t="shared" si="78"/>
        <v>266333.13267973851</v>
      </c>
    </row>
    <row r="317" spans="1:27" ht="14.5" x14ac:dyDescent="0.35">
      <c r="A317">
        <v>5086</v>
      </c>
      <c r="B317" t="s">
        <v>1224</v>
      </c>
      <c r="C317" t="s">
        <v>1385</v>
      </c>
      <c r="D317" t="s">
        <v>1225</v>
      </c>
      <c r="E317" t="s">
        <v>8</v>
      </c>
      <c r="F317" t="s">
        <v>1223</v>
      </c>
      <c r="G317" t="s">
        <v>1529</v>
      </c>
      <c r="H317" s="6">
        <v>38534</v>
      </c>
      <c r="I317" s="2">
        <v>45657</v>
      </c>
      <c r="J317">
        <v>490.2</v>
      </c>
      <c r="K317" s="45">
        <f t="shared" si="66"/>
        <v>956.92810457516362</v>
      </c>
      <c r="L317" s="3">
        <f t="shared" si="67"/>
        <v>366</v>
      </c>
      <c r="M317" s="3">
        <f t="shared" si="68"/>
        <v>0</v>
      </c>
      <c r="N317" s="3">
        <f t="shared" si="69"/>
        <v>0</v>
      </c>
      <c r="O317" s="3">
        <f t="shared" si="81"/>
        <v>366</v>
      </c>
      <c r="P317" s="51">
        <f t="shared" si="70"/>
        <v>179413.19999999998</v>
      </c>
      <c r="Q317" s="51">
        <f t="shared" si="71"/>
        <v>183054.3474365818</v>
      </c>
      <c r="R317" s="51">
        <f t="shared" si="72"/>
        <v>271973.22471984255</v>
      </c>
      <c r="S317" s="51">
        <f t="shared" si="82"/>
        <v>455027.57215642434</v>
      </c>
      <c r="T317" s="58">
        <f t="shared" si="74"/>
        <v>44118</v>
      </c>
      <c r="U317" s="58">
        <f t="shared" si="73"/>
        <v>44118</v>
      </c>
      <c r="V317" s="13"/>
      <c r="W317" s="77">
        <f t="shared" si="75"/>
        <v>130</v>
      </c>
      <c r="X317" s="57">
        <f t="shared" si="76"/>
        <v>124400.65359477127</v>
      </c>
      <c r="Y317" s="72">
        <f t="shared" si="77"/>
        <v>80282.653594771269</v>
      </c>
      <c r="AA317" s="74">
        <f t="shared" si="78"/>
        <v>124400.65359477127</v>
      </c>
    </row>
    <row r="318" spans="1:27" ht="14.5" x14ac:dyDescent="0.35">
      <c r="A318">
        <v>5113</v>
      </c>
      <c r="B318" t="s">
        <v>1227</v>
      </c>
      <c r="C318" t="s">
        <v>1385</v>
      </c>
      <c r="D318" t="s">
        <v>1228</v>
      </c>
      <c r="E318" t="s">
        <v>8</v>
      </c>
      <c r="F318" t="s">
        <v>1257</v>
      </c>
      <c r="G318" t="s">
        <v>1529</v>
      </c>
      <c r="H318" s="6">
        <v>37027</v>
      </c>
      <c r="I318" s="2">
        <v>45657</v>
      </c>
      <c r="J318">
        <v>461.18</v>
      </c>
      <c r="K318" s="45">
        <f t="shared" si="66"/>
        <v>969.86836601307175</v>
      </c>
      <c r="L318" s="3">
        <f t="shared" si="67"/>
        <v>366</v>
      </c>
      <c r="M318" s="3">
        <f t="shared" si="68"/>
        <v>0</v>
      </c>
      <c r="N318" s="3">
        <f t="shared" si="69"/>
        <v>0</v>
      </c>
      <c r="O318" s="3">
        <f t="shared" si="81"/>
        <v>366</v>
      </c>
      <c r="P318" s="51">
        <f t="shared" si="70"/>
        <v>168791.88</v>
      </c>
      <c r="Q318" s="51">
        <f t="shared" si="71"/>
        <v>183054.3474365818</v>
      </c>
      <c r="R318" s="51">
        <f t="shared" si="72"/>
        <v>255872.32104507755</v>
      </c>
      <c r="S318" s="51">
        <f t="shared" si="82"/>
        <v>438926.66848165938</v>
      </c>
      <c r="T318" s="58">
        <f t="shared" si="74"/>
        <v>41506.199999999997</v>
      </c>
      <c r="U318" s="58">
        <f t="shared" si="73"/>
        <v>41506.199999999997</v>
      </c>
      <c r="V318" s="13"/>
      <c r="W318" s="77">
        <f t="shared" si="75"/>
        <v>130</v>
      </c>
      <c r="X318" s="57">
        <f t="shared" si="76"/>
        <v>126082.88758169932</v>
      </c>
      <c r="Y318" s="72">
        <f t="shared" si="77"/>
        <v>84576.687581699327</v>
      </c>
      <c r="AA318" s="74">
        <f t="shared" si="78"/>
        <v>126082.88758169932</v>
      </c>
    </row>
    <row r="319" spans="1:27" ht="14.5" x14ac:dyDescent="0.35">
      <c r="A319">
        <v>5120</v>
      </c>
      <c r="B319" t="s">
        <v>1230</v>
      </c>
      <c r="C319" t="s">
        <v>1385</v>
      </c>
      <c r="D319" t="s">
        <v>1225</v>
      </c>
      <c r="E319" t="s">
        <v>8</v>
      </c>
      <c r="F319" t="s">
        <v>1223</v>
      </c>
      <c r="G319" t="s">
        <v>1529</v>
      </c>
      <c r="H319" s="6">
        <v>44044</v>
      </c>
      <c r="I319" s="2">
        <v>45657</v>
      </c>
      <c r="J319">
        <v>337.55</v>
      </c>
      <c r="K319" s="45">
        <f t="shared" si="66"/>
        <v>677.75</v>
      </c>
      <c r="L319" s="3">
        <f t="shared" si="67"/>
        <v>366</v>
      </c>
      <c r="M319" s="3">
        <f t="shared" si="68"/>
        <v>0</v>
      </c>
      <c r="N319" s="3">
        <f t="shared" si="69"/>
        <v>0</v>
      </c>
      <c r="O319" s="3">
        <f t="shared" si="81"/>
        <v>366</v>
      </c>
      <c r="P319" s="51">
        <f t="shared" si="70"/>
        <v>123543.3</v>
      </c>
      <c r="Q319" s="51">
        <f t="shared" si="71"/>
        <v>183054.3474365818</v>
      </c>
      <c r="R319" s="51">
        <f t="shared" si="72"/>
        <v>187279.80825006706</v>
      </c>
      <c r="S319" s="51">
        <f t="shared" si="82"/>
        <v>370334.15568664885</v>
      </c>
      <c r="T319" s="58">
        <f t="shared" si="74"/>
        <v>30379.5</v>
      </c>
      <c r="U319" s="58">
        <f t="shared" si="73"/>
        <v>30379.5</v>
      </c>
      <c r="V319" s="13"/>
      <c r="W319" s="77">
        <f t="shared" si="75"/>
        <v>130</v>
      </c>
      <c r="X319" s="57">
        <f t="shared" si="76"/>
        <v>88107.5</v>
      </c>
      <c r="Y319" s="72">
        <f t="shared" si="77"/>
        <v>57728</v>
      </c>
      <c r="AA319" s="74">
        <f t="shared" si="78"/>
        <v>88107.5</v>
      </c>
    </row>
    <row r="320" spans="1:27" ht="14.5" x14ac:dyDescent="0.35">
      <c r="A320">
        <v>5122</v>
      </c>
      <c r="B320" t="s">
        <v>1231</v>
      </c>
      <c r="C320" t="s">
        <v>1385</v>
      </c>
      <c r="D320" t="s">
        <v>1232</v>
      </c>
      <c r="E320" t="s">
        <v>8</v>
      </c>
      <c r="F320" t="s">
        <v>1257</v>
      </c>
      <c r="G320" t="s">
        <v>1529</v>
      </c>
      <c r="H320" s="6">
        <v>33882</v>
      </c>
      <c r="I320" s="2">
        <v>45657</v>
      </c>
      <c r="J320">
        <v>711.65</v>
      </c>
      <c r="K320" s="45">
        <f t="shared" si="66"/>
        <v>1561.7415032679733</v>
      </c>
      <c r="L320" s="3">
        <f t="shared" si="67"/>
        <v>366</v>
      </c>
      <c r="M320" s="3">
        <f t="shared" si="68"/>
        <v>0</v>
      </c>
      <c r="N320" s="3">
        <f t="shared" si="69"/>
        <v>0</v>
      </c>
      <c r="O320" s="3">
        <f t="shared" si="81"/>
        <v>366</v>
      </c>
      <c r="P320" s="51">
        <f t="shared" si="70"/>
        <v>190885.10399999999</v>
      </c>
      <c r="Q320" s="51">
        <f t="shared" si="71"/>
        <v>183054.3474365818</v>
      </c>
      <c r="R320" s="51">
        <f t="shared" si="72"/>
        <v>289363.53225884453</v>
      </c>
      <c r="S320" s="51">
        <f t="shared" si="82"/>
        <v>472417.87969542632</v>
      </c>
      <c r="T320" s="58">
        <f t="shared" si="74"/>
        <v>64048.5</v>
      </c>
      <c r="U320" s="58">
        <f t="shared" si="73"/>
        <v>64048.5</v>
      </c>
      <c r="V320" s="13"/>
      <c r="W320" s="77">
        <f t="shared" si="75"/>
        <v>130</v>
      </c>
      <c r="X320" s="57">
        <f t="shared" si="76"/>
        <v>203026.39542483652</v>
      </c>
      <c r="Y320" s="72">
        <f t="shared" si="77"/>
        <v>138977.89542483652</v>
      </c>
      <c r="AA320" s="74">
        <f t="shared" si="78"/>
        <v>203026.39542483652</v>
      </c>
    </row>
    <row r="321" spans="1:27" ht="14.5" x14ac:dyDescent="0.35">
      <c r="A321">
        <v>5124</v>
      </c>
      <c r="B321" t="s">
        <v>1234</v>
      </c>
      <c r="C321" t="s">
        <v>1385</v>
      </c>
      <c r="D321" t="s">
        <v>1235</v>
      </c>
      <c r="E321" t="s">
        <v>8</v>
      </c>
      <c r="F321" t="s">
        <v>1236</v>
      </c>
      <c r="G321" t="s">
        <v>1529</v>
      </c>
      <c r="H321" s="6">
        <v>40756</v>
      </c>
      <c r="I321" s="2">
        <v>45657</v>
      </c>
      <c r="J321">
        <v>884.73</v>
      </c>
      <c r="K321" s="45">
        <f t="shared" si="66"/>
        <v>1728.0132026143785</v>
      </c>
      <c r="L321" s="3">
        <f t="shared" si="67"/>
        <v>366</v>
      </c>
      <c r="M321" s="3">
        <f t="shared" si="68"/>
        <v>0</v>
      </c>
      <c r="N321" s="3">
        <f t="shared" si="69"/>
        <v>0</v>
      </c>
      <c r="O321" s="3">
        <f t="shared" si="81"/>
        <v>366</v>
      </c>
      <c r="P321" s="51">
        <f t="shared" si="70"/>
        <v>190885.10399999999</v>
      </c>
      <c r="Q321" s="51">
        <f t="shared" si="71"/>
        <v>183054.3474365818</v>
      </c>
      <c r="R321" s="51">
        <f t="shared" si="72"/>
        <v>289363.53225884453</v>
      </c>
      <c r="S321" s="51">
        <f t="shared" si="82"/>
        <v>472417.87969542632</v>
      </c>
      <c r="T321" s="58">
        <f t="shared" si="74"/>
        <v>79625.7</v>
      </c>
      <c r="U321" s="58">
        <f t="shared" si="73"/>
        <v>79625.7</v>
      </c>
      <c r="V321" s="13"/>
      <c r="W321" s="77">
        <f t="shared" si="75"/>
        <v>130</v>
      </c>
      <c r="X321" s="57">
        <f t="shared" si="76"/>
        <v>224641.71633986922</v>
      </c>
      <c r="Y321" s="72">
        <f t="shared" si="77"/>
        <v>145016.01633986924</v>
      </c>
      <c r="AA321" s="74">
        <f t="shared" si="78"/>
        <v>224641.71633986925</v>
      </c>
    </row>
    <row r="322" spans="1:27" ht="14.5" x14ac:dyDescent="0.35">
      <c r="A322">
        <v>5125</v>
      </c>
      <c r="B322" t="s">
        <v>1237</v>
      </c>
      <c r="C322" t="s">
        <v>1385</v>
      </c>
      <c r="D322" t="s">
        <v>1238</v>
      </c>
      <c r="E322" t="s">
        <v>8</v>
      </c>
      <c r="F322" t="s">
        <v>1213</v>
      </c>
      <c r="G322" t="s">
        <v>1529</v>
      </c>
      <c r="H322" s="6">
        <v>36465</v>
      </c>
      <c r="I322" s="2">
        <v>45657</v>
      </c>
      <c r="J322">
        <v>884.73</v>
      </c>
      <c r="K322" s="45">
        <f t="shared" si="66"/>
        <v>1863.3831372549016</v>
      </c>
      <c r="L322" s="3">
        <f t="shared" si="67"/>
        <v>366</v>
      </c>
      <c r="M322" s="3">
        <f t="shared" si="68"/>
        <v>0</v>
      </c>
      <c r="N322" s="3">
        <f t="shared" si="69"/>
        <v>0</v>
      </c>
      <c r="O322" s="3">
        <f t="shared" si="81"/>
        <v>366</v>
      </c>
      <c r="P322" s="51">
        <f t="shared" si="70"/>
        <v>190885.10399999999</v>
      </c>
      <c r="Q322" s="51">
        <f t="shared" si="71"/>
        <v>183054.3474365818</v>
      </c>
      <c r="R322" s="51">
        <f t="shared" si="72"/>
        <v>289363.53225884453</v>
      </c>
      <c r="S322" s="51">
        <f t="shared" si="82"/>
        <v>472417.87969542632</v>
      </c>
      <c r="T322" s="58">
        <f t="shared" si="74"/>
        <v>79625.7</v>
      </c>
      <c r="U322" s="58">
        <f t="shared" si="73"/>
        <v>79625.7</v>
      </c>
      <c r="V322" s="13"/>
      <c r="W322" s="77">
        <f t="shared" si="75"/>
        <v>130</v>
      </c>
      <c r="X322" s="57">
        <f t="shared" si="76"/>
        <v>242239.80784313721</v>
      </c>
      <c r="Y322" s="72">
        <f t="shared" si="77"/>
        <v>162614.10784313723</v>
      </c>
      <c r="AA322" s="74">
        <f t="shared" si="78"/>
        <v>242239.80784313724</v>
      </c>
    </row>
    <row r="323" spans="1:27" ht="14.5" x14ac:dyDescent="0.35">
      <c r="A323">
        <v>5127</v>
      </c>
      <c r="B323" t="s">
        <v>1240</v>
      </c>
      <c r="C323" t="s">
        <v>1385</v>
      </c>
      <c r="D323" t="s">
        <v>1241</v>
      </c>
      <c r="E323" t="s">
        <v>8</v>
      </c>
      <c r="F323" t="s">
        <v>1213</v>
      </c>
      <c r="G323" t="s">
        <v>1529</v>
      </c>
      <c r="H323" s="6">
        <v>42009</v>
      </c>
      <c r="I323" s="2">
        <v>45657</v>
      </c>
      <c r="J323">
        <v>438.6</v>
      </c>
      <c r="K323" s="45">
        <f t="shared" si="66"/>
        <v>906.32026143790847</v>
      </c>
      <c r="L323" s="3">
        <f t="shared" si="67"/>
        <v>366</v>
      </c>
      <c r="M323" s="3">
        <f t="shared" si="68"/>
        <v>0</v>
      </c>
      <c r="N323" s="3">
        <f t="shared" si="69"/>
        <v>0</v>
      </c>
      <c r="O323" s="3">
        <f t="shared" si="81"/>
        <v>366</v>
      </c>
      <c r="P323" s="51">
        <f t="shared" si="70"/>
        <v>160527.6</v>
      </c>
      <c r="Q323" s="51">
        <f t="shared" si="71"/>
        <v>183054.3474365818</v>
      </c>
      <c r="R323" s="51">
        <f t="shared" si="72"/>
        <v>243344.46422301707</v>
      </c>
      <c r="S323" s="51">
        <f t="shared" si="82"/>
        <v>426398.81165959884</v>
      </c>
      <c r="T323" s="58">
        <f t="shared" si="74"/>
        <v>39474</v>
      </c>
      <c r="U323" s="58">
        <f t="shared" si="73"/>
        <v>39474</v>
      </c>
      <c r="V323" s="13"/>
      <c r="W323" s="77">
        <f t="shared" si="75"/>
        <v>130</v>
      </c>
      <c r="X323" s="57">
        <f t="shared" si="76"/>
        <v>117821.63398692811</v>
      </c>
      <c r="Y323" s="72">
        <f t="shared" si="77"/>
        <v>78347.633986928107</v>
      </c>
      <c r="AA323" s="74">
        <f t="shared" si="78"/>
        <v>117821.63398692811</v>
      </c>
    </row>
    <row r="324" spans="1:27" ht="14.5" x14ac:dyDescent="0.35">
      <c r="A324">
        <v>5129</v>
      </c>
      <c r="B324" t="s">
        <v>1242</v>
      </c>
      <c r="C324" t="s">
        <v>1385</v>
      </c>
      <c r="D324" t="s">
        <v>1243</v>
      </c>
      <c r="E324" t="s">
        <v>8</v>
      </c>
      <c r="F324" t="s">
        <v>1257</v>
      </c>
      <c r="G324" t="s">
        <v>1529</v>
      </c>
      <c r="H324" s="6">
        <v>42373</v>
      </c>
      <c r="I324" s="2">
        <v>45657</v>
      </c>
      <c r="J324">
        <v>461.18</v>
      </c>
      <c r="K324" s="45">
        <f t="shared" si="66"/>
        <v>983.43248366013086</v>
      </c>
      <c r="L324" s="3">
        <f t="shared" si="67"/>
        <v>366</v>
      </c>
      <c r="M324" s="3">
        <f t="shared" si="68"/>
        <v>0</v>
      </c>
      <c r="N324" s="3">
        <f t="shared" si="69"/>
        <v>0</v>
      </c>
      <c r="O324" s="3">
        <f t="shared" si="81"/>
        <v>366</v>
      </c>
      <c r="P324" s="51">
        <f t="shared" si="70"/>
        <v>168791.88</v>
      </c>
      <c r="Q324" s="51">
        <f t="shared" si="71"/>
        <v>183054.3474365818</v>
      </c>
      <c r="R324" s="51">
        <f t="shared" si="72"/>
        <v>255872.32104507755</v>
      </c>
      <c r="S324" s="51">
        <f t="shared" si="82"/>
        <v>438926.66848165938</v>
      </c>
      <c r="T324" s="58">
        <f t="shared" si="74"/>
        <v>41506.199999999997</v>
      </c>
      <c r="U324" s="58">
        <f t="shared" si="73"/>
        <v>41506.199999999997</v>
      </c>
      <c r="V324" s="13"/>
      <c r="W324" s="77">
        <f t="shared" si="75"/>
        <v>130</v>
      </c>
      <c r="X324" s="57">
        <f t="shared" si="76"/>
        <v>127846.22287581701</v>
      </c>
      <c r="Y324" s="72">
        <f t="shared" si="77"/>
        <v>86340.022875817012</v>
      </c>
      <c r="AA324" s="74">
        <f t="shared" si="78"/>
        <v>127846.22287581701</v>
      </c>
    </row>
    <row r="325" spans="1:27" ht="14.5" x14ac:dyDescent="0.35">
      <c r="A325">
        <v>5132</v>
      </c>
      <c r="B325" t="s">
        <v>1244</v>
      </c>
      <c r="C325" t="s">
        <v>1385</v>
      </c>
      <c r="D325" t="s">
        <v>1241</v>
      </c>
      <c r="E325" t="s">
        <v>8</v>
      </c>
      <c r="F325" t="s">
        <v>1213</v>
      </c>
      <c r="G325" t="s">
        <v>1529</v>
      </c>
      <c r="H325" s="6">
        <v>44044</v>
      </c>
      <c r="I325" s="2">
        <v>45657</v>
      </c>
      <c r="J325">
        <v>438.6</v>
      </c>
      <c r="K325" s="45">
        <f t="shared" ref="K325:K387" si="83">IFERROR(VLOOKUP(A325,promedio,29,FALSE),J325)</f>
        <v>607.22104575163405</v>
      </c>
      <c r="L325" s="3">
        <f t="shared" ref="L325:L387" si="84">IF(DATEDIF(H325,I325,"D")&gt;366,366,DATEDIF(H325,I325,"D")+1)</f>
        <v>366</v>
      </c>
      <c r="M325" s="3">
        <f t="shared" ref="M325:M387" si="85">IFERROR(VLOOKUP(A325,faltas,7,FALSE),0)</f>
        <v>0</v>
      </c>
      <c r="N325" s="3">
        <f t="shared" ref="N325:N387" si="86">IFERROR(VLOOKUP(A325,INCP,4,FALSE),0)</f>
        <v>0</v>
      </c>
      <c r="O325" s="3">
        <f t="shared" si="81"/>
        <v>366</v>
      </c>
      <c r="P325" s="51">
        <f t="shared" ref="P325:P387" si="87">IF(J325&gt;TOPE,TOPE,J325)*O325</f>
        <v>160527.6</v>
      </c>
      <c r="Q325" s="51">
        <f t="shared" ref="Q325:Q387" si="88">O325*facdias</f>
        <v>183054.3474365818</v>
      </c>
      <c r="R325" s="51">
        <f t="shared" ref="R325:R387" si="89">P325*facsueldo</f>
        <v>243344.46422301707</v>
      </c>
      <c r="S325" s="51">
        <f t="shared" si="82"/>
        <v>426398.81165959884</v>
      </c>
      <c r="T325" s="58">
        <f t="shared" si="74"/>
        <v>39474</v>
      </c>
      <c r="U325" s="58">
        <f t="shared" ref="U325:U387" si="90">IF(S325&gt;T325,T325,S325)</f>
        <v>39474</v>
      </c>
      <c r="V325" s="13"/>
      <c r="W325" s="77">
        <f t="shared" si="75"/>
        <v>130</v>
      </c>
      <c r="X325" s="57">
        <f t="shared" si="76"/>
        <v>78938.735947712426</v>
      </c>
      <c r="Y325" s="72">
        <f t="shared" si="77"/>
        <v>39464.735947712426</v>
      </c>
      <c r="AA325" s="74">
        <f t="shared" si="78"/>
        <v>78938.735947712426</v>
      </c>
    </row>
    <row r="326" spans="1:27" ht="14.5" x14ac:dyDescent="0.35">
      <c r="A326">
        <v>5134</v>
      </c>
      <c r="B326" t="s">
        <v>1245</v>
      </c>
      <c r="C326" t="s">
        <v>1385</v>
      </c>
      <c r="D326" t="s">
        <v>1246</v>
      </c>
      <c r="E326" t="s">
        <v>8</v>
      </c>
      <c r="F326" t="s">
        <v>1213</v>
      </c>
      <c r="G326" t="s">
        <v>1529</v>
      </c>
      <c r="H326" s="6">
        <v>38838</v>
      </c>
      <c r="I326" s="2">
        <v>45657</v>
      </c>
      <c r="J326">
        <v>528.9</v>
      </c>
      <c r="K326" s="45">
        <f t="shared" si="83"/>
        <v>1172.6338562091505</v>
      </c>
      <c r="L326" s="3">
        <f t="shared" si="84"/>
        <v>366</v>
      </c>
      <c r="M326" s="3">
        <f t="shared" si="85"/>
        <v>0</v>
      </c>
      <c r="N326" s="3">
        <f t="shared" si="86"/>
        <v>0</v>
      </c>
      <c r="O326" s="3">
        <f t="shared" si="81"/>
        <v>366</v>
      </c>
      <c r="P326" s="51">
        <f t="shared" si="87"/>
        <v>190885.10399999999</v>
      </c>
      <c r="Q326" s="51">
        <f t="shared" si="88"/>
        <v>183054.3474365818</v>
      </c>
      <c r="R326" s="51">
        <f t="shared" si="89"/>
        <v>289363.53225884453</v>
      </c>
      <c r="S326" s="51">
        <f t="shared" si="82"/>
        <v>472417.87969542632</v>
      </c>
      <c r="T326" s="58">
        <f t="shared" ref="T326:T387" si="91">90*J326</f>
        <v>47601</v>
      </c>
      <c r="U326" s="58">
        <f t="shared" si="90"/>
        <v>47601</v>
      </c>
      <c r="V326" s="13"/>
      <c r="W326" s="77">
        <f t="shared" ref="W326:W387" si="92">IF(C326="ACTIVO",130,0)</f>
        <v>130</v>
      </c>
      <c r="X326" s="57">
        <f t="shared" ref="X326:X387" si="93">K326*W326</f>
        <v>152442.40130718958</v>
      </c>
      <c r="Y326" s="72">
        <f t="shared" ref="Y326:Y387" si="94">IF(X326-U326&lt;0,0,X326-U326)</f>
        <v>104841.40130718958</v>
      </c>
      <c r="AA326" s="74">
        <f t="shared" ref="AA326:AA387" si="95">U326+Y326</f>
        <v>152442.40130718958</v>
      </c>
    </row>
    <row r="327" spans="1:27" ht="14.5" x14ac:dyDescent="0.35">
      <c r="A327">
        <v>5137</v>
      </c>
      <c r="B327" t="s">
        <v>1248</v>
      </c>
      <c r="C327" t="s">
        <v>1385</v>
      </c>
      <c r="D327" t="s">
        <v>1249</v>
      </c>
      <c r="E327" t="s">
        <v>8</v>
      </c>
      <c r="F327" t="s">
        <v>1521</v>
      </c>
      <c r="G327" t="s">
        <v>1529</v>
      </c>
      <c r="H327" s="6">
        <v>42461</v>
      </c>
      <c r="I327" s="2">
        <v>45657</v>
      </c>
      <c r="J327">
        <v>619.20000000000005</v>
      </c>
      <c r="K327" s="45">
        <f t="shared" si="83"/>
        <v>1310.0792810457519</v>
      </c>
      <c r="L327" s="3">
        <f t="shared" si="84"/>
        <v>366</v>
      </c>
      <c r="M327" s="3">
        <f t="shared" si="85"/>
        <v>0</v>
      </c>
      <c r="N327" s="3">
        <f t="shared" si="86"/>
        <v>7</v>
      </c>
      <c r="O327" s="3">
        <f t="shared" si="81"/>
        <v>359</v>
      </c>
      <c r="P327" s="51">
        <f t="shared" si="87"/>
        <v>187234.296</v>
      </c>
      <c r="Q327" s="51">
        <f t="shared" si="88"/>
        <v>179553.3080047346</v>
      </c>
      <c r="R327" s="51">
        <f t="shared" si="89"/>
        <v>283829.25705170818</v>
      </c>
      <c r="S327" s="51">
        <f t="shared" si="82"/>
        <v>463382.56505644275</v>
      </c>
      <c r="T327" s="58">
        <f t="shared" si="91"/>
        <v>55728.000000000007</v>
      </c>
      <c r="U327" s="58">
        <f t="shared" si="90"/>
        <v>55728.000000000007</v>
      </c>
      <c r="V327" s="13"/>
      <c r="W327" s="77">
        <f t="shared" si="92"/>
        <v>130</v>
      </c>
      <c r="X327" s="57">
        <f t="shared" si="93"/>
        <v>170310.30653594775</v>
      </c>
      <c r="Y327" s="72">
        <f t="shared" si="94"/>
        <v>114582.30653594775</v>
      </c>
      <c r="AA327" s="74">
        <f t="shared" si="95"/>
        <v>170310.30653594775</v>
      </c>
    </row>
    <row r="328" spans="1:27" ht="14.5" x14ac:dyDescent="0.35">
      <c r="A328">
        <v>5142</v>
      </c>
      <c r="B328" t="s">
        <v>1252</v>
      </c>
      <c r="C328" t="s">
        <v>1385</v>
      </c>
      <c r="D328" t="s">
        <v>1253</v>
      </c>
      <c r="E328" t="s">
        <v>8</v>
      </c>
      <c r="F328" t="s">
        <v>1521</v>
      </c>
      <c r="G328" t="s">
        <v>1529</v>
      </c>
      <c r="H328" s="6">
        <v>40546</v>
      </c>
      <c r="I328" s="2">
        <v>45657</v>
      </c>
      <c r="J328">
        <v>438.6</v>
      </c>
      <c r="K328" s="45">
        <f t="shared" si="83"/>
        <v>905.49908496732041</v>
      </c>
      <c r="L328" s="3">
        <f t="shared" si="84"/>
        <v>366</v>
      </c>
      <c r="M328" s="3">
        <f t="shared" si="85"/>
        <v>0</v>
      </c>
      <c r="N328" s="3">
        <f t="shared" si="86"/>
        <v>5</v>
      </c>
      <c r="O328" s="3">
        <f t="shared" si="81"/>
        <v>361</v>
      </c>
      <c r="P328" s="51">
        <f t="shared" si="87"/>
        <v>158334.6</v>
      </c>
      <c r="Q328" s="51">
        <f t="shared" si="88"/>
        <v>180553.60498526238</v>
      </c>
      <c r="R328" s="51">
        <f t="shared" si="89"/>
        <v>240020.08629647314</v>
      </c>
      <c r="S328" s="51">
        <f t="shared" si="82"/>
        <v>420573.69128173555</v>
      </c>
      <c r="T328" s="58">
        <f t="shared" si="91"/>
        <v>39474</v>
      </c>
      <c r="U328" s="58">
        <f t="shared" si="90"/>
        <v>39474</v>
      </c>
      <c r="V328" s="13"/>
      <c r="W328" s="77">
        <f t="shared" si="92"/>
        <v>130</v>
      </c>
      <c r="X328" s="57">
        <f t="shared" si="93"/>
        <v>117714.88104575165</v>
      </c>
      <c r="Y328" s="72">
        <f t="shared" si="94"/>
        <v>78240.881045751652</v>
      </c>
      <c r="AA328" s="74">
        <f t="shared" si="95"/>
        <v>117714.88104575165</v>
      </c>
    </row>
    <row r="329" spans="1:27" ht="14.5" x14ac:dyDescent="0.35">
      <c r="A329">
        <v>5146</v>
      </c>
      <c r="B329" t="s">
        <v>1255</v>
      </c>
      <c r="C329" t="s">
        <v>1385</v>
      </c>
      <c r="D329" t="s">
        <v>1256</v>
      </c>
      <c r="E329" t="s">
        <v>8</v>
      </c>
      <c r="F329" t="s">
        <v>1257</v>
      </c>
      <c r="G329" t="s">
        <v>1529</v>
      </c>
      <c r="H329" s="6">
        <v>31986</v>
      </c>
      <c r="I329" s="2">
        <v>45657</v>
      </c>
      <c r="J329">
        <v>761.1</v>
      </c>
      <c r="K329" s="45">
        <f t="shared" si="83"/>
        <v>1373.6901960784312</v>
      </c>
      <c r="L329" s="3">
        <f t="shared" si="84"/>
        <v>366</v>
      </c>
      <c r="M329" s="3">
        <f t="shared" si="85"/>
        <v>0</v>
      </c>
      <c r="N329" s="3">
        <f t="shared" si="86"/>
        <v>0</v>
      </c>
      <c r="O329" s="3">
        <f t="shared" si="81"/>
        <v>366</v>
      </c>
      <c r="P329" s="51">
        <f t="shared" si="87"/>
        <v>190885.10399999999</v>
      </c>
      <c r="Q329" s="51">
        <f t="shared" si="88"/>
        <v>183054.3474365818</v>
      </c>
      <c r="R329" s="51">
        <f t="shared" si="89"/>
        <v>289363.53225884453</v>
      </c>
      <c r="S329" s="51">
        <f t="shared" si="82"/>
        <v>472417.87969542632</v>
      </c>
      <c r="T329" s="58">
        <f t="shared" si="91"/>
        <v>68499</v>
      </c>
      <c r="U329" s="58">
        <f t="shared" si="90"/>
        <v>68499</v>
      </c>
      <c r="V329" s="13"/>
      <c r="W329" s="77">
        <f t="shared" si="92"/>
        <v>130</v>
      </c>
      <c r="X329" s="57">
        <f t="shared" si="93"/>
        <v>178579.72549019606</v>
      </c>
      <c r="Y329" s="72">
        <f t="shared" si="94"/>
        <v>110080.72549019606</v>
      </c>
      <c r="AA329" s="74">
        <f t="shared" si="95"/>
        <v>178579.72549019606</v>
      </c>
    </row>
    <row r="330" spans="1:27" ht="14.5" x14ac:dyDescent="0.35">
      <c r="A330">
        <v>5164</v>
      </c>
      <c r="B330" t="s">
        <v>1259</v>
      </c>
      <c r="C330" t="s">
        <v>1385</v>
      </c>
      <c r="D330" t="s">
        <v>1219</v>
      </c>
      <c r="E330" t="s">
        <v>8</v>
      </c>
      <c r="F330" t="s">
        <v>709</v>
      </c>
      <c r="G330" t="s">
        <v>1529</v>
      </c>
      <c r="H330" s="6">
        <v>42373</v>
      </c>
      <c r="I330" s="2">
        <v>45657</v>
      </c>
      <c r="J330">
        <v>490.2</v>
      </c>
      <c r="K330" s="45">
        <f t="shared" si="83"/>
        <v>980.14712418300678</v>
      </c>
      <c r="L330" s="3">
        <f t="shared" si="84"/>
        <v>366</v>
      </c>
      <c r="M330" s="3">
        <f t="shared" si="85"/>
        <v>1</v>
      </c>
      <c r="N330" s="3">
        <f t="shared" si="86"/>
        <v>0</v>
      </c>
      <c r="O330" s="3">
        <f t="shared" si="81"/>
        <v>365</v>
      </c>
      <c r="P330" s="51">
        <f t="shared" si="87"/>
        <v>178923</v>
      </c>
      <c r="Q330" s="51">
        <f t="shared" si="88"/>
        <v>182554.19894631792</v>
      </c>
      <c r="R330" s="51">
        <f t="shared" si="89"/>
        <v>271230.12847743864</v>
      </c>
      <c r="S330" s="51">
        <f t="shared" si="82"/>
        <v>453784.32742375659</v>
      </c>
      <c r="T330" s="58">
        <f t="shared" si="91"/>
        <v>44118</v>
      </c>
      <c r="U330" s="58">
        <f t="shared" si="90"/>
        <v>44118</v>
      </c>
      <c r="V330" s="13"/>
      <c r="W330" s="77">
        <f t="shared" si="92"/>
        <v>130</v>
      </c>
      <c r="X330" s="57">
        <f t="shared" si="93"/>
        <v>127419.12614379088</v>
      </c>
      <c r="Y330" s="72">
        <f t="shared" si="94"/>
        <v>83301.126143790883</v>
      </c>
      <c r="AA330" s="74">
        <f t="shared" si="95"/>
        <v>127419.12614379088</v>
      </c>
    </row>
    <row r="331" spans="1:27" ht="14.5" x14ac:dyDescent="0.35">
      <c r="A331">
        <v>5165</v>
      </c>
      <c r="B331" t="s">
        <v>1260</v>
      </c>
      <c r="C331" t="s">
        <v>1385</v>
      </c>
      <c r="D331" t="s">
        <v>1261</v>
      </c>
      <c r="E331" t="s">
        <v>8</v>
      </c>
      <c r="F331" t="s">
        <v>1213</v>
      </c>
      <c r="G331" t="s">
        <v>1529</v>
      </c>
      <c r="H331" s="6">
        <v>42583</v>
      </c>
      <c r="I331" s="2">
        <v>45657</v>
      </c>
      <c r="J331">
        <v>490.2</v>
      </c>
      <c r="K331" s="45">
        <f t="shared" si="83"/>
        <v>1140.0981699346407</v>
      </c>
      <c r="L331" s="3">
        <f t="shared" si="84"/>
        <v>366</v>
      </c>
      <c r="M331" s="3">
        <f t="shared" si="85"/>
        <v>0</v>
      </c>
      <c r="N331" s="3">
        <f t="shared" si="86"/>
        <v>0</v>
      </c>
      <c r="O331" s="3">
        <f t="shared" si="81"/>
        <v>366</v>
      </c>
      <c r="P331" s="51">
        <f t="shared" si="87"/>
        <v>179413.19999999998</v>
      </c>
      <c r="Q331" s="51">
        <f t="shared" si="88"/>
        <v>183054.3474365818</v>
      </c>
      <c r="R331" s="51">
        <f t="shared" si="89"/>
        <v>271973.22471984255</v>
      </c>
      <c r="S331" s="51">
        <f t="shared" si="82"/>
        <v>455027.57215642434</v>
      </c>
      <c r="T331" s="58">
        <f t="shared" si="91"/>
        <v>44118</v>
      </c>
      <c r="U331" s="58">
        <f t="shared" si="90"/>
        <v>44118</v>
      </c>
      <c r="V331" s="13"/>
      <c r="W331" s="77">
        <f t="shared" si="92"/>
        <v>130</v>
      </c>
      <c r="X331" s="57">
        <f t="shared" si="93"/>
        <v>148212.7620915033</v>
      </c>
      <c r="Y331" s="72">
        <f t="shared" si="94"/>
        <v>104094.7620915033</v>
      </c>
      <c r="AA331" s="74">
        <f t="shared" si="95"/>
        <v>148212.7620915033</v>
      </c>
    </row>
    <row r="332" spans="1:27" ht="14.5" x14ac:dyDescent="0.35">
      <c r="A332">
        <v>5169</v>
      </c>
      <c r="B332" t="s">
        <v>1263</v>
      </c>
      <c r="C332" t="s">
        <v>1385</v>
      </c>
      <c r="D332" t="s">
        <v>1219</v>
      </c>
      <c r="E332" t="s">
        <v>8</v>
      </c>
      <c r="F332" t="s">
        <v>709</v>
      </c>
      <c r="G332" t="s">
        <v>1529</v>
      </c>
      <c r="H332" s="6">
        <v>44564</v>
      </c>
      <c r="I332" s="2">
        <v>45657</v>
      </c>
      <c r="J332">
        <v>490.2</v>
      </c>
      <c r="K332" s="45">
        <f t="shared" si="83"/>
        <v>910.03313725490216</v>
      </c>
      <c r="L332" s="3">
        <f t="shared" si="84"/>
        <v>366</v>
      </c>
      <c r="M332" s="3">
        <f t="shared" si="85"/>
        <v>0</v>
      </c>
      <c r="N332" s="3">
        <f t="shared" si="86"/>
        <v>0</v>
      </c>
      <c r="O332" s="3">
        <f t="shared" si="81"/>
        <v>366</v>
      </c>
      <c r="P332" s="51">
        <f t="shared" si="87"/>
        <v>179413.19999999998</v>
      </c>
      <c r="Q332" s="51">
        <f t="shared" si="88"/>
        <v>183054.3474365818</v>
      </c>
      <c r="R332" s="51">
        <f t="shared" si="89"/>
        <v>271973.22471984255</v>
      </c>
      <c r="S332" s="51">
        <f t="shared" si="82"/>
        <v>455027.57215642434</v>
      </c>
      <c r="T332" s="58">
        <f t="shared" si="91"/>
        <v>44118</v>
      </c>
      <c r="U332" s="58">
        <f t="shared" si="90"/>
        <v>44118</v>
      </c>
      <c r="V332" s="13"/>
      <c r="W332" s="77">
        <f t="shared" si="92"/>
        <v>130</v>
      </c>
      <c r="X332" s="57">
        <f t="shared" si="93"/>
        <v>118304.30784313729</v>
      </c>
      <c r="Y332" s="72">
        <f t="shared" si="94"/>
        <v>74186.307843137285</v>
      </c>
      <c r="AA332" s="74">
        <f t="shared" si="95"/>
        <v>118304.30784313729</v>
      </c>
    </row>
    <row r="333" spans="1:27" ht="14.5" x14ac:dyDescent="0.35">
      <c r="A333">
        <v>5190</v>
      </c>
      <c r="B333" t="s">
        <v>1264</v>
      </c>
      <c r="C333" t="s">
        <v>1385</v>
      </c>
      <c r="D333" t="s">
        <v>1265</v>
      </c>
      <c r="E333" t="s">
        <v>8</v>
      </c>
      <c r="F333" t="s">
        <v>1522</v>
      </c>
      <c r="G333" t="s">
        <v>1529</v>
      </c>
      <c r="H333" s="6">
        <v>44564</v>
      </c>
      <c r="I333" s="2">
        <v>45657</v>
      </c>
      <c r="J333">
        <v>310.68</v>
      </c>
      <c r="K333" s="45">
        <f t="shared" si="83"/>
        <v>928.06156862745104</v>
      </c>
      <c r="L333" s="3">
        <f t="shared" si="84"/>
        <v>366</v>
      </c>
      <c r="M333" s="3">
        <f t="shared" si="85"/>
        <v>0</v>
      </c>
      <c r="N333" s="3">
        <f t="shared" si="86"/>
        <v>105</v>
      </c>
      <c r="O333" s="3">
        <f t="shared" si="81"/>
        <v>261</v>
      </c>
      <c r="P333" s="51">
        <f t="shared" si="87"/>
        <v>81087.48</v>
      </c>
      <c r="Q333" s="51">
        <f t="shared" si="88"/>
        <v>130538.75595887391</v>
      </c>
      <c r="R333" s="51">
        <f t="shared" si="89"/>
        <v>122920.85208895299</v>
      </c>
      <c r="S333" s="51">
        <f t="shared" si="82"/>
        <v>253459.60804782691</v>
      </c>
      <c r="T333" s="58">
        <f t="shared" si="91"/>
        <v>27961.200000000001</v>
      </c>
      <c r="U333" s="58">
        <f t="shared" si="90"/>
        <v>27961.200000000001</v>
      </c>
      <c r="V333" s="13"/>
      <c r="W333" s="77">
        <f t="shared" si="92"/>
        <v>130</v>
      </c>
      <c r="X333" s="57">
        <f t="shared" si="93"/>
        <v>120648.00392156864</v>
      </c>
      <c r="Y333" s="72">
        <f t="shared" si="94"/>
        <v>92686.803921568644</v>
      </c>
      <c r="AA333" s="74">
        <f t="shared" si="95"/>
        <v>120648.00392156864</v>
      </c>
    </row>
    <row r="334" spans="1:27" ht="14.5" x14ac:dyDescent="0.35">
      <c r="A334">
        <v>5205</v>
      </c>
      <c r="B334" t="s">
        <v>1266</v>
      </c>
      <c r="C334" t="s">
        <v>1385</v>
      </c>
      <c r="D334" t="s">
        <v>1267</v>
      </c>
      <c r="E334" t="s">
        <v>8</v>
      </c>
      <c r="F334" t="s">
        <v>1521</v>
      </c>
      <c r="G334" t="s">
        <v>1529</v>
      </c>
      <c r="H334" s="6">
        <v>44044</v>
      </c>
      <c r="I334" s="2">
        <v>45657</v>
      </c>
      <c r="J334">
        <v>337.55</v>
      </c>
      <c r="K334" s="45">
        <f t="shared" si="83"/>
        <v>682.87222222222215</v>
      </c>
      <c r="L334" s="3">
        <f t="shared" si="84"/>
        <v>366</v>
      </c>
      <c r="M334" s="3">
        <f t="shared" si="85"/>
        <v>0</v>
      </c>
      <c r="N334" s="3">
        <f t="shared" si="86"/>
        <v>0</v>
      </c>
      <c r="O334" s="3">
        <f t="shared" si="81"/>
        <v>366</v>
      </c>
      <c r="P334" s="51">
        <f t="shared" si="87"/>
        <v>123543.3</v>
      </c>
      <c r="Q334" s="51">
        <f t="shared" si="88"/>
        <v>183054.3474365818</v>
      </c>
      <c r="R334" s="51">
        <f t="shared" si="89"/>
        <v>187279.80825006706</v>
      </c>
      <c r="S334" s="51">
        <f t="shared" si="82"/>
        <v>370334.15568664885</v>
      </c>
      <c r="T334" s="58">
        <f t="shared" si="91"/>
        <v>30379.5</v>
      </c>
      <c r="U334" s="58">
        <f t="shared" si="90"/>
        <v>30379.5</v>
      </c>
      <c r="V334" s="13"/>
      <c r="W334" s="77">
        <f t="shared" si="92"/>
        <v>130</v>
      </c>
      <c r="X334" s="57">
        <f t="shared" si="93"/>
        <v>88773.388888888876</v>
      </c>
      <c r="Y334" s="72">
        <f t="shared" si="94"/>
        <v>58393.888888888876</v>
      </c>
      <c r="AA334" s="74">
        <f t="shared" si="95"/>
        <v>88773.388888888876</v>
      </c>
    </row>
    <row r="335" spans="1:27" ht="14.5" x14ac:dyDescent="0.35">
      <c r="A335">
        <v>5209</v>
      </c>
      <c r="B335" t="s">
        <v>1268</v>
      </c>
      <c r="C335" t="s">
        <v>1385</v>
      </c>
      <c r="D335" t="s">
        <v>1267</v>
      </c>
      <c r="E335" t="s">
        <v>8</v>
      </c>
      <c r="F335" t="s">
        <v>1521</v>
      </c>
      <c r="G335" t="s">
        <v>1529</v>
      </c>
      <c r="H335" s="6">
        <v>43832</v>
      </c>
      <c r="I335" s="2">
        <v>45657</v>
      </c>
      <c r="J335">
        <v>337.55</v>
      </c>
      <c r="K335" s="45">
        <f t="shared" si="83"/>
        <v>682.40019607843135</v>
      </c>
      <c r="L335" s="3">
        <f t="shared" si="84"/>
        <v>366</v>
      </c>
      <c r="M335" s="3">
        <f t="shared" si="85"/>
        <v>0</v>
      </c>
      <c r="N335" s="3">
        <f t="shared" si="86"/>
        <v>0</v>
      </c>
      <c r="O335" s="3">
        <f t="shared" si="81"/>
        <v>366</v>
      </c>
      <c r="P335" s="51">
        <f t="shared" si="87"/>
        <v>123543.3</v>
      </c>
      <c r="Q335" s="51">
        <f t="shared" si="88"/>
        <v>183054.3474365818</v>
      </c>
      <c r="R335" s="51">
        <f t="shared" si="89"/>
        <v>187279.80825006706</v>
      </c>
      <c r="S335" s="51">
        <f t="shared" si="82"/>
        <v>370334.15568664885</v>
      </c>
      <c r="T335" s="58">
        <f t="shared" si="91"/>
        <v>30379.5</v>
      </c>
      <c r="U335" s="58">
        <f t="shared" si="90"/>
        <v>30379.5</v>
      </c>
      <c r="V335" s="13"/>
      <c r="W335" s="77">
        <f t="shared" si="92"/>
        <v>130</v>
      </c>
      <c r="X335" s="57">
        <f t="shared" si="93"/>
        <v>88712.025490196072</v>
      </c>
      <c r="Y335" s="72">
        <f t="shared" si="94"/>
        <v>58332.525490196072</v>
      </c>
      <c r="AA335" s="74">
        <f t="shared" si="95"/>
        <v>88712.025490196072</v>
      </c>
    </row>
    <row r="336" spans="1:27" ht="14.5" x14ac:dyDescent="0.35">
      <c r="A336">
        <v>5303</v>
      </c>
      <c r="B336" t="s">
        <v>1270</v>
      </c>
      <c r="C336" t="s">
        <v>1488</v>
      </c>
      <c r="D336" t="s">
        <v>1271</v>
      </c>
      <c r="E336" t="s">
        <v>8</v>
      </c>
      <c r="F336" t="s">
        <v>1236</v>
      </c>
      <c r="G336" t="s">
        <v>1529</v>
      </c>
      <c r="H336" s="6">
        <v>43894</v>
      </c>
      <c r="I336" s="2">
        <v>45657</v>
      </c>
      <c r="J336">
        <v>351.53</v>
      </c>
      <c r="K336" s="45">
        <f t="shared" si="83"/>
        <v>351.53</v>
      </c>
      <c r="L336" s="3">
        <f t="shared" si="84"/>
        <v>366</v>
      </c>
      <c r="M336" s="3">
        <f t="shared" si="85"/>
        <v>0</v>
      </c>
      <c r="N336" s="3">
        <f t="shared" si="86"/>
        <v>0</v>
      </c>
      <c r="O336" s="3">
        <f t="shared" si="81"/>
        <v>366</v>
      </c>
      <c r="P336" s="51">
        <f t="shared" si="87"/>
        <v>128659.98</v>
      </c>
      <c r="Q336" s="51">
        <f t="shared" si="88"/>
        <v>183054.3474365818</v>
      </c>
      <c r="R336" s="51">
        <f t="shared" si="89"/>
        <v>195036.20498932328</v>
      </c>
      <c r="S336" s="51">
        <f t="shared" si="82"/>
        <v>378090.55242590507</v>
      </c>
      <c r="T336" s="58">
        <f t="shared" si="91"/>
        <v>31637.699999999997</v>
      </c>
      <c r="U336" s="58">
        <f t="shared" si="90"/>
        <v>31637.699999999997</v>
      </c>
      <c r="V336" s="13"/>
      <c r="W336" s="77">
        <f t="shared" si="92"/>
        <v>0</v>
      </c>
      <c r="X336" s="57">
        <f t="shared" si="93"/>
        <v>0</v>
      </c>
      <c r="Y336" s="72">
        <f t="shared" si="94"/>
        <v>0</v>
      </c>
      <c r="AA336" s="74">
        <f t="shared" si="95"/>
        <v>31637.699999999997</v>
      </c>
    </row>
    <row r="337" spans="1:27" ht="14.5" x14ac:dyDescent="0.35">
      <c r="A337">
        <v>5322</v>
      </c>
      <c r="B337" t="s">
        <v>1274</v>
      </c>
      <c r="C337" t="s">
        <v>1385</v>
      </c>
      <c r="D337" t="s">
        <v>1275</v>
      </c>
      <c r="E337" t="s">
        <v>8</v>
      </c>
      <c r="F337" t="s">
        <v>1257</v>
      </c>
      <c r="G337" t="s">
        <v>1529</v>
      </c>
      <c r="H337" s="6">
        <v>44579</v>
      </c>
      <c r="I337" s="2">
        <v>45657</v>
      </c>
      <c r="J337">
        <v>438.6</v>
      </c>
      <c r="K337" s="45">
        <f t="shared" si="83"/>
        <v>880.22797385620913</v>
      </c>
      <c r="L337" s="3">
        <f t="shared" si="84"/>
        <v>366</v>
      </c>
      <c r="M337" s="3">
        <f t="shared" si="85"/>
        <v>0</v>
      </c>
      <c r="N337" s="3">
        <f t="shared" si="86"/>
        <v>0</v>
      </c>
      <c r="O337" s="3">
        <f t="shared" ref="O337:O386" si="96">L337-M337-N337</f>
        <v>366</v>
      </c>
      <c r="P337" s="51">
        <f t="shared" si="87"/>
        <v>160527.6</v>
      </c>
      <c r="Q337" s="51">
        <f t="shared" si="88"/>
        <v>183054.3474365818</v>
      </c>
      <c r="R337" s="51">
        <f t="shared" si="89"/>
        <v>243344.46422301707</v>
      </c>
      <c r="S337" s="51">
        <f t="shared" ref="S337:S386" si="97">Q337+R337</f>
        <v>426398.81165959884</v>
      </c>
      <c r="T337" s="58">
        <f t="shared" si="91"/>
        <v>39474</v>
      </c>
      <c r="U337" s="58">
        <f t="shared" si="90"/>
        <v>39474</v>
      </c>
      <c r="V337" s="13"/>
      <c r="W337" s="77">
        <f t="shared" si="92"/>
        <v>130</v>
      </c>
      <c r="X337" s="57">
        <f t="shared" si="93"/>
        <v>114429.63660130718</v>
      </c>
      <c r="Y337" s="72">
        <f t="shared" si="94"/>
        <v>74955.636601307182</v>
      </c>
      <c r="AA337" s="74">
        <f t="shared" si="95"/>
        <v>114429.63660130718</v>
      </c>
    </row>
    <row r="338" spans="1:27" ht="14.5" x14ac:dyDescent="0.35">
      <c r="A338">
        <v>5323</v>
      </c>
      <c r="B338" t="s">
        <v>1277</v>
      </c>
      <c r="C338" t="s">
        <v>1385</v>
      </c>
      <c r="D338" t="s">
        <v>1278</v>
      </c>
      <c r="E338" t="s">
        <v>8</v>
      </c>
      <c r="F338" t="s">
        <v>1257</v>
      </c>
      <c r="G338" t="s">
        <v>1529</v>
      </c>
      <c r="H338" s="6">
        <v>44627</v>
      </c>
      <c r="I338" s="2">
        <v>45657</v>
      </c>
      <c r="J338">
        <v>438.6</v>
      </c>
      <c r="K338" s="45">
        <f t="shared" si="83"/>
        <v>887.32692810457525</v>
      </c>
      <c r="L338" s="3">
        <f t="shared" si="84"/>
        <v>366</v>
      </c>
      <c r="M338" s="3">
        <f t="shared" si="85"/>
        <v>0</v>
      </c>
      <c r="N338" s="3">
        <f t="shared" si="86"/>
        <v>0</v>
      </c>
      <c r="O338" s="3">
        <f t="shared" si="96"/>
        <v>366</v>
      </c>
      <c r="P338" s="51">
        <f t="shared" si="87"/>
        <v>160527.6</v>
      </c>
      <c r="Q338" s="51">
        <f t="shared" si="88"/>
        <v>183054.3474365818</v>
      </c>
      <c r="R338" s="51">
        <f t="shared" si="89"/>
        <v>243344.46422301707</v>
      </c>
      <c r="S338" s="51">
        <f t="shared" si="97"/>
        <v>426398.81165959884</v>
      </c>
      <c r="T338" s="58">
        <f t="shared" si="91"/>
        <v>39474</v>
      </c>
      <c r="U338" s="58">
        <f t="shared" si="90"/>
        <v>39474</v>
      </c>
      <c r="V338" s="13"/>
      <c r="W338" s="77">
        <f t="shared" si="92"/>
        <v>130</v>
      </c>
      <c r="X338" s="57">
        <f t="shared" si="93"/>
        <v>115352.50065359478</v>
      </c>
      <c r="Y338" s="72">
        <f t="shared" si="94"/>
        <v>75878.500653594776</v>
      </c>
      <c r="AA338" s="74">
        <f t="shared" si="95"/>
        <v>115352.50065359478</v>
      </c>
    </row>
    <row r="339" spans="1:27" ht="14.5" x14ac:dyDescent="0.35">
      <c r="A339">
        <v>5327</v>
      </c>
      <c r="B339" t="s">
        <v>1281</v>
      </c>
      <c r="C339" t="s">
        <v>1385</v>
      </c>
      <c r="D339" t="s">
        <v>1282</v>
      </c>
      <c r="E339" t="s">
        <v>8</v>
      </c>
      <c r="F339" t="s">
        <v>1236</v>
      </c>
      <c r="G339" t="s">
        <v>1529</v>
      </c>
      <c r="H339" s="6">
        <v>44850</v>
      </c>
      <c r="I339" s="2">
        <v>45657</v>
      </c>
      <c r="J339">
        <v>884.73</v>
      </c>
      <c r="K339" s="45">
        <f t="shared" si="83"/>
        <v>1313.0195424836604</v>
      </c>
      <c r="L339" s="3">
        <f t="shared" si="84"/>
        <v>366</v>
      </c>
      <c r="M339" s="3">
        <f t="shared" si="85"/>
        <v>0</v>
      </c>
      <c r="N339" s="3">
        <f t="shared" si="86"/>
        <v>0</v>
      </c>
      <c r="O339" s="3">
        <f t="shared" si="96"/>
        <v>366</v>
      </c>
      <c r="P339" s="51">
        <f t="shared" si="87"/>
        <v>190885.10399999999</v>
      </c>
      <c r="Q339" s="51">
        <f t="shared" si="88"/>
        <v>183054.3474365818</v>
      </c>
      <c r="R339" s="51">
        <f t="shared" si="89"/>
        <v>289363.53225884453</v>
      </c>
      <c r="S339" s="51">
        <f t="shared" si="97"/>
        <v>472417.87969542632</v>
      </c>
      <c r="T339" s="58">
        <f t="shared" si="91"/>
        <v>79625.7</v>
      </c>
      <c r="U339" s="58">
        <f t="shared" si="90"/>
        <v>79625.7</v>
      </c>
      <c r="V339" s="13"/>
      <c r="W339" s="77">
        <f t="shared" si="92"/>
        <v>130</v>
      </c>
      <c r="X339" s="57">
        <f t="shared" si="93"/>
        <v>170692.54052287585</v>
      </c>
      <c r="Y339" s="72">
        <f t="shared" si="94"/>
        <v>91066.840522875849</v>
      </c>
      <c r="AA339" s="74">
        <f t="shared" si="95"/>
        <v>170692.54052287585</v>
      </c>
    </row>
    <row r="340" spans="1:27" ht="14.5" x14ac:dyDescent="0.35">
      <c r="A340">
        <v>5329</v>
      </c>
      <c r="B340" t="s">
        <v>1284</v>
      </c>
      <c r="C340" t="s">
        <v>1385</v>
      </c>
      <c r="D340" t="s">
        <v>1271</v>
      </c>
      <c r="E340" t="s">
        <v>8</v>
      </c>
      <c r="F340" t="s">
        <v>1236</v>
      </c>
      <c r="G340" t="s">
        <v>1529</v>
      </c>
      <c r="H340" s="6">
        <v>45078</v>
      </c>
      <c r="I340" s="2">
        <v>45657</v>
      </c>
      <c r="J340">
        <v>351.53</v>
      </c>
      <c r="K340" s="45">
        <f t="shared" si="83"/>
        <v>567.79496732026143</v>
      </c>
      <c r="L340" s="3">
        <f t="shared" si="84"/>
        <v>366</v>
      </c>
      <c r="M340" s="3">
        <f t="shared" si="85"/>
        <v>0</v>
      </c>
      <c r="N340" s="3">
        <f t="shared" si="86"/>
        <v>0</v>
      </c>
      <c r="O340" s="3">
        <f t="shared" si="96"/>
        <v>366</v>
      </c>
      <c r="P340" s="51">
        <f t="shared" si="87"/>
        <v>128659.98</v>
      </c>
      <c r="Q340" s="51">
        <f t="shared" si="88"/>
        <v>183054.3474365818</v>
      </c>
      <c r="R340" s="51">
        <f t="shared" si="89"/>
        <v>195036.20498932328</v>
      </c>
      <c r="S340" s="51">
        <f t="shared" si="97"/>
        <v>378090.55242590507</v>
      </c>
      <c r="T340" s="58">
        <f t="shared" si="91"/>
        <v>31637.699999999997</v>
      </c>
      <c r="U340" s="58">
        <f t="shared" si="90"/>
        <v>31637.699999999997</v>
      </c>
      <c r="V340" s="13"/>
      <c r="W340" s="77">
        <f t="shared" si="92"/>
        <v>130</v>
      </c>
      <c r="X340" s="57">
        <f t="shared" si="93"/>
        <v>73813.345751633984</v>
      </c>
      <c r="Y340" s="72">
        <f t="shared" si="94"/>
        <v>42175.645751633987</v>
      </c>
      <c r="AA340" s="74">
        <f t="shared" si="95"/>
        <v>73813.345751633984</v>
      </c>
    </row>
    <row r="341" spans="1:27" ht="14.5" x14ac:dyDescent="0.35">
      <c r="A341">
        <v>5330</v>
      </c>
      <c r="B341" t="s">
        <v>1286</v>
      </c>
      <c r="C341" t="s">
        <v>1385</v>
      </c>
      <c r="D341" t="s">
        <v>1275</v>
      </c>
      <c r="E341" t="s">
        <v>8</v>
      </c>
      <c r="F341" t="s">
        <v>1236</v>
      </c>
      <c r="G341" t="s">
        <v>1529</v>
      </c>
      <c r="H341" s="6">
        <v>45096</v>
      </c>
      <c r="I341" s="2">
        <v>45657</v>
      </c>
      <c r="J341">
        <v>438.6</v>
      </c>
      <c r="K341" s="45">
        <f t="shared" si="83"/>
        <v>895.42130718954263</v>
      </c>
      <c r="L341" s="3">
        <f t="shared" si="84"/>
        <v>366</v>
      </c>
      <c r="M341" s="3">
        <f t="shared" si="85"/>
        <v>0</v>
      </c>
      <c r="N341" s="3">
        <f t="shared" si="86"/>
        <v>0</v>
      </c>
      <c r="O341" s="3">
        <f t="shared" si="96"/>
        <v>366</v>
      </c>
      <c r="P341" s="51">
        <f t="shared" si="87"/>
        <v>160527.6</v>
      </c>
      <c r="Q341" s="51">
        <f t="shared" si="88"/>
        <v>183054.3474365818</v>
      </c>
      <c r="R341" s="51">
        <f t="shared" si="89"/>
        <v>243344.46422301707</v>
      </c>
      <c r="S341" s="51">
        <f t="shared" si="97"/>
        <v>426398.81165959884</v>
      </c>
      <c r="T341" s="58">
        <f t="shared" si="91"/>
        <v>39474</v>
      </c>
      <c r="U341" s="58">
        <f t="shared" si="90"/>
        <v>39474</v>
      </c>
      <c r="V341" s="13"/>
      <c r="W341" s="77">
        <f t="shared" si="92"/>
        <v>130</v>
      </c>
      <c r="X341" s="57">
        <f t="shared" si="93"/>
        <v>116404.76993464054</v>
      </c>
      <c r="Y341" s="72">
        <f t="shared" si="94"/>
        <v>76930.769934640542</v>
      </c>
      <c r="AA341" s="74">
        <f t="shared" si="95"/>
        <v>116404.76993464054</v>
      </c>
    </row>
    <row r="342" spans="1:27" ht="14.5" x14ac:dyDescent="0.35">
      <c r="A342">
        <v>5331</v>
      </c>
      <c r="B342" t="s">
        <v>1287</v>
      </c>
      <c r="C342" t="s">
        <v>1385</v>
      </c>
      <c r="D342" t="s">
        <v>1275</v>
      </c>
      <c r="E342" t="s">
        <v>8</v>
      </c>
      <c r="F342" t="s">
        <v>1236</v>
      </c>
      <c r="G342" t="s">
        <v>1529</v>
      </c>
      <c r="H342" s="6">
        <v>45096</v>
      </c>
      <c r="I342" s="2">
        <v>45657</v>
      </c>
      <c r="J342">
        <v>438.6</v>
      </c>
      <c r="K342" s="45">
        <f t="shared" si="83"/>
        <v>754.05529411764712</v>
      </c>
      <c r="L342" s="3">
        <f t="shared" si="84"/>
        <v>366</v>
      </c>
      <c r="M342" s="3">
        <f t="shared" si="85"/>
        <v>0</v>
      </c>
      <c r="N342" s="3">
        <f t="shared" si="86"/>
        <v>0</v>
      </c>
      <c r="O342" s="3">
        <f t="shared" si="96"/>
        <v>366</v>
      </c>
      <c r="P342" s="51">
        <f t="shared" si="87"/>
        <v>160527.6</v>
      </c>
      <c r="Q342" s="51">
        <f t="shared" si="88"/>
        <v>183054.3474365818</v>
      </c>
      <c r="R342" s="51">
        <f t="shared" si="89"/>
        <v>243344.46422301707</v>
      </c>
      <c r="S342" s="51">
        <f t="shared" si="97"/>
        <v>426398.81165959884</v>
      </c>
      <c r="T342" s="58">
        <f t="shared" si="91"/>
        <v>39474</v>
      </c>
      <c r="U342" s="58">
        <f t="shared" si="90"/>
        <v>39474</v>
      </c>
      <c r="V342" s="13"/>
      <c r="W342" s="77">
        <f t="shared" si="92"/>
        <v>130</v>
      </c>
      <c r="X342" s="57">
        <f t="shared" si="93"/>
        <v>98027.188235294132</v>
      </c>
      <c r="Y342" s="72">
        <f t="shared" si="94"/>
        <v>58553.188235294132</v>
      </c>
      <c r="AA342" s="74">
        <f t="shared" si="95"/>
        <v>98027.188235294132</v>
      </c>
    </row>
    <row r="343" spans="1:27" ht="14.5" x14ac:dyDescent="0.35">
      <c r="A343">
        <v>5332</v>
      </c>
      <c r="B343" t="s">
        <v>1288</v>
      </c>
      <c r="C343" t="s">
        <v>1488</v>
      </c>
      <c r="D343" t="s">
        <v>1267</v>
      </c>
      <c r="E343" t="s">
        <v>8</v>
      </c>
      <c r="F343" t="s">
        <v>1250</v>
      </c>
      <c r="G343" t="s">
        <v>1529</v>
      </c>
      <c r="H343" s="6">
        <v>45138</v>
      </c>
      <c r="I343" s="2">
        <v>45657</v>
      </c>
      <c r="J343">
        <v>293</v>
      </c>
      <c r="K343" s="45">
        <f t="shared" si="83"/>
        <v>293</v>
      </c>
      <c r="L343" s="3">
        <f t="shared" si="84"/>
        <v>366</v>
      </c>
      <c r="M343" s="3">
        <f t="shared" si="85"/>
        <v>0</v>
      </c>
      <c r="N343" s="3">
        <f t="shared" si="86"/>
        <v>0</v>
      </c>
      <c r="O343" s="3">
        <f t="shared" si="96"/>
        <v>366</v>
      </c>
      <c r="P343" s="51">
        <f t="shared" si="87"/>
        <v>107238</v>
      </c>
      <c r="Q343" s="51">
        <f t="shared" si="88"/>
        <v>183054.3474365818</v>
      </c>
      <c r="R343" s="51">
        <f t="shared" si="89"/>
        <v>162562.53537926127</v>
      </c>
      <c r="S343" s="51">
        <f t="shared" si="97"/>
        <v>345616.8828158431</v>
      </c>
      <c r="T343" s="58">
        <f t="shared" si="91"/>
        <v>26370</v>
      </c>
      <c r="U343" s="58">
        <f t="shared" si="90"/>
        <v>26370</v>
      </c>
      <c r="V343" s="13"/>
      <c r="W343" s="77">
        <f t="shared" si="92"/>
        <v>0</v>
      </c>
      <c r="X343" s="57">
        <f t="shared" si="93"/>
        <v>0</v>
      </c>
      <c r="Y343" s="72">
        <f t="shared" si="94"/>
        <v>0</v>
      </c>
      <c r="AA343" s="74">
        <f t="shared" si="95"/>
        <v>26370</v>
      </c>
    </row>
    <row r="344" spans="1:27" ht="14.5" x14ac:dyDescent="0.35">
      <c r="A344">
        <v>5333</v>
      </c>
      <c r="B344" t="s">
        <v>1289</v>
      </c>
      <c r="C344" t="s">
        <v>1385</v>
      </c>
      <c r="D344" t="s">
        <v>1290</v>
      </c>
      <c r="E344" t="s">
        <v>8</v>
      </c>
      <c r="F344" t="s">
        <v>709</v>
      </c>
      <c r="G344" t="s">
        <v>1529</v>
      </c>
      <c r="H344" s="6">
        <v>45159</v>
      </c>
      <c r="I344" s="2">
        <v>45657</v>
      </c>
      <c r="J344">
        <v>314.98</v>
      </c>
      <c r="K344" s="45">
        <f t="shared" si="83"/>
        <v>475.03307189542483</v>
      </c>
      <c r="L344" s="3">
        <f t="shared" si="84"/>
        <v>366</v>
      </c>
      <c r="M344" s="3">
        <f t="shared" si="85"/>
        <v>0</v>
      </c>
      <c r="N344" s="3">
        <f t="shared" si="86"/>
        <v>0</v>
      </c>
      <c r="O344" s="3">
        <f t="shared" si="96"/>
        <v>366</v>
      </c>
      <c r="P344" s="51">
        <f t="shared" si="87"/>
        <v>115282.68000000001</v>
      </c>
      <c r="Q344" s="51">
        <f t="shared" si="88"/>
        <v>183054.3474365818</v>
      </c>
      <c r="R344" s="51">
        <f t="shared" si="89"/>
        <v>174757.49963740518</v>
      </c>
      <c r="S344" s="51">
        <f t="shared" si="97"/>
        <v>357811.84707398701</v>
      </c>
      <c r="T344" s="58">
        <f t="shared" si="91"/>
        <v>28348.2</v>
      </c>
      <c r="U344" s="58">
        <f t="shared" si="90"/>
        <v>28348.2</v>
      </c>
      <c r="V344" s="13"/>
      <c r="W344" s="77">
        <f t="shared" si="92"/>
        <v>130</v>
      </c>
      <c r="X344" s="57">
        <f t="shared" si="93"/>
        <v>61754.299346405227</v>
      </c>
      <c r="Y344" s="72">
        <f t="shared" si="94"/>
        <v>33406.09934640523</v>
      </c>
      <c r="AA344" s="74">
        <f t="shared" si="95"/>
        <v>61754.299346405227</v>
      </c>
    </row>
    <row r="345" spans="1:27" ht="14.5" x14ac:dyDescent="0.35">
      <c r="A345">
        <v>5334</v>
      </c>
      <c r="B345" t="s">
        <v>1291</v>
      </c>
      <c r="C345" t="s">
        <v>1385</v>
      </c>
      <c r="D345" t="s">
        <v>1225</v>
      </c>
      <c r="E345" t="s">
        <v>8</v>
      </c>
      <c r="F345" t="s">
        <v>1223</v>
      </c>
      <c r="G345" t="s">
        <v>1529</v>
      </c>
      <c r="H345" s="6">
        <v>45208</v>
      </c>
      <c r="I345" s="2">
        <v>45657</v>
      </c>
      <c r="J345">
        <v>457.95</v>
      </c>
      <c r="K345" s="45">
        <f t="shared" si="83"/>
        <v>910.21137254901976</v>
      </c>
      <c r="L345" s="3">
        <f t="shared" si="84"/>
        <v>366</v>
      </c>
      <c r="M345" s="3">
        <f t="shared" si="85"/>
        <v>0</v>
      </c>
      <c r="N345" s="3">
        <f t="shared" si="86"/>
        <v>0</v>
      </c>
      <c r="O345" s="3">
        <f t="shared" si="96"/>
        <v>366</v>
      </c>
      <c r="P345" s="51">
        <f t="shared" si="87"/>
        <v>167609.69999999998</v>
      </c>
      <c r="Q345" s="51">
        <f t="shared" si="88"/>
        <v>183054.3474365818</v>
      </c>
      <c r="R345" s="51">
        <f t="shared" si="89"/>
        <v>254080.24940932661</v>
      </c>
      <c r="S345" s="51">
        <f t="shared" si="97"/>
        <v>437134.59684590844</v>
      </c>
      <c r="T345" s="58">
        <f t="shared" si="91"/>
        <v>41215.5</v>
      </c>
      <c r="U345" s="58">
        <f t="shared" si="90"/>
        <v>41215.5</v>
      </c>
      <c r="V345" s="13"/>
      <c r="W345" s="77">
        <f t="shared" si="92"/>
        <v>130</v>
      </c>
      <c r="X345" s="57">
        <f t="shared" si="93"/>
        <v>118327.47843137257</v>
      </c>
      <c r="Y345" s="72">
        <f t="shared" si="94"/>
        <v>77111.978431372569</v>
      </c>
      <c r="AA345" s="74">
        <f t="shared" si="95"/>
        <v>118327.47843137257</v>
      </c>
    </row>
    <row r="346" spans="1:27" ht="14.5" x14ac:dyDescent="0.35">
      <c r="A346">
        <v>5335</v>
      </c>
      <c r="B346" t="s">
        <v>1292</v>
      </c>
      <c r="C346" t="s">
        <v>1385</v>
      </c>
      <c r="D346" t="s">
        <v>1225</v>
      </c>
      <c r="E346" t="s">
        <v>8</v>
      </c>
      <c r="F346" t="s">
        <v>1223</v>
      </c>
      <c r="G346" t="s">
        <v>1529</v>
      </c>
      <c r="H346" s="6">
        <v>45208</v>
      </c>
      <c r="I346" s="2">
        <v>45657</v>
      </c>
      <c r="J346">
        <v>457.95</v>
      </c>
      <c r="K346" s="45">
        <f t="shared" si="83"/>
        <v>917.09562091503267</v>
      </c>
      <c r="L346" s="3">
        <f t="shared" si="84"/>
        <v>366</v>
      </c>
      <c r="M346" s="3">
        <f t="shared" si="85"/>
        <v>0</v>
      </c>
      <c r="N346" s="3">
        <f t="shared" si="86"/>
        <v>0</v>
      </c>
      <c r="O346" s="3">
        <f t="shared" si="96"/>
        <v>366</v>
      </c>
      <c r="P346" s="51">
        <f t="shared" si="87"/>
        <v>167609.69999999998</v>
      </c>
      <c r="Q346" s="51">
        <f t="shared" si="88"/>
        <v>183054.3474365818</v>
      </c>
      <c r="R346" s="51">
        <f t="shared" si="89"/>
        <v>254080.24940932661</v>
      </c>
      <c r="S346" s="51">
        <f t="shared" si="97"/>
        <v>437134.59684590844</v>
      </c>
      <c r="T346" s="58">
        <f t="shared" si="91"/>
        <v>41215.5</v>
      </c>
      <c r="U346" s="58">
        <f t="shared" si="90"/>
        <v>41215.5</v>
      </c>
      <c r="V346" s="13"/>
      <c r="W346" s="77">
        <f t="shared" si="92"/>
        <v>130</v>
      </c>
      <c r="X346" s="57">
        <f t="shared" si="93"/>
        <v>119222.43071895425</v>
      </c>
      <c r="Y346" s="72">
        <f t="shared" si="94"/>
        <v>78006.930718954245</v>
      </c>
      <c r="AA346" s="74">
        <f t="shared" si="95"/>
        <v>119222.43071895425</v>
      </c>
    </row>
    <row r="347" spans="1:27" ht="14.5" x14ac:dyDescent="0.35">
      <c r="A347">
        <v>5336</v>
      </c>
      <c r="B347" t="s">
        <v>1484</v>
      </c>
      <c r="C347" t="s">
        <v>1488</v>
      </c>
      <c r="D347" t="s">
        <v>1271</v>
      </c>
      <c r="E347" t="s">
        <v>8</v>
      </c>
      <c r="F347" t="s">
        <v>1236</v>
      </c>
      <c r="G347" t="s">
        <v>1529</v>
      </c>
      <c r="H347" s="6">
        <v>45566</v>
      </c>
      <c r="I347" s="2">
        <v>45657</v>
      </c>
      <c r="J347">
        <v>351.53</v>
      </c>
      <c r="K347" s="45">
        <f t="shared" si="83"/>
        <v>194.07712418300659</v>
      </c>
      <c r="L347" s="3">
        <f t="shared" si="84"/>
        <v>92</v>
      </c>
      <c r="M347" s="3">
        <f t="shared" si="85"/>
        <v>0</v>
      </c>
      <c r="N347" s="3">
        <f t="shared" si="86"/>
        <v>0</v>
      </c>
      <c r="O347" s="3">
        <f t="shared" si="96"/>
        <v>92</v>
      </c>
      <c r="P347" s="51">
        <f t="shared" si="87"/>
        <v>32340.76</v>
      </c>
      <c r="Q347" s="51">
        <f t="shared" si="88"/>
        <v>46013.661104277395</v>
      </c>
      <c r="R347" s="51">
        <f t="shared" si="89"/>
        <v>49025.494150321698</v>
      </c>
      <c r="S347" s="51">
        <f t="shared" si="97"/>
        <v>95039.155254599085</v>
      </c>
      <c r="T347" s="58">
        <f t="shared" si="91"/>
        <v>31637.699999999997</v>
      </c>
      <c r="U347" s="58">
        <f t="shared" si="90"/>
        <v>31637.699999999997</v>
      </c>
      <c r="V347" s="13"/>
      <c r="W347" s="77">
        <f t="shared" si="92"/>
        <v>0</v>
      </c>
      <c r="X347" s="57">
        <f t="shared" si="93"/>
        <v>0</v>
      </c>
      <c r="Y347" s="72">
        <f t="shared" si="94"/>
        <v>0</v>
      </c>
      <c r="AA347" s="74">
        <f t="shared" si="95"/>
        <v>31637.699999999997</v>
      </c>
    </row>
    <row r="348" spans="1:27" ht="14.5" x14ac:dyDescent="0.35">
      <c r="A348">
        <v>6151</v>
      </c>
      <c r="B348" t="s">
        <v>1293</v>
      </c>
      <c r="C348" t="s">
        <v>1385</v>
      </c>
      <c r="D348" t="s">
        <v>1294</v>
      </c>
      <c r="E348" t="s">
        <v>8</v>
      </c>
      <c r="F348" t="s">
        <v>1295</v>
      </c>
      <c r="G348" t="s">
        <v>1529</v>
      </c>
      <c r="H348" s="6">
        <v>42370</v>
      </c>
      <c r="I348" s="2">
        <v>45657</v>
      </c>
      <c r="J348">
        <v>286.27</v>
      </c>
      <c r="K348" s="45">
        <f t="shared" si="83"/>
        <v>870.38882352941187</v>
      </c>
      <c r="L348" s="3">
        <f t="shared" si="84"/>
        <v>366</v>
      </c>
      <c r="M348" s="3">
        <f t="shared" si="85"/>
        <v>0</v>
      </c>
      <c r="N348" s="3">
        <f t="shared" si="86"/>
        <v>0</v>
      </c>
      <c r="O348" s="3">
        <f t="shared" si="96"/>
        <v>366</v>
      </c>
      <c r="P348" s="51">
        <f t="shared" si="87"/>
        <v>104774.81999999999</v>
      </c>
      <c r="Q348" s="51">
        <f t="shared" si="88"/>
        <v>183054.3474365818</v>
      </c>
      <c r="R348" s="51">
        <f t="shared" si="89"/>
        <v>158828.59045399702</v>
      </c>
      <c r="S348" s="51">
        <f t="shared" si="97"/>
        <v>341882.93789057882</v>
      </c>
      <c r="T348" s="58">
        <f t="shared" si="91"/>
        <v>25764.3</v>
      </c>
      <c r="U348" s="58">
        <f t="shared" si="90"/>
        <v>25764.3</v>
      </c>
      <c r="V348" s="13"/>
      <c r="W348" s="77">
        <f t="shared" si="92"/>
        <v>130</v>
      </c>
      <c r="X348" s="57">
        <f t="shared" si="93"/>
        <v>113150.54705882355</v>
      </c>
      <c r="Y348" s="72">
        <f t="shared" si="94"/>
        <v>87386.247058823545</v>
      </c>
      <c r="AA348" s="74">
        <f t="shared" si="95"/>
        <v>113150.54705882355</v>
      </c>
    </row>
    <row r="349" spans="1:27" ht="14.5" x14ac:dyDescent="0.35">
      <c r="A349">
        <v>6152</v>
      </c>
      <c r="B349" t="s">
        <v>1296</v>
      </c>
      <c r="C349" t="s">
        <v>1385</v>
      </c>
      <c r="D349" t="s">
        <v>1294</v>
      </c>
      <c r="E349" t="s">
        <v>8</v>
      </c>
      <c r="F349" t="s">
        <v>1295</v>
      </c>
      <c r="G349" t="s">
        <v>1529</v>
      </c>
      <c r="H349" s="6">
        <v>44409</v>
      </c>
      <c r="I349" s="2">
        <v>45657</v>
      </c>
      <c r="J349">
        <v>286.27</v>
      </c>
      <c r="K349" s="45">
        <f t="shared" si="83"/>
        <v>757.59366013071883</v>
      </c>
      <c r="L349" s="3">
        <f t="shared" si="84"/>
        <v>366</v>
      </c>
      <c r="M349" s="3">
        <f t="shared" si="85"/>
        <v>1</v>
      </c>
      <c r="N349" s="3">
        <f t="shared" si="86"/>
        <v>0</v>
      </c>
      <c r="O349" s="3">
        <f t="shared" si="96"/>
        <v>365</v>
      </c>
      <c r="P349" s="51">
        <f t="shared" si="87"/>
        <v>104488.54999999999</v>
      </c>
      <c r="Q349" s="51">
        <f t="shared" si="88"/>
        <v>182554.19894631792</v>
      </c>
      <c r="R349" s="51">
        <f t="shared" si="89"/>
        <v>158394.63255658172</v>
      </c>
      <c r="S349" s="51">
        <f t="shared" si="97"/>
        <v>340948.83150289964</v>
      </c>
      <c r="T349" s="58">
        <f t="shared" si="91"/>
        <v>25764.3</v>
      </c>
      <c r="U349" s="58">
        <f t="shared" si="90"/>
        <v>25764.3</v>
      </c>
      <c r="V349" s="13"/>
      <c r="W349" s="77">
        <f t="shared" si="92"/>
        <v>130</v>
      </c>
      <c r="X349" s="57">
        <f t="shared" si="93"/>
        <v>98487.175816993447</v>
      </c>
      <c r="Y349" s="72">
        <f t="shared" si="94"/>
        <v>72722.875816993444</v>
      </c>
      <c r="AA349" s="74">
        <f t="shared" si="95"/>
        <v>98487.175816993447</v>
      </c>
    </row>
    <row r="350" spans="1:27" ht="14.5" x14ac:dyDescent="0.35">
      <c r="A350">
        <v>6154</v>
      </c>
      <c r="B350" t="s">
        <v>1297</v>
      </c>
      <c r="C350" t="s">
        <v>1385</v>
      </c>
      <c r="D350" t="s">
        <v>1294</v>
      </c>
      <c r="E350" t="s">
        <v>8</v>
      </c>
      <c r="F350" t="s">
        <v>1295</v>
      </c>
      <c r="G350" t="s">
        <v>1529</v>
      </c>
      <c r="H350" s="6">
        <v>42370</v>
      </c>
      <c r="I350" s="2">
        <v>45657</v>
      </c>
      <c r="J350">
        <v>286.27</v>
      </c>
      <c r="K350" s="45">
        <f t="shared" si="83"/>
        <v>877.05379084967331</v>
      </c>
      <c r="L350" s="3">
        <f t="shared" si="84"/>
        <v>366</v>
      </c>
      <c r="M350" s="3">
        <f t="shared" si="85"/>
        <v>4</v>
      </c>
      <c r="N350" s="3">
        <f t="shared" si="86"/>
        <v>0</v>
      </c>
      <c r="O350" s="3">
        <f t="shared" si="96"/>
        <v>362</v>
      </c>
      <c r="P350" s="51">
        <f t="shared" si="87"/>
        <v>103629.73999999999</v>
      </c>
      <c r="Q350" s="51">
        <f t="shared" si="88"/>
        <v>181053.75347552626</v>
      </c>
      <c r="R350" s="51">
        <f t="shared" si="89"/>
        <v>157092.75886433583</v>
      </c>
      <c r="S350" s="51">
        <f t="shared" si="97"/>
        <v>338146.51233986206</v>
      </c>
      <c r="T350" s="58">
        <f t="shared" si="91"/>
        <v>25764.3</v>
      </c>
      <c r="U350" s="58">
        <f t="shared" si="90"/>
        <v>25764.3</v>
      </c>
      <c r="V350" s="13"/>
      <c r="W350" s="77">
        <f t="shared" si="92"/>
        <v>130</v>
      </c>
      <c r="X350" s="57">
        <f t="shared" si="93"/>
        <v>114016.99281045752</v>
      </c>
      <c r="Y350" s="72">
        <f t="shared" si="94"/>
        <v>88252.69281045752</v>
      </c>
      <c r="AA350" s="74">
        <f t="shared" si="95"/>
        <v>114016.99281045752</v>
      </c>
    </row>
    <row r="351" spans="1:27" ht="14.5" x14ac:dyDescent="0.35">
      <c r="A351">
        <v>6155</v>
      </c>
      <c r="B351" t="s">
        <v>1298</v>
      </c>
      <c r="C351" t="s">
        <v>1385</v>
      </c>
      <c r="D351" t="s">
        <v>1294</v>
      </c>
      <c r="E351" t="s">
        <v>8</v>
      </c>
      <c r="F351" t="s">
        <v>1295</v>
      </c>
      <c r="G351" t="s">
        <v>1529</v>
      </c>
      <c r="H351" s="6">
        <v>42370</v>
      </c>
      <c r="I351" s="2">
        <v>45657</v>
      </c>
      <c r="J351">
        <v>286.27</v>
      </c>
      <c r="K351" s="45">
        <f t="shared" si="83"/>
        <v>779.94640522875818</v>
      </c>
      <c r="L351" s="3">
        <f t="shared" si="84"/>
        <v>366</v>
      </c>
      <c r="M351" s="3">
        <f t="shared" si="85"/>
        <v>0</v>
      </c>
      <c r="N351" s="3">
        <f t="shared" si="86"/>
        <v>0</v>
      </c>
      <c r="O351" s="3">
        <f t="shared" si="96"/>
        <v>366</v>
      </c>
      <c r="P351" s="51">
        <f t="shared" si="87"/>
        <v>104774.81999999999</v>
      </c>
      <c r="Q351" s="51">
        <f t="shared" si="88"/>
        <v>183054.3474365818</v>
      </c>
      <c r="R351" s="51">
        <f t="shared" si="89"/>
        <v>158828.59045399702</v>
      </c>
      <c r="S351" s="51">
        <f t="shared" si="97"/>
        <v>341882.93789057882</v>
      </c>
      <c r="T351" s="58">
        <f t="shared" si="91"/>
        <v>25764.3</v>
      </c>
      <c r="U351" s="58">
        <f t="shared" si="90"/>
        <v>25764.3</v>
      </c>
      <c r="V351" s="13"/>
      <c r="W351" s="77">
        <f t="shared" si="92"/>
        <v>130</v>
      </c>
      <c r="X351" s="57">
        <f t="shared" si="93"/>
        <v>101393.03267973856</v>
      </c>
      <c r="Y351" s="72">
        <f t="shared" si="94"/>
        <v>75628.732679738561</v>
      </c>
      <c r="AA351" s="74">
        <f t="shared" si="95"/>
        <v>101393.03267973856</v>
      </c>
    </row>
    <row r="352" spans="1:27" ht="14.5" x14ac:dyDescent="0.35">
      <c r="A352">
        <v>6156</v>
      </c>
      <c r="B352" t="s">
        <v>1299</v>
      </c>
      <c r="C352" t="s">
        <v>1385</v>
      </c>
      <c r="D352" t="s">
        <v>1294</v>
      </c>
      <c r="E352" t="s">
        <v>8</v>
      </c>
      <c r="F352" t="s">
        <v>1295</v>
      </c>
      <c r="G352" t="s">
        <v>1529</v>
      </c>
      <c r="H352" s="6">
        <v>44409</v>
      </c>
      <c r="I352" s="2">
        <v>45657</v>
      </c>
      <c r="J352">
        <v>286.27</v>
      </c>
      <c r="K352" s="45">
        <f t="shared" si="83"/>
        <v>803.71065359477143</v>
      </c>
      <c r="L352" s="3">
        <f t="shared" si="84"/>
        <v>366</v>
      </c>
      <c r="M352" s="3">
        <f t="shared" si="85"/>
        <v>0</v>
      </c>
      <c r="N352" s="3">
        <f t="shared" si="86"/>
        <v>0</v>
      </c>
      <c r="O352" s="3">
        <f t="shared" si="96"/>
        <v>366</v>
      </c>
      <c r="P352" s="51">
        <f t="shared" si="87"/>
        <v>104774.81999999999</v>
      </c>
      <c r="Q352" s="51">
        <f t="shared" si="88"/>
        <v>183054.3474365818</v>
      </c>
      <c r="R352" s="51">
        <f t="shared" si="89"/>
        <v>158828.59045399702</v>
      </c>
      <c r="S352" s="51">
        <f t="shared" si="97"/>
        <v>341882.93789057882</v>
      </c>
      <c r="T352" s="58">
        <f t="shared" si="91"/>
        <v>25764.3</v>
      </c>
      <c r="U352" s="58">
        <f t="shared" si="90"/>
        <v>25764.3</v>
      </c>
      <c r="V352" s="13"/>
      <c r="W352" s="77">
        <f t="shared" si="92"/>
        <v>130</v>
      </c>
      <c r="X352" s="57">
        <f t="shared" si="93"/>
        <v>104482.38496732028</v>
      </c>
      <c r="Y352" s="72">
        <f t="shared" si="94"/>
        <v>78718.084967320276</v>
      </c>
      <c r="AA352" s="74">
        <f t="shared" si="95"/>
        <v>104482.38496732028</v>
      </c>
    </row>
    <row r="353" spans="1:27" ht="14.5" x14ac:dyDescent="0.35">
      <c r="A353">
        <v>6157</v>
      </c>
      <c r="B353" t="s">
        <v>1300</v>
      </c>
      <c r="C353" t="s">
        <v>1385</v>
      </c>
      <c r="D353" t="s">
        <v>1301</v>
      </c>
      <c r="E353" t="s">
        <v>8</v>
      </c>
      <c r="F353" t="s">
        <v>1295</v>
      </c>
      <c r="G353" t="s">
        <v>1529</v>
      </c>
      <c r="H353" s="6">
        <v>43339</v>
      </c>
      <c r="I353" s="2">
        <v>45657</v>
      </c>
      <c r="J353">
        <v>396.68</v>
      </c>
      <c r="K353" s="45">
        <f t="shared" si="83"/>
        <v>963.07326797385633</v>
      </c>
      <c r="L353" s="3">
        <f t="shared" si="84"/>
        <v>366</v>
      </c>
      <c r="M353" s="3">
        <f t="shared" si="85"/>
        <v>0</v>
      </c>
      <c r="N353" s="3">
        <f t="shared" si="86"/>
        <v>0</v>
      </c>
      <c r="O353" s="3">
        <f t="shared" si="96"/>
        <v>366</v>
      </c>
      <c r="P353" s="51">
        <f t="shared" si="87"/>
        <v>145184.88</v>
      </c>
      <c r="Q353" s="51">
        <f t="shared" si="88"/>
        <v>183054.3474365818</v>
      </c>
      <c r="R353" s="51">
        <f t="shared" si="89"/>
        <v>220086.37042404563</v>
      </c>
      <c r="S353" s="51">
        <f t="shared" si="97"/>
        <v>403140.71786062745</v>
      </c>
      <c r="T353" s="58">
        <f t="shared" si="91"/>
        <v>35701.199999999997</v>
      </c>
      <c r="U353" s="58">
        <f t="shared" si="90"/>
        <v>35701.199999999997</v>
      </c>
      <c r="V353" s="13"/>
      <c r="W353" s="77">
        <f t="shared" si="92"/>
        <v>130</v>
      </c>
      <c r="X353" s="57">
        <f t="shared" si="93"/>
        <v>125199.52483660133</v>
      </c>
      <c r="Y353" s="72">
        <f t="shared" si="94"/>
        <v>89498.324836601329</v>
      </c>
      <c r="AA353" s="74">
        <f t="shared" si="95"/>
        <v>125199.52483660133</v>
      </c>
    </row>
    <row r="354" spans="1:27" ht="14.5" x14ac:dyDescent="0.35">
      <c r="A354">
        <v>6159</v>
      </c>
      <c r="B354" t="s">
        <v>1302</v>
      </c>
      <c r="C354" t="s">
        <v>1385</v>
      </c>
      <c r="D354" t="s">
        <v>1294</v>
      </c>
      <c r="E354" t="s">
        <v>8</v>
      </c>
      <c r="F354" t="s">
        <v>1295</v>
      </c>
      <c r="G354" t="s">
        <v>1529</v>
      </c>
      <c r="H354" s="6">
        <v>44375</v>
      </c>
      <c r="I354" s="2">
        <v>45657</v>
      </c>
      <c r="J354">
        <v>286.27</v>
      </c>
      <c r="K354" s="45">
        <f t="shared" si="83"/>
        <v>763.50019607843149</v>
      </c>
      <c r="L354" s="3">
        <f t="shared" si="84"/>
        <v>366</v>
      </c>
      <c r="M354" s="3">
        <f t="shared" si="85"/>
        <v>1</v>
      </c>
      <c r="N354" s="3">
        <f t="shared" si="86"/>
        <v>0</v>
      </c>
      <c r="O354" s="3">
        <f t="shared" si="96"/>
        <v>365</v>
      </c>
      <c r="P354" s="51">
        <f t="shared" si="87"/>
        <v>104488.54999999999</v>
      </c>
      <c r="Q354" s="51">
        <f t="shared" si="88"/>
        <v>182554.19894631792</v>
      </c>
      <c r="R354" s="51">
        <f t="shared" si="89"/>
        <v>158394.63255658172</v>
      </c>
      <c r="S354" s="51">
        <f t="shared" si="97"/>
        <v>340948.83150289964</v>
      </c>
      <c r="T354" s="58">
        <f t="shared" si="91"/>
        <v>25764.3</v>
      </c>
      <c r="U354" s="58">
        <f t="shared" si="90"/>
        <v>25764.3</v>
      </c>
      <c r="V354" s="13"/>
      <c r="W354" s="77">
        <f t="shared" si="92"/>
        <v>130</v>
      </c>
      <c r="X354" s="57">
        <f t="shared" si="93"/>
        <v>99255.025490196087</v>
      </c>
      <c r="Y354" s="72">
        <f t="shared" si="94"/>
        <v>73490.725490196084</v>
      </c>
      <c r="AA354" s="74">
        <f t="shared" si="95"/>
        <v>99255.025490196087</v>
      </c>
    </row>
    <row r="355" spans="1:27" ht="14.5" x14ac:dyDescent="0.35">
      <c r="A355">
        <v>6170</v>
      </c>
      <c r="B355" t="s">
        <v>1304</v>
      </c>
      <c r="C355" t="s">
        <v>1385</v>
      </c>
      <c r="D355" t="s">
        <v>1305</v>
      </c>
      <c r="E355" t="s">
        <v>8</v>
      </c>
      <c r="F355" t="s">
        <v>1306</v>
      </c>
      <c r="G355" t="s">
        <v>1529</v>
      </c>
      <c r="H355" s="6">
        <v>42947</v>
      </c>
      <c r="I355" s="2">
        <v>45657</v>
      </c>
      <c r="J355">
        <v>396.68</v>
      </c>
      <c r="K355" s="45">
        <f t="shared" si="83"/>
        <v>938.98</v>
      </c>
      <c r="L355" s="3">
        <f t="shared" si="84"/>
        <v>366</v>
      </c>
      <c r="M355" s="3">
        <f t="shared" si="85"/>
        <v>0</v>
      </c>
      <c r="N355" s="3">
        <f t="shared" si="86"/>
        <v>5</v>
      </c>
      <c r="O355" s="3">
        <f t="shared" si="96"/>
        <v>361</v>
      </c>
      <c r="P355" s="51">
        <f t="shared" si="87"/>
        <v>143201.48000000001</v>
      </c>
      <c r="Q355" s="51">
        <f t="shared" si="88"/>
        <v>180553.60498526238</v>
      </c>
      <c r="R355" s="51">
        <f t="shared" si="89"/>
        <v>217079.72601934554</v>
      </c>
      <c r="S355" s="51">
        <f t="shared" si="97"/>
        <v>397633.33100460796</v>
      </c>
      <c r="T355" s="58">
        <f t="shared" si="91"/>
        <v>35701.199999999997</v>
      </c>
      <c r="U355" s="58">
        <f t="shared" si="90"/>
        <v>35701.199999999997</v>
      </c>
      <c r="V355" s="13"/>
      <c r="W355" s="77">
        <f t="shared" si="92"/>
        <v>130</v>
      </c>
      <c r="X355" s="57">
        <f t="shared" si="93"/>
        <v>122067.40000000001</v>
      </c>
      <c r="Y355" s="72">
        <f t="shared" si="94"/>
        <v>86366.200000000012</v>
      </c>
      <c r="AA355" s="74">
        <f t="shared" si="95"/>
        <v>122067.40000000001</v>
      </c>
    </row>
    <row r="356" spans="1:27" ht="14.5" x14ac:dyDescent="0.35">
      <c r="A356">
        <v>6171</v>
      </c>
      <c r="B356" t="s">
        <v>1308</v>
      </c>
      <c r="C356" t="s">
        <v>1385</v>
      </c>
      <c r="D356" t="s">
        <v>1305</v>
      </c>
      <c r="E356" t="s">
        <v>8</v>
      </c>
      <c r="F356" t="s">
        <v>1306</v>
      </c>
      <c r="G356" t="s">
        <v>1529</v>
      </c>
      <c r="H356" s="6">
        <v>42947</v>
      </c>
      <c r="I356" s="2">
        <v>45657</v>
      </c>
      <c r="J356">
        <v>396.68</v>
      </c>
      <c r="K356" s="45">
        <f t="shared" si="83"/>
        <v>938.98104575163427</v>
      </c>
      <c r="L356" s="3">
        <f t="shared" si="84"/>
        <v>366</v>
      </c>
      <c r="M356" s="3">
        <f t="shared" si="85"/>
        <v>1</v>
      </c>
      <c r="N356" s="3">
        <f t="shared" si="86"/>
        <v>0</v>
      </c>
      <c r="O356" s="3">
        <f t="shared" si="96"/>
        <v>365</v>
      </c>
      <c r="P356" s="51">
        <f t="shared" si="87"/>
        <v>144788.20000000001</v>
      </c>
      <c r="Q356" s="51">
        <f t="shared" si="88"/>
        <v>182554.19894631792</v>
      </c>
      <c r="R356" s="51">
        <f t="shared" si="89"/>
        <v>219485.04154310562</v>
      </c>
      <c r="S356" s="51">
        <f t="shared" si="97"/>
        <v>402039.24048942351</v>
      </c>
      <c r="T356" s="58">
        <f t="shared" si="91"/>
        <v>35701.199999999997</v>
      </c>
      <c r="U356" s="58">
        <f t="shared" si="90"/>
        <v>35701.199999999997</v>
      </c>
      <c r="V356" s="13"/>
      <c r="W356" s="77">
        <f t="shared" si="92"/>
        <v>130</v>
      </c>
      <c r="X356" s="57">
        <f t="shared" si="93"/>
        <v>122067.53594771246</v>
      </c>
      <c r="Y356" s="72">
        <f t="shared" si="94"/>
        <v>86366.335947712461</v>
      </c>
      <c r="AA356" s="74">
        <f t="shared" si="95"/>
        <v>122067.53594771246</v>
      </c>
    </row>
    <row r="357" spans="1:27" ht="14.5" x14ac:dyDescent="0.35">
      <c r="A357">
        <v>6172</v>
      </c>
      <c r="B357" t="s">
        <v>1309</v>
      </c>
      <c r="C357" t="s">
        <v>1385</v>
      </c>
      <c r="D357" t="s">
        <v>1310</v>
      </c>
      <c r="E357" t="s">
        <v>8</v>
      </c>
      <c r="F357" t="s">
        <v>1306</v>
      </c>
      <c r="G357" t="s">
        <v>1529</v>
      </c>
      <c r="H357" s="6">
        <v>42737</v>
      </c>
      <c r="I357" s="2">
        <v>45657</v>
      </c>
      <c r="J357">
        <v>703.05</v>
      </c>
      <c r="K357" s="45">
        <f t="shared" si="83"/>
        <v>1714.2826143790849</v>
      </c>
      <c r="L357" s="3">
        <f t="shared" si="84"/>
        <v>366</v>
      </c>
      <c r="M357" s="3">
        <f t="shared" si="85"/>
        <v>1</v>
      </c>
      <c r="N357" s="3">
        <f t="shared" si="86"/>
        <v>0</v>
      </c>
      <c r="O357" s="3">
        <f t="shared" si="96"/>
        <v>365</v>
      </c>
      <c r="P357" s="51">
        <f t="shared" si="87"/>
        <v>190363.56</v>
      </c>
      <c r="Q357" s="51">
        <f t="shared" si="88"/>
        <v>182554.19894631792</v>
      </c>
      <c r="R357" s="51">
        <f t="shared" si="89"/>
        <v>288572.92151496792</v>
      </c>
      <c r="S357" s="51">
        <f t="shared" si="97"/>
        <v>471127.12046128581</v>
      </c>
      <c r="T357" s="58">
        <f t="shared" si="91"/>
        <v>63274.499999999993</v>
      </c>
      <c r="U357" s="58">
        <f t="shared" si="90"/>
        <v>63274.499999999993</v>
      </c>
      <c r="V357" s="13"/>
      <c r="W357" s="77">
        <f t="shared" si="92"/>
        <v>130</v>
      </c>
      <c r="X357" s="57">
        <f t="shared" si="93"/>
        <v>222856.73986928104</v>
      </c>
      <c r="Y357" s="72">
        <f t="shared" si="94"/>
        <v>159582.23986928104</v>
      </c>
      <c r="AA357" s="74">
        <f t="shared" si="95"/>
        <v>222856.73986928104</v>
      </c>
    </row>
    <row r="358" spans="1:27" ht="14.5" x14ac:dyDescent="0.35">
      <c r="A358">
        <v>6173</v>
      </c>
      <c r="B358" t="s">
        <v>1311</v>
      </c>
      <c r="C358" t="s">
        <v>1385</v>
      </c>
      <c r="D358" t="s">
        <v>1312</v>
      </c>
      <c r="E358" t="s">
        <v>8</v>
      </c>
      <c r="F358" t="s">
        <v>1523</v>
      </c>
      <c r="G358" t="s">
        <v>1529</v>
      </c>
      <c r="H358" s="6">
        <v>44067</v>
      </c>
      <c r="I358" s="2">
        <v>45657</v>
      </c>
      <c r="J358">
        <v>396.68</v>
      </c>
      <c r="K358" s="45">
        <f t="shared" si="83"/>
        <v>724.82797385620927</v>
      </c>
      <c r="L358" s="3">
        <f t="shared" si="84"/>
        <v>366</v>
      </c>
      <c r="M358" s="3">
        <f t="shared" si="85"/>
        <v>0</v>
      </c>
      <c r="N358" s="3">
        <f t="shared" si="86"/>
        <v>0</v>
      </c>
      <c r="O358" s="3">
        <f t="shared" si="96"/>
        <v>366</v>
      </c>
      <c r="P358" s="51">
        <f t="shared" si="87"/>
        <v>145184.88</v>
      </c>
      <c r="Q358" s="51">
        <f t="shared" si="88"/>
        <v>183054.3474365818</v>
      </c>
      <c r="R358" s="51">
        <f t="shared" si="89"/>
        <v>220086.37042404563</v>
      </c>
      <c r="S358" s="51">
        <f t="shared" si="97"/>
        <v>403140.71786062745</v>
      </c>
      <c r="T358" s="58">
        <f t="shared" si="91"/>
        <v>35701.199999999997</v>
      </c>
      <c r="U358" s="58">
        <f t="shared" si="90"/>
        <v>35701.199999999997</v>
      </c>
      <c r="V358" s="13"/>
      <c r="W358" s="77">
        <f t="shared" si="92"/>
        <v>130</v>
      </c>
      <c r="X358" s="57">
        <f t="shared" si="93"/>
        <v>94227.636601307211</v>
      </c>
      <c r="Y358" s="72">
        <f t="shared" si="94"/>
        <v>58526.436601307214</v>
      </c>
      <c r="AA358" s="74">
        <f t="shared" si="95"/>
        <v>94227.636601307211</v>
      </c>
    </row>
    <row r="359" spans="1:27" ht="14.5" x14ac:dyDescent="0.35">
      <c r="A359">
        <v>6174</v>
      </c>
      <c r="B359" t="s">
        <v>1314</v>
      </c>
      <c r="C359" t="s">
        <v>1385</v>
      </c>
      <c r="D359" t="s">
        <v>1315</v>
      </c>
      <c r="E359" t="s">
        <v>8</v>
      </c>
      <c r="F359" t="s">
        <v>1523</v>
      </c>
      <c r="G359" t="s">
        <v>1529</v>
      </c>
      <c r="H359" s="6">
        <v>44207</v>
      </c>
      <c r="I359" s="2">
        <v>45657</v>
      </c>
      <c r="J359">
        <v>286.27</v>
      </c>
      <c r="K359" s="45">
        <f t="shared" si="83"/>
        <v>510.31006535947716</v>
      </c>
      <c r="L359" s="3">
        <f t="shared" si="84"/>
        <v>366</v>
      </c>
      <c r="M359" s="3">
        <f t="shared" si="85"/>
        <v>2</v>
      </c>
      <c r="N359" s="3">
        <f t="shared" si="86"/>
        <v>14</v>
      </c>
      <c r="O359" s="3">
        <f t="shared" si="96"/>
        <v>350</v>
      </c>
      <c r="P359" s="51">
        <f t="shared" si="87"/>
        <v>100194.5</v>
      </c>
      <c r="Q359" s="51">
        <f t="shared" si="88"/>
        <v>175051.97159235965</v>
      </c>
      <c r="R359" s="51">
        <f t="shared" si="89"/>
        <v>151885.26409535235</v>
      </c>
      <c r="S359" s="51">
        <f t="shared" si="97"/>
        <v>326937.23568771197</v>
      </c>
      <c r="T359" s="58">
        <f t="shared" si="91"/>
        <v>25764.3</v>
      </c>
      <c r="U359" s="58">
        <f t="shared" si="90"/>
        <v>25764.3</v>
      </c>
      <c r="V359" s="13"/>
      <c r="W359" s="77">
        <f t="shared" si="92"/>
        <v>130</v>
      </c>
      <c r="X359" s="57">
        <f t="shared" si="93"/>
        <v>66340.308496732032</v>
      </c>
      <c r="Y359" s="72">
        <f t="shared" si="94"/>
        <v>40576.008496732029</v>
      </c>
      <c r="AA359" s="74">
        <f t="shared" si="95"/>
        <v>66340.308496732032</v>
      </c>
    </row>
    <row r="360" spans="1:27" ht="14.5" x14ac:dyDescent="0.35">
      <c r="A360">
        <v>6175</v>
      </c>
      <c r="B360" t="s">
        <v>1316</v>
      </c>
      <c r="C360" t="s">
        <v>1385</v>
      </c>
      <c r="D360" t="s">
        <v>1294</v>
      </c>
      <c r="E360" t="s">
        <v>8</v>
      </c>
      <c r="F360" t="s">
        <v>1295</v>
      </c>
      <c r="G360" t="s">
        <v>1529</v>
      </c>
      <c r="H360" s="6">
        <v>44964</v>
      </c>
      <c r="I360" s="2">
        <v>45657</v>
      </c>
      <c r="J360">
        <v>286.27</v>
      </c>
      <c r="K360" s="45">
        <f t="shared" si="83"/>
        <v>762.40241830065361</v>
      </c>
      <c r="L360" s="3">
        <f t="shared" si="84"/>
        <v>366</v>
      </c>
      <c r="M360" s="3">
        <f t="shared" si="85"/>
        <v>1</v>
      </c>
      <c r="N360" s="3">
        <f t="shared" si="86"/>
        <v>0</v>
      </c>
      <c r="O360" s="3">
        <f t="shared" si="96"/>
        <v>365</v>
      </c>
      <c r="P360" s="51">
        <f t="shared" si="87"/>
        <v>104488.54999999999</v>
      </c>
      <c r="Q360" s="51">
        <f t="shared" si="88"/>
        <v>182554.19894631792</v>
      </c>
      <c r="R360" s="51">
        <f t="shared" si="89"/>
        <v>158394.63255658172</v>
      </c>
      <c r="S360" s="51">
        <f t="shared" si="97"/>
        <v>340948.83150289964</v>
      </c>
      <c r="T360" s="58">
        <f t="shared" si="91"/>
        <v>25764.3</v>
      </c>
      <c r="U360" s="58">
        <f t="shared" si="90"/>
        <v>25764.3</v>
      </c>
      <c r="V360" s="13"/>
      <c r="W360" s="77">
        <f t="shared" si="92"/>
        <v>130</v>
      </c>
      <c r="X360" s="57">
        <f t="shared" si="93"/>
        <v>99112.314379084972</v>
      </c>
      <c r="Y360" s="72">
        <f t="shared" si="94"/>
        <v>73348.014379084969</v>
      </c>
      <c r="AA360" s="74">
        <f t="shared" si="95"/>
        <v>99112.314379084972</v>
      </c>
    </row>
    <row r="361" spans="1:27" ht="14.5" x14ac:dyDescent="0.35">
      <c r="A361">
        <v>6176</v>
      </c>
      <c r="B361" t="s">
        <v>1317</v>
      </c>
      <c r="C361" t="s">
        <v>1385</v>
      </c>
      <c r="D361" t="s">
        <v>1294</v>
      </c>
      <c r="E361" t="s">
        <v>8</v>
      </c>
      <c r="F361" t="s">
        <v>1295</v>
      </c>
      <c r="G361" t="s">
        <v>1529</v>
      </c>
      <c r="H361" s="6">
        <v>45012</v>
      </c>
      <c r="I361" s="2">
        <v>45657</v>
      </c>
      <c r="J361">
        <v>286.27</v>
      </c>
      <c r="K361" s="45">
        <f t="shared" si="83"/>
        <v>780.53875816993457</v>
      </c>
      <c r="L361" s="3">
        <f t="shared" si="84"/>
        <v>366</v>
      </c>
      <c r="M361" s="3">
        <f t="shared" si="85"/>
        <v>3</v>
      </c>
      <c r="N361" s="3">
        <f t="shared" si="86"/>
        <v>0</v>
      </c>
      <c r="O361" s="3">
        <f t="shared" si="96"/>
        <v>363</v>
      </c>
      <c r="P361" s="51">
        <f t="shared" si="87"/>
        <v>103916.01</v>
      </c>
      <c r="Q361" s="51">
        <f t="shared" si="88"/>
        <v>181553.90196579014</v>
      </c>
      <c r="R361" s="51">
        <f t="shared" si="89"/>
        <v>157526.71676175113</v>
      </c>
      <c r="S361" s="51">
        <f t="shared" si="97"/>
        <v>339080.6187275413</v>
      </c>
      <c r="T361" s="58">
        <f t="shared" si="91"/>
        <v>25764.3</v>
      </c>
      <c r="U361" s="58">
        <f t="shared" si="90"/>
        <v>25764.3</v>
      </c>
      <c r="V361" s="13"/>
      <c r="W361" s="77">
        <f t="shared" si="92"/>
        <v>130</v>
      </c>
      <c r="X361" s="57">
        <f t="shared" si="93"/>
        <v>101470.03856209149</v>
      </c>
      <c r="Y361" s="72">
        <f t="shared" si="94"/>
        <v>75705.738562091487</v>
      </c>
      <c r="AA361" s="74">
        <f t="shared" si="95"/>
        <v>101470.03856209149</v>
      </c>
    </row>
    <row r="362" spans="1:27" ht="14.5" x14ac:dyDescent="0.35">
      <c r="A362">
        <v>6180</v>
      </c>
      <c r="B362" t="s">
        <v>1318</v>
      </c>
      <c r="C362" t="s">
        <v>1488</v>
      </c>
      <c r="D362" t="s">
        <v>1315</v>
      </c>
      <c r="E362" t="s">
        <v>8</v>
      </c>
      <c r="F362" t="s">
        <v>1319</v>
      </c>
      <c r="G362" t="s">
        <v>1529</v>
      </c>
      <c r="H362" s="6">
        <v>43922</v>
      </c>
      <c r="I362" s="2">
        <v>45657</v>
      </c>
      <c r="J362">
        <v>263</v>
      </c>
      <c r="K362" s="45">
        <f t="shared" si="83"/>
        <v>263</v>
      </c>
      <c r="L362" s="3">
        <f t="shared" si="84"/>
        <v>366</v>
      </c>
      <c r="M362" s="3">
        <f t="shared" si="85"/>
        <v>0</v>
      </c>
      <c r="N362" s="3">
        <f t="shared" si="86"/>
        <v>0</v>
      </c>
      <c r="O362" s="3">
        <f t="shared" si="96"/>
        <v>366</v>
      </c>
      <c r="P362" s="51">
        <f t="shared" si="87"/>
        <v>96258</v>
      </c>
      <c r="Q362" s="51">
        <f t="shared" si="88"/>
        <v>183054.3474365818</v>
      </c>
      <c r="R362" s="51">
        <f t="shared" si="89"/>
        <v>145917.90718343249</v>
      </c>
      <c r="S362" s="51">
        <f t="shared" si="97"/>
        <v>328972.25462001428</v>
      </c>
      <c r="T362" s="58">
        <f t="shared" si="91"/>
        <v>23670</v>
      </c>
      <c r="U362" s="58">
        <f t="shared" si="90"/>
        <v>23670</v>
      </c>
      <c r="V362" s="13"/>
      <c r="W362" s="77">
        <f t="shared" si="92"/>
        <v>0</v>
      </c>
      <c r="X362" s="57">
        <f t="shared" si="93"/>
        <v>0</v>
      </c>
      <c r="Y362" s="72">
        <f t="shared" si="94"/>
        <v>0</v>
      </c>
      <c r="AA362" s="74">
        <f t="shared" si="95"/>
        <v>23670</v>
      </c>
    </row>
    <row r="363" spans="1:27" ht="14.5" x14ac:dyDescent="0.35">
      <c r="A363">
        <v>6181</v>
      </c>
      <c r="B363" t="s">
        <v>1320</v>
      </c>
      <c r="C363" t="s">
        <v>1488</v>
      </c>
      <c r="D363" t="s">
        <v>1321</v>
      </c>
      <c r="E363" t="s">
        <v>8</v>
      </c>
      <c r="F363" t="s">
        <v>1319</v>
      </c>
      <c r="G363" t="s">
        <v>1529</v>
      </c>
      <c r="H363" s="6">
        <v>42373</v>
      </c>
      <c r="I363" s="2">
        <v>45657</v>
      </c>
      <c r="J363">
        <v>770</v>
      </c>
      <c r="K363" s="45">
        <f t="shared" si="83"/>
        <v>770</v>
      </c>
      <c r="L363" s="3">
        <f t="shared" si="84"/>
        <v>366</v>
      </c>
      <c r="M363" s="3">
        <f t="shared" si="85"/>
        <v>0</v>
      </c>
      <c r="N363" s="3">
        <f t="shared" si="86"/>
        <v>0</v>
      </c>
      <c r="O363" s="3">
        <f t="shared" si="96"/>
        <v>366</v>
      </c>
      <c r="P363" s="51">
        <f t="shared" si="87"/>
        <v>190885.10399999999</v>
      </c>
      <c r="Q363" s="51">
        <f t="shared" si="88"/>
        <v>183054.3474365818</v>
      </c>
      <c r="R363" s="51">
        <f t="shared" si="89"/>
        <v>289363.53225884453</v>
      </c>
      <c r="S363" s="51">
        <f t="shared" si="97"/>
        <v>472417.87969542632</v>
      </c>
      <c r="T363" s="58">
        <f t="shared" si="91"/>
        <v>69300</v>
      </c>
      <c r="U363" s="58">
        <f t="shared" si="90"/>
        <v>69300</v>
      </c>
      <c r="V363" s="13"/>
      <c r="W363" s="77">
        <f t="shared" si="92"/>
        <v>0</v>
      </c>
      <c r="X363" s="57">
        <f t="shared" si="93"/>
        <v>0</v>
      </c>
      <c r="Y363" s="72">
        <f t="shared" si="94"/>
        <v>0</v>
      </c>
      <c r="AA363" s="74">
        <f t="shared" si="95"/>
        <v>69300</v>
      </c>
    </row>
    <row r="364" spans="1:27" ht="14.5" x14ac:dyDescent="0.35">
      <c r="A364">
        <v>6182</v>
      </c>
      <c r="B364" t="s">
        <v>1322</v>
      </c>
      <c r="C364" t="s">
        <v>1488</v>
      </c>
      <c r="D364" t="s">
        <v>1315</v>
      </c>
      <c r="E364" t="s">
        <v>8</v>
      </c>
      <c r="F364" t="s">
        <v>1319</v>
      </c>
      <c r="G364" t="s">
        <v>1529</v>
      </c>
      <c r="H364" s="6">
        <v>42737</v>
      </c>
      <c r="I364" s="2">
        <v>45657</v>
      </c>
      <c r="J364">
        <v>263</v>
      </c>
      <c r="K364" s="45">
        <f t="shared" si="83"/>
        <v>263</v>
      </c>
      <c r="L364" s="3">
        <f t="shared" si="84"/>
        <v>366</v>
      </c>
      <c r="M364" s="3">
        <f t="shared" si="85"/>
        <v>0</v>
      </c>
      <c r="N364" s="3">
        <f t="shared" si="86"/>
        <v>5</v>
      </c>
      <c r="O364" s="3">
        <f t="shared" si="96"/>
        <v>361</v>
      </c>
      <c r="P364" s="51">
        <f t="shared" si="87"/>
        <v>94943</v>
      </c>
      <c r="Q364" s="51">
        <f t="shared" si="88"/>
        <v>180553.60498526238</v>
      </c>
      <c r="R364" s="51">
        <f t="shared" si="89"/>
        <v>143924.49315087192</v>
      </c>
      <c r="S364" s="51">
        <f t="shared" si="97"/>
        <v>324478.09813613433</v>
      </c>
      <c r="T364" s="58">
        <f t="shared" si="91"/>
        <v>23670</v>
      </c>
      <c r="U364" s="58">
        <f t="shared" si="90"/>
        <v>23670</v>
      </c>
      <c r="V364" s="13"/>
      <c r="W364" s="77">
        <f t="shared" si="92"/>
        <v>0</v>
      </c>
      <c r="X364" s="57">
        <f t="shared" si="93"/>
        <v>0</v>
      </c>
      <c r="Y364" s="72">
        <f t="shared" si="94"/>
        <v>0</v>
      </c>
      <c r="AA364" s="74">
        <f t="shared" si="95"/>
        <v>23670</v>
      </c>
    </row>
    <row r="365" spans="1:27" ht="14.5" x14ac:dyDescent="0.35">
      <c r="A365">
        <v>6184</v>
      </c>
      <c r="B365" t="s">
        <v>1323</v>
      </c>
      <c r="C365" t="s">
        <v>1488</v>
      </c>
      <c r="D365" t="s">
        <v>1315</v>
      </c>
      <c r="E365" t="s">
        <v>8</v>
      </c>
      <c r="F365" t="s">
        <v>1319</v>
      </c>
      <c r="G365" t="s">
        <v>1529</v>
      </c>
      <c r="H365" s="6">
        <v>44470</v>
      </c>
      <c r="I365" s="2">
        <v>45657</v>
      </c>
      <c r="J365">
        <v>263</v>
      </c>
      <c r="K365" s="45">
        <f t="shared" si="83"/>
        <v>263</v>
      </c>
      <c r="L365" s="3">
        <f t="shared" si="84"/>
        <v>366</v>
      </c>
      <c r="M365" s="3">
        <f t="shared" si="85"/>
        <v>0</v>
      </c>
      <c r="N365" s="3">
        <f t="shared" si="86"/>
        <v>0</v>
      </c>
      <c r="O365" s="3">
        <f t="shared" si="96"/>
        <v>366</v>
      </c>
      <c r="P365" s="51">
        <f t="shared" si="87"/>
        <v>96258</v>
      </c>
      <c r="Q365" s="51">
        <f t="shared" si="88"/>
        <v>183054.3474365818</v>
      </c>
      <c r="R365" s="51">
        <f t="shared" si="89"/>
        <v>145917.90718343249</v>
      </c>
      <c r="S365" s="51">
        <f t="shared" si="97"/>
        <v>328972.25462001428</v>
      </c>
      <c r="T365" s="58">
        <f t="shared" si="91"/>
        <v>23670</v>
      </c>
      <c r="U365" s="58">
        <f t="shared" si="90"/>
        <v>23670</v>
      </c>
      <c r="V365" s="13"/>
      <c r="W365" s="77">
        <f t="shared" si="92"/>
        <v>0</v>
      </c>
      <c r="X365" s="57">
        <f t="shared" si="93"/>
        <v>0</v>
      </c>
      <c r="Y365" s="72">
        <f t="shared" si="94"/>
        <v>0</v>
      </c>
      <c r="AA365" s="74">
        <f t="shared" si="95"/>
        <v>23670</v>
      </c>
    </row>
    <row r="366" spans="1:27" ht="14.5" x14ac:dyDescent="0.35">
      <c r="A366">
        <v>6186</v>
      </c>
      <c r="B366" t="s">
        <v>1485</v>
      </c>
      <c r="C366" t="s">
        <v>1385</v>
      </c>
      <c r="D366" t="s">
        <v>1290</v>
      </c>
      <c r="E366" t="s">
        <v>8</v>
      </c>
      <c r="F366" t="s">
        <v>709</v>
      </c>
      <c r="G366" t="s">
        <v>1529</v>
      </c>
      <c r="H366" s="6">
        <v>45383</v>
      </c>
      <c r="I366" s="2">
        <v>45657</v>
      </c>
      <c r="J366">
        <v>286.27</v>
      </c>
      <c r="K366" s="45">
        <f t="shared" si="83"/>
        <v>398.04163398692805</v>
      </c>
      <c r="L366" s="3">
        <f t="shared" si="84"/>
        <v>275</v>
      </c>
      <c r="M366" s="3">
        <f t="shared" si="85"/>
        <v>0</v>
      </c>
      <c r="N366" s="3">
        <f t="shared" si="86"/>
        <v>0</v>
      </c>
      <c r="O366" s="3">
        <f t="shared" si="96"/>
        <v>275</v>
      </c>
      <c r="P366" s="51">
        <f t="shared" si="87"/>
        <v>78724.25</v>
      </c>
      <c r="Q366" s="51">
        <f t="shared" si="88"/>
        <v>137540.83482256829</v>
      </c>
      <c r="R366" s="51">
        <f t="shared" si="89"/>
        <v>119338.42178920541</v>
      </c>
      <c r="S366" s="51">
        <f t="shared" si="97"/>
        <v>256879.25661177369</v>
      </c>
      <c r="T366" s="58">
        <f t="shared" si="91"/>
        <v>25764.3</v>
      </c>
      <c r="U366" s="58">
        <f t="shared" si="90"/>
        <v>25764.3</v>
      </c>
      <c r="V366" s="13"/>
      <c r="W366" s="77">
        <f t="shared" si="92"/>
        <v>130</v>
      </c>
      <c r="X366" s="57">
        <f t="shared" si="93"/>
        <v>51745.41241830065</v>
      </c>
      <c r="Y366" s="72">
        <f t="shared" si="94"/>
        <v>25981.11241830065</v>
      </c>
      <c r="AA366" s="74">
        <f t="shared" si="95"/>
        <v>51745.41241830065</v>
      </c>
    </row>
    <row r="367" spans="1:27" ht="14.5" x14ac:dyDescent="0.35">
      <c r="A367">
        <v>6188</v>
      </c>
      <c r="B367" t="s">
        <v>1324</v>
      </c>
      <c r="C367" t="s">
        <v>1488</v>
      </c>
      <c r="D367" t="s">
        <v>1315</v>
      </c>
      <c r="E367" t="s">
        <v>8</v>
      </c>
      <c r="F367" t="s">
        <v>1319</v>
      </c>
      <c r="G367" t="s">
        <v>1529</v>
      </c>
      <c r="H367" s="6">
        <v>45052</v>
      </c>
      <c r="I367" s="2">
        <v>45657</v>
      </c>
      <c r="J367">
        <v>263</v>
      </c>
      <c r="K367" s="45">
        <f t="shared" si="83"/>
        <v>263</v>
      </c>
      <c r="L367" s="3">
        <f t="shared" si="84"/>
        <v>366</v>
      </c>
      <c r="M367" s="3">
        <f t="shared" si="85"/>
        <v>0</v>
      </c>
      <c r="N367" s="3">
        <f t="shared" si="86"/>
        <v>0</v>
      </c>
      <c r="O367" s="3">
        <f t="shared" si="96"/>
        <v>366</v>
      </c>
      <c r="P367" s="51">
        <f t="shared" si="87"/>
        <v>96258</v>
      </c>
      <c r="Q367" s="51">
        <f t="shared" si="88"/>
        <v>183054.3474365818</v>
      </c>
      <c r="R367" s="51">
        <f t="shared" si="89"/>
        <v>145917.90718343249</v>
      </c>
      <c r="S367" s="51">
        <f t="shared" si="97"/>
        <v>328972.25462001428</v>
      </c>
      <c r="T367" s="58">
        <f t="shared" si="91"/>
        <v>23670</v>
      </c>
      <c r="U367" s="58">
        <f t="shared" si="90"/>
        <v>23670</v>
      </c>
      <c r="V367" s="13"/>
      <c r="W367" s="77">
        <f t="shared" si="92"/>
        <v>0</v>
      </c>
      <c r="X367" s="57">
        <f t="shared" si="93"/>
        <v>0</v>
      </c>
      <c r="Y367" s="72">
        <f t="shared" si="94"/>
        <v>0</v>
      </c>
      <c r="AA367" s="74">
        <f t="shared" si="95"/>
        <v>23670</v>
      </c>
    </row>
    <row r="368" spans="1:27" ht="14.5" x14ac:dyDescent="0.35">
      <c r="A368">
        <v>6189</v>
      </c>
      <c r="B368" t="s">
        <v>1325</v>
      </c>
      <c r="C368" t="s">
        <v>1488</v>
      </c>
      <c r="D368" t="s">
        <v>1326</v>
      </c>
      <c r="E368" t="s">
        <v>8</v>
      </c>
      <c r="F368" t="s">
        <v>1319</v>
      </c>
      <c r="G368" t="s">
        <v>1529</v>
      </c>
      <c r="H368" s="6">
        <v>45110</v>
      </c>
      <c r="I368" s="2">
        <v>45657</v>
      </c>
      <c r="J368">
        <v>642</v>
      </c>
      <c r="K368" s="45">
        <f t="shared" si="83"/>
        <v>642</v>
      </c>
      <c r="L368" s="3">
        <f t="shared" si="84"/>
        <v>366</v>
      </c>
      <c r="M368" s="3">
        <f t="shared" si="85"/>
        <v>0</v>
      </c>
      <c r="N368" s="3">
        <f t="shared" si="86"/>
        <v>0</v>
      </c>
      <c r="O368" s="3">
        <f t="shared" si="96"/>
        <v>366</v>
      </c>
      <c r="P368" s="51">
        <f t="shared" si="87"/>
        <v>190885.10399999999</v>
      </c>
      <c r="Q368" s="51">
        <f t="shared" si="88"/>
        <v>183054.3474365818</v>
      </c>
      <c r="R368" s="51">
        <f t="shared" si="89"/>
        <v>289363.53225884453</v>
      </c>
      <c r="S368" s="51">
        <f t="shared" si="97"/>
        <v>472417.87969542632</v>
      </c>
      <c r="T368" s="58">
        <f t="shared" si="91"/>
        <v>57780</v>
      </c>
      <c r="U368" s="58">
        <f t="shared" si="90"/>
        <v>57780</v>
      </c>
      <c r="V368" s="13"/>
      <c r="W368" s="77">
        <f t="shared" si="92"/>
        <v>0</v>
      </c>
      <c r="X368" s="57">
        <f t="shared" si="93"/>
        <v>0</v>
      </c>
      <c r="Y368" s="72">
        <f t="shared" si="94"/>
        <v>0</v>
      </c>
      <c r="AA368" s="74">
        <f t="shared" si="95"/>
        <v>57780</v>
      </c>
    </row>
    <row r="369" spans="1:27" ht="14.5" x14ac:dyDescent="0.35">
      <c r="A369">
        <v>6190</v>
      </c>
      <c r="B369" t="s">
        <v>1486</v>
      </c>
      <c r="C369" t="s">
        <v>1488</v>
      </c>
      <c r="D369" t="s">
        <v>1315</v>
      </c>
      <c r="E369" t="s">
        <v>8</v>
      </c>
      <c r="F369" t="s">
        <v>1319</v>
      </c>
      <c r="G369" t="s">
        <v>1529</v>
      </c>
      <c r="H369" s="6">
        <v>45323</v>
      </c>
      <c r="I369" s="2">
        <v>45657</v>
      </c>
      <c r="J369">
        <v>263</v>
      </c>
      <c r="K369" s="45">
        <f t="shared" si="83"/>
        <v>263</v>
      </c>
      <c r="L369" s="3">
        <f t="shared" si="84"/>
        <v>335</v>
      </c>
      <c r="M369" s="3">
        <f t="shared" si="85"/>
        <v>0</v>
      </c>
      <c r="N369" s="3">
        <f t="shared" si="86"/>
        <v>0</v>
      </c>
      <c r="O369" s="3">
        <f t="shared" si="96"/>
        <v>335</v>
      </c>
      <c r="P369" s="51">
        <f t="shared" si="87"/>
        <v>88105</v>
      </c>
      <c r="Q369" s="51">
        <f t="shared" si="88"/>
        <v>167549.74423840138</v>
      </c>
      <c r="R369" s="51">
        <f t="shared" si="89"/>
        <v>133558.74018155705</v>
      </c>
      <c r="S369" s="51">
        <f t="shared" si="97"/>
        <v>301108.48441995843</v>
      </c>
      <c r="T369" s="58">
        <f t="shared" si="91"/>
        <v>23670</v>
      </c>
      <c r="U369" s="58">
        <f t="shared" si="90"/>
        <v>23670</v>
      </c>
      <c r="V369" s="13"/>
      <c r="W369" s="77">
        <f t="shared" si="92"/>
        <v>0</v>
      </c>
      <c r="X369" s="57">
        <f t="shared" si="93"/>
        <v>0</v>
      </c>
      <c r="Y369" s="72">
        <f t="shared" si="94"/>
        <v>0</v>
      </c>
      <c r="AA369" s="74">
        <f t="shared" si="95"/>
        <v>23670</v>
      </c>
    </row>
    <row r="370" spans="1:27" ht="14.5" x14ac:dyDescent="0.35">
      <c r="A370">
        <v>6191</v>
      </c>
      <c r="B370" t="s">
        <v>1327</v>
      </c>
      <c r="C370" t="s">
        <v>1385</v>
      </c>
      <c r="D370" t="s">
        <v>1328</v>
      </c>
      <c r="E370" t="s">
        <v>8</v>
      </c>
      <c r="F370" t="s">
        <v>1524</v>
      </c>
      <c r="G370" t="s">
        <v>1529</v>
      </c>
      <c r="H370" s="6">
        <v>43831</v>
      </c>
      <c r="I370" s="2">
        <v>45657</v>
      </c>
      <c r="J370">
        <v>761.1</v>
      </c>
      <c r="K370" s="45">
        <f t="shared" si="83"/>
        <v>1001.2350326797385</v>
      </c>
      <c r="L370" s="3">
        <f t="shared" si="84"/>
        <v>366</v>
      </c>
      <c r="M370" s="3">
        <f t="shared" si="85"/>
        <v>0</v>
      </c>
      <c r="N370" s="3">
        <f t="shared" si="86"/>
        <v>0</v>
      </c>
      <c r="O370" s="3">
        <f t="shared" si="96"/>
        <v>366</v>
      </c>
      <c r="P370" s="51">
        <f t="shared" si="87"/>
        <v>190885.10399999999</v>
      </c>
      <c r="Q370" s="51">
        <f t="shared" si="88"/>
        <v>183054.3474365818</v>
      </c>
      <c r="R370" s="51">
        <f t="shared" si="89"/>
        <v>289363.53225884453</v>
      </c>
      <c r="S370" s="51">
        <f t="shared" si="97"/>
        <v>472417.87969542632</v>
      </c>
      <c r="T370" s="58">
        <f t="shared" si="91"/>
        <v>68499</v>
      </c>
      <c r="U370" s="58">
        <f t="shared" si="90"/>
        <v>68499</v>
      </c>
      <c r="V370" s="13"/>
      <c r="W370" s="77">
        <f t="shared" si="92"/>
        <v>130</v>
      </c>
      <c r="X370" s="57">
        <f t="shared" si="93"/>
        <v>130160.55424836601</v>
      </c>
      <c r="Y370" s="72">
        <f t="shared" si="94"/>
        <v>61661.55424836601</v>
      </c>
      <c r="AA370" s="74">
        <f t="shared" si="95"/>
        <v>130160.55424836601</v>
      </c>
    </row>
    <row r="371" spans="1:27" ht="14.5" x14ac:dyDescent="0.35">
      <c r="A371">
        <v>7001</v>
      </c>
      <c r="B371" t="s">
        <v>1329</v>
      </c>
      <c r="C371" t="s">
        <v>1385</v>
      </c>
      <c r="D371" t="s">
        <v>1330</v>
      </c>
      <c r="E371" t="s">
        <v>8</v>
      </c>
      <c r="F371" t="s">
        <v>1525</v>
      </c>
      <c r="G371" t="s">
        <v>1529</v>
      </c>
      <c r="H371" s="6">
        <v>33882</v>
      </c>
      <c r="I371" s="2">
        <v>45657</v>
      </c>
      <c r="J371">
        <v>413.88</v>
      </c>
      <c r="K371" s="45">
        <f t="shared" si="83"/>
        <v>1233.3428104575162</v>
      </c>
      <c r="L371" s="3">
        <f t="shared" si="84"/>
        <v>366</v>
      </c>
      <c r="M371" s="3">
        <f t="shared" si="85"/>
        <v>0</v>
      </c>
      <c r="N371" s="3">
        <f t="shared" si="86"/>
        <v>0</v>
      </c>
      <c r="O371" s="3">
        <f t="shared" si="96"/>
        <v>366</v>
      </c>
      <c r="P371" s="51">
        <f t="shared" si="87"/>
        <v>151480.07999999999</v>
      </c>
      <c r="Q371" s="51">
        <f t="shared" si="88"/>
        <v>183054.3474365818</v>
      </c>
      <c r="R371" s="51">
        <f t="shared" si="89"/>
        <v>229629.29058965412</v>
      </c>
      <c r="S371" s="51">
        <f t="shared" si="97"/>
        <v>412683.63802623592</v>
      </c>
      <c r="T371" s="58">
        <f t="shared" si="91"/>
        <v>37249.199999999997</v>
      </c>
      <c r="U371" s="58">
        <f t="shared" si="90"/>
        <v>37249.199999999997</v>
      </c>
      <c r="V371" s="13"/>
      <c r="W371" s="77">
        <f t="shared" si="92"/>
        <v>130</v>
      </c>
      <c r="X371" s="57">
        <f t="shared" si="93"/>
        <v>160334.5653594771</v>
      </c>
      <c r="Y371" s="72">
        <f t="shared" si="94"/>
        <v>123085.3653594771</v>
      </c>
      <c r="AA371" s="74">
        <f t="shared" si="95"/>
        <v>160334.5653594771</v>
      </c>
    </row>
    <row r="372" spans="1:27" ht="14.5" x14ac:dyDescent="0.35">
      <c r="A372">
        <v>7002</v>
      </c>
      <c r="B372" t="s">
        <v>1331</v>
      </c>
      <c r="C372" t="s">
        <v>1385</v>
      </c>
      <c r="D372" t="s">
        <v>1332</v>
      </c>
      <c r="E372" t="s">
        <v>8</v>
      </c>
      <c r="F372" t="s">
        <v>1525</v>
      </c>
      <c r="G372" t="s">
        <v>1529</v>
      </c>
      <c r="H372" s="6">
        <v>43132</v>
      </c>
      <c r="I372" s="2">
        <v>45657</v>
      </c>
      <c r="J372">
        <v>413.88</v>
      </c>
      <c r="K372" s="45">
        <f t="shared" si="83"/>
        <v>1183.8398692810458</v>
      </c>
      <c r="L372" s="3">
        <f t="shared" si="84"/>
        <v>366</v>
      </c>
      <c r="M372" s="3">
        <f t="shared" si="85"/>
        <v>0</v>
      </c>
      <c r="N372" s="3">
        <f t="shared" si="86"/>
        <v>0</v>
      </c>
      <c r="O372" s="3">
        <f t="shared" si="96"/>
        <v>366</v>
      </c>
      <c r="P372" s="51">
        <f t="shared" si="87"/>
        <v>151480.07999999999</v>
      </c>
      <c r="Q372" s="51">
        <f t="shared" si="88"/>
        <v>183054.3474365818</v>
      </c>
      <c r="R372" s="51">
        <f t="shared" si="89"/>
        <v>229629.29058965412</v>
      </c>
      <c r="S372" s="51">
        <f t="shared" si="97"/>
        <v>412683.63802623592</v>
      </c>
      <c r="T372" s="58">
        <f t="shared" si="91"/>
        <v>37249.199999999997</v>
      </c>
      <c r="U372" s="58">
        <f t="shared" si="90"/>
        <v>37249.199999999997</v>
      </c>
      <c r="V372" s="13"/>
      <c r="W372" s="77">
        <f t="shared" si="92"/>
        <v>130</v>
      </c>
      <c r="X372" s="57">
        <f t="shared" si="93"/>
        <v>153899.18300653595</v>
      </c>
      <c r="Y372" s="72">
        <f t="shared" si="94"/>
        <v>116649.98300653596</v>
      </c>
      <c r="AA372" s="74">
        <f t="shared" si="95"/>
        <v>153899.18300653595</v>
      </c>
    </row>
    <row r="373" spans="1:27" ht="14.5" x14ac:dyDescent="0.35">
      <c r="A373">
        <v>9002</v>
      </c>
      <c r="B373" t="s">
        <v>1340</v>
      </c>
      <c r="C373" t="s">
        <v>1385</v>
      </c>
      <c r="D373" t="s">
        <v>1341</v>
      </c>
      <c r="E373" t="s">
        <v>8</v>
      </c>
      <c r="F373" t="s">
        <v>1526</v>
      </c>
      <c r="G373" t="s">
        <v>1529</v>
      </c>
      <c r="H373" s="6">
        <v>34554</v>
      </c>
      <c r="I373" s="2">
        <v>45657</v>
      </c>
      <c r="J373">
        <v>370.88</v>
      </c>
      <c r="K373" s="45">
        <f t="shared" si="83"/>
        <v>894.67882352941172</v>
      </c>
      <c r="L373" s="3">
        <f t="shared" si="84"/>
        <v>366</v>
      </c>
      <c r="M373" s="3">
        <f t="shared" si="85"/>
        <v>0</v>
      </c>
      <c r="N373" s="3">
        <f t="shared" si="86"/>
        <v>0</v>
      </c>
      <c r="O373" s="3">
        <f t="shared" si="96"/>
        <v>366</v>
      </c>
      <c r="P373" s="51">
        <f t="shared" si="87"/>
        <v>135742.07999999999</v>
      </c>
      <c r="Q373" s="51">
        <f t="shared" si="88"/>
        <v>183054.3474365818</v>
      </c>
      <c r="R373" s="51">
        <f t="shared" si="89"/>
        <v>205771.99017563282</v>
      </c>
      <c r="S373" s="51">
        <f t="shared" si="97"/>
        <v>388826.33761221461</v>
      </c>
      <c r="T373" s="58">
        <f t="shared" si="91"/>
        <v>33379.199999999997</v>
      </c>
      <c r="U373" s="58">
        <f t="shared" si="90"/>
        <v>33379.199999999997</v>
      </c>
      <c r="V373" s="13"/>
      <c r="W373" s="77">
        <f t="shared" si="92"/>
        <v>130</v>
      </c>
      <c r="X373" s="57">
        <f t="shared" si="93"/>
        <v>116308.24705882353</v>
      </c>
      <c r="Y373" s="72">
        <f t="shared" si="94"/>
        <v>82929.047058823533</v>
      </c>
      <c r="AA373" s="74">
        <f t="shared" si="95"/>
        <v>116308.24705882353</v>
      </c>
    </row>
    <row r="374" spans="1:27" ht="14.5" x14ac:dyDescent="0.35">
      <c r="A374">
        <v>9003</v>
      </c>
      <c r="B374" t="s">
        <v>1343</v>
      </c>
      <c r="C374" t="s">
        <v>1385</v>
      </c>
      <c r="D374" t="s">
        <v>1344</v>
      </c>
      <c r="E374" t="s">
        <v>8</v>
      </c>
      <c r="F374" t="s">
        <v>1526</v>
      </c>
      <c r="G374" t="s">
        <v>1529</v>
      </c>
      <c r="H374" s="6">
        <v>43116</v>
      </c>
      <c r="I374" s="2">
        <v>45657</v>
      </c>
      <c r="J374">
        <v>413.88</v>
      </c>
      <c r="K374" s="45">
        <f t="shared" si="83"/>
        <v>1089.8195424836601</v>
      </c>
      <c r="L374" s="3">
        <f t="shared" si="84"/>
        <v>366</v>
      </c>
      <c r="M374" s="3">
        <f t="shared" si="85"/>
        <v>2</v>
      </c>
      <c r="N374" s="3">
        <f t="shared" si="86"/>
        <v>0</v>
      </c>
      <c r="O374" s="3">
        <f t="shared" si="96"/>
        <v>364</v>
      </c>
      <c r="P374" s="51">
        <f t="shared" si="87"/>
        <v>150652.32</v>
      </c>
      <c r="Q374" s="51">
        <f t="shared" si="88"/>
        <v>182054.05045605404</v>
      </c>
      <c r="R374" s="51">
        <f t="shared" si="89"/>
        <v>228374.485723044</v>
      </c>
      <c r="S374" s="51">
        <f t="shared" si="97"/>
        <v>410428.53617909807</v>
      </c>
      <c r="T374" s="58">
        <f t="shared" si="91"/>
        <v>37249.199999999997</v>
      </c>
      <c r="U374" s="58">
        <f t="shared" si="90"/>
        <v>37249.199999999997</v>
      </c>
      <c r="V374" s="13"/>
      <c r="W374" s="77">
        <f t="shared" si="92"/>
        <v>130</v>
      </c>
      <c r="X374" s="57">
        <f t="shared" si="93"/>
        <v>141676.54052287582</v>
      </c>
      <c r="Y374" s="72">
        <f t="shared" si="94"/>
        <v>104427.34052287582</v>
      </c>
      <c r="AA374" s="74">
        <f t="shared" si="95"/>
        <v>141676.54052287582</v>
      </c>
    </row>
    <row r="375" spans="1:27" ht="14.5" x14ac:dyDescent="0.35">
      <c r="A375">
        <v>9004</v>
      </c>
      <c r="B375" t="s">
        <v>1345</v>
      </c>
      <c r="C375" t="s">
        <v>1385</v>
      </c>
      <c r="D375" t="s">
        <v>1346</v>
      </c>
      <c r="E375" t="s">
        <v>8</v>
      </c>
      <c r="F375" t="s">
        <v>1527</v>
      </c>
      <c r="G375" t="s">
        <v>40</v>
      </c>
      <c r="H375" s="6">
        <v>43116</v>
      </c>
      <c r="I375" s="2">
        <v>45657</v>
      </c>
      <c r="J375">
        <v>337.55</v>
      </c>
      <c r="K375" s="45">
        <f t="shared" si="83"/>
        <v>902.39895424836607</v>
      </c>
      <c r="L375" s="3">
        <f t="shared" si="84"/>
        <v>366</v>
      </c>
      <c r="M375" s="3">
        <f t="shared" si="85"/>
        <v>0</v>
      </c>
      <c r="N375" s="3">
        <f t="shared" si="86"/>
        <v>2</v>
      </c>
      <c r="O375" s="3">
        <f t="shared" si="96"/>
        <v>364</v>
      </c>
      <c r="P375" s="51">
        <f t="shared" si="87"/>
        <v>122868.2</v>
      </c>
      <c r="Q375" s="51">
        <f t="shared" si="88"/>
        <v>182054.05045605404</v>
      </c>
      <c r="R375" s="51">
        <f t="shared" si="89"/>
        <v>186256.42131973882</v>
      </c>
      <c r="S375" s="51">
        <f t="shared" si="97"/>
        <v>368310.47177579289</v>
      </c>
      <c r="T375" s="58">
        <f t="shared" si="91"/>
        <v>30379.5</v>
      </c>
      <c r="U375" s="58">
        <f t="shared" si="90"/>
        <v>30379.5</v>
      </c>
      <c r="V375" s="13"/>
      <c r="W375" s="77">
        <f t="shared" si="92"/>
        <v>130</v>
      </c>
      <c r="X375" s="57">
        <f t="shared" si="93"/>
        <v>117311.86405228759</v>
      </c>
      <c r="Y375" s="72">
        <f t="shared" si="94"/>
        <v>86932.364052287594</v>
      </c>
      <c r="AA375" s="74">
        <f t="shared" si="95"/>
        <v>117311.86405228759</v>
      </c>
    </row>
    <row r="376" spans="1:27" ht="14.5" x14ac:dyDescent="0.35">
      <c r="A376">
        <v>9005</v>
      </c>
      <c r="B376" t="s">
        <v>1347</v>
      </c>
      <c r="C376" t="s">
        <v>1385</v>
      </c>
      <c r="D376" t="s">
        <v>1346</v>
      </c>
      <c r="E376" t="s">
        <v>8</v>
      </c>
      <c r="F376" t="s">
        <v>1527</v>
      </c>
      <c r="G376" t="s">
        <v>40</v>
      </c>
      <c r="H376" s="6">
        <v>43116</v>
      </c>
      <c r="I376" s="2">
        <v>45657</v>
      </c>
      <c r="J376">
        <v>337.55</v>
      </c>
      <c r="K376" s="45">
        <f t="shared" si="83"/>
        <v>874.58294117647074</v>
      </c>
      <c r="L376" s="3">
        <f t="shared" si="84"/>
        <v>366</v>
      </c>
      <c r="M376" s="3">
        <f t="shared" si="85"/>
        <v>1</v>
      </c>
      <c r="N376" s="3">
        <f t="shared" si="86"/>
        <v>5</v>
      </c>
      <c r="O376" s="3">
        <f t="shared" si="96"/>
        <v>360</v>
      </c>
      <c r="P376" s="51">
        <f t="shared" si="87"/>
        <v>121518</v>
      </c>
      <c r="Q376" s="51">
        <f t="shared" si="88"/>
        <v>180053.45649499848</v>
      </c>
      <c r="R376" s="51">
        <f t="shared" si="89"/>
        <v>184209.64745908233</v>
      </c>
      <c r="S376" s="51">
        <f t="shared" si="97"/>
        <v>364263.10395408084</v>
      </c>
      <c r="T376" s="58">
        <f t="shared" si="91"/>
        <v>30379.5</v>
      </c>
      <c r="U376" s="58">
        <f t="shared" si="90"/>
        <v>30379.5</v>
      </c>
      <c r="V376" s="13"/>
      <c r="W376" s="77">
        <f t="shared" si="92"/>
        <v>130</v>
      </c>
      <c r="X376" s="57">
        <f t="shared" si="93"/>
        <v>113695.7823529412</v>
      </c>
      <c r="Y376" s="72">
        <f t="shared" si="94"/>
        <v>83316.282352941198</v>
      </c>
      <c r="AA376" s="74">
        <f t="shared" si="95"/>
        <v>113695.7823529412</v>
      </c>
    </row>
    <row r="377" spans="1:27" ht="14.5" x14ac:dyDescent="0.35">
      <c r="A377">
        <v>9007</v>
      </c>
      <c r="B377" t="s">
        <v>1348</v>
      </c>
      <c r="C377" t="s">
        <v>1385</v>
      </c>
      <c r="D377" t="s">
        <v>1346</v>
      </c>
      <c r="E377" t="s">
        <v>8</v>
      </c>
      <c r="F377" t="s">
        <v>1527</v>
      </c>
      <c r="G377" t="s">
        <v>40</v>
      </c>
      <c r="H377" s="6">
        <v>43116</v>
      </c>
      <c r="I377" s="2">
        <v>45657</v>
      </c>
      <c r="J377">
        <v>337.55</v>
      </c>
      <c r="K377" s="45">
        <f t="shared" si="83"/>
        <v>898.42758169934643</v>
      </c>
      <c r="L377" s="3">
        <f t="shared" si="84"/>
        <v>366</v>
      </c>
      <c r="M377" s="3">
        <f t="shared" si="85"/>
        <v>0</v>
      </c>
      <c r="N377" s="3">
        <f t="shared" si="86"/>
        <v>0</v>
      </c>
      <c r="O377" s="3">
        <f t="shared" si="96"/>
        <v>366</v>
      </c>
      <c r="P377" s="51">
        <f t="shared" si="87"/>
        <v>123543.3</v>
      </c>
      <c r="Q377" s="51">
        <f t="shared" si="88"/>
        <v>183054.3474365818</v>
      </c>
      <c r="R377" s="51">
        <f t="shared" si="89"/>
        <v>187279.80825006706</v>
      </c>
      <c r="S377" s="51">
        <f t="shared" si="97"/>
        <v>370334.15568664885</v>
      </c>
      <c r="T377" s="58">
        <f t="shared" si="91"/>
        <v>30379.5</v>
      </c>
      <c r="U377" s="58">
        <f t="shared" si="90"/>
        <v>30379.5</v>
      </c>
      <c r="V377" s="13"/>
      <c r="W377" s="77">
        <f t="shared" si="92"/>
        <v>130</v>
      </c>
      <c r="X377" s="57">
        <f t="shared" si="93"/>
        <v>116795.58562091504</v>
      </c>
      <c r="Y377" s="72">
        <f t="shared" si="94"/>
        <v>86416.085620915037</v>
      </c>
      <c r="AA377" s="74">
        <f t="shared" si="95"/>
        <v>116795.58562091504</v>
      </c>
    </row>
    <row r="378" spans="1:27" ht="14.5" x14ac:dyDescent="0.35">
      <c r="A378">
        <v>9008</v>
      </c>
      <c r="B378" t="s">
        <v>1349</v>
      </c>
      <c r="C378" t="s">
        <v>1385</v>
      </c>
      <c r="D378" t="s">
        <v>1346</v>
      </c>
      <c r="E378" t="s">
        <v>8</v>
      </c>
      <c r="F378" t="s">
        <v>1527</v>
      </c>
      <c r="G378" t="s">
        <v>40</v>
      </c>
      <c r="H378" s="6">
        <v>43617</v>
      </c>
      <c r="I378" s="2">
        <v>45657</v>
      </c>
      <c r="J378">
        <v>337.55</v>
      </c>
      <c r="K378" s="45">
        <f t="shared" si="83"/>
        <v>881.66045751633999</v>
      </c>
      <c r="L378" s="3">
        <f t="shared" si="84"/>
        <v>366</v>
      </c>
      <c r="M378" s="3">
        <f t="shared" si="85"/>
        <v>0</v>
      </c>
      <c r="N378" s="3">
        <f t="shared" si="86"/>
        <v>42</v>
      </c>
      <c r="O378" s="3">
        <f t="shared" si="96"/>
        <v>324</v>
      </c>
      <c r="P378" s="51">
        <f t="shared" si="87"/>
        <v>109366.2</v>
      </c>
      <c r="Q378" s="51">
        <f t="shared" si="88"/>
        <v>162048.11084549865</v>
      </c>
      <c r="R378" s="51">
        <f t="shared" si="89"/>
        <v>165788.68271317412</v>
      </c>
      <c r="S378" s="51">
        <f t="shared" si="97"/>
        <v>327836.79355867277</v>
      </c>
      <c r="T378" s="58">
        <f t="shared" si="91"/>
        <v>30379.5</v>
      </c>
      <c r="U378" s="58">
        <f t="shared" si="90"/>
        <v>30379.5</v>
      </c>
      <c r="V378" s="13"/>
      <c r="W378" s="77">
        <f t="shared" si="92"/>
        <v>130</v>
      </c>
      <c r="X378" s="57">
        <f t="shared" si="93"/>
        <v>114615.85947712419</v>
      </c>
      <c r="Y378" s="72">
        <f t="shared" si="94"/>
        <v>84236.359477124191</v>
      </c>
      <c r="AA378" s="74">
        <f t="shared" si="95"/>
        <v>114615.85947712419</v>
      </c>
    </row>
    <row r="379" spans="1:27" ht="14.5" x14ac:dyDescent="0.35">
      <c r="A379">
        <v>9010</v>
      </c>
      <c r="B379" t="s">
        <v>1351</v>
      </c>
      <c r="C379" t="s">
        <v>1385</v>
      </c>
      <c r="D379" t="s">
        <v>1346</v>
      </c>
      <c r="E379" t="s">
        <v>8</v>
      </c>
      <c r="F379" t="s">
        <v>1527</v>
      </c>
      <c r="G379" t="s">
        <v>40</v>
      </c>
      <c r="H379" s="6">
        <v>43678</v>
      </c>
      <c r="I379" s="2">
        <v>45657</v>
      </c>
      <c r="J379">
        <v>337.55</v>
      </c>
      <c r="K379" s="45">
        <f t="shared" si="83"/>
        <v>904.16143790849685</v>
      </c>
      <c r="L379" s="3">
        <f t="shared" si="84"/>
        <v>366</v>
      </c>
      <c r="M379" s="3">
        <f t="shared" si="85"/>
        <v>2</v>
      </c>
      <c r="N379" s="3">
        <f t="shared" si="86"/>
        <v>5</v>
      </c>
      <c r="O379" s="3">
        <f t="shared" si="96"/>
        <v>359</v>
      </c>
      <c r="P379" s="51">
        <f t="shared" si="87"/>
        <v>121180.45</v>
      </c>
      <c r="Q379" s="51">
        <f t="shared" si="88"/>
        <v>179553.3080047346</v>
      </c>
      <c r="R379" s="51">
        <f t="shared" si="89"/>
        <v>183697.95399391823</v>
      </c>
      <c r="S379" s="51">
        <f t="shared" si="97"/>
        <v>363251.26199865283</v>
      </c>
      <c r="T379" s="58">
        <f t="shared" si="91"/>
        <v>30379.5</v>
      </c>
      <c r="U379" s="58">
        <f t="shared" si="90"/>
        <v>30379.5</v>
      </c>
      <c r="V379" s="13"/>
      <c r="W379" s="77">
        <f t="shared" si="92"/>
        <v>130</v>
      </c>
      <c r="X379" s="57">
        <f t="shared" si="93"/>
        <v>117540.9869281046</v>
      </c>
      <c r="Y379" s="72">
        <f t="shared" si="94"/>
        <v>87161.486928104598</v>
      </c>
      <c r="AA379" s="74">
        <f t="shared" si="95"/>
        <v>117540.9869281046</v>
      </c>
    </row>
    <row r="380" spans="1:27" ht="14.5" x14ac:dyDescent="0.35">
      <c r="A380">
        <v>9011</v>
      </c>
      <c r="B380" t="s">
        <v>1352</v>
      </c>
      <c r="C380" t="s">
        <v>1385</v>
      </c>
      <c r="D380" t="s">
        <v>1353</v>
      </c>
      <c r="E380" t="s">
        <v>8</v>
      </c>
      <c r="F380" t="s">
        <v>1526</v>
      </c>
      <c r="G380" t="s">
        <v>40</v>
      </c>
      <c r="H380" s="6">
        <v>43102</v>
      </c>
      <c r="I380" s="2">
        <v>45657</v>
      </c>
      <c r="J380">
        <v>337.55</v>
      </c>
      <c r="K380" s="45">
        <f t="shared" si="83"/>
        <v>784.34980392156854</v>
      </c>
      <c r="L380" s="3">
        <f t="shared" si="84"/>
        <v>366</v>
      </c>
      <c r="M380" s="3">
        <f t="shared" si="85"/>
        <v>0</v>
      </c>
      <c r="N380" s="3">
        <f t="shared" si="86"/>
        <v>0</v>
      </c>
      <c r="O380" s="3">
        <f t="shared" si="96"/>
        <v>366</v>
      </c>
      <c r="P380" s="51">
        <f t="shared" si="87"/>
        <v>123543.3</v>
      </c>
      <c r="Q380" s="51">
        <f t="shared" si="88"/>
        <v>183054.3474365818</v>
      </c>
      <c r="R380" s="51">
        <f t="shared" si="89"/>
        <v>187279.80825006706</v>
      </c>
      <c r="S380" s="51">
        <f t="shared" si="97"/>
        <v>370334.15568664885</v>
      </c>
      <c r="T380" s="58">
        <f t="shared" si="91"/>
        <v>30379.5</v>
      </c>
      <c r="U380" s="58">
        <f t="shared" si="90"/>
        <v>30379.5</v>
      </c>
      <c r="V380" s="13"/>
      <c r="W380" s="77">
        <f t="shared" si="92"/>
        <v>130</v>
      </c>
      <c r="X380" s="57">
        <f t="shared" si="93"/>
        <v>101965.47450980391</v>
      </c>
      <c r="Y380" s="72">
        <f t="shared" si="94"/>
        <v>71585.974509803913</v>
      </c>
      <c r="AA380" s="74">
        <f t="shared" si="95"/>
        <v>101965.47450980391</v>
      </c>
    </row>
    <row r="381" spans="1:27" ht="14.5" x14ac:dyDescent="0.35">
      <c r="A381">
        <v>9013</v>
      </c>
      <c r="B381" t="s">
        <v>1354</v>
      </c>
      <c r="C381" t="s">
        <v>1385</v>
      </c>
      <c r="D381" t="s">
        <v>1346</v>
      </c>
      <c r="E381" t="s">
        <v>8</v>
      </c>
      <c r="F381" t="s">
        <v>1528</v>
      </c>
      <c r="G381" t="s">
        <v>40</v>
      </c>
      <c r="H381" s="6">
        <v>43116</v>
      </c>
      <c r="I381" s="2">
        <v>45657</v>
      </c>
      <c r="J381">
        <v>337.55</v>
      </c>
      <c r="K381" s="45">
        <f t="shared" si="83"/>
        <v>914.09196078431353</v>
      </c>
      <c r="L381" s="3">
        <f t="shared" si="84"/>
        <v>366</v>
      </c>
      <c r="M381" s="3">
        <f t="shared" si="85"/>
        <v>0</v>
      </c>
      <c r="N381" s="3">
        <f t="shared" si="86"/>
        <v>0</v>
      </c>
      <c r="O381" s="3">
        <f t="shared" si="96"/>
        <v>366</v>
      </c>
      <c r="P381" s="51">
        <f t="shared" si="87"/>
        <v>123543.3</v>
      </c>
      <c r="Q381" s="51">
        <f t="shared" si="88"/>
        <v>183054.3474365818</v>
      </c>
      <c r="R381" s="51">
        <f t="shared" si="89"/>
        <v>187279.80825006706</v>
      </c>
      <c r="S381" s="51">
        <f t="shared" si="97"/>
        <v>370334.15568664885</v>
      </c>
      <c r="T381" s="58">
        <f t="shared" si="91"/>
        <v>30379.5</v>
      </c>
      <c r="U381" s="58">
        <f t="shared" si="90"/>
        <v>30379.5</v>
      </c>
      <c r="V381" s="13"/>
      <c r="W381" s="77">
        <f t="shared" si="92"/>
        <v>130</v>
      </c>
      <c r="X381" s="57">
        <f t="shared" si="93"/>
        <v>118831.95490196077</v>
      </c>
      <c r="Y381" s="72">
        <f t="shared" si="94"/>
        <v>88452.454901960766</v>
      </c>
      <c r="AA381" s="74">
        <f t="shared" si="95"/>
        <v>118831.95490196077</v>
      </c>
    </row>
    <row r="382" spans="1:27" ht="14.5" x14ac:dyDescent="0.35">
      <c r="A382">
        <v>9014</v>
      </c>
      <c r="B382" t="s">
        <v>1355</v>
      </c>
      <c r="C382" t="s">
        <v>1385</v>
      </c>
      <c r="D382" t="s">
        <v>1346</v>
      </c>
      <c r="E382" t="s">
        <v>8</v>
      </c>
      <c r="F382" t="s">
        <v>1528</v>
      </c>
      <c r="G382" t="s">
        <v>40</v>
      </c>
      <c r="H382" s="6">
        <v>44564</v>
      </c>
      <c r="I382" s="2">
        <v>45657</v>
      </c>
      <c r="J382">
        <v>337.55</v>
      </c>
      <c r="K382" s="45">
        <f t="shared" si="83"/>
        <v>914.86411764705895</v>
      </c>
      <c r="L382" s="3">
        <f t="shared" si="84"/>
        <v>366</v>
      </c>
      <c r="M382" s="3">
        <f t="shared" si="85"/>
        <v>0</v>
      </c>
      <c r="N382" s="3">
        <f t="shared" si="86"/>
        <v>0</v>
      </c>
      <c r="O382" s="3">
        <f t="shared" si="96"/>
        <v>366</v>
      </c>
      <c r="P382" s="51">
        <f t="shared" si="87"/>
        <v>123543.3</v>
      </c>
      <c r="Q382" s="51">
        <f t="shared" si="88"/>
        <v>183054.3474365818</v>
      </c>
      <c r="R382" s="51">
        <f t="shared" si="89"/>
        <v>187279.80825006706</v>
      </c>
      <c r="S382" s="51">
        <f t="shared" si="97"/>
        <v>370334.15568664885</v>
      </c>
      <c r="T382" s="58">
        <f t="shared" si="91"/>
        <v>30379.5</v>
      </c>
      <c r="U382" s="58">
        <f t="shared" si="90"/>
        <v>30379.5</v>
      </c>
      <c r="V382" s="13"/>
      <c r="W382" s="77">
        <f t="shared" si="92"/>
        <v>130</v>
      </c>
      <c r="X382" s="57">
        <f t="shared" si="93"/>
        <v>118932.33529411766</v>
      </c>
      <c r="Y382" s="72">
        <f t="shared" si="94"/>
        <v>88552.835294117656</v>
      </c>
      <c r="AA382" s="74">
        <f t="shared" si="95"/>
        <v>118932.33529411766</v>
      </c>
    </row>
    <row r="383" spans="1:27" ht="14.5" x14ac:dyDescent="0.35">
      <c r="A383">
        <v>9015</v>
      </c>
      <c r="B383" t="s">
        <v>1356</v>
      </c>
      <c r="C383" t="s">
        <v>1385</v>
      </c>
      <c r="D383" t="s">
        <v>1346</v>
      </c>
      <c r="E383" t="s">
        <v>8</v>
      </c>
      <c r="F383" t="s">
        <v>1527</v>
      </c>
      <c r="G383" t="s">
        <v>40</v>
      </c>
      <c r="H383" s="6">
        <v>44789</v>
      </c>
      <c r="I383" s="2">
        <v>45657</v>
      </c>
      <c r="J383">
        <v>337.55</v>
      </c>
      <c r="K383" s="45">
        <f t="shared" si="83"/>
        <v>883.66150326797379</v>
      </c>
      <c r="L383" s="3">
        <f t="shared" si="84"/>
        <v>366</v>
      </c>
      <c r="M383" s="3">
        <f t="shared" si="85"/>
        <v>2</v>
      </c>
      <c r="N383" s="3">
        <f t="shared" si="86"/>
        <v>0</v>
      </c>
      <c r="O383" s="3">
        <f t="shared" si="96"/>
        <v>364</v>
      </c>
      <c r="P383" s="51">
        <f t="shared" si="87"/>
        <v>122868.2</v>
      </c>
      <c r="Q383" s="51">
        <f t="shared" si="88"/>
        <v>182054.05045605404</v>
      </c>
      <c r="R383" s="51">
        <f t="shared" si="89"/>
        <v>186256.42131973882</v>
      </c>
      <c r="S383" s="51">
        <f t="shared" si="97"/>
        <v>368310.47177579289</v>
      </c>
      <c r="T383" s="58">
        <f t="shared" si="91"/>
        <v>30379.5</v>
      </c>
      <c r="U383" s="58">
        <f t="shared" si="90"/>
        <v>30379.5</v>
      </c>
      <c r="V383" s="13"/>
      <c r="W383" s="77">
        <f t="shared" si="92"/>
        <v>130</v>
      </c>
      <c r="X383" s="57">
        <f t="shared" si="93"/>
        <v>114875.9954248366</v>
      </c>
      <c r="Y383" s="72">
        <f t="shared" si="94"/>
        <v>84496.495424836598</v>
      </c>
      <c r="AA383" s="74">
        <f t="shared" si="95"/>
        <v>114875.9954248366</v>
      </c>
    </row>
    <row r="384" spans="1:27" ht="14.5" x14ac:dyDescent="0.35">
      <c r="A384">
        <v>9017</v>
      </c>
      <c r="B384" t="s">
        <v>1358</v>
      </c>
      <c r="C384" t="s">
        <v>1385</v>
      </c>
      <c r="D384" t="s">
        <v>1353</v>
      </c>
      <c r="E384" t="s">
        <v>8</v>
      </c>
      <c r="F384" t="s">
        <v>1526</v>
      </c>
      <c r="G384" t="s">
        <v>1529</v>
      </c>
      <c r="H384" s="6">
        <v>41645</v>
      </c>
      <c r="I384" s="2">
        <v>45657</v>
      </c>
      <c r="J384">
        <v>337.55</v>
      </c>
      <c r="K384" s="45">
        <f t="shared" si="83"/>
        <v>784.34980392156854</v>
      </c>
      <c r="L384" s="3">
        <f t="shared" si="84"/>
        <v>366</v>
      </c>
      <c r="M384" s="3">
        <f t="shared" si="85"/>
        <v>0</v>
      </c>
      <c r="N384" s="3">
        <f t="shared" si="86"/>
        <v>0</v>
      </c>
      <c r="O384" s="3">
        <f t="shared" si="96"/>
        <v>366</v>
      </c>
      <c r="P384" s="51">
        <f t="shared" si="87"/>
        <v>123543.3</v>
      </c>
      <c r="Q384" s="51">
        <f t="shared" si="88"/>
        <v>183054.3474365818</v>
      </c>
      <c r="R384" s="51">
        <f t="shared" si="89"/>
        <v>187279.80825006706</v>
      </c>
      <c r="S384" s="51">
        <f t="shared" si="97"/>
        <v>370334.15568664885</v>
      </c>
      <c r="T384" s="58">
        <f t="shared" si="91"/>
        <v>30379.5</v>
      </c>
      <c r="U384" s="58">
        <f t="shared" si="90"/>
        <v>30379.5</v>
      </c>
      <c r="V384" s="13"/>
      <c r="W384" s="77">
        <f t="shared" si="92"/>
        <v>130</v>
      </c>
      <c r="X384" s="57">
        <f t="shared" si="93"/>
        <v>101965.47450980391</v>
      </c>
      <c r="Y384" s="72">
        <f t="shared" si="94"/>
        <v>71585.974509803913</v>
      </c>
      <c r="AA384" s="74">
        <f t="shared" si="95"/>
        <v>101965.47450980391</v>
      </c>
    </row>
    <row r="385" spans="1:27" ht="14.5" x14ac:dyDescent="0.35">
      <c r="A385">
        <v>9019</v>
      </c>
      <c r="B385" t="s">
        <v>1359</v>
      </c>
      <c r="C385" t="s">
        <v>1385</v>
      </c>
      <c r="D385" t="s">
        <v>1346</v>
      </c>
      <c r="E385" t="s">
        <v>8</v>
      </c>
      <c r="F385" t="s">
        <v>1527</v>
      </c>
      <c r="G385" t="s">
        <v>40</v>
      </c>
      <c r="H385" s="6">
        <v>43116</v>
      </c>
      <c r="I385" s="2">
        <v>45657</v>
      </c>
      <c r="J385">
        <v>337.55</v>
      </c>
      <c r="K385" s="45">
        <f t="shared" si="83"/>
        <v>892.91215686274484</v>
      </c>
      <c r="L385" s="3">
        <f t="shared" si="84"/>
        <v>366</v>
      </c>
      <c r="M385" s="3">
        <f t="shared" si="85"/>
        <v>0</v>
      </c>
      <c r="N385" s="3">
        <f t="shared" si="86"/>
        <v>0</v>
      </c>
      <c r="O385" s="3">
        <f t="shared" si="96"/>
        <v>366</v>
      </c>
      <c r="P385" s="51">
        <f t="shared" si="87"/>
        <v>123543.3</v>
      </c>
      <c r="Q385" s="51">
        <f t="shared" si="88"/>
        <v>183054.3474365818</v>
      </c>
      <c r="R385" s="51">
        <f t="shared" si="89"/>
        <v>187279.80825006706</v>
      </c>
      <c r="S385" s="51">
        <f t="shared" si="97"/>
        <v>370334.15568664885</v>
      </c>
      <c r="T385" s="58">
        <f t="shared" si="91"/>
        <v>30379.5</v>
      </c>
      <c r="U385" s="58">
        <f t="shared" si="90"/>
        <v>30379.5</v>
      </c>
      <c r="V385" s="13"/>
      <c r="W385" s="77">
        <f t="shared" si="92"/>
        <v>130</v>
      </c>
      <c r="X385" s="57">
        <f t="shared" si="93"/>
        <v>116078.58039215683</v>
      </c>
      <c r="Y385" s="72">
        <f t="shared" si="94"/>
        <v>85699.080392156829</v>
      </c>
      <c r="AA385" s="74">
        <f t="shared" si="95"/>
        <v>116078.58039215683</v>
      </c>
    </row>
    <row r="386" spans="1:27" ht="14.5" x14ac:dyDescent="0.35">
      <c r="A386">
        <v>9020</v>
      </c>
      <c r="B386" t="s">
        <v>1360</v>
      </c>
      <c r="C386" t="s">
        <v>1385</v>
      </c>
      <c r="D386" t="s">
        <v>1361</v>
      </c>
      <c r="E386" t="s">
        <v>8</v>
      </c>
      <c r="F386" t="s">
        <v>1526</v>
      </c>
      <c r="G386" t="s">
        <v>1529</v>
      </c>
      <c r="H386" s="6">
        <v>39448</v>
      </c>
      <c r="I386" s="2">
        <v>45657</v>
      </c>
      <c r="J386">
        <v>413.88</v>
      </c>
      <c r="K386" s="45">
        <f t="shared" si="83"/>
        <v>834.63</v>
      </c>
      <c r="L386" s="3">
        <f t="shared" si="84"/>
        <v>366</v>
      </c>
      <c r="M386" s="3">
        <f t="shared" si="85"/>
        <v>0</v>
      </c>
      <c r="N386" s="3">
        <f t="shared" si="86"/>
        <v>0</v>
      </c>
      <c r="O386" s="3">
        <f t="shared" si="96"/>
        <v>366</v>
      </c>
      <c r="P386" s="51">
        <f t="shared" si="87"/>
        <v>151480.07999999999</v>
      </c>
      <c r="Q386" s="51">
        <f t="shared" si="88"/>
        <v>183054.3474365818</v>
      </c>
      <c r="R386" s="51">
        <f t="shared" si="89"/>
        <v>229629.29058965412</v>
      </c>
      <c r="S386" s="51">
        <f t="shared" si="97"/>
        <v>412683.63802623592</v>
      </c>
      <c r="T386" s="58">
        <f t="shared" si="91"/>
        <v>37249.199999999997</v>
      </c>
      <c r="U386" s="58">
        <f t="shared" si="90"/>
        <v>37249.199999999997</v>
      </c>
      <c r="V386" s="13"/>
      <c r="W386" s="77">
        <f t="shared" si="92"/>
        <v>130</v>
      </c>
      <c r="X386" s="57">
        <f t="shared" si="93"/>
        <v>108501.9</v>
      </c>
      <c r="Y386" s="72">
        <f t="shared" si="94"/>
        <v>71252.7</v>
      </c>
      <c r="AA386" s="74">
        <f t="shared" si="95"/>
        <v>108501.9</v>
      </c>
    </row>
    <row r="387" spans="1:27" ht="14.5" x14ac:dyDescent="0.35">
      <c r="A387">
        <v>9064</v>
      </c>
      <c r="B387" t="s">
        <v>1379</v>
      </c>
      <c r="C387" t="s">
        <v>1385</v>
      </c>
      <c r="D387" t="s">
        <v>1346</v>
      </c>
      <c r="E387" t="s">
        <v>8</v>
      </c>
      <c r="F387" t="s">
        <v>1527</v>
      </c>
      <c r="G387" t="s">
        <v>40</v>
      </c>
      <c r="H387" s="6">
        <v>45096</v>
      </c>
      <c r="I387" s="2">
        <v>45657</v>
      </c>
      <c r="J387">
        <v>337.55</v>
      </c>
      <c r="K387" s="45">
        <f t="shared" si="83"/>
        <v>899.5308496732024</v>
      </c>
      <c r="L387" s="3">
        <f t="shared" si="84"/>
        <v>366</v>
      </c>
      <c r="M387" s="3">
        <f t="shared" si="85"/>
        <v>4</v>
      </c>
      <c r="N387" s="3">
        <f t="shared" si="86"/>
        <v>0</v>
      </c>
      <c r="O387" s="3">
        <f t="shared" ref="O387" si="98">L387-M387-N387</f>
        <v>362</v>
      </c>
      <c r="P387" s="51">
        <f t="shared" si="87"/>
        <v>122193.1</v>
      </c>
      <c r="Q387" s="51">
        <f t="shared" si="88"/>
        <v>181053.75347552626</v>
      </c>
      <c r="R387" s="51">
        <f t="shared" si="89"/>
        <v>185233.0343894106</v>
      </c>
      <c r="S387" s="51">
        <f t="shared" ref="S387" si="99">Q387+R387</f>
        <v>366286.78786493686</v>
      </c>
      <c r="T387" s="58">
        <f t="shared" si="91"/>
        <v>30379.5</v>
      </c>
      <c r="U387" s="58">
        <f t="shared" si="90"/>
        <v>30379.5</v>
      </c>
      <c r="V387" s="13"/>
      <c r="W387" s="77">
        <f t="shared" si="92"/>
        <v>130</v>
      </c>
      <c r="X387" s="57">
        <f t="shared" si="93"/>
        <v>116939.01045751631</v>
      </c>
      <c r="Y387" s="72">
        <f t="shared" si="94"/>
        <v>86559.510457516313</v>
      </c>
      <c r="AA387" s="74">
        <f t="shared" si="95"/>
        <v>116939.01045751631</v>
      </c>
    </row>
    <row r="388" spans="1:27" x14ac:dyDescent="0.25">
      <c r="Q388" s="76">
        <f>SUM(Q5:Q387)</f>
        <v>64649694.000000201</v>
      </c>
      <c r="R388" s="76">
        <f t="shared" ref="R388:U388" si="100">SUM(R5:R387)</f>
        <v>64649694.000000007</v>
      </c>
      <c r="S388" s="76">
        <f t="shared" si="100"/>
        <v>129299388</v>
      </c>
      <c r="T388" s="76">
        <f t="shared" si="100"/>
        <v>11948378.399999984</v>
      </c>
      <c r="U388" s="76">
        <f t="shared" si="100"/>
        <v>11901711.539324973</v>
      </c>
      <c r="X388" s="76">
        <f t="shared" ref="X388" si="101">SUM(X5:X387)</f>
        <v>43208983.940522827</v>
      </c>
      <c r="Y388" s="76">
        <f t="shared" ref="Y388:AA388" si="102">SUM(Y5:Y387)</f>
        <v>32669905.115165461</v>
      </c>
      <c r="AA388" s="76">
        <f t="shared" si="102"/>
        <v>44571616.654490396</v>
      </c>
    </row>
    <row r="390" spans="1:27" x14ac:dyDescent="0.25">
      <c r="Q390" s="76">
        <f>+O201*facdias</f>
        <v>64019.006753777241</v>
      </c>
    </row>
  </sheetData>
  <autoFilter ref="A4:V388" xr:uid="{00000000-0001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X1033"/>
  <sheetViews>
    <sheetView showGridLines="0" workbookViewId="0">
      <pane xSplit="2" ySplit="4" topLeftCell="M258" activePane="bottomRight" state="frozen"/>
      <selection pane="topRight" activeCell="C1" sqref="C1"/>
      <selection pane="bottomLeft" activeCell="A5" sqref="A5"/>
      <selection pane="bottomRight" activeCell="Q1" sqref="Q1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1" width="16" style="1" customWidth="1"/>
    <col min="12" max="12" width="21.1796875" style="1" customWidth="1"/>
    <col min="13" max="24" width="14.6328125" style="3" customWidth="1"/>
    <col min="25" max="16384" width="9.1796875" style="1"/>
  </cols>
  <sheetData>
    <row r="1" spans="1:24" x14ac:dyDescent="0.25">
      <c r="M1" s="3" t="s">
        <v>1536</v>
      </c>
      <c r="N1" s="1">
        <f>434.62*1.2</f>
        <v>521.54399999999998</v>
      </c>
      <c r="P1" s="3" t="s">
        <v>2470</v>
      </c>
    </row>
    <row r="2" spans="1:24" x14ac:dyDescent="0.25">
      <c r="M2" s="3" t="s">
        <v>1535</v>
      </c>
      <c r="N2" s="10">
        <v>5000000</v>
      </c>
      <c r="P2" s="3" t="s">
        <v>2471</v>
      </c>
    </row>
    <row r="4" spans="1:24" ht="23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8" t="s">
        <v>1383</v>
      </c>
      <c r="K4" s="46" t="s">
        <v>1597</v>
      </c>
      <c r="L4" s="12" t="s">
        <v>1533</v>
      </c>
      <c r="M4" s="11" t="s">
        <v>1530</v>
      </c>
      <c r="N4" s="11" t="s">
        <v>1531</v>
      </c>
      <c r="O4" s="11" t="s">
        <v>1532</v>
      </c>
      <c r="P4" s="46" t="s">
        <v>1534</v>
      </c>
      <c r="Q4" s="46" t="s">
        <v>2469</v>
      </c>
      <c r="R4" s="46"/>
      <c r="S4" s="46"/>
      <c r="T4" s="46"/>
      <c r="U4" s="46"/>
      <c r="V4" s="46"/>
      <c r="W4" s="11" t="s">
        <v>2467</v>
      </c>
      <c r="X4" s="11" t="s">
        <v>2468</v>
      </c>
    </row>
    <row r="5" spans="1:24" ht="14.5" x14ac:dyDescent="0.35">
      <c r="A5">
        <v>1001</v>
      </c>
      <c r="B5" t="s">
        <v>6</v>
      </c>
      <c r="C5" t="s">
        <v>1385</v>
      </c>
      <c r="D5" t="s">
        <v>7</v>
      </c>
      <c r="E5" t="s">
        <v>8</v>
      </c>
      <c r="F5" t="s">
        <v>1495</v>
      </c>
      <c r="G5" t="s">
        <v>1529</v>
      </c>
      <c r="H5" s="6">
        <v>44256</v>
      </c>
      <c r="I5" s="2">
        <v>45657</v>
      </c>
      <c r="J5">
        <v>331.1</v>
      </c>
      <c r="K5" s="45">
        <f t="shared" ref="K5:K68" si="0">VLOOKUP(A5,promedio,29,FALSE)</f>
        <v>979.09333333333348</v>
      </c>
      <c r="L5" s="2"/>
      <c r="M5" s="3">
        <f t="shared" ref="M5:M68" si="1">IF(DATEDIF(H5,I5,"D")&gt;366,366,DATEDIF(H5,I5,"D")+1)</f>
        <v>366</v>
      </c>
      <c r="N5" s="3">
        <f t="shared" ref="N5:N68" si="2">IFERROR(VLOOKUP(A5,faltas,7,FALSE),0)</f>
        <v>0</v>
      </c>
      <c r="O5" s="3">
        <f t="shared" ref="O5:O68" si="3">IFERROR(VLOOKUP(A5,INCP,4,FALSE),0)</f>
        <v>0</v>
      </c>
      <c r="P5" s="3">
        <f>M5-N5-O5</f>
        <v>366</v>
      </c>
      <c r="Q5" s="51">
        <f t="shared" ref="Q5:Q68" si="4">IF(J5&gt;TOPE,TOPE,J5)*P5</f>
        <v>121182.6</v>
      </c>
      <c r="R5" s="51"/>
      <c r="S5" s="51"/>
      <c r="T5" s="51"/>
      <c r="U5" s="51"/>
      <c r="V5" s="51"/>
      <c r="W5" s="13">
        <f>((90/366)*P5)</f>
        <v>90</v>
      </c>
      <c r="X5" s="14">
        <f>((130/366)*P5-W5)</f>
        <v>40</v>
      </c>
    </row>
    <row r="6" spans="1:24" ht="14.5" x14ac:dyDescent="0.35">
      <c r="A6">
        <v>1002</v>
      </c>
      <c r="B6" t="s">
        <v>10</v>
      </c>
      <c r="C6" t="s">
        <v>1385</v>
      </c>
      <c r="D6" t="s">
        <v>11</v>
      </c>
      <c r="E6" t="s">
        <v>8</v>
      </c>
      <c r="F6" t="s">
        <v>1495</v>
      </c>
      <c r="G6" t="s">
        <v>1529</v>
      </c>
      <c r="H6" s="6">
        <v>41365</v>
      </c>
      <c r="I6" s="2">
        <v>45657</v>
      </c>
      <c r="J6">
        <v>549.33000000000004</v>
      </c>
      <c r="K6" s="45">
        <f t="shared" si="0"/>
        <v>1668.967189542484</v>
      </c>
      <c r="L6" s="2"/>
      <c r="M6" s="3">
        <f t="shared" si="1"/>
        <v>366</v>
      </c>
      <c r="N6" s="3">
        <f t="shared" si="2"/>
        <v>1</v>
      </c>
      <c r="O6" s="3">
        <f t="shared" si="3"/>
        <v>5</v>
      </c>
      <c r="P6" s="3">
        <f t="shared" ref="P6:P69" si="5">M6-N6-O6</f>
        <v>360</v>
      </c>
      <c r="Q6" s="51">
        <f t="shared" si="4"/>
        <v>187755.84</v>
      </c>
      <c r="R6" s="51"/>
      <c r="S6" s="51"/>
      <c r="T6" s="51"/>
      <c r="U6" s="51"/>
      <c r="V6" s="51"/>
      <c r="W6" s="13">
        <f t="shared" ref="W6:W69" si="6">((90/366)*P6)</f>
        <v>88.52459016393442</v>
      </c>
      <c r="X6" s="14">
        <f t="shared" ref="X6:X69" si="7">((130/366)*P6-W6)</f>
        <v>39.344262295081975</v>
      </c>
    </row>
    <row r="7" spans="1:24" ht="14.5" x14ac:dyDescent="0.35">
      <c r="A7">
        <v>1004</v>
      </c>
      <c r="B7" t="s">
        <v>13</v>
      </c>
      <c r="C7" t="s">
        <v>1385</v>
      </c>
      <c r="D7" t="s">
        <v>14</v>
      </c>
      <c r="E7" t="s">
        <v>8</v>
      </c>
      <c r="F7" t="s">
        <v>1495</v>
      </c>
      <c r="G7" t="s">
        <v>1529</v>
      </c>
      <c r="H7" s="6">
        <v>36526</v>
      </c>
      <c r="I7" s="2">
        <v>45657</v>
      </c>
      <c r="J7">
        <v>1205.08</v>
      </c>
      <c r="K7" s="45">
        <f t="shared" si="0"/>
        <v>2798.7918954248366</v>
      </c>
      <c r="L7" s="2"/>
      <c r="M7" s="3">
        <f t="shared" si="1"/>
        <v>366</v>
      </c>
      <c r="N7" s="3">
        <f t="shared" si="2"/>
        <v>0</v>
      </c>
      <c r="O7" s="3">
        <f t="shared" si="3"/>
        <v>0</v>
      </c>
      <c r="P7" s="3">
        <f t="shared" si="5"/>
        <v>366</v>
      </c>
      <c r="Q7" s="51">
        <f t="shared" si="4"/>
        <v>190885.10399999999</v>
      </c>
      <c r="R7" s="51"/>
      <c r="S7" s="51"/>
      <c r="T7" s="51"/>
      <c r="U7" s="51"/>
      <c r="V7" s="51"/>
      <c r="W7" s="13">
        <f t="shared" si="6"/>
        <v>90</v>
      </c>
      <c r="X7" s="14">
        <f t="shared" si="7"/>
        <v>40</v>
      </c>
    </row>
    <row r="8" spans="1:24" ht="14.5" x14ac:dyDescent="0.35">
      <c r="A8">
        <v>1010</v>
      </c>
      <c r="B8" t="s">
        <v>16</v>
      </c>
      <c r="C8" t="s">
        <v>1385</v>
      </c>
      <c r="D8" t="s">
        <v>17</v>
      </c>
      <c r="E8" t="s">
        <v>8</v>
      </c>
      <c r="F8" t="s">
        <v>1495</v>
      </c>
      <c r="G8" t="s">
        <v>1529</v>
      </c>
      <c r="H8" s="6">
        <v>42737</v>
      </c>
      <c r="I8" s="2">
        <v>45657</v>
      </c>
      <c r="J8">
        <v>549.33000000000004</v>
      </c>
      <c r="K8" s="45">
        <f t="shared" si="0"/>
        <v>1652.0058169934644</v>
      </c>
      <c r="L8" s="2"/>
      <c r="M8" s="3">
        <f t="shared" si="1"/>
        <v>366</v>
      </c>
      <c r="N8" s="3">
        <f t="shared" si="2"/>
        <v>0</v>
      </c>
      <c r="O8" s="3">
        <f t="shared" si="3"/>
        <v>0</v>
      </c>
      <c r="P8" s="3">
        <f t="shared" si="5"/>
        <v>366</v>
      </c>
      <c r="Q8" s="51">
        <f t="shared" si="4"/>
        <v>190885.10399999999</v>
      </c>
      <c r="R8" s="51"/>
      <c r="S8" s="51"/>
      <c r="T8" s="51"/>
      <c r="U8" s="51"/>
      <c r="V8" s="51"/>
      <c r="W8" s="13">
        <f t="shared" si="6"/>
        <v>90</v>
      </c>
      <c r="X8" s="14">
        <f t="shared" si="7"/>
        <v>40</v>
      </c>
    </row>
    <row r="9" spans="1:24" ht="14.5" x14ac:dyDescent="0.35">
      <c r="A9">
        <v>1011</v>
      </c>
      <c r="B9" t="s">
        <v>19</v>
      </c>
      <c r="C9" t="s">
        <v>1385</v>
      </c>
      <c r="D9" t="s">
        <v>11</v>
      </c>
      <c r="E9" t="s">
        <v>8</v>
      </c>
      <c r="F9" t="s">
        <v>1495</v>
      </c>
      <c r="G9" t="s">
        <v>1529</v>
      </c>
      <c r="H9" s="6">
        <v>43678</v>
      </c>
      <c r="I9" s="2">
        <v>45657</v>
      </c>
      <c r="J9">
        <v>549.33000000000004</v>
      </c>
      <c r="K9" s="45">
        <f t="shared" si="0"/>
        <v>1608.1947712418303</v>
      </c>
      <c r="L9" s="2"/>
      <c r="M9" s="3">
        <f t="shared" si="1"/>
        <v>366</v>
      </c>
      <c r="N9" s="3">
        <f t="shared" si="2"/>
        <v>1</v>
      </c>
      <c r="O9" s="3">
        <f t="shared" si="3"/>
        <v>0</v>
      </c>
      <c r="P9" s="3">
        <f t="shared" si="5"/>
        <v>365</v>
      </c>
      <c r="Q9" s="51">
        <f t="shared" si="4"/>
        <v>190363.56</v>
      </c>
      <c r="R9" s="51"/>
      <c r="S9" s="51"/>
      <c r="T9" s="51"/>
      <c r="U9" s="51"/>
      <c r="V9" s="51"/>
      <c r="W9" s="13">
        <f t="shared" si="6"/>
        <v>89.754098360655732</v>
      </c>
      <c r="X9" s="14">
        <f t="shared" si="7"/>
        <v>39.89071038251366</v>
      </c>
    </row>
    <row r="10" spans="1:24" ht="14.5" x14ac:dyDescent="0.35">
      <c r="A10">
        <v>1012</v>
      </c>
      <c r="B10" t="s">
        <v>21</v>
      </c>
      <c r="C10" t="s">
        <v>1385</v>
      </c>
      <c r="D10" t="s">
        <v>11</v>
      </c>
      <c r="E10" t="s">
        <v>8</v>
      </c>
      <c r="F10" t="s">
        <v>1495</v>
      </c>
      <c r="G10" t="s">
        <v>1529</v>
      </c>
      <c r="H10" s="6">
        <v>41365</v>
      </c>
      <c r="I10" s="2">
        <v>45657</v>
      </c>
      <c r="J10">
        <v>549.33000000000004</v>
      </c>
      <c r="K10" s="45">
        <f t="shared" si="0"/>
        <v>1652.5022875816999</v>
      </c>
      <c r="L10" s="2"/>
      <c r="M10" s="3">
        <f t="shared" si="1"/>
        <v>366</v>
      </c>
      <c r="N10" s="3">
        <f t="shared" si="2"/>
        <v>2</v>
      </c>
      <c r="O10" s="3">
        <f t="shared" si="3"/>
        <v>0</v>
      </c>
      <c r="P10" s="3">
        <f t="shared" si="5"/>
        <v>364</v>
      </c>
      <c r="Q10" s="51">
        <f t="shared" si="4"/>
        <v>189842.016</v>
      </c>
      <c r="R10" s="51"/>
      <c r="S10" s="51"/>
      <c r="T10" s="51"/>
      <c r="U10" s="51"/>
      <c r="V10" s="51"/>
      <c r="W10" s="13">
        <f t="shared" si="6"/>
        <v>89.508196721311478</v>
      </c>
      <c r="X10" s="14">
        <f t="shared" si="7"/>
        <v>39.781420765027335</v>
      </c>
    </row>
    <row r="11" spans="1:24" ht="14.5" x14ac:dyDescent="0.35">
      <c r="A11">
        <v>1014</v>
      </c>
      <c r="B11" t="s">
        <v>22</v>
      </c>
      <c r="C11" t="s">
        <v>1385</v>
      </c>
      <c r="D11" t="s">
        <v>23</v>
      </c>
      <c r="E11" t="s">
        <v>8</v>
      </c>
      <c r="F11" t="s">
        <v>1495</v>
      </c>
      <c r="G11" t="s">
        <v>1529</v>
      </c>
      <c r="H11" s="6">
        <v>43282</v>
      </c>
      <c r="I11" s="2">
        <v>45657</v>
      </c>
      <c r="J11">
        <v>434.3</v>
      </c>
      <c r="K11" s="45">
        <f t="shared" si="0"/>
        <v>957.02516339869283</v>
      </c>
      <c r="L11" s="2"/>
      <c r="M11" s="3">
        <f t="shared" si="1"/>
        <v>366</v>
      </c>
      <c r="N11" s="3">
        <f t="shared" si="2"/>
        <v>1</v>
      </c>
      <c r="O11" s="3">
        <f t="shared" si="3"/>
        <v>38</v>
      </c>
      <c r="P11" s="3">
        <f t="shared" si="5"/>
        <v>327</v>
      </c>
      <c r="Q11" s="51">
        <f t="shared" si="4"/>
        <v>142016.1</v>
      </c>
      <c r="R11" s="51"/>
      <c r="S11" s="51"/>
      <c r="T11" s="51"/>
      <c r="U11" s="51"/>
      <c r="V11" s="51"/>
      <c r="W11" s="13">
        <f t="shared" si="6"/>
        <v>80.409836065573771</v>
      </c>
      <c r="X11" s="14">
        <f t="shared" si="7"/>
        <v>35.73770491803279</v>
      </c>
    </row>
    <row r="12" spans="1:24" ht="14.5" x14ac:dyDescent="0.35">
      <c r="A12">
        <v>1015</v>
      </c>
      <c r="B12" t="s">
        <v>25</v>
      </c>
      <c r="C12" t="s">
        <v>1385</v>
      </c>
      <c r="D12" t="s">
        <v>14</v>
      </c>
      <c r="E12" t="s">
        <v>8</v>
      </c>
      <c r="F12" t="s">
        <v>1495</v>
      </c>
      <c r="G12" t="s">
        <v>1529</v>
      </c>
      <c r="H12" s="6">
        <v>41365</v>
      </c>
      <c r="I12" s="2">
        <v>45657</v>
      </c>
      <c r="J12">
        <v>1071.78</v>
      </c>
      <c r="K12" s="45">
        <f t="shared" si="0"/>
        <v>2481.3433333333332</v>
      </c>
      <c r="L12" s="2"/>
      <c r="M12" s="3">
        <f t="shared" si="1"/>
        <v>366</v>
      </c>
      <c r="N12" s="3">
        <f t="shared" si="2"/>
        <v>0</v>
      </c>
      <c r="O12" s="3">
        <f t="shared" si="3"/>
        <v>0</v>
      </c>
      <c r="P12" s="3">
        <f t="shared" si="5"/>
        <v>366</v>
      </c>
      <c r="Q12" s="51">
        <f t="shared" si="4"/>
        <v>190885.10399999999</v>
      </c>
      <c r="R12" s="51"/>
      <c r="S12" s="51"/>
      <c r="T12" s="51"/>
      <c r="U12" s="51"/>
      <c r="V12" s="51"/>
      <c r="W12" s="13">
        <f t="shared" si="6"/>
        <v>90</v>
      </c>
      <c r="X12" s="14">
        <f t="shared" si="7"/>
        <v>40</v>
      </c>
    </row>
    <row r="13" spans="1:24" ht="14.5" x14ac:dyDescent="0.35">
      <c r="A13">
        <v>1016</v>
      </c>
      <c r="B13" t="s">
        <v>26</v>
      </c>
      <c r="C13" t="s">
        <v>1385</v>
      </c>
      <c r="D13" t="s">
        <v>23</v>
      </c>
      <c r="E13" t="s">
        <v>8</v>
      </c>
      <c r="F13" t="s">
        <v>1495</v>
      </c>
      <c r="G13" t="s">
        <v>1529</v>
      </c>
      <c r="H13" s="6">
        <v>42737</v>
      </c>
      <c r="I13" s="2">
        <v>45657</v>
      </c>
      <c r="J13">
        <v>434.3</v>
      </c>
      <c r="K13" s="45">
        <f t="shared" si="0"/>
        <v>1276.6777124183006</v>
      </c>
      <c r="L13" s="2"/>
      <c r="M13" s="3">
        <f t="shared" si="1"/>
        <v>366</v>
      </c>
      <c r="N13" s="3">
        <f t="shared" si="2"/>
        <v>1</v>
      </c>
      <c r="O13" s="3">
        <f t="shared" si="3"/>
        <v>0</v>
      </c>
      <c r="P13" s="3">
        <f t="shared" si="5"/>
        <v>365</v>
      </c>
      <c r="Q13" s="51">
        <f t="shared" si="4"/>
        <v>158519.5</v>
      </c>
      <c r="R13" s="51"/>
      <c r="S13" s="51"/>
      <c r="T13" s="51"/>
      <c r="U13" s="51"/>
      <c r="V13" s="51"/>
      <c r="W13" s="13">
        <f t="shared" si="6"/>
        <v>89.754098360655732</v>
      </c>
      <c r="X13" s="14">
        <f t="shared" si="7"/>
        <v>39.89071038251366</v>
      </c>
    </row>
    <row r="14" spans="1:24" ht="14.5" x14ac:dyDescent="0.35">
      <c r="A14">
        <v>1017</v>
      </c>
      <c r="B14" t="s">
        <v>27</v>
      </c>
      <c r="C14" t="s">
        <v>1385</v>
      </c>
      <c r="D14" t="s">
        <v>23</v>
      </c>
      <c r="E14" t="s">
        <v>8</v>
      </c>
      <c r="F14" t="s">
        <v>1495</v>
      </c>
      <c r="G14" t="s">
        <v>1529</v>
      </c>
      <c r="H14" s="6">
        <v>44739</v>
      </c>
      <c r="I14" s="2">
        <v>45657</v>
      </c>
      <c r="J14">
        <v>434.3</v>
      </c>
      <c r="K14" s="45">
        <f t="shared" si="0"/>
        <v>1249.9109150326797</v>
      </c>
      <c r="L14" s="2"/>
      <c r="M14" s="3">
        <f t="shared" si="1"/>
        <v>366</v>
      </c>
      <c r="N14" s="3">
        <f t="shared" si="2"/>
        <v>2</v>
      </c>
      <c r="O14" s="3">
        <f t="shared" si="3"/>
        <v>0</v>
      </c>
      <c r="P14" s="3">
        <f t="shared" si="5"/>
        <v>364</v>
      </c>
      <c r="Q14" s="51">
        <f t="shared" si="4"/>
        <v>158085.20000000001</v>
      </c>
      <c r="R14" s="51"/>
      <c r="S14" s="51"/>
      <c r="T14" s="51"/>
      <c r="U14" s="51"/>
      <c r="V14" s="51"/>
      <c r="W14" s="13">
        <f t="shared" si="6"/>
        <v>89.508196721311478</v>
      </c>
      <c r="X14" s="14">
        <f t="shared" si="7"/>
        <v>39.781420765027335</v>
      </c>
    </row>
    <row r="15" spans="1:24" ht="14.5" x14ac:dyDescent="0.35">
      <c r="A15">
        <v>1018</v>
      </c>
      <c r="B15" t="s">
        <v>29</v>
      </c>
      <c r="C15" t="s">
        <v>1385</v>
      </c>
      <c r="D15" t="s">
        <v>30</v>
      </c>
      <c r="E15" t="s">
        <v>8</v>
      </c>
      <c r="F15" t="s">
        <v>1495</v>
      </c>
      <c r="G15" t="s">
        <v>1529</v>
      </c>
      <c r="H15" s="6">
        <v>44760</v>
      </c>
      <c r="I15" s="2">
        <v>45657</v>
      </c>
      <c r="J15">
        <v>434.3</v>
      </c>
      <c r="K15" s="45">
        <f t="shared" si="0"/>
        <v>1287.6297385620915</v>
      </c>
      <c r="L15" s="2"/>
      <c r="M15" s="3">
        <f t="shared" si="1"/>
        <v>366</v>
      </c>
      <c r="N15" s="3">
        <f t="shared" si="2"/>
        <v>2</v>
      </c>
      <c r="O15" s="3">
        <f t="shared" si="3"/>
        <v>0</v>
      </c>
      <c r="P15" s="3">
        <f t="shared" si="5"/>
        <v>364</v>
      </c>
      <c r="Q15" s="51">
        <f t="shared" si="4"/>
        <v>158085.20000000001</v>
      </c>
      <c r="R15" s="51"/>
      <c r="S15" s="51"/>
      <c r="T15" s="51"/>
      <c r="U15" s="51"/>
      <c r="V15" s="51"/>
      <c r="W15" s="13">
        <f t="shared" si="6"/>
        <v>89.508196721311478</v>
      </c>
      <c r="X15" s="14">
        <f t="shared" si="7"/>
        <v>39.781420765027335</v>
      </c>
    </row>
    <row r="16" spans="1:24" ht="14.5" x14ac:dyDescent="0.35">
      <c r="A16">
        <v>1019</v>
      </c>
      <c r="B16" t="s">
        <v>32</v>
      </c>
      <c r="C16" t="s">
        <v>1385</v>
      </c>
      <c r="D16" t="s">
        <v>33</v>
      </c>
      <c r="E16" t="s">
        <v>8</v>
      </c>
      <c r="F16" t="s">
        <v>1495</v>
      </c>
      <c r="G16" t="s">
        <v>1529</v>
      </c>
      <c r="H16" s="6">
        <v>44781</v>
      </c>
      <c r="I16" s="2">
        <v>45657</v>
      </c>
      <c r="J16">
        <v>341.85</v>
      </c>
      <c r="K16" s="45">
        <f t="shared" si="0"/>
        <v>1157.828496732026</v>
      </c>
      <c r="L16" s="2"/>
      <c r="M16" s="3">
        <f t="shared" si="1"/>
        <v>366</v>
      </c>
      <c r="N16" s="3">
        <f t="shared" si="2"/>
        <v>2</v>
      </c>
      <c r="O16" s="3">
        <f t="shared" si="3"/>
        <v>0</v>
      </c>
      <c r="P16" s="3">
        <f t="shared" si="5"/>
        <v>364</v>
      </c>
      <c r="Q16" s="51">
        <f t="shared" si="4"/>
        <v>124433.40000000001</v>
      </c>
      <c r="R16" s="51"/>
      <c r="S16" s="51"/>
      <c r="T16" s="51"/>
      <c r="U16" s="51"/>
      <c r="V16" s="51"/>
      <c r="W16" s="13">
        <f t="shared" si="6"/>
        <v>89.508196721311478</v>
      </c>
      <c r="X16" s="14">
        <f t="shared" si="7"/>
        <v>39.781420765027335</v>
      </c>
    </row>
    <row r="17" spans="1:24" ht="14.5" x14ac:dyDescent="0.35">
      <c r="A17">
        <v>1020</v>
      </c>
      <c r="B17" t="s">
        <v>35</v>
      </c>
      <c r="C17" t="s">
        <v>1385</v>
      </c>
      <c r="D17" t="s">
        <v>23</v>
      </c>
      <c r="E17" t="s">
        <v>8</v>
      </c>
      <c r="F17" t="s">
        <v>1495</v>
      </c>
      <c r="G17" t="s">
        <v>1529</v>
      </c>
      <c r="H17" s="6">
        <v>45222</v>
      </c>
      <c r="I17" s="2">
        <v>45657</v>
      </c>
      <c r="J17">
        <v>406.35</v>
      </c>
      <c r="K17" s="45">
        <f t="shared" si="0"/>
        <v>1236.1907843137255</v>
      </c>
      <c r="L17" s="2"/>
      <c r="M17" s="3">
        <f t="shared" si="1"/>
        <v>366</v>
      </c>
      <c r="N17" s="3">
        <f t="shared" si="2"/>
        <v>0</v>
      </c>
      <c r="O17" s="3">
        <f t="shared" si="3"/>
        <v>0</v>
      </c>
      <c r="P17" s="3">
        <f t="shared" si="5"/>
        <v>366</v>
      </c>
      <c r="Q17" s="51">
        <f t="shared" si="4"/>
        <v>148724.1</v>
      </c>
      <c r="R17" s="51"/>
      <c r="S17" s="51"/>
      <c r="T17" s="51"/>
      <c r="U17" s="51"/>
      <c r="V17" s="51"/>
      <c r="W17" s="13">
        <f t="shared" si="6"/>
        <v>90</v>
      </c>
      <c r="X17" s="14">
        <f t="shared" si="7"/>
        <v>40</v>
      </c>
    </row>
    <row r="18" spans="1:24" ht="14.5" x14ac:dyDescent="0.35">
      <c r="A18">
        <v>1101</v>
      </c>
      <c r="B18" t="s">
        <v>37</v>
      </c>
      <c r="C18" t="s">
        <v>1385</v>
      </c>
      <c r="D18" t="s">
        <v>38</v>
      </c>
      <c r="E18" t="s">
        <v>8</v>
      </c>
      <c r="F18" t="s">
        <v>39</v>
      </c>
      <c r="G18" t="s">
        <v>40</v>
      </c>
      <c r="H18" s="6">
        <v>43831</v>
      </c>
      <c r="I18" s="2">
        <v>45657</v>
      </c>
      <c r="J18">
        <v>303.47000000000003</v>
      </c>
      <c r="K18" s="45">
        <f t="shared" si="0"/>
        <v>1033.608954248366</v>
      </c>
      <c r="L18" s="2"/>
      <c r="M18" s="3">
        <f t="shared" si="1"/>
        <v>366</v>
      </c>
      <c r="N18" s="3">
        <f t="shared" si="2"/>
        <v>2</v>
      </c>
      <c r="O18" s="3">
        <f t="shared" si="3"/>
        <v>0</v>
      </c>
      <c r="P18" s="3">
        <f t="shared" si="5"/>
        <v>364</v>
      </c>
      <c r="Q18" s="51">
        <f t="shared" si="4"/>
        <v>110463.08000000002</v>
      </c>
      <c r="R18" s="51"/>
      <c r="S18" s="51"/>
      <c r="T18" s="51"/>
      <c r="U18" s="51"/>
      <c r="V18" s="51"/>
      <c r="W18" s="13">
        <f t="shared" si="6"/>
        <v>89.508196721311478</v>
      </c>
      <c r="X18" s="14">
        <f t="shared" si="7"/>
        <v>39.781420765027335</v>
      </c>
    </row>
    <row r="19" spans="1:24" ht="14.5" x14ac:dyDescent="0.35">
      <c r="A19">
        <v>1102</v>
      </c>
      <c r="B19" t="s">
        <v>42</v>
      </c>
      <c r="C19" t="s">
        <v>1385</v>
      </c>
      <c r="D19" t="s">
        <v>38</v>
      </c>
      <c r="E19" t="s">
        <v>8</v>
      </c>
      <c r="F19" t="s">
        <v>1496</v>
      </c>
      <c r="G19" t="s">
        <v>40</v>
      </c>
      <c r="H19" s="6">
        <v>43831</v>
      </c>
      <c r="I19" s="2">
        <v>45657</v>
      </c>
      <c r="J19">
        <v>303.47000000000003</v>
      </c>
      <c r="K19" s="45">
        <f t="shared" si="0"/>
        <v>1137.1563398692811</v>
      </c>
      <c r="L19" s="2"/>
      <c r="M19" s="3">
        <f t="shared" si="1"/>
        <v>366</v>
      </c>
      <c r="N19" s="3">
        <f t="shared" si="2"/>
        <v>0</v>
      </c>
      <c r="O19" s="3">
        <f t="shared" si="3"/>
        <v>0</v>
      </c>
      <c r="P19" s="3">
        <f t="shared" si="5"/>
        <v>366</v>
      </c>
      <c r="Q19" s="51">
        <f t="shared" si="4"/>
        <v>111070.02</v>
      </c>
      <c r="R19" s="51"/>
      <c r="S19" s="51"/>
      <c r="T19" s="51"/>
      <c r="U19" s="51"/>
      <c r="V19" s="51"/>
      <c r="W19" s="13">
        <f t="shared" si="6"/>
        <v>90</v>
      </c>
      <c r="X19" s="14">
        <f t="shared" si="7"/>
        <v>40</v>
      </c>
    </row>
    <row r="20" spans="1:24" ht="14.5" x14ac:dyDescent="0.35">
      <c r="A20">
        <v>1103</v>
      </c>
      <c r="B20" t="s">
        <v>44</v>
      </c>
      <c r="C20" t="s">
        <v>1385</v>
      </c>
      <c r="D20" t="s">
        <v>38</v>
      </c>
      <c r="E20" t="s">
        <v>8</v>
      </c>
      <c r="F20" t="s">
        <v>1497</v>
      </c>
      <c r="G20" t="s">
        <v>40</v>
      </c>
      <c r="H20" s="6">
        <v>43831</v>
      </c>
      <c r="I20" s="2">
        <v>45657</v>
      </c>
      <c r="J20">
        <v>303.47000000000003</v>
      </c>
      <c r="K20" s="45">
        <f t="shared" si="0"/>
        <v>1032.9837908496734</v>
      </c>
      <c r="L20" s="2"/>
      <c r="M20" s="3">
        <f t="shared" si="1"/>
        <v>366</v>
      </c>
      <c r="N20" s="3">
        <f t="shared" si="2"/>
        <v>8</v>
      </c>
      <c r="O20" s="3">
        <f t="shared" si="3"/>
        <v>5</v>
      </c>
      <c r="P20" s="3">
        <f t="shared" si="5"/>
        <v>353</v>
      </c>
      <c r="Q20" s="51">
        <f t="shared" si="4"/>
        <v>107124.91</v>
      </c>
      <c r="R20" s="51"/>
      <c r="S20" s="51"/>
      <c r="T20" s="51"/>
      <c r="U20" s="51"/>
      <c r="V20" s="51"/>
      <c r="W20" s="13">
        <f t="shared" si="6"/>
        <v>86.803278688524586</v>
      </c>
      <c r="X20" s="14">
        <f t="shared" si="7"/>
        <v>38.579234972677597</v>
      </c>
    </row>
    <row r="21" spans="1:24" ht="14.5" x14ac:dyDescent="0.35">
      <c r="A21">
        <v>1104</v>
      </c>
      <c r="B21" t="s">
        <v>46</v>
      </c>
      <c r="C21" t="s">
        <v>1385</v>
      </c>
      <c r="D21" t="s">
        <v>38</v>
      </c>
      <c r="E21" t="s">
        <v>8</v>
      </c>
      <c r="F21" t="s">
        <v>1497</v>
      </c>
      <c r="G21" t="s">
        <v>40</v>
      </c>
      <c r="H21" s="6">
        <v>44305</v>
      </c>
      <c r="I21" s="2">
        <v>45657</v>
      </c>
      <c r="J21">
        <v>303.47000000000003</v>
      </c>
      <c r="K21" s="45">
        <f t="shared" si="0"/>
        <v>1035.8305228758168</v>
      </c>
      <c r="L21" s="2"/>
      <c r="M21" s="3">
        <f t="shared" si="1"/>
        <v>366</v>
      </c>
      <c r="N21" s="3">
        <f t="shared" si="2"/>
        <v>13</v>
      </c>
      <c r="O21" s="3">
        <f t="shared" si="3"/>
        <v>0</v>
      </c>
      <c r="P21" s="3">
        <f t="shared" si="5"/>
        <v>353</v>
      </c>
      <c r="Q21" s="51">
        <f t="shared" si="4"/>
        <v>107124.91</v>
      </c>
      <c r="R21" s="51"/>
      <c r="S21" s="51"/>
      <c r="T21" s="51"/>
      <c r="U21" s="51"/>
      <c r="V21" s="51"/>
      <c r="W21" s="13">
        <f t="shared" si="6"/>
        <v>86.803278688524586</v>
      </c>
      <c r="X21" s="14">
        <f t="shared" si="7"/>
        <v>38.579234972677597</v>
      </c>
    </row>
    <row r="22" spans="1:24" ht="14.5" x14ac:dyDescent="0.35">
      <c r="A22">
        <v>1105</v>
      </c>
      <c r="B22" t="s">
        <v>48</v>
      </c>
      <c r="C22" t="s">
        <v>1385</v>
      </c>
      <c r="D22" t="s">
        <v>38</v>
      </c>
      <c r="E22" t="s">
        <v>8</v>
      </c>
      <c r="F22" t="s">
        <v>39</v>
      </c>
      <c r="G22" t="s">
        <v>40</v>
      </c>
      <c r="H22" s="6">
        <v>44103</v>
      </c>
      <c r="I22" s="2">
        <v>45657</v>
      </c>
      <c r="J22">
        <v>303.47000000000003</v>
      </c>
      <c r="K22" s="45">
        <f t="shared" si="0"/>
        <v>1040.8022222222221</v>
      </c>
      <c r="L22" s="2"/>
      <c r="M22" s="3">
        <f t="shared" si="1"/>
        <v>366</v>
      </c>
      <c r="N22" s="3">
        <f t="shared" si="2"/>
        <v>5</v>
      </c>
      <c r="O22" s="3">
        <f t="shared" si="3"/>
        <v>86</v>
      </c>
      <c r="P22" s="3">
        <f t="shared" si="5"/>
        <v>275</v>
      </c>
      <c r="Q22" s="51">
        <f t="shared" si="4"/>
        <v>83454.250000000015</v>
      </c>
      <c r="R22" s="51"/>
      <c r="S22" s="51"/>
      <c r="T22" s="51"/>
      <c r="U22" s="51"/>
      <c r="V22" s="51"/>
      <c r="W22" s="13">
        <f t="shared" si="6"/>
        <v>67.622950819672127</v>
      </c>
      <c r="X22" s="14">
        <f t="shared" si="7"/>
        <v>30.054644808743177</v>
      </c>
    </row>
    <row r="23" spans="1:24" ht="14.5" x14ac:dyDescent="0.35">
      <c r="A23">
        <v>1106</v>
      </c>
      <c r="B23" t="s">
        <v>50</v>
      </c>
      <c r="C23" t="s">
        <v>1385</v>
      </c>
      <c r="D23" t="s">
        <v>38</v>
      </c>
      <c r="E23" t="s">
        <v>8</v>
      </c>
      <c r="F23" t="s">
        <v>1496</v>
      </c>
      <c r="G23" t="s">
        <v>40</v>
      </c>
      <c r="H23" s="6">
        <v>43831</v>
      </c>
      <c r="I23" s="2">
        <v>45657</v>
      </c>
      <c r="J23">
        <v>303.47000000000003</v>
      </c>
      <c r="K23" s="45">
        <f t="shared" si="0"/>
        <v>1069.9043790849673</v>
      </c>
      <c r="L23" s="2"/>
      <c r="M23" s="3">
        <f t="shared" si="1"/>
        <v>366</v>
      </c>
      <c r="N23" s="3">
        <f t="shared" si="2"/>
        <v>13</v>
      </c>
      <c r="O23" s="3">
        <f t="shared" si="3"/>
        <v>0</v>
      </c>
      <c r="P23" s="3">
        <f t="shared" si="5"/>
        <v>353</v>
      </c>
      <c r="Q23" s="51">
        <f t="shared" si="4"/>
        <v>107124.91</v>
      </c>
      <c r="R23" s="51"/>
      <c r="S23" s="51"/>
      <c r="T23" s="51"/>
      <c r="U23" s="51"/>
      <c r="V23" s="51"/>
      <c r="W23" s="13">
        <f t="shared" si="6"/>
        <v>86.803278688524586</v>
      </c>
      <c r="X23" s="14">
        <f t="shared" si="7"/>
        <v>38.579234972677597</v>
      </c>
    </row>
    <row r="24" spans="1:24" ht="14.5" x14ac:dyDescent="0.35">
      <c r="A24">
        <v>1107</v>
      </c>
      <c r="B24" t="s">
        <v>51</v>
      </c>
      <c r="C24" t="s">
        <v>1385</v>
      </c>
      <c r="D24" t="s">
        <v>38</v>
      </c>
      <c r="E24" t="s">
        <v>8</v>
      </c>
      <c r="F24" t="s">
        <v>39</v>
      </c>
      <c r="G24" t="s">
        <v>40</v>
      </c>
      <c r="H24" s="6">
        <v>44088</v>
      </c>
      <c r="I24" s="2">
        <v>45657</v>
      </c>
      <c r="J24">
        <v>303.47000000000003</v>
      </c>
      <c r="K24" s="45">
        <f t="shared" si="0"/>
        <v>1015.7023529411762</v>
      </c>
      <c r="L24" s="2"/>
      <c r="M24" s="3">
        <f t="shared" si="1"/>
        <v>366</v>
      </c>
      <c r="N24" s="3">
        <f t="shared" si="2"/>
        <v>8</v>
      </c>
      <c r="O24" s="3">
        <f t="shared" si="3"/>
        <v>3</v>
      </c>
      <c r="P24" s="3">
        <f t="shared" si="5"/>
        <v>355</v>
      </c>
      <c r="Q24" s="51">
        <f t="shared" si="4"/>
        <v>107731.85</v>
      </c>
      <c r="R24" s="51"/>
      <c r="S24" s="51"/>
      <c r="T24" s="51"/>
      <c r="U24" s="51"/>
      <c r="V24" s="51"/>
      <c r="W24" s="13">
        <f t="shared" si="6"/>
        <v>87.295081967213108</v>
      </c>
      <c r="X24" s="14">
        <f t="shared" si="7"/>
        <v>38.797814207650276</v>
      </c>
    </row>
    <row r="25" spans="1:24" ht="14.5" x14ac:dyDescent="0.35">
      <c r="A25">
        <v>1108</v>
      </c>
      <c r="B25" t="s">
        <v>53</v>
      </c>
      <c r="C25" t="s">
        <v>1385</v>
      </c>
      <c r="D25" t="s">
        <v>38</v>
      </c>
      <c r="E25" t="s">
        <v>8</v>
      </c>
      <c r="F25" t="s">
        <v>56</v>
      </c>
      <c r="G25" t="s">
        <v>40</v>
      </c>
      <c r="H25" s="6">
        <v>44018</v>
      </c>
      <c r="I25" s="2">
        <v>45657</v>
      </c>
      <c r="J25">
        <v>303.47000000000003</v>
      </c>
      <c r="K25" s="45">
        <f t="shared" si="0"/>
        <v>1000.6072549019606</v>
      </c>
      <c r="L25" s="2"/>
      <c r="M25" s="3">
        <f t="shared" si="1"/>
        <v>366</v>
      </c>
      <c r="N25" s="3">
        <f t="shared" si="2"/>
        <v>24</v>
      </c>
      <c r="O25" s="3">
        <f t="shared" si="3"/>
        <v>0</v>
      </c>
      <c r="P25" s="3">
        <f t="shared" si="5"/>
        <v>342</v>
      </c>
      <c r="Q25" s="51">
        <f t="shared" si="4"/>
        <v>103786.74</v>
      </c>
      <c r="R25" s="51"/>
      <c r="S25" s="51"/>
      <c r="T25" s="51"/>
      <c r="U25" s="51"/>
      <c r="V25" s="51"/>
      <c r="W25" s="13">
        <f t="shared" si="6"/>
        <v>84.098360655737707</v>
      </c>
      <c r="X25" s="14">
        <f t="shared" si="7"/>
        <v>37.377049180327873</v>
      </c>
    </row>
    <row r="26" spans="1:24" ht="14.5" x14ac:dyDescent="0.35">
      <c r="A26">
        <v>1109</v>
      </c>
      <c r="B26" t="s">
        <v>55</v>
      </c>
      <c r="C26" t="s">
        <v>1385</v>
      </c>
      <c r="D26" t="s">
        <v>38</v>
      </c>
      <c r="E26" t="s">
        <v>8</v>
      </c>
      <c r="F26" t="s">
        <v>56</v>
      </c>
      <c r="G26" t="s">
        <v>40</v>
      </c>
      <c r="H26" s="6">
        <v>43831</v>
      </c>
      <c r="I26" s="2">
        <v>45657</v>
      </c>
      <c r="J26">
        <v>303.47000000000003</v>
      </c>
      <c r="K26" s="45">
        <f t="shared" si="0"/>
        <v>1059.7135294117645</v>
      </c>
      <c r="L26" s="2"/>
      <c r="M26" s="3">
        <f t="shared" si="1"/>
        <v>366</v>
      </c>
      <c r="N26" s="3">
        <f t="shared" si="2"/>
        <v>5</v>
      </c>
      <c r="O26" s="3">
        <f t="shared" si="3"/>
        <v>0</v>
      </c>
      <c r="P26" s="3">
        <f t="shared" si="5"/>
        <v>361</v>
      </c>
      <c r="Q26" s="51">
        <f t="shared" si="4"/>
        <v>109552.67000000001</v>
      </c>
      <c r="R26" s="51"/>
      <c r="S26" s="51"/>
      <c r="T26" s="51"/>
      <c r="U26" s="51"/>
      <c r="V26" s="51"/>
      <c r="W26" s="13">
        <f t="shared" si="6"/>
        <v>88.770491803278688</v>
      </c>
      <c r="X26" s="14">
        <f t="shared" si="7"/>
        <v>39.453551912568301</v>
      </c>
    </row>
    <row r="27" spans="1:24" ht="14.5" x14ac:dyDescent="0.35">
      <c r="A27">
        <v>1110</v>
      </c>
      <c r="B27" t="s">
        <v>57</v>
      </c>
      <c r="C27" t="s">
        <v>1385</v>
      </c>
      <c r="D27" t="s">
        <v>38</v>
      </c>
      <c r="E27" t="s">
        <v>8</v>
      </c>
      <c r="F27" t="s">
        <v>1497</v>
      </c>
      <c r="G27" t="s">
        <v>40</v>
      </c>
      <c r="H27" s="6">
        <v>43831</v>
      </c>
      <c r="I27" s="2">
        <v>45657</v>
      </c>
      <c r="J27">
        <v>303.47000000000003</v>
      </c>
      <c r="K27" s="45">
        <f t="shared" si="0"/>
        <v>1082.4401307189542</v>
      </c>
      <c r="L27" s="2"/>
      <c r="M27" s="3">
        <f t="shared" si="1"/>
        <v>366</v>
      </c>
      <c r="N27" s="3">
        <f t="shared" si="2"/>
        <v>6</v>
      </c>
      <c r="O27" s="3">
        <f t="shared" si="3"/>
        <v>0</v>
      </c>
      <c r="P27" s="3">
        <f t="shared" si="5"/>
        <v>360</v>
      </c>
      <c r="Q27" s="51">
        <f t="shared" si="4"/>
        <v>109249.20000000001</v>
      </c>
      <c r="R27" s="51"/>
      <c r="S27" s="51"/>
      <c r="T27" s="51"/>
      <c r="U27" s="51"/>
      <c r="V27" s="51"/>
      <c r="W27" s="13">
        <f t="shared" si="6"/>
        <v>88.52459016393442</v>
      </c>
      <c r="X27" s="14">
        <f t="shared" si="7"/>
        <v>39.344262295081975</v>
      </c>
    </row>
    <row r="28" spans="1:24" ht="14.5" x14ac:dyDescent="0.35">
      <c r="A28">
        <v>1111</v>
      </c>
      <c r="B28" t="s">
        <v>58</v>
      </c>
      <c r="C28" t="s">
        <v>1385</v>
      </c>
      <c r="D28" t="s">
        <v>38</v>
      </c>
      <c r="E28" t="s">
        <v>8</v>
      </c>
      <c r="F28" t="s">
        <v>1497</v>
      </c>
      <c r="G28" t="s">
        <v>40</v>
      </c>
      <c r="H28" s="6">
        <v>43831</v>
      </c>
      <c r="I28" s="2">
        <v>45657</v>
      </c>
      <c r="J28">
        <v>303.47000000000003</v>
      </c>
      <c r="K28" s="45">
        <f t="shared" si="0"/>
        <v>1098.9537908496732</v>
      </c>
      <c r="L28" s="2"/>
      <c r="M28" s="3">
        <f t="shared" si="1"/>
        <v>366</v>
      </c>
      <c r="N28" s="3">
        <f t="shared" si="2"/>
        <v>4</v>
      </c>
      <c r="O28" s="3">
        <f t="shared" si="3"/>
        <v>0</v>
      </c>
      <c r="P28" s="3">
        <f t="shared" si="5"/>
        <v>362</v>
      </c>
      <c r="Q28" s="51">
        <f t="shared" si="4"/>
        <v>109856.14000000001</v>
      </c>
      <c r="R28" s="51"/>
      <c r="S28" s="51"/>
      <c r="T28" s="51"/>
      <c r="U28" s="51"/>
      <c r="V28" s="51"/>
      <c r="W28" s="13">
        <f t="shared" si="6"/>
        <v>89.016393442622956</v>
      </c>
      <c r="X28" s="14">
        <f t="shared" si="7"/>
        <v>39.562841530054641</v>
      </c>
    </row>
    <row r="29" spans="1:24" ht="14.5" x14ac:dyDescent="0.35">
      <c r="A29">
        <v>1113</v>
      </c>
      <c r="B29" t="s">
        <v>59</v>
      </c>
      <c r="C29" t="s">
        <v>1385</v>
      </c>
      <c r="D29" t="s">
        <v>38</v>
      </c>
      <c r="E29" t="s">
        <v>8</v>
      </c>
      <c r="F29" t="s">
        <v>1498</v>
      </c>
      <c r="G29" t="s">
        <v>40</v>
      </c>
      <c r="H29" s="6">
        <v>44249</v>
      </c>
      <c r="I29" s="2">
        <v>45657</v>
      </c>
      <c r="J29">
        <v>303.47000000000003</v>
      </c>
      <c r="K29" s="45">
        <f t="shared" si="0"/>
        <v>1084.8711764705881</v>
      </c>
      <c r="L29" s="2"/>
      <c r="M29" s="3">
        <f t="shared" si="1"/>
        <v>366</v>
      </c>
      <c r="N29" s="3">
        <f t="shared" si="2"/>
        <v>1</v>
      </c>
      <c r="O29" s="3">
        <f t="shared" si="3"/>
        <v>0</v>
      </c>
      <c r="P29" s="3">
        <f t="shared" si="5"/>
        <v>365</v>
      </c>
      <c r="Q29" s="51">
        <f t="shared" si="4"/>
        <v>110766.55</v>
      </c>
      <c r="R29" s="51"/>
      <c r="S29" s="51"/>
      <c r="T29" s="51"/>
      <c r="U29" s="51"/>
      <c r="V29" s="51"/>
      <c r="W29" s="13">
        <f t="shared" si="6"/>
        <v>89.754098360655732</v>
      </c>
      <c r="X29" s="14">
        <f t="shared" si="7"/>
        <v>39.89071038251366</v>
      </c>
    </row>
    <row r="30" spans="1:24" ht="14.5" x14ac:dyDescent="0.35">
      <c r="A30">
        <v>1115</v>
      </c>
      <c r="B30" t="s">
        <v>61</v>
      </c>
      <c r="C30" t="s">
        <v>1385</v>
      </c>
      <c r="D30" t="s">
        <v>38</v>
      </c>
      <c r="E30" t="s">
        <v>8</v>
      </c>
      <c r="F30" t="s">
        <v>39</v>
      </c>
      <c r="G30" t="s">
        <v>40</v>
      </c>
      <c r="H30" s="6">
        <v>43831</v>
      </c>
      <c r="I30" s="2">
        <v>45657</v>
      </c>
      <c r="J30">
        <v>303.47000000000003</v>
      </c>
      <c r="K30" s="45">
        <f t="shared" si="0"/>
        <v>1010.9746405228758</v>
      </c>
      <c r="L30" s="2"/>
      <c r="M30" s="3">
        <f t="shared" si="1"/>
        <v>366</v>
      </c>
      <c r="N30" s="3">
        <f t="shared" si="2"/>
        <v>5</v>
      </c>
      <c r="O30" s="3">
        <f t="shared" si="3"/>
        <v>0</v>
      </c>
      <c r="P30" s="3">
        <f t="shared" si="5"/>
        <v>361</v>
      </c>
      <c r="Q30" s="51">
        <f t="shared" si="4"/>
        <v>109552.67000000001</v>
      </c>
      <c r="R30" s="51"/>
      <c r="S30" s="51"/>
      <c r="T30" s="51"/>
      <c r="U30" s="51"/>
      <c r="V30" s="51"/>
      <c r="W30" s="13">
        <f t="shared" si="6"/>
        <v>88.770491803278688</v>
      </c>
      <c r="X30" s="14">
        <f t="shared" si="7"/>
        <v>39.453551912568301</v>
      </c>
    </row>
    <row r="31" spans="1:24" ht="14.5" x14ac:dyDescent="0.35">
      <c r="A31">
        <v>1116</v>
      </c>
      <c r="B31" t="s">
        <v>62</v>
      </c>
      <c r="C31" t="s">
        <v>1385</v>
      </c>
      <c r="D31" t="s">
        <v>38</v>
      </c>
      <c r="E31" t="s">
        <v>8</v>
      </c>
      <c r="F31" t="s">
        <v>1497</v>
      </c>
      <c r="G31" t="s">
        <v>40</v>
      </c>
      <c r="H31" s="6">
        <v>43831</v>
      </c>
      <c r="I31" s="2">
        <v>45657</v>
      </c>
      <c r="J31">
        <v>303.47000000000003</v>
      </c>
      <c r="K31" s="45">
        <f t="shared" si="0"/>
        <v>1084.3276470588235</v>
      </c>
      <c r="L31" s="2"/>
      <c r="M31" s="3">
        <f t="shared" si="1"/>
        <v>366</v>
      </c>
      <c r="N31" s="3">
        <f t="shared" si="2"/>
        <v>7</v>
      </c>
      <c r="O31" s="3">
        <f t="shared" si="3"/>
        <v>0</v>
      </c>
      <c r="P31" s="3">
        <f t="shared" si="5"/>
        <v>359</v>
      </c>
      <c r="Q31" s="51">
        <f t="shared" si="4"/>
        <v>108945.73000000001</v>
      </c>
      <c r="R31" s="51"/>
      <c r="S31" s="51"/>
      <c r="T31" s="51"/>
      <c r="U31" s="51"/>
      <c r="V31" s="51"/>
      <c r="W31" s="13">
        <f t="shared" si="6"/>
        <v>88.278688524590166</v>
      </c>
      <c r="X31" s="14">
        <f t="shared" si="7"/>
        <v>39.234972677595636</v>
      </c>
    </row>
    <row r="32" spans="1:24" ht="14.5" x14ac:dyDescent="0.35">
      <c r="A32">
        <v>1117</v>
      </c>
      <c r="B32" t="s">
        <v>63</v>
      </c>
      <c r="C32" t="s">
        <v>1385</v>
      </c>
      <c r="D32" t="s">
        <v>38</v>
      </c>
      <c r="E32" t="s">
        <v>8</v>
      </c>
      <c r="F32" t="s">
        <v>1499</v>
      </c>
      <c r="G32" t="s">
        <v>40</v>
      </c>
      <c r="H32" s="6">
        <v>43976</v>
      </c>
      <c r="I32" s="2">
        <v>45657</v>
      </c>
      <c r="J32">
        <v>303.47000000000003</v>
      </c>
      <c r="K32" s="45">
        <f t="shared" si="0"/>
        <v>1018.1032679738561</v>
      </c>
      <c r="L32" s="2"/>
      <c r="M32" s="3">
        <f t="shared" si="1"/>
        <v>366</v>
      </c>
      <c r="N32" s="3">
        <f t="shared" si="2"/>
        <v>0</v>
      </c>
      <c r="O32" s="3">
        <f t="shared" si="3"/>
        <v>0</v>
      </c>
      <c r="P32" s="3">
        <f t="shared" si="5"/>
        <v>366</v>
      </c>
      <c r="Q32" s="51">
        <f t="shared" si="4"/>
        <v>111070.02</v>
      </c>
      <c r="R32" s="51"/>
      <c r="S32" s="51"/>
      <c r="T32" s="51"/>
      <c r="U32" s="51"/>
      <c r="V32" s="51"/>
      <c r="W32" s="13">
        <f t="shared" si="6"/>
        <v>90</v>
      </c>
      <c r="X32" s="14">
        <f t="shared" si="7"/>
        <v>40</v>
      </c>
    </row>
    <row r="33" spans="1:24" ht="14.5" x14ac:dyDescent="0.35">
      <c r="A33">
        <v>1118</v>
      </c>
      <c r="B33" t="s">
        <v>66</v>
      </c>
      <c r="C33" t="s">
        <v>1385</v>
      </c>
      <c r="D33" t="s">
        <v>38</v>
      </c>
      <c r="E33" t="s">
        <v>8</v>
      </c>
      <c r="F33" t="s">
        <v>1497</v>
      </c>
      <c r="G33" t="s">
        <v>40</v>
      </c>
      <c r="H33" s="6">
        <v>43831</v>
      </c>
      <c r="I33" s="2">
        <v>45657</v>
      </c>
      <c r="J33">
        <v>303.47000000000003</v>
      </c>
      <c r="K33" s="45">
        <f t="shared" si="0"/>
        <v>1083.2573202614378</v>
      </c>
      <c r="L33" s="2"/>
      <c r="M33" s="3">
        <f t="shared" si="1"/>
        <v>366</v>
      </c>
      <c r="N33" s="3">
        <f t="shared" si="2"/>
        <v>4</v>
      </c>
      <c r="O33" s="3">
        <f t="shared" si="3"/>
        <v>0</v>
      </c>
      <c r="P33" s="3">
        <f t="shared" si="5"/>
        <v>362</v>
      </c>
      <c r="Q33" s="51">
        <f t="shared" si="4"/>
        <v>109856.14000000001</v>
      </c>
      <c r="R33" s="51"/>
      <c r="S33" s="51"/>
      <c r="T33" s="51"/>
      <c r="U33" s="51"/>
      <c r="V33" s="51"/>
      <c r="W33" s="13">
        <f t="shared" si="6"/>
        <v>89.016393442622956</v>
      </c>
      <c r="X33" s="14">
        <f t="shared" si="7"/>
        <v>39.562841530054641</v>
      </c>
    </row>
    <row r="34" spans="1:24" ht="14.5" x14ac:dyDescent="0.35">
      <c r="A34">
        <v>1120</v>
      </c>
      <c r="B34" t="s">
        <v>67</v>
      </c>
      <c r="C34" t="s">
        <v>1385</v>
      </c>
      <c r="D34" t="s">
        <v>38</v>
      </c>
      <c r="E34" t="s">
        <v>8</v>
      </c>
      <c r="F34" t="s">
        <v>56</v>
      </c>
      <c r="G34" t="s">
        <v>40</v>
      </c>
      <c r="H34" s="6">
        <v>43831</v>
      </c>
      <c r="I34" s="2">
        <v>45657</v>
      </c>
      <c r="J34">
        <v>303.47000000000003</v>
      </c>
      <c r="K34" s="45">
        <f t="shared" si="0"/>
        <v>1087.038888888889</v>
      </c>
      <c r="L34" s="2"/>
      <c r="M34" s="3">
        <f t="shared" si="1"/>
        <v>366</v>
      </c>
      <c r="N34" s="3">
        <f t="shared" si="2"/>
        <v>2</v>
      </c>
      <c r="O34" s="3">
        <f t="shared" si="3"/>
        <v>0</v>
      </c>
      <c r="P34" s="3">
        <f t="shared" si="5"/>
        <v>364</v>
      </c>
      <c r="Q34" s="51">
        <f t="shared" si="4"/>
        <v>110463.08000000002</v>
      </c>
      <c r="R34" s="51"/>
      <c r="S34" s="51"/>
      <c r="T34" s="51"/>
      <c r="U34" s="51"/>
      <c r="V34" s="51"/>
      <c r="W34" s="13">
        <f t="shared" si="6"/>
        <v>89.508196721311478</v>
      </c>
      <c r="X34" s="14">
        <f t="shared" si="7"/>
        <v>39.781420765027335</v>
      </c>
    </row>
    <row r="35" spans="1:24" ht="14.5" x14ac:dyDescent="0.35">
      <c r="A35">
        <v>1121</v>
      </c>
      <c r="B35" t="s">
        <v>68</v>
      </c>
      <c r="C35" t="s">
        <v>1385</v>
      </c>
      <c r="D35" t="s">
        <v>38</v>
      </c>
      <c r="E35" t="s">
        <v>8</v>
      </c>
      <c r="F35" t="s">
        <v>39</v>
      </c>
      <c r="G35" t="s">
        <v>40</v>
      </c>
      <c r="H35" s="6">
        <v>43831</v>
      </c>
      <c r="I35" s="2">
        <v>45657</v>
      </c>
      <c r="J35">
        <v>303.47000000000003</v>
      </c>
      <c r="K35" s="45">
        <f t="shared" si="0"/>
        <v>1088.6303267973856</v>
      </c>
      <c r="L35" s="2"/>
      <c r="M35" s="3">
        <f t="shared" si="1"/>
        <v>366</v>
      </c>
      <c r="N35" s="3">
        <f t="shared" si="2"/>
        <v>9</v>
      </c>
      <c r="O35" s="3">
        <f t="shared" si="3"/>
        <v>0</v>
      </c>
      <c r="P35" s="3">
        <f t="shared" si="5"/>
        <v>357</v>
      </c>
      <c r="Q35" s="51">
        <f t="shared" si="4"/>
        <v>108338.79000000001</v>
      </c>
      <c r="R35" s="51"/>
      <c r="S35" s="51"/>
      <c r="T35" s="51"/>
      <c r="U35" s="51"/>
      <c r="V35" s="51"/>
      <c r="W35" s="13">
        <f t="shared" si="6"/>
        <v>87.786885245901644</v>
      </c>
      <c r="X35" s="14">
        <f t="shared" si="7"/>
        <v>39.016393442622942</v>
      </c>
    </row>
    <row r="36" spans="1:24" ht="14.5" x14ac:dyDescent="0.35">
      <c r="A36">
        <v>1122</v>
      </c>
      <c r="B36" t="s">
        <v>69</v>
      </c>
      <c r="C36" t="s">
        <v>1385</v>
      </c>
      <c r="D36" t="s">
        <v>38</v>
      </c>
      <c r="E36" t="s">
        <v>8</v>
      </c>
      <c r="F36" t="s">
        <v>1496</v>
      </c>
      <c r="G36" t="s">
        <v>40</v>
      </c>
      <c r="H36" s="6">
        <v>43831</v>
      </c>
      <c r="I36" s="2">
        <v>45657</v>
      </c>
      <c r="J36">
        <v>303.47000000000003</v>
      </c>
      <c r="K36" s="45">
        <f t="shared" si="0"/>
        <v>1127.1479084967318</v>
      </c>
      <c r="L36" s="2"/>
      <c r="M36" s="3">
        <f t="shared" si="1"/>
        <v>366</v>
      </c>
      <c r="N36" s="3">
        <f t="shared" si="2"/>
        <v>8</v>
      </c>
      <c r="O36" s="3">
        <f t="shared" si="3"/>
        <v>0</v>
      </c>
      <c r="P36" s="3">
        <f t="shared" si="5"/>
        <v>358</v>
      </c>
      <c r="Q36" s="51">
        <f t="shared" si="4"/>
        <v>108642.26000000001</v>
      </c>
      <c r="R36" s="51"/>
      <c r="S36" s="51"/>
      <c r="T36" s="51"/>
      <c r="U36" s="51"/>
      <c r="V36" s="51"/>
      <c r="W36" s="13">
        <f t="shared" si="6"/>
        <v>88.032786885245898</v>
      </c>
      <c r="X36" s="14">
        <f t="shared" si="7"/>
        <v>39.125683060109296</v>
      </c>
    </row>
    <row r="37" spans="1:24" ht="14.5" x14ac:dyDescent="0.35">
      <c r="A37">
        <v>1124</v>
      </c>
      <c r="B37" t="s">
        <v>70</v>
      </c>
      <c r="C37" t="s">
        <v>1385</v>
      </c>
      <c r="D37" t="s">
        <v>38</v>
      </c>
      <c r="E37" t="s">
        <v>8</v>
      </c>
      <c r="F37" t="s">
        <v>1497</v>
      </c>
      <c r="G37" t="s">
        <v>40</v>
      </c>
      <c r="H37" s="6">
        <v>43831</v>
      </c>
      <c r="I37" s="2">
        <v>45657</v>
      </c>
      <c r="J37">
        <v>303.47000000000003</v>
      </c>
      <c r="K37" s="45">
        <f t="shared" si="0"/>
        <v>1102.0572549019607</v>
      </c>
      <c r="L37" s="2"/>
      <c r="M37" s="3">
        <f t="shared" si="1"/>
        <v>366</v>
      </c>
      <c r="N37" s="3">
        <f t="shared" si="2"/>
        <v>4</v>
      </c>
      <c r="O37" s="3">
        <f t="shared" si="3"/>
        <v>0</v>
      </c>
      <c r="P37" s="3">
        <f t="shared" si="5"/>
        <v>362</v>
      </c>
      <c r="Q37" s="51">
        <f t="shared" si="4"/>
        <v>109856.14000000001</v>
      </c>
      <c r="R37" s="51"/>
      <c r="S37" s="51"/>
      <c r="T37" s="51"/>
      <c r="U37" s="51"/>
      <c r="V37" s="51"/>
      <c r="W37" s="13">
        <f t="shared" si="6"/>
        <v>89.016393442622956</v>
      </c>
      <c r="X37" s="14">
        <f t="shared" si="7"/>
        <v>39.562841530054641</v>
      </c>
    </row>
    <row r="38" spans="1:24" ht="14.5" x14ac:dyDescent="0.35">
      <c r="A38">
        <v>1125</v>
      </c>
      <c r="B38" t="s">
        <v>71</v>
      </c>
      <c r="C38" t="s">
        <v>1385</v>
      </c>
      <c r="D38" t="s">
        <v>38</v>
      </c>
      <c r="E38" t="s">
        <v>8</v>
      </c>
      <c r="F38" t="s">
        <v>1496</v>
      </c>
      <c r="G38" t="s">
        <v>40</v>
      </c>
      <c r="H38" s="6">
        <v>43831</v>
      </c>
      <c r="I38" s="2">
        <v>45657</v>
      </c>
      <c r="J38">
        <v>303.47000000000003</v>
      </c>
      <c r="K38" s="45">
        <f t="shared" si="0"/>
        <v>1008.6562745098039</v>
      </c>
      <c r="L38" s="2"/>
      <c r="M38" s="3">
        <f t="shared" si="1"/>
        <v>366</v>
      </c>
      <c r="N38" s="3">
        <f t="shared" si="2"/>
        <v>11</v>
      </c>
      <c r="O38" s="3">
        <f t="shared" si="3"/>
        <v>10</v>
      </c>
      <c r="P38" s="3">
        <f t="shared" si="5"/>
        <v>345</v>
      </c>
      <c r="Q38" s="51">
        <f t="shared" si="4"/>
        <v>104697.15000000001</v>
      </c>
      <c r="R38" s="51"/>
      <c r="S38" s="51"/>
      <c r="T38" s="51"/>
      <c r="U38" s="51"/>
      <c r="V38" s="51"/>
      <c r="W38" s="13">
        <f t="shared" si="6"/>
        <v>84.836065573770483</v>
      </c>
      <c r="X38" s="14">
        <f t="shared" si="7"/>
        <v>37.704918032786892</v>
      </c>
    </row>
    <row r="39" spans="1:24" ht="14.5" x14ac:dyDescent="0.35">
      <c r="A39">
        <v>1126</v>
      </c>
      <c r="B39" t="s">
        <v>72</v>
      </c>
      <c r="C39" t="s">
        <v>1385</v>
      </c>
      <c r="D39" t="s">
        <v>38</v>
      </c>
      <c r="E39" t="s">
        <v>8</v>
      </c>
      <c r="F39" t="s">
        <v>1497</v>
      </c>
      <c r="G39" t="s">
        <v>40</v>
      </c>
      <c r="H39" s="6">
        <v>43831</v>
      </c>
      <c r="I39" s="2">
        <v>45657</v>
      </c>
      <c r="J39">
        <v>303.47000000000003</v>
      </c>
      <c r="K39" s="45">
        <f t="shared" si="0"/>
        <v>1101.1992810457516</v>
      </c>
      <c r="L39" s="2"/>
      <c r="M39" s="3">
        <f t="shared" si="1"/>
        <v>366</v>
      </c>
      <c r="N39" s="3">
        <f t="shared" si="2"/>
        <v>0</v>
      </c>
      <c r="O39" s="3">
        <f t="shared" si="3"/>
        <v>0</v>
      </c>
      <c r="P39" s="3">
        <f t="shared" si="5"/>
        <v>366</v>
      </c>
      <c r="Q39" s="51">
        <f t="shared" si="4"/>
        <v>111070.02</v>
      </c>
      <c r="R39" s="51"/>
      <c r="S39" s="51"/>
      <c r="T39" s="51"/>
      <c r="U39" s="51"/>
      <c r="V39" s="51"/>
      <c r="W39" s="13">
        <f t="shared" si="6"/>
        <v>90</v>
      </c>
      <c r="X39" s="14">
        <f t="shared" si="7"/>
        <v>40</v>
      </c>
    </row>
    <row r="40" spans="1:24" ht="14.5" x14ac:dyDescent="0.35">
      <c r="A40">
        <v>1128</v>
      </c>
      <c r="B40" t="s">
        <v>73</v>
      </c>
      <c r="C40" t="s">
        <v>1385</v>
      </c>
      <c r="D40" t="s">
        <v>38</v>
      </c>
      <c r="E40" t="s">
        <v>8</v>
      </c>
      <c r="F40" t="s">
        <v>56</v>
      </c>
      <c r="G40" t="s">
        <v>40</v>
      </c>
      <c r="H40" s="6">
        <v>43831</v>
      </c>
      <c r="I40" s="2">
        <v>45657</v>
      </c>
      <c r="J40">
        <v>303.47000000000003</v>
      </c>
      <c r="K40" s="45">
        <f t="shared" si="0"/>
        <v>1030.02522875817</v>
      </c>
      <c r="L40" s="2"/>
      <c r="M40" s="3">
        <f t="shared" si="1"/>
        <v>366</v>
      </c>
      <c r="N40" s="3">
        <f t="shared" si="2"/>
        <v>3</v>
      </c>
      <c r="O40" s="3">
        <f t="shared" si="3"/>
        <v>0</v>
      </c>
      <c r="P40" s="3">
        <f t="shared" si="5"/>
        <v>363</v>
      </c>
      <c r="Q40" s="51">
        <f t="shared" si="4"/>
        <v>110159.61000000002</v>
      </c>
      <c r="R40" s="51"/>
      <c r="S40" s="51"/>
      <c r="T40" s="51"/>
      <c r="U40" s="51"/>
      <c r="V40" s="51"/>
      <c r="W40" s="13">
        <f t="shared" si="6"/>
        <v>89.26229508196721</v>
      </c>
      <c r="X40" s="14">
        <f t="shared" si="7"/>
        <v>39.672131147540995</v>
      </c>
    </row>
    <row r="41" spans="1:24" ht="14.5" x14ac:dyDescent="0.35">
      <c r="A41">
        <v>1129</v>
      </c>
      <c r="B41" t="s">
        <v>74</v>
      </c>
      <c r="C41" t="s">
        <v>1488</v>
      </c>
      <c r="D41" t="s">
        <v>38</v>
      </c>
      <c r="E41" t="s">
        <v>8</v>
      </c>
      <c r="F41" t="s">
        <v>45</v>
      </c>
      <c r="G41" t="s">
        <v>40</v>
      </c>
      <c r="H41" s="6">
        <v>43831</v>
      </c>
      <c r="I41" s="2">
        <v>45657</v>
      </c>
      <c r="J41">
        <v>285.95</v>
      </c>
      <c r="K41" s="45" t="e">
        <f t="shared" si="0"/>
        <v>#N/A</v>
      </c>
      <c r="L41" s="2"/>
      <c r="M41" s="3">
        <f t="shared" si="1"/>
        <v>366</v>
      </c>
      <c r="N41" s="3">
        <f t="shared" si="2"/>
        <v>6</v>
      </c>
      <c r="O41" s="3">
        <f t="shared" si="3"/>
        <v>1</v>
      </c>
      <c r="P41" s="3">
        <f t="shared" si="5"/>
        <v>359</v>
      </c>
      <c r="Q41" s="51">
        <f t="shared" si="4"/>
        <v>102656.05</v>
      </c>
      <c r="R41" s="51"/>
      <c r="S41" s="51"/>
      <c r="T41" s="51"/>
      <c r="U41" s="51"/>
      <c r="V41" s="51"/>
      <c r="W41" s="13">
        <f t="shared" si="6"/>
        <v>88.278688524590166</v>
      </c>
      <c r="X41" s="14">
        <f t="shared" si="7"/>
        <v>39.234972677595636</v>
      </c>
    </row>
    <row r="42" spans="1:24" ht="14.5" x14ac:dyDescent="0.35">
      <c r="A42">
        <v>1130</v>
      </c>
      <c r="B42" t="s">
        <v>75</v>
      </c>
      <c r="C42" t="s">
        <v>1385</v>
      </c>
      <c r="D42" t="s">
        <v>38</v>
      </c>
      <c r="E42" t="s">
        <v>8</v>
      </c>
      <c r="F42" t="s">
        <v>56</v>
      </c>
      <c r="G42" t="s">
        <v>40</v>
      </c>
      <c r="H42" s="6">
        <v>43831</v>
      </c>
      <c r="I42" s="2">
        <v>45657</v>
      </c>
      <c r="J42">
        <v>303.47000000000003</v>
      </c>
      <c r="K42" s="45">
        <f t="shared" si="0"/>
        <v>1069.7767320261437</v>
      </c>
      <c r="L42" s="2"/>
      <c r="M42" s="3">
        <f t="shared" si="1"/>
        <v>366</v>
      </c>
      <c r="N42" s="3">
        <f t="shared" si="2"/>
        <v>4</v>
      </c>
      <c r="O42" s="3">
        <f t="shared" si="3"/>
        <v>0</v>
      </c>
      <c r="P42" s="3">
        <f t="shared" si="5"/>
        <v>362</v>
      </c>
      <c r="Q42" s="51">
        <f t="shared" si="4"/>
        <v>109856.14000000001</v>
      </c>
      <c r="R42" s="51"/>
      <c r="S42" s="51"/>
      <c r="T42" s="51"/>
      <c r="U42" s="51"/>
      <c r="V42" s="51"/>
      <c r="W42" s="13">
        <f t="shared" si="6"/>
        <v>89.016393442622956</v>
      </c>
      <c r="X42" s="14">
        <f t="shared" si="7"/>
        <v>39.562841530054641</v>
      </c>
    </row>
    <row r="43" spans="1:24" ht="14.5" x14ac:dyDescent="0.35">
      <c r="A43">
        <v>1132</v>
      </c>
      <c r="B43" t="s">
        <v>76</v>
      </c>
      <c r="C43" t="s">
        <v>1385</v>
      </c>
      <c r="D43" t="s">
        <v>38</v>
      </c>
      <c r="E43" t="s">
        <v>8</v>
      </c>
      <c r="F43" t="s">
        <v>1496</v>
      </c>
      <c r="G43" t="s">
        <v>40</v>
      </c>
      <c r="H43" s="6">
        <v>43831</v>
      </c>
      <c r="I43" s="2">
        <v>45657</v>
      </c>
      <c r="J43">
        <v>303.47000000000003</v>
      </c>
      <c r="K43" s="45">
        <f t="shared" si="0"/>
        <v>1116.5211111111112</v>
      </c>
      <c r="L43" s="2"/>
      <c r="M43" s="3">
        <f t="shared" si="1"/>
        <v>366</v>
      </c>
      <c r="N43" s="3">
        <f t="shared" si="2"/>
        <v>5</v>
      </c>
      <c r="O43" s="3">
        <f t="shared" si="3"/>
        <v>0</v>
      </c>
      <c r="P43" s="3">
        <f t="shared" si="5"/>
        <v>361</v>
      </c>
      <c r="Q43" s="51">
        <f t="shared" si="4"/>
        <v>109552.67000000001</v>
      </c>
      <c r="R43" s="51"/>
      <c r="S43" s="51"/>
      <c r="T43" s="51"/>
      <c r="U43" s="51"/>
      <c r="V43" s="51"/>
      <c r="W43" s="13">
        <f t="shared" si="6"/>
        <v>88.770491803278688</v>
      </c>
      <c r="X43" s="14">
        <f t="shared" si="7"/>
        <v>39.453551912568301</v>
      </c>
    </row>
    <row r="44" spans="1:24" ht="14.5" x14ac:dyDescent="0.35">
      <c r="A44">
        <v>1133</v>
      </c>
      <c r="B44" t="s">
        <v>77</v>
      </c>
      <c r="C44" t="s">
        <v>1385</v>
      </c>
      <c r="D44" t="s">
        <v>38</v>
      </c>
      <c r="E44" t="s">
        <v>8</v>
      </c>
      <c r="F44" t="s">
        <v>39</v>
      </c>
      <c r="G44" t="s">
        <v>40</v>
      </c>
      <c r="H44" s="6">
        <v>43831</v>
      </c>
      <c r="I44" s="2">
        <v>45657</v>
      </c>
      <c r="J44">
        <v>303.47000000000003</v>
      </c>
      <c r="K44" s="45">
        <f t="shared" si="0"/>
        <v>1058.5464705882353</v>
      </c>
      <c r="L44" s="2"/>
      <c r="M44" s="3">
        <f t="shared" si="1"/>
        <v>366</v>
      </c>
      <c r="N44" s="3">
        <f t="shared" si="2"/>
        <v>1</v>
      </c>
      <c r="O44" s="3">
        <f t="shared" si="3"/>
        <v>0</v>
      </c>
      <c r="P44" s="3">
        <f t="shared" si="5"/>
        <v>365</v>
      </c>
      <c r="Q44" s="51">
        <f t="shared" si="4"/>
        <v>110766.55</v>
      </c>
      <c r="R44" s="51"/>
      <c r="S44" s="51"/>
      <c r="T44" s="51"/>
      <c r="U44" s="51"/>
      <c r="V44" s="51"/>
      <c r="W44" s="13">
        <f t="shared" si="6"/>
        <v>89.754098360655732</v>
      </c>
      <c r="X44" s="14">
        <f t="shared" si="7"/>
        <v>39.89071038251366</v>
      </c>
    </row>
    <row r="45" spans="1:24" ht="14.5" x14ac:dyDescent="0.35">
      <c r="A45">
        <v>1134</v>
      </c>
      <c r="B45" t="s">
        <v>78</v>
      </c>
      <c r="C45" t="s">
        <v>1385</v>
      </c>
      <c r="D45" t="s">
        <v>38</v>
      </c>
      <c r="E45" t="s">
        <v>8</v>
      </c>
      <c r="F45" t="s">
        <v>1496</v>
      </c>
      <c r="G45" t="s">
        <v>40</v>
      </c>
      <c r="H45" s="6">
        <v>43831</v>
      </c>
      <c r="I45" s="2">
        <v>45657</v>
      </c>
      <c r="J45">
        <v>303.47000000000003</v>
      </c>
      <c r="K45" s="45">
        <f t="shared" si="0"/>
        <v>1129.1548366013071</v>
      </c>
      <c r="L45" s="2"/>
      <c r="M45" s="3">
        <f t="shared" si="1"/>
        <v>366</v>
      </c>
      <c r="N45" s="3">
        <f t="shared" si="2"/>
        <v>2</v>
      </c>
      <c r="O45" s="3">
        <f t="shared" si="3"/>
        <v>0</v>
      </c>
      <c r="P45" s="3">
        <f t="shared" si="5"/>
        <v>364</v>
      </c>
      <c r="Q45" s="51">
        <f t="shared" si="4"/>
        <v>110463.08000000002</v>
      </c>
      <c r="R45" s="51"/>
      <c r="S45" s="51"/>
      <c r="T45" s="51"/>
      <c r="U45" s="51"/>
      <c r="V45" s="51"/>
      <c r="W45" s="13">
        <f t="shared" si="6"/>
        <v>89.508196721311478</v>
      </c>
      <c r="X45" s="14">
        <f t="shared" si="7"/>
        <v>39.781420765027335</v>
      </c>
    </row>
    <row r="46" spans="1:24" ht="14.5" x14ac:dyDescent="0.35">
      <c r="A46">
        <v>1135</v>
      </c>
      <c r="B46" t="s">
        <v>79</v>
      </c>
      <c r="C46" t="s">
        <v>1385</v>
      </c>
      <c r="D46" t="s">
        <v>38</v>
      </c>
      <c r="E46" t="s">
        <v>8</v>
      </c>
      <c r="F46" t="s">
        <v>1497</v>
      </c>
      <c r="G46" t="s">
        <v>40</v>
      </c>
      <c r="H46" s="6">
        <v>44102</v>
      </c>
      <c r="I46" s="2">
        <v>45657</v>
      </c>
      <c r="J46">
        <v>303.47000000000003</v>
      </c>
      <c r="K46" s="45">
        <f t="shared" si="0"/>
        <v>1078.0296732026145</v>
      </c>
      <c r="L46" s="2"/>
      <c r="M46" s="3">
        <f t="shared" si="1"/>
        <v>366</v>
      </c>
      <c r="N46" s="3">
        <f t="shared" si="2"/>
        <v>5</v>
      </c>
      <c r="O46" s="3">
        <f t="shared" si="3"/>
        <v>0</v>
      </c>
      <c r="P46" s="3">
        <f t="shared" si="5"/>
        <v>361</v>
      </c>
      <c r="Q46" s="51">
        <f t="shared" si="4"/>
        <v>109552.67000000001</v>
      </c>
      <c r="R46" s="51"/>
      <c r="S46" s="51"/>
      <c r="T46" s="51"/>
      <c r="U46" s="51"/>
      <c r="V46" s="51"/>
      <c r="W46" s="13">
        <f t="shared" si="6"/>
        <v>88.770491803278688</v>
      </c>
      <c r="X46" s="14">
        <f t="shared" si="7"/>
        <v>39.453551912568301</v>
      </c>
    </row>
    <row r="47" spans="1:24" ht="14.5" x14ac:dyDescent="0.35">
      <c r="A47">
        <v>1136</v>
      </c>
      <c r="B47" t="s">
        <v>81</v>
      </c>
      <c r="C47" t="s">
        <v>1385</v>
      </c>
      <c r="D47" t="s">
        <v>38</v>
      </c>
      <c r="E47" t="s">
        <v>8</v>
      </c>
      <c r="F47" t="s">
        <v>1498</v>
      </c>
      <c r="G47" t="s">
        <v>40</v>
      </c>
      <c r="H47" s="6">
        <v>43831</v>
      </c>
      <c r="I47" s="2">
        <v>45657</v>
      </c>
      <c r="J47">
        <v>303.47000000000003</v>
      </c>
      <c r="K47" s="45">
        <f t="shared" si="0"/>
        <v>1032.4908496732025</v>
      </c>
      <c r="L47" s="2"/>
      <c r="M47" s="3">
        <f t="shared" si="1"/>
        <v>366</v>
      </c>
      <c r="N47" s="3">
        <f t="shared" si="2"/>
        <v>8</v>
      </c>
      <c r="O47" s="3">
        <f t="shared" si="3"/>
        <v>0</v>
      </c>
      <c r="P47" s="3">
        <f t="shared" si="5"/>
        <v>358</v>
      </c>
      <c r="Q47" s="51">
        <f t="shared" si="4"/>
        <v>108642.26000000001</v>
      </c>
      <c r="R47" s="51"/>
      <c r="S47" s="51"/>
      <c r="T47" s="51"/>
      <c r="U47" s="51"/>
      <c r="V47" s="51"/>
      <c r="W47" s="13">
        <f t="shared" si="6"/>
        <v>88.032786885245898</v>
      </c>
      <c r="X47" s="14">
        <f t="shared" si="7"/>
        <v>39.125683060109296</v>
      </c>
    </row>
    <row r="48" spans="1:24" ht="14.5" x14ac:dyDescent="0.35">
      <c r="A48">
        <v>1137</v>
      </c>
      <c r="B48" t="s">
        <v>82</v>
      </c>
      <c r="C48" t="s">
        <v>1385</v>
      </c>
      <c r="D48" t="s">
        <v>38</v>
      </c>
      <c r="E48" t="s">
        <v>8</v>
      </c>
      <c r="F48" t="s">
        <v>56</v>
      </c>
      <c r="G48" t="s">
        <v>40</v>
      </c>
      <c r="H48" s="6">
        <v>43831</v>
      </c>
      <c r="I48" s="2">
        <v>45657</v>
      </c>
      <c r="J48">
        <v>303.47000000000003</v>
      </c>
      <c r="K48" s="45">
        <f t="shared" si="0"/>
        <v>1064.312091503268</v>
      </c>
      <c r="L48" s="2"/>
      <c r="M48" s="3">
        <f t="shared" si="1"/>
        <v>366</v>
      </c>
      <c r="N48" s="3">
        <f t="shared" si="2"/>
        <v>1</v>
      </c>
      <c r="O48" s="3">
        <f t="shared" si="3"/>
        <v>0</v>
      </c>
      <c r="P48" s="3">
        <f t="shared" si="5"/>
        <v>365</v>
      </c>
      <c r="Q48" s="51">
        <f t="shared" si="4"/>
        <v>110766.55</v>
      </c>
      <c r="R48" s="51"/>
      <c r="S48" s="51"/>
      <c r="T48" s="51"/>
      <c r="U48" s="51"/>
      <c r="V48" s="51"/>
      <c r="W48" s="13">
        <f t="shared" si="6"/>
        <v>89.754098360655732</v>
      </c>
      <c r="X48" s="14">
        <f t="shared" si="7"/>
        <v>39.89071038251366</v>
      </c>
    </row>
    <row r="49" spans="1:24" ht="14.5" x14ac:dyDescent="0.35">
      <c r="A49">
        <v>1138</v>
      </c>
      <c r="B49" t="s">
        <v>83</v>
      </c>
      <c r="C49" t="s">
        <v>1488</v>
      </c>
      <c r="D49" t="s">
        <v>38</v>
      </c>
      <c r="E49" t="s">
        <v>8</v>
      </c>
      <c r="F49" t="s">
        <v>1496</v>
      </c>
      <c r="G49" t="s">
        <v>40</v>
      </c>
      <c r="H49" s="6">
        <v>43831</v>
      </c>
      <c r="I49" s="2">
        <v>45657</v>
      </c>
      <c r="J49">
        <v>303.47000000000003</v>
      </c>
      <c r="K49" s="45" t="e">
        <f t="shared" si="0"/>
        <v>#N/A</v>
      </c>
      <c r="L49" s="2"/>
      <c r="M49" s="3">
        <f t="shared" si="1"/>
        <v>366</v>
      </c>
      <c r="N49" s="3">
        <f t="shared" si="2"/>
        <v>2</v>
      </c>
      <c r="O49" s="3">
        <f t="shared" si="3"/>
        <v>0</v>
      </c>
      <c r="P49" s="3">
        <f t="shared" si="5"/>
        <v>364</v>
      </c>
      <c r="Q49" s="51">
        <f t="shared" si="4"/>
        <v>110463.08000000002</v>
      </c>
      <c r="R49" s="51"/>
      <c r="S49" s="51"/>
      <c r="T49" s="51"/>
      <c r="U49" s="51"/>
      <c r="V49" s="51"/>
      <c r="W49" s="13">
        <f t="shared" si="6"/>
        <v>89.508196721311478</v>
      </c>
      <c r="X49" s="14">
        <f t="shared" si="7"/>
        <v>39.781420765027335</v>
      </c>
    </row>
    <row r="50" spans="1:24" ht="14.5" x14ac:dyDescent="0.35">
      <c r="A50">
        <v>1139</v>
      </c>
      <c r="B50" t="s">
        <v>84</v>
      </c>
      <c r="C50" t="s">
        <v>1385</v>
      </c>
      <c r="D50" t="s">
        <v>38</v>
      </c>
      <c r="E50" t="s">
        <v>8</v>
      </c>
      <c r="F50" t="s">
        <v>1496</v>
      </c>
      <c r="G50" t="s">
        <v>40</v>
      </c>
      <c r="H50" s="6">
        <v>43831</v>
      </c>
      <c r="I50" s="2">
        <v>45657</v>
      </c>
      <c r="J50">
        <v>303.47000000000003</v>
      </c>
      <c r="K50" s="45">
        <f t="shared" si="0"/>
        <v>1070.2090196078429</v>
      </c>
      <c r="L50" s="2"/>
      <c r="M50" s="3">
        <f t="shared" si="1"/>
        <v>366</v>
      </c>
      <c r="N50" s="3">
        <f t="shared" si="2"/>
        <v>13</v>
      </c>
      <c r="O50" s="3">
        <f t="shared" si="3"/>
        <v>7</v>
      </c>
      <c r="P50" s="3">
        <f t="shared" si="5"/>
        <v>346</v>
      </c>
      <c r="Q50" s="51">
        <f t="shared" si="4"/>
        <v>105000.62000000001</v>
      </c>
      <c r="R50" s="51"/>
      <c r="S50" s="51"/>
      <c r="T50" s="51"/>
      <c r="U50" s="51"/>
      <c r="V50" s="51"/>
      <c r="W50" s="13">
        <f t="shared" si="6"/>
        <v>85.081967213114751</v>
      </c>
      <c r="X50" s="14">
        <f t="shared" si="7"/>
        <v>37.814207650273232</v>
      </c>
    </row>
    <row r="51" spans="1:24" ht="14.5" x14ac:dyDescent="0.35">
      <c r="A51">
        <v>1140</v>
      </c>
      <c r="B51" t="s">
        <v>85</v>
      </c>
      <c r="C51" t="s">
        <v>1385</v>
      </c>
      <c r="D51" t="s">
        <v>38</v>
      </c>
      <c r="E51" t="s">
        <v>8</v>
      </c>
      <c r="F51" t="s">
        <v>1497</v>
      </c>
      <c r="G51" t="s">
        <v>40</v>
      </c>
      <c r="H51" s="6">
        <v>44876</v>
      </c>
      <c r="I51" s="2">
        <v>45657</v>
      </c>
      <c r="J51">
        <v>303.47000000000003</v>
      </c>
      <c r="K51" s="45">
        <f t="shared" si="0"/>
        <v>1099.0679084967319</v>
      </c>
      <c r="L51" s="2"/>
      <c r="M51" s="3">
        <f t="shared" si="1"/>
        <v>366</v>
      </c>
      <c r="N51" s="3">
        <f t="shared" si="2"/>
        <v>1</v>
      </c>
      <c r="O51" s="3">
        <f t="shared" si="3"/>
        <v>0</v>
      </c>
      <c r="P51" s="3">
        <f t="shared" si="5"/>
        <v>365</v>
      </c>
      <c r="Q51" s="51">
        <f t="shared" si="4"/>
        <v>110766.55</v>
      </c>
      <c r="R51" s="51"/>
      <c r="S51" s="51"/>
      <c r="T51" s="51"/>
      <c r="U51" s="51"/>
      <c r="V51" s="51"/>
      <c r="W51" s="13">
        <f t="shared" si="6"/>
        <v>89.754098360655732</v>
      </c>
      <c r="X51" s="14">
        <f t="shared" si="7"/>
        <v>39.89071038251366</v>
      </c>
    </row>
    <row r="52" spans="1:24" ht="14.5" x14ac:dyDescent="0.35">
      <c r="A52">
        <v>1142</v>
      </c>
      <c r="B52" t="s">
        <v>87</v>
      </c>
      <c r="C52" t="s">
        <v>1385</v>
      </c>
      <c r="D52" t="s">
        <v>38</v>
      </c>
      <c r="E52" t="s">
        <v>8</v>
      </c>
      <c r="F52" t="s">
        <v>1496</v>
      </c>
      <c r="G52" t="s">
        <v>40</v>
      </c>
      <c r="H52" s="6">
        <v>43831</v>
      </c>
      <c r="I52" s="2">
        <v>45657</v>
      </c>
      <c r="J52">
        <v>303.47000000000003</v>
      </c>
      <c r="K52" s="45">
        <f t="shared" si="0"/>
        <v>1060.0811111111111</v>
      </c>
      <c r="L52" s="2"/>
      <c r="M52" s="3">
        <f t="shared" si="1"/>
        <v>366</v>
      </c>
      <c r="N52" s="3">
        <f t="shared" si="2"/>
        <v>6</v>
      </c>
      <c r="O52" s="3">
        <f t="shared" si="3"/>
        <v>5</v>
      </c>
      <c r="P52" s="3">
        <f t="shared" si="5"/>
        <v>355</v>
      </c>
      <c r="Q52" s="51">
        <f t="shared" si="4"/>
        <v>107731.85</v>
      </c>
      <c r="R52" s="51"/>
      <c r="S52" s="51"/>
      <c r="T52" s="51"/>
      <c r="U52" s="51"/>
      <c r="V52" s="51"/>
      <c r="W52" s="13">
        <f t="shared" si="6"/>
        <v>87.295081967213108</v>
      </c>
      <c r="X52" s="14">
        <f t="shared" si="7"/>
        <v>38.797814207650276</v>
      </c>
    </row>
    <row r="53" spans="1:24" ht="14.5" x14ac:dyDescent="0.35">
      <c r="A53">
        <v>1143</v>
      </c>
      <c r="B53" t="s">
        <v>88</v>
      </c>
      <c r="C53" t="s">
        <v>1385</v>
      </c>
      <c r="D53" t="s">
        <v>38</v>
      </c>
      <c r="E53" t="s">
        <v>8</v>
      </c>
      <c r="F53" t="s">
        <v>1497</v>
      </c>
      <c r="G53" t="s">
        <v>40</v>
      </c>
      <c r="H53" s="6">
        <v>43831</v>
      </c>
      <c r="I53" s="2">
        <v>45657</v>
      </c>
      <c r="J53">
        <v>303.47000000000003</v>
      </c>
      <c r="K53" s="45">
        <f t="shared" si="0"/>
        <v>1084.6829411764704</v>
      </c>
      <c r="L53" s="2"/>
      <c r="M53" s="3">
        <f t="shared" si="1"/>
        <v>366</v>
      </c>
      <c r="N53" s="3">
        <f t="shared" si="2"/>
        <v>12</v>
      </c>
      <c r="O53" s="3">
        <f t="shared" si="3"/>
        <v>6</v>
      </c>
      <c r="P53" s="3">
        <f t="shared" si="5"/>
        <v>348</v>
      </c>
      <c r="Q53" s="51">
        <f t="shared" si="4"/>
        <v>105607.56000000001</v>
      </c>
      <c r="R53" s="51"/>
      <c r="S53" s="51"/>
      <c r="T53" s="51"/>
      <c r="U53" s="51"/>
      <c r="V53" s="51"/>
      <c r="W53" s="13">
        <f t="shared" si="6"/>
        <v>85.573770491803273</v>
      </c>
      <c r="X53" s="14">
        <f t="shared" si="7"/>
        <v>38.032786885245912</v>
      </c>
    </row>
    <row r="54" spans="1:24" ht="14.5" x14ac:dyDescent="0.35">
      <c r="A54">
        <v>1144</v>
      </c>
      <c r="B54" t="s">
        <v>89</v>
      </c>
      <c r="C54" t="s">
        <v>1385</v>
      </c>
      <c r="D54" t="s">
        <v>38</v>
      </c>
      <c r="E54" t="s">
        <v>8</v>
      </c>
      <c r="F54" t="s">
        <v>1496</v>
      </c>
      <c r="G54" t="s">
        <v>40</v>
      </c>
      <c r="H54" s="6">
        <v>43831</v>
      </c>
      <c r="I54" s="2">
        <v>45657</v>
      </c>
      <c r="J54">
        <v>303.47000000000003</v>
      </c>
      <c r="K54" s="45">
        <f t="shared" si="0"/>
        <v>1103.4121568627452</v>
      </c>
      <c r="L54" s="2"/>
      <c r="M54" s="3">
        <f t="shared" si="1"/>
        <v>366</v>
      </c>
      <c r="N54" s="3">
        <f t="shared" si="2"/>
        <v>11</v>
      </c>
      <c r="O54" s="3">
        <f t="shared" si="3"/>
        <v>0</v>
      </c>
      <c r="P54" s="3">
        <f t="shared" si="5"/>
        <v>355</v>
      </c>
      <c r="Q54" s="51">
        <f t="shared" si="4"/>
        <v>107731.85</v>
      </c>
      <c r="R54" s="51"/>
      <c r="S54" s="51"/>
      <c r="T54" s="51"/>
      <c r="U54" s="51"/>
      <c r="V54" s="51"/>
      <c r="W54" s="13">
        <f t="shared" si="6"/>
        <v>87.295081967213108</v>
      </c>
      <c r="X54" s="14">
        <f t="shared" si="7"/>
        <v>38.797814207650276</v>
      </c>
    </row>
    <row r="55" spans="1:24" ht="14.5" x14ac:dyDescent="0.35">
      <c r="A55">
        <v>1145</v>
      </c>
      <c r="B55" t="s">
        <v>90</v>
      </c>
      <c r="C55" t="s">
        <v>1385</v>
      </c>
      <c r="D55" t="s">
        <v>38</v>
      </c>
      <c r="E55" t="s">
        <v>8</v>
      </c>
      <c r="F55" t="s">
        <v>56</v>
      </c>
      <c r="G55" t="s">
        <v>40</v>
      </c>
      <c r="H55" s="6">
        <v>44235</v>
      </c>
      <c r="I55" s="2">
        <v>45657</v>
      </c>
      <c r="J55">
        <v>303.47000000000003</v>
      </c>
      <c r="K55" s="45">
        <f t="shared" si="0"/>
        <v>1007.9228104575162</v>
      </c>
      <c r="L55" s="2"/>
      <c r="M55" s="3">
        <f t="shared" si="1"/>
        <v>366</v>
      </c>
      <c r="N55" s="3">
        <f t="shared" si="2"/>
        <v>8</v>
      </c>
      <c r="O55" s="3">
        <f t="shared" si="3"/>
        <v>5</v>
      </c>
      <c r="P55" s="3">
        <f t="shared" si="5"/>
        <v>353</v>
      </c>
      <c r="Q55" s="51">
        <f t="shared" si="4"/>
        <v>107124.91</v>
      </c>
      <c r="R55" s="51"/>
      <c r="S55" s="51"/>
      <c r="T55" s="51"/>
      <c r="U55" s="51"/>
      <c r="V55" s="51"/>
      <c r="W55" s="13">
        <f t="shared" si="6"/>
        <v>86.803278688524586</v>
      </c>
      <c r="X55" s="14">
        <f t="shared" si="7"/>
        <v>38.579234972677597</v>
      </c>
    </row>
    <row r="56" spans="1:24" ht="14.5" x14ac:dyDescent="0.35">
      <c r="A56">
        <v>1146</v>
      </c>
      <c r="B56" t="s">
        <v>92</v>
      </c>
      <c r="C56" t="s">
        <v>1385</v>
      </c>
      <c r="D56" t="s">
        <v>38</v>
      </c>
      <c r="E56" t="s">
        <v>8</v>
      </c>
      <c r="F56" t="s">
        <v>39</v>
      </c>
      <c r="G56" t="s">
        <v>40</v>
      </c>
      <c r="H56" s="6">
        <v>43834</v>
      </c>
      <c r="I56" s="2">
        <v>45657</v>
      </c>
      <c r="J56">
        <v>303.47000000000003</v>
      </c>
      <c r="K56" s="45">
        <f t="shared" si="0"/>
        <v>1034.1601307189542</v>
      </c>
      <c r="L56" s="2"/>
      <c r="M56" s="3">
        <f t="shared" si="1"/>
        <v>366</v>
      </c>
      <c r="N56" s="3">
        <f t="shared" si="2"/>
        <v>7</v>
      </c>
      <c r="O56" s="3">
        <f t="shared" si="3"/>
        <v>0</v>
      </c>
      <c r="P56" s="3">
        <f t="shared" si="5"/>
        <v>359</v>
      </c>
      <c r="Q56" s="51">
        <f t="shared" si="4"/>
        <v>108945.73000000001</v>
      </c>
      <c r="R56" s="51"/>
      <c r="S56" s="51"/>
      <c r="T56" s="51"/>
      <c r="U56" s="51"/>
      <c r="V56" s="51"/>
      <c r="W56" s="13">
        <f t="shared" si="6"/>
        <v>88.278688524590166</v>
      </c>
      <c r="X56" s="14">
        <f t="shared" si="7"/>
        <v>39.234972677595636</v>
      </c>
    </row>
    <row r="57" spans="1:24" ht="14.5" x14ac:dyDescent="0.35">
      <c r="A57">
        <v>1148</v>
      </c>
      <c r="B57" t="s">
        <v>94</v>
      </c>
      <c r="C57" t="s">
        <v>1385</v>
      </c>
      <c r="D57" t="s">
        <v>38</v>
      </c>
      <c r="E57" t="s">
        <v>8</v>
      </c>
      <c r="F57" t="s">
        <v>1496</v>
      </c>
      <c r="G57" t="s">
        <v>40</v>
      </c>
      <c r="H57" s="6">
        <v>43831</v>
      </c>
      <c r="I57" s="2">
        <v>45657</v>
      </c>
      <c r="J57">
        <v>303.47000000000003</v>
      </c>
      <c r="K57" s="45">
        <f t="shared" si="0"/>
        <v>1129.1283006535946</v>
      </c>
      <c r="L57" s="2"/>
      <c r="M57" s="3">
        <f t="shared" si="1"/>
        <v>366</v>
      </c>
      <c r="N57" s="3">
        <f t="shared" si="2"/>
        <v>2</v>
      </c>
      <c r="O57" s="3">
        <f t="shared" si="3"/>
        <v>0</v>
      </c>
      <c r="P57" s="3">
        <f t="shared" si="5"/>
        <v>364</v>
      </c>
      <c r="Q57" s="51">
        <f t="shared" si="4"/>
        <v>110463.08000000002</v>
      </c>
      <c r="R57" s="51"/>
      <c r="S57" s="51"/>
      <c r="T57" s="51"/>
      <c r="U57" s="51"/>
      <c r="V57" s="51"/>
      <c r="W57" s="13">
        <f t="shared" si="6"/>
        <v>89.508196721311478</v>
      </c>
      <c r="X57" s="14">
        <f t="shared" si="7"/>
        <v>39.781420765027335</v>
      </c>
    </row>
    <row r="58" spans="1:24" ht="14.5" x14ac:dyDescent="0.35">
      <c r="A58">
        <v>1150</v>
      </c>
      <c r="B58" t="s">
        <v>95</v>
      </c>
      <c r="C58" t="s">
        <v>1385</v>
      </c>
      <c r="D58" t="s">
        <v>38</v>
      </c>
      <c r="E58" t="s">
        <v>8</v>
      </c>
      <c r="F58" t="s">
        <v>56</v>
      </c>
      <c r="G58" t="s">
        <v>40</v>
      </c>
      <c r="H58" s="6">
        <v>44018</v>
      </c>
      <c r="I58" s="2">
        <v>45657</v>
      </c>
      <c r="J58">
        <v>303.47000000000003</v>
      </c>
      <c r="K58" s="45">
        <f t="shared" si="0"/>
        <v>1004.8077777777778</v>
      </c>
      <c r="L58" s="2"/>
      <c r="M58" s="3">
        <f t="shared" si="1"/>
        <v>366</v>
      </c>
      <c r="N58" s="3">
        <f t="shared" si="2"/>
        <v>6</v>
      </c>
      <c r="O58" s="3">
        <f t="shared" si="3"/>
        <v>0</v>
      </c>
      <c r="P58" s="3">
        <f t="shared" si="5"/>
        <v>360</v>
      </c>
      <c r="Q58" s="51">
        <f t="shared" si="4"/>
        <v>109249.20000000001</v>
      </c>
      <c r="R58" s="51"/>
      <c r="S58" s="51"/>
      <c r="T58" s="51"/>
      <c r="U58" s="51"/>
      <c r="V58" s="51"/>
      <c r="W58" s="13">
        <f t="shared" si="6"/>
        <v>88.52459016393442</v>
      </c>
      <c r="X58" s="14">
        <f t="shared" si="7"/>
        <v>39.344262295081975</v>
      </c>
    </row>
    <row r="59" spans="1:24" ht="14.5" x14ac:dyDescent="0.35">
      <c r="A59">
        <v>1151</v>
      </c>
      <c r="B59" t="s">
        <v>96</v>
      </c>
      <c r="C59" t="s">
        <v>1385</v>
      </c>
      <c r="D59" t="s">
        <v>38</v>
      </c>
      <c r="E59" t="s">
        <v>8</v>
      </c>
      <c r="F59" t="s">
        <v>1496</v>
      </c>
      <c r="G59" t="s">
        <v>40</v>
      </c>
      <c r="H59" s="6">
        <v>43831</v>
      </c>
      <c r="I59" s="2">
        <v>45657</v>
      </c>
      <c r="J59">
        <v>303.47000000000003</v>
      </c>
      <c r="K59" s="45">
        <f t="shared" si="0"/>
        <v>1118.6640522875816</v>
      </c>
      <c r="L59" s="2"/>
      <c r="M59" s="3">
        <f t="shared" si="1"/>
        <v>366</v>
      </c>
      <c r="N59" s="3">
        <f t="shared" si="2"/>
        <v>2</v>
      </c>
      <c r="O59" s="3">
        <f t="shared" si="3"/>
        <v>0</v>
      </c>
      <c r="P59" s="3">
        <f t="shared" si="5"/>
        <v>364</v>
      </c>
      <c r="Q59" s="51">
        <f t="shared" si="4"/>
        <v>110463.08000000002</v>
      </c>
      <c r="R59" s="51"/>
      <c r="S59" s="51"/>
      <c r="T59" s="51"/>
      <c r="U59" s="51"/>
      <c r="V59" s="51"/>
      <c r="W59" s="13">
        <f t="shared" si="6"/>
        <v>89.508196721311478</v>
      </c>
      <c r="X59" s="14">
        <f t="shared" si="7"/>
        <v>39.781420765027335</v>
      </c>
    </row>
    <row r="60" spans="1:24" ht="14.5" x14ac:dyDescent="0.35">
      <c r="A60">
        <v>1153</v>
      </c>
      <c r="B60" t="s">
        <v>97</v>
      </c>
      <c r="C60" t="s">
        <v>1385</v>
      </c>
      <c r="D60" t="s">
        <v>38</v>
      </c>
      <c r="E60" t="s">
        <v>8</v>
      </c>
      <c r="F60" t="s">
        <v>39</v>
      </c>
      <c r="G60" t="s">
        <v>40</v>
      </c>
      <c r="H60" s="6">
        <v>43831</v>
      </c>
      <c r="I60" s="2">
        <v>45657</v>
      </c>
      <c r="J60">
        <v>303.47000000000003</v>
      </c>
      <c r="K60" s="45">
        <f t="shared" si="0"/>
        <v>1087.2333986928104</v>
      </c>
      <c r="L60" s="2"/>
      <c r="M60" s="3">
        <f t="shared" si="1"/>
        <v>366</v>
      </c>
      <c r="N60" s="3">
        <f t="shared" si="2"/>
        <v>1</v>
      </c>
      <c r="O60" s="3">
        <f t="shared" si="3"/>
        <v>0</v>
      </c>
      <c r="P60" s="3">
        <f t="shared" si="5"/>
        <v>365</v>
      </c>
      <c r="Q60" s="51">
        <f t="shared" si="4"/>
        <v>110766.55</v>
      </c>
      <c r="R60" s="51"/>
      <c r="S60" s="51"/>
      <c r="T60" s="51"/>
      <c r="U60" s="51"/>
      <c r="V60" s="51"/>
      <c r="W60" s="13">
        <f t="shared" si="6"/>
        <v>89.754098360655732</v>
      </c>
      <c r="X60" s="14">
        <f t="shared" si="7"/>
        <v>39.89071038251366</v>
      </c>
    </row>
    <row r="61" spans="1:24" ht="14.5" x14ac:dyDescent="0.35">
      <c r="A61">
        <v>1154</v>
      </c>
      <c r="B61" t="s">
        <v>98</v>
      </c>
      <c r="C61" t="s">
        <v>1385</v>
      </c>
      <c r="D61" t="s">
        <v>38</v>
      </c>
      <c r="E61" t="s">
        <v>8</v>
      </c>
      <c r="F61" t="s">
        <v>39</v>
      </c>
      <c r="G61" t="s">
        <v>40</v>
      </c>
      <c r="H61" s="6">
        <v>44207</v>
      </c>
      <c r="I61" s="2">
        <v>45657</v>
      </c>
      <c r="J61">
        <v>303.47000000000003</v>
      </c>
      <c r="K61" s="45">
        <f t="shared" si="0"/>
        <v>1041.5695424836601</v>
      </c>
      <c r="L61" s="2"/>
      <c r="M61" s="3">
        <f t="shared" si="1"/>
        <v>366</v>
      </c>
      <c r="N61" s="3">
        <f t="shared" si="2"/>
        <v>0</v>
      </c>
      <c r="O61" s="3">
        <f t="shared" si="3"/>
        <v>14</v>
      </c>
      <c r="P61" s="3">
        <f t="shared" si="5"/>
        <v>352</v>
      </c>
      <c r="Q61" s="51">
        <f t="shared" si="4"/>
        <v>106821.44</v>
      </c>
      <c r="R61" s="51"/>
      <c r="S61" s="51"/>
      <c r="T61" s="51"/>
      <c r="U61" s="51"/>
      <c r="V61" s="51"/>
      <c r="W61" s="13">
        <f t="shared" si="6"/>
        <v>86.557377049180332</v>
      </c>
      <c r="X61" s="14">
        <f t="shared" si="7"/>
        <v>38.469945355191257</v>
      </c>
    </row>
    <row r="62" spans="1:24" ht="14.5" x14ac:dyDescent="0.35">
      <c r="A62">
        <v>1155</v>
      </c>
      <c r="B62" t="s">
        <v>100</v>
      </c>
      <c r="C62" t="s">
        <v>1385</v>
      </c>
      <c r="D62" t="s">
        <v>38</v>
      </c>
      <c r="E62" t="s">
        <v>8</v>
      </c>
      <c r="F62" t="s">
        <v>1497</v>
      </c>
      <c r="G62" t="s">
        <v>40</v>
      </c>
      <c r="H62" s="6">
        <v>44039</v>
      </c>
      <c r="I62" s="2">
        <v>45657</v>
      </c>
      <c r="J62">
        <v>303.47000000000003</v>
      </c>
      <c r="K62" s="45">
        <f t="shared" si="0"/>
        <v>996.048888888889</v>
      </c>
      <c r="L62" s="2"/>
      <c r="M62" s="3">
        <f t="shared" si="1"/>
        <v>366</v>
      </c>
      <c r="N62" s="3">
        <f t="shared" si="2"/>
        <v>9</v>
      </c>
      <c r="O62" s="3">
        <f t="shared" si="3"/>
        <v>10</v>
      </c>
      <c r="P62" s="3">
        <f t="shared" si="5"/>
        <v>347</v>
      </c>
      <c r="Q62" s="51">
        <f t="shared" si="4"/>
        <v>105304.09000000001</v>
      </c>
      <c r="R62" s="51"/>
      <c r="S62" s="51"/>
      <c r="T62" s="51"/>
      <c r="U62" s="51"/>
      <c r="V62" s="51"/>
      <c r="W62" s="13">
        <f t="shared" si="6"/>
        <v>85.327868852459019</v>
      </c>
      <c r="X62" s="14">
        <f t="shared" si="7"/>
        <v>37.923497267759558</v>
      </c>
    </row>
    <row r="63" spans="1:24" ht="14.5" x14ac:dyDescent="0.35">
      <c r="A63">
        <v>1158</v>
      </c>
      <c r="B63" t="s">
        <v>102</v>
      </c>
      <c r="C63" t="s">
        <v>1385</v>
      </c>
      <c r="D63" t="s">
        <v>38</v>
      </c>
      <c r="E63" t="s">
        <v>8</v>
      </c>
      <c r="F63" t="s">
        <v>1496</v>
      </c>
      <c r="G63" t="s">
        <v>40</v>
      </c>
      <c r="H63" s="6">
        <v>43831</v>
      </c>
      <c r="I63" s="2">
        <v>45657</v>
      </c>
      <c r="J63">
        <v>303.47000000000003</v>
      </c>
      <c r="K63" s="45">
        <f t="shared" si="0"/>
        <v>1021.8249673202614</v>
      </c>
      <c r="L63" s="2"/>
      <c r="M63" s="3">
        <f t="shared" si="1"/>
        <v>366</v>
      </c>
      <c r="N63" s="3">
        <f t="shared" si="2"/>
        <v>3</v>
      </c>
      <c r="O63" s="3">
        <f t="shared" si="3"/>
        <v>16</v>
      </c>
      <c r="P63" s="3">
        <f t="shared" si="5"/>
        <v>347</v>
      </c>
      <c r="Q63" s="51">
        <f t="shared" si="4"/>
        <v>105304.09000000001</v>
      </c>
      <c r="R63" s="51"/>
      <c r="S63" s="51"/>
      <c r="T63" s="51"/>
      <c r="U63" s="51"/>
      <c r="V63" s="51"/>
      <c r="W63" s="13">
        <f t="shared" si="6"/>
        <v>85.327868852459019</v>
      </c>
      <c r="X63" s="14">
        <f t="shared" si="7"/>
        <v>37.923497267759558</v>
      </c>
    </row>
    <row r="64" spans="1:24" ht="14.5" x14ac:dyDescent="0.35">
      <c r="A64">
        <v>1160</v>
      </c>
      <c r="B64" t="s">
        <v>103</v>
      </c>
      <c r="C64" t="s">
        <v>1385</v>
      </c>
      <c r="D64" t="s">
        <v>38</v>
      </c>
      <c r="E64" t="s">
        <v>8</v>
      </c>
      <c r="F64" t="s">
        <v>1497</v>
      </c>
      <c r="G64" t="s">
        <v>40</v>
      </c>
      <c r="H64" s="6">
        <v>43831</v>
      </c>
      <c r="I64" s="2">
        <v>45657</v>
      </c>
      <c r="J64">
        <v>303.47000000000003</v>
      </c>
      <c r="K64" s="45">
        <f t="shared" si="0"/>
        <v>1068.0752287581697</v>
      </c>
      <c r="L64" s="2"/>
      <c r="M64" s="3">
        <f t="shared" si="1"/>
        <v>366</v>
      </c>
      <c r="N64" s="3">
        <f t="shared" si="2"/>
        <v>2</v>
      </c>
      <c r="O64" s="3">
        <f t="shared" si="3"/>
        <v>0</v>
      </c>
      <c r="P64" s="3">
        <f t="shared" si="5"/>
        <v>364</v>
      </c>
      <c r="Q64" s="51">
        <f t="shared" si="4"/>
        <v>110463.08000000002</v>
      </c>
      <c r="R64" s="51"/>
      <c r="S64" s="51"/>
      <c r="T64" s="51"/>
      <c r="U64" s="51"/>
      <c r="V64" s="51"/>
      <c r="W64" s="13">
        <f t="shared" si="6"/>
        <v>89.508196721311478</v>
      </c>
      <c r="X64" s="14">
        <f t="shared" si="7"/>
        <v>39.781420765027335</v>
      </c>
    </row>
    <row r="65" spans="1:24" ht="14.5" x14ac:dyDescent="0.35">
      <c r="A65">
        <v>1161</v>
      </c>
      <c r="B65" t="s">
        <v>104</v>
      </c>
      <c r="C65" t="s">
        <v>1385</v>
      </c>
      <c r="D65" t="s">
        <v>38</v>
      </c>
      <c r="E65" t="s">
        <v>8</v>
      </c>
      <c r="F65" t="s">
        <v>39</v>
      </c>
      <c r="G65" t="s">
        <v>40</v>
      </c>
      <c r="H65" s="6">
        <v>44480</v>
      </c>
      <c r="I65" s="2">
        <v>45657</v>
      </c>
      <c r="J65">
        <v>303.47000000000003</v>
      </c>
      <c r="K65" s="45">
        <f t="shared" si="0"/>
        <v>1038.6224183006534</v>
      </c>
      <c r="L65" s="2"/>
      <c r="M65" s="3">
        <f t="shared" si="1"/>
        <v>366</v>
      </c>
      <c r="N65" s="3">
        <f t="shared" si="2"/>
        <v>9</v>
      </c>
      <c r="O65" s="3">
        <f t="shared" si="3"/>
        <v>0</v>
      </c>
      <c r="P65" s="3">
        <f t="shared" si="5"/>
        <v>357</v>
      </c>
      <c r="Q65" s="51">
        <f t="shared" si="4"/>
        <v>108338.79000000001</v>
      </c>
      <c r="R65" s="51"/>
      <c r="S65" s="51"/>
      <c r="T65" s="51"/>
      <c r="U65" s="51"/>
      <c r="V65" s="51"/>
      <c r="W65" s="13">
        <f t="shared" si="6"/>
        <v>87.786885245901644</v>
      </c>
      <c r="X65" s="14">
        <f t="shared" si="7"/>
        <v>39.016393442622942</v>
      </c>
    </row>
    <row r="66" spans="1:24" ht="14.5" x14ac:dyDescent="0.35">
      <c r="A66">
        <v>1162</v>
      </c>
      <c r="B66" t="s">
        <v>106</v>
      </c>
      <c r="C66" t="s">
        <v>1385</v>
      </c>
      <c r="D66" t="s">
        <v>38</v>
      </c>
      <c r="E66" t="s">
        <v>8</v>
      </c>
      <c r="F66" t="s">
        <v>1497</v>
      </c>
      <c r="G66" t="s">
        <v>40</v>
      </c>
      <c r="H66" s="6">
        <v>43831</v>
      </c>
      <c r="I66" s="2">
        <v>45657</v>
      </c>
      <c r="J66">
        <v>303.47000000000003</v>
      </c>
      <c r="K66" s="45">
        <f t="shared" si="0"/>
        <v>105.77372549019616</v>
      </c>
      <c r="L66" s="2"/>
      <c r="M66" s="3">
        <f t="shared" si="1"/>
        <v>366</v>
      </c>
      <c r="N66" s="3">
        <f t="shared" si="2"/>
        <v>2</v>
      </c>
      <c r="O66" s="3">
        <f t="shared" si="3"/>
        <v>189</v>
      </c>
      <c r="P66" s="3">
        <f t="shared" si="5"/>
        <v>175</v>
      </c>
      <c r="Q66" s="51">
        <f t="shared" si="4"/>
        <v>53107.250000000007</v>
      </c>
      <c r="R66" s="51"/>
      <c r="S66" s="51"/>
      <c r="T66" s="51"/>
      <c r="U66" s="51"/>
      <c r="V66" s="51"/>
      <c r="W66" s="13">
        <f t="shared" si="6"/>
        <v>43.032786885245898</v>
      </c>
      <c r="X66" s="14">
        <f t="shared" si="7"/>
        <v>19.125683060109296</v>
      </c>
    </row>
    <row r="67" spans="1:24" ht="14.5" x14ac:dyDescent="0.35">
      <c r="A67">
        <v>1163</v>
      </c>
      <c r="B67" t="s">
        <v>107</v>
      </c>
      <c r="C67" t="s">
        <v>1385</v>
      </c>
      <c r="D67" t="s">
        <v>38</v>
      </c>
      <c r="E67" t="s">
        <v>8</v>
      </c>
      <c r="F67" t="s">
        <v>1497</v>
      </c>
      <c r="G67" t="s">
        <v>40</v>
      </c>
      <c r="H67" s="6">
        <v>44298</v>
      </c>
      <c r="I67" s="2">
        <v>45657</v>
      </c>
      <c r="J67">
        <v>303.47000000000003</v>
      </c>
      <c r="K67" s="45">
        <f t="shared" si="0"/>
        <v>1051.541633986928</v>
      </c>
      <c r="L67" s="2"/>
      <c r="M67" s="3">
        <f t="shared" si="1"/>
        <v>366</v>
      </c>
      <c r="N67" s="3">
        <f t="shared" si="2"/>
        <v>16</v>
      </c>
      <c r="O67" s="3">
        <f t="shared" si="3"/>
        <v>0</v>
      </c>
      <c r="P67" s="3">
        <f t="shared" si="5"/>
        <v>350</v>
      </c>
      <c r="Q67" s="51">
        <f t="shared" si="4"/>
        <v>106214.50000000001</v>
      </c>
      <c r="R67" s="51"/>
      <c r="S67" s="51"/>
      <c r="T67" s="51"/>
      <c r="U67" s="51"/>
      <c r="V67" s="51"/>
      <c r="W67" s="13">
        <f t="shared" si="6"/>
        <v>86.065573770491795</v>
      </c>
      <c r="X67" s="14">
        <f t="shared" si="7"/>
        <v>38.251366120218592</v>
      </c>
    </row>
    <row r="68" spans="1:24" ht="14.5" x14ac:dyDescent="0.35">
      <c r="A68">
        <v>1164</v>
      </c>
      <c r="B68" t="s">
        <v>1387</v>
      </c>
      <c r="C68" t="s">
        <v>1488</v>
      </c>
      <c r="D68" t="s">
        <v>38</v>
      </c>
      <c r="E68" t="s">
        <v>8</v>
      </c>
      <c r="F68" t="s">
        <v>45</v>
      </c>
      <c r="G68" t="s">
        <v>40</v>
      </c>
      <c r="H68" s="6">
        <v>43831</v>
      </c>
      <c r="I68" s="2">
        <v>45657</v>
      </c>
      <c r="J68">
        <v>266</v>
      </c>
      <c r="K68" s="45" t="e">
        <f t="shared" si="0"/>
        <v>#N/A</v>
      </c>
      <c r="L68" s="2"/>
      <c r="M68" s="3">
        <f t="shared" si="1"/>
        <v>366</v>
      </c>
      <c r="N68" s="3">
        <f t="shared" si="2"/>
        <v>0</v>
      </c>
      <c r="O68" s="3">
        <f t="shared" si="3"/>
        <v>0</v>
      </c>
      <c r="P68" s="3">
        <f t="shared" si="5"/>
        <v>366</v>
      </c>
      <c r="Q68" s="51">
        <f t="shared" si="4"/>
        <v>97356</v>
      </c>
      <c r="R68" s="51"/>
      <c r="S68" s="51"/>
      <c r="T68" s="51"/>
      <c r="U68" s="51"/>
      <c r="V68" s="51"/>
      <c r="W68" s="13">
        <f t="shared" si="6"/>
        <v>90</v>
      </c>
      <c r="X68" s="14">
        <f t="shared" si="7"/>
        <v>40</v>
      </c>
    </row>
    <row r="69" spans="1:24" ht="14.5" x14ac:dyDescent="0.35">
      <c r="A69">
        <v>1165</v>
      </c>
      <c r="B69" t="s">
        <v>109</v>
      </c>
      <c r="C69" t="s">
        <v>1385</v>
      </c>
      <c r="D69" t="s">
        <v>38</v>
      </c>
      <c r="E69" t="s">
        <v>8</v>
      </c>
      <c r="F69" t="s">
        <v>1497</v>
      </c>
      <c r="G69" t="s">
        <v>40</v>
      </c>
      <c r="H69" s="6">
        <v>44823</v>
      </c>
      <c r="I69" s="2">
        <v>45657</v>
      </c>
      <c r="J69">
        <v>303.47000000000003</v>
      </c>
      <c r="K69" s="45">
        <f t="shared" ref="K69:K132" si="8">VLOOKUP(A69,promedio,29,FALSE)</f>
        <v>1085.9619607843138</v>
      </c>
      <c r="L69" s="2"/>
      <c r="M69" s="3">
        <f t="shared" ref="M69:M132" si="9">IF(DATEDIF(H69,I69,"D")&gt;366,366,DATEDIF(H69,I69,"D")+1)</f>
        <v>366</v>
      </c>
      <c r="N69" s="3">
        <f t="shared" ref="N69:N132" si="10">IFERROR(VLOOKUP(A69,faltas,7,FALSE),0)</f>
        <v>3</v>
      </c>
      <c r="O69" s="3">
        <f t="shared" ref="O69:O132" si="11">IFERROR(VLOOKUP(A69,INCP,4,FALSE),0)</f>
        <v>0</v>
      </c>
      <c r="P69" s="3">
        <f t="shared" si="5"/>
        <v>363</v>
      </c>
      <c r="Q69" s="51">
        <f t="shared" ref="Q69:Q132" si="12">IF(J69&gt;TOPE,TOPE,J69)*P69</f>
        <v>110159.61000000002</v>
      </c>
      <c r="R69" s="51"/>
      <c r="S69" s="51"/>
      <c r="T69" s="51"/>
      <c r="U69" s="51"/>
      <c r="V69" s="51"/>
      <c r="W69" s="13">
        <f t="shared" si="6"/>
        <v>89.26229508196721</v>
      </c>
      <c r="X69" s="14">
        <f t="shared" si="7"/>
        <v>39.672131147540995</v>
      </c>
    </row>
    <row r="70" spans="1:24" ht="14.5" x14ac:dyDescent="0.35">
      <c r="A70">
        <v>1167</v>
      </c>
      <c r="B70" t="s">
        <v>111</v>
      </c>
      <c r="C70" t="s">
        <v>1385</v>
      </c>
      <c r="D70" t="s">
        <v>38</v>
      </c>
      <c r="E70" t="s">
        <v>8</v>
      </c>
      <c r="F70" t="s">
        <v>56</v>
      </c>
      <c r="G70" t="s">
        <v>40</v>
      </c>
      <c r="H70" s="6">
        <v>44046</v>
      </c>
      <c r="I70" s="2">
        <v>45657</v>
      </c>
      <c r="J70">
        <v>303.47000000000003</v>
      </c>
      <c r="K70" s="45">
        <f t="shared" si="8"/>
        <v>976.79</v>
      </c>
      <c r="L70" s="2"/>
      <c r="M70" s="3">
        <f t="shared" si="9"/>
        <v>366</v>
      </c>
      <c r="N70" s="3">
        <f t="shared" si="10"/>
        <v>3</v>
      </c>
      <c r="O70" s="3">
        <f t="shared" si="11"/>
        <v>0</v>
      </c>
      <c r="P70" s="3">
        <f t="shared" ref="P70:P133" si="13">M70-N70-O70</f>
        <v>363</v>
      </c>
      <c r="Q70" s="51">
        <f t="shared" si="12"/>
        <v>110159.61000000002</v>
      </c>
      <c r="R70" s="51"/>
      <c r="S70" s="51"/>
      <c r="T70" s="51"/>
      <c r="U70" s="51"/>
      <c r="V70" s="51"/>
      <c r="W70" s="13">
        <f t="shared" ref="W70:W133" si="14">((90/366)*P70)</f>
        <v>89.26229508196721</v>
      </c>
      <c r="X70" s="14">
        <f t="shared" ref="X70:X133" si="15">((130/366)*P70-W70)</f>
        <v>39.672131147540995</v>
      </c>
    </row>
    <row r="71" spans="1:24" ht="14.5" x14ac:dyDescent="0.35">
      <c r="A71">
        <v>1168</v>
      </c>
      <c r="B71" t="s">
        <v>113</v>
      </c>
      <c r="C71" t="s">
        <v>1385</v>
      </c>
      <c r="D71" t="s">
        <v>38</v>
      </c>
      <c r="E71" t="s">
        <v>8</v>
      </c>
      <c r="F71" t="s">
        <v>39</v>
      </c>
      <c r="G71" t="s">
        <v>40</v>
      </c>
      <c r="H71" s="6">
        <v>43831</v>
      </c>
      <c r="I71" s="2">
        <v>45657</v>
      </c>
      <c r="J71">
        <v>303.47000000000003</v>
      </c>
      <c r="K71" s="45">
        <f t="shared" si="8"/>
        <v>1046.3395424836601</v>
      </c>
      <c r="L71" s="2"/>
      <c r="M71" s="3">
        <f t="shared" si="9"/>
        <v>366</v>
      </c>
      <c r="N71" s="3">
        <f t="shared" si="10"/>
        <v>1</v>
      </c>
      <c r="O71" s="3">
        <f t="shared" si="11"/>
        <v>0</v>
      </c>
      <c r="P71" s="3">
        <f t="shared" si="13"/>
        <v>365</v>
      </c>
      <c r="Q71" s="51">
        <f t="shared" si="12"/>
        <v>110766.55</v>
      </c>
      <c r="R71" s="51"/>
      <c r="S71" s="51"/>
      <c r="T71" s="51"/>
      <c r="U71" s="51"/>
      <c r="V71" s="51"/>
      <c r="W71" s="13">
        <f t="shared" si="14"/>
        <v>89.754098360655732</v>
      </c>
      <c r="X71" s="14">
        <f t="shared" si="15"/>
        <v>39.89071038251366</v>
      </c>
    </row>
    <row r="72" spans="1:24" ht="14.5" x14ac:dyDescent="0.35">
      <c r="A72">
        <v>1169</v>
      </c>
      <c r="B72" t="s">
        <v>114</v>
      </c>
      <c r="C72" t="s">
        <v>1385</v>
      </c>
      <c r="D72" t="s">
        <v>38</v>
      </c>
      <c r="E72" t="s">
        <v>8</v>
      </c>
      <c r="F72" t="s">
        <v>1497</v>
      </c>
      <c r="G72" t="s">
        <v>40</v>
      </c>
      <c r="H72" s="6">
        <v>43831</v>
      </c>
      <c r="I72" s="2">
        <v>45657</v>
      </c>
      <c r="J72">
        <v>303.47000000000003</v>
      </c>
      <c r="K72" s="45">
        <f t="shared" si="8"/>
        <v>1095.0742483660131</v>
      </c>
      <c r="L72" s="2"/>
      <c r="M72" s="3">
        <f t="shared" si="9"/>
        <v>366</v>
      </c>
      <c r="N72" s="3">
        <f t="shared" si="10"/>
        <v>1</v>
      </c>
      <c r="O72" s="3">
        <f t="shared" si="11"/>
        <v>0</v>
      </c>
      <c r="P72" s="3">
        <f t="shared" si="13"/>
        <v>365</v>
      </c>
      <c r="Q72" s="51">
        <f t="shared" si="12"/>
        <v>110766.55</v>
      </c>
      <c r="R72" s="51"/>
      <c r="S72" s="51"/>
      <c r="T72" s="51"/>
      <c r="U72" s="51"/>
      <c r="V72" s="51"/>
      <c r="W72" s="13">
        <f t="shared" si="14"/>
        <v>89.754098360655732</v>
      </c>
      <c r="X72" s="14">
        <f t="shared" si="15"/>
        <v>39.89071038251366</v>
      </c>
    </row>
    <row r="73" spans="1:24" ht="14.5" x14ac:dyDescent="0.35">
      <c r="A73">
        <v>1170</v>
      </c>
      <c r="B73" t="s">
        <v>115</v>
      </c>
      <c r="C73" t="s">
        <v>1385</v>
      </c>
      <c r="D73" t="s">
        <v>38</v>
      </c>
      <c r="E73" t="s">
        <v>8</v>
      </c>
      <c r="F73" t="s">
        <v>1496</v>
      </c>
      <c r="G73" t="s">
        <v>40</v>
      </c>
      <c r="H73" s="6">
        <v>43831</v>
      </c>
      <c r="I73" s="2">
        <v>45657</v>
      </c>
      <c r="J73">
        <v>303.47000000000003</v>
      </c>
      <c r="K73" s="45">
        <f t="shared" si="8"/>
        <v>1096.9174509803922</v>
      </c>
      <c r="L73" s="2"/>
      <c r="M73" s="3">
        <f t="shared" si="9"/>
        <v>366</v>
      </c>
      <c r="N73" s="3">
        <f t="shared" si="10"/>
        <v>4</v>
      </c>
      <c r="O73" s="3">
        <f t="shared" si="11"/>
        <v>0</v>
      </c>
      <c r="P73" s="3">
        <f t="shared" si="13"/>
        <v>362</v>
      </c>
      <c r="Q73" s="51">
        <f t="shared" si="12"/>
        <v>109856.14000000001</v>
      </c>
      <c r="R73" s="51"/>
      <c r="S73" s="51"/>
      <c r="T73" s="51"/>
      <c r="U73" s="51"/>
      <c r="V73" s="51"/>
      <c r="W73" s="13">
        <f t="shared" si="14"/>
        <v>89.016393442622956</v>
      </c>
      <c r="X73" s="14">
        <f t="shared" si="15"/>
        <v>39.562841530054641</v>
      </c>
    </row>
    <row r="74" spans="1:24" ht="14.5" x14ac:dyDescent="0.35">
      <c r="A74">
        <v>1171</v>
      </c>
      <c r="B74" t="s">
        <v>116</v>
      </c>
      <c r="C74" t="s">
        <v>1385</v>
      </c>
      <c r="D74" t="s">
        <v>38</v>
      </c>
      <c r="E74" t="s">
        <v>8</v>
      </c>
      <c r="F74" t="s">
        <v>1497</v>
      </c>
      <c r="G74" t="s">
        <v>40</v>
      </c>
      <c r="H74" s="6">
        <v>43831</v>
      </c>
      <c r="I74" s="2">
        <v>45657</v>
      </c>
      <c r="J74">
        <v>303.47000000000003</v>
      </c>
      <c r="K74" s="45">
        <f t="shared" si="8"/>
        <v>1016.6789542483658</v>
      </c>
      <c r="L74" s="2"/>
      <c r="M74" s="3">
        <f t="shared" si="9"/>
        <v>366</v>
      </c>
      <c r="N74" s="3">
        <f t="shared" si="10"/>
        <v>8</v>
      </c>
      <c r="O74" s="3">
        <f t="shared" si="11"/>
        <v>4</v>
      </c>
      <c r="P74" s="3">
        <f t="shared" si="13"/>
        <v>354</v>
      </c>
      <c r="Q74" s="51">
        <f t="shared" si="12"/>
        <v>107428.38</v>
      </c>
      <c r="R74" s="51"/>
      <c r="S74" s="51"/>
      <c r="T74" s="51"/>
      <c r="U74" s="51"/>
      <c r="V74" s="51"/>
      <c r="W74" s="13">
        <f t="shared" si="14"/>
        <v>87.049180327868854</v>
      </c>
      <c r="X74" s="14">
        <f t="shared" si="15"/>
        <v>38.688524590163937</v>
      </c>
    </row>
    <row r="75" spans="1:24" ht="14.5" x14ac:dyDescent="0.35">
      <c r="A75">
        <v>1172</v>
      </c>
      <c r="B75" t="s">
        <v>1388</v>
      </c>
      <c r="C75" t="s">
        <v>1385</v>
      </c>
      <c r="D75" t="s">
        <v>816</v>
      </c>
      <c r="E75" t="s">
        <v>276</v>
      </c>
      <c r="F75" t="s">
        <v>1500</v>
      </c>
      <c r="G75" t="s">
        <v>40</v>
      </c>
      <c r="H75" s="6">
        <v>45530</v>
      </c>
      <c r="I75" s="2">
        <v>45657</v>
      </c>
      <c r="J75">
        <v>300.25</v>
      </c>
      <c r="K75" s="45">
        <f t="shared" si="8"/>
        <v>255.57405228758165</v>
      </c>
      <c r="L75" s="2"/>
      <c r="M75" s="3">
        <f t="shared" si="9"/>
        <v>128</v>
      </c>
      <c r="N75" s="3">
        <f t="shared" si="10"/>
        <v>7</v>
      </c>
      <c r="O75" s="3">
        <f t="shared" si="11"/>
        <v>0</v>
      </c>
      <c r="P75" s="3">
        <f t="shared" si="13"/>
        <v>121</v>
      </c>
      <c r="Q75" s="51">
        <f t="shared" si="12"/>
        <v>36330.25</v>
      </c>
      <c r="R75" s="51"/>
      <c r="S75" s="51"/>
      <c r="T75" s="51"/>
      <c r="U75" s="51"/>
      <c r="V75" s="51"/>
      <c r="W75" s="13">
        <f t="shared" si="14"/>
        <v>29.754098360655735</v>
      </c>
      <c r="X75" s="14">
        <f t="shared" si="15"/>
        <v>13.224043715846999</v>
      </c>
    </row>
    <row r="76" spans="1:24" ht="14.5" x14ac:dyDescent="0.35">
      <c r="A76">
        <v>1173</v>
      </c>
      <c r="B76" t="s">
        <v>117</v>
      </c>
      <c r="C76" t="s">
        <v>1385</v>
      </c>
      <c r="D76" t="s">
        <v>38</v>
      </c>
      <c r="E76" t="s">
        <v>8</v>
      </c>
      <c r="F76" t="s">
        <v>1497</v>
      </c>
      <c r="G76" t="s">
        <v>40</v>
      </c>
      <c r="H76" s="6">
        <v>43831</v>
      </c>
      <c r="I76" s="2">
        <v>45657</v>
      </c>
      <c r="J76">
        <v>303.47000000000003</v>
      </c>
      <c r="K76" s="45">
        <f t="shared" si="8"/>
        <v>1094.3794771241828</v>
      </c>
      <c r="L76" s="2"/>
      <c r="M76" s="3">
        <f t="shared" si="9"/>
        <v>366</v>
      </c>
      <c r="N76" s="3">
        <f t="shared" si="10"/>
        <v>5</v>
      </c>
      <c r="O76" s="3">
        <f t="shared" si="11"/>
        <v>0</v>
      </c>
      <c r="P76" s="3">
        <f t="shared" si="13"/>
        <v>361</v>
      </c>
      <c r="Q76" s="51">
        <f t="shared" si="12"/>
        <v>109552.67000000001</v>
      </c>
      <c r="R76" s="51"/>
      <c r="S76" s="51"/>
      <c r="T76" s="51"/>
      <c r="U76" s="51"/>
      <c r="V76" s="51"/>
      <c r="W76" s="13">
        <f t="shared" si="14"/>
        <v>88.770491803278688</v>
      </c>
      <c r="X76" s="14">
        <f t="shared" si="15"/>
        <v>39.453551912568301</v>
      </c>
    </row>
    <row r="77" spans="1:24" ht="14.5" x14ac:dyDescent="0.35">
      <c r="A77">
        <v>1174</v>
      </c>
      <c r="B77" t="s">
        <v>118</v>
      </c>
      <c r="C77" t="s">
        <v>1385</v>
      </c>
      <c r="D77" t="s">
        <v>38</v>
      </c>
      <c r="E77" t="s">
        <v>8</v>
      </c>
      <c r="F77" t="s">
        <v>1496</v>
      </c>
      <c r="G77" t="s">
        <v>40</v>
      </c>
      <c r="H77" s="6">
        <v>43831</v>
      </c>
      <c r="I77" s="2">
        <v>45657</v>
      </c>
      <c r="J77">
        <v>303.47000000000003</v>
      </c>
      <c r="K77" s="45">
        <f t="shared" si="8"/>
        <v>1048.1335294117646</v>
      </c>
      <c r="L77" s="2"/>
      <c r="M77" s="3">
        <f t="shared" si="9"/>
        <v>366</v>
      </c>
      <c r="N77" s="3">
        <f t="shared" si="10"/>
        <v>12</v>
      </c>
      <c r="O77" s="3">
        <f t="shared" si="11"/>
        <v>0</v>
      </c>
      <c r="P77" s="3">
        <f t="shared" si="13"/>
        <v>354</v>
      </c>
      <c r="Q77" s="51">
        <f t="shared" si="12"/>
        <v>107428.38</v>
      </c>
      <c r="R77" s="51"/>
      <c r="S77" s="51"/>
      <c r="T77" s="51"/>
      <c r="U77" s="51"/>
      <c r="V77" s="51"/>
      <c r="W77" s="13">
        <f t="shared" si="14"/>
        <v>87.049180327868854</v>
      </c>
      <c r="X77" s="14">
        <f t="shared" si="15"/>
        <v>38.688524590163937</v>
      </c>
    </row>
    <row r="78" spans="1:24" ht="14.5" x14ac:dyDescent="0.35">
      <c r="A78">
        <v>1175</v>
      </c>
      <c r="B78" t="s">
        <v>119</v>
      </c>
      <c r="C78" t="s">
        <v>1488</v>
      </c>
      <c r="D78" t="s">
        <v>38</v>
      </c>
      <c r="E78" t="s">
        <v>8</v>
      </c>
      <c r="F78" t="s">
        <v>39</v>
      </c>
      <c r="G78" t="s">
        <v>40</v>
      </c>
      <c r="H78" s="6">
        <v>43831</v>
      </c>
      <c r="I78" s="2">
        <v>45657</v>
      </c>
      <c r="J78">
        <v>285.95</v>
      </c>
      <c r="K78" s="45" t="e">
        <f t="shared" si="8"/>
        <v>#N/A</v>
      </c>
      <c r="L78" s="2"/>
      <c r="M78" s="3">
        <f t="shared" si="9"/>
        <v>366</v>
      </c>
      <c r="N78" s="3">
        <f t="shared" si="10"/>
        <v>7</v>
      </c>
      <c r="O78" s="3">
        <f t="shared" si="11"/>
        <v>0</v>
      </c>
      <c r="P78" s="3">
        <f t="shared" si="13"/>
        <v>359</v>
      </c>
      <c r="Q78" s="51">
        <f t="shared" si="12"/>
        <v>102656.05</v>
      </c>
      <c r="R78" s="51"/>
      <c r="S78" s="51"/>
      <c r="T78" s="51"/>
      <c r="U78" s="51"/>
      <c r="V78" s="51"/>
      <c r="W78" s="13">
        <f t="shared" si="14"/>
        <v>88.278688524590166</v>
      </c>
      <c r="X78" s="14">
        <f t="shared" si="15"/>
        <v>39.234972677595636</v>
      </c>
    </row>
    <row r="79" spans="1:24" ht="14.5" x14ac:dyDescent="0.35">
      <c r="A79">
        <v>1177</v>
      </c>
      <c r="B79" t="s">
        <v>120</v>
      </c>
      <c r="C79" t="s">
        <v>1385</v>
      </c>
      <c r="D79" t="s">
        <v>38</v>
      </c>
      <c r="E79" t="s">
        <v>8</v>
      </c>
      <c r="F79" t="s">
        <v>1497</v>
      </c>
      <c r="G79" t="s">
        <v>40</v>
      </c>
      <c r="H79" s="6">
        <v>43831</v>
      </c>
      <c r="I79" s="2">
        <v>45657</v>
      </c>
      <c r="J79">
        <v>303.47000000000003</v>
      </c>
      <c r="K79" s="45">
        <f t="shared" si="8"/>
        <v>1071.0780392156862</v>
      </c>
      <c r="L79" s="2"/>
      <c r="M79" s="3">
        <f t="shared" si="9"/>
        <v>366</v>
      </c>
      <c r="N79" s="3">
        <f t="shared" si="10"/>
        <v>5</v>
      </c>
      <c r="O79" s="3">
        <f t="shared" si="11"/>
        <v>0</v>
      </c>
      <c r="P79" s="3">
        <f t="shared" si="13"/>
        <v>361</v>
      </c>
      <c r="Q79" s="51">
        <f t="shared" si="12"/>
        <v>109552.67000000001</v>
      </c>
      <c r="R79" s="51"/>
      <c r="S79" s="51"/>
      <c r="T79" s="51"/>
      <c r="U79" s="51"/>
      <c r="V79" s="51"/>
      <c r="W79" s="13">
        <f t="shared" si="14"/>
        <v>88.770491803278688</v>
      </c>
      <c r="X79" s="14">
        <f t="shared" si="15"/>
        <v>39.453551912568301</v>
      </c>
    </row>
    <row r="80" spans="1:24" ht="14.5" x14ac:dyDescent="0.35">
      <c r="A80">
        <v>1178</v>
      </c>
      <c r="B80" t="s">
        <v>121</v>
      </c>
      <c r="C80" t="s">
        <v>1385</v>
      </c>
      <c r="D80" t="s">
        <v>38</v>
      </c>
      <c r="E80" t="s">
        <v>8</v>
      </c>
      <c r="F80" t="s">
        <v>56</v>
      </c>
      <c r="G80" t="s">
        <v>40</v>
      </c>
      <c r="H80" s="6">
        <v>44319</v>
      </c>
      <c r="I80" s="2">
        <v>45657</v>
      </c>
      <c r="J80">
        <v>303.47000000000003</v>
      </c>
      <c r="K80" s="45">
        <f t="shared" si="8"/>
        <v>1002.1425490196082</v>
      </c>
      <c r="L80" s="2"/>
      <c r="M80" s="3">
        <f t="shared" si="9"/>
        <v>366</v>
      </c>
      <c r="N80" s="3">
        <f t="shared" si="10"/>
        <v>8</v>
      </c>
      <c r="O80" s="3">
        <f t="shared" si="11"/>
        <v>0</v>
      </c>
      <c r="P80" s="3">
        <f t="shared" si="13"/>
        <v>358</v>
      </c>
      <c r="Q80" s="51">
        <f t="shared" si="12"/>
        <v>108642.26000000001</v>
      </c>
      <c r="R80" s="51"/>
      <c r="S80" s="51"/>
      <c r="T80" s="51"/>
      <c r="U80" s="51"/>
      <c r="V80" s="51"/>
      <c r="W80" s="13">
        <f t="shared" si="14"/>
        <v>88.032786885245898</v>
      </c>
      <c r="X80" s="14">
        <f t="shared" si="15"/>
        <v>39.125683060109296</v>
      </c>
    </row>
    <row r="81" spans="1:24" ht="14.5" x14ac:dyDescent="0.35">
      <c r="A81">
        <v>1179</v>
      </c>
      <c r="B81" t="s">
        <v>123</v>
      </c>
      <c r="C81" t="s">
        <v>1385</v>
      </c>
      <c r="D81" t="s">
        <v>38</v>
      </c>
      <c r="E81" t="s">
        <v>8</v>
      </c>
      <c r="F81" t="s">
        <v>1496</v>
      </c>
      <c r="G81" t="s">
        <v>40</v>
      </c>
      <c r="H81" s="6">
        <v>43831</v>
      </c>
      <c r="I81" s="2">
        <v>45657</v>
      </c>
      <c r="J81">
        <v>303.47000000000003</v>
      </c>
      <c r="K81" s="45">
        <f t="shared" si="8"/>
        <v>1123.711568627451</v>
      </c>
      <c r="L81" s="2"/>
      <c r="M81" s="3">
        <f t="shared" si="9"/>
        <v>366</v>
      </c>
      <c r="N81" s="3">
        <f t="shared" si="10"/>
        <v>3</v>
      </c>
      <c r="O81" s="3">
        <f t="shared" si="11"/>
        <v>0</v>
      </c>
      <c r="P81" s="3">
        <f t="shared" si="13"/>
        <v>363</v>
      </c>
      <c r="Q81" s="51">
        <f t="shared" si="12"/>
        <v>110159.61000000002</v>
      </c>
      <c r="R81" s="51"/>
      <c r="S81" s="51"/>
      <c r="T81" s="51"/>
      <c r="U81" s="51"/>
      <c r="V81" s="51"/>
      <c r="W81" s="13">
        <f t="shared" si="14"/>
        <v>89.26229508196721</v>
      </c>
      <c r="X81" s="14">
        <f t="shared" si="15"/>
        <v>39.672131147540995</v>
      </c>
    </row>
    <row r="82" spans="1:24" ht="14.5" x14ac:dyDescent="0.35">
      <c r="A82">
        <v>1180</v>
      </c>
      <c r="B82" t="s">
        <v>124</v>
      </c>
      <c r="C82" t="s">
        <v>1385</v>
      </c>
      <c r="D82" t="s">
        <v>38</v>
      </c>
      <c r="E82" t="s">
        <v>8</v>
      </c>
      <c r="F82" t="s">
        <v>1497</v>
      </c>
      <c r="G82" t="s">
        <v>40</v>
      </c>
      <c r="H82" s="6">
        <v>44074</v>
      </c>
      <c r="I82" s="2">
        <v>45657</v>
      </c>
      <c r="J82">
        <v>303.47000000000003</v>
      </c>
      <c r="K82" s="45">
        <f t="shared" si="8"/>
        <v>1024.6268627450982</v>
      </c>
      <c r="L82" s="2"/>
      <c r="M82" s="3">
        <f t="shared" si="9"/>
        <v>366</v>
      </c>
      <c r="N82" s="3">
        <f t="shared" si="10"/>
        <v>6</v>
      </c>
      <c r="O82" s="3">
        <f t="shared" si="11"/>
        <v>8</v>
      </c>
      <c r="P82" s="3">
        <f t="shared" si="13"/>
        <v>352</v>
      </c>
      <c r="Q82" s="51">
        <f t="shared" si="12"/>
        <v>106821.44</v>
      </c>
      <c r="R82" s="51"/>
      <c r="S82" s="51"/>
      <c r="T82" s="51"/>
      <c r="U82" s="51"/>
      <c r="V82" s="51"/>
      <c r="W82" s="13">
        <f t="shared" si="14"/>
        <v>86.557377049180332</v>
      </c>
      <c r="X82" s="14">
        <f t="shared" si="15"/>
        <v>38.469945355191257</v>
      </c>
    </row>
    <row r="83" spans="1:24" ht="14.5" x14ac:dyDescent="0.35">
      <c r="A83">
        <v>1181</v>
      </c>
      <c r="B83" t="s">
        <v>126</v>
      </c>
      <c r="C83" t="s">
        <v>1385</v>
      </c>
      <c r="D83" t="s">
        <v>38</v>
      </c>
      <c r="E83" t="s">
        <v>8</v>
      </c>
      <c r="F83" t="s">
        <v>1496</v>
      </c>
      <c r="G83" t="s">
        <v>40</v>
      </c>
      <c r="H83" s="6">
        <v>43831</v>
      </c>
      <c r="I83" s="2">
        <v>45657</v>
      </c>
      <c r="J83">
        <v>303.47000000000003</v>
      </c>
      <c r="K83" s="45">
        <f t="shared" si="8"/>
        <v>1058.5787581699346</v>
      </c>
      <c r="L83" s="2"/>
      <c r="M83" s="3">
        <f t="shared" si="9"/>
        <v>366</v>
      </c>
      <c r="N83" s="3">
        <f t="shared" si="10"/>
        <v>15</v>
      </c>
      <c r="O83" s="3">
        <f t="shared" si="11"/>
        <v>0</v>
      </c>
      <c r="P83" s="3">
        <f t="shared" si="13"/>
        <v>351</v>
      </c>
      <c r="Q83" s="51">
        <f t="shared" si="12"/>
        <v>106517.97000000002</v>
      </c>
      <c r="R83" s="51"/>
      <c r="S83" s="51"/>
      <c r="T83" s="51"/>
      <c r="U83" s="51"/>
      <c r="V83" s="51"/>
      <c r="W83" s="13">
        <f t="shared" si="14"/>
        <v>86.311475409836063</v>
      </c>
      <c r="X83" s="14">
        <f t="shared" si="15"/>
        <v>38.360655737704917</v>
      </c>
    </row>
    <row r="84" spans="1:24" ht="14.5" x14ac:dyDescent="0.35">
      <c r="A84">
        <v>1182</v>
      </c>
      <c r="B84" t="s">
        <v>127</v>
      </c>
      <c r="C84" t="s">
        <v>1385</v>
      </c>
      <c r="D84" t="s">
        <v>38</v>
      </c>
      <c r="E84" t="s">
        <v>8</v>
      </c>
      <c r="F84" t="s">
        <v>1496</v>
      </c>
      <c r="G84" t="s">
        <v>40</v>
      </c>
      <c r="H84" s="6">
        <v>44291</v>
      </c>
      <c r="I84" s="2">
        <v>45657</v>
      </c>
      <c r="J84">
        <v>303.47000000000003</v>
      </c>
      <c r="K84" s="45">
        <f t="shared" si="8"/>
        <v>1140.7492156862745</v>
      </c>
      <c r="L84" s="2"/>
      <c r="M84" s="3">
        <f t="shared" si="9"/>
        <v>366</v>
      </c>
      <c r="N84" s="3">
        <f t="shared" si="10"/>
        <v>0</v>
      </c>
      <c r="O84" s="3">
        <f t="shared" si="11"/>
        <v>0</v>
      </c>
      <c r="P84" s="3">
        <f t="shared" si="13"/>
        <v>366</v>
      </c>
      <c r="Q84" s="51">
        <f t="shared" si="12"/>
        <v>111070.02</v>
      </c>
      <c r="R84" s="51"/>
      <c r="S84" s="51"/>
      <c r="T84" s="51"/>
      <c r="U84" s="51"/>
      <c r="V84" s="51"/>
      <c r="W84" s="13">
        <f t="shared" si="14"/>
        <v>90</v>
      </c>
      <c r="X84" s="14">
        <f t="shared" si="15"/>
        <v>40</v>
      </c>
    </row>
    <row r="85" spans="1:24" ht="14.5" x14ac:dyDescent="0.35">
      <c r="A85">
        <v>1183</v>
      </c>
      <c r="B85" t="s">
        <v>129</v>
      </c>
      <c r="C85" t="s">
        <v>1488</v>
      </c>
      <c r="D85" t="s">
        <v>38</v>
      </c>
      <c r="E85" t="s">
        <v>8</v>
      </c>
      <c r="F85" t="s">
        <v>1497</v>
      </c>
      <c r="G85" t="s">
        <v>40</v>
      </c>
      <c r="H85" s="6">
        <v>43831</v>
      </c>
      <c r="I85" s="2">
        <v>45657</v>
      </c>
      <c r="J85">
        <v>303.47000000000003</v>
      </c>
      <c r="K85" s="45" t="e">
        <f t="shared" si="8"/>
        <v>#N/A</v>
      </c>
      <c r="L85" s="2"/>
      <c r="M85" s="3">
        <f t="shared" si="9"/>
        <v>366</v>
      </c>
      <c r="N85" s="3">
        <f t="shared" si="10"/>
        <v>9</v>
      </c>
      <c r="O85" s="3">
        <f t="shared" si="11"/>
        <v>0</v>
      </c>
      <c r="P85" s="3">
        <f t="shared" si="13"/>
        <v>357</v>
      </c>
      <c r="Q85" s="51">
        <f t="shared" si="12"/>
        <v>108338.79000000001</v>
      </c>
      <c r="R85" s="51"/>
      <c r="S85" s="51"/>
      <c r="T85" s="51"/>
      <c r="U85" s="51"/>
      <c r="V85" s="51"/>
      <c r="W85" s="13">
        <f t="shared" si="14"/>
        <v>87.786885245901644</v>
      </c>
      <c r="X85" s="14">
        <f t="shared" si="15"/>
        <v>39.016393442622942</v>
      </c>
    </row>
    <row r="86" spans="1:24" ht="14.5" x14ac:dyDescent="0.35">
      <c r="A86">
        <v>1184</v>
      </c>
      <c r="B86" t="s">
        <v>130</v>
      </c>
      <c r="C86" t="s">
        <v>1385</v>
      </c>
      <c r="D86" t="s">
        <v>38</v>
      </c>
      <c r="E86" t="s">
        <v>8</v>
      </c>
      <c r="F86" t="s">
        <v>1496</v>
      </c>
      <c r="G86" t="s">
        <v>40</v>
      </c>
      <c r="H86" s="6">
        <v>43831</v>
      </c>
      <c r="I86" s="2">
        <v>45657</v>
      </c>
      <c r="J86">
        <v>303.47000000000003</v>
      </c>
      <c r="K86" s="45">
        <f t="shared" si="8"/>
        <v>1165.55</v>
      </c>
      <c r="L86" s="2"/>
      <c r="M86" s="3">
        <f t="shared" si="9"/>
        <v>366</v>
      </c>
      <c r="N86" s="3">
        <f t="shared" si="10"/>
        <v>0</v>
      </c>
      <c r="O86" s="3">
        <f t="shared" si="11"/>
        <v>0</v>
      </c>
      <c r="P86" s="3">
        <f t="shared" si="13"/>
        <v>366</v>
      </c>
      <c r="Q86" s="51">
        <f t="shared" si="12"/>
        <v>111070.02</v>
      </c>
      <c r="R86" s="51"/>
      <c r="S86" s="51"/>
      <c r="T86" s="51"/>
      <c r="U86" s="51"/>
      <c r="V86" s="51"/>
      <c r="W86" s="13">
        <f t="shared" si="14"/>
        <v>90</v>
      </c>
      <c r="X86" s="14">
        <f t="shared" si="15"/>
        <v>40</v>
      </c>
    </row>
    <row r="87" spans="1:24" ht="14.5" x14ac:dyDescent="0.35">
      <c r="A87">
        <v>1185</v>
      </c>
      <c r="B87" t="s">
        <v>131</v>
      </c>
      <c r="C87" t="s">
        <v>1385</v>
      </c>
      <c r="D87" t="s">
        <v>38</v>
      </c>
      <c r="E87" t="s">
        <v>8</v>
      </c>
      <c r="F87" t="s">
        <v>39</v>
      </c>
      <c r="G87" t="s">
        <v>40</v>
      </c>
      <c r="H87" s="6">
        <v>44221</v>
      </c>
      <c r="I87" s="2">
        <v>45657</v>
      </c>
      <c r="J87">
        <v>303.47000000000003</v>
      </c>
      <c r="K87" s="45">
        <f t="shared" si="8"/>
        <v>1070.0927450980394</v>
      </c>
      <c r="L87" s="2"/>
      <c r="M87" s="3">
        <f t="shared" si="9"/>
        <v>366</v>
      </c>
      <c r="N87" s="3">
        <f t="shared" si="10"/>
        <v>11</v>
      </c>
      <c r="O87" s="3">
        <f t="shared" si="11"/>
        <v>3</v>
      </c>
      <c r="P87" s="3">
        <f t="shared" si="13"/>
        <v>352</v>
      </c>
      <c r="Q87" s="51">
        <f t="shared" si="12"/>
        <v>106821.44</v>
      </c>
      <c r="R87" s="51"/>
      <c r="S87" s="51"/>
      <c r="T87" s="51"/>
      <c r="U87" s="51"/>
      <c r="V87" s="51"/>
      <c r="W87" s="13">
        <f t="shared" si="14"/>
        <v>86.557377049180332</v>
      </c>
      <c r="X87" s="14">
        <f t="shared" si="15"/>
        <v>38.469945355191257</v>
      </c>
    </row>
    <row r="88" spans="1:24" ht="14.5" x14ac:dyDescent="0.35">
      <c r="A88">
        <v>1186</v>
      </c>
      <c r="B88" t="s">
        <v>133</v>
      </c>
      <c r="C88" t="s">
        <v>1385</v>
      </c>
      <c r="D88" t="s">
        <v>38</v>
      </c>
      <c r="E88" t="s">
        <v>8</v>
      </c>
      <c r="F88" t="s">
        <v>1499</v>
      </c>
      <c r="G88" t="s">
        <v>40</v>
      </c>
      <c r="H88" s="6">
        <v>43834</v>
      </c>
      <c r="I88" s="2">
        <v>45657</v>
      </c>
      <c r="J88">
        <v>303.47000000000003</v>
      </c>
      <c r="K88" s="45">
        <f t="shared" si="8"/>
        <v>920.66568627450999</v>
      </c>
      <c r="L88" s="2"/>
      <c r="M88" s="3">
        <f t="shared" si="9"/>
        <v>366</v>
      </c>
      <c r="N88" s="3">
        <f t="shared" si="10"/>
        <v>5</v>
      </c>
      <c r="O88" s="3">
        <f t="shared" si="11"/>
        <v>0</v>
      </c>
      <c r="P88" s="3">
        <f t="shared" si="13"/>
        <v>361</v>
      </c>
      <c r="Q88" s="51">
        <f t="shared" si="12"/>
        <v>109552.67000000001</v>
      </c>
      <c r="R88" s="51"/>
      <c r="S88" s="51"/>
      <c r="T88" s="51"/>
      <c r="U88" s="51"/>
      <c r="V88" s="51"/>
      <c r="W88" s="13">
        <f t="shared" si="14"/>
        <v>88.770491803278688</v>
      </c>
      <c r="X88" s="14">
        <f t="shared" si="15"/>
        <v>39.453551912568301</v>
      </c>
    </row>
    <row r="89" spans="1:24" ht="14.5" x14ac:dyDescent="0.35">
      <c r="A89">
        <v>1187</v>
      </c>
      <c r="B89" t="s">
        <v>134</v>
      </c>
      <c r="C89" t="s">
        <v>1385</v>
      </c>
      <c r="D89" t="s">
        <v>38</v>
      </c>
      <c r="E89" t="s">
        <v>8</v>
      </c>
      <c r="F89" t="s">
        <v>1496</v>
      </c>
      <c r="G89" t="s">
        <v>40</v>
      </c>
      <c r="H89" s="6">
        <v>43834</v>
      </c>
      <c r="I89" s="2">
        <v>45657</v>
      </c>
      <c r="J89">
        <v>303.47000000000003</v>
      </c>
      <c r="K89" s="45">
        <f t="shared" si="8"/>
        <v>1143.6566666666668</v>
      </c>
      <c r="L89" s="2"/>
      <c r="M89" s="3">
        <f t="shared" si="9"/>
        <v>366</v>
      </c>
      <c r="N89" s="3">
        <f t="shared" si="10"/>
        <v>0</v>
      </c>
      <c r="O89" s="3">
        <f t="shared" si="11"/>
        <v>0</v>
      </c>
      <c r="P89" s="3">
        <f t="shared" si="13"/>
        <v>366</v>
      </c>
      <c r="Q89" s="51">
        <f t="shared" si="12"/>
        <v>111070.02</v>
      </c>
      <c r="R89" s="51"/>
      <c r="S89" s="51"/>
      <c r="T89" s="51"/>
      <c r="U89" s="51"/>
      <c r="V89" s="51"/>
      <c r="W89" s="13">
        <f t="shared" si="14"/>
        <v>90</v>
      </c>
      <c r="X89" s="14">
        <f t="shared" si="15"/>
        <v>40</v>
      </c>
    </row>
    <row r="90" spans="1:24" ht="14.5" x14ac:dyDescent="0.35">
      <c r="A90">
        <v>1188</v>
      </c>
      <c r="B90" t="s">
        <v>135</v>
      </c>
      <c r="C90" t="s">
        <v>1385</v>
      </c>
      <c r="D90" t="s">
        <v>38</v>
      </c>
      <c r="E90" t="s">
        <v>8</v>
      </c>
      <c r="F90" t="s">
        <v>1497</v>
      </c>
      <c r="G90" t="s">
        <v>40</v>
      </c>
      <c r="H90" s="6">
        <v>43831</v>
      </c>
      <c r="I90" s="2">
        <v>45657</v>
      </c>
      <c r="J90">
        <v>303.47000000000003</v>
      </c>
      <c r="K90" s="45">
        <f t="shared" si="8"/>
        <v>1149.2050980392157</v>
      </c>
      <c r="L90" s="2"/>
      <c r="M90" s="3">
        <f t="shared" si="9"/>
        <v>366</v>
      </c>
      <c r="N90" s="3">
        <f t="shared" si="10"/>
        <v>0</v>
      </c>
      <c r="O90" s="3">
        <f t="shared" si="11"/>
        <v>0</v>
      </c>
      <c r="P90" s="3">
        <f t="shared" si="13"/>
        <v>366</v>
      </c>
      <c r="Q90" s="51">
        <f t="shared" si="12"/>
        <v>111070.02</v>
      </c>
      <c r="R90" s="51"/>
      <c r="S90" s="51"/>
      <c r="T90" s="51"/>
      <c r="U90" s="51"/>
      <c r="V90" s="51"/>
      <c r="W90" s="13">
        <f t="shared" si="14"/>
        <v>90</v>
      </c>
      <c r="X90" s="14">
        <f t="shared" si="15"/>
        <v>40</v>
      </c>
    </row>
    <row r="91" spans="1:24" ht="14.5" x14ac:dyDescent="0.35">
      <c r="A91">
        <v>1189</v>
      </c>
      <c r="B91" t="s">
        <v>136</v>
      </c>
      <c r="C91" t="s">
        <v>1385</v>
      </c>
      <c r="D91" t="s">
        <v>38</v>
      </c>
      <c r="E91" t="s">
        <v>8</v>
      </c>
      <c r="F91" t="s">
        <v>1497</v>
      </c>
      <c r="G91" t="s">
        <v>40</v>
      </c>
      <c r="H91" s="6">
        <v>43831</v>
      </c>
      <c r="I91" s="2">
        <v>45657</v>
      </c>
      <c r="J91">
        <v>303.47000000000003</v>
      </c>
      <c r="K91" s="45">
        <f t="shared" si="8"/>
        <v>1064.5237908496733</v>
      </c>
      <c r="L91" s="2"/>
      <c r="M91" s="3">
        <f t="shared" si="9"/>
        <v>366</v>
      </c>
      <c r="N91" s="3">
        <f t="shared" si="10"/>
        <v>10</v>
      </c>
      <c r="O91" s="3">
        <f t="shared" si="11"/>
        <v>0</v>
      </c>
      <c r="P91" s="3">
        <f t="shared" si="13"/>
        <v>356</v>
      </c>
      <c r="Q91" s="51">
        <f t="shared" si="12"/>
        <v>108035.32</v>
      </c>
      <c r="R91" s="51"/>
      <c r="S91" s="51"/>
      <c r="T91" s="51"/>
      <c r="U91" s="51"/>
      <c r="V91" s="51"/>
      <c r="W91" s="13">
        <f t="shared" si="14"/>
        <v>87.540983606557376</v>
      </c>
      <c r="X91" s="14">
        <f t="shared" si="15"/>
        <v>38.907103825136616</v>
      </c>
    </row>
    <row r="92" spans="1:24" ht="14.5" x14ac:dyDescent="0.35">
      <c r="A92">
        <v>1190</v>
      </c>
      <c r="B92" t="s">
        <v>137</v>
      </c>
      <c r="C92" t="s">
        <v>1385</v>
      </c>
      <c r="D92" t="s">
        <v>38</v>
      </c>
      <c r="E92" t="s">
        <v>8</v>
      </c>
      <c r="F92" t="s">
        <v>39</v>
      </c>
      <c r="G92" t="s">
        <v>40</v>
      </c>
      <c r="H92" s="6">
        <v>43831</v>
      </c>
      <c r="I92" s="2">
        <v>45657</v>
      </c>
      <c r="J92">
        <v>303.47000000000003</v>
      </c>
      <c r="K92" s="45">
        <f t="shared" si="8"/>
        <v>1046.2240522875818</v>
      </c>
      <c r="L92" s="2"/>
      <c r="M92" s="3">
        <f t="shared" si="9"/>
        <v>366</v>
      </c>
      <c r="N92" s="3">
        <f t="shared" si="10"/>
        <v>7</v>
      </c>
      <c r="O92" s="3">
        <f t="shared" si="11"/>
        <v>5</v>
      </c>
      <c r="P92" s="3">
        <f t="shared" si="13"/>
        <v>354</v>
      </c>
      <c r="Q92" s="51">
        <f t="shared" si="12"/>
        <v>107428.38</v>
      </c>
      <c r="R92" s="51"/>
      <c r="S92" s="51"/>
      <c r="T92" s="51"/>
      <c r="U92" s="51"/>
      <c r="V92" s="51"/>
      <c r="W92" s="13">
        <f t="shared" si="14"/>
        <v>87.049180327868854</v>
      </c>
      <c r="X92" s="14">
        <f t="shared" si="15"/>
        <v>38.688524590163937</v>
      </c>
    </row>
    <row r="93" spans="1:24" ht="14.5" x14ac:dyDescent="0.35">
      <c r="A93">
        <v>1191</v>
      </c>
      <c r="B93" t="s">
        <v>138</v>
      </c>
      <c r="C93" t="s">
        <v>1385</v>
      </c>
      <c r="D93" t="s">
        <v>38</v>
      </c>
      <c r="E93" t="s">
        <v>8</v>
      </c>
      <c r="F93" t="s">
        <v>1496</v>
      </c>
      <c r="G93" t="s">
        <v>40</v>
      </c>
      <c r="H93" s="6">
        <v>44200</v>
      </c>
      <c r="I93" s="2">
        <v>45657</v>
      </c>
      <c r="J93">
        <v>303.47000000000003</v>
      </c>
      <c r="K93" s="45">
        <f t="shared" si="8"/>
        <v>1056.6829411764704</v>
      </c>
      <c r="L93" s="2"/>
      <c r="M93" s="3">
        <f t="shared" si="9"/>
        <v>366</v>
      </c>
      <c r="N93" s="3">
        <f t="shared" si="10"/>
        <v>10</v>
      </c>
      <c r="O93" s="3">
        <f t="shared" si="11"/>
        <v>0</v>
      </c>
      <c r="P93" s="3">
        <f t="shared" si="13"/>
        <v>356</v>
      </c>
      <c r="Q93" s="51">
        <f t="shared" si="12"/>
        <v>108035.32</v>
      </c>
      <c r="R93" s="51"/>
      <c r="S93" s="51"/>
      <c r="T93" s="51"/>
      <c r="U93" s="51"/>
      <c r="V93" s="51"/>
      <c r="W93" s="13">
        <f t="shared" si="14"/>
        <v>87.540983606557376</v>
      </c>
      <c r="X93" s="14">
        <f t="shared" si="15"/>
        <v>38.907103825136616</v>
      </c>
    </row>
    <row r="94" spans="1:24" ht="14.5" x14ac:dyDescent="0.35">
      <c r="A94">
        <v>1193</v>
      </c>
      <c r="B94" t="s">
        <v>140</v>
      </c>
      <c r="C94" t="s">
        <v>1385</v>
      </c>
      <c r="D94" t="s">
        <v>38</v>
      </c>
      <c r="E94" t="s">
        <v>8</v>
      </c>
      <c r="F94" t="s">
        <v>39</v>
      </c>
      <c r="G94" t="s">
        <v>40</v>
      </c>
      <c r="H94" s="6">
        <v>44586</v>
      </c>
      <c r="I94" s="2">
        <v>45657</v>
      </c>
      <c r="J94">
        <v>303.47000000000003</v>
      </c>
      <c r="K94" s="45">
        <f t="shared" si="8"/>
        <v>924.10071895424835</v>
      </c>
      <c r="L94" s="2"/>
      <c r="M94" s="3">
        <f t="shared" si="9"/>
        <v>366</v>
      </c>
      <c r="N94" s="3">
        <f t="shared" si="10"/>
        <v>9</v>
      </c>
      <c r="O94" s="3">
        <f t="shared" si="11"/>
        <v>14</v>
      </c>
      <c r="P94" s="3">
        <f t="shared" si="13"/>
        <v>343</v>
      </c>
      <c r="Q94" s="51">
        <f t="shared" si="12"/>
        <v>104090.21</v>
      </c>
      <c r="R94" s="51"/>
      <c r="S94" s="51"/>
      <c r="T94" s="51"/>
      <c r="U94" s="51"/>
      <c r="V94" s="51"/>
      <c r="W94" s="13">
        <f t="shared" si="14"/>
        <v>84.344262295081961</v>
      </c>
      <c r="X94" s="14">
        <f t="shared" si="15"/>
        <v>37.486338797814213</v>
      </c>
    </row>
    <row r="95" spans="1:24" ht="14.5" x14ac:dyDescent="0.35">
      <c r="A95">
        <v>1195</v>
      </c>
      <c r="B95" t="s">
        <v>142</v>
      </c>
      <c r="C95" t="s">
        <v>1385</v>
      </c>
      <c r="D95" t="s">
        <v>143</v>
      </c>
      <c r="E95" t="s">
        <v>8</v>
      </c>
      <c r="F95" t="s">
        <v>39</v>
      </c>
      <c r="G95" t="s">
        <v>40</v>
      </c>
      <c r="H95" s="6">
        <v>44620</v>
      </c>
      <c r="I95" s="2">
        <v>45657</v>
      </c>
      <c r="J95">
        <v>286.27</v>
      </c>
      <c r="K95" s="45">
        <f t="shared" si="8"/>
        <v>721.7135294117644</v>
      </c>
      <c r="L95" s="2"/>
      <c r="M95" s="3">
        <f t="shared" si="9"/>
        <v>366</v>
      </c>
      <c r="N95" s="3">
        <f t="shared" si="10"/>
        <v>1</v>
      </c>
      <c r="O95" s="3">
        <f t="shared" si="11"/>
        <v>0</v>
      </c>
      <c r="P95" s="3">
        <f t="shared" si="13"/>
        <v>365</v>
      </c>
      <c r="Q95" s="51">
        <f t="shared" si="12"/>
        <v>104488.54999999999</v>
      </c>
      <c r="R95" s="51"/>
      <c r="S95" s="51"/>
      <c r="T95" s="51"/>
      <c r="U95" s="51"/>
      <c r="V95" s="51"/>
      <c r="W95" s="13">
        <f t="shared" si="14"/>
        <v>89.754098360655732</v>
      </c>
      <c r="X95" s="14">
        <f t="shared" si="15"/>
        <v>39.89071038251366</v>
      </c>
    </row>
    <row r="96" spans="1:24" ht="14.5" x14ac:dyDescent="0.35">
      <c r="A96">
        <v>1196</v>
      </c>
      <c r="B96" t="s">
        <v>146</v>
      </c>
      <c r="C96" t="s">
        <v>1385</v>
      </c>
      <c r="D96" t="s">
        <v>38</v>
      </c>
      <c r="E96" t="s">
        <v>8</v>
      </c>
      <c r="F96" t="s">
        <v>1496</v>
      </c>
      <c r="G96" t="s">
        <v>40</v>
      </c>
      <c r="H96" s="6">
        <v>44655</v>
      </c>
      <c r="I96" s="2">
        <v>45657</v>
      </c>
      <c r="J96">
        <v>303.47000000000003</v>
      </c>
      <c r="K96" s="45">
        <f t="shared" si="8"/>
        <v>695.09503267973867</v>
      </c>
      <c r="L96" s="2"/>
      <c r="M96" s="3">
        <f t="shared" si="9"/>
        <v>366</v>
      </c>
      <c r="N96" s="3">
        <f t="shared" si="10"/>
        <v>10</v>
      </c>
      <c r="O96" s="3">
        <f t="shared" si="11"/>
        <v>61</v>
      </c>
      <c r="P96" s="3">
        <f t="shared" si="13"/>
        <v>295</v>
      </c>
      <c r="Q96" s="51">
        <f t="shared" si="12"/>
        <v>89523.650000000009</v>
      </c>
      <c r="R96" s="51"/>
      <c r="S96" s="51"/>
      <c r="T96" s="51"/>
      <c r="U96" s="51"/>
      <c r="V96" s="51"/>
      <c r="W96" s="13">
        <f t="shared" si="14"/>
        <v>72.540983606557376</v>
      </c>
      <c r="X96" s="14">
        <f t="shared" si="15"/>
        <v>32.240437158469945</v>
      </c>
    </row>
    <row r="97" spans="1:24" ht="14.5" x14ac:dyDescent="0.35">
      <c r="A97">
        <v>1197</v>
      </c>
      <c r="B97" t="s">
        <v>148</v>
      </c>
      <c r="C97" t="s">
        <v>1385</v>
      </c>
      <c r="D97" t="s">
        <v>38</v>
      </c>
      <c r="E97" t="s">
        <v>8</v>
      </c>
      <c r="F97" t="s">
        <v>39</v>
      </c>
      <c r="G97" t="s">
        <v>40</v>
      </c>
      <c r="H97" s="6">
        <v>44655</v>
      </c>
      <c r="I97" s="2">
        <v>45657</v>
      </c>
      <c r="J97">
        <v>303.47000000000003</v>
      </c>
      <c r="K97" s="45">
        <f t="shared" si="8"/>
        <v>983.17143790849684</v>
      </c>
      <c r="L97" s="2"/>
      <c r="M97" s="3">
        <f t="shared" si="9"/>
        <v>366</v>
      </c>
      <c r="N97" s="3">
        <f t="shared" si="10"/>
        <v>2</v>
      </c>
      <c r="O97" s="3">
        <f t="shared" si="11"/>
        <v>7</v>
      </c>
      <c r="P97" s="3">
        <f t="shared" si="13"/>
        <v>357</v>
      </c>
      <c r="Q97" s="51">
        <f t="shared" si="12"/>
        <v>108338.79000000001</v>
      </c>
      <c r="R97" s="51"/>
      <c r="S97" s="51"/>
      <c r="T97" s="51"/>
      <c r="U97" s="51"/>
      <c r="V97" s="51"/>
      <c r="W97" s="13">
        <f t="shared" si="14"/>
        <v>87.786885245901644</v>
      </c>
      <c r="X97" s="14">
        <f t="shared" si="15"/>
        <v>39.016393442622942</v>
      </c>
    </row>
    <row r="98" spans="1:24" ht="14.5" x14ac:dyDescent="0.35">
      <c r="A98">
        <v>1199</v>
      </c>
      <c r="B98" t="s">
        <v>149</v>
      </c>
      <c r="C98" t="s">
        <v>1385</v>
      </c>
      <c r="D98" t="s">
        <v>38</v>
      </c>
      <c r="E98" t="s">
        <v>8</v>
      </c>
      <c r="F98" t="s">
        <v>39</v>
      </c>
      <c r="G98" t="s">
        <v>40</v>
      </c>
      <c r="H98" s="6">
        <v>44697</v>
      </c>
      <c r="I98" s="2">
        <v>45657</v>
      </c>
      <c r="J98">
        <v>303.47000000000003</v>
      </c>
      <c r="K98" s="45">
        <f t="shared" si="8"/>
        <v>997.09751633986934</v>
      </c>
      <c r="L98" s="2"/>
      <c r="M98" s="3">
        <f t="shared" si="9"/>
        <v>366</v>
      </c>
      <c r="N98" s="3">
        <f t="shared" si="10"/>
        <v>8</v>
      </c>
      <c r="O98" s="3">
        <f t="shared" si="11"/>
        <v>0</v>
      </c>
      <c r="P98" s="3">
        <f t="shared" si="13"/>
        <v>358</v>
      </c>
      <c r="Q98" s="51">
        <f t="shared" si="12"/>
        <v>108642.26000000001</v>
      </c>
      <c r="R98" s="51"/>
      <c r="S98" s="51"/>
      <c r="T98" s="51"/>
      <c r="U98" s="51"/>
      <c r="V98" s="51"/>
      <c r="W98" s="13">
        <f t="shared" si="14"/>
        <v>88.032786885245898</v>
      </c>
      <c r="X98" s="14">
        <f t="shared" si="15"/>
        <v>39.125683060109296</v>
      </c>
    </row>
    <row r="99" spans="1:24" ht="14.5" x14ac:dyDescent="0.35">
      <c r="A99">
        <v>1200</v>
      </c>
      <c r="B99" t="s">
        <v>151</v>
      </c>
      <c r="C99" t="s">
        <v>1385</v>
      </c>
      <c r="D99" t="s">
        <v>38</v>
      </c>
      <c r="E99" t="s">
        <v>8</v>
      </c>
      <c r="F99" t="s">
        <v>56</v>
      </c>
      <c r="G99" t="s">
        <v>40</v>
      </c>
      <c r="H99" s="6">
        <v>44704</v>
      </c>
      <c r="I99" s="2">
        <v>45657</v>
      </c>
      <c r="J99">
        <v>303.47000000000003</v>
      </c>
      <c r="K99" s="45">
        <f t="shared" si="8"/>
        <v>955.47836601307188</v>
      </c>
      <c r="L99" s="2"/>
      <c r="M99" s="3">
        <f t="shared" si="9"/>
        <v>366</v>
      </c>
      <c r="N99" s="3">
        <f t="shared" si="10"/>
        <v>10</v>
      </c>
      <c r="O99" s="3">
        <f t="shared" si="11"/>
        <v>14</v>
      </c>
      <c r="P99" s="3">
        <f t="shared" si="13"/>
        <v>342</v>
      </c>
      <c r="Q99" s="51">
        <f t="shared" si="12"/>
        <v>103786.74</v>
      </c>
      <c r="R99" s="51"/>
      <c r="S99" s="51"/>
      <c r="T99" s="51"/>
      <c r="U99" s="51"/>
      <c r="V99" s="51"/>
      <c r="W99" s="13">
        <f t="shared" si="14"/>
        <v>84.098360655737707</v>
      </c>
      <c r="X99" s="14">
        <f t="shared" si="15"/>
        <v>37.377049180327873</v>
      </c>
    </row>
    <row r="100" spans="1:24" ht="14.5" x14ac:dyDescent="0.35">
      <c r="A100">
        <v>1201</v>
      </c>
      <c r="B100" t="s">
        <v>153</v>
      </c>
      <c r="C100" t="s">
        <v>1385</v>
      </c>
      <c r="D100" t="s">
        <v>38</v>
      </c>
      <c r="E100" t="s">
        <v>8</v>
      </c>
      <c r="F100" t="s">
        <v>56</v>
      </c>
      <c r="G100" t="s">
        <v>40</v>
      </c>
      <c r="H100" s="6">
        <v>44781</v>
      </c>
      <c r="I100" s="2">
        <v>45657</v>
      </c>
      <c r="J100">
        <v>285.95</v>
      </c>
      <c r="K100" s="45">
        <f t="shared" si="8"/>
        <v>1013.71</v>
      </c>
      <c r="L100" s="2"/>
      <c r="M100" s="3">
        <f t="shared" si="9"/>
        <v>366</v>
      </c>
      <c r="N100" s="3">
        <f t="shared" si="10"/>
        <v>2</v>
      </c>
      <c r="O100" s="3">
        <f t="shared" si="11"/>
        <v>15</v>
      </c>
      <c r="P100" s="3">
        <f t="shared" si="13"/>
        <v>349</v>
      </c>
      <c r="Q100" s="51">
        <f t="shared" si="12"/>
        <v>99796.55</v>
      </c>
      <c r="R100" s="51"/>
      <c r="S100" s="51"/>
      <c r="T100" s="51"/>
      <c r="U100" s="51"/>
      <c r="V100" s="51"/>
      <c r="W100" s="13">
        <f t="shared" si="14"/>
        <v>85.819672131147541</v>
      </c>
      <c r="X100" s="14">
        <f t="shared" si="15"/>
        <v>38.142076502732237</v>
      </c>
    </row>
    <row r="101" spans="1:24" ht="14.5" x14ac:dyDescent="0.35">
      <c r="A101">
        <v>1202</v>
      </c>
      <c r="B101" t="s">
        <v>1389</v>
      </c>
      <c r="C101" t="s">
        <v>1488</v>
      </c>
      <c r="D101" t="s">
        <v>38</v>
      </c>
      <c r="E101" t="s">
        <v>8</v>
      </c>
      <c r="F101" t="s">
        <v>56</v>
      </c>
      <c r="G101" t="s">
        <v>40</v>
      </c>
      <c r="H101" s="6">
        <v>44901</v>
      </c>
      <c r="I101" s="2">
        <v>45657</v>
      </c>
      <c r="J101">
        <v>266</v>
      </c>
      <c r="K101" s="45" t="e">
        <f t="shared" si="8"/>
        <v>#N/A</v>
      </c>
      <c r="L101" s="2"/>
      <c r="M101" s="3">
        <f t="shared" si="9"/>
        <v>366</v>
      </c>
      <c r="N101" s="3">
        <f t="shared" si="10"/>
        <v>16</v>
      </c>
      <c r="O101" s="3">
        <f t="shared" si="11"/>
        <v>0</v>
      </c>
      <c r="P101" s="3">
        <f t="shared" si="13"/>
        <v>350</v>
      </c>
      <c r="Q101" s="51">
        <f t="shared" si="12"/>
        <v>93100</v>
      </c>
      <c r="R101" s="51"/>
      <c r="S101" s="51"/>
      <c r="T101" s="51"/>
      <c r="U101" s="51"/>
      <c r="V101" s="51"/>
      <c r="W101" s="13">
        <f t="shared" si="14"/>
        <v>86.065573770491795</v>
      </c>
      <c r="X101" s="14">
        <f t="shared" si="15"/>
        <v>38.251366120218592</v>
      </c>
    </row>
    <row r="102" spans="1:24" ht="14.5" x14ac:dyDescent="0.35">
      <c r="A102">
        <v>1203</v>
      </c>
      <c r="B102" t="s">
        <v>154</v>
      </c>
      <c r="C102" t="s">
        <v>1385</v>
      </c>
      <c r="D102" t="s">
        <v>38</v>
      </c>
      <c r="E102" t="s">
        <v>8</v>
      </c>
      <c r="F102" t="s">
        <v>1497</v>
      </c>
      <c r="G102" t="s">
        <v>40</v>
      </c>
      <c r="H102" s="6">
        <v>44795</v>
      </c>
      <c r="I102" s="2">
        <v>45657</v>
      </c>
      <c r="J102">
        <v>303.47000000000003</v>
      </c>
      <c r="K102" s="45">
        <f t="shared" si="8"/>
        <v>1036.7913725490198</v>
      </c>
      <c r="L102" s="2"/>
      <c r="M102" s="3">
        <f t="shared" si="9"/>
        <v>366</v>
      </c>
      <c r="N102" s="3">
        <f t="shared" si="10"/>
        <v>8</v>
      </c>
      <c r="O102" s="3">
        <f t="shared" si="11"/>
        <v>0</v>
      </c>
      <c r="P102" s="3">
        <f t="shared" si="13"/>
        <v>358</v>
      </c>
      <c r="Q102" s="51">
        <f t="shared" si="12"/>
        <v>108642.26000000001</v>
      </c>
      <c r="R102" s="51"/>
      <c r="S102" s="51"/>
      <c r="T102" s="51"/>
      <c r="U102" s="51"/>
      <c r="V102" s="51"/>
      <c r="W102" s="13">
        <f t="shared" si="14"/>
        <v>88.032786885245898</v>
      </c>
      <c r="X102" s="14">
        <f t="shared" si="15"/>
        <v>39.125683060109296</v>
      </c>
    </row>
    <row r="103" spans="1:24" ht="14.5" x14ac:dyDescent="0.35">
      <c r="A103">
        <v>1204</v>
      </c>
      <c r="B103" t="s">
        <v>156</v>
      </c>
      <c r="C103" t="s">
        <v>1385</v>
      </c>
      <c r="D103" t="s">
        <v>38</v>
      </c>
      <c r="E103" t="s">
        <v>8</v>
      </c>
      <c r="F103" t="s">
        <v>56</v>
      </c>
      <c r="G103" t="s">
        <v>40</v>
      </c>
      <c r="H103" s="6">
        <v>44809</v>
      </c>
      <c r="I103" s="2">
        <v>45657</v>
      </c>
      <c r="J103">
        <v>303.47000000000003</v>
      </c>
      <c r="K103" s="45">
        <f t="shared" si="8"/>
        <v>978.17215686274506</v>
      </c>
      <c r="L103" s="2"/>
      <c r="M103" s="3">
        <f t="shared" si="9"/>
        <v>366</v>
      </c>
      <c r="N103" s="3">
        <f t="shared" si="10"/>
        <v>7</v>
      </c>
      <c r="O103" s="3">
        <f t="shared" si="11"/>
        <v>0</v>
      </c>
      <c r="P103" s="3">
        <f t="shared" si="13"/>
        <v>359</v>
      </c>
      <c r="Q103" s="51">
        <f t="shared" si="12"/>
        <v>108945.73000000001</v>
      </c>
      <c r="R103" s="51"/>
      <c r="S103" s="51"/>
      <c r="T103" s="51"/>
      <c r="U103" s="51"/>
      <c r="V103" s="51"/>
      <c r="W103" s="13">
        <f t="shared" si="14"/>
        <v>88.278688524590166</v>
      </c>
      <c r="X103" s="14">
        <f t="shared" si="15"/>
        <v>39.234972677595636</v>
      </c>
    </row>
    <row r="104" spans="1:24" ht="14.5" x14ac:dyDescent="0.35">
      <c r="A104">
        <v>1205</v>
      </c>
      <c r="B104" t="s">
        <v>158</v>
      </c>
      <c r="C104" t="s">
        <v>1385</v>
      </c>
      <c r="D104" t="s">
        <v>38</v>
      </c>
      <c r="E104" t="s">
        <v>8</v>
      </c>
      <c r="F104" t="s">
        <v>1496</v>
      </c>
      <c r="G104" t="s">
        <v>40</v>
      </c>
      <c r="H104" s="6">
        <v>44879</v>
      </c>
      <c r="I104" s="2">
        <v>45657</v>
      </c>
      <c r="J104">
        <v>303.47000000000003</v>
      </c>
      <c r="K104" s="45">
        <f t="shared" si="8"/>
        <v>1088.4835947712418</v>
      </c>
      <c r="L104" s="2"/>
      <c r="M104" s="3">
        <f t="shared" si="9"/>
        <v>366</v>
      </c>
      <c r="N104" s="3">
        <f t="shared" si="10"/>
        <v>13</v>
      </c>
      <c r="O104" s="3">
        <f t="shared" si="11"/>
        <v>4</v>
      </c>
      <c r="P104" s="3">
        <f t="shared" si="13"/>
        <v>349</v>
      </c>
      <c r="Q104" s="51">
        <f t="shared" si="12"/>
        <v>105911.03000000001</v>
      </c>
      <c r="R104" s="51"/>
      <c r="S104" s="51"/>
      <c r="T104" s="51"/>
      <c r="U104" s="51"/>
      <c r="V104" s="51"/>
      <c r="W104" s="13">
        <f t="shared" si="14"/>
        <v>85.819672131147541</v>
      </c>
      <c r="X104" s="14">
        <f t="shared" si="15"/>
        <v>38.142076502732237</v>
      </c>
    </row>
    <row r="105" spans="1:24" ht="14.5" x14ac:dyDescent="0.35">
      <c r="A105">
        <v>1207</v>
      </c>
      <c r="B105" t="s">
        <v>160</v>
      </c>
      <c r="C105" t="s">
        <v>1385</v>
      </c>
      <c r="D105" t="s">
        <v>38</v>
      </c>
      <c r="E105" t="s">
        <v>8</v>
      </c>
      <c r="F105" t="s">
        <v>39</v>
      </c>
      <c r="G105" t="s">
        <v>40</v>
      </c>
      <c r="H105" s="6">
        <v>44907</v>
      </c>
      <c r="I105" s="2">
        <v>45657</v>
      </c>
      <c r="J105">
        <v>303.47000000000003</v>
      </c>
      <c r="K105" s="45">
        <f t="shared" si="8"/>
        <v>1013.9729411764707</v>
      </c>
      <c r="L105" s="2"/>
      <c r="M105" s="3">
        <f t="shared" si="9"/>
        <v>366</v>
      </c>
      <c r="N105" s="3">
        <f t="shared" si="10"/>
        <v>8</v>
      </c>
      <c r="O105" s="3">
        <f t="shared" si="11"/>
        <v>0</v>
      </c>
      <c r="P105" s="3">
        <f t="shared" si="13"/>
        <v>358</v>
      </c>
      <c r="Q105" s="51">
        <f t="shared" si="12"/>
        <v>108642.26000000001</v>
      </c>
      <c r="R105" s="51"/>
      <c r="S105" s="51"/>
      <c r="T105" s="51"/>
      <c r="U105" s="51"/>
      <c r="V105" s="51"/>
      <c r="W105" s="13">
        <f t="shared" si="14"/>
        <v>88.032786885245898</v>
      </c>
      <c r="X105" s="14">
        <f t="shared" si="15"/>
        <v>39.125683060109296</v>
      </c>
    </row>
    <row r="106" spans="1:24" ht="14.5" x14ac:dyDescent="0.35">
      <c r="A106">
        <v>1208</v>
      </c>
      <c r="B106" t="s">
        <v>162</v>
      </c>
      <c r="C106" t="s">
        <v>1385</v>
      </c>
      <c r="D106" t="s">
        <v>38</v>
      </c>
      <c r="E106" t="s">
        <v>8</v>
      </c>
      <c r="F106" t="s">
        <v>56</v>
      </c>
      <c r="G106" t="s">
        <v>40</v>
      </c>
      <c r="H106" s="6">
        <v>44970</v>
      </c>
      <c r="I106" s="2">
        <v>45657</v>
      </c>
      <c r="J106">
        <v>303.47000000000003</v>
      </c>
      <c r="K106" s="45">
        <f t="shared" si="8"/>
        <v>920.24418300653588</v>
      </c>
      <c r="L106" s="2"/>
      <c r="M106" s="3">
        <f t="shared" si="9"/>
        <v>366</v>
      </c>
      <c r="N106" s="3">
        <f t="shared" si="10"/>
        <v>7</v>
      </c>
      <c r="O106" s="3">
        <f t="shared" si="11"/>
        <v>8</v>
      </c>
      <c r="P106" s="3">
        <f t="shared" si="13"/>
        <v>351</v>
      </c>
      <c r="Q106" s="51">
        <f t="shared" si="12"/>
        <v>106517.97000000002</v>
      </c>
      <c r="R106" s="51"/>
      <c r="S106" s="51"/>
      <c r="T106" s="51"/>
      <c r="U106" s="51"/>
      <c r="V106" s="51"/>
      <c r="W106" s="13">
        <f t="shared" si="14"/>
        <v>86.311475409836063</v>
      </c>
      <c r="X106" s="14">
        <f t="shared" si="15"/>
        <v>38.360655737704917</v>
      </c>
    </row>
    <row r="107" spans="1:24" ht="14.5" x14ac:dyDescent="0.35">
      <c r="A107">
        <v>1209</v>
      </c>
      <c r="B107" t="s">
        <v>164</v>
      </c>
      <c r="C107" t="s">
        <v>1385</v>
      </c>
      <c r="D107" t="s">
        <v>38</v>
      </c>
      <c r="E107" t="s">
        <v>8</v>
      </c>
      <c r="F107" t="s">
        <v>39</v>
      </c>
      <c r="G107" t="s">
        <v>40</v>
      </c>
      <c r="H107" s="6">
        <v>44970</v>
      </c>
      <c r="I107" s="2">
        <v>45657</v>
      </c>
      <c r="J107">
        <v>303.47000000000003</v>
      </c>
      <c r="K107" s="45">
        <f t="shared" si="8"/>
        <v>1000.4322222222222</v>
      </c>
      <c r="L107" s="2"/>
      <c r="M107" s="3">
        <f t="shared" si="9"/>
        <v>366</v>
      </c>
      <c r="N107" s="3">
        <f t="shared" si="10"/>
        <v>7</v>
      </c>
      <c r="O107" s="3">
        <f t="shared" si="11"/>
        <v>0</v>
      </c>
      <c r="P107" s="3">
        <f t="shared" si="13"/>
        <v>359</v>
      </c>
      <c r="Q107" s="51">
        <f t="shared" si="12"/>
        <v>108945.73000000001</v>
      </c>
      <c r="R107" s="51"/>
      <c r="S107" s="51"/>
      <c r="T107" s="51"/>
      <c r="U107" s="51"/>
      <c r="V107" s="51"/>
      <c r="W107" s="13">
        <f t="shared" si="14"/>
        <v>88.278688524590166</v>
      </c>
      <c r="X107" s="14">
        <f t="shared" si="15"/>
        <v>39.234972677595636</v>
      </c>
    </row>
    <row r="108" spans="1:24" ht="14.5" x14ac:dyDescent="0.35">
      <c r="A108">
        <v>1210</v>
      </c>
      <c r="B108" t="s">
        <v>165</v>
      </c>
      <c r="C108" t="s">
        <v>1385</v>
      </c>
      <c r="D108" t="s">
        <v>38</v>
      </c>
      <c r="E108" t="s">
        <v>8</v>
      </c>
      <c r="F108" t="s">
        <v>56</v>
      </c>
      <c r="G108" t="s">
        <v>40</v>
      </c>
      <c r="H108" s="6">
        <v>44977</v>
      </c>
      <c r="I108" s="2">
        <v>45657</v>
      </c>
      <c r="J108">
        <v>303.47000000000003</v>
      </c>
      <c r="K108" s="45">
        <f t="shared" si="8"/>
        <v>910.74483660130727</v>
      </c>
      <c r="L108" s="2"/>
      <c r="M108" s="3">
        <f t="shared" si="9"/>
        <v>366</v>
      </c>
      <c r="N108" s="3">
        <f t="shared" si="10"/>
        <v>19</v>
      </c>
      <c r="O108" s="3">
        <f t="shared" si="11"/>
        <v>1</v>
      </c>
      <c r="P108" s="3">
        <f t="shared" si="13"/>
        <v>346</v>
      </c>
      <c r="Q108" s="51">
        <f t="shared" si="12"/>
        <v>105000.62000000001</v>
      </c>
      <c r="R108" s="51"/>
      <c r="S108" s="51"/>
      <c r="T108" s="51"/>
      <c r="U108" s="51"/>
      <c r="V108" s="51"/>
      <c r="W108" s="13">
        <f t="shared" si="14"/>
        <v>85.081967213114751</v>
      </c>
      <c r="X108" s="14">
        <f t="shared" si="15"/>
        <v>37.814207650273232</v>
      </c>
    </row>
    <row r="109" spans="1:24" ht="14.5" x14ac:dyDescent="0.35">
      <c r="A109">
        <v>1211</v>
      </c>
      <c r="B109" t="s">
        <v>167</v>
      </c>
      <c r="C109" t="s">
        <v>1385</v>
      </c>
      <c r="D109" t="s">
        <v>38</v>
      </c>
      <c r="E109" t="s">
        <v>8</v>
      </c>
      <c r="F109" t="s">
        <v>56</v>
      </c>
      <c r="G109" t="s">
        <v>40</v>
      </c>
      <c r="H109" s="6">
        <v>44991</v>
      </c>
      <c r="I109" s="2">
        <v>45657</v>
      </c>
      <c r="J109">
        <v>303.47000000000003</v>
      </c>
      <c r="K109" s="45">
        <f t="shared" si="8"/>
        <v>1003.4173856209152</v>
      </c>
      <c r="L109" s="2"/>
      <c r="M109" s="3">
        <f t="shared" si="9"/>
        <v>366</v>
      </c>
      <c r="N109" s="3">
        <f t="shared" si="10"/>
        <v>2</v>
      </c>
      <c r="O109" s="3">
        <f t="shared" si="11"/>
        <v>0</v>
      </c>
      <c r="P109" s="3">
        <f t="shared" si="13"/>
        <v>364</v>
      </c>
      <c r="Q109" s="51">
        <f t="shared" si="12"/>
        <v>110463.08000000002</v>
      </c>
      <c r="R109" s="51"/>
      <c r="S109" s="51"/>
      <c r="T109" s="51"/>
      <c r="U109" s="51"/>
      <c r="V109" s="51"/>
      <c r="W109" s="13">
        <f t="shared" si="14"/>
        <v>89.508196721311478</v>
      </c>
      <c r="X109" s="14">
        <f t="shared" si="15"/>
        <v>39.781420765027335</v>
      </c>
    </row>
    <row r="110" spans="1:24" s="4" customFormat="1" ht="14.5" x14ac:dyDescent="0.35">
      <c r="A110">
        <v>1212</v>
      </c>
      <c r="B110" t="s">
        <v>169</v>
      </c>
      <c r="C110" t="s">
        <v>1385</v>
      </c>
      <c r="D110" t="s">
        <v>38</v>
      </c>
      <c r="E110" t="s">
        <v>8</v>
      </c>
      <c r="F110" t="s">
        <v>1498</v>
      </c>
      <c r="G110" t="s">
        <v>40</v>
      </c>
      <c r="H110" s="6">
        <v>45006</v>
      </c>
      <c r="I110" s="2">
        <v>45657</v>
      </c>
      <c r="J110">
        <v>303.47000000000003</v>
      </c>
      <c r="K110" s="45">
        <f t="shared" si="8"/>
        <v>1011.6134640522879</v>
      </c>
      <c r="L110" s="2"/>
      <c r="M110" s="3">
        <f t="shared" si="9"/>
        <v>366</v>
      </c>
      <c r="N110" s="3">
        <f t="shared" si="10"/>
        <v>15</v>
      </c>
      <c r="O110" s="3">
        <f t="shared" si="11"/>
        <v>15</v>
      </c>
      <c r="P110" s="3">
        <f t="shared" si="13"/>
        <v>336</v>
      </c>
      <c r="Q110" s="51">
        <f t="shared" si="12"/>
        <v>101965.92000000001</v>
      </c>
      <c r="R110" s="51"/>
      <c r="S110" s="51"/>
      <c r="T110" s="51"/>
      <c r="U110" s="51"/>
      <c r="V110" s="51"/>
      <c r="W110" s="13">
        <f t="shared" si="14"/>
        <v>82.622950819672127</v>
      </c>
      <c r="X110" s="14">
        <f t="shared" si="15"/>
        <v>36.721311475409848</v>
      </c>
    </row>
    <row r="111" spans="1:24" ht="14.5" x14ac:dyDescent="0.35">
      <c r="A111">
        <v>1213</v>
      </c>
      <c r="B111" t="s">
        <v>171</v>
      </c>
      <c r="C111" t="s">
        <v>1488</v>
      </c>
      <c r="D111" t="s">
        <v>38</v>
      </c>
      <c r="E111" t="s">
        <v>8</v>
      </c>
      <c r="F111" t="s">
        <v>45</v>
      </c>
      <c r="G111" t="s">
        <v>40</v>
      </c>
      <c r="H111" s="6">
        <v>45040</v>
      </c>
      <c r="I111" s="2">
        <v>45657</v>
      </c>
      <c r="J111">
        <v>285.95</v>
      </c>
      <c r="K111" s="45" t="e">
        <f t="shared" si="8"/>
        <v>#N/A</v>
      </c>
      <c r="L111" s="2"/>
      <c r="M111" s="3">
        <f t="shared" si="9"/>
        <v>366</v>
      </c>
      <c r="N111" s="3">
        <f t="shared" si="10"/>
        <v>9</v>
      </c>
      <c r="O111" s="3">
        <f t="shared" si="11"/>
        <v>0</v>
      </c>
      <c r="P111" s="3">
        <f t="shared" si="13"/>
        <v>357</v>
      </c>
      <c r="Q111" s="51">
        <f t="shared" si="12"/>
        <v>102084.15</v>
      </c>
      <c r="R111" s="51"/>
      <c r="S111" s="51"/>
      <c r="T111" s="51"/>
      <c r="U111" s="51"/>
      <c r="V111" s="51"/>
      <c r="W111" s="13">
        <f t="shared" si="14"/>
        <v>87.786885245901644</v>
      </c>
      <c r="X111" s="14">
        <f t="shared" si="15"/>
        <v>39.016393442622942</v>
      </c>
    </row>
    <row r="112" spans="1:24" ht="14.5" x14ac:dyDescent="0.35">
      <c r="A112">
        <v>1215</v>
      </c>
      <c r="B112" t="s">
        <v>173</v>
      </c>
      <c r="C112" t="s">
        <v>1385</v>
      </c>
      <c r="D112" t="s">
        <v>38</v>
      </c>
      <c r="E112" t="s">
        <v>8</v>
      </c>
      <c r="F112" t="s">
        <v>45</v>
      </c>
      <c r="G112" t="s">
        <v>40</v>
      </c>
      <c r="H112" s="6">
        <v>45061</v>
      </c>
      <c r="I112" s="2">
        <v>45657</v>
      </c>
      <c r="J112">
        <v>303.47000000000003</v>
      </c>
      <c r="K112" s="45">
        <f t="shared" si="8"/>
        <v>1092.3359477124184</v>
      </c>
      <c r="L112" s="2"/>
      <c r="M112" s="3">
        <f t="shared" si="9"/>
        <v>366</v>
      </c>
      <c r="N112" s="3">
        <f t="shared" si="10"/>
        <v>4</v>
      </c>
      <c r="O112" s="3">
        <f t="shared" si="11"/>
        <v>0</v>
      </c>
      <c r="P112" s="3">
        <f t="shared" si="13"/>
        <v>362</v>
      </c>
      <c r="Q112" s="51">
        <f t="shared" si="12"/>
        <v>109856.14000000001</v>
      </c>
      <c r="R112" s="51"/>
      <c r="S112" s="51"/>
      <c r="T112" s="51"/>
      <c r="U112" s="51"/>
      <c r="V112" s="51"/>
      <c r="W112" s="13">
        <f t="shared" si="14"/>
        <v>89.016393442622956</v>
      </c>
      <c r="X112" s="14">
        <f t="shared" si="15"/>
        <v>39.562841530054641</v>
      </c>
    </row>
    <row r="113" spans="1:24" ht="14.5" x14ac:dyDescent="0.35">
      <c r="A113">
        <v>1216</v>
      </c>
      <c r="B113" t="s">
        <v>175</v>
      </c>
      <c r="C113" t="s">
        <v>1488</v>
      </c>
      <c r="D113" t="s">
        <v>38</v>
      </c>
      <c r="E113" t="s">
        <v>8</v>
      </c>
      <c r="F113" t="s">
        <v>64</v>
      </c>
      <c r="G113" t="s">
        <v>40</v>
      </c>
      <c r="H113" s="6">
        <v>45068</v>
      </c>
      <c r="I113" s="2">
        <v>45657</v>
      </c>
      <c r="J113">
        <v>266</v>
      </c>
      <c r="K113" s="45" t="e">
        <f t="shared" si="8"/>
        <v>#N/A</v>
      </c>
      <c r="L113" s="2"/>
      <c r="M113" s="3">
        <f t="shared" si="9"/>
        <v>366</v>
      </c>
      <c r="N113" s="3">
        <f t="shared" si="10"/>
        <v>2</v>
      </c>
      <c r="O113" s="3">
        <f t="shared" si="11"/>
        <v>0</v>
      </c>
      <c r="P113" s="3">
        <f t="shared" si="13"/>
        <v>364</v>
      </c>
      <c r="Q113" s="51">
        <f t="shared" si="12"/>
        <v>96824</v>
      </c>
      <c r="R113" s="51"/>
      <c r="S113" s="51"/>
      <c r="T113" s="51"/>
      <c r="U113" s="51"/>
      <c r="V113" s="51"/>
      <c r="W113" s="13">
        <f t="shared" si="14"/>
        <v>89.508196721311478</v>
      </c>
      <c r="X113" s="14">
        <f t="shared" si="15"/>
        <v>39.781420765027335</v>
      </c>
    </row>
    <row r="114" spans="1:24" ht="14.5" x14ac:dyDescent="0.35">
      <c r="A114">
        <v>1217</v>
      </c>
      <c r="B114" t="s">
        <v>177</v>
      </c>
      <c r="C114" t="s">
        <v>1488</v>
      </c>
      <c r="D114" t="s">
        <v>38</v>
      </c>
      <c r="E114" t="s">
        <v>8</v>
      </c>
      <c r="F114" t="s">
        <v>56</v>
      </c>
      <c r="G114" t="s">
        <v>40</v>
      </c>
      <c r="H114" s="6">
        <v>45096</v>
      </c>
      <c r="I114" s="2">
        <v>45657</v>
      </c>
      <c r="J114">
        <v>285.95</v>
      </c>
      <c r="K114" s="45" t="e">
        <f t="shared" si="8"/>
        <v>#N/A</v>
      </c>
      <c r="L114" s="2"/>
      <c r="M114" s="3">
        <f t="shared" si="9"/>
        <v>366</v>
      </c>
      <c r="N114" s="3">
        <f t="shared" si="10"/>
        <v>9</v>
      </c>
      <c r="O114" s="3">
        <f t="shared" si="11"/>
        <v>14</v>
      </c>
      <c r="P114" s="3">
        <f t="shared" si="13"/>
        <v>343</v>
      </c>
      <c r="Q114" s="51">
        <f t="shared" si="12"/>
        <v>98080.849999999991</v>
      </c>
      <c r="R114" s="51"/>
      <c r="S114" s="51"/>
      <c r="T114" s="51"/>
      <c r="U114" s="51"/>
      <c r="V114" s="51"/>
      <c r="W114" s="13">
        <f t="shared" si="14"/>
        <v>84.344262295081961</v>
      </c>
      <c r="X114" s="14">
        <f t="shared" si="15"/>
        <v>37.486338797814213</v>
      </c>
    </row>
    <row r="115" spans="1:24" ht="14.5" x14ac:dyDescent="0.35">
      <c r="A115">
        <v>1218</v>
      </c>
      <c r="B115" t="s">
        <v>179</v>
      </c>
      <c r="C115" t="s">
        <v>1385</v>
      </c>
      <c r="D115" t="s">
        <v>38</v>
      </c>
      <c r="E115" t="s">
        <v>8</v>
      </c>
      <c r="F115" t="s">
        <v>56</v>
      </c>
      <c r="G115" t="s">
        <v>40</v>
      </c>
      <c r="H115" s="6">
        <v>45110</v>
      </c>
      <c r="I115" s="2">
        <v>45657</v>
      </c>
      <c r="J115">
        <v>303.47000000000003</v>
      </c>
      <c r="K115" s="45">
        <f t="shared" si="8"/>
        <v>984.0997385620916</v>
      </c>
      <c r="L115" s="2"/>
      <c r="M115" s="3">
        <f t="shared" si="9"/>
        <v>366</v>
      </c>
      <c r="N115" s="3">
        <f t="shared" si="10"/>
        <v>5</v>
      </c>
      <c r="O115" s="3">
        <f t="shared" si="11"/>
        <v>4</v>
      </c>
      <c r="P115" s="3">
        <f t="shared" si="13"/>
        <v>357</v>
      </c>
      <c r="Q115" s="51">
        <f t="shared" si="12"/>
        <v>108338.79000000001</v>
      </c>
      <c r="R115" s="51"/>
      <c r="S115" s="51"/>
      <c r="T115" s="51"/>
      <c r="U115" s="51"/>
      <c r="V115" s="51"/>
      <c r="W115" s="13">
        <f t="shared" si="14"/>
        <v>87.786885245901644</v>
      </c>
      <c r="X115" s="14">
        <f t="shared" si="15"/>
        <v>39.016393442622942</v>
      </c>
    </row>
    <row r="116" spans="1:24" s="4" customFormat="1" ht="14.5" x14ac:dyDescent="0.35">
      <c r="A116">
        <v>1219</v>
      </c>
      <c r="B116" t="s">
        <v>181</v>
      </c>
      <c r="C116" t="s">
        <v>1385</v>
      </c>
      <c r="D116" t="s">
        <v>38</v>
      </c>
      <c r="E116" t="s">
        <v>8</v>
      </c>
      <c r="F116" t="s">
        <v>56</v>
      </c>
      <c r="G116" t="s">
        <v>40</v>
      </c>
      <c r="H116" s="6">
        <v>45110</v>
      </c>
      <c r="I116" s="2">
        <v>45657</v>
      </c>
      <c r="J116">
        <v>303.47000000000003</v>
      </c>
      <c r="K116" s="45">
        <f t="shared" si="8"/>
        <v>879.25117647058823</v>
      </c>
      <c r="L116" s="2"/>
      <c r="M116" s="3">
        <f t="shared" si="9"/>
        <v>366</v>
      </c>
      <c r="N116" s="3">
        <f t="shared" si="10"/>
        <v>14</v>
      </c>
      <c r="O116" s="3">
        <f t="shared" si="11"/>
        <v>4</v>
      </c>
      <c r="P116" s="3">
        <f t="shared" si="13"/>
        <v>348</v>
      </c>
      <c r="Q116" s="51">
        <f t="shared" si="12"/>
        <v>105607.56000000001</v>
      </c>
      <c r="R116" s="51"/>
      <c r="S116" s="51"/>
      <c r="T116" s="51"/>
      <c r="U116" s="51"/>
      <c r="V116" s="51"/>
      <c r="W116" s="13">
        <f t="shared" si="14"/>
        <v>85.573770491803273</v>
      </c>
      <c r="X116" s="14">
        <f t="shared" si="15"/>
        <v>38.032786885245912</v>
      </c>
    </row>
    <row r="117" spans="1:24" s="4" customFormat="1" ht="14.5" x14ac:dyDescent="0.35">
      <c r="A117">
        <v>1220</v>
      </c>
      <c r="B117" t="s">
        <v>182</v>
      </c>
      <c r="C117" t="s">
        <v>1488</v>
      </c>
      <c r="D117" t="s">
        <v>38</v>
      </c>
      <c r="E117" t="s">
        <v>8</v>
      </c>
      <c r="F117" t="s">
        <v>56</v>
      </c>
      <c r="G117" t="s">
        <v>40</v>
      </c>
      <c r="H117" s="6">
        <v>45110</v>
      </c>
      <c r="I117" s="2">
        <v>45657</v>
      </c>
      <c r="J117">
        <v>303.47000000000003</v>
      </c>
      <c r="K117" s="45" t="e">
        <f t="shared" si="8"/>
        <v>#N/A</v>
      </c>
      <c r="L117" s="2"/>
      <c r="M117" s="3">
        <f t="shared" si="9"/>
        <v>366</v>
      </c>
      <c r="N117" s="3">
        <f t="shared" si="10"/>
        <v>10</v>
      </c>
      <c r="O117" s="3">
        <f t="shared" si="11"/>
        <v>15</v>
      </c>
      <c r="P117" s="3">
        <f t="shared" si="13"/>
        <v>341</v>
      </c>
      <c r="Q117" s="51">
        <f t="shared" si="12"/>
        <v>103483.27</v>
      </c>
      <c r="R117" s="51"/>
      <c r="S117" s="51"/>
      <c r="T117" s="51"/>
      <c r="U117" s="51"/>
      <c r="V117" s="51"/>
      <c r="W117" s="13">
        <f t="shared" si="14"/>
        <v>83.852459016393439</v>
      </c>
      <c r="X117" s="14">
        <f t="shared" si="15"/>
        <v>37.267759562841533</v>
      </c>
    </row>
    <row r="118" spans="1:24" ht="14.5" x14ac:dyDescent="0.35">
      <c r="A118">
        <v>1222</v>
      </c>
      <c r="B118" t="s">
        <v>183</v>
      </c>
      <c r="C118" t="s">
        <v>1385</v>
      </c>
      <c r="D118" t="s">
        <v>38</v>
      </c>
      <c r="E118" t="s">
        <v>8</v>
      </c>
      <c r="F118" t="s">
        <v>39</v>
      </c>
      <c r="G118" t="s">
        <v>40</v>
      </c>
      <c r="H118" s="6">
        <v>45194</v>
      </c>
      <c r="I118" s="2">
        <v>45657</v>
      </c>
      <c r="J118">
        <v>303.47000000000003</v>
      </c>
      <c r="K118" s="45">
        <f t="shared" si="8"/>
        <v>1061.1781045751632</v>
      </c>
      <c r="L118" s="2"/>
      <c r="M118" s="3">
        <f t="shared" si="9"/>
        <v>366</v>
      </c>
      <c r="N118" s="3">
        <f t="shared" si="10"/>
        <v>7</v>
      </c>
      <c r="O118" s="3">
        <f t="shared" si="11"/>
        <v>0</v>
      </c>
      <c r="P118" s="3">
        <f t="shared" si="13"/>
        <v>359</v>
      </c>
      <c r="Q118" s="51">
        <f t="shared" si="12"/>
        <v>108945.73000000001</v>
      </c>
      <c r="R118" s="51"/>
      <c r="S118" s="51"/>
      <c r="T118" s="51"/>
      <c r="U118" s="51"/>
      <c r="V118" s="51"/>
      <c r="W118" s="13">
        <f t="shared" si="14"/>
        <v>88.278688524590166</v>
      </c>
      <c r="X118" s="14">
        <f t="shared" si="15"/>
        <v>39.234972677595636</v>
      </c>
    </row>
    <row r="119" spans="1:24" ht="14.5" x14ac:dyDescent="0.35">
      <c r="A119">
        <v>1223</v>
      </c>
      <c r="B119" t="s">
        <v>185</v>
      </c>
      <c r="C119" t="s">
        <v>1488</v>
      </c>
      <c r="D119" t="s">
        <v>38</v>
      </c>
      <c r="E119" t="s">
        <v>8</v>
      </c>
      <c r="F119" t="s">
        <v>43</v>
      </c>
      <c r="G119" t="s">
        <v>40</v>
      </c>
      <c r="H119" s="6">
        <v>45194</v>
      </c>
      <c r="I119" s="2">
        <v>45657</v>
      </c>
      <c r="J119">
        <v>266</v>
      </c>
      <c r="K119" s="45" t="e">
        <f t="shared" si="8"/>
        <v>#N/A</v>
      </c>
      <c r="L119" s="2"/>
      <c r="M119" s="3">
        <f t="shared" si="9"/>
        <v>366</v>
      </c>
      <c r="N119" s="3">
        <f t="shared" si="10"/>
        <v>2</v>
      </c>
      <c r="O119" s="3">
        <f t="shared" si="11"/>
        <v>0</v>
      </c>
      <c r="P119" s="3">
        <f t="shared" si="13"/>
        <v>364</v>
      </c>
      <c r="Q119" s="51">
        <f t="shared" si="12"/>
        <v>96824</v>
      </c>
      <c r="R119" s="51"/>
      <c r="S119" s="51"/>
      <c r="T119" s="51"/>
      <c r="U119" s="51"/>
      <c r="V119" s="51"/>
      <c r="W119" s="13">
        <f t="shared" si="14"/>
        <v>89.508196721311478</v>
      </c>
      <c r="X119" s="14">
        <f t="shared" si="15"/>
        <v>39.781420765027335</v>
      </c>
    </row>
    <row r="120" spans="1:24" ht="14.5" x14ac:dyDescent="0.35">
      <c r="A120">
        <v>1224</v>
      </c>
      <c r="B120" t="s">
        <v>186</v>
      </c>
      <c r="C120" t="s">
        <v>1488</v>
      </c>
      <c r="D120" t="s">
        <v>38</v>
      </c>
      <c r="E120" t="s">
        <v>8</v>
      </c>
      <c r="F120" t="s">
        <v>43</v>
      </c>
      <c r="G120" t="s">
        <v>40</v>
      </c>
      <c r="H120" s="6">
        <v>45257</v>
      </c>
      <c r="I120" s="2">
        <v>45657</v>
      </c>
      <c r="J120">
        <v>266</v>
      </c>
      <c r="K120" s="45" t="e">
        <f t="shared" si="8"/>
        <v>#N/A</v>
      </c>
      <c r="L120" s="2"/>
      <c r="M120" s="3">
        <f t="shared" si="9"/>
        <v>366</v>
      </c>
      <c r="N120" s="3">
        <f t="shared" si="10"/>
        <v>1</v>
      </c>
      <c r="O120" s="3">
        <f t="shared" si="11"/>
        <v>14</v>
      </c>
      <c r="P120" s="3">
        <f t="shared" si="13"/>
        <v>351</v>
      </c>
      <c r="Q120" s="51">
        <f t="shared" si="12"/>
        <v>93366</v>
      </c>
      <c r="R120" s="51"/>
      <c r="S120" s="51"/>
      <c r="T120" s="51"/>
      <c r="U120" s="51"/>
      <c r="V120" s="51"/>
      <c r="W120" s="13">
        <f t="shared" si="14"/>
        <v>86.311475409836063</v>
      </c>
      <c r="X120" s="14">
        <f t="shared" si="15"/>
        <v>38.360655737704917</v>
      </c>
    </row>
    <row r="121" spans="1:24" ht="14.5" x14ac:dyDescent="0.35">
      <c r="A121">
        <v>1225</v>
      </c>
      <c r="B121" t="s">
        <v>1390</v>
      </c>
      <c r="C121" t="s">
        <v>1385</v>
      </c>
      <c r="D121" t="s">
        <v>38</v>
      </c>
      <c r="E121" t="s">
        <v>8</v>
      </c>
      <c r="F121" t="s">
        <v>39</v>
      </c>
      <c r="G121" t="s">
        <v>40</v>
      </c>
      <c r="H121" s="6">
        <v>45348</v>
      </c>
      <c r="I121" s="2">
        <v>45657</v>
      </c>
      <c r="J121">
        <v>303.47000000000003</v>
      </c>
      <c r="K121" s="45">
        <f t="shared" si="8"/>
        <v>1129.9730065359479</v>
      </c>
      <c r="L121" s="2"/>
      <c r="M121" s="3">
        <f t="shared" si="9"/>
        <v>310</v>
      </c>
      <c r="N121" s="3">
        <f t="shared" si="10"/>
        <v>6</v>
      </c>
      <c r="O121" s="3">
        <f t="shared" si="11"/>
        <v>0</v>
      </c>
      <c r="P121" s="3">
        <f t="shared" si="13"/>
        <v>304</v>
      </c>
      <c r="Q121" s="51">
        <f t="shared" si="12"/>
        <v>92254.88</v>
      </c>
      <c r="R121" s="51"/>
      <c r="S121" s="51"/>
      <c r="T121" s="51"/>
      <c r="U121" s="51"/>
      <c r="V121" s="51"/>
      <c r="W121" s="13">
        <f t="shared" si="14"/>
        <v>74.754098360655732</v>
      </c>
      <c r="X121" s="14">
        <f t="shared" si="15"/>
        <v>33.224043715847003</v>
      </c>
    </row>
    <row r="122" spans="1:24" ht="14.5" x14ac:dyDescent="0.35">
      <c r="A122">
        <v>1226</v>
      </c>
      <c r="B122" t="s">
        <v>1391</v>
      </c>
      <c r="C122" t="s">
        <v>1385</v>
      </c>
      <c r="D122" t="s">
        <v>38</v>
      </c>
      <c r="E122" t="s">
        <v>8</v>
      </c>
      <c r="F122" t="s">
        <v>56</v>
      </c>
      <c r="G122" t="s">
        <v>40</v>
      </c>
      <c r="H122" s="6">
        <v>45348</v>
      </c>
      <c r="I122" s="2">
        <v>45657</v>
      </c>
      <c r="J122">
        <v>303.47000000000003</v>
      </c>
      <c r="K122" s="45">
        <f t="shared" si="8"/>
        <v>1045.803202614379</v>
      </c>
      <c r="L122" s="2"/>
      <c r="M122" s="3">
        <f t="shared" si="9"/>
        <v>310</v>
      </c>
      <c r="N122" s="3">
        <f t="shared" si="10"/>
        <v>3</v>
      </c>
      <c r="O122" s="3">
        <f t="shared" si="11"/>
        <v>5</v>
      </c>
      <c r="P122" s="3">
        <f t="shared" si="13"/>
        <v>302</v>
      </c>
      <c r="Q122" s="51">
        <f t="shared" si="12"/>
        <v>91647.94</v>
      </c>
      <c r="R122" s="51"/>
      <c r="S122" s="51"/>
      <c r="T122" s="51"/>
      <c r="U122" s="51"/>
      <c r="V122" s="51"/>
      <c r="W122" s="13">
        <f t="shared" si="14"/>
        <v>74.26229508196721</v>
      </c>
      <c r="X122" s="14">
        <f t="shared" si="15"/>
        <v>33.005464480874323</v>
      </c>
    </row>
    <row r="123" spans="1:24" ht="14.5" x14ac:dyDescent="0.35">
      <c r="A123">
        <v>1227</v>
      </c>
      <c r="B123" t="s">
        <v>1392</v>
      </c>
      <c r="C123" t="s">
        <v>1488</v>
      </c>
      <c r="D123" t="s">
        <v>38</v>
      </c>
      <c r="E123" t="s">
        <v>8</v>
      </c>
      <c r="F123" t="s">
        <v>43</v>
      </c>
      <c r="G123" t="s">
        <v>40</v>
      </c>
      <c r="H123" s="6">
        <v>45348</v>
      </c>
      <c r="I123" s="2">
        <v>45657</v>
      </c>
      <c r="J123">
        <v>285.95</v>
      </c>
      <c r="K123" s="45" t="e">
        <f t="shared" si="8"/>
        <v>#N/A</v>
      </c>
      <c r="L123" s="2"/>
      <c r="M123" s="3">
        <f t="shared" si="9"/>
        <v>310</v>
      </c>
      <c r="N123" s="3">
        <f t="shared" si="10"/>
        <v>6</v>
      </c>
      <c r="O123" s="3">
        <f t="shared" si="11"/>
        <v>0</v>
      </c>
      <c r="P123" s="3">
        <f t="shared" si="13"/>
        <v>304</v>
      </c>
      <c r="Q123" s="51">
        <f t="shared" si="12"/>
        <v>86928.8</v>
      </c>
      <c r="R123" s="51"/>
      <c r="S123" s="51"/>
      <c r="T123" s="51"/>
      <c r="U123" s="51"/>
      <c r="V123" s="51"/>
      <c r="W123" s="13">
        <f t="shared" si="14"/>
        <v>74.754098360655732</v>
      </c>
      <c r="X123" s="14">
        <f t="shared" si="15"/>
        <v>33.224043715847003</v>
      </c>
    </row>
    <row r="124" spans="1:24" ht="14.5" x14ac:dyDescent="0.35">
      <c r="A124">
        <v>1228</v>
      </c>
      <c r="B124" t="s">
        <v>1393</v>
      </c>
      <c r="C124" t="s">
        <v>1488</v>
      </c>
      <c r="D124" t="s">
        <v>38</v>
      </c>
      <c r="E124" t="s">
        <v>8</v>
      </c>
      <c r="F124" t="s">
        <v>43</v>
      </c>
      <c r="G124" t="s">
        <v>40</v>
      </c>
      <c r="H124" s="6">
        <v>45383</v>
      </c>
      <c r="I124" s="2">
        <v>45657</v>
      </c>
      <c r="J124">
        <v>285.95</v>
      </c>
      <c r="K124" s="45" t="e">
        <f t="shared" si="8"/>
        <v>#N/A</v>
      </c>
      <c r="L124" s="2"/>
      <c r="M124" s="3">
        <f t="shared" si="9"/>
        <v>275</v>
      </c>
      <c r="N124" s="3">
        <f t="shared" si="10"/>
        <v>0</v>
      </c>
      <c r="O124" s="3">
        <f t="shared" si="11"/>
        <v>0</v>
      </c>
      <c r="P124" s="3">
        <f t="shared" si="13"/>
        <v>275</v>
      </c>
      <c r="Q124" s="51">
        <f t="shared" si="12"/>
        <v>78636.25</v>
      </c>
      <c r="R124" s="51"/>
      <c r="S124" s="51"/>
      <c r="T124" s="51"/>
      <c r="U124" s="51"/>
      <c r="V124" s="51"/>
      <c r="W124" s="13">
        <f t="shared" si="14"/>
        <v>67.622950819672127</v>
      </c>
      <c r="X124" s="14">
        <f t="shared" si="15"/>
        <v>30.054644808743177</v>
      </c>
    </row>
    <row r="125" spans="1:24" ht="14.5" x14ac:dyDescent="0.35">
      <c r="A125">
        <v>1229</v>
      </c>
      <c r="B125" t="s">
        <v>1394</v>
      </c>
      <c r="C125" t="s">
        <v>1385</v>
      </c>
      <c r="D125" t="s">
        <v>38</v>
      </c>
      <c r="E125" t="s">
        <v>8</v>
      </c>
      <c r="F125" t="s">
        <v>1496</v>
      </c>
      <c r="G125" t="s">
        <v>40</v>
      </c>
      <c r="H125" s="6">
        <v>45432</v>
      </c>
      <c r="I125" s="2">
        <v>45657</v>
      </c>
      <c r="J125">
        <v>303.47000000000003</v>
      </c>
      <c r="K125" s="45">
        <f t="shared" si="8"/>
        <v>783.97718954248376</v>
      </c>
      <c r="L125" s="2"/>
      <c r="M125" s="3">
        <f t="shared" si="9"/>
        <v>226</v>
      </c>
      <c r="N125" s="3">
        <f t="shared" si="10"/>
        <v>15</v>
      </c>
      <c r="O125" s="3">
        <f t="shared" si="11"/>
        <v>5</v>
      </c>
      <c r="P125" s="3">
        <f t="shared" si="13"/>
        <v>206</v>
      </c>
      <c r="Q125" s="51">
        <f t="shared" si="12"/>
        <v>62514.820000000007</v>
      </c>
      <c r="R125" s="51"/>
      <c r="S125" s="51"/>
      <c r="T125" s="51"/>
      <c r="U125" s="51"/>
      <c r="V125" s="51"/>
      <c r="W125" s="13">
        <f t="shared" si="14"/>
        <v>50.655737704918032</v>
      </c>
      <c r="X125" s="14">
        <f t="shared" si="15"/>
        <v>22.513661202185794</v>
      </c>
    </row>
    <row r="126" spans="1:24" ht="14.5" x14ac:dyDescent="0.35">
      <c r="A126">
        <v>1230</v>
      </c>
      <c r="B126" t="s">
        <v>1395</v>
      </c>
      <c r="C126" t="s">
        <v>1385</v>
      </c>
      <c r="D126" t="s">
        <v>38</v>
      </c>
      <c r="E126" t="s">
        <v>8</v>
      </c>
      <c r="F126" t="s">
        <v>1496</v>
      </c>
      <c r="G126" t="s">
        <v>40</v>
      </c>
      <c r="H126" s="6">
        <v>45474</v>
      </c>
      <c r="I126" s="2">
        <v>45657</v>
      </c>
      <c r="J126">
        <v>303.47000000000003</v>
      </c>
      <c r="K126" s="45">
        <f t="shared" si="8"/>
        <v>755.04111111111104</v>
      </c>
      <c r="L126" s="2"/>
      <c r="M126" s="3">
        <f t="shared" si="9"/>
        <v>184</v>
      </c>
      <c r="N126" s="3">
        <f t="shared" si="10"/>
        <v>17</v>
      </c>
      <c r="O126" s="3">
        <f t="shared" si="11"/>
        <v>2</v>
      </c>
      <c r="P126" s="3">
        <f t="shared" si="13"/>
        <v>165</v>
      </c>
      <c r="Q126" s="51">
        <f t="shared" si="12"/>
        <v>50072.55</v>
      </c>
      <c r="R126" s="51"/>
      <c r="S126" s="51"/>
      <c r="T126" s="51"/>
      <c r="U126" s="51"/>
      <c r="V126" s="51"/>
      <c r="W126" s="13">
        <f t="shared" si="14"/>
        <v>40.57377049180328</v>
      </c>
      <c r="X126" s="14">
        <f t="shared" si="15"/>
        <v>18.032786885245898</v>
      </c>
    </row>
    <row r="127" spans="1:24" ht="14.5" x14ac:dyDescent="0.35">
      <c r="A127">
        <v>1231</v>
      </c>
      <c r="B127" t="s">
        <v>1396</v>
      </c>
      <c r="C127" t="s">
        <v>1488</v>
      </c>
      <c r="D127" t="s">
        <v>38</v>
      </c>
      <c r="E127" t="s">
        <v>8</v>
      </c>
      <c r="F127" t="s">
        <v>43</v>
      </c>
      <c r="G127" t="s">
        <v>40</v>
      </c>
      <c r="H127" s="6">
        <v>45474</v>
      </c>
      <c r="I127" s="2">
        <v>45657</v>
      </c>
      <c r="J127">
        <v>285.75</v>
      </c>
      <c r="K127" s="45" t="e">
        <f t="shared" si="8"/>
        <v>#N/A</v>
      </c>
      <c r="L127" s="2"/>
      <c r="M127" s="3">
        <f t="shared" si="9"/>
        <v>184</v>
      </c>
      <c r="N127" s="3">
        <f t="shared" si="10"/>
        <v>0</v>
      </c>
      <c r="O127" s="3">
        <f t="shared" si="11"/>
        <v>0</v>
      </c>
      <c r="P127" s="3">
        <f t="shared" si="13"/>
        <v>184</v>
      </c>
      <c r="Q127" s="51">
        <f t="shared" si="12"/>
        <v>52578</v>
      </c>
      <c r="R127" s="51"/>
      <c r="S127" s="51"/>
      <c r="T127" s="51"/>
      <c r="U127" s="51"/>
      <c r="V127" s="51"/>
      <c r="W127" s="13">
        <f t="shared" si="14"/>
        <v>45.245901639344261</v>
      </c>
      <c r="X127" s="14">
        <f t="shared" si="15"/>
        <v>20.109289617486347</v>
      </c>
    </row>
    <row r="128" spans="1:24" ht="14.5" x14ac:dyDescent="0.35">
      <c r="A128">
        <v>1232</v>
      </c>
      <c r="B128" t="s">
        <v>1397</v>
      </c>
      <c r="C128" t="s">
        <v>1488</v>
      </c>
      <c r="D128" t="s">
        <v>38</v>
      </c>
      <c r="E128" t="s">
        <v>8</v>
      </c>
      <c r="F128" t="s">
        <v>1497</v>
      </c>
      <c r="G128" t="s">
        <v>40</v>
      </c>
      <c r="H128" s="6">
        <v>45509</v>
      </c>
      <c r="I128" s="2">
        <v>45657</v>
      </c>
      <c r="J128">
        <v>303.47000000000003</v>
      </c>
      <c r="K128" s="45" t="e">
        <f t="shared" si="8"/>
        <v>#N/A</v>
      </c>
      <c r="L128" s="2"/>
      <c r="M128" s="3">
        <f t="shared" si="9"/>
        <v>149</v>
      </c>
      <c r="N128" s="3">
        <f t="shared" si="10"/>
        <v>4</v>
      </c>
      <c r="O128" s="3">
        <f t="shared" si="11"/>
        <v>0</v>
      </c>
      <c r="P128" s="3">
        <f t="shared" si="13"/>
        <v>145</v>
      </c>
      <c r="Q128" s="51">
        <f t="shared" si="12"/>
        <v>44003.15</v>
      </c>
      <c r="R128" s="51"/>
      <c r="S128" s="51"/>
      <c r="T128" s="51"/>
      <c r="U128" s="51"/>
      <c r="V128" s="51"/>
      <c r="W128" s="13">
        <f t="shared" si="14"/>
        <v>35.655737704918032</v>
      </c>
      <c r="X128" s="14">
        <f t="shared" si="15"/>
        <v>15.84699453551913</v>
      </c>
    </row>
    <row r="129" spans="1:24" ht="14.5" x14ac:dyDescent="0.35">
      <c r="A129">
        <v>1233</v>
      </c>
      <c r="B129" t="s">
        <v>1398</v>
      </c>
      <c r="C129" t="s">
        <v>1488</v>
      </c>
      <c r="D129" t="s">
        <v>38</v>
      </c>
      <c r="E129" t="s">
        <v>8</v>
      </c>
      <c r="F129" t="s">
        <v>43</v>
      </c>
      <c r="G129" t="s">
        <v>40</v>
      </c>
      <c r="H129" s="6">
        <v>45509</v>
      </c>
      <c r="I129" s="2">
        <v>45657</v>
      </c>
      <c r="J129">
        <v>303.47000000000003</v>
      </c>
      <c r="K129" s="45" t="e">
        <f t="shared" si="8"/>
        <v>#N/A</v>
      </c>
      <c r="L129" s="2"/>
      <c r="M129" s="3">
        <f t="shared" si="9"/>
        <v>149</v>
      </c>
      <c r="N129" s="3">
        <f t="shared" si="10"/>
        <v>0</v>
      </c>
      <c r="O129" s="3">
        <f t="shared" si="11"/>
        <v>0</v>
      </c>
      <c r="P129" s="3">
        <f t="shared" si="13"/>
        <v>149</v>
      </c>
      <c r="Q129" s="51">
        <f t="shared" si="12"/>
        <v>45217.030000000006</v>
      </c>
      <c r="R129" s="51"/>
      <c r="S129" s="51"/>
      <c r="T129" s="51"/>
      <c r="U129" s="51"/>
      <c r="V129" s="51"/>
      <c r="W129" s="13">
        <f t="shared" si="14"/>
        <v>36.639344262295083</v>
      </c>
      <c r="X129" s="14">
        <f t="shared" si="15"/>
        <v>16.284153005464482</v>
      </c>
    </row>
    <row r="130" spans="1:24" ht="14.5" x14ac:dyDescent="0.35">
      <c r="A130">
        <v>1234</v>
      </c>
      <c r="B130" t="s">
        <v>1399</v>
      </c>
      <c r="C130" t="s">
        <v>1385</v>
      </c>
      <c r="D130" t="s">
        <v>38</v>
      </c>
      <c r="E130" t="s">
        <v>8</v>
      </c>
      <c r="F130" t="s">
        <v>39</v>
      </c>
      <c r="G130" t="s">
        <v>40</v>
      </c>
      <c r="H130" s="6">
        <v>45600</v>
      </c>
      <c r="I130" s="2">
        <v>45657</v>
      </c>
      <c r="J130">
        <v>303.47000000000003</v>
      </c>
      <c r="K130" s="45">
        <f t="shared" si="8"/>
        <v>133.95228758169938</v>
      </c>
      <c r="L130" s="2"/>
      <c r="M130" s="3">
        <f t="shared" si="9"/>
        <v>58</v>
      </c>
      <c r="N130" s="3">
        <f t="shared" si="10"/>
        <v>0</v>
      </c>
      <c r="O130" s="3">
        <f t="shared" si="11"/>
        <v>0</v>
      </c>
      <c r="P130" s="3">
        <f t="shared" si="13"/>
        <v>58</v>
      </c>
      <c r="Q130" s="51">
        <f t="shared" si="12"/>
        <v>17601.260000000002</v>
      </c>
      <c r="R130" s="51"/>
      <c r="S130" s="51"/>
      <c r="T130" s="51"/>
      <c r="U130" s="51"/>
      <c r="V130" s="51"/>
      <c r="W130" s="13">
        <f t="shared" si="14"/>
        <v>14.262295081967213</v>
      </c>
      <c r="X130" s="14">
        <f t="shared" si="15"/>
        <v>6.338797814207652</v>
      </c>
    </row>
    <row r="131" spans="1:24" ht="14.5" x14ac:dyDescent="0.35">
      <c r="A131">
        <v>1235</v>
      </c>
      <c r="B131" t="s">
        <v>1400</v>
      </c>
      <c r="C131" t="s">
        <v>1385</v>
      </c>
      <c r="D131" t="s">
        <v>38</v>
      </c>
      <c r="E131" t="s">
        <v>8</v>
      </c>
      <c r="F131" t="s">
        <v>1496</v>
      </c>
      <c r="G131" t="s">
        <v>40</v>
      </c>
      <c r="H131" s="6">
        <v>45600</v>
      </c>
      <c r="I131" s="2">
        <v>45657</v>
      </c>
      <c r="J131">
        <v>303.47000000000003</v>
      </c>
      <c r="K131" s="45">
        <f t="shared" si="8"/>
        <v>135.13849673202617</v>
      </c>
      <c r="L131" s="2"/>
      <c r="M131" s="3">
        <f t="shared" si="9"/>
        <v>58</v>
      </c>
      <c r="N131" s="3">
        <f t="shared" si="10"/>
        <v>0</v>
      </c>
      <c r="O131" s="3">
        <f t="shared" si="11"/>
        <v>0</v>
      </c>
      <c r="P131" s="3">
        <f t="shared" si="13"/>
        <v>58</v>
      </c>
      <c r="Q131" s="51">
        <f t="shared" si="12"/>
        <v>17601.260000000002</v>
      </c>
      <c r="R131" s="51"/>
      <c r="S131" s="51"/>
      <c r="T131" s="51"/>
      <c r="U131" s="51"/>
      <c r="V131" s="51"/>
      <c r="W131" s="13">
        <f t="shared" si="14"/>
        <v>14.262295081967213</v>
      </c>
      <c r="X131" s="14">
        <f t="shared" si="15"/>
        <v>6.338797814207652</v>
      </c>
    </row>
    <row r="132" spans="1:24" ht="14.5" x14ac:dyDescent="0.35">
      <c r="A132">
        <v>1236</v>
      </c>
      <c r="B132" t="s">
        <v>1401</v>
      </c>
      <c r="C132" t="s">
        <v>1385</v>
      </c>
      <c r="D132" t="s">
        <v>38</v>
      </c>
      <c r="E132" t="s">
        <v>8</v>
      </c>
      <c r="F132" t="s">
        <v>56</v>
      </c>
      <c r="G132" t="s">
        <v>40</v>
      </c>
      <c r="H132" s="6">
        <v>45600</v>
      </c>
      <c r="I132" s="2">
        <v>45657</v>
      </c>
      <c r="J132">
        <v>303.47000000000003</v>
      </c>
      <c r="K132" s="45">
        <f t="shared" si="8"/>
        <v>139.40294117647065</v>
      </c>
      <c r="L132" s="2"/>
      <c r="M132" s="3">
        <f t="shared" si="9"/>
        <v>58</v>
      </c>
      <c r="N132" s="3">
        <f t="shared" si="10"/>
        <v>4</v>
      </c>
      <c r="O132" s="3">
        <f t="shared" si="11"/>
        <v>0</v>
      </c>
      <c r="P132" s="3">
        <f t="shared" si="13"/>
        <v>54</v>
      </c>
      <c r="Q132" s="51">
        <f t="shared" si="12"/>
        <v>16387.38</v>
      </c>
      <c r="R132" s="51"/>
      <c r="S132" s="51"/>
      <c r="T132" s="51"/>
      <c r="U132" s="51"/>
      <c r="V132" s="51"/>
      <c r="W132" s="13">
        <f t="shared" si="14"/>
        <v>13.278688524590164</v>
      </c>
      <c r="X132" s="14">
        <f t="shared" si="15"/>
        <v>5.9016393442622945</v>
      </c>
    </row>
    <row r="133" spans="1:24" ht="14.5" x14ac:dyDescent="0.35">
      <c r="A133">
        <v>1237</v>
      </c>
      <c r="B133" t="s">
        <v>1402</v>
      </c>
      <c r="C133" t="s">
        <v>1385</v>
      </c>
      <c r="D133" t="s">
        <v>38</v>
      </c>
      <c r="E133" t="s">
        <v>8</v>
      </c>
      <c r="F133" t="s">
        <v>1497</v>
      </c>
      <c r="G133" t="s">
        <v>40</v>
      </c>
      <c r="H133" s="6">
        <v>45642</v>
      </c>
      <c r="I133" s="2">
        <v>45657</v>
      </c>
      <c r="J133">
        <v>303.47000000000003</v>
      </c>
      <c r="K133" s="45" t="e">
        <f t="shared" ref="K133:K196" si="16">VLOOKUP(A133,promedio,29,FALSE)</f>
        <v>#N/A</v>
      </c>
      <c r="L133" s="2"/>
      <c r="M133" s="3">
        <f t="shared" ref="M133:M196" si="17">IF(DATEDIF(H133,I133,"D")&gt;366,366,DATEDIF(H133,I133,"D")+1)</f>
        <v>16</v>
      </c>
      <c r="N133" s="3">
        <f t="shared" ref="N133:N196" si="18">IFERROR(VLOOKUP(A133,faltas,7,FALSE),0)</f>
        <v>0</v>
      </c>
      <c r="O133" s="3">
        <f t="shared" ref="O133:O196" si="19">IFERROR(VLOOKUP(A133,INCP,4,FALSE),0)</f>
        <v>0</v>
      </c>
      <c r="P133" s="3">
        <f t="shared" si="13"/>
        <v>16</v>
      </c>
      <c r="Q133" s="51">
        <f t="shared" ref="Q133:Q196" si="20">IF(J133&gt;TOPE,TOPE,J133)*P133</f>
        <v>4855.5200000000004</v>
      </c>
      <c r="R133" s="51"/>
      <c r="S133" s="51"/>
      <c r="T133" s="51"/>
      <c r="U133" s="51"/>
      <c r="V133" s="51"/>
      <c r="W133" s="13">
        <f t="shared" si="14"/>
        <v>3.9344262295081966</v>
      </c>
      <c r="X133" s="14">
        <f t="shared" si="15"/>
        <v>1.7486338797814209</v>
      </c>
    </row>
    <row r="134" spans="1:24" ht="14.5" x14ac:dyDescent="0.35">
      <c r="A134">
        <v>1238</v>
      </c>
      <c r="B134" t="s">
        <v>1403</v>
      </c>
      <c r="C134" t="s">
        <v>1385</v>
      </c>
      <c r="D134" t="s">
        <v>38</v>
      </c>
      <c r="E134" t="s">
        <v>8</v>
      </c>
      <c r="F134" t="s">
        <v>1497</v>
      </c>
      <c r="G134" t="s">
        <v>40</v>
      </c>
      <c r="H134" s="6">
        <v>45642</v>
      </c>
      <c r="I134" s="2">
        <v>45657</v>
      </c>
      <c r="J134">
        <v>303.47000000000003</v>
      </c>
      <c r="K134" s="45" t="e">
        <f t="shared" si="16"/>
        <v>#N/A</v>
      </c>
      <c r="L134" s="2"/>
      <c r="M134" s="3">
        <f t="shared" si="17"/>
        <v>16</v>
      </c>
      <c r="N134" s="3">
        <f t="shared" si="18"/>
        <v>0</v>
      </c>
      <c r="O134" s="3">
        <f t="shared" si="19"/>
        <v>0</v>
      </c>
      <c r="P134" s="3">
        <f t="shared" ref="P134:P197" si="21">M134-N134-O134</f>
        <v>16</v>
      </c>
      <c r="Q134" s="51">
        <f t="shared" si="20"/>
        <v>4855.5200000000004</v>
      </c>
      <c r="R134" s="51"/>
      <c r="S134" s="51"/>
      <c r="T134" s="51"/>
      <c r="U134" s="51"/>
      <c r="V134" s="51"/>
      <c r="W134" s="13">
        <f t="shared" ref="W134:W197" si="22">((90/366)*P134)</f>
        <v>3.9344262295081966</v>
      </c>
      <c r="X134" s="14">
        <f t="shared" ref="X134:X197" si="23">((130/366)*P134-W134)</f>
        <v>1.7486338797814209</v>
      </c>
    </row>
    <row r="135" spans="1:24" ht="14.5" x14ac:dyDescent="0.35">
      <c r="A135">
        <v>1239</v>
      </c>
      <c r="B135" t="s">
        <v>1404</v>
      </c>
      <c r="C135" t="s">
        <v>1385</v>
      </c>
      <c r="D135" t="s">
        <v>38</v>
      </c>
      <c r="E135" t="s">
        <v>8</v>
      </c>
      <c r="F135" t="s">
        <v>1496</v>
      </c>
      <c r="G135" t="s">
        <v>40</v>
      </c>
      <c r="H135" s="6">
        <v>45642</v>
      </c>
      <c r="I135" s="2">
        <v>45657</v>
      </c>
      <c r="J135">
        <v>303.47000000000003</v>
      </c>
      <c r="K135" s="45" t="e">
        <f t="shared" si="16"/>
        <v>#N/A</v>
      </c>
      <c r="L135" s="2"/>
      <c r="M135" s="3">
        <f t="shared" si="17"/>
        <v>16</v>
      </c>
      <c r="N135" s="3">
        <f t="shared" si="18"/>
        <v>0</v>
      </c>
      <c r="O135" s="3">
        <f t="shared" si="19"/>
        <v>0</v>
      </c>
      <c r="P135" s="3">
        <f t="shared" si="21"/>
        <v>16</v>
      </c>
      <c r="Q135" s="51">
        <f t="shared" si="20"/>
        <v>4855.5200000000004</v>
      </c>
      <c r="R135" s="51"/>
      <c r="S135" s="51"/>
      <c r="T135" s="51"/>
      <c r="U135" s="51"/>
      <c r="V135" s="51"/>
      <c r="W135" s="13">
        <f t="shared" si="22"/>
        <v>3.9344262295081966</v>
      </c>
      <c r="X135" s="14">
        <f t="shared" si="23"/>
        <v>1.7486338797814209</v>
      </c>
    </row>
    <row r="136" spans="1:24" ht="14.5" x14ac:dyDescent="0.35">
      <c r="A136">
        <v>1301</v>
      </c>
      <c r="B136" t="s">
        <v>188</v>
      </c>
      <c r="C136" t="s">
        <v>1385</v>
      </c>
      <c r="D136" t="s">
        <v>189</v>
      </c>
      <c r="E136" t="s">
        <v>8</v>
      </c>
      <c r="F136" t="s">
        <v>190</v>
      </c>
      <c r="G136" t="s">
        <v>40</v>
      </c>
      <c r="H136" s="6">
        <v>44235</v>
      </c>
      <c r="I136" s="2">
        <v>45657</v>
      </c>
      <c r="J136">
        <v>286.27</v>
      </c>
      <c r="K136" s="45">
        <f t="shared" si="16"/>
        <v>920.42215686274506</v>
      </c>
      <c r="L136" s="2"/>
      <c r="M136" s="3">
        <f t="shared" si="17"/>
        <v>366</v>
      </c>
      <c r="N136" s="3">
        <f t="shared" si="18"/>
        <v>6</v>
      </c>
      <c r="O136" s="3">
        <f t="shared" si="19"/>
        <v>0</v>
      </c>
      <c r="P136" s="3">
        <f t="shared" si="21"/>
        <v>360</v>
      </c>
      <c r="Q136" s="51">
        <f t="shared" si="20"/>
        <v>103057.2</v>
      </c>
      <c r="R136" s="51"/>
      <c r="S136" s="51"/>
      <c r="T136" s="51"/>
      <c r="U136" s="51"/>
      <c r="V136" s="51"/>
      <c r="W136" s="13">
        <f t="shared" si="22"/>
        <v>88.52459016393442</v>
      </c>
      <c r="X136" s="14">
        <f t="shared" si="23"/>
        <v>39.344262295081975</v>
      </c>
    </row>
    <row r="137" spans="1:24" ht="14.5" x14ac:dyDescent="0.35">
      <c r="A137">
        <v>1302</v>
      </c>
      <c r="B137" t="s">
        <v>191</v>
      </c>
      <c r="C137" t="s">
        <v>1385</v>
      </c>
      <c r="D137" t="s">
        <v>189</v>
      </c>
      <c r="E137" t="s">
        <v>8</v>
      </c>
      <c r="F137" t="s">
        <v>1501</v>
      </c>
      <c r="G137" t="s">
        <v>40</v>
      </c>
      <c r="H137" s="6">
        <v>43831</v>
      </c>
      <c r="I137" s="2">
        <v>45657</v>
      </c>
      <c r="J137">
        <v>286.27</v>
      </c>
      <c r="K137" s="45">
        <f t="shared" si="16"/>
        <v>950.93444444444447</v>
      </c>
      <c r="L137" s="2"/>
      <c r="M137" s="3">
        <f t="shared" si="17"/>
        <v>366</v>
      </c>
      <c r="N137" s="3">
        <f t="shared" si="18"/>
        <v>0</v>
      </c>
      <c r="O137" s="3">
        <f t="shared" si="19"/>
        <v>0</v>
      </c>
      <c r="P137" s="3">
        <f t="shared" si="21"/>
        <v>366</v>
      </c>
      <c r="Q137" s="51">
        <f t="shared" si="20"/>
        <v>104774.81999999999</v>
      </c>
      <c r="R137" s="51"/>
      <c r="S137" s="51"/>
      <c r="T137" s="51"/>
      <c r="U137" s="51"/>
      <c r="V137" s="51"/>
      <c r="W137" s="13">
        <f t="shared" si="22"/>
        <v>90</v>
      </c>
      <c r="X137" s="14">
        <f t="shared" si="23"/>
        <v>40</v>
      </c>
    </row>
    <row r="138" spans="1:24" s="4" customFormat="1" ht="14.5" x14ac:dyDescent="0.35">
      <c r="A138">
        <v>1303</v>
      </c>
      <c r="B138" t="s">
        <v>192</v>
      </c>
      <c r="C138" t="s">
        <v>1385</v>
      </c>
      <c r="D138" t="s">
        <v>30</v>
      </c>
      <c r="E138" t="s">
        <v>8</v>
      </c>
      <c r="F138" t="s">
        <v>1495</v>
      </c>
      <c r="G138" t="s">
        <v>1529</v>
      </c>
      <c r="H138" s="6">
        <v>43831</v>
      </c>
      <c r="I138" s="2">
        <v>45657</v>
      </c>
      <c r="J138">
        <v>341.85</v>
      </c>
      <c r="K138" s="45">
        <f t="shared" si="16"/>
        <v>1238.9815032679739</v>
      </c>
      <c r="L138" s="2"/>
      <c r="M138" s="3">
        <f t="shared" si="17"/>
        <v>366</v>
      </c>
      <c r="N138" s="3">
        <f t="shared" si="18"/>
        <v>0</v>
      </c>
      <c r="O138" s="3">
        <f t="shared" si="19"/>
        <v>0</v>
      </c>
      <c r="P138" s="3">
        <f t="shared" si="21"/>
        <v>366</v>
      </c>
      <c r="Q138" s="51">
        <f t="shared" si="20"/>
        <v>125117.1</v>
      </c>
      <c r="R138" s="51"/>
      <c r="S138" s="51"/>
      <c r="T138" s="51"/>
      <c r="U138" s="51"/>
      <c r="V138" s="51"/>
      <c r="W138" s="13">
        <f t="shared" si="22"/>
        <v>90</v>
      </c>
      <c r="X138" s="14">
        <f t="shared" si="23"/>
        <v>40</v>
      </c>
    </row>
    <row r="139" spans="1:24" ht="14.5" x14ac:dyDescent="0.35">
      <c r="A139">
        <v>1304</v>
      </c>
      <c r="B139" t="s">
        <v>194</v>
      </c>
      <c r="C139" t="s">
        <v>1488</v>
      </c>
      <c r="D139" t="s">
        <v>189</v>
      </c>
      <c r="E139" t="s">
        <v>8</v>
      </c>
      <c r="F139" t="s">
        <v>195</v>
      </c>
      <c r="G139" t="s">
        <v>40</v>
      </c>
      <c r="H139" s="6">
        <v>43920</v>
      </c>
      <c r="I139" s="2">
        <v>45657</v>
      </c>
      <c r="J139">
        <v>268.75</v>
      </c>
      <c r="K139" s="45" t="e">
        <f t="shared" si="16"/>
        <v>#N/A</v>
      </c>
      <c r="L139" s="2"/>
      <c r="M139" s="3">
        <f t="shared" si="17"/>
        <v>366</v>
      </c>
      <c r="N139" s="3">
        <f t="shared" si="18"/>
        <v>3</v>
      </c>
      <c r="O139" s="3">
        <f t="shared" si="19"/>
        <v>0</v>
      </c>
      <c r="P139" s="3">
        <f t="shared" si="21"/>
        <v>363</v>
      </c>
      <c r="Q139" s="51">
        <f t="shared" si="20"/>
        <v>97556.25</v>
      </c>
      <c r="R139" s="51"/>
      <c r="S139" s="51"/>
      <c r="T139" s="51"/>
      <c r="U139" s="51"/>
      <c r="V139" s="51"/>
      <c r="W139" s="13">
        <f t="shared" si="22"/>
        <v>89.26229508196721</v>
      </c>
      <c r="X139" s="14">
        <f t="shared" si="23"/>
        <v>39.672131147540995</v>
      </c>
    </row>
    <row r="140" spans="1:24" ht="14.5" x14ac:dyDescent="0.35">
      <c r="A140">
        <v>1305</v>
      </c>
      <c r="B140" t="s">
        <v>197</v>
      </c>
      <c r="C140" t="s">
        <v>1385</v>
      </c>
      <c r="D140" t="s">
        <v>198</v>
      </c>
      <c r="E140" t="s">
        <v>8</v>
      </c>
      <c r="F140" t="s">
        <v>190</v>
      </c>
      <c r="G140" t="s">
        <v>40</v>
      </c>
      <c r="H140" s="6">
        <v>43831</v>
      </c>
      <c r="I140" s="2">
        <v>45657</v>
      </c>
      <c r="J140">
        <v>286.27</v>
      </c>
      <c r="K140" s="45">
        <f t="shared" si="16"/>
        <v>963.2</v>
      </c>
      <c r="L140" s="2"/>
      <c r="M140" s="3">
        <f t="shared" si="17"/>
        <v>366</v>
      </c>
      <c r="N140" s="3">
        <f t="shared" si="18"/>
        <v>0</v>
      </c>
      <c r="O140" s="3">
        <f t="shared" si="19"/>
        <v>0</v>
      </c>
      <c r="P140" s="3">
        <f t="shared" si="21"/>
        <v>366</v>
      </c>
      <c r="Q140" s="51">
        <f t="shared" si="20"/>
        <v>104774.81999999999</v>
      </c>
      <c r="R140" s="51"/>
      <c r="S140" s="51"/>
      <c r="T140" s="51"/>
      <c r="U140" s="51"/>
      <c r="V140" s="51"/>
      <c r="W140" s="13">
        <f t="shared" si="22"/>
        <v>90</v>
      </c>
      <c r="X140" s="14">
        <f t="shared" si="23"/>
        <v>40</v>
      </c>
    </row>
    <row r="141" spans="1:24" ht="14.5" x14ac:dyDescent="0.35">
      <c r="A141">
        <v>1306</v>
      </c>
      <c r="B141" t="s">
        <v>199</v>
      </c>
      <c r="C141" t="s">
        <v>1385</v>
      </c>
      <c r="D141" t="s">
        <v>143</v>
      </c>
      <c r="E141" t="s">
        <v>8</v>
      </c>
      <c r="F141" t="s">
        <v>144</v>
      </c>
      <c r="G141" t="s">
        <v>40</v>
      </c>
      <c r="H141" s="6">
        <v>43831</v>
      </c>
      <c r="I141" s="2">
        <v>45657</v>
      </c>
      <c r="J141">
        <v>286.27</v>
      </c>
      <c r="K141" s="45">
        <f t="shared" si="16"/>
        <v>889.51568627450979</v>
      </c>
      <c r="L141" s="2"/>
      <c r="M141" s="3">
        <f t="shared" si="17"/>
        <v>366</v>
      </c>
      <c r="N141" s="3">
        <f t="shared" si="18"/>
        <v>2</v>
      </c>
      <c r="O141" s="3">
        <f t="shared" si="19"/>
        <v>0</v>
      </c>
      <c r="P141" s="3">
        <f t="shared" si="21"/>
        <v>364</v>
      </c>
      <c r="Q141" s="51">
        <f t="shared" si="20"/>
        <v>104202.28</v>
      </c>
      <c r="R141" s="51"/>
      <c r="S141" s="51"/>
      <c r="T141" s="51"/>
      <c r="U141" s="51"/>
      <c r="V141" s="51"/>
      <c r="W141" s="13">
        <f t="shared" si="22"/>
        <v>89.508196721311478</v>
      </c>
      <c r="X141" s="14">
        <f t="shared" si="23"/>
        <v>39.781420765027335</v>
      </c>
    </row>
    <row r="142" spans="1:24" ht="14.5" x14ac:dyDescent="0.35">
      <c r="A142">
        <v>1308</v>
      </c>
      <c r="B142" t="s">
        <v>200</v>
      </c>
      <c r="C142" t="s">
        <v>1385</v>
      </c>
      <c r="D142" t="s">
        <v>189</v>
      </c>
      <c r="E142" t="s">
        <v>8</v>
      </c>
      <c r="F142" t="s">
        <v>144</v>
      </c>
      <c r="G142" t="s">
        <v>40</v>
      </c>
      <c r="H142" s="6">
        <v>43831</v>
      </c>
      <c r="I142" s="2">
        <v>45657</v>
      </c>
      <c r="J142">
        <v>286.27</v>
      </c>
      <c r="K142" s="45">
        <f t="shared" si="16"/>
        <v>943.42908496732025</v>
      </c>
      <c r="L142" s="2"/>
      <c r="M142" s="3">
        <f t="shared" si="17"/>
        <v>366</v>
      </c>
      <c r="N142" s="3">
        <f t="shared" si="18"/>
        <v>2</v>
      </c>
      <c r="O142" s="3">
        <f t="shared" si="19"/>
        <v>0</v>
      </c>
      <c r="P142" s="3">
        <f t="shared" si="21"/>
        <v>364</v>
      </c>
      <c r="Q142" s="51">
        <f t="shared" si="20"/>
        <v>104202.28</v>
      </c>
      <c r="R142" s="51"/>
      <c r="S142" s="51"/>
      <c r="T142" s="51"/>
      <c r="U142" s="51"/>
      <c r="V142" s="51"/>
      <c r="W142" s="13">
        <f t="shared" si="22"/>
        <v>89.508196721311478</v>
      </c>
      <c r="X142" s="14">
        <f t="shared" si="23"/>
        <v>39.781420765027335</v>
      </c>
    </row>
    <row r="143" spans="1:24" ht="14.5" x14ac:dyDescent="0.35">
      <c r="A143">
        <v>1309</v>
      </c>
      <c r="B143" t="s">
        <v>201</v>
      </c>
      <c r="C143" t="s">
        <v>1385</v>
      </c>
      <c r="D143" t="s">
        <v>189</v>
      </c>
      <c r="E143" t="s">
        <v>8</v>
      </c>
      <c r="F143" t="s">
        <v>190</v>
      </c>
      <c r="G143" t="s">
        <v>40</v>
      </c>
      <c r="H143" s="6">
        <v>44235</v>
      </c>
      <c r="I143" s="2">
        <v>45657</v>
      </c>
      <c r="J143">
        <v>286.27</v>
      </c>
      <c r="K143" s="45">
        <f t="shared" si="16"/>
        <v>951.08705882352945</v>
      </c>
      <c r="L143" s="2"/>
      <c r="M143" s="3">
        <f t="shared" si="17"/>
        <v>366</v>
      </c>
      <c r="N143" s="3">
        <f t="shared" si="18"/>
        <v>4</v>
      </c>
      <c r="O143" s="3">
        <f t="shared" si="19"/>
        <v>3</v>
      </c>
      <c r="P143" s="3">
        <f t="shared" si="21"/>
        <v>359</v>
      </c>
      <c r="Q143" s="51">
        <f t="shared" si="20"/>
        <v>102770.93</v>
      </c>
      <c r="R143" s="51"/>
      <c r="S143" s="51"/>
      <c r="T143" s="51"/>
      <c r="U143" s="51"/>
      <c r="V143" s="51"/>
      <c r="W143" s="13">
        <f t="shared" si="22"/>
        <v>88.278688524590166</v>
      </c>
      <c r="X143" s="14">
        <f t="shared" si="23"/>
        <v>39.234972677595636</v>
      </c>
    </row>
    <row r="144" spans="1:24" ht="14.5" x14ac:dyDescent="0.35">
      <c r="A144">
        <v>1310</v>
      </c>
      <c r="B144" t="s">
        <v>202</v>
      </c>
      <c r="C144" t="s">
        <v>1385</v>
      </c>
      <c r="D144" t="s">
        <v>189</v>
      </c>
      <c r="E144" t="s">
        <v>8</v>
      </c>
      <c r="F144" t="s">
        <v>1502</v>
      </c>
      <c r="G144" t="s">
        <v>40</v>
      </c>
      <c r="H144" s="6">
        <v>44242</v>
      </c>
      <c r="I144" s="2">
        <v>45657</v>
      </c>
      <c r="J144">
        <v>286.27</v>
      </c>
      <c r="K144" s="45">
        <f t="shared" si="16"/>
        <v>946.48941176470589</v>
      </c>
      <c r="L144" s="2"/>
      <c r="M144" s="3">
        <f t="shared" si="17"/>
        <v>366</v>
      </c>
      <c r="N144" s="3">
        <f t="shared" si="18"/>
        <v>0</v>
      </c>
      <c r="O144" s="3">
        <f t="shared" si="19"/>
        <v>0</v>
      </c>
      <c r="P144" s="3">
        <f t="shared" si="21"/>
        <v>366</v>
      </c>
      <c r="Q144" s="51">
        <f t="shared" si="20"/>
        <v>104774.81999999999</v>
      </c>
      <c r="R144" s="51"/>
      <c r="S144" s="51"/>
      <c r="T144" s="51"/>
      <c r="U144" s="51"/>
      <c r="V144" s="51"/>
      <c r="W144" s="13">
        <f t="shared" si="22"/>
        <v>90</v>
      </c>
      <c r="X144" s="14">
        <f t="shared" si="23"/>
        <v>40</v>
      </c>
    </row>
    <row r="145" spans="1:24" ht="14.5" x14ac:dyDescent="0.35">
      <c r="A145">
        <v>1314</v>
      </c>
      <c r="B145" t="s">
        <v>204</v>
      </c>
      <c r="C145" t="s">
        <v>1385</v>
      </c>
      <c r="D145" t="s">
        <v>205</v>
      </c>
      <c r="E145" t="s">
        <v>8</v>
      </c>
      <c r="F145" t="s">
        <v>190</v>
      </c>
      <c r="G145" t="s">
        <v>40</v>
      </c>
      <c r="H145" s="6">
        <v>43831</v>
      </c>
      <c r="I145" s="2">
        <v>45657</v>
      </c>
      <c r="J145">
        <v>291.64999999999998</v>
      </c>
      <c r="K145" s="45">
        <f t="shared" si="16"/>
        <v>1073.8265359477123</v>
      </c>
      <c r="L145" s="2"/>
      <c r="M145" s="3">
        <f t="shared" si="17"/>
        <v>366</v>
      </c>
      <c r="N145" s="3">
        <f t="shared" si="18"/>
        <v>2</v>
      </c>
      <c r="O145" s="3">
        <f t="shared" si="19"/>
        <v>0</v>
      </c>
      <c r="P145" s="3">
        <f t="shared" si="21"/>
        <v>364</v>
      </c>
      <c r="Q145" s="51">
        <f t="shared" si="20"/>
        <v>106160.59999999999</v>
      </c>
      <c r="R145" s="51"/>
      <c r="S145" s="51"/>
      <c r="T145" s="51"/>
      <c r="U145" s="51"/>
      <c r="V145" s="51"/>
      <c r="W145" s="13">
        <f t="shared" si="22"/>
        <v>89.508196721311478</v>
      </c>
      <c r="X145" s="14">
        <f t="shared" si="23"/>
        <v>39.781420765027335</v>
      </c>
    </row>
    <row r="146" spans="1:24" ht="14.5" x14ac:dyDescent="0.35">
      <c r="A146">
        <v>1315</v>
      </c>
      <c r="B146" t="s">
        <v>206</v>
      </c>
      <c r="C146" t="s">
        <v>1385</v>
      </c>
      <c r="D146" t="s">
        <v>189</v>
      </c>
      <c r="E146" t="s">
        <v>8</v>
      </c>
      <c r="F146" t="s">
        <v>1501</v>
      </c>
      <c r="G146" t="s">
        <v>40</v>
      </c>
      <c r="H146" s="6">
        <v>43831</v>
      </c>
      <c r="I146" s="2">
        <v>45657</v>
      </c>
      <c r="J146">
        <v>286.27</v>
      </c>
      <c r="K146" s="45">
        <f t="shared" si="16"/>
        <v>946.61934640522884</v>
      </c>
      <c r="L146" s="2"/>
      <c r="M146" s="3">
        <f t="shared" si="17"/>
        <v>366</v>
      </c>
      <c r="N146" s="3">
        <f t="shared" si="18"/>
        <v>1</v>
      </c>
      <c r="O146" s="3">
        <f t="shared" si="19"/>
        <v>0</v>
      </c>
      <c r="P146" s="3">
        <f t="shared" si="21"/>
        <v>365</v>
      </c>
      <c r="Q146" s="51">
        <f t="shared" si="20"/>
        <v>104488.54999999999</v>
      </c>
      <c r="R146" s="51"/>
      <c r="S146" s="51"/>
      <c r="T146" s="51"/>
      <c r="U146" s="51"/>
      <c r="V146" s="51"/>
      <c r="W146" s="13">
        <f t="shared" si="22"/>
        <v>89.754098360655732</v>
      </c>
      <c r="X146" s="14">
        <f t="shared" si="23"/>
        <v>39.89071038251366</v>
      </c>
    </row>
    <row r="147" spans="1:24" ht="14.5" x14ac:dyDescent="0.35">
      <c r="A147">
        <v>1316</v>
      </c>
      <c r="B147" t="s">
        <v>207</v>
      </c>
      <c r="C147" t="s">
        <v>1385</v>
      </c>
      <c r="D147" t="s">
        <v>198</v>
      </c>
      <c r="E147" t="s">
        <v>8</v>
      </c>
      <c r="F147" t="s">
        <v>1501</v>
      </c>
      <c r="G147" t="s">
        <v>40</v>
      </c>
      <c r="H147" s="6">
        <v>43831</v>
      </c>
      <c r="I147" s="2">
        <v>45657</v>
      </c>
      <c r="J147">
        <v>286.27</v>
      </c>
      <c r="K147" s="45">
        <f t="shared" si="16"/>
        <v>980.6773202614379</v>
      </c>
      <c r="L147" s="2"/>
      <c r="M147" s="3">
        <f t="shared" si="17"/>
        <v>366</v>
      </c>
      <c r="N147" s="3">
        <f t="shared" si="18"/>
        <v>0</v>
      </c>
      <c r="O147" s="3">
        <f t="shared" si="19"/>
        <v>0</v>
      </c>
      <c r="P147" s="3">
        <f t="shared" si="21"/>
        <v>366</v>
      </c>
      <c r="Q147" s="51">
        <f t="shared" si="20"/>
        <v>104774.81999999999</v>
      </c>
      <c r="R147" s="51"/>
      <c r="S147" s="51"/>
      <c r="T147" s="51"/>
      <c r="U147" s="51"/>
      <c r="V147" s="51"/>
      <c r="W147" s="13">
        <f t="shared" si="22"/>
        <v>90</v>
      </c>
      <c r="X147" s="14">
        <f t="shared" si="23"/>
        <v>40</v>
      </c>
    </row>
    <row r="148" spans="1:24" ht="14.5" x14ac:dyDescent="0.35">
      <c r="A148">
        <v>1317</v>
      </c>
      <c r="B148" t="s">
        <v>208</v>
      </c>
      <c r="C148" t="s">
        <v>1385</v>
      </c>
      <c r="D148" t="s">
        <v>30</v>
      </c>
      <c r="E148" t="s">
        <v>8</v>
      </c>
      <c r="F148" t="s">
        <v>1495</v>
      </c>
      <c r="G148" t="s">
        <v>1529</v>
      </c>
      <c r="H148" s="6">
        <v>43831</v>
      </c>
      <c r="I148" s="2">
        <v>45657</v>
      </c>
      <c r="J148">
        <v>341.85</v>
      </c>
      <c r="K148" s="45">
        <f t="shared" si="16"/>
        <v>1225.7990196078429</v>
      </c>
      <c r="L148" s="2"/>
      <c r="M148" s="3">
        <f t="shared" si="17"/>
        <v>366</v>
      </c>
      <c r="N148" s="3">
        <f t="shared" si="18"/>
        <v>0</v>
      </c>
      <c r="O148" s="3">
        <f t="shared" si="19"/>
        <v>8</v>
      </c>
      <c r="P148" s="3">
        <f t="shared" si="21"/>
        <v>358</v>
      </c>
      <c r="Q148" s="51">
        <f t="shared" si="20"/>
        <v>122382.3</v>
      </c>
      <c r="R148" s="51"/>
      <c r="S148" s="51"/>
      <c r="T148" s="51"/>
      <c r="U148" s="51"/>
      <c r="V148" s="51"/>
      <c r="W148" s="13">
        <f t="shared" si="22"/>
        <v>88.032786885245898</v>
      </c>
      <c r="X148" s="14">
        <f t="shared" si="23"/>
        <v>39.125683060109296</v>
      </c>
    </row>
    <row r="149" spans="1:24" ht="14.5" x14ac:dyDescent="0.35">
      <c r="A149">
        <v>1318</v>
      </c>
      <c r="B149" t="s">
        <v>209</v>
      </c>
      <c r="C149" t="s">
        <v>1385</v>
      </c>
      <c r="D149" t="s">
        <v>143</v>
      </c>
      <c r="E149" t="s">
        <v>8</v>
      </c>
      <c r="F149" t="s">
        <v>39</v>
      </c>
      <c r="G149" t="s">
        <v>40</v>
      </c>
      <c r="H149" s="6">
        <v>44105</v>
      </c>
      <c r="I149" s="2">
        <v>45657</v>
      </c>
      <c r="J149">
        <v>300.25</v>
      </c>
      <c r="K149" s="45">
        <f t="shared" si="16"/>
        <v>621.60653594771236</v>
      </c>
      <c r="L149" s="2"/>
      <c r="M149" s="3">
        <f t="shared" si="17"/>
        <v>366</v>
      </c>
      <c r="N149" s="3">
        <f t="shared" si="18"/>
        <v>2</v>
      </c>
      <c r="O149" s="3">
        <f t="shared" si="19"/>
        <v>43</v>
      </c>
      <c r="P149" s="3">
        <f t="shared" si="21"/>
        <v>321</v>
      </c>
      <c r="Q149" s="51">
        <f t="shared" si="20"/>
        <v>96380.25</v>
      </c>
      <c r="R149" s="51"/>
      <c r="S149" s="51"/>
      <c r="T149" s="51"/>
      <c r="U149" s="51"/>
      <c r="V149" s="51"/>
      <c r="W149" s="13">
        <f t="shared" si="22"/>
        <v>78.93442622950819</v>
      </c>
      <c r="X149" s="14">
        <f t="shared" si="23"/>
        <v>35.081967213114766</v>
      </c>
    </row>
    <row r="150" spans="1:24" ht="14.5" x14ac:dyDescent="0.35">
      <c r="A150">
        <v>1320</v>
      </c>
      <c r="B150" t="s">
        <v>211</v>
      </c>
      <c r="C150" t="s">
        <v>1488</v>
      </c>
      <c r="D150" t="s">
        <v>189</v>
      </c>
      <c r="E150" t="s">
        <v>8</v>
      </c>
      <c r="F150" t="s">
        <v>144</v>
      </c>
      <c r="G150" t="s">
        <v>40</v>
      </c>
      <c r="H150" s="6">
        <v>43831</v>
      </c>
      <c r="I150" s="2">
        <v>45657</v>
      </c>
      <c r="J150">
        <v>286.27</v>
      </c>
      <c r="K150" s="45">
        <f t="shared" si="16"/>
        <v>906.58771241830073</v>
      </c>
      <c r="L150" s="2"/>
      <c r="M150" s="3">
        <f t="shared" si="17"/>
        <v>366</v>
      </c>
      <c r="N150" s="3">
        <f t="shared" si="18"/>
        <v>4</v>
      </c>
      <c r="O150" s="3">
        <f t="shared" si="19"/>
        <v>0</v>
      </c>
      <c r="P150" s="3">
        <f t="shared" si="21"/>
        <v>362</v>
      </c>
      <c r="Q150" s="51">
        <f t="shared" si="20"/>
        <v>103629.73999999999</v>
      </c>
      <c r="R150" s="51"/>
      <c r="S150" s="51"/>
      <c r="T150" s="51"/>
      <c r="U150" s="51"/>
      <c r="V150" s="51"/>
      <c r="W150" s="13">
        <f t="shared" si="22"/>
        <v>89.016393442622956</v>
      </c>
      <c r="X150" s="14">
        <f t="shared" si="23"/>
        <v>39.562841530054641</v>
      </c>
    </row>
    <row r="151" spans="1:24" ht="14.5" x14ac:dyDescent="0.35">
      <c r="A151">
        <v>1321</v>
      </c>
      <c r="B151" t="s">
        <v>213</v>
      </c>
      <c r="C151" t="s">
        <v>1385</v>
      </c>
      <c r="D151" t="s">
        <v>198</v>
      </c>
      <c r="E151" t="s">
        <v>8</v>
      </c>
      <c r="F151" t="s">
        <v>190</v>
      </c>
      <c r="G151" t="s">
        <v>40</v>
      </c>
      <c r="H151" s="6">
        <v>43831</v>
      </c>
      <c r="I151" s="2">
        <v>45657</v>
      </c>
      <c r="J151">
        <v>286.27</v>
      </c>
      <c r="K151" s="45">
        <f t="shared" si="16"/>
        <v>963.19928104575172</v>
      </c>
      <c r="L151" s="2"/>
      <c r="M151" s="3">
        <f t="shared" si="17"/>
        <v>366</v>
      </c>
      <c r="N151" s="3">
        <f t="shared" si="18"/>
        <v>1</v>
      </c>
      <c r="O151" s="3">
        <f t="shared" si="19"/>
        <v>0</v>
      </c>
      <c r="P151" s="3">
        <f t="shared" si="21"/>
        <v>365</v>
      </c>
      <c r="Q151" s="51">
        <f t="shared" si="20"/>
        <v>104488.54999999999</v>
      </c>
      <c r="R151" s="51"/>
      <c r="S151" s="51"/>
      <c r="T151" s="51"/>
      <c r="U151" s="51"/>
      <c r="V151" s="51"/>
      <c r="W151" s="13">
        <f t="shared" si="22"/>
        <v>89.754098360655732</v>
      </c>
      <c r="X151" s="14">
        <f t="shared" si="23"/>
        <v>39.89071038251366</v>
      </c>
    </row>
    <row r="152" spans="1:24" ht="14.5" x14ac:dyDescent="0.35">
      <c r="A152">
        <v>1322</v>
      </c>
      <c r="B152" t="s">
        <v>214</v>
      </c>
      <c r="C152" t="s">
        <v>1385</v>
      </c>
      <c r="D152" t="s">
        <v>189</v>
      </c>
      <c r="E152" t="s">
        <v>8</v>
      </c>
      <c r="F152" t="s">
        <v>1501</v>
      </c>
      <c r="G152" t="s">
        <v>40</v>
      </c>
      <c r="H152" s="6">
        <v>44242</v>
      </c>
      <c r="I152" s="2">
        <v>45657</v>
      </c>
      <c r="J152">
        <v>286.27</v>
      </c>
      <c r="K152" s="45">
        <f t="shared" si="16"/>
        <v>940.16013071895429</v>
      </c>
      <c r="L152" s="2"/>
      <c r="M152" s="3">
        <f t="shared" si="17"/>
        <v>366</v>
      </c>
      <c r="N152" s="3">
        <f t="shared" si="18"/>
        <v>4</v>
      </c>
      <c r="O152" s="3">
        <f t="shared" si="19"/>
        <v>0</v>
      </c>
      <c r="P152" s="3">
        <f t="shared" si="21"/>
        <v>362</v>
      </c>
      <c r="Q152" s="51">
        <f t="shared" si="20"/>
        <v>103629.73999999999</v>
      </c>
      <c r="R152" s="51"/>
      <c r="S152" s="51"/>
      <c r="T152" s="51"/>
      <c r="U152" s="51"/>
      <c r="V152" s="51"/>
      <c r="W152" s="13">
        <f t="shared" si="22"/>
        <v>89.016393442622956</v>
      </c>
      <c r="X152" s="14">
        <f t="shared" si="23"/>
        <v>39.562841530054641</v>
      </c>
    </row>
    <row r="153" spans="1:24" ht="14.5" x14ac:dyDescent="0.35">
      <c r="A153">
        <v>1323</v>
      </c>
      <c r="B153" t="s">
        <v>215</v>
      </c>
      <c r="C153" t="s">
        <v>1385</v>
      </c>
      <c r="D153" t="s">
        <v>30</v>
      </c>
      <c r="E153" t="s">
        <v>8</v>
      </c>
      <c r="F153" t="s">
        <v>1495</v>
      </c>
      <c r="G153" t="s">
        <v>1529</v>
      </c>
      <c r="H153" s="6">
        <v>44137</v>
      </c>
      <c r="I153" s="2">
        <v>45657</v>
      </c>
      <c r="J153">
        <v>341.85</v>
      </c>
      <c r="K153" s="45">
        <f t="shared" si="16"/>
        <v>1226.337320261438</v>
      </c>
      <c r="L153" s="2"/>
      <c r="M153" s="3">
        <f t="shared" si="17"/>
        <v>366</v>
      </c>
      <c r="N153" s="3">
        <f t="shared" si="18"/>
        <v>1</v>
      </c>
      <c r="O153" s="3">
        <f t="shared" si="19"/>
        <v>0</v>
      </c>
      <c r="P153" s="3">
        <f t="shared" si="21"/>
        <v>365</v>
      </c>
      <c r="Q153" s="51">
        <f t="shared" si="20"/>
        <v>124775.25000000001</v>
      </c>
      <c r="R153" s="51"/>
      <c r="S153" s="51"/>
      <c r="T153" s="51"/>
      <c r="U153" s="51"/>
      <c r="V153" s="51"/>
      <c r="W153" s="13">
        <f t="shared" si="22"/>
        <v>89.754098360655732</v>
      </c>
      <c r="X153" s="14">
        <f t="shared" si="23"/>
        <v>39.89071038251366</v>
      </c>
    </row>
    <row r="154" spans="1:24" ht="14.5" x14ac:dyDescent="0.35">
      <c r="A154">
        <v>1324</v>
      </c>
      <c r="B154" t="s">
        <v>217</v>
      </c>
      <c r="C154" t="s">
        <v>1385</v>
      </c>
      <c r="D154" t="s">
        <v>189</v>
      </c>
      <c r="E154" t="s">
        <v>8</v>
      </c>
      <c r="F154" t="s">
        <v>144</v>
      </c>
      <c r="G154" t="s">
        <v>40</v>
      </c>
      <c r="H154" s="6">
        <v>43899</v>
      </c>
      <c r="I154" s="2">
        <v>45657</v>
      </c>
      <c r="J154">
        <v>286.27</v>
      </c>
      <c r="K154" s="45">
        <f t="shared" si="16"/>
        <v>931.30790849673213</v>
      </c>
      <c r="L154" s="2"/>
      <c r="M154" s="3">
        <f t="shared" si="17"/>
        <v>366</v>
      </c>
      <c r="N154" s="3">
        <f t="shared" si="18"/>
        <v>10</v>
      </c>
      <c r="O154" s="3">
        <f t="shared" si="19"/>
        <v>3</v>
      </c>
      <c r="P154" s="3">
        <f t="shared" si="21"/>
        <v>353</v>
      </c>
      <c r="Q154" s="51">
        <f t="shared" si="20"/>
        <v>101053.31</v>
      </c>
      <c r="R154" s="51"/>
      <c r="S154" s="51"/>
      <c r="T154" s="51"/>
      <c r="U154" s="51"/>
      <c r="V154" s="51"/>
      <c r="W154" s="13">
        <f t="shared" si="22"/>
        <v>86.803278688524586</v>
      </c>
      <c r="X154" s="14">
        <f t="shared" si="23"/>
        <v>38.579234972677597</v>
      </c>
    </row>
    <row r="155" spans="1:24" ht="14.5" x14ac:dyDescent="0.35">
      <c r="A155">
        <v>1326</v>
      </c>
      <c r="B155" t="s">
        <v>219</v>
      </c>
      <c r="C155" t="s">
        <v>1385</v>
      </c>
      <c r="D155" t="s">
        <v>198</v>
      </c>
      <c r="E155" t="s">
        <v>8</v>
      </c>
      <c r="F155" t="s">
        <v>144</v>
      </c>
      <c r="G155" t="s">
        <v>40</v>
      </c>
      <c r="H155" s="6">
        <v>43831</v>
      </c>
      <c r="I155" s="2">
        <v>45657</v>
      </c>
      <c r="J155">
        <v>286.27</v>
      </c>
      <c r="K155" s="45">
        <f t="shared" si="16"/>
        <v>979.67810457516339</v>
      </c>
      <c r="L155" s="2"/>
      <c r="M155" s="3">
        <f t="shared" si="17"/>
        <v>366</v>
      </c>
      <c r="N155" s="3">
        <f t="shared" si="18"/>
        <v>0</v>
      </c>
      <c r="O155" s="3">
        <f t="shared" si="19"/>
        <v>0</v>
      </c>
      <c r="P155" s="3">
        <f t="shared" si="21"/>
        <v>366</v>
      </c>
      <c r="Q155" s="51">
        <f t="shared" si="20"/>
        <v>104774.81999999999</v>
      </c>
      <c r="R155" s="51"/>
      <c r="S155" s="51"/>
      <c r="T155" s="51"/>
      <c r="U155" s="51"/>
      <c r="V155" s="51"/>
      <c r="W155" s="13">
        <f t="shared" si="22"/>
        <v>90</v>
      </c>
      <c r="X155" s="14">
        <f t="shared" si="23"/>
        <v>40</v>
      </c>
    </row>
    <row r="156" spans="1:24" ht="14.5" x14ac:dyDescent="0.35">
      <c r="A156">
        <v>1327</v>
      </c>
      <c r="B156" t="s">
        <v>220</v>
      </c>
      <c r="C156" t="s">
        <v>1488</v>
      </c>
      <c r="D156" t="s">
        <v>189</v>
      </c>
      <c r="E156" t="s">
        <v>212</v>
      </c>
      <c r="F156" t="s">
        <v>193</v>
      </c>
      <c r="G156" t="s">
        <v>40</v>
      </c>
      <c r="H156" s="6">
        <v>43831</v>
      </c>
      <c r="I156" s="2">
        <v>45657</v>
      </c>
      <c r="J156">
        <v>250</v>
      </c>
      <c r="K156" s="45" t="e">
        <f t="shared" si="16"/>
        <v>#N/A</v>
      </c>
      <c r="L156" s="2"/>
      <c r="M156" s="3">
        <f t="shared" si="17"/>
        <v>366</v>
      </c>
      <c r="N156" s="3">
        <f t="shared" si="18"/>
        <v>1</v>
      </c>
      <c r="O156" s="3">
        <f t="shared" si="19"/>
        <v>0</v>
      </c>
      <c r="P156" s="3">
        <f t="shared" si="21"/>
        <v>365</v>
      </c>
      <c r="Q156" s="51">
        <f t="shared" si="20"/>
        <v>91250</v>
      </c>
      <c r="R156" s="51"/>
      <c r="S156" s="51"/>
      <c r="T156" s="51"/>
      <c r="U156" s="51"/>
      <c r="V156" s="51"/>
      <c r="W156" s="13">
        <f t="shared" si="22"/>
        <v>89.754098360655732</v>
      </c>
      <c r="X156" s="14">
        <f t="shared" si="23"/>
        <v>39.89071038251366</v>
      </c>
    </row>
    <row r="157" spans="1:24" ht="14.5" x14ac:dyDescent="0.35">
      <c r="A157">
        <v>1328</v>
      </c>
      <c r="B157" t="s">
        <v>221</v>
      </c>
      <c r="C157" t="s">
        <v>1385</v>
      </c>
      <c r="D157" t="s">
        <v>143</v>
      </c>
      <c r="E157" t="s">
        <v>8</v>
      </c>
      <c r="F157" t="s">
        <v>39</v>
      </c>
      <c r="G157" t="s">
        <v>40</v>
      </c>
      <c r="H157" s="6">
        <v>43831</v>
      </c>
      <c r="I157" s="2">
        <v>45657</v>
      </c>
      <c r="J157">
        <v>286.27</v>
      </c>
      <c r="K157" s="45">
        <f t="shared" si="16"/>
        <v>724.93431372549026</v>
      </c>
      <c r="L157" s="2"/>
      <c r="M157" s="3">
        <f t="shared" si="17"/>
        <v>366</v>
      </c>
      <c r="N157" s="3">
        <f t="shared" si="18"/>
        <v>0</v>
      </c>
      <c r="O157" s="3">
        <f t="shared" si="19"/>
        <v>0</v>
      </c>
      <c r="P157" s="3">
        <f t="shared" si="21"/>
        <v>366</v>
      </c>
      <c r="Q157" s="51">
        <f t="shared" si="20"/>
        <v>104774.81999999999</v>
      </c>
      <c r="R157" s="51"/>
      <c r="S157" s="51"/>
      <c r="T157" s="51"/>
      <c r="U157" s="51"/>
      <c r="V157" s="51"/>
      <c r="W157" s="13">
        <f t="shared" si="22"/>
        <v>90</v>
      </c>
      <c r="X157" s="14">
        <f t="shared" si="23"/>
        <v>40</v>
      </c>
    </row>
    <row r="158" spans="1:24" s="4" customFormat="1" ht="14.5" x14ac:dyDescent="0.35">
      <c r="A158">
        <v>1331</v>
      </c>
      <c r="B158" t="s">
        <v>222</v>
      </c>
      <c r="C158" t="s">
        <v>1385</v>
      </c>
      <c r="D158" t="s">
        <v>189</v>
      </c>
      <c r="E158" t="s">
        <v>8</v>
      </c>
      <c r="F158" t="s">
        <v>144</v>
      </c>
      <c r="G158" t="s">
        <v>40</v>
      </c>
      <c r="H158" s="6">
        <v>44109</v>
      </c>
      <c r="I158" s="2">
        <v>45657</v>
      </c>
      <c r="J158">
        <v>286.27</v>
      </c>
      <c r="K158" s="45">
        <f t="shared" si="16"/>
        <v>892.97856209150325</v>
      </c>
      <c r="L158" s="2"/>
      <c r="M158" s="3">
        <f t="shared" si="17"/>
        <v>366</v>
      </c>
      <c r="N158" s="3">
        <f t="shared" si="18"/>
        <v>6</v>
      </c>
      <c r="O158" s="3">
        <f t="shared" si="19"/>
        <v>13</v>
      </c>
      <c r="P158" s="3">
        <f t="shared" si="21"/>
        <v>347</v>
      </c>
      <c r="Q158" s="51">
        <f t="shared" si="20"/>
        <v>99335.689999999988</v>
      </c>
      <c r="R158" s="51"/>
      <c r="S158" s="51"/>
      <c r="T158" s="51"/>
      <c r="U158" s="51"/>
      <c r="V158" s="51"/>
      <c r="W158" s="13">
        <f t="shared" si="22"/>
        <v>85.327868852459019</v>
      </c>
      <c r="X158" s="14">
        <f t="shared" si="23"/>
        <v>37.923497267759558</v>
      </c>
    </row>
    <row r="159" spans="1:24" ht="14.5" x14ac:dyDescent="0.35">
      <c r="A159">
        <v>1332</v>
      </c>
      <c r="B159" t="s">
        <v>224</v>
      </c>
      <c r="C159" t="s">
        <v>1385</v>
      </c>
      <c r="D159" t="s">
        <v>205</v>
      </c>
      <c r="E159" t="s">
        <v>8</v>
      </c>
      <c r="F159" t="s">
        <v>1502</v>
      </c>
      <c r="G159" t="s">
        <v>40</v>
      </c>
      <c r="H159" s="6">
        <v>43831</v>
      </c>
      <c r="I159" s="2">
        <v>45657</v>
      </c>
      <c r="J159">
        <v>291.64999999999998</v>
      </c>
      <c r="K159" s="45">
        <f t="shared" si="16"/>
        <v>1067.1852941176469</v>
      </c>
      <c r="L159" s="2"/>
      <c r="M159" s="3">
        <f t="shared" si="17"/>
        <v>366</v>
      </c>
      <c r="N159" s="3">
        <f t="shared" si="18"/>
        <v>2</v>
      </c>
      <c r="O159" s="3">
        <f t="shared" si="19"/>
        <v>2</v>
      </c>
      <c r="P159" s="3">
        <f t="shared" si="21"/>
        <v>362</v>
      </c>
      <c r="Q159" s="51">
        <f t="shared" si="20"/>
        <v>105577.29999999999</v>
      </c>
      <c r="R159" s="51"/>
      <c r="S159" s="51"/>
      <c r="T159" s="51"/>
      <c r="U159" s="51"/>
      <c r="V159" s="51"/>
      <c r="W159" s="13">
        <f t="shared" si="22"/>
        <v>89.016393442622956</v>
      </c>
      <c r="X159" s="14">
        <f t="shared" si="23"/>
        <v>39.562841530054641</v>
      </c>
    </row>
    <row r="160" spans="1:24" ht="14.5" x14ac:dyDescent="0.35">
      <c r="A160">
        <v>1333</v>
      </c>
      <c r="B160" t="s">
        <v>225</v>
      </c>
      <c r="C160" t="s">
        <v>1385</v>
      </c>
      <c r="D160" t="s">
        <v>189</v>
      </c>
      <c r="E160" t="s">
        <v>8</v>
      </c>
      <c r="F160" t="s">
        <v>1502</v>
      </c>
      <c r="G160" t="s">
        <v>40</v>
      </c>
      <c r="H160" s="6">
        <v>44242</v>
      </c>
      <c r="I160" s="2">
        <v>45657</v>
      </c>
      <c r="J160">
        <v>286.27</v>
      </c>
      <c r="K160" s="45">
        <f t="shared" si="16"/>
        <v>925.549477124183</v>
      </c>
      <c r="L160" s="2"/>
      <c r="M160" s="3">
        <f t="shared" si="17"/>
        <v>366</v>
      </c>
      <c r="N160" s="3">
        <f t="shared" si="18"/>
        <v>4</v>
      </c>
      <c r="O160" s="3">
        <f t="shared" si="19"/>
        <v>0</v>
      </c>
      <c r="P160" s="3">
        <f t="shared" si="21"/>
        <v>362</v>
      </c>
      <c r="Q160" s="51">
        <f t="shared" si="20"/>
        <v>103629.73999999999</v>
      </c>
      <c r="R160" s="51"/>
      <c r="S160" s="51"/>
      <c r="T160" s="51"/>
      <c r="U160" s="51"/>
      <c r="V160" s="51"/>
      <c r="W160" s="13">
        <f t="shared" si="22"/>
        <v>89.016393442622956</v>
      </c>
      <c r="X160" s="14">
        <f t="shared" si="23"/>
        <v>39.562841530054641</v>
      </c>
    </row>
    <row r="161" spans="1:24" ht="14.5" x14ac:dyDescent="0.35">
      <c r="A161">
        <v>1334</v>
      </c>
      <c r="B161" t="s">
        <v>226</v>
      </c>
      <c r="C161" t="s">
        <v>1488</v>
      </c>
      <c r="D161" t="s">
        <v>189</v>
      </c>
      <c r="E161" t="s">
        <v>8</v>
      </c>
      <c r="F161" t="s">
        <v>144</v>
      </c>
      <c r="G161" t="s">
        <v>40</v>
      </c>
      <c r="H161" s="6">
        <v>44298</v>
      </c>
      <c r="I161" s="2">
        <v>45657</v>
      </c>
      <c r="J161">
        <v>268.75</v>
      </c>
      <c r="K161" s="45" t="e">
        <f t="shared" si="16"/>
        <v>#N/A</v>
      </c>
      <c r="L161" s="2"/>
      <c r="M161" s="3">
        <f t="shared" si="17"/>
        <v>366</v>
      </c>
      <c r="N161" s="3">
        <f t="shared" si="18"/>
        <v>3</v>
      </c>
      <c r="O161" s="3">
        <f t="shared" si="19"/>
        <v>0</v>
      </c>
      <c r="P161" s="3">
        <f t="shared" si="21"/>
        <v>363</v>
      </c>
      <c r="Q161" s="51">
        <f t="shared" si="20"/>
        <v>97556.25</v>
      </c>
      <c r="R161" s="51"/>
      <c r="S161" s="51"/>
      <c r="T161" s="51"/>
      <c r="U161" s="51"/>
      <c r="V161" s="51"/>
      <c r="W161" s="13">
        <f t="shared" si="22"/>
        <v>89.26229508196721</v>
      </c>
      <c r="X161" s="14">
        <f t="shared" si="23"/>
        <v>39.672131147540995</v>
      </c>
    </row>
    <row r="162" spans="1:24" ht="14.5" x14ac:dyDescent="0.35">
      <c r="A162">
        <v>1335</v>
      </c>
      <c r="B162" t="s">
        <v>227</v>
      </c>
      <c r="C162" t="s">
        <v>1385</v>
      </c>
      <c r="D162" t="s">
        <v>228</v>
      </c>
      <c r="E162" t="s">
        <v>8</v>
      </c>
      <c r="F162" t="s">
        <v>144</v>
      </c>
      <c r="G162" t="s">
        <v>40</v>
      </c>
      <c r="H162" s="6">
        <v>43831</v>
      </c>
      <c r="I162" s="2">
        <v>45657</v>
      </c>
      <c r="J162">
        <v>286.27</v>
      </c>
      <c r="K162" s="45">
        <f t="shared" si="16"/>
        <v>891.49320261437902</v>
      </c>
      <c r="L162" s="2"/>
      <c r="M162" s="3">
        <f t="shared" si="17"/>
        <v>366</v>
      </c>
      <c r="N162" s="3">
        <f t="shared" si="18"/>
        <v>0</v>
      </c>
      <c r="O162" s="3">
        <f t="shared" si="19"/>
        <v>0</v>
      </c>
      <c r="P162" s="3">
        <f t="shared" si="21"/>
        <v>366</v>
      </c>
      <c r="Q162" s="51">
        <f t="shared" si="20"/>
        <v>104774.81999999999</v>
      </c>
      <c r="R162" s="51"/>
      <c r="S162" s="51"/>
      <c r="T162" s="51"/>
      <c r="U162" s="51"/>
      <c r="V162" s="51"/>
      <c r="W162" s="13">
        <f t="shared" si="22"/>
        <v>90</v>
      </c>
      <c r="X162" s="14">
        <f t="shared" si="23"/>
        <v>40</v>
      </c>
    </row>
    <row r="163" spans="1:24" ht="14.5" x14ac:dyDescent="0.35">
      <c r="A163">
        <v>1336</v>
      </c>
      <c r="B163" t="s">
        <v>229</v>
      </c>
      <c r="C163" t="s">
        <v>1385</v>
      </c>
      <c r="D163" t="s">
        <v>230</v>
      </c>
      <c r="E163" t="s">
        <v>8</v>
      </c>
      <c r="F163" t="s">
        <v>190</v>
      </c>
      <c r="G163" t="s">
        <v>40</v>
      </c>
      <c r="H163" s="6">
        <v>43831</v>
      </c>
      <c r="I163" s="2">
        <v>45657</v>
      </c>
      <c r="J163">
        <v>301.32</v>
      </c>
      <c r="K163" s="45">
        <f t="shared" si="16"/>
        <v>1096.545751633987</v>
      </c>
      <c r="L163" s="2"/>
      <c r="M163" s="3">
        <f t="shared" si="17"/>
        <v>366</v>
      </c>
      <c r="N163" s="3">
        <f t="shared" si="18"/>
        <v>2</v>
      </c>
      <c r="O163" s="3">
        <f t="shared" si="19"/>
        <v>0</v>
      </c>
      <c r="P163" s="3">
        <f t="shared" si="21"/>
        <v>364</v>
      </c>
      <c r="Q163" s="51">
        <f t="shared" si="20"/>
        <v>109680.48</v>
      </c>
      <c r="R163" s="51"/>
      <c r="S163" s="51"/>
      <c r="T163" s="51"/>
      <c r="U163" s="51"/>
      <c r="V163" s="51"/>
      <c r="W163" s="13">
        <f t="shared" si="22"/>
        <v>89.508196721311478</v>
      </c>
      <c r="X163" s="14">
        <f t="shared" si="23"/>
        <v>39.781420765027335</v>
      </c>
    </row>
    <row r="164" spans="1:24" ht="14.5" x14ac:dyDescent="0.35">
      <c r="A164">
        <v>1338</v>
      </c>
      <c r="B164" t="s">
        <v>231</v>
      </c>
      <c r="C164" t="s">
        <v>1385</v>
      </c>
      <c r="D164" t="s">
        <v>189</v>
      </c>
      <c r="E164" t="s">
        <v>8</v>
      </c>
      <c r="F164" t="s">
        <v>144</v>
      </c>
      <c r="G164" t="s">
        <v>40</v>
      </c>
      <c r="H164" s="6">
        <v>44305</v>
      </c>
      <c r="I164" s="2">
        <v>45657</v>
      </c>
      <c r="J164">
        <v>286.27</v>
      </c>
      <c r="K164" s="45">
        <f t="shared" si="16"/>
        <v>923.01653594771244</v>
      </c>
      <c r="L164" s="2"/>
      <c r="M164" s="3">
        <f t="shared" si="17"/>
        <v>366</v>
      </c>
      <c r="N164" s="3">
        <f t="shared" si="18"/>
        <v>4</v>
      </c>
      <c r="O164" s="3">
        <f t="shared" si="19"/>
        <v>36</v>
      </c>
      <c r="P164" s="3">
        <f t="shared" si="21"/>
        <v>326</v>
      </c>
      <c r="Q164" s="51">
        <f t="shared" si="20"/>
        <v>93324.01999999999</v>
      </c>
      <c r="R164" s="51"/>
      <c r="S164" s="51"/>
      <c r="T164" s="51"/>
      <c r="U164" s="51"/>
      <c r="V164" s="51"/>
      <c r="W164" s="13">
        <f t="shared" si="22"/>
        <v>80.163934426229503</v>
      </c>
      <c r="X164" s="14">
        <f t="shared" si="23"/>
        <v>35.62841530054645</v>
      </c>
    </row>
    <row r="165" spans="1:24" ht="14.5" x14ac:dyDescent="0.35">
      <c r="A165">
        <v>1339</v>
      </c>
      <c r="B165" t="s">
        <v>232</v>
      </c>
      <c r="C165" t="s">
        <v>1385</v>
      </c>
      <c r="D165" t="s">
        <v>205</v>
      </c>
      <c r="E165" t="s">
        <v>8</v>
      </c>
      <c r="F165" t="s">
        <v>1502</v>
      </c>
      <c r="G165" t="s">
        <v>40</v>
      </c>
      <c r="H165" s="6">
        <v>44046</v>
      </c>
      <c r="I165" s="2">
        <v>45657</v>
      </c>
      <c r="J165">
        <v>291.64999999999998</v>
      </c>
      <c r="K165" s="45">
        <f t="shared" si="16"/>
        <v>1077.7792156862743</v>
      </c>
      <c r="L165" s="2"/>
      <c r="M165" s="3">
        <f t="shared" si="17"/>
        <v>366</v>
      </c>
      <c r="N165" s="3">
        <f t="shared" si="18"/>
        <v>0</v>
      </c>
      <c r="O165" s="3">
        <f t="shared" si="19"/>
        <v>0</v>
      </c>
      <c r="P165" s="3">
        <f t="shared" si="21"/>
        <v>366</v>
      </c>
      <c r="Q165" s="51">
        <f t="shared" si="20"/>
        <v>106743.9</v>
      </c>
      <c r="R165" s="51"/>
      <c r="S165" s="51"/>
      <c r="T165" s="51"/>
      <c r="U165" s="51"/>
      <c r="V165" s="51"/>
      <c r="W165" s="13">
        <f t="shared" si="22"/>
        <v>90</v>
      </c>
      <c r="X165" s="14">
        <f t="shared" si="23"/>
        <v>40</v>
      </c>
    </row>
    <row r="166" spans="1:24" ht="14.5" x14ac:dyDescent="0.35">
      <c r="A166">
        <v>1340</v>
      </c>
      <c r="B166" t="s">
        <v>233</v>
      </c>
      <c r="C166" t="s">
        <v>1385</v>
      </c>
      <c r="D166" t="s">
        <v>205</v>
      </c>
      <c r="E166" t="s">
        <v>8</v>
      </c>
      <c r="F166" t="s">
        <v>190</v>
      </c>
      <c r="G166" t="s">
        <v>40</v>
      </c>
      <c r="H166" s="6">
        <v>43831</v>
      </c>
      <c r="I166" s="2">
        <v>45657</v>
      </c>
      <c r="J166">
        <v>291.64999999999998</v>
      </c>
      <c r="K166" s="45">
        <f t="shared" si="16"/>
        <v>1083.456339869281</v>
      </c>
      <c r="L166" s="2"/>
      <c r="M166" s="3">
        <f t="shared" si="17"/>
        <v>366</v>
      </c>
      <c r="N166" s="3">
        <f t="shared" si="18"/>
        <v>1</v>
      </c>
      <c r="O166" s="3">
        <f t="shared" si="19"/>
        <v>0</v>
      </c>
      <c r="P166" s="3">
        <f t="shared" si="21"/>
        <v>365</v>
      </c>
      <c r="Q166" s="51">
        <f t="shared" si="20"/>
        <v>106452.24999999999</v>
      </c>
      <c r="R166" s="51"/>
      <c r="S166" s="51"/>
      <c r="T166" s="51"/>
      <c r="U166" s="51"/>
      <c r="V166" s="51"/>
      <c r="W166" s="13">
        <f t="shared" si="22"/>
        <v>89.754098360655732</v>
      </c>
      <c r="X166" s="14">
        <f t="shared" si="23"/>
        <v>39.89071038251366</v>
      </c>
    </row>
    <row r="167" spans="1:24" ht="14.5" x14ac:dyDescent="0.35">
      <c r="A167">
        <v>1341</v>
      </c>
      <c r="B167" t="s">
        <v>234</v>
      </c>
      <c r="C167" t="s">
        <v>1385</v>
      </c>
      <c r="D167" t="s">
        <v>38</v>
      </c>
      <c r="E167" t="s">
        <v>8</v>
      </c>
      <c r="F167" t="s">
        <v>1496</v>
      </c>
      <c r="G167" t="s">
        <v>40</v>
      </c>
      <c r="H167" s="6">
        <v>44368</v>
      </c>
      <c r="I167" s="2">
        <v>45657</v>
      </c>
      <c r="J167">
        <v>303.47000000000003</v>
      </c>
      <c r="K167" s="45">
        <f t="shared" si="16"/>
        <v>1116.8627450980391</v>
      </c>
      <c r="L167" s="2"/>
      <c r="M167" s="3">
        <f t="shared" si="17"/>
        <v>366</v>
      </c>
      <c r="N167" s="3">
        <f t="shared" si="18"/>
        <v>3</v>
      </c>
      <c r="O167" s="3">
        <f t="shared" si="19"/>
        <v>0</v>
      </c>
      <c r="P167" s="3">
        <f t="shared" si="21"/>
        <v>363</v>
      </c>
      <c r="Q167" s="51">
        <f t="shared" si="20"/>
        <v>110159.61000000002</v>
      </c>
      <c r="R167" s="51"/>
      <c r="S167" s="51"/>
      <c r="T167" s="51"/>
      <c r="U167" s="51"/>
      <c r="V167" s="51"/>
      <c r="W167" s="13">
        <f t="shared" si="22"/>
        <v>89.26229508196721</v>
      </c>
      <c r="X167" s="14">
        <f t="shared" si="23"/>
        <v>39.672131147540995</v>
      </c>
    </row>
    <row r="168" spans="1:24" ht="14.5" x14ac:dyDescent="0.35">
      <c r="A168">
        <v>1342</v>
      </c>
      <c r="B168" t="s">
        <v>236</v>
      </c>
      <c r="C168" t="s">
        <v>1385</v>
      </c>
      <c r="D168" t="s">
        <v>38</v>
      </c>
      <c r="E168" t="s">
        <v>8</v>
      </c>
      <c r="F168" t="s">
        <v>56</v>
      </c>
      <c r="G168" t="s">
        <v>40</v>
      </c>
      <c r="H168" s="6">
        <v>44368</v>
      </c>
      <c r="I168" s="2">
        <v>45657</v>
      </c>
      <c r="J168">
        <v>303.47000000000003</v>
      </c>
      <c r="K168" s="45">
        <f t="shared" si="16"/>
        <v>961.38653594771233</v>
      </c>
      <c r="L168" s="2"/>
      <c r="M168" s="3">
        <f t="shared" si="17"/>
        <v>366</v>
      </c>
      <c r="N168" s="3">
        <f t="shared" si="18"/>
        <v>12</v>
      </c>
      <c r="O168" s="3">
        <f t="shared" si="19"/>
        <v>6</v>
      </c>
      <c r="P168" s="3">
        <f t="shared" si="21"/>
        <v>348</v>
      </c>
      <c r="Q168" s="51">
        <f t="shared" si="20"/>
        <v>105607.56000000001</v>
      </c>
      <c r="R168" s="51"/>
      <c r="S168" s="51"/>
      <c r="T168" s="51"/>
      <c r="U168" s="51"/>
      <c r="V168" s="51"/>
      <c r="W168" s="13">
        <f t="shared" si="22"/>
        <v>85.573770491803273</v>
      </c>
      <c r="X168" s="14">
        <f t="shared" si="23"/>
        <v>38.032786885245912</v>
      </c>
    </row>
    <row r="169" spans="1:24" ht="14.5" x14ac:dyDescent="0.35">
      <c r="A169">
        <v>1343</v>
      </c>
      <c r="B169" t="s">
        <v>237</v>
      </c>
      <c r="C169" t="s">
        <v>1385</v>
      </c>
      <c r="D169" t="s">
        <v>38</v>
      </c>
      <c r="E169" t="s">
        <v>8</v>
      </c>
      <c r="F169" t="s">
        <v>1497</v>
      </c>
      <c r="G169" t="s">
        <v>40</v>
      </c>
      <c r="H169" s="6">
        <v>44368</v>
      </c>
      <c r="I169" s="2">
        <v>45657</v>
      </c>
      <c r="J169">
        <v>303.47000000000003</v>
      </c>
      <c r="K169" s="45">
        <f t="shared" si="16"/>
        <v>1059.9233333333334</v>
      </c>
      <c r="L169" s="2"/>
      <c r="M169" s="3">
        <f t="shared" si="17"/>
        <v>366</v>
      </c>
      <c r="N169" s="3">
        <f t="shared" si="18"/>
        <v>6</v>
      </c>
      <c r="O169" s="3">
        <f t="shared" si="19"/>
        <v>0</v>
      </c>
      <c r="P169" s="3">
        <f t="shared" si="21"/>
        <v>360</v>
      </c>
      <c r="Q169" s="51">
        <f t="shared" si="20"/>
        <v>109249.20000000001</v>
      </c>
      <c r="R169" s="51"/>
      <c r="S169" s="51"/>
      <c r="T169" s="51"/>
      <c r="U169" s="51"/>
      <c r="V169" s="51"/>
      <c r="W169" s="13">
        <f t="shared" si="22"/>
        <v>88.52459016393442</v>
      </c>
      <c r="X169" s="14">
        <f t="shared" si="23"/>
        <v>39.344262295081975</v>
      </c>
    </row>
    <row r="170" spans="1:24" ht="14.5" x14ac:dyDescent="0.35">
      <c r="A170">
        <v>1345</v>
      </c>
      <c r="B170" t="s">
        <v>238</v>
      </c>
      <c r="C170" t="s">
        <v>1385</v>
      </c>
      <c r="D170" t="s">
        <v>189</v>
      </c>
      <c r="E170" t="s">
        <v>8</v>
      </c>
      <c r="F170" t="s">
        <v>190</v>
      </c>
      <c r="G170" t="s">
        <v>40</v>
      </c>
      <c r="H170" s="6">
        <v>44655</v>
      </c>
      <c r="I170" s="2">
        <v>45657</v>
      </c>
      <c r="J170">
        <v>286.27</v>
      </c>
      <c r="K170" s="45">
        <f t="shared" si="16"/>
        <v>947.34830065359483</v>
      </c>
      <c r="L170" s="2"/>
      <c r="M170" s="3">
        <f t="shared" si="17"/>
        <v>366</v>
      </c>
      <c r="N170" s="3">
        <f t="shared" si="18"/>
        <v>6</v>
      </c>
      <c r="O170" s="3">
        <f t="shared" si="19"/>
        <v>0</v>
      </c>
      <c r="P170" s="3">
        <f t="shared" si="21"/>
        <v>360</v>
      </c>
      <c r="Q170" s="51">
        <f t="shared" si="20"/>
        <v>103057.2</v>
      </c>
      <c r="R170" s="51"/>
      <c r="S170" s="51"/>
      <c r="T170" s="51"/>
      <c r="U170" s="51"/>
      <c r="V170" s="51"/>
      <c r="W170" s="13">
        <f t="shared" si="22"/>
        <v>88.52459016393442</v>
      </c>
      <c r="X170" s="14">
        <f t="shared" si="23"/>
        <v>39.344262295081975</v>
      </c>
    </row>
    <row r="171" spans="1:24" ht="14.5" x14ac:dyDescent="0.35">
      <c r="A171">
        <v>1357</v>
      </c>
      <c r="B171" t="s">
        <v>239</v>
      </c>
      <c r="C171" t="s">
        <v>1488</v>
      </c>
      <c r="D171" t="s">
        <v>189</v>
      </c>
      <c r="E171" t="s">
        <v>8</v>
      </c>
      <c r="F171" t="s">
        <v>193</v>
      </c>
      <c r="G171" t="s">
        <v>40</v>
      </c>
      <c r="H171" s="6">
        <v>44452</v>
      </c>
      <c r="I171" s="2">
        <v>45657</v>
      </c>
      <c r="J171">
        <v>268.75</v>
      </c>
      <c r="K171" s="45" t="e">
        <f t="shared" si="16"/>
        <v>#N/A</v>
      </c>
      <c r="L171" s="2"/>
      <c r="M171" s="3">
        <f t="shared" si="17"/>
        <v>366</v>
      </c>
      <c r="N171" s="3">
        <f t="shared" si="18"/>
        <v>11</v>
      </c>
      <c r="O171" s="3">
        <f t="shared" si="19"/>
        <v>0</v>
      </c>
      <c r="P171" s="3">
        <f t="shared" si="21"/>
        <v>355</v>
      </c>
      <c r="Q171" s="51">
        <f t="shared" si="20"/>
        <v>95406.25</v>
      </c>
      <c r="R171" s="51"/>
      <c r="S171" s="51"/>
      <c r="T171" s="51"/>
      <c r="U171" s="51"/>
      <c r="V171" s="51"/>
      <c r="W171" s="13">
        <f t="shared" si="22"/>
        <v>87.295081967213108</v>
      </c>
      <c r="X171" s="14">
        <f t="shared" si="23"/>
        <v>38.797814207650276</v>
      </c>
    </row>
    <row r="172" spans="1:24" ht="14.5" x14ac:dyDescent="0.35">
      <c r="A172">
        <v>1400</v>
      </c>
      <c r="B172" t="s">
        <v>240</v>
      </c>
      <c r="C172" t="s">
        <v>1385</v>
      </c>
      <c r="D172" t="s">
        <v>241</v>
      </c>
      <c r="E172" t="s">
        <v>8</v>
      </c>
      <c r="F172" t="s">
        <v>242</v>
      </c>
      <c r="G172" t="s">
        <v>40</v>
      </c>
      <c r="H172" s="6">
        <v>44207</v>
      </c>
      <c r="I172" s="2">
        <v>45657</v>
      </c>
      <c r="J172">
        <v>303.47000000000003</v>
      </c>
      <c r="K172" s="45">
        <f t="shared" si="16"/>
        <v>955.05771241830075</v>
      </c>
      <c r="L172" s="2"/>
      <c r="M172" s="3">
        <f t="shared" si="17"/>
        <v>366</v>
      </c>
      <c r="N172" s="3">
        <f t="shared" si="18"/>
        <v>8</v>
      </c>
      <c r="O172" s="3">
        <f t="shared" si="19"/>
        <v>0</v>
      </c>
      <c r="P172" s="3">
        <f t="shared" si="21"/>
        <v>358</v>
      </c>
      <c r="Q172" s="51">
        <f t="shared" si="20"/>
        <v>108642.26000000001</v>
      </c>
      <c r="R172" s="51"/>
      <c r="S172" s="51"/>
      <c r="T172" s="51"/>
      <c r="U172" s="51"/>
      <c r="V172" s="51"/>
      <c r="W172" s="13">
        <f t="shared" si="22"/>
        <v>88.032786885245898</v>
      </c>
      <c r="X172" s="14">
        <f t="shared" si="23"/>
        <v>39.125683060109296</v>
      </c>
    </row>
    <row r="173" spans="1:24" ht="14.5" x14ac:dyDescent="0.35">
      <c r="A173">
        <v>1401</v>
      </c>
      <c r="B173" t="s">
        <v>243</v>
      </c>
      <c r="C173" t="s">
        <v>1385</v>
      </c>
      <c r="D173" t="s">
        <v>241</v>
      </c>
      <c r="E173" t="s">
        <v>8</v>
      </c>
      <c r="F173" t="s">
        <v>242</v>
      </c>
      <c r="G173" t="s">
        <v>40</v>
      </c>
      <c r="H173" s="6">
        <v>43831</v>
      </c>
      <c r="I173" s="2">
        <v>45657</v>
      </c>
      <c r="J173">
        <v>285.95</v>
      </c>
      <c r="K173" s="45">
        <f t="shared" si="16"/>
        <v>471.88915032679733</v>
      </c>
      <c r="L173" s="2"/>
      <c r="M173" s="3">
        <f t="shared" si="17"/>
        <v>366</v>
      </c>
      <c r="N173" s="3">
        <f t="shared" si="18"/>
        <v>2</v>
      </c>
      <c r="O173" s="3">
        <f t="shared" si="19"/>
        <v>140</v>
      </c>
      <c r="P173" s="3">
        <f t="shared" si="21"/>
        <v>224</v>
      </c>
      <c r="Q173" s="51">
        <f t="shared" si="20"/>
        <v>64052.799999999996</v>
      </c>
      <c r="R173" s="51"/>
      <c r="S173" s="51"/>
      <c r="T173" s="51"/>
      <c r="U173" s="51"/>
      <c r="V173" s="51"/>
      <c r="W173" s="13">
        <f t="shared" si="22"/>
        <v>55.081967213114751</v>
      </c>
      <c r="X173" s="14">
        <f t="shared" si="23"/>
        <v>24.480874316939889</v>
      </c>
    </row>
    <row r="174" spans="1:24" ht="14.5" x14ac:dyDescent="0.35">
      <c r="A174">
        <v>1402</v>
      </c>
      <c r="B174" t="s">
        <v>244</v>
      </c>
      <c r="C174" t="s">
        <v>1385</v>
      </c>
      <c r="D174" t="s">
        <v>241</v>
      </c>
      <c r="E174" t="s">
        <v>8</v>
      </c>
      <c r="F174" t="s">
        <v>242</v>
      </c>
      <c r="G174" t="s">
        <v>40</v>
      </c>
      <c r="H174" s="6">
        <v>43831</v>
      </c>
      <c r="I174" s="2">
        <v>45657</v>
      </c>
      <c r="J174">
        <v>303.47000000000003</v>
      </c>
      <c r="K174" s="45">
        <f t="shared" si="16"/>
        <v>1004.9878431372548</v>
      </c>
      <c r="L174" s="2"/>
      <c r="M174" s="3">
        <f t="shared" si="17"/>
        <v>366</v>
      </c>
      <c r="N174" s="3">
        <f t="shared" si="18"/>
        <v>2</v>
      </c>
      <c r="O174" s="3">
        <f t="shared" si="19"/>
        <v>0</v>
      </c>
      <c r="P174" s="3">
        <f t="shared" si="21"/>
        <v>364</v>
      </c>
      <c r="Q174" s="51">
        <f t="shared" si="20"/>
        <v>110463.08000000002</v>
      </c>
      <c r="R174" s="51"/>
      <c r="S174" s="51"/>
      <c r="T174" s="51"/>
      <c r="U174" s="51"/>
      <c r="V174" s="51"/>
      <c r="W174" s="13">
        <f t="shared" si="22"/>
        <v>89.508196721311478</v>
      </c>
      <c r="X174" s="14">
        <f t="shared" si="23"/>
        <v>39.781420765027335</v>
      </c>
    </row>
    <row r="175" spans="1:24" ht="14.5" x14ac:dyDescent="0.35">
      <c r="A175">
        <v>1403</v>
      </c>
      <c r="B175" t="s">
        <v>245</v>
      </c>
      <c r="C175" t="s">
        <v>1385</v>
      </c>
      <c r="D175" t="s">
        <v>241</v>
      </c>
      <c r="E175" t="s">
        <v>8</v>
      </c>
      <c r="F175" t="s">
        <v>242</v>
      </c>
      <c r="G175" t="s">
        <v>40</v>
      </c>
      <c r="H175" s="6">
        <v>43831</v>
      </c>
      <c r="I175" s="2">
        <v>45657</v>
      </c>
      <c r="J175">
        <v>303.47000000000003</v>
      </c>
      <c r="K175" s="45">
        <f t="shared" si="16"/>
        <v>881.86006535947695</v>
      </c>
      <c r="L175" s="2"/>
      <c r="M175" s="3">
        <f t="shared" si="17"/>
        <v>366</v>
      </c>
      <c r="N175" s="3">
        <f t="shared" si="18"/>
        <v>2</v>
      </c>
      <c r="O175" s="3">
        <f t="shared" si="19"/>
        <v>0</v>
      </c>
      <c r="P175" s="3">
        <f t="shared" si="21"/>
        <v>364</v>
      </c>
      <c r="Q175" s="51">
        <f t="shared" si="20"/>
        <v>110463.08000000002</v>
      </c>
      <c r="R175" s="51"/>
      <c r="S175" s="51"/>
      <c r="T175" s="51"/>
      <c r="U175" s="51"/>
      <c r="V175" s="51"/>
      <c r="W175" s="13">
        <f t="shared" si="22"/>
        <v>89.508196721311478</v>
      </c>
      <c r="X175" s="14">
        <f t="shared" si="23"/>
        <v>39.781420765027335</v>
      </c>
    </row>
    <row r="176" spans="1:24" ht="14.5" x14ac:dyDescent="0.35">
      <c r="A176">
        <v>1404</v>
      </c>
      <c r="B176" t="s">
        <v>246</v>
      </c>
      <c r="C176" t="s">
        <v>1488</v>
      </c>
      <c r="D176" t="s">
        <v>241</v>
      </c>
      <c r="E176" t="s">
        <v>212</v>
      </c>
      <c r="F176" t="s">
        <v>242</v>
      </c>
      <c r="G176" t="s">
        <v>40</v>
      </c>
      <c r="H176" s="6">
        <v>43831</v>
      </c>
      <c r="I176" s="2">
        <v>45657</v>
      </c>
      <c r="J176">
        <v>266</v>
      </c>
      <c r="K176" s="45" t="e">
        <f t="shared" si="16"/>
        <v>#N/A</v>
      </c>
      <c r="L176" s="2"/>
      <c r="M176" s="3">
        <f t="shared" si="17"/>
        <v>366</v>
      </c>
      <c r="N176" s="3">
        <f t="shared" si="18"/>
        <v>0</v>
      </c>
      <c r="O176" s="3">
        <f t="shared" si="19"/>
        <v>0</v>
      </c>
      <c r="P176" s="3">
        <f t="shared" si="21"/>
        <v>366</v>
      </c>
      <c r="Q176" s="51">
        <f t="shared" si="20"/>
        <v>97356</v>
      </c>
      <c r="R176" s="51"/>
      <c r="S176" s="51"/>
      <c r="T176" s="51"/>
      <c r="U176" s="51"/>
      <c r="V176" s="51"/>
      <c r="W176" s="13">
        <f t="shared" si="22"/>
        <v>90</v>
      </c>
      <c r="X176" s="14">
        <f t="shared" si="23"/>
        <v>40</v>
      </c>
    </row>
    <row r="177" spans="1:24" ht="14.5" x14ac:dyDescent="0.35">
      <c r="A177">
        <v>1405</v>
      </c>
      <c r="B177" t="s">
        <v>247</v>
      </c>
      <c r="C177" t="s">
        <v>1385</v>
      </c>
      <c r="D177" t="s">
        <v>241</v>
      </c>
      <c r="E177" t="s">
        <v>8</v>
      </c>
      <c r="F177" t="s">
        <v>242</v>
      </c>
      <c r="G177" t="s">
        <v>40</v>
      </c>
      <c r="H177" s="6">
        <v>44431</v>
      </c>
      <c r="I177" s="2">
        <v>45657</v>
      </c>
      <c r="J177">
        <v>303.47000000000003</v>
      </c>
      <c r="K177" s="45">
        <f t="shared" si="16"/>
        <v>950.5669934640523</v>
      </c>
      <c r="L177" s="2"/>
      <c r="M177" s="3">
        <f t="shared" si="17"/>
        <v>366</v>
      </c>
      <c r="N177" s="3">
        <f t="shared" si="18"/>
        <v>1</v>
      </c>
      <c r="O177" s="3">
        <f t="shared" si="19"/>
        <v>11</v>
      </c>
      <c r="P177" s="3">
        <f t="shared" si="21"/>
        <v>354</v>
      </c>
      <c r="Q177" s="51">
        <f t="shared" si="20"/>
        <v>107428.38</v>
      </c>
      <c r="R177" s="51"/>
      <c r="S177" s="51"/>
      <c r="T177" s="51"/>
      <c r="U177" s="51"/>
      <c r="V177" s="51"/>
      <c r="W177" s="13">
        <f t="shared" si="22"/>
        <v>87.049180327868854</v>
      </c>
      <c r="X177" s="14">
        <f t="shared" si="23"/>
        <v>38.688524590163937</v>
      </c>
    </row>
    <row r="178" spans="1:24" ht="14.5" x14ac:dyDescent="0.35">
      <c r="A178">
        <v>1406</v>
      </c>
      <c r="B178" t="s">
        <v>249</v>
      </c>
      <c r="C178" t="s">
        <v>1385</v>
      </c>
      <c r="D178" t="s">
        <v>189</v>
      </c>
      <c r="E178" t="s">
        <v>8</v>
      </c>
      <c r="F178" t="s">
        <v>1502</v>
      </c>
      <c r="G178" t="s">
        <v>40</v>
      </c>
      <c r="H178" s="6">
        <v>44795</v>
      </c>
      <c r="I178" s="2">
        <v>45657</v>
      </c>
      <c r="J178">
        <v>286.27</v>
      </c>
      <c r="K178" s="45">
        <f t="shared" si="16"/>
        <v>941.60352941176473</v>
      </c>
      <c r="L178" s="2"/>
      <c r="M178" s="3">
        <f t="shared" si="17"/>
        <v>366</v>
      </c>
      <c r="N178" s="3">
        <f t="shared" si="18"/>
        <v>3</v>
      </c>
      <c r="O178" s="3">
        <f t="shared" si="19"/>
        <v>0</v>
      </c>
      <c r="P178" s="3">
        <f t="shared" si="21"/>
        <v>363</v>
      </c>
      <c r="Q178" s="51">
        <f t="shared" si="20"/>
        <v>103916.01</v>
      </c>
      <c r="R178" s="51"/>
      <c r="S178" s="51"/>
      <c r="T178" s="51"/>
      <c r="U178" s="51"/>
      <c r="V178" s="51"/>
      <c r="W178" s="13">
        <f t="shared" si="22"/>
        <v>89.26229508196721</v>
      </c>
      <c r="X178" s="14">
        <f t="shared" si="23"/>
        <v>39.672131147540995</v>
      </c>
    </row>
    <row r="179" spans="1:24" ht="14.5" x14ac:dyDescent="0.35">
      <c r="A179">
        <v>1410</v>
      </c>
      <c r="B179" t="s">
        <v>250</v>
      </c>
      <c r="C179" t="s">
        <v>1385</v>
      </c>
      <c r="D179" t="s">
        <v>189</v>
      </c>
      <c r="E179" t="s">
        <v>8</v>
      </c>
      <c r="F179" t="s">
        <v>1501</v>
      </c>
      <c r="G179" t="s">
        <v>40</v>
      </c>
      <c r="H179" s="6">
        <v>44900</v>
      </c>
      <c r="I179" s="2">
        <v>45657</v>
      </c>
      <c r="J179">
        <v>286.27</v>
      </c>
      <c r="K179" s="45">
        <f t="shared" si="16"/>
        <v>951.73052287581697</v>
      </c>
      <c r="L179" s="2"/>
      <c r="M179" s="3">
        <f t="shared" si="17"/>
        <v>366</v>
      </c>
      <c r="N179" s="3">
        <f t="shared" si="18"/>
        <v>0</v>
      </c>
      <c r="O179" s="3">
        <f t="shared" si="19"/>
        <v>0</v>
      </c>
      <c r="P179" s="3">
        <f t="shared" si="21"/>
        <v>366</v>
      </c>
      <c r="Q179" s="51">
        <f t="shared" si="20"/>
        <v>104774.81999999999</v>
      </c>
      <c r="R179" s="51"/>
      <c r="S179" s="51"/>
      <c r="T179" s="51"/>
      <c r="U179" s="51"/>
      <c r="V179" s="51"/>
      <c r="W179" s="13">
        <f t="shared" si="22"/>
        <v>90</v>
      </c>
      <c r="X179" s="14">
        <f t="shared" si="23"/>
        <v>40</v>
      </c>
    </row>
    <row r="180" spans="1:24" ht="14.5" x14ac:dyDescent="0.35">
      <c r="A180">
        <v>1412</v>
      </c>
      <c r="B180" t="s">
        <v>252</v>
      </c>
      <c r="C180" t="s">
        <v>1385</v>
      </c>
      <c r="D180" t="s">
        <v>253</v>
      </c>
      <c r="E180" t="s">
        <v>8</v>
      </c>
      <c r="F180" t="s">
        <v>190</v>
      </c>
      <c r="G180" t="s">
        <v>40</v>
      </c>
      <c r="H180" s="6">
        <v>44942</v>
      </c>
      <c r="I180" s="2">
        <v>45657</v>
      </c>
      <c r="J180">
        <v>286.27</v>
      </c>
      <c r="K180" s="45">
        <f t="shared" si="16"/>
        <v>948.21934640522875</v>
      </c>
      <c r="L180" s="2"/>
      <c r="M180" s="3">
        <f t="shared" si="17"/>
        <v>366</v>
      </c>
      <c r="N180" s="3">
        <f t="shared" si="18"/>
        <v>0</v>
      </c>
      <c r="O180" s="3">
        <f t="shared" si="19"/>
        <v>0</v>
      </c>
      <c r="P180" s="3">
        <f t="shared" si="21"/>
        <v>366</v>
      </c>
      <c r="Q180" s="51">
        <f t="shared" si="20"/>
        <v>104774.81999999999</v>
      </c>
      <c r="R180" s="51"/>
      <c r="S180" s="51"/>
      <c r="T180" s="51"/>
      <c r="U180" s="51"/>
      <c r="V180" s="51"/>
      <c r="W180" s="13">
        <f t="shared" si="22"/>
        <v>90</v>
      </c>
      <c r="X180" s="14">
        <f t="shared" si="23"/>
        <v>40</v>
      </c>
    </row>
    <row r="181" spans="1:24" ht="14.5" x14ac:dyDescent="0.35">
      <c r="A181">
        <v>1414</v>
      </c>
      <c r="B181" t="s">
        <v>255</v>
      </c>
      <c r="C181" t="s">
        <v>1385</v>
      </c>
      <c r="D181" t="s">
        <v>228</v>
      </c>
      <c r="E181" t="s">
        <v>8</v>
      </c>
      <c r="F181" t="s">
        <v>1502</v>
      </c>
      <c r="G181" t="s">
        <v>40</v>
      </c>
      <c r="H181" s="6">
        <v>44951</v>
      </c>
      <c r="I181" s="2">
        <v>45657</v>
      </c>
      <c r="J181">
        <v>286.27</v>
      </c>
      <c r="K181" s="45">
        <f t="shared" si="16"/>
        <v>839.52294117647068</v>
      </c>
      <c r="L181" s="2"/>
      <c r="M181" s="3">
        <f t="shared" si="17"/>
        <v>366</v>
      </c>
      <c r="N181" s="3">
        <f t="shared" si="18"/>
        <v>12</v>
      </c>
      <c r="O181" s="3">
        <f t="shared" si="19"/>
        <v>3</v>
      </c>
      <c r="P181" s="3">
        <f t="shared" si="21"/>
        <v>351</v>
      </c>
      <c r="Q181" s="51">
        <f t="shared" si="20"/>
        <v>100480.76999999999</v>
      </c>
      <c r="R181" s="51"/>
      <c r="S181" s="51"/>
      <c r="T181" s="51"/>
      <c r="U181" s="51"/>
      <c r="V181" s="51"/>
      <c r="W181" s="13">
        <f t="shared" si="22"/>
        <v>86.311475409836063</v>
      </c>
      <c r="X181" s="14">
        <f t="shared" si="23"/>
        <v>38.360655737704917</v>
      </c>
    </row>
    <row r="182" spans="1:24" ht="14.5" x14ac:dyDescent="0.35">
      <c r="A182">
        <v>1416</v>
      </c>
      <c r="B182" t="s">
        <v>257</v>
      </c>
      <c r="C182" t="s">
        <v>1385</v>
      </c>
      <c r="D182" t="s">
        <v>253</v>
      </c>
      <c r="E182" t="s">
        <v>8</v>
      </c>
      <c r="F182" t="s">
        <v>1501</v>
      </c>
      <c r="G182" t="s">
        <v>40</v>
      </c>
      <c r="H182" s="6">
        <v>44964</v>
      </c>
      <c r="I182" s="2">
        <v>45657</v>
      </c>
      <c r="J182">
        <v>286.27</v>
      </c>
      <c r="K182" s="45">
        <f t="shared" si="16"/>
        <v>951.98254901960775</v>
      </c>
      <c r="L182" s="2"/>
      <c r="M182" s="3">
        <f t="shared" si="17"/>
        <v>366</v>
      </c>
      <c r="N182" s="3">
        <f t="shared" si="18"/>
        <v>0</v>
      </c>
      <c r="O182" s="3">
        <f t="shared" si="19"/>
        <v>3</v>
      </c>
      <c r="P182" s="3">
        <f t="shared" si="21"/>
        <v>363</v>
      </c>
      <c r="Q182" s="51">
        <f t="shared" si="20"/>
        <v>103916.01</v>
      </c>
      <c r="R182" s="51"/>
      <c r="S182" s="51"/>
      <c r="T182" s="51"/>
      <c r="U182" s="51"/>
      <c r="V182" s="51"/>
      <c r="W182" s="13">
        <f t="shared" si="22"/>
        <v>89.26229508196721</v>
      </c>
      <c r="X182" s="14">
        <f t="shared" si="23"/>
        <v>39.672131147540995</v>
      </c>
    </row>
    <row r="183" spans="1:24" ht="14.5" x14ac:dyDescent="0.35">
      <c r="A183">
        <v>1417</v>
      </c>
      <c r="B183" t="s">
        <v>259</v>
      </c>
      <c r="C183" t="s">
        <v>1385</v>
      </c>
      <c r="D183" t="s">
        <v>189</v>
      </c>
      <c r="E183" t="s">
        <v>8</v>
      </c>
      <c r="F183" t="s">
        <v>190</v>
      </c>
      <c r="G183" t="s">
        <v>40</v>
      </c>
      <c r="H183" s="6">
        <v>44964</v>
      </c>
      <c r="I183" s="2">
        <v>45657</v>
      </c>
      <c r="J183">
        <v>286.27</v>
      </c>
      <c r="K183" s="45">
        <f t="shared" si="16"/>
        <v>940.91274509803941</v>
      </c>
      <c r="L183" s="2"/>
      <c r="M183" s="3">
        <f t="shared" si="17"/>
        <v>366</v>
      </c>
      <c r="N183" s="3">
        <f t="shared" si="18"/>
        <v>3</v>
      </c>
      <c r="O183" s="3">
        <f t="shared" si="19"/>
        <v>0</v>
      </c>
      <c r="P183" s="3">
        <f t="shared" si="21"/>
        <v>363</v>
      </c>
      <c r="Q183" s="51">
        <f t="shared" si="20"/>
        <v>103916.01</v>
      </c>
      <c r="R183" s="51"/>
      <c r="S183" s="51"/>
      <c r="T183" s="51"/>
      <c r="U183" s="51"/>
      <c r="V183" s="51"/>
      <c r="W183" s="13">
        <f t="shared" si="22"/>
        <v>89.26229508196721</v>
      </c>
      <c r="X183" s="14">
        <f t="shared" si="23"/>
        <v>39.672131147540995</v>
      </c>
    </row>
    <row r="184" spans="1:24" ht="14.5" x14ac:dyDescent="0.35">
      <c r="A184">
        <v>1418</v>
      </c>
      <c r="B184" t="s">
        <v>260</v>
      </c>
      <c r="C184" t="s">
        <v>1488</v>
      </c>
      <c r="D184" t="s">
        <v>189</v>
      </c>
      <c r="E184" t="s">
        <v>8</v>
      </c>
      <c r="F184" t="s">
        <v>190</v>
      </c>
      <c r="G184" t="s">
        <v>40</v>
      </c>
      <c r="H184" s="6">
        <v>44970</v>
      </c>
      <c r="I184" s="2">
        <v>45657</v>
      </c>
      <c r="J184">
        <v>268.75</v>
      </c>
      <c r="K184" s="45" t="e">
        <f t="shared" si="16"/>
        <v>#N/A</v>
      </c>
      <c r="L184" s="2"/>
      <c r="M184" s="3">
        <f t="shared" si="17"/>
        <v>366</v>
      </c>
      <c r="N184" s="3">
        <f t="shared" si="18"/>
        <v>7</v>
      </c>
      <c r="O184" s="3">
        <f t="shared" si="19"/>
        <v>0</v>
      </c>
      <c r="P184" s="3">
        <f t="shared" si="21"/>
        <v>359</v>
      </c>
      <c r="Q184" s="51">
        <f t="shared" si="20"/>
        <v>96481.25</v>
      </c>
      <c r="R184" s="51"/>
      <c r="S184" s="51"/>
      <c r="T184" s="51"/>
      <c r="U184" s="51"/>
      <c r="V184" s="51"/>
      <c r="W184" s="13">
        <f t="shared" si="22"/>
        <v>88.278688524590166</v>
      </c>
      <c r="X184" s="14">
        <f t="shared" si="23"/>
        <v>39.234972677595636</v>
      </c>
    </row>
    <row r="185" spans="1:24" ht="14.5" x14ac:dyDescent="0.35">
      <c r="A185">
        <v>1419</v>
      </c>
      <c r="B185" t="s">
        <v>261</v>
      </c>
      <c r="C185" t="s">
        <v>1385</v>
      </c>
      <c r="D185" t="s">
        <v>189</v>
      </c>
      <c r="E185" t="s">
        <v>8</v>
      </c>
      <c r="F185" t="s">
        <v>1501</v>
      </c>
      <c r="G185" t="s">
        <v>40</v>
      </c>
      <c r="H185" s="6">
        <v>44970</v>
      </c>
      <c r="I185" s="2">
        <v>45657</v>
      </c>
      <c r="J185">
        <v>286.27</v>
      </c>
      <c r="K185" s="45">
        <f t="shared" si="16"/>
        <v>925.95869281045771</v>
      </c>
      <c r="L185" s="2"/>
      <c r="M185" s="3">
        <f t="shared" si="17"/>
        <v>366</v>
      </c>
      <c r="N185" s="3">
        <f t="shared" si="18"/>
        <v>6</v>
      </c>
      <c r="O185" s="3">
        <f t="shared" si="19"/>
        <v>0</v>
      </c>
      <c r="P185" s="3">
        <f t="shared" si="21"/>
        <v>360</v>
      </c>
      <c r="Q185" s="51">
        <f t="shared" si="20"/>
        <v>103057.2</v>
      </c>
      <c r="R185" s="51"/>
      <c r="S185" s="51"/>
      <c r="T185" s="51"/>
      <c r="U185" s="51"/>
      <c r="V185" s="51"/>
      <c r="W185" s="13">
        <f t="shared" si="22"/>
        <v>88.52459016393442</v>
      </c>
      <c r="X185" s="14">
        <f t="shared" si="23"/>
        <v>39.344262295081975</v>
      </c>
    </row>
    <row r="186" spans="1:24" ht="14.5" x14ac:dyDescent="0.35">
      <c r="A186">
        <v>1420</v>
      </c>
      <c r="B186" t="s">
        <v>262</v>
      </c>
      <c r="C186" t="s">
        <v>1385</v>
      </c>
      <c r="D186" t="s">
        <v>205</v>
      </c>
      <c r="E186" t="s">
        <v>8</v>
      </c>
      <c r="F186" t="s">
        <v>1501</v>
      </c>
      <c r="G186" t="s">
        <v>40</v>
      </c>
      <c r="H186" s="6">
        <v>44970</v>
      </c>
      <c r="I186" s="2">
        <v>45657</v>
      </c>
      <c r="J186">
        <v>291.64999999999998</v>
      </c>
      <c r="K186" s="45">
        <f t="shared" si="16"/>
        <v>1077.07</v>
      </c>
      <c r="L186" s="2"/>
      <c r="M186" s="3">
        <f t="shared" si="17"/>
        <v>366</v>
      </c>
      <c r="N186" s="3">
        <f t="shared" si="18"/>
        <v>0</v>
      </c>
      <c r="O186" s="3">
        <f t="shared" si="19"/>
        <v>0</v>
      </c>
      <c r="P186" s="3">
        <f t="shared" si="21"/>
        <v>366</v>
      </c>
      <c r="Q186" s="51">
        <f t="shared" si="20"/>
        <v>106743.9</v>
      </c>
      <c r="R186" s="51"/>
      <c r="S186" s="51"/>
      <c r="T186" s="51"/>
      <c r="U186" s="51"/>
      <c r="V186" s="51"/>
      <c r="W186" s="13">
        <f t="shared" si="22"/>
        <v>90</v>
      </c>
      <c r="X186" s="14">
        <f t="shared" si="23"/>
        <v>40</v>
      </c>
    </row>
    <row r="187" spans="1:24" ht="14.5" x14ac:dyDescent="0.35">
      <c r="A187">
        <v>1422</v>
      </c>
      <c r="B187" t="s">
        <v>263</v>
      </c>
      <c r="C187" t="s">
        <v>1385</v>
      </c>
      <c r="D187" t="s">
        <v>189</v>
      </c>
      <c r="E187" t="s">
        <v>8</v>
      </c>
      <c r="F187" t="s">
        <v>1501</v>
      </c>
      <c r="G187" t="s">
        <v>40</v>
      </c>
      <c r="H187" s="6">
        <v>44977</v>
      </c>
      <c r="I187" s="2">
        <v>45657</v>
      </c>
      <c r="J187">
        <v>286.27</v>
      </c>
      <c r="K187" s="45">
        <f t="shared" si="16"/>
        <v>945.64764705882351</v>
      </c>
      <c r="L187" s="2"/>
      <c r="M187" s="3">
        <f t="shared" si="17"/>
        <v>366</v>
      </c>
      <c r="N187" s="3">
        <f t="shared" si="18"/>
        <v>3</v>
      </c>
      <c r="O187" s="3">
        <f t="shared" si="19"/>
        <v>0</v>
      </c>
      <c r="P187" s="3">
        <f t="shared" si="21"/>
        <v>363</v>
      </c>
      <c r="Q187" s="51">
        <f t="shared" si="20"/>
        <v>103916.01</v>
      </c>
      <c r="R187" s="51"/>
      <c r="S187" s="51"/>
      <c r="T187" s="51"/>
      <c r="U187" s="51"/>
      <c r="V187" s="51"/>
      <c r="W187" s="13">
        <f t="shared" si="22"/>
        <v>89.26229508196721</v>
      </c>
      <c r="X187" s="14">
        <f t="shared" si="23"/>
        <v>39.672131147540995</v>
      </c>
    </row>
    <row r="188" spans="1:24" ht="14.5" x14ac:dyDescent="0.35">
      <c r="A188">
        <v>1423</v>
      </c>
      <c r="B188" t="s">
        <v>264</v>
      </c>
      <c r="C188" t="s">
        <v>1385</v>
      </c>
      <c r="D188" t="s">
        <v>253</v>
      </c>
      <c r="E188" t="s">
        <v>8</v>
      </c>
      <c r="F188" t="s">
        <v>1501</v>
      </c>
      <c r="G188" t="s">
        <v>40</v>
      </c>
      <c r="H188" s="6">
        <v>45019</v>
      </c>
      <c r="I188" s="2">
        <v>45657</v>
      </c>
      <c r="J188">
        <v>286.27</v>
      </c>
      <c r="K188" s="45">
        <f t="shared" si="16"/>
        <v>943.00882352941176</v>
      </c>
      <c r="L188" s="2"/>
      <c r="M188" s="3">
        <f t="shared" si="17"/>
        <v>366</v>
      </c>
      <c r="N188" s="3">
        <f t="shared" si="18"/>
        <v>1</v>
      </c>
      <c r="O188" s="3">
        <f t="shared" si="19"/>
        <v>0</v>
      </c>
      <c r="P188" s="3">
        <f t="shared" si="21"/>
        <v>365</v>
      </c>
      <c r="Q188" s="51">
        <f t="shared" si="20"/>
        <v>104488.54999999999</v>
      </c>
      <c r="R188" s="51"/>
      <c r="S188" s="51"/>
      <c r="T188" s="51"/>
      <c r="U188" s="51"/>
      <c r="V188" s="51"/>
      <c r="W188" s="13">
        <f t="shared" si="22"/>
        <v>89.754098360655732</v>
      </c>
      <c r="X188" s="14">
        <f t="shared" si="23"/>
        <v>39.89071038251366</v>
      </c>
    </row>
    <row r="189" spans="1:24" ht="14.5" x14ac:dyDescent="0.35">
      <c r="A189">
        <v>1424</v>
      </c>
      <c r="B189" t="s">
        <v>266</v>
      </c>
      <c r="C189" t="s">
        <v>1385</v>
      </c>
      <c r="D189" t="s">
        <v>189</v>
      </c>
      <c r="E189" t="s">
        <v>8</v>
      </c>
      <c r="F189" t="s">
        <v>1501</v>
      </c>
      <c r="G189" t="s">
        <v>40</v>
      </c>
      <c r="H189" s="6">
        <v>45019</v>
      </c>
      <c r="I189" s="2">
        <v>45657</v>
      </c>
      <c r="J189">
        <v>286.27</v>
      </c>
      <c r="K189" s="45">
        <f t="shared" si="16"/>
        <v>949.46614379084974</v>
      </c>
      <c r="L189" s="2"/>
      <c r="M189" s="3">
        <f t="shared" si="17"/>
        <v>366</v>
      </c>
      <c r="N189" s="3">
        <f t="shared" si="18"/>
        <v>0</v>
      </c>
      <c r="O189" s="3">
        <f t="shared" si="19"/>
        <v>0</v>
      </c>
      <c r="P189" s="3">
        <f t="shared" si="21"/>
        <v>366</v>
      </c>
      <c r="Q189" s="51">
        <f t="shared" si="20"/>
        <v>104774.81999999999</v>
      </c>
      <c r="R189" s="51"/>
      <c r="S189" s="51"/>
      <c r="T189" s="51"/>
      <c r="U189" s="51"/>
      <c r="V189" s="51"/>
      <c r="W189" s="13">
        <f t="shared" si="22"/>
        <v>90</v>
      </c>
      <c r="X189" s="14">
        <f t="shared" si="23"/>
        <v>40</v>
      </c>
    </row>
    <row r="190" spans="1:24" ht="14.5" x14ac:dyDescent="0.35">
      <c r="A190">
        <v>1425</v>
      </c>
      <c r="B190" t="s">
        <v>267</v>
      </c>
      <c r="C190" t="s">
        <v>1488</v>
      </c>
      <c r="D190" t="s">
        <v>143</v>
      </c>
      <c r="E190" t="s">
        <v>8</v>
      </c>
      <c r="F190" t="s">
        <v>56</v>
      </c>
      <c r="G190" t="s">
        <v>40</v>
      </c>
      <c r="H190" s="6">
        <v>45082</v>
      </c>
      <c r="I190" s="2">
        <v>45657</v>
      </c>
      <c r="J190">
        <v>286.27</v>
      </c>
      <c r="K190" s="45">
        <f t="shared" si="16"/>
        <v>706.58620915032691</v>
      </c>
      <c r="L190" s="2"/>
      <c r="M190" s="3">
        <f t="shared" si="17"/>
        <v>366</v>
      </c>
      <c r="N190" s="3">
        <f t="shared" si="18"/>
        <v>12</v>
      </c>
      <c r="O190" s="3">
        <f t="shared" si="19"/>
        <v>0</v>
      </c>
      <c r="P190" s="3">
        <f t="shared" si="21"/>
        <v>354</v>
      </c>
      <c r="Q190" s="51">
        <f t="shared" si="20"/>
        <v>101339.57999999999</v>
      </c>
      <c r="R190" s="51"/>
      <c r="S190" s="51"/>
      <c r="T190" s="51"/>
      <c r="U190" s="51"/>
      <c r="V190" s="51"/>
      <c r="W190" s="13">
        <f t="shared" si="22"/>
        <v>87.049180327868854</v>
      </c>
      <c r="X190" s="14">
        <f t="shared" si="23"/>
        <v>38.688524590163937</v>
      </c>
    </row>
    <row r="191" spans="1:24" ht="14.5" x14ac:dyDescent="0.35">
      <c r="A191">
        <v>1426</v>
      </c>
      <c r="B191" t="s">
        <v>269</v>
      </c>
      <c r="C191" t="s">
        <v>1385</v>
      </c>
      <c r="D191" t="s">
        <v>1003</v>
      </c>
      <c r="E191" t="s">
        <v>8</v>
      </c>
      <c r="F191" t="s">
        <v>1503</v>
      </c>
      <c r="G191" t="s">
        <v>40</v>
      </c>
      <c r="H191" s="6">
        <v>45082</v>
      </c>
      <c r="I191" s="2">
        <v>45657</v>
      </c>
      <c r="J191">
        <v>286.27</v>
      </c>
      <c r="K191" s="45">
        <f t="shared" si="16"/>
        <v>749.60202614379091</v>
      </c>
      <c r="L191" s="2"/>
      <c r="M191" s="3">
        <f t="shared" si="17"/>
        <v>366</v>
      </c>
      <c r="N191" s="3">
        <f t="shared" si="18"/>
        <v>1</v>
      </c>
      <c r="O191" s="3">
        <f t="shared" si="19"/>
        <v>0</v>
      </c>
      <c r="P191" s="3">
        <f t="shared" si="21"/>
        <v>365</v>
      </c>
      <c r="Q191" s="51">
        <f t="shared" si="20"/>
        <v>104488.54999999999</v>
      </c>
      <c r="R191" s="51"/>
      <c r="S191" s="51"/>
      <c r="T191" s="51"/>
      <c r="U191" s="51"/>
      <c r="V191" s="51"/>
      <c r="W191" s="13">
        <f t="shared" si="22"/>
        <v>89.754098360655732</v>
      </c>
      <c r="X191" s="14">
        <f t="shared" si="23"/>
        <v>39.89071038251366</v>
      </c>
    </row>
    <row r="192" spans="1:24" ht="14.5" x14ac:dyDescent="0.35">
      <c r="A192">
        <v>1427</v>
      </c>
      <c r="B192" t="s">
        <v>270</v>
      </c>
      <c r="C192" t="s">
        <v>1385</v>
      </c>
      <c r="D192" t="s">
        <v>189</v>
      </c>
      <c r="E192" t="s">
        <v>8</v>
      </c>
      <c r="F192" t="s">
        <v>144</v>
      </c>
      <c r="G192" t="s">
        <v>40</v>
      </c>
      <c r="H192" s="6">
        <v>45082</v>
      </c>
      <c r="I192" s="2">
        <v>45657</v>
      </c>
      <c r="J192">
        <v>286.27</v>
      </c>
      <c r="K192" s="45">
        <f t="shared" si="16"/>
        <v>907.86882352941177</v>
      </c>
      <c r="L192" s="2"/>
      <c r="M192" s="3">
        <f t="shared" si="17"/>
        <v>366</v>
      </c>
      <c r="N192" s="3">
        <f t="shared" si="18"/>
        <v>6</v>
      </c>
      <c r="O192" s="3">
        <f t="shared" si="19"/>
        <v>5</v>
      </c>
      <c r="P192" s="3">
        <f t="shared" si="21"/>
        <v>355</v>
      </c>
      <c r="Q192" s="51">
        <f t="shared" si="20"/>
        <v>101625.84999999999</v>
      </c>
      <c r="R192" s="51"/>
      <c r="S192" s="51"/>
      <c r="T192" s="51"/>
      <c r="U192" s="51"/>
      <c r="V192" s="51"/>
      <c r="W192" s="13">
        <f t="shared" si="22"/>
        <v>87.295081967213108</v>
      </c>
      <c r="X192" s="14">
        <f t="shared" si="23"/>
        <v>38.797814207650276</v>
      </c>
    </row>
    <row r="193" spans="1:24" ht="14.5" x14ac:dyDescent="0.35">
      <c r="A193">
        <v>1428</v>
      </c>
      <c r="B193" t="s">
        <v>271</v>
      </c>
      <c r="C193" t="s">
        <v>1385</v>
      </c>
      <c r="D193" t="s">
        <v>189</v>
      </c>
      <c r="E193" t="s">
        <v>8</v>
      </c>
      <c r="F193" t="s">
        <v>190</v>
      </c>
      <c r="G193" t="s">
        <v>40</v>
      </c>
      <c r="H193" s="6">
        <v>45194</v>
      </c>
      <c r="I193" s="2">
        <v>45657</v>
      </c>
      <c r="J193">
        <v>286.27</v>
      </c>
      <c r="K193" s="45">
        <f t="shared" si="16"/>
        <v>951.47274509803913</v>
      </c>
      <c r="L193" s="2"/>
      <c r="M193" s="3">
        <f t="shared" si="17"/>
        <v>366</v>
      </c>
      <c r="N193" s="3">
        <f t="shared" si="18"/>
        <v>0</v>
      </c>
      <c r="O193" s="3">
        <f t="shared" si="19"/>
        <v>0</v>
      </c>
      <c r="P193" s="3">
        <f t="shared" si="21"/>
        <v>366</v>
      </c>
      <c r="Q193" s="51">
        <f t="shared" si="20"/>
        <v>104774.81999999999</v>
      </c>
      <c r="R193" s="51"/>
      <c r="S193" s="51"/>
      <c r="T193" s="51"/>
      <c r="U193" s="51"/>
      <c r="V193" s="51"/>
      <c r="W193" s="13">
        <f t="shared" si="22"/>
        <v>90</v>
      </c>
      <c r="X193" s="14">
        <f t="shared" si="23"/>
        <v>40</v>
      </c>
    </row>
    <row r="194" spans="1:24" ht="14.5" x14ac:dyDescent="0.35">
      <c r="A194">
        <v>1429</v>
      </c>
      <c r="B194" t="s">
        <v>272</v>
      </c>
      <c r="C194" t="s">
        <v>1385</v>
      </c>
      <c r="D194" t="s">
        <v>143</v>
      </c>
      <c r="E194" t="s">
        <v>8</v>
      </c>
      <c r="F194" t="s">
        <v>56</v>
      </c>
      <c r="G194" t="s">
        <v>40</v>
      </c>
      <c r="H194" s="6">
        <v>45208</v>
      </c>
      <c r="I194" s="2">
        <v>45657</v>
      </c>
      <c r="J194">
        <v>286.27</v>
      </c>
      <c r="K194" s="45">
        <f t="shared" si="16"/>
        <v>714.91084967320262</v>
      </c>
      <c r="L194" s="2"/>
      <c r="M194" s="3">
        <f t="shared" si="17"/>
        <v>366</v>
      </c>
      <c r="N194" s="3">
        <f t="shared" si="18"/>
        <v>3</v>
      </c>
      <c r="O194" s="3">
        <f t="shared" si="19"/>
        <v>0</v>
      </c>
      <c r="P194" s="3">
        <f t="shared" si="21"/>
        <v>363</v>
      </c>
      <c r="Q194" s="51">
        <f t="shared" si="20"/>
        <v>103916.01</v>
      </c>
      <c r="R194" s="51"/>
      <c r="S194" s="51"/>
      <c r="T194" s="51"/>
      <c r="U194" s="51"/>
      <c r="V194" s="51"/>
      <c r="W194" s="13">
        <f t="shared" si="22"/>
        <v>89.26229508196721</v>
      </c>
      <c r="X194" s="14">
        <f t="shared" si="23"/>
        <v>39.672131147540995</v>
      </c>
    </row>
    <row r="195" spans="1:24" ht="14.5" x14ac:dyDescent="0.35">
      <c r="A195">
        <v>1430</v>
      </c>
      <c r="B195" t="s">
        <v>1405</v>
      </c>
      <c r="C195" t="s">
        <v>1488</v>
      </c>
      <c r="D195" t="s">
        <v>205</v>
      </c>
      <c r="E195" t="s">
        <v>8</v>
      </c>
      <c r="F195" t="s">
        <v>193</v>
      </c>
      <c r="G195" t="s">
        <v>40</v>
      </c>
      <c r="H195" s="6">
        <v>45323</v>
      </c>
      <c r="I195" s="2">
        <v>45657</v>
      </c>
      <c r="J195">
        <v>274.13</v>
      </c>
      <c r="K195" s="45" t="e">
        <f t="shared" si="16"/>
        <v>#N/A</v>
      </c>
      <c r="L195" s="2"/>
      <c r="M195" s="3">
        <f t="shared" si="17"/>
        <v>335</v>
      </c>
      <c r="N195" s="3">
        <f t="shared" si="18"/>
        <v>11</v>
      </c>
      <c r="O195" s="3">
        <f t="shared" si="19"/>
        <v>3</v>
      </c>
      <c r="P195" s="3">
        <f t="shared" si="21"/>
        <v>321</v>
      </c>
      <c r="Q195" s="51">
        <f t="shared" si="20"/>
        <v>87995.73</v>
      </c>
      <c r="R195" s="51"/>
      <c r="S195" s="51"/>
      <c r="T195" s="51"/>
      <c r="U195" s="51"/>
      <c r="V195" s="51"/>
      <c r="W195" s="13">
        <f t="shared" si="22"/>
        <v>78.93442622950819</v>
      </c>
      <c r="X195" s="14">
        <f t="shared" si="23"/>
        <v>35.081967213114766</v>
      </c>
    </row>
    <row r="196" spans="1:24" ht="14.5" x14ac:dyDescent="0.35">
      <c r="A196">
        <v>1431</v>
      </c>
      <c r="B196" t="s">
        <v>1406</v>
      </c>
      <c r="C196" t="s">
        <v>1385</v>
      </c>
      <c r="D196" t="s">
        <v>189</v>
      </c>
      <c r="E196" t="s">
        <v>8</v>
      </c>
      <c r="F196" t="s">
        <v>144</v>
      </c>
      <c r="G196" t="s">
        <v>40</v>
      </c>
      <c r="H196" s="6">
        <v>45348</v>
      </c>
      <c r="I196" s="2">
        <v>45657</v>
      </c>
      <c r="J196">
        <v>286.27</v>
      </c>
      <c r="K196" s="45">
        <f t="shared" si="16"/>
        <v>930.6519607843137</v>
      </c>
      <c r="L196" s="2"/>
      <c r="M196" s="3">
        <f t="shared" si="17"/>
        <v>310</v>
      </c>
      <c r="N196" s="3">
        <f t="shared" si="18"/>
        <v>0</v>
      </c>
      <c r="O196" s="3">
        <f t="shared" si="19"/>
        <v>5</v>
      </c>
      <c r="P196" s="3">
        <f t="shared" si="21"/>
        <v>305</v>
      </c>
      <c r="Q196" s="51">
        <f t="shared" si="20"/>
        <v>87312.349999999991</v>
      </c>
      <c r="R196" s="51"/>
      <c r="S196" s="51"/>
      <c r="T196" s="51"/>
      <c r="U196" s="51"/>
      <c r="V196" s="51"/>
      <c r="W196" s="13">
        <f t="shared" si="22"/>
        <v>75</v>
      </c>
      <c r="X196" s="14">
        <f t="shared" si="23"/>
        <v>33.333333333333329</v>
      </c>
    </row>
    <row r="197" spans="1:24" ht="14.5" x14ac:dyDescent="0.35">
      <c r="A197">
        <v>1432</v>
      </c>
      <c r="B197" t="s">
        <v>1407</v>
      </c>
      <c r="C197" t="s">
        <v>1385</v>
      </c>
      <c r="D197" t="s">
        <v>189</v>
      </c>
      <c r="E197" t="s">
        <v>8</v>
      </c>
      <c r="F197" t="s">
        <v>144</v>
      </c>
      <c r="G197" t="s">
        <v>40</v>
      </c>
      <c r="H197" s="6">
        <v>45418</v>
      </c>
      <c r="I197" s="2">
        <v>45657</v>
      </c>
      <c r="J197">
        <v>286.27</v>
      </c>
      <c r="K197" s="45">
        <f t="shared" ref="K197:K260" si="24">VLOOKUP(A197,promedio,29,FALSE)</f>
        <v>823.07895424836602</v>
      </c>
      <c r="L197" s="2"/>
      <c r="M197" s="3">
        <f t="shared" ref="M197:M260" si="25">IF(DATEDIF(H197,I197,"D")&gt;366,366,DATEDIF(H197,I197,"D")+1)</f>
        <v>240</v>
      </c>
      <c r="N197" s="3">
        <f t="shared" ref="N197:N260" si="26">IFERROR(VLOOKUP(A197,faltas,7,FALSE),0)</f>
        <v>1</v>
      </c>
      <c r="O197" s="3">
        <f t="shared" ref="O197:O260" si="27">IFERROR(VLOOKUP(A197,INCP,4,FALSE),0)</f>
        <v>0</v>
      </c>
      <c r="P197" s="3">
        <f t="shared" si="21"/>
        <v>239</v>
      </c>
      <c r="Q197" s="51">
        <f t="shared" ref="Q197:Q260" si="28">IF(J197&gt;TOPE,TOPE,J197)*P197</f>
        <v>68418.53</v>
      </c>
      <c r="R197" s="51"/>
      <c r="S197" s="51"/>
      <c r="T197" s="51"/>
      <c r="U197" s="51"/>
      <c r="V197" s="51"/>
      <c r="W197" s="13">
        <f t="shared" si="22"/>
        <v>58.770491803278688</v>
      </c>
      <c r="X197" s="14">
        <f t="shared" si="23"/>
        <v>26.120218579234972</v>
      </c>
    </row>
    <row r="198" spans="1:24" ht="14.5" x14ac:dyDescent="0.35">
      <c r="A198">
        <v>1433</v>
      </c>
      <c r="B198" t="s">
        <v>1408</v>
      </c>
      <c r="C198" t="s">
        <v>1385</v>
      </c>
      <c r="D198" t="s">
        <v>189</v>
      </c>
      <c r="E198" t="s">
        <v>8</v>
      </c>
      <c r="F198" t="s">
        <v>1502</v>
      </c>
      <c r="G198" t="s">
        <v>40</v>
      </c>
      <c r="H198" s="6">
        <v>45474</v>
      </c>
      <c r="I198" s="2">
        <v>45657</v>
      </c>
      <c r="J198">
        <v>286.27</v>
      </c>
      <c r="K198" s="45">
        <f t="shared" si="24"/>
        <v>742.66751633986928</v>
      </c>
      <c r="L198" s="2"/>
      <c r="M198" s="3">
        <f t="shared" si="25"/>
        <v>184</v>
      </c>
      <c r="N198" s="3">
        <f t="shared" si="26"/>
        <v>0</v>
      </c>
      <c r="O198" s="3">
        <f t="shared" si="27"/>
        <v>0</v>
      </c>
      <c r="P198" s="3">
        <f t="shared" ref="P198:P261" si="29">M198-N198-O198</f>
        <v>184</v>
      </c>
      <c r="Q198" s="51">
        <f t="shared" si="28"/>
        <v>52673.679999999993</v>
      </c>
      <c r="R198" s="51"/>
      <c r="S198" s="51"/>
      <c r="T198" s="51"/>
      <c r="U198" s="51"/>
      <c r="V198" s="51"/>
      <c r="W198" s="13">
        <f t="shared" ref="W198:W261" si="30">((90/366)*P198)</f>
        <v>45.245901639344261</v>
      </c>
      <c r="X198" s="14">
        <f t="shared" ref="X198:X261" si="31">((130/366)*P198-W198)</f>
        <v>20.109289617486347</v>
      </c>
    </row>
    <row r="199" spans="1:24" ht="14.5" x14ac:dyDescent="0.35">
      <c r="A199">
        <v>1434</v>
      </c>
      <c r="B199" t="s">
        <v>1409</v>
      </c>
      <c r="C199" t="s">
        <v>1385</v>
      </c>
      <c r="D199" t="s">
        <v>189</v>
      </c>
      <c r="E199" t="s">
        <v>8</v>
      </c>
      <c r="F199" t="s">
        <v>1501</v>
      </c>
      <c r="G199" t="s">
        <v>40</v>
      </c>
      <c r="H199" s="6">
        <v>45474</v>
      </c>
      <c r="I199" s="2">
        <v>45657</v>
      </c>
      <c r="J199">
        <v>286.27</v>
      </c>
      <c r="K199" s="45">
        <f t="shared" si="24"/>
        <v>748.82679738562092</v>
      </c>
      <c r="L199" s="2"/>
      <c r="M199" s="3">
        <f t="shared" si="25"/>
        <v>184</v>
      </c>
      <c r="N199" s="3">
        <f t="shared" si="26"/>
        <v>0</v>
      </c>
      <c r="O199" s="3">
        <f t="shared" si="27"/>
        <v>0</v>
      </c>
      <c r="P199" s="3">
        <f t="shared" si="29"/>
        <v>184</v>
      </c>
      <c r="Q199" s="51">
        <f t="shared" si="28"/>
        <v>52673.679999999993</v>
      </c>
      <c r="R199" s="51"/>
      <c r="S199" s="51"/>
      <c r="T199" s="51"/>
      <c r="U199" s="51"/>
      <c r="V199" s="51"/>
      <c r="W199" s="13">
        <f t="shared" si="30"/>
        <v>45.245901639344261</v>
      </c>
      <c r="X199" s="14">
        <f t="shared" si="31"/>
        <v>20.109289617486347</v>
      </c>
    </row>
    <row r="200" spans="1:24" ht="14.5" x14ac:dyDescent="0.35">
      <c r="A200">
        <v>1435</v>
      </c>
      <c r="B200" t="s">
        <v>1410</v>
      </c>
      <c r="C200" t="s">
        <v>1385</v>
      </c>
      <c r="D200" t="s">
        <v>189</v>
      </c>
      <c r="E200" t="s">
        <v>8</v>
      </c>
      <c r="F200" t="s">
        <v>144</v>
      </c>
      <c r="G200" t="s">
        <v>40</v>
      </c>
      <c r="H200" s="6">
        <v>45509</v>
      </c>
      <c r="I200" s="2">
        <v>45657</v>
      </c>
      <c r="J200">
        <v>286.27</v>
      </c>
      <c r="K200" s="45">
        <f t="shared" si="24"/>
        <v>579.05921568627457</v>
      </c>
      <c r="L200" s="2"/>
      <c r="M200" s="3">
        <f t="shared" si="25"/>
        <v>149</v>
      </c>
      <c r="N200" s="3">
        <f t="shared" si="26"/>
        <v>0</v>
      </c>
      <c r="O200" s="3">
        <f t="shared" si="27"/>
        <v>0</v>
      </c>
      <c r="P200" s="3">
        <f t="shared" si="29"/>
        <v>149</v>
      </c>
      <c r="Q200" s="51">
        <f t="shared" si="28"/>
        <v>42654.229999999996</v>
      </c>
      <c r="R200" s="51"/>
      <c r="S200" s="51"/>
      <c r="T200" s="51"/>
      <c r="U200" s="51"/>
      <c r="V200" s="51"/>
      <c r="W200" s="13">
        <f t="shared" si="30"/>
        <v>36.639344262295083</v>
      </c>
      <c r="X200" s="14">
        <f t="shared" si="31"/>
        <v>16.284153005464482</v>
      </c>
    </row>
    <row r="201" spans="1:24" ht="14.5" x14ac:dyDescent="0.35">
      <c r="A201">
        <v>1436</v>
      </c>
      <c r="B201" t="s">
        <v>1411</v>
      </c>
      <c r="C201" t="s">
        <v>1385</v>
      </c>
      <c r="D201" t="s">
        <v>189</v>
      </c>
      <c r="E201" t="s">
        <v>8</v>
      </c>
      <c r="F201" t="s">
        <v>1502</v>
      </c>
      <c r="G201" t="s">
        <v>40</v>
      </c>
      <c r="H201" s="6">
        <v>45523</v>
      </c>
      <c r="I201" s="2">
        <v>45657</v>
      </c>
      <c r="J201">
        <v>286.27</v>
      </c>
      <c r="K201" s="45">
        <f t="shared" si="24"/>
        <v>512.33535947712426</v>
      </c>
      <c r="L201" s="2"/>
      <c r="M201" s="3">
        <f t="shared" si="25"/>
        <v>135</v>
      </c>
      <c r="N201" s="3">
        <f t="shared" si="26"/>
        <v>0</v>
      </c>
      <c r="O201" s="3">
        <f t="shared" si="27"/>
        <v>0</v>
      </c>
      <c r="P201" s="3">
        <f t="shared" si="29"/>
        <v>135</v>
      </c>
      <c r="Q201" s="51">
        <f t="shared" si="28"/>
        <v>38646.449999999997</v>
      </c>
      <c r="R201" s="51"/>
      <c r="S201" s="51"/>
      <c r="T201" s="51"/>
      <c r="U201" s="51"/>
      <c r="V201" s="51"/>
      <c r="W201" s="13">
        <f t="shared" si="30"/>
        <v>33.196721311475407</v>
      </c>
      <c r="X201" s="14">
        <f t="shared" si="31"/>
        <v>14.754098360655739</v>
      </c>
    </row>
    <row r="202" spans="1:24" ht="14.5" x14ac:dyDescent="0.35">
      <c r="A202">
        <v>1437</v>
      </c>
      <c r="B202" t="s">
        <v>1412</v>
      </c>
      <c r="C202" t="s">
        <v>1488</v>
      </c>
      <c r="D202" t="s">
        <v>189</v>
      </c>
      <c r="E202" t="s">
        <v>8</v>
      </c>
      <c r="F202" t="s">
        <v>190</v>
      </c>
      <c r="G202" t="s">
        <v>40</v>
      </c>
      <c r="H202" s="6">
        <v>45523</v>
      </c>
      <c r="I202" s="2">
        <v>45657</v>
      </c>
      <c r="J202">
        <v>268.75</v>
      </c>
      <c r="K202" s="45" t="e">
        <f t="shared" si="24"/>
        <v>#N/A</v>
      </c>
      <c r="L202" s="2"/>
      <c r="M202" s="3">
        <f t="shared" si="25"/>
        <v>135</v>
      </c>
      <c r="N202" s="3">
        <f t="shared" si="26"/>
        <v>1</v>
      </c>
      <c r="O202" s="3">
        <f t="shared" si="27"/>
        <v>0</v>
      </c>
      <c r="P202" s="3">
        <f t="shared" si="29"/>
        <v>134</v>
      </c>
      <c r="Q202" s="51">
        <f t="shared" si="28"/>
        <v>36012.5</v>
      </c>
      <c r="R202" s="51"/>
      <c r="S202" s="51"/>
      <c r="T202" s="51"/>
      <c r="U202" s="51"/>
      <c r="V202" s="51"/>
      <c r="W202" s="13">
        <f t="shared" si="30"/>
        <v>32.950819672131146</v>
      </c>
      <c r="X202" s="14">
        <f t="shared" si="31"/>
        <v>14.644808743169399</v>
      </c>
    </row>
    <row r="203" spans="1:24" ht="14.5" x14ac:dyDescent="0.35">
      <c r="A203">
        <v>1438</v>
      </c>
      <c r="B203" t="s">
        <v>1413</v>
      </c>
      <c r="C203" t="s">
        <v>1385</v>
      </c>
      <c r="D203" t="s">
        <v>143</v>
      </c>
      <c r="E203" t="s">
        <v>8</v>
      </c>
      <c r="F203" t="s">
        <v>56</v>
      </c>
      <c r="G203" t="s">
        <v>40</v>
      </c>
      <c r="H203" s="6">
        <v>45523</v>
      </c>
      <c r="I203" s="2">
        <v>45657</v>
      </c>
      <c r="J203">
        <v>286.27</v>
      </c>
      <c r="K203" s="45">
        <f t="shared" si="24"/>
        <v>490.51823529411769</v>
      </c>
      <c r="L203" s="2"/>
      <c r="M203" s="3">
        <f t="shared" si="25"/>
        <v>135</v>
      </c>
      <c r="N203" s="3">
        <f t="shared" si="26"/>
        <v>0</v>
      </c>
      <c r="O203" s="3">
        <f t="shared" si="27"/>
        <v>0</v>
      </c>
      <c r="P203" s="3">
        <f t="shared" si="29"/>
        <v>135</v>
      </c>
      <c r="Q203" s="51">
        <f t="shared" si="28"/>
        <v>38646.449999999997</v>
      </c>
      <c r="R203" s="51"/>
      <c r="S203" s="51"/>
      <c r="T203" s="51"/>
      <c r="U203" s="51"/>
      <c r="V203" s="51"/>
      <c r="W203" s="13">
        <f t="shared" si="30"/>
        <v>33.196721311475407</v>
      </c>
      <c r="X203" s="14">
        <f t="shared" si="31"/>
        <v>14.754098360655739</v>
      </c>
    </row>
    <row r="204" spans="1:24" ht="14.5" x14ac:dyDescent="0.35">
      <c r="A204">
        <v>1439</v>
      </c>
      <c r="B204" t="s">
        <v>1414</v>
      </c>
      <c r="C204" t="s">
        <v>1385</v>
      </c>
      <c r="D204" t="s">
        <v>241</v>
      </c>
      <c r="E204" t="s">
        <v>8</v>
      </c>
      <c r="F204" t="s">
        <v>242</v>
      </c>
      <c r="G204" t="s">
        <v>40</v>
      </c>
      <c r="H204" s="6">
        <v>45530</v>
      </c>
      <c r="I204" s="2">
        <v>45657</v>
      </c>
      <c r="J204">
        <v>303.47000000000003</v>
      </c>
      <c r="K204" s="45">
        <f t="shared" si="24"/>
        <v>470.28222222222217</v>
      </c>
      <c r="L204" s="2"/>
      <c r="M204" s="3">
        <f t="shared" si="25"/>
        <v>128</v>
      </c>
      <c r="N204" s="3">
        <f t="shared" si="26"/>
        <v>0</v>
      </c>
      <c r="O204" s="3">
        <f t="shared" si="27"/>
        <v>0</v>
      </c>
      <c r="P204" s="3">
        <f t="shared" si="29"/>
        <v>128</v>
      </c>
      <c r="Q204" s="51">
        <f t="shared" si="28"/>
        <v>38844.160000000003</v>
      </c>
      <c r="R204" s="51"/>
      <c r="S204" s="51"/>
      <c r="T204" s="51"/>
      <c r="U204" s="51"/>
      <c r="V204" s="51"/>
      <c r="W204" s="13">
        <f t="shared" si="30"/>
        <v>31.475409836065573</v>
      </c>
      <c r="X204" s="14">
        <f t="shared" si="31"/>
        <v>13.989071038251367</v>
      </c>
    </row>
    <row r="205" spans="1:24" ht="14.5" x14ac:dyDescent="0.35">
      <c r="A205">
        <v>1440</v>
      </c>
      <c r="B205" t="s">
        <v>1415</v>
      </c>
      <c r="C205" t="s">
        <v>1385</v>
      </c>
      <c r="D205" t="s">
        <v>189</v>
      </c>
      <c r="E205" t="s">
        <v>8</v>
      </c>
      <c r="F205" t="s">
        <v>190</v>
      </c>
      <c r="G205" t="s">
        <v>40</v>
      </c>
      <c r="H205" s="6">
        <v>45579</v>
      </c>
      <c r="I205" s="2">
        <v>45657</v>
      </c>
      <c r="J205">
        <v>286.27</v>
      </c>
      <c r="K205" s="45">
        <f t="shared" si="24"/>
        <v>232.92483660130728</v>
      </c>
      <c r="L205" s="2"/>
      <c r="M205" s="3">
        <f t="shared" si="25"/>
        <v>79</v>
      </c>
      <c r="N205" s="3">
        <f t="shared" si="26"/>
        <v>0</v>
      </c>
      <c r="O205" s="3">
        <f t="shared" si="27"/>
        <v>0</v>
      </c>
      <c r="P205" s="3">
        <f t="shared" si="29"/>
        <v>79</v>
      </c>
      <c r="Q205" s="51">
        <f t="shared" si="28"/>
        <v>22615.329999999998</v>
      </c>
      <c r="R205" s="51"/>
      <c r="S205" s="51"/>
      <c r="T205" s="51"/>
      <c r="U205" s="51"/>
      <c r="V205" s="51"/>
      <c r="W205" s="13">
        <f t="shared" si="30"/>
        <v>19.42622950819672</v>
      </c>
      <c r="X205" s="14">
        <f t="shared" si="31"/>
        <v>8.6338797814207666</v>
      </c>
    </row>
    <row r="206" spans="1:24" ht="14.5" x14ac:dyDescent="0.35">
      <c r="A206">
        <v>1441</v>
      </c>
      <c r="B206" t="s">
        <v>1416</v>
      </c>
      <c r="C206" t="s">
        <v>1385</v>
      </c>
      <c r="D206" t="s">
        <v>189</v>
      </c>
      <c r="E206" t="s">
        <v>8</v>
      </c>
      <c r="F206" t="s">
        <v>193</v>
      </c>
      <c r="G206" t="s">
        <v>40</v>
      </c>
      <c r="H206" s="6">
        <v>45600</v>
      </c>
      <c r="I206" s="2">
        <v>45657</v>
      </c>
      <c r="J206">
        <v>286.27</v>
      </c>
      <c r="K206" s="45">
        <f t="shared" si="24"/>
        <v>140.48352941176472</v>
      </c>
      <c r="L206" s="2"/>
      <c r="M206" s="3">
        <f t="shared" si="25"/>
        <v>58</v>
      </c>
      <c r="N206" s="3">
        <f t="shared" si="26"/>
        <v>0</v>
      </c>
      <c r="O206" s="3">
        <f t="shared" si="27"/>
        <v>0</v>
      </c>
      <c r="P206" s="3">
        <f t="shared" si="29"/>
        <v>58</v>
      </c>
      <c r="Q206" s="51">
        <f t="shared" si="28"/>
        <v>16603.66</v>
      </c>
      <c r="R206" s="51"/>
      <c r="S206" s="51"/>
      <c r="T206" s="51"/>
      <c r="U206" s="51"/>
      <c r="V206" s="51"/>
      <c r="W206" s="13">
        <f t="shared" si="30"/>
        <v>14.262295081967213</v>
      </c>
      <c r="X206" s="14">
        <f t="shared" si="31"/>
        <v>6.338797814207652</v>
      </c>
    </row>
    <row r="207" spans="1:24" ht="14.5" x14ac:dyDescent="0.35">
      <c r="A207">
        <v>2001</v>
      </c>
      <c r="B207" t="s">
        <v>274</v>
      </c>
      <c r="C207" t="s">
        <v>1385</v>
      </c>
      <c r="D207" t="s">
        <v>385</v>
      </c>
      <c r="E207" t="s">
        <v>276</v>
      </c>
      <c r="F207" t="s">
        <v>277</v>
      </c>
      <c r="G207" t="s">
        <v>40</v>
      </c>
      <c r="H207" s="6">
        <v>43832</v>
      </c>
      <c r="I207" s="2">
        <v>45657</v>
      </c>
      <c r="J207">
        <v>300.25</v>
      </c>
      <c r="K207" s="45">
        <f t="shared" si="24"/>
        <v>914.31568627450997</v>
      </c>
      <c r="L207" s="2"/>
      <c r="M207" s="3">
        <f t="shared" si="25"/>
        <v>366</v>
      </c>
      <c r="N207" s="3">
        <f t="shared" si="26"/>
        <v>2</v>
      </c>
      <c r="O207" s="3">
        <f t="shared" si="27"/>
        <v>0</v>
      </c>
      <c r="P207" s="3">
        <f t="shared" si="29"/>
        <v>364</v>
      </c>
      <c r="Q207" s="51">
        <f t="shared" si="28"/>
        <v>109291</v>
      </c>
      <c r="R207" s="51"/>
      <c r="S207" s="51"/>
      <c r="T207" s="51"/>
      <c r="U207" s="51"/>
      <c r="V207" s="51"/>
      <c r="W207" s="13">
        <f t="shared" si="30"/>
        <v>89.508196721311478</v>
      </c>
      <c r="X207" s="14">
        <f t="shared" si="31"/>
        <v>39.781420765027335</v>
      </c>
    </row>
    <row r="208" spans="1:24" ht="14.5" x14ac:dyDescent="0.35">
      <c r="A208">
        <v>2002</v>
      </c>
      <c r="B208" t="s">
        <v>279</v>
      </c>
      <c r="C208" t="s">
        <v>1385</v>
      </c>
      <c r="D208" t="s">
        <v>280</v>
      </c>
      <c r="E208" t="s">
        <v>276</v>
      </c>
      <c r="F208" t="s">
        <v>277</v>
      </c>
      <c r="G208" t="s">
        <v>40</v>
      </c>
      <c r="H208" s="6">
        <v>43832</v>
      </c>
      <c r="I208" s="2">
        <v>45657</v>
      </c>
      <c r="J208">
        <v>328.2</v>
      </c>
      <c r="K208" s="45">
        <f t="shared" si="24"/>
        <v>602.63535947712421</v>
      </c>
      <c r="L208" s="2"/>
      <c r="M208" s="3">
        <f t="shared" si="25"/>
        <v>366</v>
      </c>
      <c r="N208" s="3">
        <f t="shared" si="26"/>
        <v>0</v>
      </c>
      <c r="O208" s="3">
        <f t="shared" si="27"/>
        <v>3</v>
      </c>
      <c r="P208" s="3">
        <f t="shared" si="29"/>
        <v>363</v>
      </c>
      <c r="Q208" s="51">
        <f t="shared" si="28"/>
        <v>119136.59999999999</v>
      </c>
      <c r="R208" s="51"/>
      <c r="S208" s="51"/>
      <c r="T208" s="51"/>
      <c r="U208" s="51"/>
      <c r="V208" s="51"/>
      <c r="W208" s="13">
        <f t="shared" si="30"/>
        <v>89.26229508196721</v>
      </c>
      <c r="X208" s="14">
        <f t="shared" si="31"/>
        <v>39.672131147540995</v>
      </c>
    </row>
    <row r="209" spans="1:24" ht="14.5" x14ac:dyDescent="0.35">
      <c r="A209">
        <v>2004</v>
      </c>
      <c r="B209" t="s">
        <v>281</v>
      </c>
      <c r="C209" t="s">
        <v>1385</v>
      </c>
      <c r="D209" t="s">
        <v>282</v>
      </c>
      <c r="E209" t="s">
        <v>276</v>
      </c>
      <c r="F209" t="s">
        <v>277</v>
      </c>
      <c r="G209" t="s">
        <v>40</v>
      </c>
      <c r="H209" s="6">
        <v>43832</v>
      </c>
      <c r="I209" s="2">
        <v>45657</v>
      </c>
      <c r="J209">
        <v>328.2</v>
      </c>
      <c r="K209" s="45">
        <f t="shared" si="24"/>
        <v>795.92379084967342</v>
      </c>
      <c r="L209" s="2"/>
      <c r="M209" s="3">
        <f t="shared" si="25"/>
        <v>366</v>
      </c>
      <c r="N209" s="3">
        <f t="shared" si="26"/>
        <v>7</v>
      </c>
      <c r="O209" s="3">
        <f t="shared" si="27"/>
        <v>0</v>
      </c>
      <c r="P209" s="3">
        <f t="shared" si="29"/>
        <v>359</v>
      </c>
      <c r="Q209" s="51">
        <f t="shared" si="28"/>
        <v>117823.8</v>
      </c>
      <c r="R209" s="51"/>
      <c r="S209" s="51"/>
      <c r="T209" s="51"/>
      <c r="U209" s="51"/>
      <c r="V209" s="51"/>
      <c r="W209" s="13">
        <f t="shared" si="30"/>
        <v>88.278688524590166</v>
      </c>
      <c r="X209" s="14">
        <f t="shared" si="31"/>
        <v>39.234972677595636</v>
      </c>
    </row>
    <row r="210" spans="1:24" ht="14.5" x14ac:dyDescent="0.35">
      <c r="A210">
        <v>2006</v>
      </c>
      <c r="B210" t="s">
        <v>283</v>
      </c>
      <c r="C210" t="s">
        <v>1385</v>
      </c>
      <c r="D210" t="s">
        <v>284</v>
      </c>
      <c r="E210" t="s">
        <v>276</v>
      </c>
      <c r="F210" t="s">
        <v>277</v>
      </c>
      <c r="G210" t="s">
        <v>40</v>
      </c>
      <c r="H210" s="6">
        <v>43832</v>
      </c>
      <c r="I210" s="2">
        <v>45657</v>
      </c>
      <c r="J210">
        <v>300.25</v>
      </c>
      <c r="K210" s="45">
        <f t="shared" si="24"/>
        <v>696.48836601307198</v>
      </c>
      <c r="L210" s="2"/>
      <c r="M210" s="3">
        <f t="shared" si="25"/>
        <v>366</v>
      </c>
      <c r="N210" s="3">
        <f t="shared" si="26"/>
        <v>2</v>
      </c>
      <c r="O210" s="3">
        <f t="shared" si="27"/>
        <v>0</v>
      </c>
      <c r="P210" s="3">
        <f t="shared" si="29"/>
        <v>364</v>
      </c>
      <c r="Q210" s="51">
        <f t="shared" si="28"/>
        <v>109291</v>
      </c>
      <c r="R210" s="51"/>
      <c r="S210" s="51"/>
      <c r="T210" s="51"/>
      <c r="U210" s="51"/>
      <c r="V210" s="51"/>
      <c r="W210" s="13">
        <f t="shared" si="30"/>
        <v>89.508196721311478</v>
      </c>
      <c r="X210" s="14">
        <f t="shared" si="31"/>
        <v>39.781420765027335</v>
      </c>
    </row>
    <row r="211" spans="1:24" ht="14.5" x14ac:dyDescent="0.35">
      <c r="A211">
        <v>2007</v>
      </c>
      <c r="B211" t="s">
        <v>285</v>
      </c>
      <c r="C211" t="s">
        <v>1385</v>
      </c>
      <c r="D211" t="s">
        <v>286</v>
      </c>
      <c r="E211" t="s">
        <v>276</v>
      </c>
      <c r="F211" t="s">
        <v>1504</v>
      </c>
      <c r="G211" t="s">
        <v>1529</v>
      </c>
      <c r="H211" s="6">
        <v>43832</v>
      </c>
      <c r="I211" s="2">
        <v>45657</v>
      </c>
      <c r="J211">
        <v>455.8</v>
      </c>
      <c r="K211" s="45">
        <f t="shared" si="24"/>
        <v>1493.0559477124182</v>
      </c>
      <c r="L211" s="2"/>
      <c r="M211" s="3">
        <f t="shared" si="25"/>
        <v>366</v>
      </c>
      <c r="N211" s="3">
        <f t="shared" si="26"/>
        <v>1</v>
      </c>
      <c r="O211" s="3">
        <f t="shared" si="27"/>
        <v>0</v>
      </c>
      <c r="P211" s="3">
        <f t="shared" si="29"/>
        <v>365</v>
      </c>
      <c r="Q211" s="51">
        <f t="shared" si="28"/>
        <v>166367</v>
      </c>
      <c r="R211" s="51"/>
      <c r="S211" s="51"/>
      <c r="T211" s="51"/>
      <c r="U211" s="51"/>
      <c r="V211" s="51"/>
      <c r="W211" s="13">
        <f t="shared" si="30"/>
        <v>89.754098360655732</v>
      </c>
      <c r="X211" s="14">
        <f t="shared" si="31"/>
        <v>39.89071038251366</v>
      </c>
    </row>
    <row r="212" spans="1:24" ht="14.5" x14ac:dyDescent="0.35">
      <c r="A212">
        <v>2009</v>
      </c>
      <c r="B212" t="s">
        <v>287</v>
      </c>
      <c r="C212" t="s">
        <v>1385</v>
      </c>
      <c r="D212" t="s">
        <v>282</v>
      </c>
      <c r="E212" t="s">
        <v>276</v>
      </c>
      <c r="F212" t="s">
        <v>277</v>
      </c>
      <c r="G212" t="s">
        <v>40</v>
      </c>
      <c r="H212" s="6">
        <v>43832</v>
      </c>
      <c r="I212" s="2">
        <v>45657</v>
      </c>
      <c r="J212">
        <v>328.2</v>
      </c>
      <c r="K212" s="45">
        <f t="shared" si="24"/>
        <v>862.57725490196083</v>
      </c>
      <c r="L212" s="2"/>
      <c r="M212" s="3">
        <f t="shared" si="25"/>
        <v>366</v>
      </c>
      <c r="N212" s="3">
        <f t="shared" si="26"/>
        <v>8</v>
      </c>
      <c r="O212" s="3">
        <f t="shared" si="27"/>
        <v>0</v>
      </c>
      <c r="P212" s="3">
        <f t="shared" si="29"/>
        <v>358</v>
      </c>
      <c r="Q212" s="51">
        <f t="shared" si="28"/>
        <v>117495.59999999999</v>
      </c>
      <c r="R212" s="51"/>
      <c r="S212" s="51"/>
      <c r="T212" s="51"/>
      <c r="U212" s="51"/>
      <c r="V212" s="51"/>
      <c r="W212" s="13">
        <f t="shared" si="30"/>
        <v>88.032786885245898</v>
      </c>
      <c r="X212" s="14">
        <f t="shared" si="31"/>
        <v>39.125683060109296</v>
      </c>
    </row>
    <row r="213" spans="1:24" ht="14.5" x14ac:dyDescent="0.35">
      <c r="A213">
        <v>2010</v>
      </c>
      <c r="B213" t="s">
        <v>288</v>
      </c>
      <c r="C213" t="s">
        <v>1385</v>
      </c>
      <c r="D213" t="s">
        <v>316</v>
      </c>
      <c r="E213" t="s">
        <v>276</v>
      </c>
      <c r="F213" t="s">
        <v>277</v>
      </c>
      <c r="G213" t="s">
        <v>40</v>
      </c>
      <c r="H213" s="6">
        <v>43832</v>
      </c>
      <c r="I213" s="2">
        <v>45657</v>
      </c>
      <c r="J213">
        <v>362.6</v>
      </c>
      <c r="K213" s="45">
        <f t="shared" si="24"/>
        <v>706.11758169934649</v>
      </c>
      <c r="L213" s="2"/>
      <c r="M213" s="3">
        <f t="shared" si="25"/>
        <v>366</v>
      </c>
      <c r="N213" s="3">
        <f t="shared" si="26"/>
        <v>10</v>
      </c>
      <c r="O213" s="3">
        <f t="shared" si="27"/>
        <v>0</v>
      </c>
      <c r="P213" s="3">
        <f t="shared" si="29"/>
        <v>356</v>
      </c>
      <c r="Q213" s="51">
        <f t="shared" si="28"/>
        <v>129085.6</v>
      </c>
      <c r="R213" s="51"/>
      <c r="S213" s="51"/>
      <c r="T213" s="51"/>
      <c r="U213" s="51"/>
      <c r="V213" s="51"/>
      <c r="W213" s="13">
        <f t="shared" si="30"/>
        <v>87.540983606557376</v>
      </c>
      <c r="X213" s="14">
        <f t="shared" si="31"/>
        <v>38.907103825136616</v>
      </c>
    </row>
    <row r="214" spans="1:24" ht="14.5" x14ac:dyDescent="0.35">
      <c r="A214">
        <v>2011</v>
      </c>
      <c r="B214" t="s">
        <v>290</v>
      </c>
      <c r="C214" t="s">
        <v>1385</v>
      </c>
      <c r="D214" t="s">
        <v>286</v>
      </c>
      <c r="E214" t="s">
        <v>276</v>
      </c>
      <c r="F214" t="s">
        <v>1504</v>
      </c>
      <c r="G214" t="s">
        <v>1529</v>
      </c>
      <c r="H214" s="6">
        <v>43832</v>
      </c>
      <c r="I214" s="2">
        <v>45657</v>
      </c>
      <c r="J214">
        <v>455.8</v>
      </c>
      <c r="K214" s="45">
        <f t="shared" si="24"/>
        <v>1477.1783006535948</v>
      </c>
      <c r="L214" s="2"/>
      <c r="M214" s="3">
        <f t="shared" si="25"/>
        <v>366</v>
      </c>
      <c r="N214" s="3">
        <f t="shared" si="26"/>
        <v>0</v>
      </c>
      <c r="O214" s="3">
        <f t="shared" si="27"/>
        <v>0</v>
      </c>
      <c r="P214" s="3">
        <f t="shared" si="29"/>
        <v>366</v>
      </c>
      <c r="Q214" s="51">
        <f t="shared" si="28"/>
        <v>166822.80000000002</v>
      </c>
      <c r="R214" s="51"/>
      <c r="S214" s="51"/>
      <c r="T214" s="51"/>
      <c r="U214" s="51"/>
      <c r="V214" s="51"/>
      <c r="W214" s="13">
        <f t="shared" si="30"/>
        <v>90</v>
      </c>
      <c r="X214" s="14">
        <f t="shared" si="31"/>
        <v>40</v>
      </c>
    </row>
    <row r="215" spans="1:24" ht="14.5" x14ac:dyDescent="0.35">
      <c r="A215">
        <v>2012</v>
      </c>
      <c r="B215" t="s">
        <v>291</v>
      </c>
      <c r="C215" t="s">
        <v>1385</v>
      </c>
      <c r="D215" t="s">
        <v>292</v>
      </c>
      <c r="E215" t="s">
        <v>276</v>
      </c>
      <c r="F215" t="s">
        <v>277</v>
      </c>
      <c r="G215" t="s">
        <v>40</v>
      </c>
      <c r="H215" s="6">
        <v>43832</v>
      </c>
      <c r="I215" s="2">
        <v>45657</v>
      </c>
      <c r="J215">
        <v>434.62</v>
      </c>
      <c r="K215" s="45">
        <f t="shared" si="24"/>
        <v>952.08928104575182</v>
      </c>
      <c r="L215" s="2"/>
      <c r="M215" s="3">
        <f t="shared" si="25"/>
        <v>366</v>
      </c>
      <c r="N215" s="3">
        <f t="shared" si="26"/>
        <v>0</v>
      </c>
      <c r="O215" s="3">
        <f t="shared" si="27"/>
        <v>0</v>
      </c>
      <c r="P215" s="3">
        <f t="shared" si="29"/>
        <v>366</v>
      </c>
      <c r="Q215" s="51">
        <f t="shared" si="28"/>
        <v>159070.92000000001</v>
      </c>
      <c r="R215" s="51"/>
      <c r="S215" s="51"/>
      <c r="T215" s="51"/>
      <c r="U215" s="51"/>
      <c r="V215" s="51"/>
      <c r="W215" s="13">
        <f t="shared" si="30"/>
        <v>90</v>
      </c>
      <c r="X215" s="14">
        <f t="shared" si="31"/>
        <v>40</v>
      </c>
    </row>
    <row r="216" spans="1:24" ht="14.5" x14ac:dyDescent="0.35">
      <c r="A216">
        <v>2013</v>
      </c>
      <c r="B216" t="s">
        <v>293</v>
      </c>
      <c r="C216" t="s">
        <v>1385</v>
      </c>
      <c r="D216" t="s">
        <v>289</v>
      </c>
      <c r="E216" t="s">
        <v>276</v>
      </c>
      <c r="F216" t="s">
        <v>277</v>
      </c>
      <c r="G216" t="s">
        <v>40</v>
      </c>
      <c r="H216" s="6">
        <v>43832</v>
      </c>
      <c r="I216" s="2">
        <v>45657</v>
      </c>
      <c r="J216">
        <v>362.6</v>
      </c>
      <c r="K216" s="45">
        <f t="shared" si="24"/>
        <v>648.54084967320262</v>
      </c>
      <c r="L216" s="2"/>
      <c r="M216" s="3">
        <f t="shared" si="25"/>
        <v>366</v>
      </c>
      <c r="N216" s="3">
        <f t="shared" si="26"/>
        <v>1</v>
      </c>
      <c r="O216" s="3">
        <f t="shared" si="27"/>
        <v>9</v>
      </c>
      <c r="P216" s="3">
        <f t="shared" si="29"/>
        <v>356</v>
      </c>
      <c r="Q216" s="51">
        <f t="shared" si="28"/>
        <v>129085.6</v>
      </c>
      <c r="R216" s="51"/>
      <c r="S216" s="51"/>
      <c r="T216" s="51"/>
      <c r="U216" s="51"/>
      <c r="V216" s="51"/>
      <c r="W216" s="13">
        <f t="shared" si="30"/>
        <v>87.540983606557376</v>
      </c>
      <c r="X216" s="14">
        <f t="shared" si="31"/>
        <v>38.907103825136616</v>
      </c>
    </row>
    <row r="217" spans="1:24" ht="14.5" x14ac:dyDescent="0.35">
      <c r="A217">
        <v>2014</v>
      </c>
      <c r="B217" t="s">
        <v>295</v>
      </c>
      <c r="C217" t="s">
        <v>1385</v>
      </c>
      <c r="D217" t="s">
        <v>296</v>
      </c>
      <c r="E217" t="s">
        <v>276</v>
      </c>
      <c r="F217" t="s">
        <v>277</v>
      </c>
      <c r="G217" t="s">
        <v>40</v>
      </c>
      <c r="H217" s="6">
        <v>43832</v>
      </c>
      <c r="I217" s="2">
        <v>45657</v>
      </c>
      <c r="J217">
        <v>434.62</v>
      </c>
      <c r="K217" s="45">
        <f t="shared" si="24"/>
        <v>1052.6416339869281</v>
      </c>
      <c r="L217" s="2"/>
      <c r="M217" s="3">
        <f t="shared" si="25"/>
        <v>366</v>
      </c>
      <c r="N217" s="3">
        <f t="shared" si="26"/>
        <v>4</v>
      </c>
      <c r="O217" s="3">
        <f t="shared" si="27"/>
        <v>0</v>
      </c>
      <c r="P217" s="3">
        <f t="shared" si="29"/>
        <v>362</v>
      </c>
      <c r="Q217" s="51">
        <f t="shared" si="28"/>
        <v>157332.44</v>
      </c>
      <c r="R217" s="51"/>
      <c r="S217" s="51"/>
      <c r="T217" s="51"/>
      <c r="U217" s="51"/>
      <c r="V217" s="51"/>
      <c r="W217" s="13">
        <f t="shared" si="30"/>
        <v>89.016393442622956</v>
      </c>
      <c r="X217" s="14">
        <f t="shared" si="31"/>
        <v>39.562841530054641</v>
      </c>
    </row>
    <row r="218" spans="1:24" ht="14.5" x14ac:dyDescent="0.35">
      <c r="A218">
        <v>2016</v>
      </c>
      <c r="B218" t="s">
        <v>297</v>
      </c>
      <c r="C218" t="s">
        <v>1385</v>
      </c>
      <c r="D218" t="s">
        <v>298</v>
      </c>
      <c r="E218" t="s">
        <v>276</v>
      </c>
      <c r="F218" t="s">
        <v>277</v>
      </c>
      <c r="G218" t="s">
        <v>40</v>
      </c>
      <c r="H218" s="6">
        <v>43997</v>
      </c>
      <c r="I218" s="2">
        <v>45657</v>
      </c>
      <c r="J218">
        <v>300.25</v>
      </c>
      <c r="K218" s="45">
        <f t="shared" si="24"/>
        <v>727.86111111111109</v>
      </c>
      <c r="L218" s="2"/>
      <c r="M218" s="3">
        <f t="shared" si="25"/>
        <v>366</v>
      </c>
      <c r="N218" s="3">
        <f t="shared" si="26"/>
        <v>4</v>
      </c>
      <c r="O218" s="3">
        <f t="shared" si="27"/>
        <v>0</v>
      </c>
      <c r="P218" s="3">
        <f t="shared" si="29"/>
        <v>362</v>
      </c>
      <c r="Q218" s="51">
        <f t="shared" si="28"/>
        <v>108690.5</v>
      </c>
      <c r="R218" s="51"/>
      <c r="S218" s="51"/>
      <c r="T218" s="51"/>
      <c r="U218" s="51"/>
      <c r="V218" s="51"/>
      <c r="W218" s="13">
        <f t="shared" si="30"/>
        <v>89.016393442622956</v>
      </c>
      <c r="X218" s="14">
        <f t="shared" si="31"/>
        <v>39.562841530054641</v>
      </c>
    </row>
    <row r="219" spans="1:24" ht="14.5" x14ac:dyDescent="0.35">
      <c r="A219">
        <v>2017</v>
      </c>
      <c r="B219" t="s">
        <v>300</v>
      </c>
      <c r="C219" t="s">
        <v>1385</v>
      </c>
      <c r="D219" t="s">
        <v>301</v>
      </c>
      <c r="E219" t="s">
        <v>276</v>
      </c>
      <c r="F219" t="s">
        <v>1504</v>
      </c>
      <c r="G219" t="s">
        <v>1529</v>
      </c>
      <c r="H219" s="6">
        <v>43832</v>
      </c>
      <c r="I219" s="2">
        <v>45657</v>
      </c>
      <c r="J219">
        <v>455.8</v>
      </c>
      <c r="K219" s="45">
        <f t="shared" si="24"/>
        <v>1174.7428758169935</v>
      </c>
      <c r="L219" s="2"/>
      <c r="M219" s="3">
        <f t="shared" si="25"/>
        <v>366</v>
      </c>
      <c r="N219" s="3">
        <f t="shared" si="26"/>
        <v>6</v>
      </c>
      <c r="O219" s="3">
        <f t="shared" si="27"/>
        <v>0</v>
      </c>
      <c r="P219" s="3">
        <f t="shared" si="29"/>
        <v>360</v>
      </c>
      <c r="Q219" s="51">
        <f t="shared" si="28"/>
        <v>164088</v>
      </c>
      <c r="R219" s="51"/>
      <c r="S219" s="51"/>
      <c r="T219" s="51"/>
      <c r="U219" s="51"/>
      <c r="V219" s="51"/>
      <c r="W219" s="13">
        <f t="shared" si="30"/>
        <v>88.52459016393442</v>
      </c>
      <c r="X219" s="14">
        <f t="shared" si="31"/>
        <v>39.344262295081975</v>
      </c>
    </row>
    <row r="220" spans="1:24" ht="14.5" x14ac:dyDescent="0.35">
      <c r="A220">
        <v>2018</v>
      </c>
      <c r="B220" t="s">
        <v>302</v>
      </c>
      <c r="C220" t="s">
        <v>1385</v>
      </c>
      <c r="D220" t="s">
        <v>303</v>
      </c>
      <c r="E220" t="s">
        <v>276</v>
      </c>
      <c r="F220" t="s">
        <v>304</v>
      </c>
      <c r="G220" t="s">
        <v>40</v>
      </c>
      <c r="H220" s="6">
        <v>41645</v>
      </c>
      <c r="I220" s="2">
        <v>45657</v>
      </c>
      <c r="J220">
        <v>355.07</v>
      </c>
      <c r="K220" s="45">
        <f t="shared" si="24"/>
        <v>616.30477124183005</v>
      </c>
      <c r="L220" s="2"/>
      <c r="M220" s="3">
        <f t="shared" si="25"/>
        <v>366</v>
      </c>
      <c r="N220" s="3">
        <f t="shared" si="26"/>
        <v>1</v>
      </c>
      <c r="O220" s="3">
        <f t="shared" si="27"/>
        <v>0</v>
      </c>
      <c r="P220" s="3">
        <f t="shared" si="29"/>
        <v>365</v>
      </c>
      <c r="Q220" s="51">
        <f t="shared" si="28"/>
        <v>129600.55</v>
      </c>
      <c r="R220" s="51"/>
      <c r="S220" s="51"/>
      <c r="T220" s="51"/>
      <c r="U220" s="51"/>
      <c r="V220" s="51"/>
      <c r="W220" s="13">
        <f t="shared" si="30"/>
        <v>89.754098360655732</v>
      </c>
      <c r="X220" s="14">
        <f t="shared" si="31"/>
        <v>39.89071038251366</v>
      </c>
    </row>
    <row r="221" spans="1:24" ht="14.5" x14ac:dyDescent="0.35">
      <c r="A221">
        <v>2020</v>
      </c>
      <c r="B221" t="s">
        <v>306</v>
      </c>
      <c r="C221" t="s">
        <v>1385</v>
      </c>
      <c r="D221" t="s">
        <v>422</v>
      </c>
      <c r="E221" t="s">
        <v>276</v>
      </c>
      <c r="F221" t="s">
        <v>1500</v>
      </c>
      <c r="G221" t="s">
        <v>40</v>
      </c>
      <c r="H221" s="6">
        <v>43832</v>
      </c>
      <c r="I221" s="2">
        <v>45657</v>
      </c>
      <c r="J221">
        <v>362.6</v>
      </c>
      <c r="K221" s="45">
        <f t="shared" si="24"/>
        <v>774.95</v>
      </c>
      <c r="L221" s="2"/>
      <c r="M221" s="3">
        <f t="shared" si="25"/>
        <v>366</v>
      </c>
      <c r="N221" s="3">
        <f t="shared" si="26"/>
        <v>1</v>
      </c>
      <c r="O221" s="3">
        <f t="shared" si="27"/>
        <v>0</v>
      </c>
      <c r="P221" s="3">
        <f t="shared" si="29"/>
        <v>365</v>
      </c>
      <c r="Q221" s="51">
        <f t="shared" si="28"/>
        <v>132349</v>
      </c>
      <c r="R221" s="51"/>
      <c r="S221" s="51"/>
      <c r="T221" s="51"/>
      <c r="U221" s="51"/>
      <c r="V221" s="51"/>
      <c r="W221" s="13">
        <f t="shared" si="30"/>
        <v>89.754098360655732</v>
      </c>
      <c r="X221" s="14">
        <f t="shared" si="31"/>
        <v>39.89071038251366</v>
      </c>
    </row>
    <row r="222" spans="1:24" ht="14.5" x14ac:dyDescent="0.35">
      <c r="A222">
        <v>2022</v>
      </c>
      <c r="B222" t="s">
        <v>308</v>
      </c>
      <c r="C222" t="s">
        <v>1385</v>
      </c>
      <c r="D222" t="s">
        <v>309</v>
      </c>
      <c r="E222" t="s">
        <v>276</v>
      </c>
      <c r="F222" t="s">
        <v>310</v>
      </c>
      <c r="G222" t="s">
        <v>40</v>
      </c>
      <c r="H222" s="6">
        <v>43832</v>
      </c>
      <c r="I222" s="2">
        <v>45657</v>
      </c>
      <c r="J222">
        <v>434.62</v>
      </c>
      <c r="K222" s="45">
        <f t="shared" si="24"/>
        <v>880.19444444444446</v>
      </c>
      <c r="L222" s="2"/>
      <c r="M222" s="3">
        <f t="shared" si="25"/>
        <v>366</v>
      </c>
      <c r="N222" s="3">
        <f t="shared" si="26"/>
        <v>1</v>
      </c>
      <c r="O222" s="3">
        <f t="shared" si="27"/>
        <v>0</v>
      </c>
      <c r="P222" s="3">
        <f t="shared" si="29"/>
        <v>365</v>
      </c>
      <c r="Q222" s="51">
        <f t="shared" si="28"/>
        <v>158636.29999999999</v>
      </c>
      <c r="R222" s="51"/>
      <c r="S222" s="51"/>
      <c r="T222" s="51"/>
      <c r="U222" s="51"/>
      <c r="V222" s="51"/>
      <c r="W222" s="13">
        <f t="shared" si="30"/>
        <v>89.754098360655732</v>
      </c>
      <c r="X222" s="14">
        <f t="shared" si="31"/>
        <v>39.89071038251366</v>
      </c>
    </row>
    <row r="223" spans="1:24" ht="14.5" x14ac:dyDescent="0.35">
      <c r="A223">
        <v>2024</v>
      </c>
      <c r="B223" t="s">
        <v>311</v>
      </c>
      <c r="C223" t="s">
        <v>1385</v>
      </c>
      <c r="D223" t="s">
        <v>312</v>
      </c>
      <c r="E223" t="s">
        <v>276</v>
      </c>
      <c r="F223" t="s">
        <v>277</v>
      </c>
      <c r="G223" t="s">
        <v>40</v>
      </c>
      <c r="H223" s="6">
        <v>43832</v>
      </c>
      <c r="I223" s="2">
        <v>45657</v>
      </c>
      <c r="J223">
        <v>300.25</v>
      </c>
      <c r="K223" s="45">
        <f t="shared" si="24"/>
        <v>743.34869281045746</v>
      </c>
      <c r="L223" s="2"/>
      <c r="M223" s="3">
        <f t="shared" si="25"/>
        <v>366</v>
      </c>
      <c r="N223" s="3">
        <f t="shared" si="26"/>
        <v>3</v>
      </c>
      <c r="O223" s="3">
        <f t="shared" si="27"/>
        <v>0</v>
      </c>
      <c r="P223" s="3">
        <f t="shared" si="29"/>
        <v>363</v>
      </c>
      <c r="Q223" s="51">
        <f t="shared" si="28"/>
        <v>108990.75</v>
      </c>
      <c r="R223" s="51"/>
      <c r="S223" s="51"/>
      <c r="T223" s="51"/>
      <c r="U223" s="51"/>
      <c r="V223" s="51"/>
      <c r="W223" s="13">
        <f t="shared" si="30"/>
        <v>89.26229508196721</v>
      </c>
      <c r="X223" s="14">
        <f t="shared" si="31"/>
        <v>39.672131147540995</v>
      </c>
    </row>
    <row r="224" spans="1:24" ht="14.5" x14ac:dyDescent="0.35">
      <c r="A224">
        <v>2025</v>
      </c>
      <c r="B224" t="s">
        <v>313</v>
      </c>
      <c r="C224" t="s">
        <v>1385</v>
      </c>
      <c r="D224" t="s">
        <v>294</v>
      </c>
      <c r="E224" t="s">
        <v>276</v>
      </c>
      <c r="F224" t="s">
        <v>277</v>
      </c>
      <c r="G224" t="s">
        <v>40</v>
      </c>
      <c r="H224" s="6">
        <v>43832</v>
      </c>
      <c r="I224" s="2">
        <v>45657</v>
      </c>
      <c r="J224">
        <v>362.6</v>
      </c>
      <c r="K224" s="45">
        <f t="shared" si="24"/>
        <v>767.63633986928119</v>
      </c>
      <c r="L224" s="2"/>
      <c r="M224" s="3">
        <f t="shared" si="25"/>
        <v>366</v>
      </c>
      <c r="N224" s="3">
        <f t="shared" si="26"/>
        <v>3</v>
      </c>
      <c r="O224" s="3">
        <f t="shared" si="27"/>
        <v>0</v>
      </c>
      <c r="P224" s="3">
        <f t="shared" si="29"/>
        <v>363</v>
      </c>
      <c r="Q224" s="51">
        <f t="shared" si="28"/>
        <v>131623.80000000002</v>
      </c>
      <c r="R224" s="51"/>
      <c r="S224" s="51"/>
      <c r="T224" s="51"/>
      <c r="U224" s="51"/>
      <c r="V224" s="51"/>
      <c r="W224" s="13">
        <f t="shared" si="30"/>
        <v>89.26229508196721</v>
      </c>
      <c r="X224" s="14">
        <f t="shared" si="31"/>
        <v>39.672131147540995</v>
      </c>
    </row>
    <row r="225" spans="1:24" ht="14.5" x14ac:dyDescent="0.35">
      <c r="A225">
        <v>2026</v>
      </c>
      <c r="B225" t="s">
        <v>314</v>
      </c>
      <c r="C225" t="s">
        <v>1385</v>
      </c>
      <c r="D225" t="s">
        <v>282</v>
      </c>
      <c r="E225" t="s">
        <v>276</v>
      </c>
      <c r="F225" t="s">
        <v>277</v>
      </c>
      <c r="G225" t="s">
        <v>40</v>
      </c>
      <c r="H225" s="6">
        <v>43832</v>
      </c>
      <c r="I225" s="2">
        <v>45657</v>
      </c>
      <c r="J225">
        <v>328.2</v>
      </c>
      <c r="K225" s="45">
        <f t="shared" si="24"/>
        <v>802.36901960784314</v>
      </c>
      <c r="L225" s="2"/>
      <c r="M225" s="3">
        <f t="shared" si="25"/>
        <v>366</v>
      </c>
      <c r="N225" s="3">
        <f t="shared" si="26"/>
        <v>1</v>
      </c>
      <c r="O225" s="3">
        <f t="shared" si="27"/>
        <v>1</v>
      </c>
      <c r="P225" s="3">
        <f t="shared" si="29"/>
        <v>364</v>
      </c>
      <c r="Q225" s="51">
        <f t="shared" si="28"/>
        <v>119464.8</v>
      </c>
      <c r="R225" s="51"/>
      <c r="S225" s="51"/>
      <c r="T225" s="51"/>
      <c r="U225" s="51"/>
      <c r="V225" s="51"/>
      <c r="W225" s="13">
        <f t="shared" si="30"/>
        <v>89.508196721311478</v>
      </c>
      <c r="X225" s="14">
        <f t="shared" si="31"/>
        <v>39.781420765027335</v>
      </c>
    </row>
    <row r="226" spans="1:24" ht="14.5" x14ac:dyDescent="0.35">
      <c r="A226">
        <v>2028</v>
      </c>
      <c r="B226" t="s">
        <v>315</v>
      </c>
      <c r="C226" t="s">
        <v>1488</v>
      </c>
      <c r="D226" t="s">
        <v>316</v>
      </c>
      <c r="E226" t="s">
        <v>276</v>
      </c>
      <c r="F226" t="s">
        <v>1505</v>
      </c>
      <c r="G226" t="s">
        <v>40</v>
      </c>
      <c r="H226" s="6">
        <v>43832</v>
      </c>
      <c r="I226" s="2">
        <v>45657</v>
      </c>
      <c r="J226">
        <v>362.6</v>
      </c>
      <c r="K226" s="45">
        <f t="shared" si="24"/>
        <v>740.66797385620919</v>
      </c>
      <c r="L226" s="2"/>
      <c r="M226" s="3">
        <f t="shared" si="25"/>
        <v>366</v>
      </c>
      <c r="N226" s="3">
        <f t="shared" si="26"/>
        <v>0</v>
      </c>
      <c r="O226" s="3">
        <f t="shared" si="27"/>
        <v>0</v>
      </c>
      <c r="P226" s="3">
        <f t="shared" si="29"/>
        <v>366</v>
      </c>
      <c r="Q226" s="51">
        <f t="shared" si="28"/>
        <v>132711.6</v>
      </c>
      <c r="R226" s="51"/>
      <c r="S226" s="51"/>
      <c r="T226" s="51"/>
      <c r="U226" s="51"/>
      <c r="V226" s="51"/>
      <c r="W226" s="13">
        <f t="shared" si="30"/>
        <v>90</v>
      </c>
      <c r="X226" s="14">
        <f t="shared" si="31"/>
        <v>40</v>
      </c>
    </row>
    <row r="227" spans="1:24" ht="14.5" x14ac:dyDescent="0.35">
      <c r="A227">
        <v>2029</v>
      </c>
      <c r="B227" t="s">
        <v>317</v>
      </c>
      <c r="C227" t="s">
        <v>1385</v>
      </c>
      <c r="D227" t="s">
        <v>821</v>
      </c>
      <c r="E227" t="s">
        <v>276</v>
      </c>
      <c r="F227" t="s">
        <v>1500</v>
      </c>
      <c r="G227" t="s">
        <v>40</v>
      </c>
      <c r="H227" s="6">
        <v>43832</v>
      </c>
      <c r="I227" s="2">
        <v>45657</v>
      </c>
      <c r="J227">
        <v>362.6</v>
      </c>
      <c r="K227" s="45">
        <f t="shared" si="24"/>
        <v>956.47862745098041</v>
      </c>
      <c r="L227" s="2"/>
      <c r="M227" s="3">
        <f t="shared" si="25"/>
        <v>366</v>
      </c>
      <c r="N227" s="3">
        <f t="shared" si="26"/>
        <v>0</v>
      </c>
      <c r="O227" s="3">
        <f t="shared" si="27"/>
        <v>0</v>
      </c>
      <c r="P227" s="3">
        <f t="shared" si="29"/>
        <v>366</v>
      </c>
      <c r="Q227" s="51">
        <f t="shared" si="28"/>
        <v>132711.6</v>
      </c>
      <c r="R227" s="51"/>
      <c r="S227" s="51"/>
      <c r="T227" s="51"/>
      <c r="U227" s="51"/>
      <c r="V227" s="51"/>
      <c r="W227" s="13">
        <f t="shared" si="30"/>
        <v>90</v>
      </c>
      <c r="X227" s="14">
        <f t="shared" si="31"/>
        <v>40</v>
      </c>
    </row>
    <row r="228" spans="1:24" ht="14.5" x14ac:dyDescent="0.35">
      <c r="A228">
        <v>2031</v>
      </c>
      <c r="B228" t="s">
        <v>319</v>
      </c>
      <c r="C228" t="s">
        <v>1385</v>
      </c>
      <c r="D228" t="s">
        <v>316</v>
      </c>
      <c r="E228" t="s">
        <v>276</v>
      </c>
      <c r="F228" t="s">
        <v>277</v>
      </c>
      <c r="G228" t="s">
        <v>40</v>
      </c>
      <c r="H228" s="6">
        <v>43832</v>
      </c>
      <c r="I228" s="2">
        <v>45657</v>
      </c>
      <c r="J228">
        <v>362.6</v>
      </c>
      <c r="K228" s="45">
        <f t="shared" si="24"/>
        <v>831.84503267973867</v>
      </c>
      <c r="L228" s="2"/>
      <c r="M228" s="3">
        <f t="shared" si="25"/>
        <v>366</v>
      </c>
      <c r="N228" s="3">
        <f t="shared" si="26"/>
        <v>1</v>
      </c>
      <c r="O228" s="3">
        <f t="shared" si="27"/>
        <v>50</v>
      </c>
      <c r="P228" s="3">
        <f t="shared" si="29"/>
        <v>315</v>
      </c>
      <c r="Q228" s="51">
        <f t="shared" si="28"/>
        <v>114219</v>
      </c>
      <c r="R228" s="51"/>
      <c r="S228" s="51"/>
      <c r="T228" s="51"/>
      <c r="U228" s="51"/>
      <c r="V228" s="51"/>
      <c r="W228" s="13">
        <f t="shared" si="30"/>
        <v>77.459016393442624</v>
      </c>
      <c r="X228" s="14">
        <f t="shared" si="31"/>
        <v>34.426229508196727</v>
      </c>
    </row>
    <row r="229" spans="1:24" ht="14.5" x14ac:dyDescent="0.35">
      <c r="A229">
        <v>2033</v>
      </c>
      <c r="B229" t="s">
        <v>320</v>
      </c>
      <c r="C229" t="s">
        <v>1385</v>
      </c>
      <c r="D229" t="s">
        <v>292</v>
      </c>
      <c r="E229" t="s">
        <v>276</v>
      </c>
      <c r="F229" t="s">
        <v>277</v>
      </c>
      <c r="G229" t="s">
        <v>40</v>
      </c>
      <c r="H229" s="6">
        <v>43832</v>
      </c>
      <c r="I229" s="2">
        <v>45657</v>
      </c>
      <c r="J229">
        <v>434.62</v>
      </c>
      <c r="K229" s="45">
        <f t="shared" si="24"/>
        <v>829.45660130718966</v>
      </c>
      <c r="L229" s="2"/>
      <c r="M229" s="3">
        <f t="shared" si="25"/>
        <v>366</v>
      </c>
      <c r="N229" s="3">
        <f t="shared" si="26"/>
        <v>3</v>
      </c>
      <c r="O229" s="3">
        <f t="shared" si="27"/>
        <v>0</v>
      </c>
      <c r="P229" s="3">
        <f t="shared" si="29"/>
        <v>363</v>
      </c>
      <c r="Q229" s="51">
        <f t="shared" si="28"/>
        <v>157767.06</v>
      </c>
      <c r="R229" s="51"/>
      <c r="S229" s="51"/>
      <c r="T229" s="51"/>
      <c r="U229" s="51"/>
      <c r="V229" s="51"/>
      <c r="W229" s="13">
        <f t="shared" si="30"/>
        <v>89.26229508196721</v>
      </c>
      <c r="X229" s="14">
        <f t="shared" si="31"/>
        <v>39.672131147540995</v>
      </c>
    </row>
    <row r="230" spans="1:24" ht="14.5" x14ac:dyDescent="0.35">
      <c r="A230">
        <v>2034</v>
      </c>
      <c r="B230" t="s">
        <v>321</v>
      </c>
      <c r="C230" t="s">
        <v>1385</v>
      </c>
      <c r="D230" t="s">
        <v>408</v>
      </c>
      <c r="E230" t="s">
        <v>276</v>
      </c>
      <c r="F230" t="s">
        <v>277</v>
      </c>
      <c r="G230" t="s">
        <v>40</v>
      </c>
      <c r="H230" s="6">
        <v>43832</v>
      </c>
      <c r="I230" s="2">
        <v>45657</v>
      </c>
      <c r="J230">
        <v>362.6</v>
      </c>
      <c r="K230" s="45">
        <f t="shared" si="24"/>
        <v>857.01</v>
      </c>
      <c r="L230" s="2"/>
      <c r="M230" s="3">
        <f t="shared" si="25"/>
        <v>366</v>
      </c>
      <c r="N230" s="3">
        <f t="shared" si="26"/>
        <v>4</v>
      </c>
      <c r="O230" s="3">
        <f t="shared" si="27"/>
        <v>0</v>
      </c>
      <c r="P230" s="3">
        <f t="shared" si="29"/>
        <v>362</v>
      </c>
      <c r="Q230" s="51">
        <f t="shared" si="28"/>
        <v>131261.20000000001</v>
      </c>
      <c r="R230" s="51"/>
      <c r="S230" s="51"/>
      <c r="T230" s="51"/>
      <c r="U230" s="51"/>
      <c r="V230" s="51"/>
      <c r="W230" s="13">
        <f t="shared" si="30"/>
        <v>89.016393442622956</v>
      </c>
      <c r="X230" s="14">
        <f t="shared" si="31"/>
        <v>39.562841530054641</v>
      </c>
    </row>
    <row r="231" spans="1:24" ht="14.5" x14ac:dyDescent="0.35">
      <c r="A231">
        <v>2035</v>
      </c>
      <c r="B231" t="s">
        <v>322</v>
      </c>
      <c r="C231" t="s">
        <v>1488</v>
      </c>
      <c r="D231" t="s">
        <v>275</v>
      </c>
      <c r="E231" t="s">
        <v>276</v>
      </c>
      <c r="F231" t="s">
        <v>277</v>
      </c>
      <c r="G231" t="s">
        <v>40</v>
      </c>
      <c r="H231" s="6">
        <v>43832</v>
      </c>
      <c r="I231" s="2">
        <v>45657</v>
      </c>
      <c r="J231">
        <v>300.25</v>
      </c>
      <c r="K231" s="45">
        <f t="shared" si="24"/>
        <v>923.56686274509786</v>
      </c>
      <c r="L231" s="2"/>
      <c r="M231" s="3">
        <f t="shared" si="25"/>
        <v>366</v>
      </c>
      <c r="N231" s="3">
        <f t="shared" si="26"/>
        <v>0</v>
      </c>
      <c r="O231" s="3">
        <f t="shared" si="27"/>
        <v>0</v>
      </c>
      <c r="P231" s="3">
        <f t="shared" si="29"/>
        <v>366</v>
      </c>
      <c r="Q231" s="51">
        <f t="shared" si="28"/>
        <v>109891.5</v>
      </c>
      <c r="R231" s="51"/>
      <c r="S231" s="51"/>
      <c r="T231" s="51"/>
      <c r="U231" s="51"/>
      <c r="V231" s="51"/>
      <c r="W231" s="13">
        <f t="shared" si="30"/>
        <v>90</v>
      </c>
      <c r="X231" s="14">
        <f t="shared" si="31"/>
        <v>40</v>
      </c>
    </row>
    <row r="232" spans="1:24" ht="14.5" x14ac:dyDescent="0.35">
      <c r="A232">
        <v>2036</v>
      </c>
      <c r="B232" t="s">
        <v>323</v>
      </c>
      <c r="C232" t="s">
        <v>1385</v>
      </c>
      <c r="D232" t="s">
        <v>316</v>
      </c>
      <c r="E232" t="s">
        <v>276</v>
      </c>
      <c r="F232" t="s">
        <v>277</v>
      </c>
      <c r="G232" t="s">
        <v>40</v>
      </c>
      <c r="H232" s="6">
        <v>43832</v>
      </c>
      <c r="I232" s="2">
        <v>45657</v>
      </c>
      <c r="J232">
        <v>362.6</v>
      </c>
      <c r="K232" s="45">
        <f t="shared" si="24"/>
        <v>815.34607843137258</v>
      </c>
      <c r="L232" s="2"/>
      <c r="M232" s="3">
        <f t="shared" si="25"/>
        <v>366</v>
      </c>
      <c r="N232" s="3">
        <f t="shared" si="26"/>
        <v>3</v>
      </c>
      <c r="O232" s="3">
        <f t="shared" si="27"/>
        <v>0</v>
      </c>
      <c r="P232" s="3">
        <f t="shared" si="29"/>
        <v>363</v>
      </c>
      <c r="Q232" s="51">
        <f t="shared" si="28"/>
        <v>131623.80000000002</v>
      </c>
      <c r="R232" s="51"/>
      <c r="S232" s="51"/>
      <c r="T232" s="51"/>
      <c r="U232" s="51"/>
      <c r="V232" s="51"/>
      <c r="W232" s="13">
        <f t="shared" si="30"/>
        <v>89.26229508196721</v>
      </c>
      <c r="X232" s="14">
        <f t="shared" si="31"/>
        <v>39.672131147540995</v>
      </c>
    </row>
    <row r="233" spans="1:24" ht="14.5" x14ac:dyDescent="0.35">
      <c r="A233">
        <v>2037</v>
      </c>
      <c r="B233" t="s">
        <v>324</v>
      </c>
      <c r="C233" t="s">
        <v>1385</v>
      </c>
      <c r="D233" t="s">
        <v>312</v>
      </c>
      <c r="E233" t="s">
        <v>276</v>
      </c>
      <c r="F233" t="s">
        <v>277</v>
      </c>
      <c r="G233" t="s">
        <v>40</v>
      </c>
      <c r="H233" s="6">
        <v>43832</v>
      </c>
      <c r="I233" s="2">
        <v>45657</v>
      </c>
      <c r="J233">
        <v>300.25</v>
      </c>
      <c r="K233" s="45">
        <f t="shared" si="24"/>
        <v>827.52111111111117</v>
      </c>
      <c r="L233" s="2"/>
      <c r="M233" s="3">
        <f t="shared" si="25"/>
        <v>366</v>
      </c>
      <c r="N233" s="3">
        <f t="shared" si="26"/>
        <v>0</v>
      </c>
      <c r="O233" s="3">
        <f t="shared" si="27"/>
        <v>0</v>
      </c>
      <c r="P233" s="3">
        <f t="shared" si="29"/>
        <v>366</v>
      </c>
      <c r="Q233" s="51">
        <f t="shared" si="28"/>
        <v>109891.5</v>
      </c>
      <c r="R233" s="51"/>
      <c r="S233" s="51"/>
      <c r="T233" s="51"/>
      <c r="U233" s="51"/>
      <c r="V233" s="51"/>
      <c r="W233" s="13">
        <f t="shared" si="30"/>
        <v>90</v>
      </c>
      <c r="X233" s="14">
        <f t="shared" si="31"/>
        <v>40</v>
      </c>
    </row>
    <row r="234" spans="1:24" ht="14.5" x14ac:dyDescent="0.35">
      <c r="A234">
        <v>2038</v>
      </c>
      <c r="B234" t="s">
        <v>325</v>
      </c>
      <c r="C234" t="s">
        <v>1385</v>
      </c>
      <c r="D234" t="s">
        <v>296</v>
      </c>
      <c r="E234" t="s">
        <v>276</v>
      </c>
      <c r="F234" t="s">
        <v>277</v>
      </c>
      <c r="G234" t="s">
        <v>40</v>
      </c>
      <c r="H234" s="6">
        <v>43832</v>
      </c>
      <c r="I234" s="2">
        <v>45657</v>
      </c>
      <c r="J234">
        <v>434.62</v>
      </c>
      <c r="K234" s="45">
        <f t="shared" si="24"/>
        <v>988.21960784313728</v>
      </c>
      <c r="L234" s="2"/>
      <c r="M234" s="3">
        <f t="shared" si="25"/>
        <v>366</v>
      </c>
      <c r="N234" s="3">
        <f t="shared" si="26"/>
        <v>1</v>
      </c>
      <c r="O234" s="3">
        <f t="shared" si="27"/>
        <v>0</v>
      </c>
      <c r="P234" s="3">
        <f t="shared" si="29"/>
        <v>365</v>
      </c>
      <c r="Q234" s="51">
        <f t="shared" si="28"/>
        <v>158636.29999999999</v>
      </c>
      <c r="R234" s="51"/>
      <c r="S234" s="51"/>
      <c r="T234" s="51"/>
      <c r="U234" s="51"/>
      <c r="V234" s="51"/>
      <c r="W234" s="13">
        <f t="shared" si="30"/>
        <v>89.754098360655732</v>
      </c>
      <c r="X234" s="14">
        <f t="shared" si="31"/>
        <v>39.89071038251366</v>
      </c>
    </row>
    <row r="235" spans="1:24" ht="14.5" x14ac:dyDescent="0.35">
      <c r="A235">
        <v>2039</v>
      </c>
      <c r="B235" t="s">
        <v>326</v>
      </c>
      <c r="C235" t="s">
        <v>1385</v>
      </c>
      <c r="D235" t="s">
        <v>327</v>
      </c>
      <c r="E235" t="s">
        <v>276</v>
      </c>
      <c r="F235" t="s">
        <v>1504</v>
      </c>
      <c r="G235" t="s">
        <v>1529</v>
      </c>
      <c r="H235" s="6">
        <v>43832</v>
      </c>
      <c r="I235" s="2">
        <v>45657</v>
      </c>
      <c r="J235">
        <v>455.8</v>
      </c>
      <c r="K235" s="45">
        <f t="shared" si="24"/>
        <v>952.16405228758151</v>
      </c>
      <c r="L235" s="2"/>
      <c r="M235" s="3">
        <f t="shared" si="25"/>
        <v>366</v>
      </c>
      <c r="N235" s="3">
        <f t="shared" si="26"/>
        <v>1</v>
      </c>
      <c r="O235" s="3">
        <f t="shared" si="27"/>
        <v>0</v>
      </c>
      <c r="P235" s="3">
        <f t="shared" si="29"/>
        <v>365</v>
      </c>
      <c r="Q235" s="51">
        <f t="shared" si="28"/>
        <v>166367</v>
      </c>
      <c r="R235" s="51"/>
      <c r="S235" s="51"/>
      <c r="T235" s="51"/>
      <c r="U235" s="51"/>
      <c r="V235" s="51"/>
      <c r="W235" s="13">
        <f t="shared" si="30"/>
        <v>89.754098360655732</v>
      </c>
      <c r="X235" s="14">
        <f t="shared" si="31"/>
        <v>39.89071038251366</v>
      </c>
    </row>
    <row r="236" spans="1:24" ht="14.5" x14ac:dyDescent="0.35">
      <c r="A236">
        <v>2040</v>
      </c>
      <c r="B236" t="s">
        <v>328</v>
      </c>
      <c r="C236" t="s">
        <v>1385</v>
      </c>
      <c r="D236" t="s">
        <v>329</v>
      </c>
      <c r="E236" t="s">
        <v>276</v>
      </c>
      <c r="F236" t="s">
        <v>1504</v>
      </c>
      <c r="G236" t="s">
        <v>1529</v>
      </c>
      <c r="H236" s="6">
        <v>43832</v>
      </c>
      <c r="I236" s="2">
        <v>45657</v>
      </c>
      <c r="J236">
        <v>778.3</v>
      </c>
      <c r="K236" s="45">
        <f t="shared" si="24"/>
        <v>1926.5027450980392</v>
      </c>
      <c r="L236" s="2"/>
      <c r="M236" s="3">
        <f t="shared" si="25"/>
        <v>366</v>
      </c>
      <c r="N236" s="3">
        <f t="shared" si="26"/>
        <v>2</v>
      </c>
      <c r="O236" s="3">
        <f t="shared" si="27"/>
        <v>7</v>
      </c>
      <c r="P236" s="3">
        <f t="shared" si="29"/>
        <v>357</v>
      </c>
      <c r="Q236" s="51">
        <f t="shared" si="28"/>
        <v>186191.20799999998</v>
      </c>
      <c r="R236" s="51"/>
      <c r="S236" s="51"/>
      <c r="T236" s="51"/>
      <c r="U236" s="51"/>
      <c r="V236" s="51"/>
      <c r="W236" s="13">
        <f t="shared" si="30"/>
        <v>87.786885245901644</v>
      </c>
      <c r="X236" s="14">
        <f t="shared" si="31"/>
        <v>39.016393442622942</v>
      </c>
    </row>
    <row r="237" spans="1:24" ht="14.5" x14ac:dyDescent="0.35">
      <c r="A237">
        <v>2041</v>
      </c>
      <c r="B237" t="s">
        <v>330</v>
      </c>
      <c r="C237" t="s">
        <v>1385</v>
      </c>
      <c r="D237" t="s">
        <v>282</v>
      </c>
      <c r="E237" t="s">
        <v>276</v>
      </c>
      <c r="F237" t="s">
        <v>277</v>
      </c>
      <c r="G237" t="s">
        <v>40</v>
      </c>
      <c r="H237" s="6">
        <v>43832</v>
      </c>
      <c r="I237" s="2">
        <v>45657</v>
      </c>
      <c r="J237">
        <v>328.2</v>
      </c>
      <c r="K237" s="45">
        <f t="shared" si="24"/>
        <v>843.6747058823529</v>
      </c>
      <c r="L237" s="2"/>
      <c r="M237" s="3">
        <f t="shared" si="25"/>
        <v>366</v>
      </c>
      <c r="N237" s="3">
        <f t="shared" si="26"/>
        <v>1</v>
      </c>
      <c r="O237" s="3">
        <f t="shared" si="27"/>
        <v>0</v>
      </c>
      <c r="P237" s="3">
        <f t="shared" si="29"/>
        <v>365</v>
      </c>
      <c r="Q237" s="51">
        <f t="shared" si="28"/>
        <v>119793</v>
      </c>
      <c r="R237" s="51"/>
      <c r="S237" s="51"/>
      <c r="T237" s="51"/>
      <c r="U237" s="51"/>
      <c r="V237" s="51"/>
      <c r="W237" s="13">
        <f t="shared" si="30"/>
        <v>89.754098360655732</v>
      </c>
      <c r="X237" s="14">
        <f t="shared" si="31"/>
        <v>39.89071038251366</v>
      </c>
    </row>
    <row r="238" spans="1:24" ht="14.5" x14ac:dyDescent="0.35">
      <c r="A238">
        <v>2042</v>
      </c>
      <c r="B238" t="s">
        <v>331</v>
      </c>
      <c r="C238" t="s">
        <v>1385</v>
      </c>
      <c r="D238" t="s">
        <v>408</v>
      </c>
      <c r="E238" t="s">
        <v>276</v>
      </c>
      <c r="F238" t="s">
        <v>277</v>
      </c>
      <c r="G238" t="s">
        <v>40</v>
      </c>
      <c r="H238" s="6">
        <v>43832</v>
      </c>
      <c r="I238" s="2">
        <v>45657</v>
      </c>
      <c r="J238">
        <v>362.6</v>
      </c>
      <c r="K238" s="45">
        <f t="shared" si="24"/>
        <v>680.5196732026144</v>
      </c>
      <c r="L238" s="2"/>
      <c r="M238" s="3">
        <f t="shared" si="25"/>
        <v>366</v>
      </c>
      <c r="N238" s="3">
        <f t="shared" si="26"/>
        <v>6</v>
      </c>
      <c r="O238" s="3">
        <f t="shared" si="27"/>
        <v>0</v>
      </c>
      <c r="P238" s="3">
        <f t="shared" si="29"/>
        <v>360</v>
      </c>
      <c r="Q238" s="51">
        <f t="shared" si="28"/>
        <v>130536.00000000001</v>
      </c>
      <c r="R238" s="51"/>
      <c r="S238" s="51"/>
      <c r="T238" s="51"/>
      <c r="U238" s="51"/>
      <c r="V238" s="51"/>
      <c r="W238" s="13">
        <f t="shared" si="30"/>
        <v>88.52459016393442</v>
      </c>
      <c r="X238" s="14">
        <f t="shared" si="31"/>
        <v>39.344262295081975</v>
      </c>
    </row>
    <row r="239" spans="1:24" ht="14.5" x14ac:dyDescent="0.35">
      <c r="A239">
        <v>2043</v>
      </c>
      <c r="B239" t="s">
        <v>332</v>
      </c>
      <c r="C239" t="s">
        <v>1385</v>
      </c>
      <c r="D239" t="s">
        <v>296</v>
      </c>
      <c r="E239" t="s">
        <v>276</v>
      </c>
      <c r="F239" t="s">
        <v>277</v>
      </c>
      <c r="G239" t="s">
        <v>40</v>
      </c>
      <c r="H239" s="6">
        <v>43832</v>
      </c>
      <c r="I239" s="2">
        <v>45657</v>
      </c>
      <c r="J239">
        <v>434.62</v>
      </c>
      <c r="K239" s="45">
        <f t="shared" si="24"/>
        <v>1116.3301960784315</v>
      </c>
      <c r="L239" s="2"/>
      <c r="M239" s="3">
        <f t="shared" si="25"/>
        <v>366</v>
      </c>
      <c r="N239" s="3">
        <f t="shared" si="26"/>
        <v>2</v>
      </c>
      <c r="O239" s="3">
        <f t="shared" si="27"/>
        <v>0</v>
      </c>
      <c r="P239" s="3">
        <f t="shared" si="29"/>
        <v>364</v>
      </c>
      <c r="Q239" s="51">
        <f t="shared" si="28"/>
        <v>158201.68</v>
      </c>
      <c r="R239" s="51"/>
      <c r="S239" s="51"/>
      <c r="T239" s="51"/>
      <c r="U239" s="51"/>
      <c r="V239" s="51"/>
      <c r="W239" s="13">
        <f t="shared" si="30"/>
        <v>89.508196721311478</v>
      </c>
      <c r="X239" s="14">
        <f t="shared" si="31"/>
        <v>39.781420765027335</v>
      </c>
    </row>
    <row r="240" spans="1:24" ht="14.5" x14ac:dyDescent="0.35">
      <c r="A240">
        <v>2044</v>
      </c>
      <c r="B240" t="s">
        <v>333</v>
      </c>
      <c r="C240" t="s">
        <v>1385</v>
      </c>
      <c r="D240" t="s">
        <v>292</v>
      </c>
      <c r="E240" t="s">
        <v>276</v>
      </c>
      <c r="F240" t="s">
        <v>277</v>
      </c>
      <c r="G240" t="s">
        <v>40</v>
      </c>
      <c r="H240" s="6">
        <v>43832</v>
      </c>
      <c r="I240" s="2">
        <v>45657</v>
      </c>
      <c r="J240">
        <v>434.62</v>
      </c>
      <c r="K240" s="45">
        <f t="shared" si="24"/>
        <v>1254.9256209150326</v>
      </c>
      <c r="L240" s="2"/>
      <c r="M240" s="3">
        <f t="shared" si="25"/>
        <v>366</v>
      </c>
      <c r="N240" s="3">
        <f t="shared" si="26"/>
        <v>1</v>
      </c>
      <c r="O240" s="3">
        <f t="shared" si="27"/>
        <v>0</v>
      </c>
      <c r="P240" s="3">
        <f t="shared" si="29"/>
        <v>365</v>
      </c>
      <c r="Q240" s="51">
        <f t="shared" si="28"/>
        <v>158636.29999999999</v>
      </c>
      <c r="R240" s="51"/>
      <c r="S240" s="51"/>
      <c r="T240" s="51"/>
      <c r="U240" s="51"/>
      <c r="V240" s="51"/>
      <c r="W240" s="13">
        <f t="shared" si="30"/>
        <v>89.754098360655732</v>
      </c>
      <c r="X240" s="14">
        <f t="shared" si="31"/>
        <v>39.89071038251366</v>
      </c>
    </row>
    <row r="241" spans="1:24" ht="14.5" x14ac:dyDescent="0.35">
      <c r="A241">
        <v>2045</v>
      </c>
      <c r="B241" t="s">
        <v>334</v>
      </c>
      <c r="C241" t="s">
        <v>1385</v>
      </c>
      <c r="D241" t="s">
        <v>282</v>
      </c>
      <c r="E241" t="s">
        <v>276</v>
      </c>
      <c r="F241" t="s">
        <v>277</v>
      </c>
      <c r="G241" t="s">
        <v>40</v>
      </c>
      <c r="H241" s="6">
        <v>43832</v>
      </c>
      <c r="I241" s="2">
        <v>45657</v>
      </c>
      <c r="J241">
        <v>328.2</v>
      </c>
      <c r="K241" s="45">
        <f t="shared" si="24"/>
        <v>790.53300653594772</v>
      </c>
      <c r="L241" s="2"/>
      <c r="M241" s="3">
        <f t="shared" si="25"/>
        <v>366</v>
      </c>
      <c r="N241" s="3">
        <f t="shared" si="26"/>
        <v>5</v>
      </c>
      <c r="O241" s="3">
        <f t="shared" si="27"/>
        <v>0</v>
      </c>
      <c r="P241" s="3">
        <f t="shared" si="29"/>
        <v>361</v>
      </c>
      <c r="Q241" s="51">
        <f t="shared" si="28"/>
        <v>118480.2</v>
      </c>
      <c r="R241" s="51"/>
      <c r="S241" s="51"/>
      <c r="T241" s="51"/>
      <c r="U241" s="51"/>
      <c r="V241" s="51"/>
      <c r="W241" s="13">
        <f t="shared" si="30"/>
        <v>88.770491803278688</v>
      </c>
      <c r="X241" s="14">
        <f t="shared" si="31"/>
        <v>39.453551912568301</v>
      </c>
    </row>
    <row r="242" spans="1:24" ht="14.5" x14ac:dyDescent="0.35">
      <c r="A242">
        <v>2047</v>
      </c>
      <c r="B242" t="s">
        <v>335</v>
      </c>
      <c r="C242" t="s">
        <v>1385</v>
      </c>
      <c r="D242" t="s">
        <v>336</v>
      </c>
      <c r="E242" t="s">
        <v>276</v>
      </c>
      <c r="F242" t="s">
        <v>310</v>
      </c>
      <c r="G242" t="s">
        <v>40</v>
      </c>
      <c r="H242" s="6">
        <v>43832</v>
      </c>
      <c r="I242" s="2">
        <v>45657</v>
      </c>
      <c r="J242">
        <v>300.25</v>
      </c>
      <c r="K242" s="45">
        <f t="shared" si="24"/>
        <v>720.07026143790847</v>
      </c>
      <c r="L242" s="2"/>
      <c r="M242" s="3">
        <f t="shared" si="25"/>
        <v>366</v>
      </c>
      <c r="N242" s="3">
        <f t="shared" si="26"/>
        <v>0</v>
      </c>
      <c r="O242" s="3">
        <f t="shared" si="27"/>
        <v>7</v>
      </c>
      <c r="P242" s="3">
        <f t="shared" si="29"/>
        <v>359</v>
      </c>
      <c r="Q242" s="51">
        <f t="shared" si="28"/>
        <v>107789.75</v>
      </c>
      <c r="R242" s="51"/>
      <c r="S242" s="51"/>
      <c r="T242" s="51"/>
      <c r="U242" s="51"/>
      <c r="V242" s="51"/>
      <c r="W242" s="13">
        <f t="shared" si="30"/>
        <v>88.278688524590166</v>
      </c>
      <c r="X242" s="14">
        <f t="shared" si="31"/>
        <v>39.234972677595636</v>
      </c>
    </row>
    <row r="243" spans="1:24" ht="14.5" x14ac:dyDescent="0.35">
      <c r="A243">
        <v>2048</v>
      </c>
      <c r="B243" t="s">
        <v>337</v>
      </c>
      <c r="C243" t="s">
        <v>1385</v>
      </c>
      <c r="D243" t="s">
        <v>286</v>
      </c>
      <c r="E243" t="s">
        <v>276</v>
      </c>
      <c r="F243" t="s">
        <v>1504</v>
      </c>
      <c r="G243" t="s">
        <v>1529</v>
      </c>
      <c r="H243" s="6">
        <v>43832</v>
      </c>
      <c r="I243" s="2">
        <v>45657</v>
      </c>
      <c r="J243">
        <v>455.8</v>
      </c>
      <c r="K243" s="45">
        <f t="shared" si="24"/>
        <v>1503.739934640523</v>
      </c>
      <c r="L243" s="2"/>
      <c r="M243" s="3">
        <f t="shared" si="25"/>
        <v>366</v>
      </c>
      <c r="N243" s="3">
        <f t="shared" si="26"/>
        <v>3</v>
      </c>
      <c r="O243" s="3">
        <f t="shared" si="27"/>
        <v>0</v>
      </c>
      <c r="P243" s="3">
        <f t="shared" si="29"/>
        <v>363</v>
      </c>
      <c r="Q243" s="51">
        <f t="shared" si="28"/>
        <v>165455.4</v>
      </c>
      <c r="R243" s="51"/>
      <c r="S243" s="51"/>
      <c r="T243" s="51"/>
      <c r="U243" s="51"/>
      <c r="V243" s="51"/>
      <c r="W243" s="13">
        <f t="shared" si="30"/>
        <v>89.26229508196721</v>
      </c>
      <c r="X243" s="14">
        <f t="shared" si="31"/>
        <v>39.672131147540995</v>
      </c>
    </row>
    <row r="244" spans="1:24" ht="14.5" x14ac:dyDescent="0.35">
      <c r="A244">
        <v>2049</v>
      </c>
      <c r="B244" t="s">
        <v>338</v>
      </c>
      <c r="C244" t="s">
        <v>1385</v>
      </c>
      <c r="D244" t="s">
        <v>339</v>
      </c>
      <c r="E244" t="s">
        <v>276</v>
      </c>
      <c r="F244" t="s">
        <v>277</v>
      </c>
      <c r="G244" t="s">
        <v>40</v>
      </c>
      <c r="H244" s="6">
        <v>43832</v>
      </c>
      <c r="I244" s="2">
        <v>45657</v>
      </c>
      <c r="J244">
        <v>434.62</v>
      </c>
      <c r="K244" s="45">
        <f t="shared" si="24"/>
        <v>937.97568627450983</v>
      </c>
      <c r="L244" s="2"/>
      <c r="M244" s="3">
        <f t="shared" si="25"/>
        <v>366</v>
      </c>
      <c r="N244" s="3">
        <f t="shared" si="26"/>
        <v>1</v>
      </c>
      <c r="O244" s="3">
        <f t="shared" si="27"/>
        <v>0</v>
      </c>
      <c r="P244" s="3">
        <f t="shared" si="29"/>
        <v>365</v>
      </c>
      <c r="Q244" s="51">
        <f t="shared" si="28"/>
        <v>158636.29999999999</v>
      </c>
      <c r="R244" s="51"/>
      <c r="S244" s="51"/>
      <c r="T244" s="51"/>
      <c r="U244" s="51"/>
      <c r="V244" s="51"/>
      <c r="W244" s="13">
        <f t="shared" si="30"/>
        <v>89.754098360655732</v>
      </c>
      <c r="X244" s="14">
        <f t="shared" si="31"/>
        <v>39.89071038251366</v>
      </c>
    </row>
    <row r="245" spans="1:24" ht="14.5" x14ac:dyDescent="0.35">
      <c r="A245">
        <v>2051</v>
      </c>
      <c r="B245" t="s">
        <v>340</v>
      </c>
      <c r="C245" t="s">
        <v>1385</v>
      </c>
      <c r="D245" t="s">
        <v>341</v>
      </c>
      <c r="E245" t="s">
        <v>276</v>
      </c>
      <c r="F245" t="s">
        <v>277</v>
      </c>
      <c r="G245" t="s">
        <v>40</v>
      </c>
      <c r="H245" s="6">
        <v>43832</v>
      </c>
      <c r="I245" s="2">
        <v>45657</v>
      </c>
      <c r="J245">
        <v>362.6</v>
      </c>
      <c r="K245" s="45">
        <f t="shared" si="24"/>
        <v>711.22581699346415</v>
      </c>
      <c r="L245" s="2"/>
      <c r="M245" s="3">
        <f t="shared" si="25"/>
        <v>366</v>
      </c>
      <c r="N245" s="3">
        <f t="shared" si="26"/>
        <v>8</v>
      </c>
      <c r="O245" s="3">
        <f t="shared" si="27"/>
        <v>0</v>
      </c>
      <c r="P245" s="3">
        <f t="shared" si="29"/>
        <v>358</v>
      </c>
      <c r="Q245" s="51">
        <f t="shared" si="28"/>
        <v>129810.8</v>
      </c>
      <c r="R245" s="51"/>
      <c r="S245" s="51"/>
      <c r="T245" s="51"/>
      <c r="U245" s="51"/>
      <c r="V245" s="51"/>
      <c r="W245" s="13">
        <f t="shared" si="30"/>
        <v>88.032786885245898</v>
      </c>
      <c r="X245" s="14">
        <f t="shared" si="31"/>
        <v>39.125683060109296</v>
      </c>
    </row>
    <row r="246" spans="1:24" ht="14.5" x14ac:dyDescent="0.35">
      <c r="A246">
        <v>2052</v>
      </c>
      <c r="B246" t="s">
        <v>342</v>
      </c>
      <c r="C246" t="s">
        <v>1385</v>
      </c>
      <c r="D246" t="s">
        <v>339</v>
      </c>
      <c r="E246" t="s">
        <v>276</v>
      </c>
      <c r="F246" t="s">
        <v>277</v>
      </c>
      <c r="G246" t="s">
        <v>40</v>
      </c>
      <c r="H246" s="6">
        <v>43832</v>
      </c>
      <c r="I246" s="2">
        <v>45657</v>
      </c>
      <c r="J246">
        <v>434.62</v>
      </c>
      <c r="K246" s="45">
        <f t="shared" si="24"/>
        <v>838.54169934640515</v>
      </c>
      <c r="L246" s="2"/>
      <c r="M246" s="3">
        <f t="shared" si="25"/>
        <v>366</v>
      </c>
      <c r="N246" s="3">
        <f t="shared" si="26"/>
        <v>6</v>
      </c>
      <c r="O246" s="3">
        <f t="shared" si="27"/>
        <v>0</v>
      </c>
      <c r="P246" s="3">
        <f t="shared" si="29"/>
        <v>360</v>
      </c>
      <c r="Q246" s="51">
        <f t="shared" si="28"/>
        <v>156463.20000000001</v>
      </c>
      <c r="R246" s="51"/>
      <c r="S246" s="51"/>
      <c r="T246" s="51"/>
      <c r="U246" s="51"/>
      <c r="V246" s="51"/>
      <c r="W246" s="13">
        <f t="shared" si="30"/>
        <v>88.52459016393442</v>
      </c>
      <c r="X246" s="14">
        <f t="shared" si="31"/>
        <v>39.344262295081975</v>
      </c>
    </row>
    <row r="247" spans="1:24" ht="14.5" x14ac:dyDescent="0.35">
      <c r="A247">
        <v>2053</v>
      </c>
      <c r="B247" t="s">
        <v>343</v>
      </c>
      <c r="C247" t="s">
        <v>1385</v>
      </c>
      <c r="D247" t="s">
        <v>292</v>
      </c>
      <c r="E247" t="s">
        <v>276</v>
      </c>
      <c r="F247" t="s">
        <v>277</v>
      </c>
      <c r="G247" t="s">
        <v>40</v>
      </c>
      <c r="H247" s="6">
        <v>43832</v>
      </c>
      <c r="I247" s="2">
        <v>45657</v>
      </c>
      <c r="J247">
        <v>434.62</v>
      </c>
      <c r="K247" s="45">
        <f t="shared" si="24"/>
        <v>977.84542483660152</v>
      </c>
      <c r="L247" s="2"/>
      <c r="M247" s="3">
        <f t="shared" si="25"/>
        <v>366</v>
      </c>
      <c r="N247" s="3">
        <f t="shared" si="26"/>
        <v>2</v>
      </c>
      <c r="O247" s="3">
        <f t="shared" si="27"/>
        <v>0</v>
      </c>
      <c r="P247" s="3">
        <f t="shared" si="29"/>
        <v>364</v>
      </c>
      <c r="Q247" s="51">
        <f t="shared" si="28"/>
        <v>158201.68</v>
      </c>
      <c r="R247" s="51"/>
      <c r="S247" s="51"/>
      <c r="T247" s="51"/>
      <c r="U247" s="51"/>
      <c r="V247" s="51"/>
      <c r="W247" s="13">
        <f t="shared" si="30"/>
        <v>89.508196721311478</v>
      </c>
      <c r="X247" s="14">
        <f t="shared" si="31"/>
        <v>39.781420765027335</v>
      </c>
    </row>
    <row r="248" spans="1:24" ht="14.5" x14ac:dyDescent="0.35">
      <c r="A248">
        <v>2054</v>
      </c>
      <c r="B248" t="s">
        <v>344</v>
      </c>
      <c r="C248" t="s">
        <v>1385</v>
      </c>
      <c r="D248" t="s">
        <v>289</v>
      </c>
      <c r="E248" t="s">
        <v>276</v>
      </c>
      <c r="F248" t="s">
        <v>277</v>
      </c>
      <c r="G248" t="s">
        <v>40</v>
      </c>
      <c r="H248" s="6">
        <v>43832</v>
      </c>
      <c r="I248" s="2">
        <v>45657</v>
      </c>
      <c r="J248">
        <v>362.6</v>
      </c>
      <c r="K248" s="45">
        <f t="shared" si="24"/>
        <v>702.25535947712433</v>
      </c>
      <c r="L248" s="2"/>
      <c r="M248" s="3">
        <f t="shared" si="25"/>
        <v>366</v>
      </c>
      <c r="N248" s="3">
        <f t="shared" si="26"/>
        <v>23</v>
      </c>
      <c r="O248" s="3">
        <f t="shared" si="27"/>
        <v>0</v>
      </c>
      <c r="P248" s="3">
        <f t="shared" si="29"/>
        <v>343</v>
      </c>
      <c r="Q248" s="51">
        <f t="shared" si="28"/>
        <v>124371.8</v>
      </c>
      <c r="R248" s="51"/>
      <c r="S248" s="51"/>
      <c r="T248" s="51"/>
      <c r="U248" s="51"/>
      <c r="V248" s="51"/>
      <c r="W248" s="13">
        <f t="shared" si="30"/>
        <v>84.344262295081961</v>
      </c>
      <c r="X248" s="14">
        <f t="shared" si="31"/>
        <v>37.486338797814213</v>
      </c>
    </row>
    <row r="249" spans="1:24" ht="14.5" x14ac:dyDescent="0.35">
      <c r="A249">
        <v>2055</v>
      </c>
      <c r="B249" t="s">
        <v>345</v>
      </c>
      <c r="C249" t="s">
        <v>1385</v>
      </c>
      <c r="D249" t="s">
        <v>282</v>
      </c>
      <c r="E249" t="s">
        <v>276</v>
      </c>
      <c r="F249" t="s">
        <v>277</v>
      </c>
      <c r="G249" t="s">
        <v>40</v>
      </c>
      <c r="H249" s="6">
        <v>43832</v>
      </c>
      <c r="I249" s="2">
        <v>45657</v>
      </c>
      <c r="J249">
        <v>310.68</v>
      </c>
      <c r="K249" s="45">
        <f t="shared" si="24"/>
        <v>646.13372549019618</v>
      </c>
      <c r="L249" s="2"/>
      <c r="M249" s="3">
        <f t="shared" si="25"/>
        <v>366</v>
      </c>
      <c r="N249" s="3">
        <f t="shared" si="26"/>
        <v>2</v>
      </c>
      <c r="O249" s="3">
        <f t="shared" si="27"/>
        <v>96</v>
      </c>
      <c r="P249" s="3">
        <f t="shared" si="29"/>
        <v>268</v>
      </c>
      <c r="Q249" s="51">
        <f t="shared" si="28"/>
        <v>83262.240000000005</v>
      </c>
      <c r="R249" s="51"/>
      <c r="S249" s="51"/>
      <c r="T249" s="51"/>
      <c r="U249" s="51"/>
      <c r="V249" s="51"/>
      <c r="W249" s="13">
        <f t="shared" si="30"/>
        <v>65.901639344262293</v>
      </c>
      <c r="X249" s="14">
        <f t="shared" si="31"/>
        <v>29.289617486338798</v>
      </c>
    </row>
    <row r="250" spans="1:24" ht="14.5" x14ac:dyDescent="0.35">
      <c r="A250">
        <v>2056</v>
      </c>
      <c r="B250" t="s">
        <v>346</v>
      </c>
      <c r="C250" t="s">
        <v>1385</v>
      </c>
      <c r="D250" t="s">
        <v>284</v>
      </c>
      <c r="E250" t="s">
        <v>276</v>
      </c>
      <c r="F250" t="s">
        <v>277</v>
      </c>
      <c r="G250" t="s">
        <v>40</v>
      </c>
      <c r="H250" s="6">
        <v>43936</v>
      </c>
      <c r="I250" s="2">
        <v>45657</v>
      </c>
      <c r="J250">
        <v>300.25</v>
      </c>
      <c r="K250" s="45">
        <f t="shared" si="24"/>
        <v>660.60673202614373</v>
      </c>
      <c r="L250" s="2"/>
      <c r="M250" s="3">
        <f t="shared" si="25"/>
        <v>366</v>
      </c>
      <c r="N250" s="3">
        <f t="shared" si="26"/>
        <v>7</v>
      </c>
      <c r="O250" s="3">
        <f t="shared" si="27"/>
        <v>0</v>
      </c>
      <c r="P250" s="3">
        <f t="shared" si="29"/>
        <v>359</v>
      </c>
      <c r="Q250" s="51">
        <f t="shared" si="28"/>
        <v>107789.75</v>
      </c>
      <c r="R250" s="51"/>
      <c r="S250" s="51"/>
      <c r="T250" s="51"/>
      <c r="U250" s="51"/>
      <c r="V250" s="51"/>
      <c r="W250" s="13">
        <f t="shared" si="30"/>
        <v>88.278688524590166</v>
      </c>
      <c r="X250" s="14">
        <f t="shared" si="31"/>
        <v>39.234972677595636</v>
      </c>
    </row>
    <row r="251" spans="1:24" ht="14.5" x14ac:dyDescent="0.35">
      <c r="A251">
        <v>2058</v>
      </c>
      <c r="B251" t="s">
        <v>348</v>
      </c>
      <c r="C251" t="s">
        <v>1385</v>
      </c>
      <c r="D251" t="s">
        <v>296</v>
      </c>
      <c r="E251" t="s">
        <v>276</v>
      </c>
      <c r="F251" t="s">
        <v>277</v>
      </c>
      <c r="G251" t="s">
        <v>40</v>
      </c>
      <c r="H251" s="6">
        <v>43832</v>
      </c>
      <c r="I251" s="2">
        <v>45657</v>
      </c>
      <c r="J251">
        <v>434.62</v>
      </c>
      <c r="K251" s="45">
        <f t="shared" si="24"/>
        <v>1099.9018300653595</v>
      </c>
      <c r="L251" s="2"/>
      <c r="M251" s="3">
        <f t="shared" si="25"/>
        <v>366</v>
      </c>
      <c r="N251" s="3">
        <f t="shared" si="26"/>
        <v>1</v>
      </c>
      <c r="O251" s="3">
        <f t="shared" si="27"/>
        <v>0</v>
      </c>
      <c r="P251" s="3">
        <f t="shared" si="29"/>
        <v>365</v>
      </c>
      <c r="Q251" s="51">
        <f t="shared" si="28"/>
        <v>158636.29999999999</v>
      </c>
      <c r="R251" s="51"/>
      <c r="S251" s="51"/>
      <c r="T251" s="51"/>
      <c r="U251" s="51"/>
      <c r="V251" s="51"/>
      <c r="W251" s="13">
        <f t="shared" si="30"/>
        <v>89.754098360655732</v>
      </c>
      <c r="X251" s="14">
        <f t="shared" si="31"/>
        <v>39.89071038251366</v>
      </c>
    </row>
    <row r="252" spans="1:24" ht="14.5" x14ac:dyDescent="0.35">
      <c r="A252">
        <v>2059</v>
      </c>
      <c r="B252" t="s">
        <v>349</v>
      </c>
      <c r="C252" t="s">
        <v>1385</v>
      </c>
      <c r="D252" t="s">
        <v>286</v>
      </c>
      <c r="E252" t="s">
        <v>276</v>
      </c>
      <c r="F252" t="s">
        <v>1504</v>
      </c>
      <c r="G252" t="s">
        <v>1529</v>
      </c>
      <c r="H252" s="6">
        <v>43832</v>
      </c>
      <c r="I252" s="2">
        <v>45657</v>
      </c>
      <c r="J252">
        <v>455.8</v>
      </c>
      <c r="K252" s="45">
        <f t="shared" si="24"/>
        <v>1493.3538562091503</v>
      </c>
      <c r="L252" s="2"/>
      <c r="M252" s="3">
        <f t="shared" si="25"/>
        <v>366</v>
      </c>
      <c r="N252" s="3">
        <f t="shared" si="26"/>
        <v>3</v>
      </c>
      <c r="O252" s="3">
        <f t="shared" si="27"/>
        <v>0</v>
      </c>
      <c r="P252" s="3">
        <f t="shared" si="29"/>
        <v>363</v>
      </c>
      <c r="Q252" s="51">
        <f t="shared" si="28"/>
        <v>165455.4</v>
      </c>
      <c r="R252" s="51"/>
      <c r="S252" s="51"/>
      <c r="T252" s="51"/>
      <c r="U252" s="51"/>
      <c r="V252" s="51"/>
      <c r="W252" s="13">
        <f t="shared" si="30"/>
        <v>89.26229508196721</v>
      </c>
      <c r="X252" s="14">
        <f t="shared" si="31"/>
        <v>39.672131147540995</v>
      </c>
    </row>
    <row r="253" spans="1:24" ht="14.5" x14ac:dyDescent="0.35">
      <c r="A253">
        <v>2060</v>
      </c>
      <c r="B253" t="s">
        <v>350</v>
      </c>
      <c r="C253" t="s">
        <v>1385</v>
      </c>
      <c r="D253" t="s">
        <v>296</v>
      </c>
      <c r="E253" t="s">
        <v>276</v>
      </c>
      <c r="F253" t="s">
        <v>277</v>
      </c>
      <c r="G253" t="s">
        <v>40</v>
      </c>
      <c r="H253" s="6">
        <v>43832</v>
      </c>
      <c r="I253" s="2">
        <v>45657</v>
      </c>
      <c r="J253">
        <v>434.62</v>
      </c>
      <c r="K253" s="45">
        <f t="shared" si="24"/>
        <v>859.97705882352932</v>
      </c>
      <c r="L253" s="2"/>
      <c r="M253" s="3">
        <f t="shared" si="25"/>
        <v>366</v>
      </c>
      <c r="N253" s="3">
        <f t="shared" si="26"/>
        <v>0</v>
      </c>
      <c r="O253" s="3">
        <f t="shared" si="27"/>
        <v>0</v>
      </c>
      <c r="P253" s="3">
        <f t="shared" si="29"/>
        <v>366</v>
      </c>
      <c r="Q253" s="51">
        <f t="shared" si="28"/>
        <v>159070.92000000001</v>
      </c>
      <c r="R253" s="51"/>
      <c r="S253" s="51"/>
      <c r="T253" s="51"/>
      <c r="U253" s="51"/>
      <c r="V253" s="51"/>
      <c r="W253" s="13">
        <f t="shared" si="30"/>
        <v>90</v>
      </c>
      <c r="X253" s="14">
        <f t="shared" si="31"/>
        <v>40</v>
      </c>
    </row>
    <row r="254" spans="1:24" ht="14.5" x14ac:dyDescent="0.35">
      <c r="A254">
        <v>2061</v>
      </c>
      <c r="B254" t="s">
        <v>351</v>
      </c>
      <c r="C254" t="s">
        <v>1385</v>
      </c>
      <c r="D254" t="s">
        <v>298</v>
      </c>
      <c r="E254" t="s">
        <v>276</v>
      </c>
      <c r="F254" t="s">
        <v>277</v>
      </c>
      <c r="G254" t="s">
        <v>40</v>
      </c>
      <c r="H254" s="6">
        <v>44409</v>
      </c>
      <c r="I254" s="2">
        <v>45657</v>
      </c>
      <c r="J254">
        <v>300.25</v>
      </c>
      <c r="K254" s="45">
        <f t="shared" si="24"/>
        <v>684.34581699346393</v>
      </c>
      <c r="L254" s="2"/>
      <c r="M254" s="3">
        <f t="shared" si="25"/>
        <v>366</v>
      </c>
      <c r="N254" s="3">
        <f t="shared" si="26"/>
        <v>2</v>
      </c>
      <c r="O254" s="3">
        <f t="shared" si="27"/>
        <v>0</v>
      </c>
      <c r="P254" s="3">
        <f t="shared" si="29"/>
        <v>364</v>
      </c>
      <c r="Q254" s="51">
        <f t="shared" si="28"/>
        <v>109291</v>
      </c>
      <c r="R254" s="51"/>
      <c r="S254" s="51"/>
      <c r="T254" s="51"/>
      <c r="U254" s="51"/>
      <c r="V254" s="51"/>
      <c r="W254" s="13">
        <f t="shared" si="30"/>
        <v>89.508196721311478</v>
      </c>
      <c r="X254" s="14">
        <f t="shared" si="31"/>
        <v>39.781420765027335</v>
      </c>
    </row>
    <row r="255" spans="1:24" ht="14.5" x14ac:dyDescent="0.35">
      <c r="A255">
        <v>2062</v>
      </c>
      <c r="B255" t="s">
        <v>354</v>
      </c>
      <c r="C255" t="s">
        <v>1385</v>
      </c>
      <c r="D255" t="s">
        <v>339</v>
      </c>
      <c r="E255" t="s">
        <v>276</v>
      </c>
      <c r="F255" t="s">
        <v>277</v>
      </c>
      <c r="G255" t="s">
        <v>40</v>
      </c>
      <c r="H255" s="6">
        <v>43832</v>
      </c>
      <c r="I255" s="2">
        <v>45657</v>
      </c>
      <c r="J255">
        <v>434.62</v>
      </c>
      <c r="K255" s="45">
        <f t="shared" si="24"/>
        <v>851.66398692810458</v>
      </c>
      <c r="L255" s="2"/>
      <c r="M255" s="3">
        <f t="shared" si="25"/>
        <v>366</v>
      </c>
      <c r="N255" s="3">
        <f t="shared" si="26"/>
        <v>3</v>
      </c>
      <c r="O255" s="3">
        <f t="shared" si="27"/>
        <v>0</v>
      </c>
      <c r="P255" s="3">
        <f t="shared" si="29"/>
        <v>363</v>
      </c>
      <c r="Q255" s="51">
        <f t="shared" si="28"/>
        <v>157767.06</v>
      </c>
      <c r="R255" s="51"/>
      <c r="S255" s="51"/>
      <c r="T255" s="51"/>
      <c r="U255" s="51"/>
      <c r="V255" s="51"/>
      <c r="W255" s="13">
        <f t="shared" si="30"/>
        <v>89.26229508196721</v>
      </c>
      <c r="X255" s="14">
        <f t="shared" si="31"/>
        <v>39.672131147540995</v>
      </c>
    </row>
    <row r="256" spans="1:24" ht="14.5" x14ac:dyDescent="0.35">
      <c r="A256">
        <v>2063</v>
      </c>
      <c r="B256" t="s">
        <v>355</v>
      </c>
      <c r="C256" t="s">
        <v>1385</v>
      </c>
      <c r="D256" t="s">
        <v>316</v>
      </c>
      <c r="E256" t="s">
        <v>276</v>
      </c>
      <c r="F256" t="s">
        <v>277</v>
      </c>
      <c r="G256" t="s">
        <v>40</v>
      </c>
      <c r="H256" s="6">
        <v>43832</v>
      </c>
      <c r="I256" s="2">
        <v>45657</v>
      </c>
      <c r="J256">
        <v>362.6</v>
      </c>
      <c r="K256" s="45">
        <f t="shared" si="24"/>
        <v>800.15313725490205</v>
      </c>
      <c r="L256" s="2"/>
      <c r="M256" s="3">
        <f t="shared" si="25"/>
        <v>366</v>
      </c>
      <c r="N256" s="3">
        <f t="shared" si="26"/>
        <v>40</v>
      </c>
      <c r="O256" s="3">
        <f t="shared" si="27"/>
        <v>0</v>
      </c>
      <c r="P256" s="3">
        <f t="shared" si="29"/>
        <v>326</v>
      </c>
      <c r="Q256" s="51">
        <f t="shared" si="28"/>
        <v>118207.6</v>
      </c>
      <c r="R256" s="51"/>
      <c r="S256" s="51"/>
      <c r="T256" s="51"/>
      <c r="U256" s="51"/>
      <c r="V256" s="51"/>
      <c r="W256" s="13">
        <f t="shared" si="30"/>
        <v>80.163934426229503</v>
      </c>
      <c r="X256" s="14">
        <f t="shared" si="31"/>
        <v>35.62841530054645</v>
      </c>
    </row>
    <row r="257" spans="1:24" ht="14.5" x14ac:dyDescent="0.35">
      <c r="A257">
        <v>2064</v>
      </c>
      <c r="B257" t="s">
        <v>356</v>
      </c>
      <c r="C257" t="s">
        <v>1385</v>
      </c>
      <c r="D257" t="s">
        <v>280</v>
      </c>
      <c r="E257" t="s">
        <v>276</v>
      </c>
      <c r="F257" t="s">
        <v>277</v>
      </c>
      <c r="G257" t="s">
        <v>40</v>
      </c>
      <c r="H257" s="6">
        <v>43832</v>
      </c>
      <c r="I257" s="2">
        <v>45657</v>
      </c>
      <c r="J257">
        <v>328.2</v>
      </c>
      <c r="K257" s="45">
        <f t="shared" si="24"/>
        <v>673.39196078431371</v>
      </c>
      <c r="L257" s="2"/>
      <c r="M257" s="3">
        <f t="shared" si="25"/>
        <v>366</v>
      </c>
      <c r="N257" s="3">
        <f t="shared" si="26"/>
        <v>1</v>
      </c>
      <c r="O257" s="3">
        <f t="shared" si="27"/>
        <v>0</v>
      </c>
      <c r="P257" s="3">
        <f t="shared" si="29"/>
        <v>365</v>
      </c>
      <c r="Q257" s="51">
        <f t="shared" si="28"/>
        <v>119793</v>
      </c>
      <c r="R257" s="51"/>
      <c r="S257" s="51"/>
      <c r="T257" s="51"/>
      <c r="U257" s="51"/>
      <c r="V257" s="51"/>
      <c r="W257" s="13">
        <f t="shared" si="30"/>
        <v>89.754098360655732</v>
      </c>
      <c r="X257" s="14">
        <f t="shared" si="31"/>
        <v>39.89071038251366</v>
      </c>
    </row>
    <row r="258" spans="1:24" ht="14.5" x14ac:dyDescent="0.35">
      <c r="A258">
        <v>2065</v>
      </c>
      <c r="B258" t="s">
        <v>357</v>
      </c>
      <c r="C258" t="s">
        <v>1385</v>
      </c>
      <c r="D258" t="s">
        <v>309</v>
      </c>
      <c r="E258" t="s">
        <v>276</v>
      </c>
      <c r="F258" t="s">
        <v>1500</v>
      </c>
      <c r="G258" t="s">
        <v>40</v>
      </c>
      <c r="H258" s="6">
        <v>43832</v>
      </c>
      <c r="I258" s="2">
        <v>45657</v>
      </c>
      <c r="J258">
        <v>434.62</v>
      </c>
      <c r="K258" s="45">
        <f t="shared" si="24"/>
        <v>1034.6794771241832</v>
      </c>
      <c r="L258" s="2"/>
      <c r="M258" s="3">
        <f t="shared" si="25"/>
        <v>366</v>
      </c>
      <c r="N258" s="3">
        <f t="shared" si="26"/>
        <v>1</v>
      </c>
      <c r="O258" s="3">
        <f t="shared" si="27"/>
        <v>0</v>
      </c>
      <c r="P258" s="3">
        <f t="shared" si="29"/>
        <v>365</v>
      </c>
      <c r="Q258" s="51">
        <f t="shared" si="28"/>
        <v>158636.29999999999</v>
      </c>
      <c r="R258" s="51"/>
      <c r="S258" s="51"/>
      <c r="T258" s="51"/>
      <c r="U258" s="51"/>
      <c r="V258" s="51"/>
      <c r="W258" s="13">
        <f t="shared" si="30"/>
        <v>89.754098360655732</v>
      </c>
      <c r="X258" s="14">
        <f t="shared" si="31"/>
        <v>39.89071038251366</v>
      </c>
    </row>
    <row r="259" spans="1:24" ht="14.5" x14ac:dyDescent="0.35">
      <c r="A259">
        <v>2066</v>
      </c>
      <c r="B259" t="s">
        <v>358</v>
      </c>
      <c r="C259" t="s">
        <v>1385</v>
      </c>
      <c r="D259" t="s">
        <v>296</v>
      </c>
      <c r="E259" t="s">
        <v>276</v>
      </c>
      <c r="F259" t="s">
        <v>277</v>
      </c>
      <c r="G259" t="s">
        <v>40</v>
      </c>
      <c r="H259" s="6">
        <v>43832</v>
      </c>
      <c r="I259" s="2">
        <v>45657</v>
      </c>
      <c r="J259">
        <v>434.62</v>
      </c>
      <c r="K259" s="45">
        <f t="shared" si="24"/>
        <v>1183.3248366013072</v>
      </c>
      <c r="L259" s="2"/>
      <c r="M259" s="3">
        <f t="shared" si="25"/>
        <v>366</v>
      </c>
      <c r="N259" s="3">
        <f t="shared" si="26"/>
        <v>4</v>
      </c>
      <c r="O259" s="3">
        <f t="shared" si="27"/>
        <v>0</v>
      </c>
      <c r="P259" s="3">
        <f t="shared" si="29"/>
        <v>362</v>
      </c>
      <c r="Q259" s="51">
        <f t="shared" si="28"/>
        <v>157332.44</v>
      </c>
      <c r="R259" s="51"/>
      <c r="S259" s="51"/>
      <c r="T259" s="51"/>
      <c r="U259" s="51"/>
      <c r="V259" s="51"/>
      <c r="W259" s="13">
        <f t="shared" si="30"/>
        <v>89.016393442622956</v>
      </c>
      <c r="X259" s="14">
        <f t="shared" si="31"/>
        <v>39.562841530054641</v>
      </c>
    </row>
    <row r="260" spans="1:24" ht="14.5" x14ac:dyDescent="0.35">
      <c r="A260">
        <v>2067</v>
      </c>
      <c r="B260" t="s">
        <v>359</v>
      </c>
      <c r="C260" t="s">
        <v>1385</v>
      </c>
      <c r="D260" t="s">
        <v>360</v>
      </c>
      <c r="E260" t="s">
        <v>276</v>
      </c>
      <c r="F260" t="s">
        <v>310</v>
      </c>
      <c r="G260" t="s">
        <v>40</v>
      </c>
      <c r="H260" s="6">
        <v>44409</v>
      </c>
      <c r="I260" s="2">
        <v>45657</v>
      </c>
      <c r="J260">
        <v>300.25</v>
      </c>
      <c r="K260" s="45">
        <f t="shared" si="24"/>
        <v>924.39784313725465</v>
      </c>
      <c r="L260" s="2"/>
      <c r="M260" s="3">
        <f t="shared" si="25"/>
        <v>366</v>
      </c>
      <c r="N260" s="3">
        <f t="shared" si="26"/>
        <v>2</v>
      </c>
      <c r="O260" s="3">
        <f t="shared" si="27"/>
        <v>0</v>
      </c>
      <c r="P260" s="3">
        <f t="shared" si="29"/>
        <v>364</v>
      </c>
      <c r="Q260" s="51">
        <f t="shared" si="28"/>
        <v>109291</v>
      </c>
      <c r="R260" s="51"/>
      <c r="S260" s="51"/>
      <c r="T260" s="51"/>
      <c r="U260" s="51"/>
      <c r="V260" s="51"/>
      <c r="W260" s="13">
        <f t="shared" si="30"/>
        <v>89.508196721311478</v>
      </c>
      <c r="X260" s="14">
        <f t="shared" si="31"/>
        <v>39.781420765027335</v>
      </c>
    </row>
    <row r="261" spans="1:24" ht="14.5" x14ac:dyDescent="0.35">
      <c r="A261">
        <v>2068</v>
      </c>
      <c r="B261" t="s">
        <v>361</v>
      </c>
      <c r="C261" t="s">
        <v>1385</v>
      </c>
      <c r="D261" t="s">
        <v>286</v>
      </c>
      <c r="E261" t="s">
        <v>276</v>
      </c>
      <c r="F261" t="s">
        <v>1506</v>
      </c>
      <c r="G261" t="s">
        <v>1529</v>
      </c>
      <c r="H261" s="6">
        <v>44228</v>
      </c>
      <c r="I261" s="2">
        <v>45657</v>
      </c>
      <c r="J261">
        <v>455.8</v>
      </c>
      <c r="K261" s="45">
        <f t="shared" ref="K261:K324" si="32">VLOOKUP(A261,promedio,29,FALSE)</f>
        <v>1014.128496732026</v>
      </c>
      <c r="L261" s="2"/>
      <c r="M261" s="3">
        <f t="shared" ref="M261:M324" si="33">IF(DATEDIF(H261,I261,"D")&gt;366,366,DATEDIF(H261,I261,"D")+1)</f>
        <v>366</v>
      </c>
      <c r="N261" s="3">
        <f t="shared" ref="N261:N324" si="34">IFERROR(VLOOKUP(A261,faltas,7,FALSE),0)</f>
        <v>3</v>
      </c>
      <c r="O261" s="3">
        <f t="shared" ref="O261:O324" si="35">IFERROR(VLOOKUP(A261,INCP,4,FALSE),0)</f>
        <v>0</v>
      </c>
      <c r="P261" s="3">
        <f t="shared" si="29"/>
        <v>363</v>
      </c>
      <c r="Q261" s="51">
        <f t="shared" ref="Q261:Q324" si="36">IF(J261&gt;TOPE,TOPE,J261)*P261</f>
        <v>165455.4</v>
      </c>
      <c r="R261" s="51"/>
      <c r="S261" s="51"/>
      <c r="T261" s="51"/>
      <c r="U261" s="51"/>
      <c r="V261" s="51"/>
      <c r="W261" s="13">
        <f t="shared" si="30"/>
        <v>89.26229508196721</v>
      </c>
      <c r="X261" s="14">
        <f t="shared" si="31"/>
        <v>39.672131147540995</v>
      </c>
    </row>
    <row r="262" spans="1:24" ht="14.5" x14ac:dyDescent="0.35">
      <c r="A262">
        <v>2070</v>
      </c>
      <c r="B262" t="s">
        <v>363</v>
      </c>
      <c r="C262" t="s">
        <v>1385</v>
      </c>
      <c r="D262" t="s">
        <v>296</v>
      </c>
      <c r="E262" t="s">
        <v>276</v>
      </c>
      <c r="F262" t="s">
        <v>277</v>
      </c>
      <c r="G262" t="s">
        <v>40</v>
      </c>
      <c r="H262" s="6">
        <v>43832</v>
      </c>
      <c r="I262" s="2">
        <v>45657</v>
      </c>
      <c r="J262">
        <v>434.62</v>
      </c>
      <c r="K262" s="45">
        <f t="shared" si="32"/>
        <v>1112.174640522876</v>
      </c>
      <c r="L262" s="2"/>
      <c r="M262" s="3">
        <f t="shared" si="33"/>
        <v>366</v>
      </c>
      <c r="N262" s="3">
        <f t="shared" si="34"/>
        <v>0</v>
      </c>
      <c r="O262" s="3">
        <f t="shared" si="35"/>
        <v>0</v>
      </c>
      <c r="P262" s="3">
        <f t="shared" ref="P262:P325" si="37">M262-N262-O262</f>
        <v>366</v>
      </c>
      <c r="Q262" s="51">
        <f t="shared" si="36"/>
        <v>159070.92000000001</v>
      </c>
      <c r="R262" s="51"/>
      <c r="S262" s="51"/>
      <c r="T262" s="51"/>
      <c r="U262" s="51"/>
      <c r="V262" s="51"/>
      <c r="W262" s="13">
        <f t="shared" ref="W262:W325" si="38">((90/366)*P262)</f>
        <v>90</v>
      </c>
      <c r="X262" s="14">
        <f t="shared" ref="X262:X325" si="39">((130/366)*P262-W262)</f>
        <v>40</v>
      </c>
    </row>
    <row r="263" spans="1:24" ht="14.5" x14ac:dyDescent="0.35">
      <c r="A263">
        <v>2073</v>
      </c>
      <c r="B263" t="s">
        <v>364</v>
      </c>
      <c r="C263" t="s">
        <v>1385</v>
      </c>
      <c r="D263" t="s">
        <v>292</v>
      </c>
      <c r="E263" t="s">
        <v>276</v>
      </c>
      <c r="F263" t="s">
        <v>277</v>
      </c>
      <c r="G263" t="s">
        <v>40</v>
      </c>
      <c r="H263" s="6">
        <v>43832</v>
      </c>
      <c r="I263" s="2">
        <v>45657</v>
      </c>
      <c r="J263">
        <v>434.62</v>
      </c>
      <c r="K263" s="45">
        <f t="shared" si="32"/>
        <v>620.18901960784308</v>
      </c>
      <c r="L263" s="2"/>
      <c r="M263" s="3">
        <f t="shared" si="33"/>
        <v>366</v>
      </c>
      <c r="N263" s="3">
        <f t="shared" si="34"/>
        <v>6</v>
      </c>
      <c r="O263" s="3">
        <f t="shared" si="35"/>
        <v>0</v>
      </c>
      <c r="P263" s="3">
        <f t="shared" si="37"/>
        <v>360</v>
      </c>
      <c r="Q263" s="51">
        <f t="shared" si="36"/>
        <v>156463.20000000001</v>
      </c>
      <c r="R263" s="51"/>
      <c r="S263" s="51"/>
      <c r="T263" s="51"/>
      <c r="U263" s="51"/>
      <c r="V263" s="51"/>
      <c r="W263" s="13">
        <f t="shared" si="38"/>
        <v>88.52459016393442</v>
      </c>
      <c r="X263" s="14">
        <f t="shared" si="39"/>
        <v>39.344262295081975</v>
      </c>
    </row>
    <row r="264" spans="1:24" ht="14.5" x14ac:dyDescent="0.35">
      <c r="A264">
        <v>2074</v>
      </c>
      <c r="B264" t="s">
        <v>365</v>
      </c>
      <c r="C264" t="s">
        <v>1385</v>
      </c>
      <c r="D264" t="s">
        <v>284</v>
      </c>
      <c r="E264" t="s">
        <v>276</v>
      </c>
      <c r="F264" t="s">
        <v>277</v>
      </c>
      <c r="G264" t="s">
        <v>40</v>
      </c>
      <c r="H264" s="6">
        <v>43920</v>
      </c>
      <c r="I264" s="2">
        <v>45657</v>
      </c>
      <c r="J264">
        <v>300.25</v>
      </c>
      <c r="K264" s="45">
        <f t="shared" si="32"/>
        <v>721.90882352941162</v>
      </c>
      <c r="L264" s="2"/>
      <c r="M264" s="3">
        <f t="shared" si="33"/>
        <v>366</v>
      </c>
      <c r="N264" s="3">
        <f t="shared" si="34"/>
        <v>4</v>
      </c>
      <c r="O264" s="3">
        <f t="shared" si="35"/>
        <v>0</v>
      </c>
      <c r="P264" s="3">
        <f t="shared" si="37"/>
        <v>362</v>
      </c>
      <c r="Q264" s="51">
        <f t="shared" si="36"/>
        <v>108690.5</v>
      </c>
      <c r="R264" s="51"/>
      <c r="S264" s="51"/>
      <c r="T264" s="51"/>
      <c r="U264" s="51"/>
      <c r="V264" s="51"/>
      <c r="W264" s="13">
        <f t="shared" si="38"/>
        <v>89.016393442622956</v>
      </c>
      <c r="X264" s="14">
        <f t="shared" si="39"/>
        <v>39.562841530054641</v>
      </c>
    </row>
    <row r="265" spans="1:24" ht="14.5" x14ac:dyDescent="0.35">
      <c r="A265">
        <v>2075</v>
      </c>
      <c r="B265" t="s">
        <v>366</v>
      </c>
      <c r="C265" t="s">
        <v>1385</v>
      </c>
      <c r="D265" t="s">
        <v>367</v>
      </c>
      <c r="E265" t="s">
        <v>276</v>
      </c>
      <c r="F265" t="s">
        <v>1500</v>
      </c>
      <c r="G265" t="s">
        <v>40</v>
      </c>
      <c r="H265" s="6">
        <v>43832</v>
      </c>
      <c r="I265" s="2">
        <v>45657</v>
      </c>
      <c r="J265">
        <v>362.6</v>
      </c>
      <c r="K265" s="45">
        <f t="shared" si="32"/>
        <v>938.60000000000014</v>
      </c>
      <c r="L265" s="2"/>
      <c r="M265" s="3">
        <f t="shared" si="33"/>
        <v>366</v>
      </c>
      <c r="N265" s="3">
        <f t="shared" si="34"/>
        <v>1</v>
      </c>
      <c r="O265" s="3">
        <f t="shared" si="35"/>
        <v>0</v>
      </c>
      <c r="P265" s="3">
        <f t="shared" si="37"/>
        <v>365</v>
      </c>
      <c r="Q265" s="51">
        <f t="shared" si="36"/>
        <v>132349</v>
      </c>
      <c r="R265" s="51"/>
      <c r="S265" s="51"/>
      <c r="T265" s="51"/>
      <c r="U265" s="51"/>
      <c r="V265" s="51"/>
      <c r="W265" s="13">
        <f t="shared" si="38"/>
        <v>89.754098360655732</v>
      </c>
      <c r="X265" s="14">
        <f t="shared" si="39"/>
        <v>39.89071038251366</v>
      </c>
    </row>
    <row r="266" spans="1:24" ht="14.5" x14ac:dyDescent="0.35">
      <c r="A266">
        <v>2076</v>
      </c>
      <c r="B266" t="s">
        <v>368</v>
      </c>
      <c r="C266" t="s">
        <v>1385</v>
      </c>
      <c r="D266" t="s">
        <v>339</v>
      </c>
      <c r="E266" t="s">
        <v>276</v>
      </c>
      <c r="F266" t="s">
        <v>277</v>
      </c>
      <c r="G266" t="s">
        <v>40</v>
      </c>
      <c r="H266" s="6">
        <v>43832</v>
      </c>
      <c r="I266" s="2">
        <v>45657</v>
      </c>
      <c r="J266">
        <v>434.62</v>
      </c>
      <c r="K266" s="45">
        <f t="shared" si="32"/>
        <v>818.88071895424844</v>
      </c>
      <c r="L266" s="2"/>
      <c r="M266" s="3">
        <f t="shared" si="33"/>
        <v>366</v>
      </c>
      <c r="N266" s="3">
        <f t="shared" si="34"/>
        <v>0</v>
      </c>
      <c r="O266" s="3">
        <f t="shared" si="35"/>
        <v>0</v>
      </c>
      <c r="P266" s="3">
        <f t="shared" si="37"/>
        <v>366</v>
      </c>
      <c r="Q266" s="51">
        <f t="shared" si="36"/>
        <v>159070.92000000001</v>
      </c>
      <c r="R266" s="51"/>
      <c r="S266" s="51"/>
      <c r="T266" s="51"/>
      <c r="U266" s="51"/>
      <c r="V266" s="51"/>
      <c r="W266" s="13">
        <f t="shared" si="38"/>
        <v>90</v>
      </c>
      <c r="X266" s="14">
        <f t="shared" si="39"/>
        <v>40</v>
      </c>
    </row>
    <row r="267" spans="1:24" ht="14.5" x14ac:dyDescent="0.35">
      <c r="A267">
        <v>2077</v>
      </c>
      <c r="B267" t="s">
        <v>369</v>
      </c>
      <c r="C267" t="s">
        <v>1385</v>
      </c>
      <c r="D267" t="s">
        <v>370</v>
      </c>
      <c r="E267" t="s">
        <v>276</v>
      </c>
      <c r="F267" t="s">
        <v>1504</v>
      </c>
      <c r="G267" t="s">
        <v>1529</v>
      </c>
      <c r="H267" s="6">
        <v>43832</v>
      </c>
      <c r="I267" s="2">
        <v>45657</v>
      </c>
      <c r="J267">
        <v>607.38</v>
      </c>
      <c r="K267" s="45">
        <f t="shared" si="32"/>
        <v>1927.0119607843139</v>
      </c>
      <c r="L267" s="2"/>
      <c r="M267" s="3">
        <f t="shared" si="33"/>
        <v>366</v>
      </c>
      <c r="N267" s="3">
        <f t="shared" si="34"/>
        <v>1</v>
      </c>
      <c r="O267" s="3">
        <f t="shared" si="35"/>
        <v>0</v>
      </c>
      <c r="P267" s="3">
        <f t="shared" si="37"/>
        <v>365</v>
      </c>
      <c r="Q267" s="51">
        <f t="shared" si="36"/>
        <v>190363.56</v>
      </c>
      <c r="R267" s="51"/>
      <c r="S267" s="51"/>
      <c r="T267" s="51"/>
      <c r="U267" s="51"/>
      <c r="V267" s="51"/>
      <c r="W267" s="13">
        <f t="shared" si="38"/>
        <v>89.754098360655732</v>
      </c>
      <c r="X267" s="14">
        <f t="shared" si="39"/>
        <v>39.89071038251366</v>
      </c>
    </row>
    <row r="268" spans="1:24" ht="14.5" x14ac:dyDescent="0.35">
      <c r="A268">
        <v>2080</v>
      </c>
      <c r="B268" t="s">
        <v>371</v>
      </c>
      <c r="C268" t="s">
        <v>1385</v>
      </c>
      <c r="D268" t="s">
        <v>339</v>
      </c>
      <c r="E268" t="s">
        <v>276</v>
      </c>
      <c r="F268" t="s">
        <v>277</v>
      </c>
      <c r="G268" t="s">
        <v>40</v>
      </c>
      <c r="H268" s="6">
        <v>43832</v>
      </c>
      <c r="I268" s="2">
        <v>45657</v>
      </c>
      <c r="J268">
        <v>434.62</v>
      </c>
      <c r="K268" s="45">
        <f t="shared" si="32"/>
        <v>911.58209150326797</v>
      </c>
      <c r="L268" s="2"/>
      <c r="M268" s="3">
        <f t="shared" si="33"/>
        <v>366</v>
      </c>
      <c r="N268" s="3">
        <f t="shared" si="34"/>
        <v>0</v>
      </c>
      <c r="O268" s="3">
        <f t="shared" si="35"/>
        <v>0</v>
      </c>
      <c r="P268" s="3">
        <f t="shared" si="37"/>
        <v>366</v>
      </c>
      <c r="Q268" s="51">
        <f t="shared" si="36"/>
        <v>159070.92000000001</v>
      </c>
      <c r="R268" s="51"/>
      <c r="S268" s="51"/>
      <c r="T268" s="51"/>
      <c r="U268" s="51"/>
      <c r="V268" s="51"/>
      <c r="W268" s="13">
        <f t="shared" si="38"/>
        <v>90</v>
      </c>
      <c r="X268" s="14">
        <f t="shared" si="39"/>
        <v>40</v>
      </c>
    </row>
    <row r="269" spans="1:24" ht="14.5" x14ac:dyDescent="0.35">
      <c r="A269">
        <v>2081</v>
      </c>
      <c r="B269" t="s">
        <v>372</v>
      </c>
      <c r="C269" t="s">
        <v>1385</v>
      </c>
      <c r="D269" t="s">
        <v>296</v>
      </c>
      <c r="E269" t="s">
        <v>276</v>
      </c>
      <c r="F269" t="s">
        <v>277</v>
      </c>
      <c r="G269" t="s">
        <v>40</v>
      </c>
      <c r="H269" s="6">
        <v>43832</v>
      </c>
      <c r="I269" s="2">
        <v>45657</v>
      </c>
      <c r="J269">
        <v>434.62</v>
      </c>
      <c r="K269" s="45">
        <f t="shared" si="32"/>
        <v>1094.9731372549018</v>
      </c>
      <c r="L269" s="2"/>
      <c r="M269" s="3">
        <f t="shared" si="33"/>
        <v>366</v>
      </c>
      <c r="N269" s="3">
        <f t="shared" si="34"/>
        <v>5</v>
      </c>
      <c r="O269" s="3">
        <f t="shared" si="35"/>
        <v>0</v>
      </c>
      <c r="P269" s="3">
        <f t="shared" si="37"/>
        <v>361</v>
      </c>
      <c r="Q269" s="51">
        <f t="shared" si="36"/>
        <v>156897.82</v>
      </c>
      <c r="R269" s="51"/>
      <c r="S269" s="51"/>
      <c r="T269" s="51"/>
      <c r="U269" s="51"/>
      <c r="V269" s="51"/>
      <c r="W269" s="13">
        <f t="shared" si="38"/>
        <v>88.770491803278688</v>
      </c>
      <c r="X269" s="14">
        <f t="shared" si="39"/>
        <v>39.453551912568301</v>
      </c>
    </row>
    <row r="270" spans="1:24" ht="14.5" x14ac:dyDescent="0.35">
      <c r="A270">
        <v>2082</v>
      </c>
      <c r="B270" t="s">
        <v>373</v>
      </c>
      <c r="C270" t="s">
        <v>1488</v>
      </c>
      <c r="D270" t="s">
        <v>282</v>
      </c>
      <c r="E270" t="s">
        <v>276</v>
      </c>
      <c r="F270" t="s">
        <v>277</v>
      </c>
      <c r="G270" t="s">
        <v>40</v>
      </c>
      <c r="H270" s="6">
        <v>43832</v>
      </c>
      <c r="I270" s="2">
        <v>45657</v>
      </c>
      <c r="J270">
        <v>310.68</v>
      </c>
      <c r="K270" s="45" t="e">
        <f t="shared" si="32"/>
        <v>#N/A</v>
      </c>
      <c r="L270" s="2"/>
      <c r="M270" s="3">
        <f t="shared" si="33"/>
        <v>366</v>
      </c>
      <c r="N270" s="3">
        <f t="shared" si="34"/>
        <v>0</v>
      </c>
      <c r="O270" s="3">
        <f t="shared" si="35"/>
        <v>0</v>
      </c>
      <c r="P270" s="3">
        <f t="shared" si="37"/>
        <v>366</v>
      </c>
      <c r="Q270" s="51">
        <f t="shared" si="36"/>
        <v>113708.88</v>
      </c>
      <c r="R270" s="51"/>
      <c r="S270" s="51"/>
      <c r="T270" s="51"/>
      <c r="U270" s="51"/>
      <c r="V270" s="51"/>
      <c r="W270" s="13">
        <f t="shared" si="38"/>
        <v>90</v>
      </c>
      <c r="X270" s="14">
        <f t="shared" si="39"/>
        <v>40</v>
      </c>
    </row>
    <row r="271" spans="1:24" ht="14.5" x14ac:dyDescent="0.35">
      <c r="A271">
        <v>2083</v>
      </c>
      <c r="B271" t="s">
        <v>374</v>
      </c>
      <c r="C271" t="s">
        <v>1385</v>
      </c>
      <c r="D271" t="s">
        <v>292</v>
      </c>
      <c r="E271" t="s">
        <v>276</v>
      </c>
      <c r="F271" t="s">
        <v>277</v>
      </c>
      <c r="G271" t="s">
        <v>40</v>
      </c>
      <c r="H271" s="6">
        <v>43832</v>
      </c>
      <c r="I271" s="2">
        <v>45657</v>
      </c>
      <c r="J271">
        <v>434.62</v>
      </c>
      <c r="K271" s="45">
        <f t="shared" si="32"/>
        <v>443.95411764705887</v>
      </c>
      <c r="L271" s="2"/>
      <c r="M271" s="3">
        <f t="shared" si="33"/>
        <v>366</v>
      </c>
      <c r="N271" s="3">
        <f t="shared" si="34"/>
        <v>2</v>
      </c>
      <c r="O271" s="3">
        <f t="shared" si="35"/>
        <v>276</v>
      </c>
      <c r="P271" s="3">
        <f t="shared" si="37"/>
        <v>88</v>
      </c>
      <c r="Q271" s="51">
        <f t="shared" si="36"/>
        <v>38246.559999999998</v>
      </c>
      <c r="R271" s="51"/>
      <c r="S271" s="51"/>
      <c r="T271" s="51"/>
      <c r="U271" s="51"/>
      <c r="V271" s="51"/>
      <c r="W271" s="13">
        <f t="shared" si="38"/>
        <v>21.639344262295083</v>
      </c>
      <c r="X271" s="14">
        <f t="shared" si="39"/>
        <v>9.6174863387978142</v>
      </c>
    </row>
    <row r="272" spans="1:24" ht="14.5" x14ac:dyDescent="0.35">
      <c r="A272">
        <v>2084</v>
      </c>
      <c r="B272" t="s">
        <v>375</v>
      </c>
      <c r="C272" t="s">
        <v>1385</v>
      </c>
      <c r="D272" t="s">
        <v>376</v>
      </c>
      <c r="E272" t="s">
        <v>276</v>
      </c>
      <c r="F272" t="s">
        <v>1504</v>
      </c>
      <c r="G272" t="s">
        <v>1529</v>
      </c>
      <c r="H272" s="6">
        <v>43832</v>
      </c>
      <c r="I272" s="2">
        <v>45657</v>
      </c>
      <c r="J272">
        <v>455.8</v>
      </c>
      <c r="K272" s="45">
        <f t="shared" si="32"/>
        <v>1142.1183660130719</v>
      </c>
      <c r="L272" s="2"/>
      <c r="M272" s="3">
        <f t="shared" si="33"/>
        <v>366</v>
      </c>
      <c r="N272" s="3">
        <f t="shared" si="34"/>
        <v>0</v>
      </c>
      <c r="O272" s="3">
        <f t="shared" si="35"/>
        <v>0</v>
      </c>
      <c r="P272" s="3">
        <f t="shared" si="37"/>
        <v>366</v>
      </c>
      <c r="Q272" s="51">
        <f t="shared" si="36"/>
        <v>166822.80000000002</v>
      </c>
      <c r="R272" s="51"/>
      <c r="S272" s="51"/>
      <c r="T272" s="51"/>
      <c r="U272" s="51"/>
      <c r="V272" s="51"/>
      <c r="W272" s="13">
        <f t="shared" si="38"/>
        <v>90</v>
      </c>
      <c r="X272" s="14">
        <f t="shared" si="39"/>
        <v>40</v>
      </c>
    </row>
    <row r="273" spans="1:24" ht="14.5" x14ac:dyDescent="0.35">
      <c r="A273">
        <v>2085</v>
      </c>
      <c r="B273" t="s">
        <v>377</v>
      </c>
      <c r="C273" t="s">
        <v>1385</v>
      </c>
      <c r="D273" t="s">
        <v>378</v>
      </c>
      <c r="E273" t="s">
        <v>276</v>
      </c>
      <c r="F273" t="s">
        <v>277</v>
      </c>
      <c r="G273" t="s">
        <v>40</v>
      </c>
      <c r="H273" s="6">
        <v>43832</v>
      </c>
      <c r="I273" s="2">
        <v>45657</v>
      </c>
      <c r="J273">
        <v>311</v>
      </c>
      <c r="K273" s="45">
        <f t="shared" si="32"/>
        <v>755.35581699346403</v>
      </c>
      <c r="L273" s="2"/>
      <c r="M273" s="3">
        <f t="shared" si="33"/>
        <v>366</v>
      </c>
      <c r="N273" s="3">
        <f t="shared" si="34"/>
        <v>10</v>
      </c>
      <c r="O273" s="3">
        <f t="shared" si="35"/>
        <v>0</v>
      </c>
      <c r="P273" s="3">
        <f t="shared" si="37"/>
        <v>356</v>
      </c>
      <c r="Q273" s="51">
        <f t="shared" si="36"/>
        <v>110716</v>
      </c>
      <c r="R273" s="51"/>
      <c r="S273" s="51"/>
      <c r="T273" s="51"/>
      <c r="U273" s="51"/>
      <c r="V273" s="51"/>
      <c r="W273" s="13">
        <f t="shared" si="38"/>
        <v>87.540983606557376</v>
      </c>
      <c r="X273" s="14">
        <f t="shared" si="39"/>
        <v>38.907103825136616</v>
      </c>
    </row>
    <row r="274" spans="1:24" ht="14.5" x14ac:dyDescent="0.35">
      <c r="A274">
        <v>2086</v>
      </c>
      <c r="B274" t="s">
        <v>379</v>
      </c>
      <c r="C274" t="s">
        <v>1385</v>
      </c>
      <c r="D274" t="s">
        <v>282</v>
      </c>
      <c r="E274" t="s">
        <v>276</v>
      </c>
      <c r="F274" t="s">
        <v>277</v>
      </c>
      <c r="G274" t="s">
        <v>40</v>
      </c>
      <c r="H274" s="6">
        <v>43832</v>
      </c>
      <c r="I274" s="2">
        <v>45657</v>
      </c>
      <c r="J274">
        <v>328.2</v>
      </c>
      <c r="K274" s="45">
        <f t="shared" si="32"/>
        <v>845.19124183006556</v>
      </c>
      <c r="L274" s="2"/>
      <c r="M274" s="3">
        <f t="shared" si="33"/>
        <v>366</v>
      </c>
      <c r="N274" s="3">
        <f t="shared" si="34"/>
        <v>0</v>
      </c>
      <c r="O274" s="3">
        <f t="shared" si="35"/>
        <v>9</v>
      </c>
      <c r="P274" s="3">
        <f t="shared" si="37"/>
        <v>357</v>
      </c>
      <c r="Q274" s="51">
        <f t="shared" si="36"/>
        <v>117167.4</v>
      </c>
      <c r="R274" s="51"/>
      <c r="S274" s="51"/>
      <c r="T274" s="51"/>
      <c r="U274" s="51"/>
      <c r="V274" s="51"/>
      <c r="W274" s="13">
        <f t="shared" si="38"/>
        <v>87.786885245901644</v>
      </c>
      <c r="X274" s="14">
        <f t="shared" si="39"/>
        <v>39.016393442622942</v>
      </c>
    </row>
    <row r="275" spans="1:24" ht="14.5" x14ac:dyDescent="0.35">
      <c r="A275">
        <v>2087</v>
      </c>
      <c r="B275" t="s">
        <v>380</v>
      </c>
      <c r="C275" t="s">
        <v>1385</v>
      </c>
      <c r="D275" t="s">
        <v>280</v>
      </c>
      <c r="E275" t="s">
        <v>276</v>
      </c>
      <c r="F275" t="s">
        <v>277</v>
      </c>
      <c r="G275" t="s">
        <v>40</v>
      </c>
      <c r="H275" s="6">
        <v>43832</v>
      </c>
      <c r="I275" s="2">
        <v>45657</v>
      </c>
      <c r="J275">
        <v>328.2</v>
      </c>
      <c r="K275" s="45">
        <f t="shared" si="32"/>
        <v>607.04437908496732</v>
      </c>
      <c r="L275" s="2"/>
      <c r="M275" s="3">
        <f t="shared" si="33"/>
        <v>366</v>
      </c>
      <c r="N275" s="3">
        <f t="shared" si="34"/>
        <v>1</v>
      </c>
      <c r="O275" s="3">
        <f t="shared" si="35"/>
        <v>0</v>
      </c>
      <c r="P275" s="3">
        <f t="shared" si="37"/>
        <v>365</v>
      </c>
      <c r="Q275" s="51">
        <f t="shared" si="36"/>
        <v>119793</v>
      </c>
      <c r="R275" s="51"/>
      <c r="S275" s="51"/>
      <c r="T275" s="51"/>
      <c r="U275" s="51"/>
      <c r="V275" s="51"/>
      <c r="W275" s="13">
        <f t="shared" si="38"/>
        <v>89.754098360655732</v>
      </c>
      <c r="X275" s="14">
        <f t="shared" si="39"/>
        <v>39.89071038251366</v>
      </c>
    </row>
    <row r="276" spans="1:24" ht="14.5" x14ac:dyDescent="0.35">
      <c r="A276">
        <v>2088</v>
      </c>
      <c r="B276" t="s">
        <v>381</v>
      </c>
      <c r="C276" t="s">
        <v>1385</v>
      </c>
      <c r="D276" t="s">
        <v>382</v>
      </c>
      <c r="E276" t="s">
        <v>276</v>
      </c>
      <c r="F276" t="s">
        <v>277</v>
      </c>
      <c r="G276" t="s">
        <v>40</v>
      </c>
      <c r="H276" s="6">
        <v>43832</v>
      </c>
      <c r="I276" s="2">
        <v>45657</v>
      </c>
      <c r="J276">
        <v>300.25</v>
      </c>
      <c r="K276" s="45">
        <f t="shared" si="32"/>
        <v>751.05091503267965</v>
      </c>
      <c r="L276" s="2"/>
      <c r="M276" s="3">
        <f t="shared" si="33"/>
        <v>366</v>
      </c>
      <c r="N276" s="3">
        <f t="shared" si="34"/>
        <v>0</v>
      </c>
      <c r="O276" s="3">
        <f t="shared" si="35"/>
        <v>0</v>
      </c>
      <c r="P276" s="3">
        <f t="shared" si="37"/>
        <v>366</v>
      </c>
      <c r="Q276" s="51">
        <f t="shared" si="36"/>
        <v>109891.5</v>
      </c>
      <c r="R276" s="51"/>
      <c r="S276" s="51"/>
      <c r="T276" s="51"/>
      <c r="U276" s="51"/>
      <c r="V276" s="51"/>
      <c r="W276" s="13">
        <f t="shared" si="38"/>
        <v>90</v>
      </c>
      <c r="X276" s="14">
        <f t="shared" si="39"/>
        <v>40</v>
      </c>
    </row>
    <row r="277" spans="1:24" ht="14.5" x14ac:dyDescent="0.35">
      <c r="A277">
        <v>2089</v>
      </c>
      <c r="B277" t="s">
        <v>383</v>
      </c>
      <c r="C277" t="s">
        <v>1385</v>
      </c>
      <c r="D277" t="s">
        <v>296</v>
      </c>
      <c r="E277" t="s">
        <v>276</v>
      </c>
      <c r="F277" t="s">
        <v>277</v>
      </c>
      <c r="G277" t="s">
        <v>40</v>
      </c>
      <c r="H277" s="6">
        <v>43832</v>
      </c>
      <c r="I277" s="2">
        <v>45657</v>
      </c>
      <c r="J277">
        <v>434.62</v>
      </c>
      <c r="K277" s="45">
        <f t="shared" si="32"/>
        <v>1055.1869281045751</v>
      </c>
      <c r="L277" s="2"/>
      <c r="M277" s="3">
        <f t="shared" si="33"/>
        <v>366</v>
      </c>
      <c r="N277" s="3">
        <f t="shared" si="34"/>
        <v>4</v>
      </c>
      <c r="O277" s="3">
        <f t="shared" si="35"/>
        <v>0</v>
      </c>
      <c r="P277" s="3">
        <f t="shared" si="37"/>
        <v>362</v>
      </c>
      <c r="Q277" s="51">
        <f t="shared" si="36"/>
        <v>157332.44</v>
      </c>
      <c r="R277" s="51"/>
      <c r="S277" s="51"/>
      <c r="T277" s="51"/>
      <c r="U277" s="51"/>
      <c r="V277" s="51"/>
      <c r="W277" s="13">
        <f t="shared" si="38"/>
        <v>89.016393442622956</v>
      </c>
      <c r="X277" s="14">
        <f t="shared" si="39"/>
        <v>39.562841530054641</v>
      </c>
    </row>
    <row r="278" spans="1:24" ht="14.5" x14ac:dyDescent="0.35">
      <c r="A278">
        <v>2090</v>
      </c>
      <c r="B278" t="s">
        <v>384</v>
      </c>
      <c r="C278" t="s">
        <v>1385</v>
      </c>
      <c r="D278" t="s">
        <v>385</v>
      </c>
      <c r="E278" t="s">
        <v>276</v>
      </c>
      <c r="F278" t="s">
        <v>277</v>
      </c>
      <c r="G278" t="s">
        <v>40</v>
      </c>
      <c r="H278" s="6">
        <v>43832</v>
      </c>
      <c r="I278" s="2">
        <v>45657</v>
      </c>
      <c r="J278">
        <v>300.25</v>
      </c>
      <c r="K278" s="45">
        <f t="shared" si="32"/>
        <v>813.28862745098036</v>
      </c>
      <c r="L278" s="2"/>
      <c r="M278" s="3">
        <f t="shared" si="33"/>
        <v>366</v>
      </c>
      <c r="N278" s="3">
        <f t="shared" si="34"/>
        <v>2</v>
      </c>
      <c r="O278" s="3">
        <f t="shared" si="35"/>
        <v>0</v>
      </c>
      <c r="P278" s="3">
        <f t="shared" si="37"/>
        <v>364</v>
      </c>
      <c r="Q278" s="51">
        <f t="shared" si="36"/>
        <v>109291</v>
      </c>
      <c r="R278" s="51"/>
      <c r="S278" s="51"/>
      <c r="T278" s="51"/>
      <c r="U278" s="51"/>
      <c r="V278" s="51"/>
      <c r="W278" s="13">
        <f t="shared" si="38"/>
        <v>89.508196721311478</v>
      </c>
      <c r="X278" s="14">
        <f t="shared" si="39"/>
        <v>39.781420765027335</v>
      </c>
    </row>
    <row r="279" spans="1:24" ht="14.5" x14ac:dyDescent="0.35">
      <c r="A279">
        <v>2092</v>
      </c>
      <c r="B279" t="s">
        <v>386</v>
      </c>
      <c r="C279" t="s">
        <v>1385</v>
      </c>
      <c r="D279" t="s">
        <v>280</v>
      </c>
      <c r="E279" t="s">
        <v>276</v>
      </c>
      <c r="F279" t="s">
        <v>277</v>
      </c>
      <c r="G279" t="s">
        <v>40</v>
      </c>
      <c r="H279" s="6">
        <v>44409</v>
      </c>
      <c r="I279" s="2">
        <v>45657</v>
      </c>
      <c r="J279">
        <v>328.2</v>
      </c>
      <c r="K279" s="45">
        <f t="shared" si="32"/>
        <v>597.8343790849674</v>
      </c>
      <c r="L279" s="2"/>
      <c r="M279" s="3">
        <f t="shared" si="33"/>
        <v>366</v>
      </c>
      <c r="N279" s="3">
        <f t="shared" si="34"/>
        <v>8</v>
      </c>
      <c r="O279" s="3">
        <f t="shared" si="35"/>
        <v>0</v>
      </c>
      <c r="P279" s="3">
        <f t="shared" si="37"/>
        <v>358</v>
      </c>
      <c r="Q279" s="51">
        <f t="shared" si="36"/>
        <v>117495.59999999999</v>
      </c>
      <c r="R279" s="51"/>
      <c r="S279" s="51"/>
      <c r="T279" s="51"/>
      <c r="U279" s="51"/>
      <c r="V279" s="51"/>
      <c r="W279" s="13">
        <f t="shared" si="38"/>
        <v>88.032786885245898</v>
      </c>
      <c r="X279" s="14">
        <f t="shared" si="39"/>
        <v>39.125683060109296</v>
      </c>
    </row>
    <row r="280" spans="1:24" ht="14.5" x14ac:dyDescent="0.35">
      <c r="A280">
        <v>2093</v>
      </c>
      <c r="B280" t="s">
        <v>387</v>
      </c>
      <c r="C280" t="s">
        <v>1385</v>
      </c>
      <c r="D280" t="s">
        <v>282</v>
      </c>
      <c r="E280" t="s">
        <v>276</v>
      </c>
      <c r="F280" t="s">
        <v>277</v>
      </c>
      <c r="G280" t="s">
        <v>40</v>
      </c>
      <c r="H280" s="6">
        <v>44718</v>
      </c>
      <c r="I280" s="2">
        <v>45657</v>
      </c>
      <c r="J280">
        <v>328.2</v>
      </c>
      <c r="K280" s="45">
        <f t="shared" si="32"/>
        <v>843.18300653594758</v>
      </c>
      <c r="L280" s="2"/>
      <c r="M280" s="3">
        <f t="shared" si="33"/>
        <v>366</v>
      </c>
      <c r="N280" s="3">
        <f t="shared" si="34"/>
        <v>2</v>
      </c>
      <c r="O280" s="3">
        <f t="shared" si="35"/>
        <v>11</v>
      </c>
      <c r="P280" s="3">
        <f t="shared" si="37"/>
        <v>353</v>
      </c>
      <c r="Q280" s="51">
        <f t="shared" si="36"/>
        <v>115854.59999999999</v>
      </c>
      <c r="R280" s="51"/>
      <c r="S280" s="51"/>
      <c r="T280" s="51"/>
      <c r="U280" s="51"/>
      <c r="V280" s="51"/>
      <c r="W280" s="13">
        <f t="shared" si="38"/>
        <v>86.803278688524586</v>
      </c>
      <c r="X280" s="14">
        <f t="shared" si="39"/>
        <v>38.579234972677597</v>
      </c>
    </row>
    <row r="281" spans="1:24" ht="14.5" x14ac:dyDescent="0.35">
      <c r="A281">
        <v>2094</v>
      </c>
      <c r="B281" t="s">
        <v>389</v>
      </c>
      <c r="C281" t="s">
        <v>1385</v>
      </c>
      <c r="D281" t="s">
        <v>298</v>
      </c>
      <c r="E281" t="s">
        <v>276</v>
      </c>
      <c r="F281" t="s">
        <v>277</v>
      </c>
      <c r="G281" t="s">
        <v>40</v>
      </c>
      <c r="H281" s="6">
        <v>43832</v>
      </c>
      <c r="I281" s="2">
        <v>45657</v>
      </c>
      <c r="J281">
        <v>300.25</v>
      </c>
      <c r="K281" s="45">
        <f t="shared" si="32"/>
        <v>712.78999999999985</v>
      </c>
      <c r="L281" s="2"/>
      <c r="M281" s="3">
        <f t="shared" si="33"/>
        <v>366</v>
      </c>
      <c r="N281" s="3">
        <f t="shared" si="34"/>
        <v>5</v>
      </c>
      <c r="O281" s="3">
        <f t="shared" si="35"/>
        <v>0</v>
      </c>
      <c r="P281" s="3">
        <f t="shared" si="37"/>
        <v>361</v>
      </c>
      <c r="Q281" s="51">
        <f t="shared" si="36"/>
        <v>108390.25</v>
      </c>
      <c r="R281" s="51"/>
      <c r="S281" s="51"/>
      <c r="T281" s="51"/>
      <c r="U281" s="51"/>
      <c r="V281" s="51"/>
      <c r="W281" s="13">
        <f t="shared" si="38"/>
        <v>88.770491803278688</v>
      </c>
      <c r="X281" s="14">
        <f t="shared" si="39"/>
        <v>39.453551912568301</v>
      </c>
    </row>
    <row r="282" spans="1:24" ht="14.5" x14ac:dyDescent="0.35">
      <c r="A282">
        <v>2096</v>
      </c>
      <c r="B282" t="s">
        <v>390</v>
      </c>
      <c r="C282" t="s">
        <v>1385</v>
      </c>
      <c r="D282" t="s">
        <v>391</v>
      </c>
      <c r="E282" t="s">
        <v>276</v>
      </c>
      <c r="F282" t="s">
        <v>277</v>
      </c>
      <c r="G282" t="s">
        <v>40</v>
      </c>
      <c r="H282" s="6">
        <v>43832</v>
      </c>
      <c r="I282" s="2">
        <v>45657</v>
      </c>
      <c r="J282">
        <v>328.2</v>
      </c>
      <c r="K282" s="45">
        <f t="shared" si="32"/>
        <v>763.02117647058822</v>
      </c>
      <c r="L282" s="2"/>
      <c r="M282" s="3">
        <f t="shared" si="33"/>
        <v>366</v>
      </c>
      <c r="N282" s="3">
        <f t="shared" si="34"/>
        <v>6</v>
      </c>
      <c r="O282" s="3">
        <f t="shared" si="35"/>
        <v>0</v>
      </c>
      <c r="P282" s="3">
        <f t="shared" si="37"/>
        <v>360</v>
      </c>
      <c r="Q282" s="51">
        <f t="shared" si="36"/>
        <v>118152</v>
      </c>
      <c r="R282" s="51"/>
      <c r="S282" s="51"/>
      <c r="T282" s="51"/>
      <c r="U282" s="51"/>
      <c r="V282" s="51"/>
      <c r="W282" s="13">
        <f t="shared" si="38"/>
        <v>88.52459016393442</v>
      </c>
      <c r="X282" s="14">
        <f t="shared" si="39"/>
        <v>39.344262295081975</v>
      </c>
    </row>
    <row r="283" spans="1:24" ht="14.5" x14ac:dyDescent="0.35">
      <c r="A283">
        <v>2097</v>
      </c>
      <c r="B283" t="s">
        <v>392</v>
      </c>
      <c r="C283" t="s">
        <v>1385</v>
      </c>
      <c r="D283" t="s">
        <v>393</v>
      </c>
      <c r="E283" t="s">
        <v>276</v>
      </c>
      <c r="F283" t="s">
        <v>277</v>
      </c>
      <c r="G283" t="s">
        <v>40</v>
      </c>
      <c r="H283" s="6">
        <v>43832</v>
      </c>
      <c r="I283" s="2">
        <v>45657</v>
      </c>
      <c r="J283">
        <v>328.2</v>
      </c>
      <c r="K283" s="45">
        <f t="shared" si="32"/>
        <v>649.8208496732027</v>
      </c>
      <c r="L283" s="2"/>
      <c r="M283" s="3">
        <f t="shared" si="33"/>
        <v>366</v>
      </c>
      <c r="N283" s="3">
        <f t="shared" si="34"/>
        <v>0</v>
      </c>
      <c r="O283" s="3">
        <f t="shared" si="35"/>
        <v>0</v>
      </c>
      <c r="P283" s="3">
        <f t="shared" si="37"/>
        <v>366</v>
      </c>
      <c r="Q283" s="51">
        <f t="shared" si="36"/>
        <v>120121.2</v>
      </c>
      <c r="R283" s="51"/>
      <c r="S283" s="51"/>
      <c r="T283" s="51"/>
      <c r="U283" s="51"/>
      <c r="V283" s="51"/>
      <c r="W283" s="13">
        <f t="shared" si="38"/>
        <v>90</v>
      </c>
      <c r="X283" s="14">
        <f t="shared" si="39"/>
        <v>40</v>
      </c>
    </row>
    <row r="284" spans="1:24" ht="14.5" x14ac:dyDescent="0.35">
      <c r="A284">
        <v>2098</v>
      </c>
      <c r="B284" t="s">
        <v>394</v>
      </c>
      <c r="C284" t="s">
        <v>1488</v>
      </c>
      <c r="D284" t="s">
        <v>292</v>
      </c>
      <c r="E284" t="s">
        <v>276</v>
      </c>
      <c r="F284" t="s">
        <v>277</v>
      </c>
      <c r="G284" t="s">
        <v>40</v>
      </c>
      <c r="H284" s="6">
        <v>43832</v>
      </c>
      <c r="I284" s="2">
        <v>45657</v>
      </c>
      <c r="J284">
        <v>417.1</v>
      </c>
      <c r="K284" s="45" t="e">
        <f t="shared" si="32"/>
        <v>#N/A</v>
      </c>
      <c r="L284" s="2"/>
      <c r="M284" s="3">
        <f t="shared" si="33"/>
        <v>366</v>
      </c>
      <c r="N284" s="3">
        <f t="shared" si="34"/>
        <v>8</v>
      </c>
      <c r="O284" s="3">
        <f t="shared" si="35"/>
        <v>0</v>
      </c>
      <c r="P284" s="3">
        <f t="shared" si="37"/>
        <v>358</v>
      </c>
      <c r="Q284" s="51">
        <f t="shared" si="36"/>
        <v>149321.80000000002</v>
      </c>
      <c r="R284" s="51"/>
      <c r="S284" s="51"/>
      <c r="T284" s="51"/>
      <c r="U284" s="51"/>
      <c r="V284" s="51"/>
      <c r="W284" s="13">
        <f t="shared" si="38"/>
        <v>88.032786885245898</v>
      </c>
      <c r="X284" s="14">
        <f t="shared" si="39"/>
        <v>39.125683060109296</v>
      </c>
    </row>
    <row r="285" spans="1:24" ht="14.5" x14ac:dyDescent="0.35">
      <c r="A285">
        <v>2099</v>
      </c>
      <c r="B285" t="s">
        <v>395</v>
      </c>
      <c r="C285" t="s">
        <v>1385</v>
      </c>
      <c r="D285" t="s">
        <v>275</v>
      </c>
      <c r="E285" t="s">
        <v>276</v>
      </c>
      <c r="F285" t="s">
        <v>277</v>
      </c>
      <c r="G285" t="s">
        <v>40</v>
      </c>
      <c r="H285" s="6">
        <v>44409</v>
      </c>
      <c r="I285" s="2">
        <v>45657</v>
      </c>
      <c r="J285">
        <v>300.25</v>
      </c>
      <c r="K285" s="45">
        <f t="shared" si="32"/>
        <v>916.62555555555548</v>
      </c>
      <c r="L285" s="2"/>
      <c r="M285" s="3">
        <f t="shared" si="33"/>
        <v>366</v>
      </c>
      <c r="N285" s="3">
        <f t="shared" si="34"/>
        <v>3</v>
      </c>
      <c r="O285" s="3">
        <f t="shared" si="35"/>
        <v>0</v>
      </c>
      <c r="P285" s="3">
        <f t="shared" si="37"/>
        <v>363</v>
      </c>
      <c r="Q285" s="51">
        <f t="shared" si="36"/>
        <v>108990.75</v>
      </c>
      <c r="R285" s="51"/>
      <c r="S285" s="51"/>
      <c r="T285" s="51"/>
      <c r="U285" s="51"/>
      <c r="V285" s="51"/>
      <c r="W285" s="13">
        <f t="shared" si="38"/>
        <v>89.26229508196721</v>
      </c>
      <c r="X285" s="14">
        <f t="shared" si="39"/>
        <v>39.672131147540995</v>
      </c>
    </row>
    <row r="286" spans="1:24" ht="14.5" x14ac:dyDescent="0.35">
      <c r="A286">
        <v>2100</v>
      </c>
      <c r="B286" t="s">
        <v>396</v>
      </c>
      <c r="C286" t="s">
        <v>1488</v>
      </c>
      <c r="D286" t="s">
        <v>292</v>
      </c>
      <c r="E286" t="s">
        <v>276</v>
      </c>
      <c r="F286" t="s">
        <v>277</v>
      </c>
      <c r="G286" t="s">
        <v>40</v>
      </c>
      <c r="H286" s="6">
        <v>43832</v>
      </c>
      <c r="I286" s="2">
        <v>45657</v>
      </c>
      <c r="J286">
        <v>434.62</v>
      </c>
      <c r="K286" s="45" t="e">
        <f t="shared" si="32"/>
        <v>#N/A</v>
      </c>
      <c r="L286" s="2"/>
      <c r="M286" s="3">
        <f t="shared" si="33"/>
        <v>366</v>
      </c>
      <c r="N286" s="3">
        <f t="shared" si="34"/>
        <v>1</v>
      </c>
      <c r="O286" s="3">
        <f t="shared" si="35"/>
        <v>0</v>
      </c>
      <c r="P286" s="3">
        <f t="shared" si="37"/>
        <v>365</v>
      </c>
      <c r="Q286" s="51">
        <f t="shared" si="36"/>
        <v>158636.29999999999</v>
      </c>
      <c r="R286" s="51"/>
      <c r="S286" s="51"/>
      <c r="T286" s="51"/>
      <c r="U286" s="51"/>
      <c r="V286" s="51"/>
      <c r="W286" s="13">
        <f t="shared" si="38"/>
        <v>89.754098360655732</v>
      </c>
      <c r="X286" s="14">
        <f t="shared" si="39"/>
        <v>39.89071038251366</v>
      </c>
    </row>
    <row r="287" spans="1:24" ht="14.5" x14ac:dyDescent="0.35">
      <c r="A287">
        <v>2101</v>
      </c>
      <c r="B287" t="s">
        <v>397</v>
      </c>
      <c r="C287" t="s">
        <v>1385</v>
      </c>
      <c r="D287" t="s">
        <v>312</v>
      </c>
      <c r="E287" t="s">
        <v>276</v>
      </c>
      <c r="F287" t="s">
        <v>277</v>
      </c>
      <c r="G287" t="s">
        <v>40</v>
      </c>
      <c r="H287" s="6">
        <v>43832</v>
      </c>
      <c r="I287" s="2">
        <v>45657</v>
      </c>
      <c r="J287">
        <v>300.25</v>
      </c>
      <c r="K287" s="45">
        <f t="shared" si="32"/>
        <v>759.11339869281051</v>
      </c>
      <c r="L287" s="2"/>
      <c r="M287" s="3">
        <f t="shared" si="33"/>
        <v>366</v>
      </c>
      <c r="N287" s="3">
        <f t="shared" si="34"/>
        <v>0</v>
      </c>
      <c r="O287" s="3">
        <f t="shared" si="35"/>
        <v>0</v>
      </c>
      <c r="P287" s="3">
        <f t="shared" si="37"/>
        <v>366</v>
      </c>
      <c r="Q287" s="51">
        <f t="shared" si="36"/>
        <v>109891.5</v>
      </c>
      <c r="R287" s="51"/>
      <c r="S287" s="51"/>
      <c r="T287" s="51"/>
      <c r="U287" s="51"/>
      <c r="V287" s="51"/>
      <c r="W287" s="13">
        <f t="shared" si="38"/>
        <v>90</v>
      </c>
      <c r="X287" s="14">
        <f t="shared" si="39"/>
        <v>40</v>
      </c>
    </row>
    <row r="288" spans="1:24" ht="14.5" x14ac:dyDescent="0.35">
      <c r="A288">
        <v>2102</v>
      </c>
      <c r="B288" t="s">
        <v>398</v>
      </c>
      <c r="C288" t="s">
        <v>1385</v>
      </c>
      <c r="D288" t="s">
        <v>286</v>
      </c>
      <c r="E288" t="s">
        <v>276</v>
      </c>
      <c r="F288" t="s">
        <v>1504</v>
      </c>
      <c r="G288" t="s">
        <v>1529</v>
      </c>
      <c r="H288" s="6">
        <v>43832</v>
      </c>
      <c r="I288" s="2">
        <v>45657</v>
      </c>
      <c r="J288">
        <v>455.8</v>
      </c>
      <c r="K288" s="45">
        <f t="shared" si="32"/>
        <v>739</v>
      </c>
      <c r="L288" s="2"/>
      <c r="M288" s="3">
        <f t="shared" si="33"/>
        <v>366</v>
      </c>
      <c r="N288" s="3">
        <f t="shared" si="34"/>
        <v>15</v>
      </c>
      <c r="O288" s="3">
        <f t="shared" si="35"/>
        <v>118</v>
      </c>
      <c r="P288" s="3">
        <f t="shared" si="37"/>
        <v>233</v>
      </c>
      <c r="Q288" s="51">
        <f t="shared" si="36"/>
        <v>106201.40000000001</v>
      </c>
      <c r="R288" s="51"/>
      <c r="S288" s="51"/>
      <c r="T288" s="51"/>
      <c r="U288" s="51"/>
      <c r="V288" s="51"/>
      <c r="W288" s="13">
        <f t="shared" si="38"/>
        <v>57.295081967213115</v>
      </c>
      <c r="X288" s="14">
        <f t="shared" si="39"/>
        <v>25.464480874316941</v>
      </c>
    </row>
    <row r="289" spans="1:24" ht="14.5" x14ac:dyDescent="0.35">
      <c r="A289">
        <v>2103</v>
      </c>
      <c r="B289" t="s">
        <v>399</v>
      </c>
      <c r="C289" t="s">
        <v>1385</v>
      </c>
      <c r="D289" t="s">
        <v>336</v>
      </c>
      <c r="E289" t="s">
        <v>276</v>
      </c>
      <c r="F289" t="s">
        <v>1500</v>
      </c>
      <c r="G289" t="s">
        <v>40</v>
      </c>
      <c r="H289" s="6">
        <v>43832</v>
      </c>
      <c r="I289" s="2">
        <v>45657</v>
      </c>
      <c r="J289">
        <v>286.27</v>
      </c>
      <c r="K289" s="45">
        <f t="shared" si="32"/>
        <v>679.55882352941182</v>
      </c>
      <c r="L289" s="2"/>
      <c r="M289" s="3">
        <f t="shared" si="33"/>
        <v>366</v>
      </c>
      <c r="N289" s="3">
        <f t="shared" si="34"/>
        <v>11</v>
      </c>
      <c r="O289" s="3">
        <f t="shared" si="35"/>
        <v>0</v>
      </c>
      <c r="P289" s="3">
        <f t="shared" si="37"/>
        <v>355</v>
      </c>
      <c r="Q289" s="51">
        <f t="shared" si="36"/>
        <v>101625.84999999999</v>
      </c>
      <c r="R289" s="51"/>
      <c r="S289" s="51"/>
      <c r="T289" s="51"/>
      <c r="U289" s="51"/>
      <c r="V289" s="51"/>
      <c r="W289" s="13">
        <f t="shared" si="38"/>
        <v>87.295081967213108</v>
      </c>
      <c r="X289" s="14">
        <f t="shared" si="39"/>
        <v>38.797814207650276</v>
      </c>
    </row>
    <row r="290" spans="1:24" ht="14.5" x14ac:dyDescent="0.35">
      <c r="A290">
        <v>2104</v>
      </c>
      <c r="B290" t="s">
        <v>400</v>
      </c>
      <c r="C290" t="s">
        <v>1385</v>
      </c>
      <c r="D290" t="s">
        <v>382</v>
      </c>
      <c r="E290" t="s">
        <v>276</v>
      </c>
      <c r="F290" t="s">
        <v>277</v>
      </c>
      <c r="G290" t="s">
        <v>40</v>
      </c>
      <c r="H290" s="6">
        <v>43832</v>
      </c>
      <c r="I290" s="2">
        <v>45657</v>
      </c>
      <c r="J290">
        <v>300.25</v>
      </c>
      <c r="K290" s="45">
        <f t="shared" si="32"/>
        <v>749.7229411764705</v>
      </c>
      <c r="L290" s="2"/>
      <c r="M290" s="3">
        <f t="shared" si="33"/>
        <v>366</v>
      </c>
      <c r="N290" s="3">
        <f t="shared" si="34"/>
        <v>0</v>
      </c>
      <c r="O290" s="3">
        <f t="shared" si="35"/>
        <v>0</v>
      </c>
      <c r="P290" s="3">
        <f t="shared" si="37"/>
        <v>366</v>
      </c>
      <c r="Q290" s="51">
        <f t="shared" si="36"/>
        <v>109891.5</v>
      </c>
      <c r="R290" s="51"/>
      <c r="S290" s="51"/>
      <c r="T290" s="51"/>
      <c r="U290" s="51"/>
      <c r="V290" s="51"/>
      <c r="W290" s="13">
        <f t="shared" si="38"/>
        <v>90</v>
      </c>
      <c r="X290" s="14">
        <f t="shared" si="39"/>
        <v>40</v>
      </c>
    </row>
    <row r="291" spans="1:24" ht="14.5" x14ac:dyDescent="0.35">
      <c r="A291">
        <v>2106</v>
      </c>
      <c r="B291" t="s">
        <v>401</v>
      </c>
      <c r="C291" t="s">
        <v>1385</v>
      </c>
      <c r="D291" t="s">
        <v>316</v>
      </c>
      <c r="E291" t="s">
        <v>276</v>
      </c>
      <c r="F291" t="s">
        <v>277</v>
      </c>
      <c r="G291" t="s">
        <v>40</v>
      </c>
      <c r="H291" s="6">
        <v>43832</v>
      </c>
      <c r="I291" s="2">
        <v>45657</v>
      </c>
      <c r="J291">
        <v>362.6</v>
      </c>
      <c r="K291" s="45">
        <f t="shared" si="32"/>
        <v>656.74823529411776</v>
      </c>
      <c r="L291" s="2"/>
      <c r="M291" s="3">
        <f t="shared" si="33"/>
        <v>366</v>
      </c>
      <c r="N291" s="3">
        <f t="shared" si="34"/>
        <v>36</v>
      </c>
      <c r="O291" s="3">
        <f t="shared" si="35"/>
        <v>0</v>
      </c>
      <c r="P291" s="3">
        <f t="shared" si="37"/>
        <v>330</v>
      </c>
      <c r="Q291" s="51">
        <f t="shared" si="36"/>
        <v>119658.00000000001</v>
      </c>
      <c r="R291" s="51"/>
      <c r="S291" s="51"/>
      <c r="T291" s="51"/>
      <c r="U291" s="51"/>
      <c r="V291" s="51"/>
      <c r="W291" s="13">
        <f t="shared" si="38"/>
        <v>81.147540983606561</v>
      </c>
      <c r="X291" s="14">
        <f t="shared" si="39"/>
        <v>36.065573770491795</v>
      </c>
    </row>
    <row r="292" spans="1:24" ht="14.5" x14ac:dyDescent="0.35">
      <c r="A292">
        <v>2107</v>
      </c>
      <c r="B292" t="s">
        <v>402</v>
      </c>
      <c r="C292" t="s">
        <v>1385</v>
      </c>
      <c r="D292" t="s">
        <v>296</v>
      </c>
      <c r="E292" t="s">
        <v>276</v>
      </c>
      <c r="F292" t="s">
        <v>277</v>
      </c>
      <c r="G292" t="s">
        <v>40</v>
      </c>
      <c r="H292" s="6">
        <v>43832</v>
      </c>
      <c r="I292" s="2">
        <v>45657</v>
      </c>
      <c r="J292">
        <v>434.62</v>
      </c>
      <c r="K292" s="45">
        <f t="shared" si="32"/>
        <v>1267.8624836601309</v>
      </c>
      <c r="L292" s="2"/>
      <c r="M292" s="3">
        <f t="shared" si="33"/>
        <v>366</v>
      </c>
      <c r="N292" s="3">
        <f t="shared" si="34"/>
        <v>3</v>
      </c>
      <c r="O292" s="3">
        <f t="shared" si="35"/>
        <v>0</v>
      </c>
      <c r="P292" s="3">
        <f t="shared" si="37"/>
        <v>363</v>
      </c>
      <c r="Q292" s="51">
        <f t="shared" si="36"/>
        <v>157767.06</v>
      </c>
      <c r="R292" s="51"/>
      <c r="S292" s="51"/>
      <c r="T292" s="51"/>
      <c r="U292" s="51"/>
      <c r="V292" s="51"/>
      <c r="W292" s="13">
        <f t="shared" si="38"/>
        <v>89.26229508196721</v>
      </c>
      <c r="X292" s="14">
        <f t="shared" si="39"/>
        <v>39.672131147540995</v>
      </c>
    </row>
    <row r="293" spans="1:24" ht="14.5" x14ac:dyDescent="0.35">
      <c r="A293">
        <v>2108</v>
      </c>
      <c r="B293" t="s">
        <v>403</v>
      </c>
      <c r="C293" t="s">
        <v>1385</v>
      </c>
      <c r="D293" t="s">
        <v>393</v>
      </c>
      <c r="E293" t="s">
        <v>276</v>
      </c>
      <c r="F293" t="s">
        <v>277</v>
      </c>
      <c r="G293" t="s">
        <v>40</v>
      </c>
      <c r="H293" s="6">
        <v>43832</v>
      </c>
      <c r="I293" s="2">
        <v>45657</v>
      </c>
      <c r="J293">
        <v>328.2</v>
      </c>
      <c r="K293" s="45">
        <f t="shared" si="32"/>
        <v>641.27777777777783</v>
      </c>
      <c r="L293" s="2"/>
      <c r="M293" s="3">
        <f t="shared" si="33"/>
        <v>366</v>
      </c>
      <c r="N293" s="3">
        <f t="shared" si="34"/>
        <v>12</v>
      </c>
      <c r="O293" s="3">
        <f t="shared" si="35"/>
        <v>0</v>
      </c>
      <c r="P293" s="3">
        <f t="shared" si="37"/>
        <v>354</v>
      </c>
      <c r="Q293" s="51">
        <f t="shared" si="36"/>
        <v>116182.8</v>
      </c>
      <c r="R293" s="51"/>
      <c r="S293" s="51"/>
      <c r="T293" s="51"/>
      <c r="U293" s="51"/>
      <c r="V293" s="51"/>
      <c r="W293" s="13">
        <f t="shared" si="38"/>
        <v>87.049180327868854</v>
      </c>
      <c r="X293" s="14">
        <f t="shared" si="39"/>
        <v>38.688524590163937</v>
      </c>
    </row>
    <row r="294" spans="1:24" ht="14.5" x14ac:dyDescent="0.35">
      <c r="A294">
        <v>2109</v>
      </c>
      <c r="B294" t="s">
        <v>404</v>
      </c>
      <c r="C294" t="s">
        <v>1385</v>
      </c>
      <c r="D294" t="s">
        <v>296</v>
      </c>
      <c r="E294" t="s">
        <v>276</v>
      </c>
      <c r="F294" t="s">
        <v>277</v>
      </c>
      <c r="G294" t="s">
        <v>40</v>
      </c>
      <c r="H294" s="6">
        <v>43832</v>
      </c>
      <c r="I294" s="2">
        <v>45657</v>
      </c>
      <c r="J294">
        <v>434.62</v>
      </c>
      <c r="K294" s="45">
        <f t="shared" si="32"/>
        <v>1036.6651633986928</v>
      </c>
      <c r="L294" s="2"/>
      <c r="M294" s="3">
        <f t="shared" si="33"/>
        <v>366</v>
      </c>
      <c r="N294" s="3">
        <f t="shared" si="34"/>
        <v>1</v>
      </c>
      <c r="O294" s="3">
        <f t="shared" si="35"/>
        <v>0</v>
      </c>
      <c r="P294" s="3">
        <f t="shared" si="37"/>
        <v>365</v>
      </c>
      <c r="Q294" s="51">
        <f t="shared" si="36"/>
        <v>158636.29999999999</v>
      </c>
      <c r="R294" s="51"/>
      <c r="S294" s="51"/>
      <c r="T294" s="51"/>
      <c r="U294" s="51"/>
      <c r="V294" s="51"/>
      <c r="W294" s="13">
        <f t="shared" si="38"/>
        <v>89.754098360655732</v>
      </c>
      <c r="X294" s="14">
        <f t="shared" si="39"/>
        <v>39.89071038251366</v>
      </c>
    </row>
    <row r="295" spans="1:24" ht="14.5" x14ac:dyDescent="0.35">
      <c r="A295">
        <v>2110</v>
      </c>
      <c r="B295" t="s">
        <v>405</v>
      </c>
      <c r="C295" t="s">
        <v>1385</v>
      </c>
      <c r="D295" t="s">
        <v>360</v>
      </c>
      <c r="E295" t="s">
        <v>276</v>
      </c>
      <c r="F295" t="s">
        <v>1500</v>
      </c>
      <c r="G295" t="s">
        <v>40</v>
      </c>
      <c r="H295" s="6">
        <v>43832</v>
      </c>
      <c r="I295" s="2">
        <v>45657</v>
      </c>
      <c r="J295">
        <v>300.25</v>
      </c>
      <c r="K295" s="45">
        <f t="shared" si="32"/>
        <v>996.16647058823526</v>
      </c>
      <c r="L295" s="2"/>
      <c r="M295" s="3">
        <f t="shared" si="33"/>
        <v>366</v>
      </c>
      <c r="N295" s="3">
        <f t="shared" si="34"/>
        <v>0</v>
      </c>
      <c r="O295" s="3">
        <f t="shared" si="35"/>
        <v>0</v>
      </c>
      <c r="P295" s="3">
        <f t="shared" si="37"/>
        <v>366</v>
      </c>
      <c r="Q295" s="51">
        <f t="shared" si="36"/>
        <v>109891.5</v>
      </c>
      <c r="R295" s="51"/>
      <c r="S295" s="51"/>
      <c r="T295" s="51"/>
      <c r="U295" s="51"/>
      <c r="V295" s="51"/>
      <c r="W295" s="13">
        <f t="shared" si="38"/>
        <v>90</v>
      </c>
      <c r="X295" s="14">
        <f t="shared" si="39"/>
        <v>40</v>
      </c>
    </row>
    <row r="296" spans="1:24" ht="14.5" x14ac:dyDescent="0.35">
      <c r="A296">
        <v>2111</v>
      </c>
      <c r="B296" t="s">
        <v>406</v>
      </c>
      <c r="C296" t="s">
        <v>1385</v>
      </c>
      <c r="D296" t="s">
        <v>316</v>
      </c>
      <c r="E296" t="s">
        <v>276</v>
      </c>
      <c r="F296" t="s">
        <v>277</v>
      </c>
      <c r="G296" t="s">
        <v>40</v>
      </c>
      <c r="H296" s="6">
        <v>43832</v>
      </c>
      <c r="I296" s="2">
        <v>45657</v>
      </c>
      <c r="J296">
        <v>362.6</v>
      </c>
      <c r="K296" s="45">
        <f t="shared" si="32"/>
        <v>837.03777777777782</v>
      </c>
      <c r="L296" s="2"/>
      <c r="M296" s="3">
        <f t="shared" si="33"/>
        <v>366</v>
      </c>
      <c r="N296" s="3">
        <f t="shared" si="34"/>
        <v>1</v>
      </c>
      <c r="O296" s="3">
        <f t="shared" si="35"/>
        <v>0</v>
      </c>
      <c r="P296" s="3">
        <f t="shared" si="37"/>
        <v>365</v>
      </c>
      <c r="Q296" s="51">
        <f t="shared" si="36"/>
        <v>132349</v>
      </c>
      <c r="R296" s="51"/>
      <c r="S296" s="51"/>
      <c r="T296" s="51"/>
      <c r="U296" s="51"/>
      <c r="V296" s="51"/>
      <c r="W296" s="13">
        <f t="shared" si="38"/>
        <v>89.754098360655732</v>
      </c>
      <c r="X296" s="14">
        <f t="shared" si="39"/>
        <v>39.89071038251366</v>
      </c>
    </row>
    <row r="297" spans="1:24" ht="14.5" x14ac:dyDescent="0.35">
      <c r="A297">
        <v>2112</v>
      </c>
      <c r="B297" t="s">
        <v>407</v>
      </c>
      <c r="C297" t="s">
        <v>1385</v>
      </c>
      <c r="D297" t="s">
        <v>408</v>
      </c>
      <c r="E297" t="s">
        <v>276</v>
      </c>
      <c r="F297" t="s">
        <v>277</v>
      </c>
      <c r="G297" t="s">
        <v>40</v>
      </c>
      <c r="H297" s="6">
        <v>43832</v>
      </c>
      <c r="I297" s="2">
        <v>45657</v>
      </c>
      <c r="J297">
        <v>362.6</v>
      </c>
      <c r="K297" s="45">
        <f t="shared" si="32"/>
        <v>746.69986928104584</v>
      </c>
      <c r="L297" s="2"/>
      <c r="M297" s="3">
        <f t="shared" si="33"/>
        <v>366</v>
      </c>
      <c r="N297" s="3">
        <f t="shared" si="34"/>
        <v>0</v>
      </c>
      <c r="O297" s="3">
        <f t="shared" si="35"/>
        <v>0</v>
      </c>
      <c r="P297" s="3">
        <f t="shared" si="37"/>
        <v>366</v>
      </c>
      <c r="Q297" s="51">
        <f t="shared" si="36"/>
        <v>132711.6</v>
      </c>
      <c r="R297" s="51"/>
      <c r="S297" s="51"/>
      <c r="T297" s="51"/>
      <c r="U297" s="51"/>
      <c r="V297" s="51"/>
      <c r="W297" s="13">
        <f t="shared" si="38"/>
        <v>90</v>
      </c>
      <c r="X297" s="14">
        <f t="shared" si="39"/>
        <v>40</v>
      </c>
    </row>
    <row r="298" spans="1:24" ht="14.5" x14ac:dyDescent="0.35">
      <c r="A298">
        <v>2114</v>
      </c>
      <c r="B298" t="s">
        <v>409</v>
      </c>
      <c r="C298" t="s">
        <v>1385</v>
      </c>
      <c r="D298" t="s">
        <v>294</v>
      </c>
      <c r="E298" t="s">
        <v>276</v>
      </c>
      <c r="F298" t="s">
        <v>277</v>
      </c>
      <c r="G298" t="s">
        <v>40</v>
      </c>
      <c r="H298" s="6">
        <v>43832</v>
      </c>
      <c r="I298" s="2">
        <v>45657</v>
      </c>
      <c r="J298">
        <v>362.6</v>
      </c>
      <c r="K298" s="45">
        <f t="shared" si="32"/>
        <v>824.27019607843147</v>
      </c>
      <c r="L298" s="2"/>
      <c r="M298" s="3">
        <f t="shared" si="33"/>
        <v>366</v>
      </c>
      <c r="N298" s="3">
        <f t="shared" si="34"/>
        <v>1</v>
      </c>
      <c r="O298" s="3">
        <f t="shared" si="35"/>
        <v>0</v>
      </c>
      <c r="P298" s="3">
        <f t="shared" si="37"/>
        <v>365</v>
      </c>
      <c r="Q298" s="51">
        <f t="shared" si="36"/>
        <v>132349</v>
      </c>
      <c r="R298" s="51"/>
      <c r="S298" s="51"/>
      <c r="T298" s="51"/>
      <c r="U298" s="51"/>
      <c r="V298" s="51"/>
      <c r="W298" s="13">
        <f t="shared" si="38"/>
        <v>89.754098360655732</v>
      </c>
      <c r="X298" s="14">
        <f t="shared" si="39"/>
        <v>39.89071038251366</v>
      </c>
    </row>
    <row r="299" spans="1:24" ht="14.5" x14ac:dyDescent="0.35">
      <c r="A299">
        <v>2115</v>
      </c>
      <c r="B299" t="s">
        <v>410</v>
      </c>
      <c r="C299" t="s">
        <v>1385</v>
      </c>
      <c r="D299" t="s">
        <v>298</v>
      </c>
      <c r="E299" t="s">
        <v>276</v>
      </c>
      <c r="F299" t="s">
        <v>277</v>
      </c>
      <c r="G299" t="s">
        <v>40</v>
      </c>
      <c r="H299" s="6">
        <v>43832</v>
      </c>
      <c r="I299" s="2">
        <v>45657</v>
      </c>
      <c r="J299">
        <v>300.25</v>
      </c>
      <c r="K299" s="45">
        <f t="shared" si="32"/>
        <v>738.16653594771242</v>
      </c>
      <c r="L299" s="2"/>
      <c r="M299" s="3">
        <f t="shared" si="33"/>
        <v>366</v>
      </c>
      <c r="N299" s="3">
        <f t="shared" si="34"/>
        <v>10</v>
      </c>
      <c r="O299" s="3">
        <f t="shared" si="35"/>
        <v>0</v>
      </c>
      <c r="P299" s="3">
        <f t="shared" si="37"/>
        <v>356</v>
      </c>
      <c r="Q299" s="51">
        <f t="shared" si="36"/>
        <v>106889</v>
      </c>
      <c r="R299" s="51"/>
      <c r="S299" s="51"/>
      <c r="T299" s="51"/>
      <c r="U299" s="51"/>
      <c r="V299" s="51"/>
      <c r="W299" s="13">
        <f t="shared" si="38"/>
        <v>87.540983606557376</v>
      </c>
      <c r="X299" s="14">
        <f t="shared" si="39"/>
        <v>38.907103825136616</v>
      </c>
    </row>
    <row r="300" spans="1:24" ht="14.5" x14ac:dyDescent="0.35">
      <c r="A300">
        <v>2116</v>
      </c>
      <c r="B300" t="s">
        <v>412</v>
      </c>
      <c r="C300" t="s">
        <v>1385</v>
      </c>
      <c r="D300" t="s">
        <v>282</v>
      </c>
      <c r="E300" t="s">
        <v>276</v>
      </c>
      <c r="F300" t="s">
        <v>277</v>
      </c>
      <c r="G300" t="s">
        <v>40</v>
      </c>
      <c r="H300" s="6">
        <v>43832</v>
      </c>
      <c r="I300" s="2">
        <v>45657</v>
      </c>
      <c r="J300">
        <v>328.2</v>
      </c>
      <c r="K300" s="45">
        <f t="shared" si="32"/>
        <v>707.68633986928114</v>
      </c>
      <c r="L300" s="2"/>
      <c r="M300" s="3">
        <f t="shared" si="33"/>
        <v>366</v>
      </c>
      <c r="N300" s="3">
        <f t="shared" si="34"/>
        <v>3</v>
      </c>
      <c r="O300" s="3">
        <f t="shared" si="35"/>
        <v>0</v>
      </c>
      <c r="P300" s="3">
        <f t="shared" si="37"/>
        <v>363</v>
      </c>
      <c r="Q300" s="51">
        <f t="shared" si="36"/>
        <v>119136.59999999999</v>
      </c>
      <c r="R300" s="51"/>
      <c r="S300" s="51"/>
      <c r="T300" s="51"/>
      <c r="U300" s="51"/>
      <c r="V300" s="51"/>
      <c r="W300" s="13">
        <f t="shared" si="38"/>
        <v>89.26229508196721</v>
      </c>
      <c r="X300" s="14">
        <f t="shared" si="39"/>
        <v>39.672131147540995</v>
      </c>
    </row>
    <row r="301" spans="1:24" ht="14.5" x14ac:dyDescent="0.35">
      <c r="A301">
        <v>2118</v>
      </c>
      <c r="B301" t="s">
        <v>413</v>
      </c>
      <c r="C301" t="s">
        <v>1385</v>
      </c>
      <c r="D301" t="s">
        <v>289</v>
      </c>
      <c r="E301" t="s">
        <v>276</v>
      </c>
      <c r="F301" t="s">
        <v>277</v>
      </c>
      <c r="G301" t="s">
        <v>40</v>
      </c>
      <c r="H301" s="6">
        <v>43832</v>
      </c>
      <c r="I301" s="2">
        <v>45657</v>
      </c>
      <c r="J301">
        <v>362.6</v>
      </c>
      <c r="K301" s="45">
        <f t="shared" si="32"/>
        <v>693.06653594771251</v>
      </c>
      <c r="L301" s="2"/>
      <c r="M301" s="3">
        <f t="shared" si="33"/>
        <v>366</v>
      </c>
      <c r="N301" s="3">
        <f t="shared" si="34"/>
        <v>11</v>
      </c>
      <c r="O301" s="3">
        <f t="shared" si="35"/>
        <v>18</v>
      </c>
      <c r="P301" s="3">
        <f t="shared" si="37"/>
        <v>337</v>
      </c>
      <c r="Q301" s="51">
        <f t="shared" si="36"/>
        <v>122196.20000000001</v>
      </c>
      <c r="R301" s="51"/>
      <c r="S301" s="51"/>
      <c r="T301" s="51"/>
      <c r="U301" s="51"/>
      <c r="V301" s="51"/>
      <c r="W301" s="13">
        <f t="shared" si="38"/>
        <v>82.868852459016395</v>
      </c>
      <c r="X301" s="14">
        <f t="shared" si="39"/>
        <v>36.830601092896174</v>
      </c>
    </row>
    <row r="302" spans="1:24" ht="14.5" x14ac:dyDescent="0.35">
      <c r="A302">
        <v>2120</v>
      </c>
      <c r="B302" t="s">
        <v>414</v>
      </c>
      <c r="C302" t="s">
        <v>1385</v>
      </c>
      <c r="D302" t="s">
        <v>296</v>
      </c>
      <c r="E302" t="s">
        <v>276</v>
      </c>
      <c r="F302" t="s">
        <v>277</v>
      </c>
      <c r="G302" t="s">
        <v>40</v>
      </c>
      <c r="H302" s="6">
        <v>43832</v>
      </c>
      <c r="I302" s="2">
        <v>45657</v>
      </c>
      <c r="J302">
        <v>434.62</v>
      </c>
      <c r="K302" s="45">
        <f t="shared" si="32"/>
        <v>927.21078431372564</v>
      </c>
      <c r="L302" s="2"/>
      <c r="M302" s="3">
        <f t="shared" si="33"/>
        <v>366</v>
      </c>
      <c r="N302" s="3">
        <f t="shared" si="34"/>
        <v>23</v>
      </c>
      <c r="O302" s="3">
        <f t="shared" si="35"/>
        <v>0</v>
      </c>
      <c r="P302" s="3">
        <f t="shared" si="37"/>
        <v>343</v>
      </c>
      <c r="Q302" s="51">
        <f t="shared" si="36"/>
        <v>149074.66</v>
      </c>
      <c r="R302" s="51"/>
      <c r="S302" s="51"/>
      <c r="T302" s="51"/>
      <c r="U302" s="51"/>
      <c r="V302" s="51"/>
      <c r="W302" s="13">
        <f t="shared" si="38"/>
        <v>84.344262295081961</v>
      </c>
      <c r="X302" s="14">
        <f t="shared" si="39"/>
        <v>37.486338797814213</v>
      </c>
    </row>
    <row r="303" spans="1:24" ht="14.5" x14ac:dyDescent="0.35">
      <c r="A303">
        <v>2121</v>
      </c>
      <c r="B303" t="s">
        <v>415</v>
      </c>
      <c r="C303" t="s">
        <v>1385</v>
      </c>
      <c r="D303" t="s">
        <v>376</v>
      </c>
      <c r="E303" t="s">
        <v>276</v>
      </c>
      <c r="F303" t="s">
        <v>1504</v>
      </c>
      <c r="G303" t="s">
        <v>1529</v>
      </c>
      <c r="H303" s="6">
        <v>43832</v>
      </c>
      <c r="I303" s="2">
        <v>45657</v>
      </c>
      <c r="J303">
        <v>455.8</v>
      </c>
      <c r="K303" s="45">
        <f t="shared" si="32"/>
        <v>1130.1060784313725</v>
      </c>
      <c r="L303" s="2"/>
      <c r="M303" s="3">
        <f t="shared" si="33"/>
        <v>366</v>
      </c>
      <c r="N303" s="3">
        <f t="shared" si="34"/>
        <v>1</v>
      </c>
      <c r="O303" s="3">
        <f t="shared" si="35"/>
        <v>0</v>
      </c>
      <c r="P303" s="3">
        <f t="shared" si="37"/>
        <v>365</v>
      </c>
      <c r="Q303" s="51">
        <f t="shared" si="36"/>
        <v>166367</v>
      </c>
      <c r="R303" s="51"/>
      <c r="S303" s="51"/>
      <c r="T303" s="51"/>
      <c r="U303" s="51"/>
      <c r="V303" s="51"/>
      <c r="W303" s="13">
        <f t="shared" si="38"/>
        <v>89.754098360655732</v>
      </c>
      <c r="X303" s="14">
        <f t="shared" si="39"/>
        <v>39.89071038251366</v>
      </c>
    </row>
    <row r="304" spans="1:24" ht="14.5" x14ac:dyDescent="0.35">
      <c r="A304">
        <v>2122</v>
      </c>
      <c r="B304" t="s">
        <v>416</v>
      </c>
      <c r="C304" t="s">
        <v>1385</v>
      </c>
      <c r="D304" t="s">
        <v>376</v>
      </c>
      <c r="E304" t="s">
        <v>276</v>
      </c>
      <c r="F304" t="s">
        <v>1504</v>
      </c>
      <c r="G304" t="s">
        <v>1529</v>
      </c>
      <c r="H304" s="6">
        <v>44198</v>
      </c>
      <c r="I304" s="2">
        <v>45657</v>
      </c>
      <c r="J304">
        <v>455.8</v>
      </c>
      <c r="K304" s="45">
        <f t="shared" si="32"/>
        <v>1120.7490849673202</v>
      </c>
      <c r="L304" s="2"/>
      <c r="M304" s="3">
        <f t="shared" si="33"/>
        <v>366</v>
      </c>
      <c r="N304" s="3">
        <f t="shared" si="34"/>
        <v>3</v>
      </c>
      <c r="O304" s="3">
        <f t="shared" si="35"/>
        <v>0</v>
      </c>
      <c r="P304" s="3">
        <f t="shared" si="37"/>
        <v>363</v>
      </c>
      <c r="Q304" s="51">
        <f t="shared" si="36"/>
        <v>165455.4</v>
      </c>
      <c r="R304" s="51"/>
      <c r="S304" s="51"/>
      <c r="T304" s="51"/>
      <c r="U304" s="51"/>
      <c r="V304" s="51"/>
      <c r="W304" s="13">
        <f t="shared" si="38"/>
        <v>89.26229508196721</v>
      </c>
      <c r="X304" s="14">
        <f t="shared" si="39"/>
        <v>39.672131147540995</v>
      </c>
    </row>
    <row r="305" spans="1:24" ht="14.5" x14ac:dyDescent="0.35">
      <c r="A305">
        <v>2124</v>
      </c>
      <c r="B305" t="s">
        <v>418</v>
      </c>
      <c r="C305" t="s">
        <v>1385</v>
      </c>
      <c r="D305" t="s">
        <v>280</v>
      </c>
      <c r="E305" t="s">
        <v>276</v>
      </c>
      <c r="F305" t="s">
        <v>277</v>
      </c>
      <c r="G305" t="s">
        <v>40</v>
      </c>
      <c r="H305" s="6">
        <v>43983</v>
      </c>
      <c r="I305" s="2">
        <v>45657</v>
      </c>
      <c r="J305">
        <v>328.2</v>
      </c>
      <c r="K305" s="45">
        <f t="shared" si="32"/>
        <v>560.48934640522873</v>
      </c>
      <c r="L305" s="2"/>
      <c r="M305" s="3">
        <f t="shared" si="33"/>
        <v>366</v>
      </c>
      <c r="N305" s="3">
        <f t="shared" si="34"/>
        <v>74</v>
      </c>
      <c r="O305" s="3">
        <f t="shared" si="35"/>
        <v>0</v>
      </c>
      <c r="P305" s="3">
        <f t="shared" si="37"/>
        <v>292</v>
      </c>
      <c r="Q305" s="51">
        <f t="shared" si="36"/>
        <v>95834.4</v>
      </c>
      <c r="R305" s="51"/>
      <c r="S305" s="51"/>
      <c r="T305" s="51"/>
      <c r="U305" s="51"/>
      <c r="V305" s="51"/>
      <c r="W305" s="13">
        <f t="shared" si="38"/>
        <v>71.803278688524586</v>
      </c>
      <c r="X305" s="14">
        <f t="shared" si="39"/>
        <v>31.91256830601094</v>
      </c>
    </row>
    <row r="306" spans="1:24" ht="14.5" x14ac:dyDescent="0.35">
      <c r="A306">
        <v>2125</v>
      </c>
      <c r="B306" t="s">
        <v>420</v>
      </c>
      <c r="C306" t="s">
        <v>1385</v>
      </c>
      <c r="D306" t="s">
        <v>284</v>
      </c>
      <c r="E306" t="s">
        <v>276</v>
      </c>
      <c r="F306" t="s">
        <v>277</v>
      </c>
      <c r="G306" t="s">
        <v>40</v>
      </c>
      <c r="H306" s="6">
        <v>43832</v>
      </c>
      <c r="I306" s="2">
        <v>45657</v>
      </c>
      <c r="J306">
        <v>300.25</v>
      </c>
      <c r="K306" s="45">
        <f t="shared" si="32"/>
        <v>686.3629411764706</v>
      </c>
      <c r="L306" s="2"/>
      <c r="M306" s="3">
        <f t="shared" si="33"/>
        <v>366</v>
      </c>
      <c r="N306" s="3">
        <f t="shared" si="34"/>
        <v>3</v>
      </c>
      <c r="O306" s="3">
        <f t="shared" si="35"/>
        <v>0</v>
      </c>
      <c r="P306" s="3">
        <f t="shared" si="37"/>
        <v>363</v>
      </c>
      <c r="Q306" s="51">
        <f t="shared" si="36"/>
        <v>108990.75</v>
      </c>
      <c r="R306" s="51"/>
      <c r="S306" s="51"/>
      <c r="T306" s="51"/>
      <c r="U306" s="51"/>
      <c r="V306" s="51"/>
      <c r="W306" s="13">
        <f t="shared" si="38"/>
        <v>89.26229508196721</v>
      </c>
      <c r="X306" s="14">
        <f t="shared" si="39"/>
        <v>39.672131147540995</v>
      </c>
    </row>
    <row r="307" spans="1:24" ht="14.5" x14ac:dyDescent="0.35">
      <c r="A307">
        <v>2127</v>
      </c>
      <c r="B307" t="s">
        <v>421</v>
      </c>
      <c r="C307" t="s">
        <v>1385</v>
      </c>
      <c r="D307" t="s">
        <v>422</v>
      </c>
      <c r="E307" t="s">
        <v>276</v>
      </c>
      <c r="F307" t="s">
        <v>1500</v>
      </c>
      <c r="G307" t="s">
        <v>40</v>
      </c>
      <c r="H307" s="6">
        <v>43832</v>
      </c>
      <c r="I307" s="2">
        <v>45657</v>
      </c>
      <c r="J307">
        <v>362.6</v>
      </c>
      <c r="K307" s="45">
        <f t="shared" si="32"/>
        <v>937.24745098039227</v>
      </c>
      <c r="L307" s="2"/>
      <c r="M307" s="3">
        <f t="shared" si="33"/>
        <v>366</v>
      </c>
      <c r="N307" s="3">
        <f t="shared" si="34"/>
        <v>7</v>
      </c>
      <c r="O307" s="3">
        <f t="shared" si="35"/>
        <v>0</v>
      </c>
      <c r="P307" s="3">
        <f t="shared" si="37"/>
        <v>359</v>
      </c>
      <c r="Q307" s="51">
        <f t="shared" si="36"/>
        <v>130173.40000000001</v>
      </c>
      <c r="R307" s="51"/>
      <c r="S307" s="51"/>
      <c r="T307" s="51"/>
      <c r="U307" s="51"/>
      <c r="V307" s="51"/>
      <c r="W307" s="13">
        <f t="shared" si="38"/>
        <v>88.278688524590166</v>
      </c>
      <c r="X307" s="14">
        <f t="shared" si="39"/>
        <v>39.234972677595636</v>
      </c>
    </row>
    <row r="308" spans="1:24" ht="14.5" x14ac:dyDescent="0.35">
      <c r="A308">
        <v>2128</v>
      </c>
      <c r="B308" t="s">
        <v>423</v>
      </c>
      <c r="C308" t="s">
        <v>1385</v>
      </c>
      <c r="D308" t="s">
        <v>316</v>
      </c>
      <c r="E308" t="s">
        <v>276</v>
      </c>
      <c r="F308" t="s">
        <v>277</v>
      </c>
      <c r="G308" t="s">
        <v>40</v>
      </c>
      <c r="H308" s="6">
        <v>43832</v>
      </c>
      <c r="I308" s="2">
        <v>45657</v>
      </c>
      <c r="J308">
        <v>362.6</v>
      </c>
      <c r="K308" s="45">
        <f t="shared" si="32"/>
        <v>722.98627450980393</v>
      </c>
      <c r="L308" s="2"/>
      <c r="M308" s="3">
        <f t="shared" si="33"/>
        <v>366</v>
      </c>
      <c r="N308" s="3">
        <f t="shared" si="34"/>
        <v>0</v>
      </c>
      <c r="O308" s="3">
        <f t="shared" si="35"/>
        <v>0</v>
      </c>
      <c r="P308" s="3">
        <f t="shared" si="37"/>
        <v>366</v>
      </c>
      <c r="Q308" s="51">
        <f t="shared" si="36"/>
        <v>132711.6</v>
      </c>
      <c r="R308" s="51"/>
      <c r="S308" s="51"/>
      <c r="T308" s="51"/>
      <c r="U308" s="51"/>
      <c r="V308" s="51"/>
      <c r="W308" s="13">
        <f t="shared" si="38"/>
        <v>90</v>
      </c>
      <c r="X308" s="14">
        <f t="shared" si="39"/>
        <v>40</v>
      </c>
    </row>
    <row r="309" spans="1:24" ht="14.5" x14ac:dyDescent="0.35">
      <c r="A309">
        <v>2129</v>
      </c>
      <c r="B309" t="s">
        <v>424</v>
      </c>
      <c r="C309" t="s">
        <v>1385</v>
      </c>
      <c r="D309" t="s">
        <v>296</v>
      </c>
      <c r="E309" t="s">
        <v>276</v>
      </c>
      <c r="F309" t="s">
        <v>277</v>
      </c>
      <c r="G309" t="s">
        <v>40</v>
      </c>
      <c r="H309" s="6">
        <v>43832</v>
      </c>
      <c r="I309" s="2">
        <v>45657</v>
      </c>
      <c r="J309">
        <v>434.62</v>
      </c>
      <c r="K309" s="45">
        <f t="shared" si="32"/>
        <v>1179.161045751634</v>
      </c>
      <c r="L309" s="2"/>
      <c r="M309" s="3">
        <f t="shared" si="33"/>
        <v>366</v>
      </c>
      <c r="N309" s="3">
        <f t="shared" si="34"/>
        <v>0</v>
      </c>
      <c r="O309" s="3">
        <f t="shared" si="35"/>
        <v>0</v>
      </c>
      <c r="P309" s="3">
        <f t="shared" si="37"/>
        <v>366</v>
      </c>
      <c r="Q309" s="51">
        <f t="shared" si="36"/>
        <v>159070.92000000001</v>
      </c>
      <c r="R309" s="51"/>
      <c r="S309" s="51"/>
      <c r="T309" s="51"/>
      <c r="U309" s="51"/>
      <c r="V309" s="51"/>
      <c r="W309" s="13">
        <f t="shared" si="38"/>
        <v>90</v>
      </c>
      <c r="X309" s="14">
        <f t="shared" si="39"/>
        <v>40</v>
      </c>
    </row>
    <row r="310" spans="1:24" ht="14.5" x14ac:dyDescent="0.35">
      <c r="A310">
        <v>2130</v>
      </c>
      <c r="B310" t="s">
        <v>425</v>
      </c>
      <c r="C310" t="s">
        <v>1385</v>
      </c>
      <c r="D310" t="s">
        <v>286</v>
      </c>
      <c r="E310" t="s">
        <v>276</v>
      </c>
      <c r="F310" t="s">
        <v>1504</v>
      </c>
      <c r="G310" t="s">
        <v>1529</v>
      </c>
      <c r="H310" s="6">
        <v>43832</v>
      </c>
      <c r="I310" s="2">
        <v>45657</v>
      </c>
      <c r="J310">
        <v>455.8</v>
      </c>
      <c r="K310" s="45">
        <f t="shared" si="32"/>
        <v>1492.4981045751636</v>
      </c>
      <c r="L310" s="2"/>
      <c r="M310" s="3">
        <f t="shared" si="33"/>
        <v>366</v>
      </c>
      <c r="N310" s="3">
        <f t="shared" si="34"/>
        <v>1</v>
      </c>
      <c r="O310" s="3">
        <f t="shared" si="35"/>
        <v>0</v>
      </c>
      <c r="P310" s="3">
        <f t="shared" si="37"/>
        <v>365</v>
      </c>
      <c r="Q310" s="51">
        <f t="shared" si="36"/>
        <v>166367</v>
      </c>
      <c r="R310" s="51"/>
      <c r="S310" s="51"/>
      <c r="T310" s="51"/>
      <c r="U310" s="51"/>
      <c r="V310" s="51"/>
      <c r="W310" s="13">
        <f t="shared" si="38"/>
        <v>89.754098360655732</v>
      </c>
      <c r="X310" s="14">
        <f t="shared" si="39"/>
        <v>39.89071038251366</v>
      </c>
    </row>
    <row r="311" spans="1:24" ht="14.5" x14ac:dyDescent="0.35">
      <c r="A311">
        <v>2131</v>
      </c>
      <c r="B311" t="s">
        <v>426</v>
      </c>
      <c r="C311" t="s">
        <v>1385</v>
      </c>
      <c r="D311" t="s">
        <v>316</v>
      </c>
      <c r="E311" t="s">
        <v>276</v>
      </c>
      <c r="F311" t="s">
        <v>277</v>
      </c>
      <c r="G311" t="s">
        <v>40</v>
      </c>
      <c r="H311" s="6">
        <v>43832</v>
      </c>
      <c r="I311" s="2">
        <v>45657</v>
      </c>
      <c r="J311">
        <v>362.6</v>
      </c>
      <c r="K311" s="45">
        <f t="shared" si="32"/>
        <v>829.98810457516333</v>
      </c>
      <c r="L311" s="2"/>
      <c r="M311" s="3">
        <f t="shared" si="33"/>
        <v>366</v>
      </c>
      <c r="N311" s="3">
        <f t="shared" si="34"/>
        <v>0</v>
      </c>
      <c r="O311" s="3">
        <f t="shared" si="35"/>
        <v>0</v>
      </c>
      <c r="P311" s="3">
        <f t="shared" si="37"/>
        <v>366</v>
      </c>
      <c r="Q311" s="51">
        <f t="shared" si="36"/>
        <v>132711.6</v>
      </c>
      <c r="R311" s="51"/>
      <c r="S311" s="51"/>
      <c r="T311" s="51"/>
      <c r="U311" s="51"/>
      <c r="V311" s="51"/>
      <c r="W311" s="13">
        <f t="shared" si="38"/>
        <v>90</v>
      </c>
      <c r="X311" s="14">
        <f t="shared" si="39"/>
        <v>40</v>
      </c>
    </row>
    <row r="312" spans="1:24" s="4" customFormat="1" ht="14.5" x14ac:dyDescent="0.35">
      <c r="A312">
        <v>2132</v>
      </c>
      <c r="B312" t="s">
        <v>427</v>
      </c>
      <c r="C312" t="s">
        <v>1385</v>
      </c>
      <c r="D312" t="s">
        <v>316</v>
      </c>
      <c r="E312" t="s">
        <v>276</v>
      </c>
      <c r="F312" t="s">
        <v>277</v>
      </c>
      <c r="G312" t="s">
        <v>40</v>
      </c>
      <c r="H312" s="6">
        <v>43832</v>
      </c>
      <c r="I312" s="2">
        <v>45657</v>
      </c>
      <c r="J312">
        <v>362.6</v>
      </c>
      <c r="K312" s="45">
        <f t="shared" si="32"/>
        <v>707.64660130718937</v>
      </c>
      <c r="L312" s="2"/>
      <c r="M312" s="3">
        <f t="shared" si="33"/>
        <v>366</v>
      </c>
      <c r="N312" s="3">
        <f t="shared" si="34"/>
        <v>1</v>
      </c>
      <c r="O312" s="3">
        <f t="shared" si="35"/>
        <v>0</v>
      </c>
      <c r="P312" s="3">
        <f t="shared" si="37"/>
        <v>365</v>
      </c>
      <c r="Q312" s="51">
        <f t="shared" si="36"/>
        <v>132349</v>
      </c>
      <c r="R312" s="51"/>
      <c r="S312" s="51"/>
      <c r="T312" s="51"/>
      <c r="U312" s="51"/>
      <c r="V312" s="51"/>
      <c r="W312" s="13">
        <f t="shared" si="38"/>
        <v>89.754098360655732</v>
      </c>
      <c r="X312" s="14">
        <f t="shared" si="39"/>
        <v>39.89071038251366</v>
      </c>
    </row>
    <row r="313" spans="1:24" ht="14.5" x14ac:dyDescent="0.35">
      <c r="A313">
        <v>2133</v>
      </c>
      <c r="B313" t="s">
        <v>428</v>
      </c>
      <c r="C313" t="s">
        <v>1385</v>
      </c>
      <c r="D313" t="s">
        <v>296</v>
      </c>
      <c r="E313" t="s">
        <v>276</v>
      </c>
      <c r="F313" t="s">
        <v>277</v>
      </c>
      <c r="G313" t="s">
        <v>40</v>
      </c>
      <c r="H313" s="6">
        <v>43832</v>
      </c>
      <c r="I313" s="2">
        <v>45657</v>
      </c>
      <c r="J313">
        <v>434.62</v>
      </c>
      <c r="K313" s="45">
        <f t="shared" si="32"/>
        <v>1142.9238562091505</v>
      </c>
      <c r="L313" s="2"/>
      <c r="M313" s="3">
        <f t="shared" si="33"/>
        <v>366</v>
      </c>
      <c r="N313" s="3">
        <f t="shared" si="34"/>
        <v>0</v>
      </c>
      <c r="O313" s="3">
        <f t="shared" si="35"/>
        <v>0</v>
      </c>
      <c r="P313" s="3">
        <f t="shared" si="37"/>
        <v>366</v>
      </c>
      <c r="Q313" s="51">
        <f t="shared" si="36"/>
        <v>159070.92000000001</v>
      </c>
      <c r="R313" s="51"/>
      <c r="S313" s="51"/>
      <c r="T313" s="51"/>
      <c r="U313" s="51"/>
      <c r="V313" s="51"/>
      <c r="W313" s="13">
        <f t="shared" si="38"/>
        <v>90</v>
      </c>
      <c r="X313" s="14">
        <f t="shared" si="39"/>
        <v>40</v>
      </c>
    </row>
    <row r="314" spans="1:24" ht="14.5" x14ac:dyDescent="0.35">
      <c r="A314">
        <v>2134</v>
      </c>
      <c r="B314" t="s">
        <v>429</v>
      </c>
      <c r="C314" t="s">
        <v>1385</v>
      </c>
      <c r="D314" t="s">
        <v>339</v>
      </c>
      <c r="E314" t="s">
        <v>276</v>
      </c>
      <c r="F314" t="s">
        <v>277</v>
      </c>
      <c r="G314" t="s">
        <v>40</v>
      </c>
      <c r="H314" s="6">
        <v>43832</v>
      </c>
      <c r="I314" s="2">
        <v>45657</v>
      </c>
      <c r="J314">
        <v>434.62</v>
      </c>
      <c r="K314" s="45">
        <f t="shared" si="32"/>
        <v>903.2320261437909</v>
      </c>
      <c r="L314" s="2"/>
      <c r="M314" s="3">
        <f t="shared" si="33"/>
        <v>366</v>
      </c>
      <c r="N314" s="3">
        <f t="shared" si="34"/>
        <v>2</v>
      </c>
      <c r="O314" s="3">
        <f t="shared" si="35"/>
        <v>0</v>
      </c>
      <c r="P314" s="3">
        <f t="shared" si="37"/>
        <v>364</v>
      </c>
      <c r="Q314" s="51">
        <f t="shared" si="36"/>
        <v>158201.68</v>
      </c>
      <c r="R314" s="51"/>
      <c r="S314" s="51"/>
      <c r="T314" s="51"/>
      <c r="U314" s="51"/>
      <c r="V314" s="51"/>
      <c r="W314" s="13">
        <f t="shared" si="38"/>
        <v>89.508196721311478</v>
      </c>
      <c r="X314" s="14">
        <f t="shared" si="39"/>
        <v>39.781420765027335</v>
      </c>
    </row>
    <row r="315" spans="1:24" ht="14.5" x14ac:dyDescent="0.35">
      <c r="A315">
        <v>2135</v>
      </c>
      <c r="B315" t="s">
        <v>430</v>
      </c>
      <c r="C315" t="s">
        <v>1385</v>
      </c>
      <c r="D315" t="s">
        <v>316</v>
      </c>
      <c r="E315" t="s">
        <v>276</v>
      </c>
      <c r="F315" t="s">
        <v>277</v>
      </c>
      <c r="G315" t="s">
        <v>40</v>
      </c>
      <c r="H315" s="6">
        <v>43832</v>
      </c>
      <c r="I315" s="2">
        <v>45657</v>
      </c>
      <c r="J315">
        <v>362.6</v>
      </c>
      <c r="K315" s="45">
        <f t="shared" si="32"/>
        <v>844.53797385620919</v>
      </c>
      <c r="L315" s="2"/>
      <c r="M315" s="3">
        <f t="shared" si="33"/>
        <v>366</v>
      </c>
      <c r="N315" s="3">
        <f t="shared" si="34"/>
        <v>0</v>
      </c>
      <c r="O315" s="3">
        <f t="shared" si="35"/>
        <v>0</v>
      </c>
      <c r="P315" s="3">
        <f t="shared" si="37"/>
        <v>366</v>
      </c>
      <c r="Q315" s="51">
        <f t="shared" si="36"/>
        <v>132711.6</v>
      </c>
      <c r="R315" s="51"/>
      <c r="S315" s="51"/>
      <c r="T315" s="51"/>
      <c r="U315" s="51"/>
      <c r="V315" s="51"/>
      <c r="W315" s="13">
        <f t="shared" si="38"/>
        <v>90</v>
      </c>
      <c r="X315" s="14">
        <f t="shared" si="39"/>
        <v>40</v>
      </c>
    </row>
    <row r="316" spans="1:24" ht="14.5" x14ac:dyDescent="0.35">
      <c r="A316">
        <v>2136</v>
      </c>
      <c r="B316" t="s">
        <v>431</v>
      </c>
      <c r="C316" t="s">
        <v>1385</v>
      </c>
      <c r="D316" t="s">
        <v>289</v>
      </c>
      <c r="E316" t="s">
        <v>276</v>
      </c>
      <c r="F316" t="s">
        <v>277</v>
      </c>
      <c r="G316" t="s">
        <v>40</v>
      </c>
      <c r="H316" s="6">
        <v>43832</v>
      </c>
      <c r="I316" s="2">
        <v>45657</v>
      </c>
      <c r="J316">
        <v>362.6</v>
      </c>
      <c r="K316" s="45">
        <f t="shared" si="32"/>
        <v>729.66006535947702</v>
      </c>
      <c r="L316" s="2"/>
      <c r="M316" s="3">
        <f t="shared" si="33"/>
        <v>366</v>
      </c>
      <c r="N316" s="3">
        <f t="shared" si="34"/>
        <v>1</v>
      </c>
      <c r="O316" s="3">
        <f t="shared" si="35"/>
        <v>0</v>
      </c>
      <c r="P316" s="3">
        <f t="shared" si="37"/>
        <v>365</v>
      </c>
      <c r="Q316" s="51">
        <f t="shared" si="36"/>
        <v>132349</v>
      </c>
      <c r="R316" s="51"/>
      <c r="S316" s="51"/>
      <c r="T316" s="51"/>
      <c r="U316" s="51"/>
      <c r="V316" s="51"/>
      <c r="W316" s="13">
        <f t="shared" si="38"/>
        <v>89.754098360655732</v>
      </c>
      <c r="X316" s="14">
        <f t="shared" si="39"/>
        <v>39.89071038251366</v>
      </c>
    </row>
    <row r="317" spans="1:24" ht="14.5" x14ac:dyDescent="0.35">
      <c r="A317">
        <v>2137</v>
      </c>
      <c r="B317" t="s">
        <v>432</v>
      </c>
      <c r="C317" t="s">
        <v>1385</v>
      </c>
      <c r="D317" t="s">
        <v>289</v>
      </c>
      <c r="E317" t="s">
        <v>276</v>
      </c>
      <c r="F317" t="s">
        <v>277</v>
      </c>
      <c r="G317" t="s">
        <v>40</v>
      </c>
      <c r="H317" s="6">
        <v>43832</v>
      </c>
      <c r="I317" s="2">
        <v>45657</v>
      </c>
      <c r="J317">
        <v>362.6</v>
      </c>
      <c r="K317" s="45">
        <f t="shared" si="32"/>
        <v>765.765816993464</v>
      </c>
      <c r="L317" s="2"/>
      <c r="M317" s="3">
        <f t="shared" si="33"/>
        <v>366</v>
      </c>
      <c r="N317" s="3">
        <f t="shared" si="34"/>
        <v>2</v>
      </c>
      <c r="O317" s="3">
        <f t="shared" si="35"/>
        <v>0</v>
      </c>
      <c r="P317" s="3">
        <f t="shared" si="37"/>
        <v>364</v>
      </c>
      <c r="Q317" s="51">
        <f t="shared" si="36"/>
        <v>131986.4</v>
      </c>
      <c r="R317" s="51"/>
      <c r="S317" s="51"/>
      <c r="T317" s="51"/>
      <c r="U317" s="51"/>
      <c r="V317" s="51"/>
      <c r="W317" s="13">
        <f t="shared" si="38"/>
        <v>89.508196721311478</v>
      </c>
      <c r="X317" s="14">
        <f t="shared" si="39"/>
        <v>39.781420765027335</v>
      </c>
    </row>
    <row r="318" spans="1:24" ht="14.5" x14ac:dyDescent="0.35">
      <c r="A318">
        <v>2138</v>
      </c>
      <c r="B318" t="s">
        <v>433</v>
      </c>
      <c r="C318" t="s">
        <v>1385</v>
      </c>
      <c r="D318" t="s">
        <v>280</v>
      </c>
      <c r="E318" t="s">
        <v>276</v>
      </c>
      <c r="F318" t="s">
        <v>277</v>
      </c>
      <c r="G318" t="s">
        <v>40</v>
      </c>
      <c r="H318" s="6">
        <v>43832</v>
      </c>
      <c r="I318" s="2">
        <v>45657</v>
      </c>
      <c r="J318">
        <v>328.2</v>
      </c>
      <c r="K318" s="45">
        <f t="shared" si="32"/>
        <v>593.74202614379089</v>
      </c>
      <c r="L318" s="2"/>
      <c r="M318" s="3">
        <f t="shared" si="33"/>
        <v>366</v>
      </c>
      <c r="N318" s="3">
        <f t="shared" si="34"/>
        <v>2</v>
      </c>
      <c r="O318" s="3">
        <f t="shared" si="35"/>
        <v>0</v>
      </c>
      <c r="P318" s="3">
        <f t="shared" si="37"/>
        <v>364</v>
      </c>
      <c r="Q318" s="51">
        <f t="shared" si="36"/>
        <v>119464.8</v>
      </c>
      <c r="R318" s="51"/>
      <c r="S318" s="51"/>
      <c r="T318" s="51"/>
      <c r="U318" s="51"/>
      <c r="V318" s="51"/>
      <c r="W318" s="13">
        <f t="shared" si="38"/>
        <v>89.508196721311478</v>
      </c>
      <c r="X318" s="14">
        <f t="shared" si="39"/>
        <v>39.781420765027335</v>
      </c>
    </row>
    <row r="319" spans="1:24" ht="14.5" x14ac:dyDescent="0.35">
      <c r="A319">
        <v>2139</v>
      </c>
      <c r="B319" t="s">
        <v>434</v>
      </c>
      <c r="C319" t="s">
        <v>1488</v>
      </c>
      <c r="D319" t="s">
        <v>292</v>
      </c>
      <c r="E319" t="s">
        <v>276</v>
      </c>
      <c r="F319" t="s">
        <v>277</v>
      </c>
      <c r="G319" t="s">
        <v>40</v>
      </c>
      <c r="H319" s="6">
        <v>43832</v>
      </c>
      <c r="I319" s="2">
        <v>45657</v>
      </c>
      <c r="J319">
        <v>434.62</v>
      </c>
      <c r="K319" s="45" t="e">
        <f t="shared" si="32"/>
        <v>#N/A</v>
      </c>
      <c r="L319" s="2"/>
      <c r="M319" s="3">
        <f t="shared" si="33"/>
        <v>366</v>
      </c>
      <c r="N319" s="3">
        <f t="shared" si="34"/>
        <v>17</v>
      </c>
      <c r="O319" s="3">
        <f t="shared" si="35"/>
        <v>0</v>
      </c>
      <c r="P319" s="3">
        <f t="shared" si="37"/>
        <v>349</v>
      </c>
      <c r="Q319" s="51">
        <f t="shared" si="36"/>
        <v>151682.38</v>
      </c>
      <c r="R319" s="51"/>
      <c r="S319" s="51"/>
      <c r="T319" s="51"/>
      <c r="U319" s="51"/>
      <c r="V319" s="51"/>
      <c r="W319" s="13">
        <f t="shared" si="38"/>
        <v>85.819672131147541</v>
      </c>
      <c r="X319" s="14">
        <f t="shared" si="39"/>
        <v>38.142076502732237</v>
      </c>
    </row>
    <row r="320" spans="1:24" ht="14.5" x14ac:dyDescent="0.35">
      <c r="A320">
        <v>2141</v>
      </c>
      <c r="B320" t="s">
        <v>435</v>
      </c>
      <c r="C320" t="s">
        <v>1385</v>
      </c>
      <c r="D320" t="s">
        <v>292</v>
      </c>
      <c r="E320" t="s">
        <v>276</v>
      </c>
      <c r="F320" t="s">
        <v>277</v>
      </c>
      <c r="G320" t="s">
        <v>40</v>
      </c>
      <c r="H320" s="6">
        <v>43832</v>
      </c>
      <c r="I320" s="2">
        <v>45657</v>
      </c>
      <c r="J320">
        <v>434.62</v>
      </c>
      <c r="K320" s="45">
        <f t="shared" si="32"/>
        <v>929.83666666666659</v>
      </c>
      <c r="L320" s="2"/>
      <c r="M320" s="3">
        <f t="shared" si="33"/>
        <v>366</v>
      </c>
      <c r="N320" s="3">
        <f t="shared" si="34"/>
        <v>7</v>
      </c>
      <c r="O320" s="3">
        <f t="shared" si="35"/>
        <v>0</v>
      </c>
      <c r="P320" s="3">
        <f t="shared" si="37"/>
        <v>359</v>
      </c>
      <c r="Q320" s="51">
        <f t="shared" si="36"/>
        <v>156028.57999999999</v>
      </c>
      <c r="R320" s="51"/>
      <c r="S320" s="51"/>
      <c r="T320" s="51"/>
      <c r="U320" s="51"/>
      <c r="V320" s="51"/>
      <c r="W320" s="13">
        <f t="shared" si="38"/>
        <v>88.278688524590166</v>
      </c>
      <c r="X320" s="14">
        <f t="shared" si="39"/>
        <v>39.234972677595636</v>
      </c>
    </row>
    <row r="321" spans="1:24" ht="14.5" x14ac:dyDescent="0.35">
      <c r="A321">
        <v>2142</v>
      </c>
      <c r="B321" t="s">
        <v>436</v>
      </c>
      <c r="C321" t="s">
        <v>1385</v>
      </c>
      <c r="D321" t="s">
        <v>341</v>
      </c>
      <c r="E321" t="s">
        <v>276</v>
      </c>
      <c r="F321" t="s">
        <v>277</v>
      </c>
      <c r="G321" t="s">
        <v>40</v>
      </c>
      <c r="H321" s="6">
        <v>43832</v>
      </c>
      <c r="I321" s="2">
        <v>45657</v>
      </c>
      <c r="J321">
        <v>362.6</v>
      </c>
      <c r="K321" s="45">
        <f t="shared" si="32"/>
        <v>735.82045751633984</v>
      </c>
      <c r="L321" s="2"/>
      <c r="M321" s="3">
        <f t="shared" si="33"/>
        <v>366</v>
      </c>
      <c r="N321" s="3">
        <f t="shared" si="34"/>
        <v>4</v>
      </c>
      <c r="O321" s="3">
        <f t="shared" si="35"/>
        <v>4</v>
      </c>
      <c r="P321" s="3">
        <f t="shared" si="37"/>
        <v>358</v>
      </c>
      <c r="Q321" s="51">
        <f t="shared" si="36"/>
        <v>129810.8</v>
      </c>
      <c r="R321" s="51"/>
      <c r="S321" s="51"/>
      <c r="T321" s="51"/>
      <c r="U321" s="51"/>
      <c r="V321" s="51"/>
      <c r="W321" s="13">
        <f t="shared" si="38"/>
        <v>88.032786885245898</v>
      </c>
      <c r="X321" s="14">
        <f t="shared" si="39"/>
        <v>39.125683060109296</v>
      </c>
    </row>
    <row r="322" spans="1:24" ht="14.5" x14ac:dyDescent="0.35">
      <c r="A322">
        <v>2143</v>
      </c>
      <c r="B322" t="s">
        <v>437</v>
      </c>
      <c r="C322" t="s">
        <v>1385</v>
      </c>
      <c r="D322" t="s">
        <v>289</v>
      </c>
      <c r="E322" t="s">
        <v>276</v>
      </c>
      <c r="F322" t="s">
        <v>277</v>
      </c>
      <c r="G322" t="s">
        <v>40</v>
      </c>
      <c r="H322" s="6">
        <v>43832</v>
      </c>
      <c r="I322" s="2">
        <v>45657</v>
      </c>
      <c r="J322">
        <v>362.6</v>
      </c>
      <c r="K322" s="45">
        <f t="shared" si="32"/>
        <v>710.65601307189536</v>
      </c>
      <c r="L322" s="2"/>
      <c r="M322" s="3">
        <f t="shared" si="33"/>
        <v>366</v>
      </c>
      <c r="N322" s="3">
        <f t="shared" si="34"/>
        <v>3</v>
      </c>
      <c r="O322" s="3">
        <f t="shared" si="35"/>
        <v>0</v>
      </c>
      <c r="P322" s="3">
        <f t="shared" si="37"/>
        <v>363</v>
      </c>
      <c r="Q322" s="51">
        <f t="shared" si="36"/>
        <v>131623.80000000002</v>
      </c>
      <c r="R322" s="51"/>
      <c r="S322" s="51"/>
      <c r="T322" s="51"/>
      <c r="U322" s="51"/>
      <c r="V322" s="51"/>
      <c r="W322" s="13">
        <f t="shared" si="38"/>
        <v>89.26229508196721</v>
      </c>
      <c r="X322" s="14">
        <f t="shared" si="39"/>
        <v>39.672131147540995</v>
      </c>
    </row>
    <row r="323" spans="1:24" ht="14.5" x14ac:dyDescent="0.35">
      <c r="A323">
        <v>2144</v>
      </c>
      <c r="B323" t="s">
        <v>438</v>
      </c>
      <c r="C323" t="s">
        <v>1385</v>
      </c>
      <c r="D323" t="s">
        <v>280</v>
      </c>
      <c r="E323" t="s">
        <v>276</v>
      </c>
      <c r="F323" t="s">
        <v>277</v>
      </c>
      <c r="G323" t="s">
        <v>40</v>
      </c>
      <c r="H323" s="6">
        <v>43832</v>
      </c>
      <c r="I323" s="2">
        <v>45657</v>
      </c>
      <c r="J323">
        <v>328.2</v>
      </c>
      <c r="K323" s="45">
        <f t="shared" si="32"/>
        <v>607.78359477124184</v>
      </c>
      <c r="L323" s="2"/>
      <c r="M323" s="3">
        <f t="shared" si="33"/>
        <v>366</v>
      </c>
      <c r="N323" s="3">
        <f t="shared" si="34"/>
        <v>0</v>
      </c>
      <c r="O323" s="3">
        <f t="shared" si="35"/>
        <v>0</v>
      </c>
      <c r="P323" s="3">
        <f t="shared" si="37"/>
        <v>366</v>
      </c>
      <c r="Q323" s="51">
        <f t="shared" si="36"/>
        <v>120121.2</v>
      </c>
      <c r="R323" s="51"/>
      <c r="S323" s="51"/>
      <c r="T323" s="51"/>
      <c r="U323" s="51"/>
      <c r="V323" s="51"/>
      <c r="W323" s="13">
        <f t="shared" si="38"/>
        <v>90</v>
      </c>
      <c r="X323" s="14">
        <f t="shared" si="39"/>
        <v>40</v>
      </c>
    </row>
    <row r="324" spans="1:24" ht="14.5" x14ac:dyDescent="0.35">
      <c r="A324">
        <v>2145</v>
      </c>
      <c r="B324" t="s">
        <v>439</v>
      </c>
      <c r="C324" t="s">
        <v>1385</v>
      </c>
      <c r="D324" t="s">
        <v>440</v>
      </c>
      <c r="E324" t="s">
        <v>276</v>
      </c>
      <c r="F324" t="s">
        <v>441</v>
      </c>
      <c r="G324" t="s">
        <v>1529</v>
      </c>
      <c r="H324" s="6">
        <v>44781</v>
      </c>
      <c r="I324" s="2">
        <v>45657</v>
      </c>
      <c r="J324">
        <v>368.73</v>
      </c>
      <c r="K324" s="45">
        <f t="shared" si="32"/>
        <v>479.45692810457507</v>
      </c>
      <c r="L324" s="2"/>
      <c r="M324" s="3">
        <f t="shared" si="33"/>
        <v>366</v>
      </c>
      <c r="N324" s="3">
        <f t="shared" si="34"/>
        <v>1</v>
      </c>
      <c r="O324" s="3">
        <f t="shared" si="35"/>
        <v>0</v>
      </c>
      <c r="P324" s="3">
        <f t="shared" si="37"/>
        <v>365</v>
      </c>
      <c r="Q324" s="51">
        <f t="shared" si="36"/>
        <v>134586.45000000001</v>
      </c>
      <c r="R324" s="51"/>
      <c r="S324" s="51"/>
      <c r="T324" s="51"/>
      <c r="U324" s="51"/>
      <c r="V324" s="51"/>
      <c r="W324" s="13">
        <f t="shared" si="38"/>
        <v>89.754098360655732</v>
      </c>
      <c r="X324" s="14">
        <f t="shared" si="39"/>
        <v>39.89071038251366</v>
      </c>
    </row>
    <row r="325" spans="1:24" ht="14.5" x14ac:dyDescent="0.35">
      <c r="A325">
        <v>2146</v>
      </c>
      <c r="B325" t="s">
        <v>442</v>
      </c>
      <c r="C325" t="s">
        <v>1385</v>
      </c>
      <c r="D325" t="s">
        <v>296</v>
      </c>
      <c r="E325" t="s">
        <v>276</v>
      </c>
      <c r="F325" t="s">
        <v>277</v>
      </c>
      <c r="G325" t="s">
        <v>40</v>
      </c>
      <c r="H325" s="6">
        <v>43832</v>
      </c>
      <c r="I325" s="2">
        <v>45657</v>
      </c>
      <c r="J325">
        <v>434.62</v>
      </c>
      <c r="K325" s="45">
        <f t="shared" ref="K325:K388" si="40">VLOOKUP(A325,promedio,29,FALSE)</f>
        <v>1092.6772549019609</v>
      </c>
      <c r="L325" s="2"/>
      <c r="M325" s="3">
        <f t="shared" ref="M325:M388" si="41">IF(DATEDIF(H325,I325,"D")&gt;366,366,DATEDIF(H325,I325,"D")+1)</f>
        <v>366</v>
      </c>
      <c r="N325" s="3">
        <f t="shared" ref="N325:N388" si="42">IFERROR(VLOOKUP(A325,faltas,7,FALSE),0)</f>
        <v>10</v>
      </c>
      <c r="O325" s="3">
        <f t="shared" ref="O325:O388" si="43">IFERROR(VLOOKUP(A325,INCP,4,FALSE),0)</f>
        <v>10</v>
      </c>
      <c r="P325" s="3">
        <f t="shared" si="37"/>
        <v>346</v>
      </c>
      <c r="Q325" s="51">
        <f t="shared" ref="Q325:Q388" si="44">IF(J325&gt;TOPE,TOPE,J325)*P325</f>
        <v>150378.51999999999</v>
      </c>
      <c r="R325" s="51"/>
      <c r="S325" s="51"/>
      <c r="T325" s="51"/>
      <c r="U325" s="51"/>
      <c r="V325" s="51"/>
      <c r="W325" s="13">
        <f t="shared" si="38"/>
        <v>85.081967213114751</v>
      </c>
      <c r="X325" s="14">
        <f t="shared" si="39"/>
        <v>37.814207650273232</v>
      </c>
    </row>
    <row r="326" spans="1:24" ht="14.5" x14ac:dyDescent="0.35">
      <c r="A326">
        <v>2147</v>
      </c>
      <c r="B326" t="s">
        <v>443</v>
      </c>
      <c r="C326" t="s">
        <v>1385</v>
      </c>
      <c r="D326" t="s">
        <v>286</v>
      </c>
      <c r="E326" t="s">
        <v>276</v>
      </c>
      <c r="F326" t="s">
        <v>1504</v>
      </c>
      <c r="G326" t="s">
        <v>1529</v>
      </c>
      <c r="H326" s="6">
        <v>43832</v>
      </c>
      <c r="I326" s="2">
        <v>45657</v>
      </c>
      <c r="J326">
        <v>455.8</v>
      </c>
      <c r="K326" s="45">
        <f t="shared" si="40"/>
        <v>1496.6001960784315</v>
      </c>
      <c r="L326" s="2"/>
      <c r="M326" s="3">
        <f t="shared" si="41"/>
        <v>366</v>
      </c>
      <c r="N326" s="3">
        <f t="shared" si="42"/>
        <v>3</v>
      </c>
      <c r="O326" s="3">
        <f t="shared" si="43"/>
        <v>0</v>
      </c>
      <c r="P326" s="3">
        <f t="shared" ref="P326:P389" si="45">M326-N326-O326</f>
        <v>363</v>
      </c>
      <c r="Q326" s="51">
        <f t="shared" si="44"/>
        <v>165455.4</v>
      </c>
      <c r="R326" s="51"/>
      <c r="S326" s="51"/>
      <c r="T326" s="51"/>
      <c r="U326" s="51"/>
      <c r="V326" s="51"/>
      <c r="W326" s="13">
        <f t="shared" ref="W326:W389" si="46">((90/366)*P326)</f>
        <v>89.26229508196721</v>
      </c>
      <c r="X326" s="14">
        <f t="shared" ref="X326:X389" si="47">((130/366)*P326-W326)</f>
        <v>39.672131147540995</v>
      </c>
    </row>
    <row r="327" spans="1:24" ht="14.5" x14ac:dyDescent="0.35">
      <c r="A327">
        <v>2148</v>
      </c>
      <c r="B327" t="s">
        <v>444</v>
      </c>
      <c r="C327" t="s">
        <v>1385</v>
      </c>
      <c r="D327" t="s">
        <v>341</v>
      </c>
      <c r="E327" t="s">
        <v>276</v>
      </c>
      <c r="F327" t="s">
        <v>277</v>
      </c>
      <c r="G327" t="s">
        <v>40</v>
      </c>
      <c r="H327" s="6">
        <v>43832</v>
      </c>
      <c r="I327" s="2">
        <v>45657</v>
      </c>
      <c r="J327">
        <v>362.6</v>
      </c>
      <c r="K327" s="45">
        <f t="shared" si="40"/>
        <v>725.25431372549019</v>
      </c>
      <c r="L327" s="2"/>
      <c r="M327" s="3">
        <f t="shared" si="41"/>
        <v>366</v>
      </c>
      <c r="N327" s="3">
        <f t="shared" si="42"/>
        <v>7</v>
      </c>
      <c r="O327" s="3">
        <f t="shared" si="43"/>
        <v>0</v>
      </c>
      <c r="P327" s="3">
        <f t="shared" si="45"/>
        <v>359</v>
      </c>
      <c r="Q327" s="51">
        <f t="shared" si="44"/>
        <v>130173.40000000001</v>
      </c>
      <c r="R327" s="51"/>
      <c r="S327" s="51"/>
      <c r="T327" s="51"/>
      <c r="U327" s="51"/>
      <c r="V327" s="51"/>
      <c r="W327" s="13">
        <f t="shared" si="46"/>
        <v>88.278688524590166</v>
      </c>
      <c r="X327" s="14">
        <f t="shared" si="47"/>
        <v>39.234972677595636</v>
      </c>
    </row>
    <row r="328" spans="1:24" ht="14.5" x14ac:dyDescent="0.35">
      <c r="A328">
        <v>2149</v>
      </c>
      <c r="B328" t="s">
        <v>445</v>
      </c>
      <c r="C328" t="s">
        <v>1385</v>
      </c>
      <c r="D328" t="s">
        <v>282</v>
      </c>
      <c r="E328" t="s">
        <v>276</v>
      </c>
      <c r="F328" t="s">
        <v>277</v>
      </c>
      <c r="G328" t="s">
        <v>40</v>
      </c>
      <c r="H328" s="6">
        <v>43832</v>
      </c>
      <c r="I328" s="2">
        <v>45657</v>
      </c>
      <c r="J328">
        <v>328.2</v>
      </c>
      <c r="K328" s="45">
        <f t="shared" si="40"/>
        <v>842.033660130719</v>
      </c>
      <c r="L328" s="2"/>
      <c r="M328" s="3">
        <f t="shared" si="41"/>
        <v>366</v>
      </c>
      <c r="N328" s="3">
        <f t="shared" si="42"/>
        <v>3</v>
      </c>
      <c r="O328" s="3">
        <f t="shared" si="43"/>
        <v>3</v>
      </c>
      <c r="P328" s="3">
        <f t="shared" si="45"/>
        <v>360</v>
      </c>
      <c r="Q328" s="51">
        <f t="shared" si="44"/>
        <v>118152</v>
      </c>
      <c r="R328" s="51"/>
      <c r="S328" s="51"/>
      <c r="T328" s="51"/>
      <c r="U328" s="51"/>
      <c r="V328" s="51"/>
      <c r="W328" s="13">
        <f t="shared" si="46"/>
        <v>88.52459016393442</v>
      </c>
      <c r="X328" s="14">
        <f t="shared" si="47"/>
        <v>39.344262295081975</v>
      </c>
    </row>
    <row r="329" spans="1:24" ht="14.5" x14ac:dyDescent="0.35">
      <c r="A329">
        <v>2150</v>
      </c>
      <c r="B329" t="s">
        <v>446</v>
      </c>
      <c r="C329" t="s">
        <v>1385</v>
      </c>
      <c r="D329" t="s">
        <v>292</v>
      </c>
      <c r="E329" t="s">
        <v>276</v>
      </c>
      <c r="F329" t="s">
        <v>277</v>
      </c>
      <c r="G329" t="s">
        <v>40</v>
      </c>
      <c r="H329" s="6">
        <v>43832</v>
      </c>
      <c r="I329" s="2">
        <v>45657</v>
      </c>
      <c r="J329">
        <v>434.62</v>
      </c>
      <c r="K329" s="45">
        <f t="shared" si="40"/>
        <v>1151.4014379084965</v>
      </c>
      <c r="L329" s="2"/>
      <c r="M329" s="3">
        <f t="shared" si="41"/>
        <v>366</v>
      </c>
      <c r="N329" s="3">
        <f t="shared" si="42"/>
        <v>0</v>
      </c>
      <c r="O329" s="3">
        <f t="shared" si="43"/>
        <v>0</v>
      </c>
      <c r="P329" s="3">
        <f t="shared" si="45"/>
        <v>366</v>
      </c>
      <c r="Q329" s="51">
        <f t="shared" si="44"/>
        <v>159070.92000000001</v>
      </c>
      <c r="R329" s="51"/>
      <c r="S329" s="51"/>
      <c r="T329" s="51"/>
      <c r="U329" s="51"/>
      <c r="V329" s="51"/>
      <c r="W329" s="13">
        <f t="shared" si="46"/>
        <v>90</v>
      </c>
      <c r="X329" s="14">
        <f t="shared" si="47"/>
        <v>40</v>
      </c>
    </row>
    <row r="330" spans="1:24" ht="14.5" x14ac:dyDescent="0.35">
      <c r="A330">
        <v>2152</v>
      </c>
      <c r="B330" t="s">
        <v>447</v>
      </c>
      <c r="C330" t="s">
        <v>1385</v>
      </c>
      <c r="D330" t="s">
        <v>275</v>
      </c>
      <c r="E330" t="s">
        <v>276</v>
      </c>
      <c r="F330" t="s">
        <v>277</v>
      </c>
      <c r="G330" t="s">
        <v>40</v>
      </c>
      <c r="H330" s="6">
        <v>44150</v>
      </c>
      <c r="I330" s="2">
        <v>45657</v>
      </c>
      <c r="J330">
        <v>300.25</v>
      </c>
      <c r="K330" s="45">
        <f t="shared" si="40"/>
        <v>892.90673202614369</v>
      </c>
      <c r="L330" s="2"/>
      <c r="M330" s="3">
        <f t="shared" si="41"/>
        <v>366</v>
      </c>
      <c r="N330" s="3">
        <f t="shared" si="42"/>
        <v>10</v>
      </c>
      <c r="O330" s="3">
        <f t="shared" si="43"/>
        <v>0</v>
      </c>
      <c r="P330" s="3">
        <f t="shared" si="45"/>
        <v>356</v>
      </c>
      <c r="Q330" s="51">
        <f t="shared" si="44"/>
        <v>106889</v>
      </c>
      <c r="R330" s="51"/>
      <c r="S330" s="51"/>
      <c r="T330" s="51"/>
      <c r="U330" s="51"/>
      <c r="V330" s="51"/>
      <c r="W330" s="13">
        <f t="shared" si="46"/>
        <v>87.540983606557376</v>
      </c>
      <c r="X330" s="14">
        <f t="shared" si="47"/>
        <v>38.907103825136616</v>
      </c>
    </row>
    <row r="331" spans="1:24" ht="14.5" x14ac:dyDescent="0.35">
      <c r="A331">
        <v>2153</v>
      </c>
      <c r="B331" t="s">
        <v>449</v>
      </c>
      <c r="C331" t="s">
        <v>1385</v>
      </c>
      <c r="D331" t="s">
        <v>450</v>
      </c>
      <c r="E331" t="s">
        <v>276</v>
      </c>
      <c r="F331" t="s">
        <v>277</v>
      </c>
      <c r="G331" t="s">
        <v>1529</v>
      </c>
      <c r="H331" s="6">
        <v>43832</v>
      </c>
      <c r="I331" s="2">
        <v>45657</v>
      </c>
      <c r="J331">
        <v>411.73</v>
      </c>
      <c r="K331" s="45">
        <f t="shared" si="40"/>
        <v>1419.1360130718954</v>
      </c>
      <c r="L331" s="2"/>
      <c r="M331" s="3">
        <f t="shared" si="41"/>
        <v>366</v>
      </c>
      <c r="N331" s="3">
        <f t="shared" si="42"/>
        <v>0</v>
      </c>
      <c r="O331" s="3">
        <f t="shared" si="43"/>
        <v>0</v>
      </c>
      <c r="P331" s="3">
        <f t="shared" si="45"/>
        <v>366</v>
      </c>
      <c r="Q331" s="51">
        <f t="shared" si="44"/>
        <v>150693.18</v>
      </c>
      <c r="R331" s="51"/>
      <c r="S331" s="51"/>
      <c r="T331" s="51"/>
      <c r="U331" s="51"/>
      <c r="V331" s="51"/>
      <c r="W331" s="13">
        <f t="shared" si="46"/>
        <v>90</v>
      </c>
      <c r="X331" s="14">
        <f t="shared" si="47"/>
        <v>40</v>
      </c>
    </row>
    <row r="332" spans="1:24" ht="14.5" x14ac:dyDescent="0.35">
      <c r="A332">
        <v>2154</v>
      </c>
      <c r="B332" t="s">
        <v>451</v>
      </c>
      <c r="C332" t="s">
        <v>1385</v>
      </c>
      <c r="D332" t="s">
        <v>292</v>
      </c>
      <c r="E332" t="s">
        <v>276</v>
      </c>
      <c r="F332" t="s">
        <v>277</v>
      </c>
      <c r="G332" t="s">
        <v>40</v>
      </c>
      <c r="H332" s="6">
        <v>44564</v>
      </c>
      <c r="I332" s="2">
        <v>45657</v>
      </c>
      <c r="J332">
        <v>434.62</v>
      </c>
      <c r="K332" s="45">
        <f t="shared" si="40"/>
        <v>1050.8738562091503</v>
      </c>
      <c r="L332" s="2"/>
      <c r="M332" s="3">
        <f t="shared" si="41"/>
        <v>366</v>
      </c>
      <c r="N332" s="3">
        <f t="shared" si="42"/>
        <v>15</v>
      </c>
      <c r="O332" s="3">
        <f t="shared" si="43"/>
        <v>36</v>
      </c>
      <c r="P332" s="3">
        <f t="shared" si="45"/>
        <v>315</v>
      </c>
      <c r="Q332" s="51">
        <f t="shared" si="44"/>
        <v>136905.29999999999</v>
      </c>
      <c r="R332" s="51"/>
      <c r="S332" s="51"/>
      <c r="T332" s="51"/>
      <c r="U332" s="51"/>
      <c r="V332" s="51"/>
      <c r="W332" s="13">
        <f t="shared" si="46"/>
        <v>77.459016393442624</v>
      </c>
      <c r="X332" s="14">
        <f t="shared" si="47"/>
        <v>34.426229508196727</v>
      </c>
    </row>
    <row r="333" spans="1:24" ht="14.5" x14ac:dyDescent="0.35">
      <c r="A333">
        <v>2156</v>
      </c>
      <c r="B333" t="s">
        <v>453</v>
      </c>
      <c r="C333" t="s">
        <v>1385</v>
      </c>
      <c r="D333" t="s">
        <v>296</v>
      </c>
      <c r="E333" t="s">
        <v>276</v>
      </c>
      <c r="F333" t="s">
        <v>277</v>
      </c>
      <c r="G333" t="s">
        <v>40</v>
      </c>
      <c r="H333" s="6">
        <v>44410</v>
      </c>
      <c r="I333" s="2">
        <v>45657</v>
      </c>
      <c r="J333">
        <v>434.62</v>
      </c>
      <c r="K333" s="45">
        <f t="shared" si="40"/>
        <v>1059.0419607843137</v>
      </c>
      <c r="L333" s="2"/>
      <c r="M333" s="3">
        <f t="shared" si="41"/>
        <v>366</v>
      </c>
      <c r="N333" s="3">
        <f t="shared" si="42"/>
        <v>2</v>
      </c>
      <c r="O333" s="3">
        <f t="shared" si="43"/>
        <v>0</v>
      </c>
      <c r="P333" s="3">
        <f t="shared" si="45"/>
        <v>364</v>
      </c>
      <c r="Q333" s="51">
        <f t="shared" si="44"/>
        <v>158201.68</v>
      </c>
      <c r="R333" s="51"/>
      <c r="S333" s="51"/>
      <c r="T333" s="51"/>
      <c r="U333" s="51"/>
      <c r="V333" s="51"/>
      <c r="W333" s="13">
        <f t="shared" si="46"/>
        <v>89.508196721311478</v>
      </c>
      <c r="X333" s="14">
        <f t="shared" si="47"/>
        <v>39.781420765027335</v>
      </c>
    </row>
    <row r="334" spans="1:24" ht="14.5" x14ac:dyDescent="0.35">
      <c r="A334">
        <v>2157</v>
      </c>
      <c r="B334" t="s">
        <v>455</v>
      </c>
      <c r="C334" t="s">
        <v>1385</v>
      </c>
      <c r="D334" t="s">
        <v>282</v>
      </c>
      <c r="E334" t="s">
        <v>276</v>
      </c>
      <c r="F334" t="s">
        <v>277</v>
      </c>
      <c r="G334" t="s">
        <v>40</v>
      </c>
      <c r="H334" s="6">
        <v>44409</v>
      </c>
      <c r="I334" s="2">
        <v>45657</v>
      </c>
      <c r="J334">
        <v>328.2</v>
      </c>
      <c r="K334" s="45">
        <f t="shared" si="40"/>
        <v>782.28862745098047</v>
      </c>
      <c r="L334" s="2"/>
      <c r="M334" s="3">
        <f t="shared" si="41"/>
        <v>366</v>
      </c>
      <c r="N334" s="3">
        <f t="shared" si="42"/>
        <v>1</v>
      </c>
      <c r="O334" s="3">
        <f t="shared" si="43"/>
        <v>0</v>
      </c>
      <c r="P334" s="3">
        <f t="shared" si="45"/>
        <v>365</v>
      </c>
      <c r="Q334" s="51">
        <f t="shared" si="44"/>
        <v>119793</v>
      </c>
      <c r="R334" s="51"/>
      <c r="S334" s="51"/>
      <c r="T334" s="51"/>
      <c r="U334" s="51"/>
      <c r="V334" s="51"/>
      <c r="W334" s="13">
        <f t="shared" si="46"/>
        <v>89.754098360655732</v>
      </c>
      <c r="X334" s="14">
        <f t="shared" si="47"/>
        <v>39.89071038251366</v>
      </c>
    </row>
    <row r="335" spans="1:24" ht="14.5" x14ac:dyDescent="0.35">
      <c r="A335">
        <v>2159</v>
      </c>
      <c r="B335" t="s">
        <v>456</v>
      </c>
      <c r="C335" t="s">
        <v>1385</v>
      </c>
      <c r="D335" t="s">
        <v>284</v>
      </c>
      <c r="E335" t="s">
        <v>276</v>
      </c>
      <c r="F335" t="s">
        <v>277</v>
      </c>
      <c r="G335" t="s">
        <v>40</v>
      </c>
      <c r="H335" s="6">
        <v>44564</v>
      </c>
      <c r="I335" s="2">
        <v>45657</v>
      </c>
      <c r="J335">
        <v>300.25</v>
      </c>
      <c r="K335" s="45">
        <f t="shared" si="40"/>
        <v>678.17784313725497</v>
      </c>
      <c r="L335" s="2"/>
      <c r="M335" s="3">
        <f t="shared" si="41"/>
        <v>366</v>
      </c>
      <c r="N335" s="3">
        <f t="shared" si="42"/>
        <v>1</v>
      </c>
      <c r="O335" s="3">
        <f t="shared" si="43"/>
        <v>0</v>
      </c>
      <c r="P335" s="3">
        <f t="shared" si="45"/>
        <v>365</v>
      </c>
      <c r="Q335" s="51">
        <f t="shared" si="44"/>
        <v>109591.25</v>
      </c>
      <c r="R335" s="51"/>
      <c r="S335" s="51"/>
      <c r="T335" s="51"/>
      <c r="U335" s="51"/>
      <c r="V335" s="51"/>
      <c r="W335" s="13">
        <f t="shared" si="46"/>
        <v>89.754098360655732</v>
      </c>
      <c r="X335" s="14">
        <f t="shared" si="47"/>
        <v>39.89071038251366</v>
      </c>
    </row>
    <row r="336" spans="1:24" ht="14.5" x14ac:dyDescent="0.35">
      <c r="A336">
        <v>2161</v>
      </c>
      <c r="B336" t="s">
        <v>457</v>
      </c>
      <c r="C336" t="s">
        <v>1385</v>
      </c>
      <c r="D336" t="s">
        <v>292</v>
      </c>
      <c r="E336" t="s">
        <v>276</v>
      </c>
      <c r="F336" t="s">
        <v>277</v>
      </c>
      <c r="G336" t="s">
        <v>40</v>
      </c>
      <c r="H336" s="6">
        <v>44564</v>
      </c>
      <c r="I336" s="2">
        <v>45657</v>
      </c>
      <c r="J336">
        <v>434.62</v>
      </c>
      <c r="K336" s="45">
        <f t="shared" si="40"/>
        <v>832.82117647058817</v>
      </c>
      <c r="L336" s="2"/>
      <c r="M336" s="3">
        <f t="shared" si="41"/>
        <v>366</v>
      </c>
      <c r="N336" s="3">
        <f t="shared" si="42"/>
        <v>1</v>
      </c>
      <c r="O336" s="3">
        <f t="shared" si="43"/>
        <v>0</v>
      </c>
      <c r="P336" s="3">
        <f t="shared" si="45"/>
        <v>365</v>
      </c>
      <c r="Q336" s="51">
        <f t="shared" si="44"/>
        <v>158636.29999999999</v>
      </c>
      <c r="R336" s="51"/>
      <c r="S336" s="51"/>
      <c r="T336" s="51"/>
      <c r="U336" s="51"/>
      <c r="V336" s="51"/>
      <c r="W336" s="13">
        <f t="shared" si="46"/>
        <v>89.754098360655732</v>
      </c>
      <c r="X336" s="14">
        <f t="shared" si="47"/>
        <v>39.89071038251366</v>
      </c>
    </row>
    <row r="337" spans="1:24" ht="14.5" x14ac:dyDescent="0.35">
      <c r="A337">
        <v>2162</v>
      </c>
      <c r="B337" t="s">
        <v>458</v>
      </c>
      <c r="C337" t="s">
        <v>1385</v>
      </c>
      <c r="D337" t="s">
        <v>284</v>
      </c>
      <c r="E337" t="s">
        <v>276</v>
      </c>
      <c r="F337" t="s">
        <v>277</v>
      </c>
      <c r="G337" t="s">
        <v>40</v>
      </c>
      <c r="H337" s="6">
        <v>44593</v>
      </c>
      <c r="I337" s="2">
        <v>45657</v>
      </c>
      <c r="J337">
        <v>300.25</v>
      </c>
      <c r="K337" s="45">
        <f t="shared" si="40"/>
        <v>675.4809150326796</v>
      </c>
      <c r="L337" s="2"/>
      <c r="M337" s="3">
        <f t="shared" si="41"/>
        <v>366</v>
      </c>
      <c r="N337" s="3">
        <f t="shared" si="42"/>
        <v>6</v>
      </c>
      <c r="O337" s="3">
        <f t="shared" si="43"/>
        <v>0</v>
      </c>
      <c r="P337" s="3">
        <f t="shared" si="45"/>
        <v>360</v>
      </c>
      <c r="Q337" s="51">
        <f t="shared" si="44"/>
        <v>108090</v>
      </c>
      <c r="R337" s="51"/>
      <c r="S337" s="51"/>
      <c r="T337" s="51"/>
      <c r="U337" s="51"/>
      <c r="V337" s="51"/>
      <c r="W337" s="13">
        <f t="shared" si="46"/>
        <v>88.52459016393442</v>
      </c>
      <c r="X337" s="14">
        <f t="shared" si="47"/>
        <v>39.344262295081975</v>
      </c>
    </row>
    <row r="338" spans="1:24" ht="14.5" x14ac:dyDescent="0.35">
      <c r="A338">
        <v>2163</v>
      </c>
      <c r="B338" t="s">
        <v>460</v>
      </c>
      <c r="C338" t="s">
        <v>1385</v>
      </c>
      <c r="D338" t="s">
        <v>411</v>
      </c>
      <c r="E338" t="s">
        <v>276</v>
      </c>
      <c r="F338" t="s">
        <v>277</v>
      </c>
      <c r="G338" t="s">
        <v>40</v>
      </c>
      <c r="H338" s="6">
        <v>44835</v>
      </c>
      <c r="I338" s="2">
        <v>45657</v>
      </c>
      <c r="J338">
        <v>300.25</v>
      </c>
      <c r="K338" s="45">
        <f t="shared" si="40"/>
        <v>665.48</v>
      </c>
      <c r="L338" s="2"/>
      <c r="M338" s="3">
        <f t="shared" si="41"/>
        <v>366</v>
      </c>
      <c r="N338" s="3">
        <f t="shared" si="42"/>
        <v>2</v>
      </c>
      <c r="O338" s="3">
        <f t="shared" si="43"/>
        <v>0</v>
      </c>
      <c r="P338" s="3">
        <f t="shared" si="45"/>
        <v>364</v>
      </c>
      <c r="Q338" s="51">
        <f t="shared" si="44"/>
        <v>109291</v>
      </c>
      <c r="R338" s="51"/>
      <c r="S338" s="51"/>
      <c r="T338" s="51"/>
      <c r="U338" s="51"/>
      <c r="V338" s="51"/>
      <c r="W338" s="13">
        <f t="shared" si="46"/>
        <v>89.508196721311478</v>
      </c>
      <c r="X338" s="14">
        <f t="shared" si="47"/>
        <v>39.781420765027335</v>
      </c>
    </row>
    <row r="339" spans="1:24" ht="14.5" x14ac:dyDescent="0.35">
      <c r="A339">
        <v>2164</v>
      </c>
      <c r="B339" t="s">
        <v>462</v>
      </c>
      <c r="C339" t="s">
        <v>1385</v>
      </c>
      <c r="D339" t="s">
        <v>298</v>
      </c>
      <c r="E339" t="s">
        <v>276</v>
      </c>
      <c r="F339" t="s">
        <v>277</v>
      </c>
      <c r="G339" t="s">
        <v>40</v>
      </c>
      <c r="H339" s="6">
        <v>44835</v>
      </c>
      <c r="I339" s="2">
        <v>45657</v>
      </c>
      <c r="J339">
        <v>300.25</v>
      </c>
      <c r="K339" s="45">
        <f t="shared" si="40"/>
        <v>757.29594771241818</v>
      </c>
      <c r="L339" s="2"/>
      <c r="M339" s="3">
        <f t="shared" si="41"/>
        <v>366</v>
      </c>
      <c r="N339" s="3">
        <f t="shared" si="42"/>
        <v>16</v>
      </c>
      <c r="O339" s="3">
        <f t="shared" si="43"/>
        <v>0</v>
      </c>
      <c r="P339" s="3">
        <f t="shared" si="45"/>
        <v>350</v>
      </c>
      <c r="Q339" s="51">
        <f t="shared" si="44"/>
        <v>105087.5</v>
      </c>
      <c r="R339" s="51"/>
      <c r="S339" s="51"/>
      <c r="T339" s="51"/>
      <c r="U339" s="51"/>
      <c r="V339" s="51"/>
      <c r="W339" s="13">
        <f t="shared" si="46"/>
        <v>86.065573770491795</v>
      </c>
      <c r="X339" s="14">
        <f t="shared" si="47"/>
        <v>38.251366120218592</v>
      </c>
    </row>
    <row r="340" spans="1:24" ht="14.5" x14ac:dyDescent="0.35">
      <c r="A340">
        <v>2165</v>
      </c>
      <c r="B340" t="s">
        <v>463</v>
      </c>
      <c r="C340" t="s">
        <v>1488</v>
      </c>
      <c r="D340" t="s">
        <v>298</v>
      </c>
      <c r="E340" t="s">
        <v>276</v>
      </c>
      <c r="F340" t="s">
        <v>277</v>
      </c>
      <c r="G340" t="s">
        <v>40</v>
      </c>
      <c r="H340" s="6">
        <v>44835</v>
      </c>
      <c r="I340" s="2">
        <v>45657</v>
      </c>
      <c r="J340">
        <v>300.25</v>
      </c>
      <c r="K340" s="45" t="e">
        <f t="shared" si="40"/>
        <v>#N/A</v>
      </c>
      <c r="L340" s="2"/>
      <c r="M340" s="3">
        <f t="shared" si="41"/>
        <v>366</v>
      </c>
      <c r="N340" s="3">
        <f t="shared" si="42"/>
        <v>20</v>
      </c>
      <c r="O340" s="3">
        <f t="shared" si="43"/>
        <v>28</v>
      </c>
      <c r="P340" s="3">
        <f t="shared" si="45"/>
        <v>318</v>
      </c>
      <c r="Q340" s="51">
        <f t="shared" si="44"/>
        <v>95479.5</v>
      </c>
      <c r="R340" s="51"/>
      <c r="S340" s="51"/>
      <c r="T340" s="51"/>
      <c r="U340" s="51"/>
      <c r="V340" s="51"/>
      <c r="W340" s="13">
        <f t="shared" si="46"/>
        <v>78.196721311475414</v>
      </c>
      <c r="X340" s="14">
        <f t="shared" si="47"/>
        <v>34.754098360655732</v>
      </c>
    </row>
    <row r="341" spans="1:24" ht="14.5" x14ac:dyDescent="0.35">
      <c r="A341">
        <v>2166</v>
      </c>
      <c r="B341" t="s">
        <v>464</v>
      </c>
      <c r="C341" t="s">
        <v>1385</v>
      </c>
      <c r="D341" t="s">
        <v>316</v>
      </c>
      <c r="E341" t="s">
        <v>276</v>
      </c>
      <c r="F341" t="s">
        <v>277</v>
      </c>
      <c r="G341" t="s">
        <v>40</v>
      </c>
      <c r="H341" s="6">
        <v>44866</v>
      </c>
      <c r="I341" s="2">
        <v>45657</v>
      </c>
      <c r="J341">
        <v>362.6</v>
      </c>
      <c r="K341" s="45">
        <f t="shared" si="40"/>
        <v>707.75882352941176</v>
      </c>
      <c r="L341" s="2"/>
      <c r="M341" s="3">
        <f t="shared" si="41"/>
        <v>366</v>
      </c>
      <c r="N341" s="3">
        <f t="shared" si="42"/>
        <v>3</v>
      </c>
      <c r="O341" s="3">
        <f t="shared" si="43"/>
        <v>0</v>
      </c>
      <c r="P341" s="3">
        <f t="shared" si="45"/>
        <v>363</v>
      </c>
      <c r="Q341" s="51">
        <f t="shared" si="44"/>
        <v>131623.80000000002</v>
      </c>
      <c r="R341" s="51"/>
      <c r="S341" s="51"/>
      <c r="T341" s="51"/>
      <c r="U341" s="51"/>
      <c r="V341" s="51"/>
      <c r="W341" s="13">
        <f t="shared" si="46"/>
        <v>89.26229508196721</v>
      </c>
      <c r="X341" s="14">
        <f t="shared" si="47"/>
        <v>39.672131147540995</v>
      </c>
    </row>
    <row r="342" spans="1:24" ht="14.5" x14ac:dyDescent="0.35">
      <c r="A342">
        <v>2167</v>
      </c>
      <c r="B342" t="s">
        <v>466</v>
      </c>
      <c r="C342" t="s">
        <v>1488</v>
      </c>
      <c r="D342" t="s">
        <v>292</v>
      </c>
      <c r="E342" t="s">
        <v>276</v>
      </c>
      <c r="F342" t="s">
        <v>277</v>
      </c>
      <c r="G342" t="s">
        <v>40</v>
      </c>
      <c r="H342" s="6">
        <v>44956</v>
      </c>
      <c r="I342" s="2">
        <v>45657</v>
      </c>
      <c r="J342">
        <v>388</v>
      </c>
      <c r="K342" s="45" t="e">
        <f t="shared" si="40"/>
        <v>#N/A</v>
      </c>
      <c r="L342" s="2"/>
      <c r="M342" s="3">
        <f t="shared" si="41"/>
        <v>366</v>
      </c>
      <c r="N342" s="3">
        <f t="shared" si="42"/>
        <v>2</v>
      </c>
      <c r="O342" s="3">
        <f t="shared" si="43"/>
        <v>0</v>
      </c>
      <c r="P342" s="3">
        <f t="shared" si="45"/>
        <v>364</v>
      </c>
      <c r="Q342" s="51">
        <f t="shared" si="44"/>
        <v>141232</v>
      </c>
      <c r="R342" s="51"/>
      <c r="S342" s="51"/>
      <c r="T342" s="51"/>
      <c r="U342" s="51"/>
      <c r="V342" s="51"/>
      <c r="W342" s="13">
        <f t="shared" si="46"/>
        <v>89.508196721311478</v>
      </c>
      <c r="X342" s="14">
        <f t="shared" si="47"/>
        <v>39.781420765027335</v>
      </c>
    </row>
    <row r="343" spans="1:24" ht="14.5" x14ac:dyDescent="0.35">
      <c r="A343">
        <v>2168</v>
      </c>
      <c r="B343" t="s">
        <v>468</v>
      </c>
      <c r="C343" t="s">
        <v>1385</v>
      </c>
      <c r="D343" t="s">
        <v>352</v>
      </c>
      <c r="E343" t="s">
        <v>276</v>
      </c>
      <c r="F343" t="s">
        <v>277</v>
      </c>
      <c r="G343" t="s">
        <v>40</v>
      </c>
      <c r="H343" s="6">
        <v>44970</v>
      </c>
      <c r="I343" s="2">
        <v>45657</v>
      </c>
      <c r="J343">
        <v>300.25</v>
      </c>
      <c r="K343" s="45">
        <f t="shared" si="40"/>
        <v>672.1192156862744</v>
      </c>
      <c r="L343" s="2"/>
      <c r="M343" s="3">
        <f t="shared" si="41"/>
        <v>366</v>
      </c>
      <c r="N343" s="3">
        <f t="shared" si="42"/>
        <v>5</v>
      </c>
      <c r="O343" s="3">
        <f t="shared" si="43"/>
        <v>0</v>
      </c>
      <c r="P343" s="3">
        <f t="shared" si="45"/>
        <v>361</v>
      </c>
      <c r="Q343" s="51">
        <f t="shared" si="44"/>
        <v>108390.25</v>
      </c>
      <c r="R343" s="51"/>
      <c r="S343" s="51"/>
      <c r="T343" s="51"/>
      <c r="U343" s="51"/>
      <c r="V343" s="51"/>
      <c r="W343" s="13">
        <f t="shared" si="46"/>
        <v>88.770491803278688</v>
      </c>
      <c r="X343" s="14">
        <f t="shared" si="47"/>
        <v>39.453551912568301</v>
      </c>
    </row>
    <row r="344" spans="1:24" ht="14.5" x14ac:dyDescent="0.35">
      <c r="A344">
        <v>2170</v>
      </c>
      <c r="B344" t="s">
        <v>470</v>
      </c>
      <c r="C344" t="s">
        <v>1385</v>
      </c>
      <c r="D344" t="s">
        <v>284</v>
      </c>
      <c r="E344" t="s">
        <v>276</v>
      </c>
      <c r="F344" t="s">
        <v>277</v>
      </c>
      <c r="G344" t="s">
        <v>40</v>
      </c>
      <c r="H344" s="6">
        <v>44991</v>
      </c>
      <c r="I344" s="2">
        <v>45657</v>
      </c>
      <c r="J344">
        <v>300.25</v>
      </c>
      <c r="K344" s="45">
        <f t="shared" si="40"/>
        <v>626.70823529411769</v>
      </c>
      <c r="L344" s="2"/>
      <c r="M344" s="3">
        <f t="shared" si="41"/>
        <v>366</v>
      </c>
      <c r="N344" s="3">
        <f t="shared" si="42"/>
        <v>2</v>
      </c>
      <c r="O344" s="3">
        <f t="shared" si="43"/>
        <v>0</v>
      </c>
      <c r="P344" s="3">
        <f t="shared" si="45"/>
        <v>364</v>
      </c>
      <c r="Q344" s="51">
        <f t="shared" si="44"/>
        <v>109291</v>
      </c>
      <c r="R344" s="51"/>
      <c r="S344" s="51"/>
      <c r="T344" s="51"/>
      <c r="U344" s="51"/>
      <c r="V344" s="51"/>
      <c r="W344" s="13">
        <f t="shared" si="46"/>
        <v>89.508196721311478</v>
      </c>
      <c r="X344" s="14">
        <f t="shared" si="47"/>
        <v>39.781420765027335</v>
      </c>
    </row>
    <row r="345" spans="1:24" ht="14.5" x14ac:dyDescent="0.35">
      <c r="A345">
        <v>2171</v>
      </c>
      <c r="B345" t="s">
        <v>471</v>
      </c>
      <c r="C345" t="s">
        <v>1385</v>
      </c>
      <c r="D345" t="s">
        <v>292</v>
      </c>
      <c r="E345" t="s">
        <v>276</v>
      </c>
      <c r="F345" t="s">
        <v>277</v>
      </c>
      <c r="G345" t="s">
        <v>40</v>
      </c>
      <c r="H345" s="6">
        <v>45040</v>
      </c>
      <c r="I345" s="2">
        <v>45657</v>
      </c>
      <c r="J345">
        <v>434.62</v>
      </c>
      <c r="K345" s="45">
        <f t="shared" si="40"/>
        <v>1035.1693464052289</v>
      </c>
      <c r="L345" s="2"/>
      <c r="M345" s="3">
        <f t="shared" si="41"/>
        <v>366</v>
      </c>
      <c r="N345" s="3">
        <f t="shared" si="42"/>
        <v>5</v>
      </c>
      <c r="O345" s="3">
        <f t="shared" si="43"/>
        <v>0</v>
      </c>
      <c r="P345" s="3">
        <f t="shared" si="45"/>
        <v>361</v>
      </c>
      <c r="Q345" s="51">
        <f t="shared" si="44"/>
        <v>156897.82</v>
      </c>
      <c r="R345" s="51"/>
      <c r="S345" s="51"/>
      <c r="T345" s="51"/>
      <c r="U345" s="51"/>
      <c r="V345" s="51"/>
      <c r="W345" s="13">
        <f t="shared" si="46"/>
        <v>88.770491803278688</v>
      </c>
      <c r="X345" s="14">
        <f t="shared" si="47"/>
        <v>39.453551912568301</v>
      </c>
    </row>
    <row r="346" spans="1:24" ht="14.5" x14ac:dyDescent="0.35">
      <c r="A346">
        <v>2172</v>
      </c>
      <c r="B346" t="s">
        <v>472</v>
      </c>
      <c r="C346" t="s">
        <v>1385</v>
      </c>
      <c r="D346" t="s">
        <v>284</v>
      </c>
      <c r="E346" t="s">
        <v>276</v>
      </c>
      <c r="F346" t="s">
        <v>277</v>
      </c>
      <c r="G346" t="s">
        <v>40</v>
      </c>
      <c r="H346" s="6">
        <v>45138</v>
      </c>
      <c r="I346" s="2">
        <v>45657</v>
      </c>
      <c r="J346">
        <v>300.25</v>
      </c>
      <c r="K346" s="45">
        <f t="shared" si="40"/>
        <v>683.46424836601307</v>
      </c>
      <c r="L346" s="2"/>
      <c r="M346" s="3">
        <f t="shared" si="41"/>
        <v>366</v>
      </c>
      <c r="N346" s="3">
        <f t="shared" si="42"/>
        <v>5</v>
      </c>
      <c r="O346" s="3">
        <f t="shared" si="43"/>
        <v>0</v>
      </c>
      <c r="P346" s="3">
        <f t="shared" si="45"/>
        <v>361</v>
      </c>
      <c r="Q346" s="51">
        <f t="shared" si="44"/>
        <v>108390.25</v>
      </c>
      <c r="R346" s="51"/>
      <c r="S346" s="51"/>
      <c r="T346" s="51"/>
      <c r="U346" s="51"/>
      <c r="V346" s="51"/>
      <c r="W346" s="13">
        <f t="shared" si="46"/>
        <v>88.770491803278688</v>
      </c>
      <c r="X346" s="14">
        <f t="shared" si="47"/>
        <v>39.453551912568301</v>
      </c>
    </row>
    <row r="347" spans="1:24" ht="14.5" x14ac:dyDescent="0.35">
      <c r="A347">
        <v>2174</v>
      </c>
      <c r="B347" t="s">
        <v>475</v>
      </c>
      <c r="C347" t="s">
        <v>1385</v>
      </c>
      <c r="D347" t="s">
        <v>284</v>
      </c>
      <c r="E347" t="s">
        <v>276</v>
      </c>
      <c r="F347" t="s">
        <v>277</v>
      </c>
      <c r="G347" t="s">
        <v>40</v>
      </c>
      <c r="H347" s="6">
        <v>45166</v>
      </c>
      <c r="I347" s="2">
        <v>45657</v>
      </c>
      <c r="J347">
        <v>300.25</v>
      </c>
      <c r="K347" s="45">
        <f t="shared" si="40"/>
        <v>515.04921568627435</v>
      </c>
      <c r="L347" s="2"/>
      <c r="M347" s="3">
        <f t="shared" si="41"/>
        <v>366</v>
      </c>
      <c r="N347" s="3">
        <f t="shared" si="42"/>
        <v>3</v>
      </c>
      <c r="O347" s="3">
        <f t="shared" si="43"/>
        <v>28</v>
      </c>
      <c r="P347" s="3">
        <f t="shared" si="45"/>
        <v>335</v>
      </c>
      <c r="Q347" s="51">
        <f t="shared" si="44"/>
        <v>100583.75</v>
      </c>
      <c r="R347" s="51"/>
      <c r="S347" s="51"/>
      <c r="T347" s="51"/>
      <c r="U347" s="51"/>
      <c r="V347" s="51"/>
      <c r="W347" s="13">
        <f t="shared" si="46"/>
        <v>82.377049180327873</v>
      </c>
      <c r="X347" s="14">
        <f t="shared" si="47"/>
        <v>36.612021857923494</v>
      </c>
    </row>
    <row r="348" spans="1:24" ht="14.5" x14ac:dyDescent="0.35">
      <c r="A348">
        <v>2175</v>
      </c>
      <c r="B348" t="s">
        <v>477</v>
      </c>
      <c r="C348" t="s">
        <v>1385</v>
      </c>
      <c r="D348" t="s">
        <v>503</v>
      </c>
      <c r="E348" t="s">
        <v>276</v>
      </c>
      <c r="F348" t="s">
        <v>504</v>
      </c>
      <c r="G348" t="s">
        <v>40</v>
      </c>
      <c r="H348" s="6">
        <v>45166</v>
      </c>
      <c r="I348" s="2">
        <v>45657</v>
      </c>
      <c r="J348">
        <v>300.25</v>
      </c>
      <c r="K348" s="45">
        <f t="shared" si="40"/>
        <v>666.22274509803901</v>
      </c>
      <c r="L348" s="2"/>
      <c r="M348" s="3">
        <f t="shared" si="41"/>
        <v>366</v>
      </c>
      <c r="N348" s="3">
        <f t="shared" si="42"/>
        <v>2</v>
      </c>
      <c r="O348" s="3">
        <f t="shared" si="43"/>
        <v>0</v>
      </c>
      <c r="P348" s="3">
        <f t="shared" si="45"/>
        <v>364</v>
      </c>
      <c r="Q348" s="51">
        <f t="shared" si="44"/>
        <v>109291</v>
      </c>
      <c r="R348" s="51"/>
      <c r="S348" s="51"/>
      <c r="T348" s="51"/>
      <c r="U348" s="51"/>
      <c r="V348" s="51"/>
      <c r="W348" s="13">
        <f t="shared" si="46"/>
        <v>89.508196721311478</v>
      </c>
      <c r="X348" s="14">
        <f t="shared" si="47"/>
        <v>39.781420765027335</v>
      </c>
    </row>
    <row r="349" spans="1:24" ht="14.5" x14ac:dyDescent="0.35">
      <c r="A349">
        <v>2176</v>
      </c>
      <c r="B349" t="s">
        <v>478</v>
      </c>
      <c r="C349" t="s">
        <v>1385</v>
      </c>
      <c r="D349" t="s">
        <v>298</v>
      </c>
      <c r="E349" t="s">
        <v>276</v>
      </c>
      <c r="F349" t="s">
        <v>277</v>
      </c>
      <c r="G349" t="s">
        <v>40</v>
      </c>
      <c r="H349" s="6">
        <v>45166</v>
      </c>
      <c r="I349" s="2">
        <v>45657</v>
      </c>
      <c r="J349">
        <v>300.25</v>
      </c>
      <c r="K349" s="45">
        <f t="shared" si="40"/>
        <v>759.21313725490188</v>
      </c>
      <c r="L349" s="2"/>
      <c r="M349" s="3">
        <f t="shared" si="41"/>
        <v>366</v>
      </c>
      <c r="N349" s="3">
        <f t="shared" si="42"/>
        <v>0</v>
      </c>
      <c r="O349" s="3">
        <f t="shared" si="43"/>
        <v>0</v>
      </c>
      <c r="P349" s="3">
        <f t="shared" si="45"/>
        <v>366</v>
      </c>
      <c r="Q349" s="51">
        <f t="shared" si="44"/>
        <v>109891.5</v>
      </c>
      <c r="R349" s="51"/>
      <c r="S349" s="51"/>
      <c r="T349" s="51"/>
      <c r="U349" s="51"/>
      <c r="V349" s="51"/>
      <c r="W349" s="13">
        <f t="shared" si="46"/>
        <v>90</v>
      </c>
      <c r="X349" s="14">
        <f t="shared" si="47"/>
        <v>40</v>
      </c>
    </row>
    <row r="350" spans="1:24" ht="14.5" x14ac:dyDescent="0.35">
      <c r="A350">
        <v>2177</v>
      </c>
      <c r="B350" t="s">
        <v>1417</v>
      </c>
      <c r="C350" t="s">
        <v>1385</v>
      </c>
      <c r="D350" t="s">
        <v>469</v>
      </c>
      <c r="E350" t="s">
        <v>276</v>
      </c>
      <c r="F350" t="s">
        <v>277</v>
      </c>
      <c r="G350" t="s">
        <v>40</v>
      </c>
      <c r="H350" s="6">
        <v>45383</v>
      </c>
      <c r="I350" s="2">
        <v>45657</v>
      </c>
      <c r="J350">
        <v>286.27</v>
      </c>
      <c r="K350" s="45">
        <f t="shared" si="40"/>
        <v>491.50673202614388</v>
      </c>
      <c r="L350" s="2"/>
      <c r="M350" s="3">
        <f t="shared" si="41"/>
        <v>275</v>
      </c>
      <c r="N350" s="3">
        <f t="shared" si="42"/>
        <v>1</v>
      </c>
      <c r="O350" s="3">
        <f t="shared" si="43"/>
        <v>0</v>
      </c>
      <c r="P350" s="3">
        <f t="shared" si="45"/>
        <v>274</v>
      </c>
      <c r="Q350" s="51">
        <f t="shared" si="44"/>
        <v>78437.98</v>
      </c>
      <c r="R350" s="51"/>
      <c r="S350" s="51"/>
      <c r="T350" s="51"/>
      <c r="U350" s="51"/>
      <c r="V350" s="51"/>
      <c r="W350" s="13">
        <f t="shared" si="46"/>
        <v>67.377049180327873</v>
      </c>
      <c r="X350" s="14">
        <f t="shared" si="47"/>
        <v>29.945355191256823</v>
      </c>
    </row>
    <row r="351" spans="1:24" ht="14.5" x14ac:dyDescent="0.35">
      <c r="A351">
        <v>2178</v>
      </c>
      <c r="B351" t="s">
        <v>1418</v>
      </c>
      <c r="C351" t="s">
        <v>1385</v>
      </c>
      <c r="D351" t="s">
        <v>385</v>
      </c>
      <c r="E351" t="s">
        <v>276</v>
      </c>
      <c r="F351" t="s">
        <v>277</v>
      </c>
      <c r="G351" t="s">
        <v>40</v>
      </c>
      <c r="H351" s="6">
        <v>45383</v>
      </c>
      <c r="I351" s="2">
        <v>45657</v>
      </c>
      <c r="J351">
        <v>300.25</v>
      </c>
      <c r="K351" s="45">
        <f t="shared" si="40"/>
        <v>775.01562091503263</v>
      </c>
      <c r="L351" s="2"/>
      <c r="M351" s="3">
        <f t="shared" si="41"/>
        <v>275</v>
      </c>
      <c r="N351" s="3">
        <f t="shared" si="42"/>
        <v>0</v>
      </c>
      <c r="O351" s="3">
        <f t="shared" si="43"/>
        <v>0</v>
      </c>
      <c r="P351" s="3">
        <f t="shared" si="45"/>
        <v>275</v>
      </c>
      <c r="Q351" s="51">
        <f t="shared" si="44"/>
        <v>82568.75</v>
      </c>
      <c r="R351" s="51"/>
      <c r="S351" s="51"/>
      <c r="T351" s="51"/>
      <c r="U351" s="51"/>
      <c r="V351" s="51"/>
      <c r="W351" s="13">
        <f t="shared" si="46"/>
        <v>67.622950819672127</v>
      </c>
      <c r="X351" s="14">
        <f t="shared" si="47"/>
        <v>30.054644808743177</v>
      </c>
    </row>
    <row r="352" spans="1:24" ht="14.5" x14ac:dyDescent="0.35">
      <c r="A352">
        <v>2179</v>
      </c>
      <c r="B352" t="s">
        <v>1419</v>
      </c>
      <c r="C352" t="s">
        <v>1385</v>
      </c>
      <c r="D352" t="s">
        <v>298</v>
      </c>
      <c r="E352" t="s">
        <v>276</v>
      </c>
      <c r="F352" t="s">
        <v>277</v>
      </c>
      <c r="G352" t="s">
        <v>40</v>
      </c>
      <c r="H352" s="6">
        <v>45460</v>
      </c>
      <c r="I352" s="2">
        <v>45657</v>
      </c>
      <c r="J352">
        <v>300.25</v>
      </c>
      <c r="K352" s="45">
        <f t="shared" si="40"/>
        <v>691.45444444444433</v>
      </c>
      <c r="L352" s="2"/>
      <c r="M352" s="3">
        <f t="shared" si="41"/>
        <v>198</v>
      </c>
      <c r="N352" s="3">
        <f t="shared" si="42"/>
        <v>0</v>
      </c>
      <c r="O352" s="3">
        <f t="shared" si="43"/>
        <v>0</v>
      </c>
      <c r="P352" s="3">
        <f t="shared" si="45"/>
        <v>198</v>
      </c>
      <c r="Q352" s="51">
        <f t="shared" si="44"/>
        <v>59449.5</v>
      </c>
      <c r="R352" s="51"/>
      <c r="S352" s="51"/>
      <c r="T352" s="51"/>
      <c r="U352" s="51"/>
      <c r="V352" s="51"/>
      <c r="W352" s="13">
        <f t="shared" si="46"/>
        <v>48.688524590163937</v>
      </c>
      <c r="X352" s="14">
        <f t="shared" si="47"/>
        <v>21.639344262295083</v>
      </c>
    </row>
    <row r="353" spans="1:24" ht="14.5" x14ac:dyDescent="0.35">
      <c r="A353">
        <v>2180</v>
      </c>
      <c r="B353" t="s">
        <v>1420</v>
      </c>
      <c r="C353" t="s">
        <v>1385</v>
      </c>
      <c r="D353" t="s">
        <v>275</v>
      </c>
      <c r="E353" t="s">
        <v>276</v>
      </c>
      <c r="F353" t="s">
        <v>277</v>
      </c>
      <c r="G353" t="s">
        <v>40</v>
      </c>
      <c r="H353" s="6">
        <v>45460</v>
      </c>
      <c r="I353" s="2">
        <v>45657</v>
      </c>
      <c r="J353">
        <v>300.25</v>
      </c>
      <c r="K353" s="45">
        <f t="shared" si="40"/>
        <v>862.24633986928109</v>
      </c>
      <c r="L353" s="2"/>
      <c r="M353" s="3">
        <f t="shared" si="41"/>
        <v>198</v>
      </c>
      <c r="N353" s="3">
        <f t="shared" si="42"/>
        <v>0</v>
      </c>
      <c r="O353" s="3">
        <f t="shared" si="43"/>
        <v>0</v>
      </c>
      <c r="P353" s="3">
        <f t="shared" si="45"/>
        <v>198</v>
      </c>
      <c r="Q353" s="51">
        <f t="shared" si="44"/>
        <v>59449.5</v>
      </c>
      <c r="R353" s="51"/>
      <c r="S353" s="51"/>
      <c r="T353" s="51"/>
      <c r="U353" s="51"/>
      <c r="V353" s="51"/>
      <c r="W353" s="13">
        <f t="shared" si="46"/>
        <v>48.688524590163937</v>
      </c>
      <c r="X353" s="14">
        <f t="shared" si="47"/>
        <v>21.639344262295083</v>
      </c>
    </row>
    <row r="354" spans="1:24" ht="14.5" x14ac:dyDescent="0.35">
      <c r="A354">
        <v>2181</v>
      </c>
      <c r="B354" t="s">
        <v>1421</v>
      </c>
      <c r="C354" t="s">
        <v>1385</v>
      </c>
      <c r="D354" t="s">
        <v>411</v>
      </c>
      <c r="E354" t="s">
        <v>276</v>
      </c>
      <c r="F354" t="s">
        <v>277</v>
      </c>
      <c r="G354" t="s">
        <v>40</v>
      </c>
      <c r="H354" s="6">
        <v>45523</v>
      </c>
      <c r="I354" s="2">
        <v>45657</v>
      </c>
      <c r="J354">
        <v>300.25</v>
      </c>
      <c r="K354" s="45">
        <f t="shared" si="40"/>
        <v>377.29797385620918</v>
      </c>
      <c r="L354" s="2"/>
      <c r="M354" s="3">
        <f t="shared" si="41"/>
        <v>135</v>
      </c>
      <c r="N354" s="3">
        <f t="shared" si="42"/>
        <v>8</v>
      </c>
      <c r="O354" s="3">
        <f t="shared" si="43"/>
        <v>10</v>
      </c>
      <c r="P354" s="3">
        <f t="shared" si="45"/>
        <v>117</v>
      </c>
      <c r="Q354" s="51">
        <f t="shared" si="44"/>
        <v>35129.25</v>
      </c>
      <c r="R354" s="51"/>
      <c r="S354" s="51"/>
      <c r="T354" s="51"/>
      <c r="U354" s="51"/>
      <c r="V354" s="51"/>
      <c r="W354" s="13">
        <f t="shared" si="46"/>
        <v>28.770491803278688</v>
      </c>
      <c r="X354" s="14">
        <f t="shared" si="47"/>
        <v>12.786885245901644</v>
      </c>
    </row>
    <row r="355" spans="1:24" ht="14.5" x14ac:dyDescent="0.35">
      <c r="A355">
        <v>2182</v>
      </c>
      <c r="B355" t="s">
        <v>1422</v>
      </c>
      <c r="C355" t="s">
        <v>1385</v>
      </c>
      <c r="D355" t="s">
        <v>298</v>
      </c>
      <c r="E355" t="s">
        <v>276</v>
      </c>
      <c r="F355" t="s">
        <v>277</v>
      </c>
      <c r="G355" t="s">
        <v>40</v>
      </c>
      <c r="H355" s="6">
        <v>45523</v>
      </c>
      <c r="I355" s="2">
        <v>45657</v>
      </c>
      <c r="J355">
        <v>300.25</v>
      </c>
      <c r="K355" s="45">
        <f t="shared" si="40"/>
        <v>427.56640522875819</v>
      </c>
      <c r="L355" s="2"/>
      <c r="M355" s="3">
        <f t="shared" si="41"/>
        <v>135</v>
      </c>
      <c r="N355" s="3">
        <f t="shared" si="42"/>
        <v>7</v>
      </c>
      <c r="O355" s="3">
        <f t="shared" si="43"/>
        <v>0</v>
      </c>
      <c r="P355" s="3">
        <f t="shared" si="45"/>
        <v>128</v>
      </c>
      <c r="Q355" s="51">
        <f t="shared" si="44"/>
        <v>38432</v>
      </c>
      <c r="R355" s="51"/>
      <c r="S355" s="51"/>
      <c r="T355" s="51"/>
      <c r="U355" s="51"/>
      <c r="V355" s="51"/>
      <c r="W355" s="13">
        <f t="shared" si="46"/>
        <v>31.475409836065573</v>
      </c>
      <c r="X355" s="14">
        <f t="shared" si="47"/>
        <v>13.989071038251367</v>
      </c>
    </row>
    <row r="356" spans="1:24" ht="14.5" x14ac:dyDescent="0.35">
      <c r="A356">
        <v>2183</v>
      </c>
      <c r="B356" t="s">
        <v>1423</v>
      </c>
      <c r="C356" t="s">
        <v>1385</v>
      </c>
      <c r="D356" t="s">
        <v>292</v>
      </c>
      <c r="E356" t="s">
        <v>276</v>
      </c>
      <c r="F356" t="s">
        <v>277</v>
      </c>
      <c r="G356" t="s">
        <v>40</v>
      </c>
      <c r="H356" s="6">
        <v>45530</v>
      </c>
      <c r="I356" s="2">
        <v>45657</v>
      </c>
      <c r="J356">
        <v>434.62</v>
      </c>
      <c r="K356" s="45">
        <f t="shared" si="40"/>
        <v>494.95960784313718</v>
      </c>
      <c r="L356" s="2"/>
      <c r="M356" s="3">
        <f t="shared" si="41"/>
        <v>128</v>
      </c>
      <c r="N356" s="3">
        <f t="shared" si="42"/>
        <v>7</v>
      </c>
      <c r="O356" s="3">
        <f t="shared" si="43"/>
        <v>0</v>
      </c>
      <c r="P356" s="3">
        <f t="shared" si="45"/>
        <v>121</v>
      </c>
      <c r="Q356" s="51">
        <f t="shared" si="44"/>
        <v>52589.020000000004</v>
      </c>
      <c r="R356" s="51"/>
      <c r="S356" s="51"/>
      <c r="T356" s="51"/>
      <c r="U356" s="51"/>
      <c r="V356" s="51"/>
      <c r="W356" s="13">
        <f t="shared" si="46"/>
        <v>29.754098360655735</v>
      </c>
      <c r="X356" s="14">
        <f t="shared" si="47"/>
        <v>13.224043715846999</v>
      </c>
    </row>
    <row r="357" spans="1:24" ht="14.5" x14ac:dyDescent="0.35">
      <c r="A357">
        <v>2184</v>
      </c>
      <c r="B357" t="s">
        <v>1424</v>
      </c>
      <c r="C357" t="s">
        <v>1385</v>
      </c>
      <c r="D357" t="s">
        <v>275</v>
      </c>
      <c r="E357" t="s">
        <v>276</v>
      </c>
      <c r="F357" t="s">
        <v>277</v>
      </c>
      <c r="G357" t="s">
        <v>40</v>
      </c>
      <c r="H357" s="6">
        <v>45600</v>
      </c>
      <c r="I357" s="2">
        <v>45657</v>
      </c>
      <c r="J357">
        <v>300.25</v>
      </c>
      <c r="K357" s="45">
        <f t="shared" si="40"/>
        <v>74.954771241830059</v>
      </c>
      <c r="L357" s="2"/>
      <c r="M357" s="3">
        <f t="shared" si="41"/>
        <v>58</v>
      </c>
      <c r="N357" s="3">
        <f t="shared" si="42"/>
        <v>7</v>
      </c>
      <c r="O357" s="3">
        <f t="shared" si="43"/>
        <v>0</v>
      </c>
      <c r="P357" s="3">
        <f t="shared" si="45"/>
        <v>51</v>
      </c>
      <c r="Q357" s="51">
        <f t="shared" si="44"/>
        <v>15312.75</v>
      </c>
      <c r="R357" s="51"/>
      <c r="S357" s="51"/>
      <c r="T357" s="51"/>
      <c r="U357" s="51"/>
      <c r="V357" s="51"/>
      <c r="W357" s="13">
        <f t="shared" si="46"/>
        <v>12.540983606557377</v>
      </c>
      <c r="X357" s="14">
        <f t="shared" si="47"/>
        <v>5.5737704918032787</v>
      </c>
    </row>
    <row r="358" spans="1:24" ht="14.5" x14ac:dyDescent="0.35">
      <c r="A358">
        <v>2201</v>
      </c>
      <c r="B358" t="s">
        <v>479</v>
      </c>
      <c r="C358" t="s">
        <v>1385</v>
      </c>
      <c r="D358" t="s">
        <v>1097</v>
      </c>
      <c r="E358" t="s">
        <v>276</v>
      </c>
      <c r="F358" t="s">
        <v>481</v>
      </c>
      <c r="G358" t="s">
        <v>40</v>
      </c>
      <c r="H358" s="6">
        <v>43832</v>
      </c>
      <c r="I358" s="2">
        <v>45657</v>
      </c>
      <c r="J358">
        <v>286.27</v>
      </c>
      <c r="K358" s="45">
        <f t="shared" si="40"/>
        <v>564.05098039215693</v>
      </c>
      <c r="L358" s="2"/>
      <c r="M358" s="3">
        <f t="shared" si="41"/>
        <v>366</v>
      </c>
      <c r="N358" s="3">
        <f t="shared" si="42"/>
        <v>12</v>
      </c>
      <c r="O358" s="3">
        <f t="shared" si="43"/>
        <v>0</v>
      </c>
      <c r="P358" s="3">
        <f t="shared" si="45"/>
        <v>354</v>
      </c>
      <c r="Q358" s="51">
        <f t="shared" si="44"/>
        <v>101339.57999999999</v>
      </c>
      <c r="R358" s="51"/>
      <c r="S358" s="51"/>
      <c r="T358" s="51"/>
      <c r="U358" s="51"/>
      <c r="V358" s="51"/>
      <c r="W358" s="13">
        <f t="shared" si="46"/>
        <v>87.049180327868854</v>
      </c>
      <c r="X358" s="14">
        <f t="shared" si="47"/>
        <v>38.688524590163937</v>
      </c>
    </row>
    <row r="359" spans="1:24" ht="14.5" x14ac:dyDescent="0.35">
      <c r="A359">
        <v>2202</v>
      </c>
      <c r="B359" t="s">
        <v>482</v>
      </c>
      <c r="C359" t="s">
        <v>1385</v>
      </c>
      <c r="D359" t="s">
        <v>483</v>
      </c>
      <c r="E359" t="s">
        <v>276</v>
      </c>
      <c r="F359" t="s">
        <v>481</v>
      </c>
      <c r="G359" t="s">
        <v>40</v>
      </c>
      <c r="H359" s="6">
        <v>43832</v>
      </c>
      <c r="I359" s="2">
        <v>45657</v>
      </c>
      <c r="J359">
        <v>298.10000000000002</v>
      </c>
      <c r="K359" s="45">
        <f t="shared" si="40"/>
        <v>878.16516339869293</v>
      </c>
      <c r="L359" s="2"/>
      <c r="M359" s="3">
        <f t="shared" si="41"/>
        <v>366</v>
      </c>
      <c r="N359" s="3">
        <f t="shared" si="42"/>
        <v>1</v>
      </c>
      <c r="O359" s="3">
        <f t="shared" si="43"/>
        <v>7</v>
      </c>
      <c r="P359" s="3">
        <f t="shared" si="45"/>
        <v>358</v>
      </c>
      <c r="Q359" s="51">
        <f t="shared" si="44"/>
        <v>106719.8</v>
      </c>
      <c r="R359" s="51"/>
      <c r="S359" s="51"/>
      <c r="T359" s="51"/>
      <c r="U359" s="51"/>
      <c r="V359" s="51"/>
      <c r="W359" s="13">
        <f t="shared" si="46"/>
        <v>88.032786885245898</v>
      </c>
      <c r="X359" s="14">
        <f t="shared" si="47"/>
        <v>39.125683060109296</v>
      </c>
    </row>
    <row r="360" spans="1:24" ht="14.5" x14ac:dyDescent="0.35">
      <c r="A360">
        <v>2203</v>
      </c>
      <c r="B360" t="s">
        <v>484</v>
      </c>
      <c r="C360" t="s">
        <v>1385</v>
      </c>
      <c r="D360" t="s">
        <v>483</v>
      </c>
      <c r="E360" t="s">
        <v>276</v>
      </c>
      <c r="F360" t="s">
        <v>481</v>
      </c>
      <c r="G360" t="s">
        <v>40</v>
      </c>
      <c r="H360" s="6">
        <v>43832</v>
      </c>
      <c r="I360" s="2">
        <v>45657</v>
      </c>
      <c r="J360">
        <v>298.10000000000002</v>
      </c>
      <c r="K360" s="45">
        <f t="shared" si="40"/>
        <v>877.31117647058829</v>
      </c>
      <c r="L360" s="2"/>
      <c r="M360" s="3">
        <f t="shared" si="41"/>
        <v>366</v>
      </c>
      <c r="N360" s="3">
        <f t="shared" si="42"/>
        <v>1</v>
      </c>
      <c r="O360" s="3">
        <f t="shared" si="43"/>
        <v>0</v>
      </c>
      <c r="P360" s="3">
        <f t="shared" si="45"/>
        <v>365</v>
      </c>
      <c r="Q360" s="51">
        <f t="shared" si="44"/>
        <v>108806.50000000001</v>
      </c>
      <c r="R360" s="51"/>
      <c r="S360" s="51"/>
      <c r="T360" s="51"/>
      <c r="U360" s="51"/>
      <c r="V360" s="51"/>
      <c r="W360" s="13">
        <f t="shared" si="46"/>
        <v>89.754098360655732</v>
      </c>
      <c r="X360" s="14">
        <f t="shared" si="47"/>
        <v>39.89071038251366</v>
      </c>
    </row>
    <row r="361" spans="1:24" ht="14.5" x14ac:dyDescent="0.35">
      <c r="A361">
        <v>2204</v>
      </c>
      <c r="B361" t="s">
        <v>485</v>
      </c>
      <c r="C361" t="s">
        <v>1385</v>
      </c>
      <c r="D361" t="s">
        <v>1097</v>
      </c>
      <c r="E361" t="s">
        <v>276</v>
      </c>
      <c r="F361" t="s">
        <v>481</v>
      </c>
      <c r="G361" t="s">
        <v>40</v>
      </c>
      <c r="H361" s="6">
        <v>43832</v>
      </c>
      <c r="I361" s="2">
        <v>45657</v>
      </c>
      <c r="J361">
        <v>286.27</v>
      </c>
      <c r="K361" s="45">
        <f t="shared" si="40"/>
        <v>925.07372549019624</v>
      </c>
      <c r="L361" s="2"/>
      <c r="M361" s="3">
        <f t="shared" si="41"/>
        <v>366</v>
      </c>
      <c r="N361" s="3">
        <f t="shared" si="42"/>
        <v>1</v>
      </c>
      <c r="O361" s="3">
        <f t="shared" si="43"/>
        <v>17</v>
      </c>
      <c r="P361" s="3">
        <f t="shared" si="45"/>
        <v>348</v>
      </c>
      <c r="Q361" s="51">
        <f t="shared" si="44"/>
        <v>99621.959999999992</v>
      </c>
      <c r="R361" s="51"/>
      <c r="S361" s="51"/>
      <c r="T361" s="51"/>
      <c r="U361" s="51"/>
      <c r="V361" s="51"/>
      <c r="W361" s="13">
        <f t="shared" si="46"/>
        <v>85.573770491803273</v>
      </c>
      <c r="X361" s="14">
        <f t="shared" si="47"/>
        <v>38.032786885245912</v>
      </c>
    </row>
    <row r="362" spans="1:24" ht="14.5" x14ac:dyDescent="0.35">
      <c r="A362">
        <v>2205</v>
      </c>
      <c r="B362" t="s">
        <v>486</v>
      </c>
      <c r="C362" t="s">
        <v>1385</v>
      </c>
      <c r="D362" t="s">
        <v>1097</v>
      </c>
      <c r="E362" t="s">
        <v>276</v>
      </c>
      <c r="F362" t="s">
        <v>481</v>
      </c>
      <c r="G362" t="s">
        <v>40</v>
      </c>
      <c r="H362" s="6">
        <v>43832</v>
      </c>
      <c r="I362" s="2">
        <v>45657</v>
      </c>
      <c r="J362">
        <v>286.27</v>
      </c>
      <c r="K362" s="45">
        <f t="shared" si="40"/>
        <v>717.48549019607856</v>
      </c>
      <c r="L362" s="2"/>
      <c r="M362" s="3">
        <f t="shared" si="41"/>
        <v>366</v>
      </c>
      <c r="N362" s="3">
        <f t="shared" si="42"/>
        <v>16</v>
      </c>
      <c r="O362" s="3">
        <f t="shared" si="43"/>
        <v>0</v>
      </c>
      <c r="P362" s="3">
        <f t="shared" si="45"/>
        <v>350</v>
      </c>
      <c r="Q362" s="51">
        <f t="shared" si="44"/>
        <v>100194.5</v>
      </c>
      <c r="R362" s="51"/>
      <c r="S362" s="51"/>
      <c r="T362" s="51"/>
      <c r="U362" s="51"/>
      <c r="V362" s="51"/>
      <c r="W362" s="13">
        <f t="shared" si="46"/>
        <v>86.065573770491795</v>
      </c>
      <c r="X362" s="14">
        <f t="shared" si="47"/>
        <v>38.251366120218592</v>
      </c>
    </row>
    <row r="363" spans="1:24" ht="14.5" x14ac:dyDescent="0.35">
      <c r="A363">
        <v>2206</v>
      </c>
      <c r="B363" t="s">
        <v>487</v>
      </c>
      <c r="C363" t="s">
        <v>1385</v>
      </c>
      <c r="D363" t="s">
        <v>488</v>
      </c>
      <c r="E363" t="s">
        <v>276</v>
      </c>
      <c r="F363" t="s">
        <v>1507</v>
      </c>
      <c r="G363" t="s">
        <v>1529</v>
      </c>
      <c r="H363" s="6">
        <v>39815</v>
      </c>
      <c r="I363" s="2">
        <v>45657</v>
      </c>
      <c r="J363">
        <v>434.3</v>
      </c>
      <c r="K363" s="45">
        <f t="shared" si="40"/>
        <v>1399.0611764705882</v>
      </c>
      <c r="L363" s="2"/>
      <c r="M363" s="3">
        <f t="shared" si="41"/>
        <v>366</v>
      </c>
      <c r="N363" s="3">
        <f t="shared" si="42"/>
        <v>1</v>
      </c>
      <c r="O363" s="3">
        <f t="shared" si="43"/>
        <v>0</v>
      </c>
      <c r="P363" s="3">
        <f t="shared" si="45"/>
        <v>365</v>
      </c>
      <c r="Q363" s="51">
        <f t="shared" si="44"/>
        <v>158519.5</v>
      </c>
      <c r="R363" s="51"/>
      <c r="S363" s="51"/>
      <c r="T363" s="51"/>
      <c r="U363" s="51"/>
      <c r="V363" s="51"/>
      <c r="W363" s="13">
        <f t="shared" si="46"/>
        <v>89.754098360655732</v>
      </c>
      <c r="X363" s="14">
        <f t="shared" si="47"/>
        <v>39.89071038251366</v>
      </c>
    </row>
    <row r="364" spans="1:24" ht="14.5" x14ac:dyDescent="0.35">
      <c r="A364">
        <v>2207</v>
      </c>
      <c r="B364" t="s">
        <v>490</v>
      </c>
      <c r="C364" t="s">
        <v>1385</v>
      </c>
      <c r="D364" t="s">
        <v>1097</v>
      </c>
      <c r="E364" t="s">
        <v>276</v>
      </c>
      <c r="F364" t="s">
        <v>481</v>
      </c>
      <c r="G364" t="s">
        <v>40</v>
      </c>
      <c r="H364" s="6">
        <v>44409</v>
      </c>
      <c r="I364" s="2">
        <v>45657</v>
      </c>
      <c r="J364">
        <v>286.27</v>
      </c>
      <c r="K364" s="45">
        <f t="shared" si="40"/>
        <v>807.69117647058829</v>
      </c>
      <c r="L364" s="2"/>
      <c r="M364" s="3">
        <f t="shared" si="41"/>
        <v>366</v>
      </c>
      <c r="N364" s="3">
        <f t="shared" si="42"/>
        <v>8</v>
      </c>
      <c r="O364" s="3">
        <f t="shared" si="43"/>
        <v>0</v>
      </c>
      <c r="P364" s="3">
        <f t="shared" si="45"/>
        <v>358</v>
      </c>
      <c r="Q364" s="51">
        <f t="shared" si="44"/>
        <v>102484.65999999999</v>
      </c>
      <c r="R364" s="51"/>
      <c r="S364" s="51"/>
      <c r="T364" s="51"/>
      <c r="U364" s="51"/>
      <c r="V364" s="51"/>
      <c r="W364" s="13">
        <f t="shared" si="46"/>
        <v>88.032786885245898</v>
      </c>
      <c r="X364" s="14">
        <f t="shared" si="47"/>
        <v>39.125683060109296</v>
      </c>
    </row>
    <row r="365" spans="1:24" ht="14.5" x14ac:dyDescent="0.35">
      <c r="A365">
        <v>2208</v>
      </c>
      <c r="B365" t="s">
        <v>491</v>
      </c>
      <c r="C365" t="s">
        <v>1385</v>
      </c>
      <c r="D365" t="s">
        <v>483</v>
      </c>
      <c r="E365" t="s">
        <v>276</v>
      </c>
      <c r="F365" t="s">
        <v>492</v>
      </c>
      <c r="G365" t="s">
        <v>40</v>
      </c>
      <c r="H365" s="6">
        <v>43832</v>
      </c>
      <c r="I365" s="2">
        <v>45657</v>
      </c>
      <c r="J365">
        <v>298.10000000000002</v>
      </c>
      <c r="K365" s="45">
        <f t="shared" si="40"/>
        <v>901.96954248366035</v>
      </c>
      <c r="L365" s="2"/>
      <c r="M365" s="3">
        <f t="shared" si="41"/>
        <v>366</v>
      </c>
      <c r="N365" s="3">
        <f t="shared" si="42"/>
        <v>0</v>
      </c>
      <c r="O365" s="3">
        <f t="shared" si="43"/>
        <v>0</v>
      </c>
      <c r="P365" s="3">
        <f t="shared" si="45"/>
        <v>366</v>
      </c>
      <c r="Q365" s="51">
        <f t="shared" si="44"/>
        <v>109104.6</v>
      </c>
      <c r="R365" s="51"/>
      <c r="S365" s="51"/>
      <c r="T365" s="51"/>
      <c r="U365" s="51"/>
      <c r="V365" s="51"/>
      <c r="W365" s="13">
        <f t="shared" si="46"/>
        <v>90</v>
      </c>
      <c r="X365" s="14">
        <f t="shared" si="47"/>
        <v>40</v>
      </c>
    </row>
    <row r="366" spans="1:24" ht="14.5" x14ac:dyDescent="0.35">
      <c r="A366">
        <v>2209</v>
      </c>
      <c r="B366" t="s">
        <v>493</v>
      </c>
      <c r="C366" t="s">
        <v>1385</v>
      </c>
      <c r="D366" t="s">
        <v>1137</v>
      </c>
      <c r="E366" t="s">
        <v>276</v>
      </c>
      <c r="F366" t="s">
        <v>492</v>
      </c>
      <c r="G366" t="s">
        <v>40</v>
      </c>
      <c r="H366" s="6">
        <v>43832</v>
      </c>
      <c r="I366" s="2">
        <v>45657</v>
      </c>
      <c r="J366">
        <v>286.27</v>
      </c>
      <c r="K366" s="45">
        <f t="shared" si="40"/>
        <v>921.2275816993465</v>
      </c>
      <c r="L366" s="2"/>
      <c r="M366" s="3">
        <f t="shared" si="41"/>
        <v>366</v>
      </c>
      <c r="N366" s="3">
        <f t="shared" si="42"/>
        <v>3</v>
      </c>
      <c r="O366" s="3">
        <f t="shared" si="43"/>
        <v>0</v>
      </c>
      <c r="P366" s="3">
        <f t="shared" si="45"/>
        <v>363</v>
      </c>
      <c r="Q366" s="51">
        <f t="shared" si="44"/>
        <v>103916.01</v>
      </c>
      <c r="R366" s="51"/>
      <c r="S366" s="51"/>
      <c r="T366" s="51"/>
      <c r="U366" s="51"/>
      <c r="V366" s="51"/>
      <c r="W366" s="13">
        <f t="shared" si="46"/>
        <v>89.26229508196721</v>
      </c>
      <c r="X366" s="14">
        <f t="shared" si="47"/>
        <v>39.672131147540995</v>
      </c>
    </row>
    <row r="367" spans="1:24" ht="14.5" x14ac:dyDescent="0.35">
      <c r="A367">
        <v>2211</v>
      </c>
      <c r="B367" t="s">
        <v>494</v>
      </c>
      <c r="C367" t="s">
        <v>1385</v>
      </c>
      <c r="D367" t="s">
        <v>483</v>
      </c>
      <c r="E367" t="s">
        <v>276</v>
      </c>
      <c r="F367" t="s">
        <v>492</v>
      </c>
      <c r="G367" t="s">
        <v>40</v>
      </c>
      <c r="H367" s="6">
        <v>43832</v>
      </c>
      <c r="I367" s="2">
        <v>45657</v>
      </c>
      <c r="J367">
        <v>298.10000000000002</v>
      </c>
      <c r="K367" s="45">
        <f t="shared" si="40"/>
        <v>970.33457516339865</v>
      </c>
      <c r="L367" s="2"/>
      <c r="M367" s="3">
        <f t="shared" si="41"/>
        <v>366</v>
      </c>
      <c r="N367" s="3">
        <f t="shared" si="42"/>
        <v>4</v>
      </c>
      <c r="O367" s="3">
        <f t="shared" si="43"/>
        <v>0</v>
      </c>
      <c r="P367" s="3">
        <f t="shared" si="45"/>
        <v>362</v>
      </c>
      <c r="Q367" s="51">
        <f t="shared" si="44"/>
        <v>107912.20000000001</v>
      </c>
      <c r="R367" s="51"/>
      <c r="S367" s="51"/>
      <c r="T367" s="51"/>
      <c r="U367" s="51"/>
      <c r="V367" s="51"/>
      <c r="W367" s="13">
        <f t="shared" si="46"/>
        <v>89.016393442622956</v>
      </c>
      <c r="X367" s="14">
        <f t="shared" si="47"/>
        <v>39.562841530054641</v>
      </c>
    </row>
    <row r="368" spans="1:24" ht="14.5" x14ac:dyDescent="0.35">
      <c r="A368">
        <v>2212</v>
      </c>
      <c r="B368" t="s">
        <v>495</v>
      </c>
      <c r="C368" t="s">
        <v>1385</v>
      </c>
      <c r="D368" t="s">
        <v>488</v>
      </c>
      <c r="E368" t="s">
        <v>276</v>
      </c>
      <c r="F368" t="s">
        <v>1508</v>
      </c>
      <c r="G368" t="s">
        <v>1529</v>
      </c>
      <c r="H368" s="6">
        <v>43832</v>
      </c>
      <c r="I368" s="2">
        <v>45657</v>
      </c>
      <c r="J368">
        <v>434.3</v>
      </c>
      <c r="K368" s="45">
        <f t="shared" si="40"/>
        <v>1088.5615686274512</v>
      </c>
      <c r="L368" s="2"/>
      <c r="M368" s="3">
        <f t="shared" si="41"/>
        <v>366</v>
      </c>
      <c r="N368" s="3">
        <f t="shared" si="42"/>
        <v>0</v>
      </c>
      <c r="O368" s="3">
        <f t="shared" si="43"/>
        <v>0</v>
      </c>
      <c r="P368" s="3">
        <f t="shared" si="45"/>
        <v>366</v>
      </c>
      <c r="Q368" s="51">
        <f t="shared" si="44"/>
        <v>158953.80000000002</v>
      </c>
      <c r="R368" s="51"/>
      <c r="S368" s="51"/>
      <c r="T368" s="51"/>
      <c r="U368" s="51"/>
      <c r="V368" s="51"/>
      <c r="W368" s="13">
        <f t="shared" si="46"/>
        <v>90</v>
      </c>
      <c r="X368" s="14">
        <f t="shared" si="47"/>
        <v>40</v>
      </c>
    </row>
    <row r="369" spans="1:24" ht="14.5" x14ac:dyDescent="0.35">
      <c r="A369">
        <v>2213</v>
      </c>
      <c r="B369" t="s">
        <v>496</v>
      </c>
      <c r="C369" t="s">
        <v>1385</v>
      </c>
      <c r="D369" t="s">
        <v>483</v>
      </c>
      <c r="E369" t="s">
        <v>276</v>
      </c>
      <c r="F369" t="s">
        <v>492</v>
      </c>
      <c r="G369" t="s">
        <v>40</v>
      </c>
      <c r="H369" s="6">
        <v>43832</v>
      </c>
      <c r="I369" s="2">
        <v>45657</v>
      </c>
      <c r="J369">
        <v>298.10000000000002</v>
      </c>
      <c r="K369" s="45">
        <f t="shared" si="40"/>
        <v>896.96091503267985</v>
      </c>
      <c r="L369" s="2"/>
      <c r="M369" s="3">
        <f t="shared" si="41"/>
        <v>366</v>
      </c>
      <c r="N369" s="3">
        <f t="shared" si="42"/>
        <v>0</v>
      </c>
      <c r="O369" s="3">
        <f t="shared" si="43"/>
        <v>0</v>
      </c>
      <c r="P369" s="3">
        <f t="shared" si="45"/>
        <v>366</v>
      </c>
      <c r="Q369" s="51">
        <f t="shared" si="44"/>
        <v>109104.6</v>
      </c>
      <c r="R369" s="51"/>
      <c r="S369" s="51"/>
      <c r="T369" s="51"/>
      <c r="U369" s="51"/>
      <c r="V369" s="51"/>
      <c r="W369" s="13">
        <f t="shared" si="46"/>
        <v>90</v>
      </c>
      <c r="X369" s="14">
        <f t="shared" si="47"/>
        <v>40</v>
      </c>
    </row>
    <row r="370" spans="1:24" ht="14.5" x14ac:dyDescent="0.35">
      <c r="A370">
        <v>2214</v>
      </c>
      <c r="B370" t="s">
        <v>497</v>
      </c>
      <c r="C370" t="s">
        <v>1385</v>
      </c>
      <c r="D370" t="s">
        <v>1137</v>
      </c>
      <c r="E370" t="s">
        <v>276</v>
      </c>
      <c r="F370" t="s">
        <v>481</v>
      </c>
      <c r="G370" t="s">
        <v>40</v>
      </c>
      <c r="H370" s="6">
        <v>44655</v>
      </c>
      <c r="I370" s="2">
        <v>45657</v>
      </c>
      <c r="J370">
        <v>286.27</v>
      </c>
      <c r="K370" s="45">
        <f t="shared" si="40"/>
        <v>809.10424836601328</v>
      </c>
      <c r="L370" s="2"/>
      <c r="M370" s="3">
        <f t="shared" si="41"/>
        <v>366</v>
      </c>
      <c r="N370" s="3">
        <f t="shared" si="42"/>
        <v>2</v>
      </c>
      <c r="O370" s="3">
        <f t="shared" si="43"/>
        <v>0</v>
      </c>
      <c r="P370" s="3">
        <f t="shared" si="45"/>
        <v>364</v>
      </c>
      <c r="Q370" s="51">
        <f t="shared" si="44"/>
        <v>104202.28</v>
      </c>
      <c r="R370" s="51"/>
      <c r="S370" s="51"/>
      <c r="T370" s="51"/>
      <c r="U370" s="51"/>
      <c r="V370" s="51"/>
      <c r="W370" s="13">
        <f t="shared" si="46"/>
        <v>89.508196721311478</v>
      </c>
      <c r="X370" s="14">
        <f t="shared" si="47"/>
        <v>39.781420765027335</v>
      </c>
    </row>
    <row r="371" spans="1:24" ht="14.5" x14ac:dyDescent="0.35">
      <c r="A371">
        <v>2216</v>
      </c>
      <c r="B371" t="s">
        <v>498</v>
      </c>
      <c r="C371" t="s">
        <v>1385</v>
      </c>
      <c r="D371" t="s">
        <v>696</v>
      </c>
      <c r="E371" t="s">
        <v>276</v>
      </c>
      <c r="F371" t="s">
        <v>500</v>
      </c>
      <c r="G371" t="s">
        <v>1529</v>
      </c>
      <c r="H371" s="6">
        <v>44851</v>
      </c>
      <c r="I371" s="2">
        <v>45657</v>
      </c>
      <c r="J371">
        <v>507.4</v>
      </c>
      <c r="K371" s="45">
        <f t="shared" si="40"/>
        <v>852.76816993464058</v>
      </c>
      <c r="L371" s="2"/>
      <c r="M371" s="3">
        <f t="shared" si="41"/>
        <v>366</v>
      </c>
      <c r="N371" s="3">
        <f t="shared" si="42"/>
        <v>1</v>
      </c>
      <c r="O371" s="3">
        <f t="shared" si="43"/>
        <v>0</v>
      </c>
      <c r="P371" s="3">
        <f t="shared" si="45"/>
        <v>365</v>
      </c>
      <c r="Q371" s="51">
        <f t="shared" si="44"/>
        <v>185201</v>
      </c>
      <c r="R371" s="51"/>
      <c r="S371" s="51"/>
      <c r="T371" s="51"/>
      <c r="U371" s="51"/>
      <c r="V371" s="51"/>
      <c r="W371" s="13">
        <f t="shared" si="46"/>
        <v>89.754098360655732</v>
      </c>
      <c r="X371" s="14">
        <f t="shared" si="47"/>
        <v>39.89071038251366</v>
      </c>
    </row>
    <row r="372" spans="1:24" s="4" customFormat="1" ht="14.5" x14ac:dyDescent="0.35">
      <c r="A372">
        <v>2217</v>
      </c>
      <c r="B372" t="s">
        <v>1425</v>
      </c>
      <c r="C372" t="s">
        <v>1488</v>
      </c>
      <c r="D372" t="s">
        <v>1097</v>
      </c>
      <c r="E372" t="s">
        <v>276</v>
      </c>
      <c r="F372" t="s">
        <v>1069</v>
      </c>
      <c r="G372" t="s">
        <v>40</v>
      </c>
      <c r="H372" s="6">
        <v>45579</v>
      </c>
      <c r="I372" s="2">
        <v>45657</v>
      </c>
      <c r="J372">
        <v>286.27</v>
      </c>
      <c r="K372" s="45">
        <f t="shared" si="40"/>
        <v>109.81013071895433</v>
      </c>
      <c r="L372" s="2"/>
      <c r="M372" s="3">
        <f t="shared" si="41"/>
        <v>79</v>
      </c>
      <c r="N372" s="3">
        <f t="shared" si="42"/>
        <v>1</v>
      </c>
      <c r="O372" s="3">
        <f t="shared" si="43"/>
        <v>0</v>
      </c>
      <c r="P372" s="3">
        <f t="shared" si="45"/>
        <v>78</v>
      </c>
      <c r="Q372" s="51">
        <f t="shared" si="44"/>
        <v>22329.059999999998</v>
      </c>
      <c r="R372" s="51"/>
      <c r="S372" s="51"/>
      <c r="T372" s="51"/>
      <c r="U372" s="51"/>
      <c r="V372" s="51"/>
      <c r="W372" s="13">
        <f t="shared" si="46"/>
        <v>19.180327868852459</v>
      </c>
      <c r="X372" s="14">
        <f t="shared" si="47"/>
        <v>8.5245901639344268</v>
      </c>
    </row>
    <row r="373" spans="1:24" ht="14.5" x14ac:dyDescent="0.35">
      <c r="A373">
        <v>2251</v>
      </c>
      <c r="B373" t="s">
        <v>502</v>
      </c>
      <c r="C373" t="s">
        <v>1385</v>
      </c>
      <c r="D373" t="s">
        <v>503</v>
      </c>
      <c r="E373" t="s">
        <v>276</v>
      </c>
      <c r="F373" t="s">
        <v>504</v>
      </c>
      <c r="G373" t="s">
        <v>40</v>
      </c>
      <c r="H373" s="6">
        <v>43832</v>
      </c>
      <c r="I373" s="2">
        <v>45657</v>
      </c>
      <c r="J373">
        <v>300.25</v>
      </c>
      <c r="K373" s="45">
        <f t="shared" si="40"/>
        <v>715.24176470588236</v>
      </c>
      <c r="L373" s="2"/>
      <c r="M373" s="3">
        <f t="shared" si="41"/>
        <v>366</v>
      </c>
      <c r="N373" s="3">
        <f t="shared" si="42"/>
        <v>11</v>
      </c>
      <c r="O373" s="3">
        <f t="shared" si="43"/>
        <v>5</v>
      </c>
      <c r="P373" s="3">
        <f t="shared" si="45"/>
        <v>350</v>
      </c>
      <c r="Q373" s="51">
        <f t="shared" si="44"/>
        <v>105087.5</v>
      </c>
      <c r="R373" s="51"/>
      <c r="S373" s="51"/>
      <c r="T373" s="51"/>
      <c r="U373" s="51"/>
      <c r="V373" s="51"/>
      <c r="W373" s="13">
        <f t="shared" si="46"/>
        <v>86.065573770491795</v>
      </c>
      <c r="X373" s="14">
        <f t="shared" si="47"/>
        <v>38.251366120218592</v>
      </c>
    </row>
    <row r="374" spans="1:24" ht="14.5" x14ac:dyDescent="0.35">
      <c r="A374">
        <v>2252</v>
      </c>
      <c r="B374" t="s">
        <v>505</v>
      </c>
      <c r="C374" t="s">
        <v>1385</v>
      </c>
      <c r="D374" t="s">
        <v>506</v>
      </c>
      <c r="E374" t="s">
        <v>276</v>
      </c>
      <c r="F374" t="s">
        <v>1509</v>
      </c>
      <c r="G374" t="s">
        <v>1529</v>
      </c>
      <c r="H374" s="6">
        <v>43832</v>
      </c>
      <c r="I374" s="2">
        <v>45657</v>
      </c>
      <c r="J374">
        <v>1071.78</v>
      </c>
      <c r="K374" s="45">
        <f t="shared" si="40"/>
        <v>3697.9114379084958</v>
      </c>
      <c r="L374" s="2"/>
      <c r="M374" s="3">
        <f t="shared" si="41"/>
        <v>366</v>
      </c>
      <c r="N374" s="3">
        <f t="shared" si="42"/>
        <v>0</v>
      </c>
      <c r="O374" s="3">
        <f t="shared" si="43"/>
        <v>0</v>
      </c>
      <c r="P374" s="3">
        <f t="shared" si="45"/>
        <v>366</v>
      </c>
      <c r="Q374" s="51">
        <f t="shared" si="44"/>
        <v>190885.10399999999</v>
      </c>
      <c r="R374" s="51"/>
      <c r="S374" s="51"/>
      <c r="T374" s="51"/>
      <c r="U374" s="51"/>
      <c r="V374" s="51"/>
      <c r="W374" s="13">
        <f t="shared" si="46"/>
        <v>90</v>
      </c>
      <c r="X374" s="14">
        <f t="shared" si="47"/>
        <v>40</v>
      </c>
    </row>
    <row r="375" spans="1:24" ht="14.5" x14ac:dyDescent="0.35">
      <c r="A375">
        <v>2253</v>
      </c>
      <c r="B375" t="s">
        <v>507</v>
      </c>
      <c r="C375" t="s">
        <v>1385</v>
      </c>
      <c r="D375" t="s">
        <v>292</v>
      </c>
      <c r="E375" t="s">
        <v>276</v>
      </c>
      <c r="F375" t="s">
        <v>504</v>
      </c>
      <c r="G375" t="s">
        <v>40</v>
      </c>
      <c r="H375" s="6">
        <v>43832</v>
      </c>
      <c r="I375" s="2">
        <v>45657</v>
      </c>
      <c r="J375">
        <v>434.62</v>
      </c>
      <c r="K375" s="45">
        <f t="shared" si="40"/>
        <v>963.06647058823523</v>
      </c>
      <c r="L375" s="2"/>
      <c r="M375" s="3">
        <f t="shared" si="41"/>
        <v>366</v>
      </c>
      <c r="N375" s="3">
        <f t="shared" si="42"/>
        <v>8</v>
      </c>
      <c r="O375" s="3">
        <f t="shared" si="43"/>
        <v>0</v>
      </c>
      <c r="P375" s="3">
        <f t="shared" si="45"/>
        <v>358</v>
      </c>
      <c r="Q375" s="51">
        <f t="shared" si="44"/>
        <v>155593.96</v>
      </c>
      <c r="R375" s="51"/>
      <c r="S375" s="51"/>
      <c r="T375" s="51"/>
      <c r="U375" s="51"/>
      <c r="V375" s="51"/>
      <c r="W375" s="13">
        <f t="shared" si="46"/>
        <v>88.032786885245898</v>
      </c>
      <c r="X375" s="14">
        <f t="shared" si="47"/>
        <v>39.125683060109296</v>
      </c>
    </row>
    <row r="376" spans="1:24" ht="14.5" x14ac:dyDescent="0.35">
      <c r="A376">
        <v>2255</v>
      </c>
      <c r="B376" t="s">
        <v>508</v>
      </c>
      <c r="C376" t="s">
        <v>1385</v>
      </c>
      <c r="D376" t="s">
        <v>282</v>
      </c>
      <c r="E376" t="s">
        <v>276</v>
      </c>
      <c r="F376" t="s">
        <v>504</v>
      </c>
      <c r="G376" t="s">
        <v>40</v>
      </c>
      <c r="H376" s="6">
        <v>43832</v>
      </c>
      <c r="I376" s="2">
        <v>45657</v>
      </c>
      <c r="J376">
        <v>328.2</v>
      </c>
      <c r="K376" s="45">
        <f t="shared" si="40"/>
        <v>917.84810457516369</v>
      </c>
      <c r="L376" s="2"/>
      <c r="M376" s="3">
        <f t="shared" si="41"/>
        <v>366</v>
      </c>
      <c r="N376" s="3">
        <f t="shared" si="42"/>
        <v>4</v>
      </c>
      <c r="O376" s="3">
        <f t="shared" si="43"/>
        <v>0</v>
      </c>
      <c r="P376" s="3">
        <f t="shared" si="45"/>
        <v>362</v>
      </c>
      <c r="Q376" s="51">
        <f t="shared" si="44"/>
        <v>118808.4</v>
      </c>
      <c r="R376" s="51"/>
      <c r="S376" s="51"/>
      <c r="T376" s="51"/>
      <c r="U376" s="51"/>
      <c r="V376" s="51"/>
      <c r="W376" s="13">
        <f t="shared" si="46"/>
        <v>89.016393442622956</v>
      </c>
      <c r="X376" s="14">
        <f t="shared" si="47"/>
        <v>39.562841530054641</v>
      </c>
    </row>
    <row r="377" spans="1:24" ht="14.5" x14ac:dyDescent="0.35">
      <c r="A377">
        <v>2256</v>
      </c>
      <c r="B377" t="s">
        <v>509</v>
      </c>
      <c r="C377" t="s">
        <v>1385</v>
      </c>
      <c r="D377" t="s">
        <v>510</v>
      </c>
      <c r="E377" t="s">
        <v>276</v>
      </c>
      <c r="F377" t="s">
        <v>1509</v>
      </c>
      <c r="G377" t="s">
        <v>1529</v>
      </c>
      <c r="H377" s="6">
        <v>43832</v>
      </c>
      <c r="I377" s="2">
        <v>45657</v>
      </c>
      <c r="J377">
        <v>455.8</v>
      </c>
      <c r="K377" s="45">
        <f t="shared" si="40"/>
        <v>1106.9778431372549</v>
      </c>
      <c r="L377" s="2"/>
      <c r="M377" s="3">
        <f t="shared" si="41"/>
        <v>366</v>
      </c>
      <c r="N377" s="3">
        <f t="shared" si="42"/>
        <v>1</v>
      </c>
      <c r="O377" s="3">
        <f t="shared" si="43"/>
        <v>12</v>
      </c>
      <c r="P377" s="3">
        <f t="shared" si="45"/>
        <v>353</v>
      </c>
      <c r="Q377" s="51">
        <f t="shared" si="44"/>
        <v>160897.4</v>
      </c>
      <c r="R377" s="51"/>
      <c r="S377" s="51"/>
      <c r="T377" s="51"/>
      <c r="U377" s="51"/>
      <c r="V377" s="51"/>
      <c r="W377" s="13">
        <f t="shared" si="46"/>
        <v>86.803278688524586</v>
      </c>
      <c r="X377" s="14">
        <f t="shared" si="47"/>
        <v>38.579234972677597</v>
      </c>
    </row>
    <row r="378" spans="1:24" ht="14.5" x14ac:dyDescent="0.35">
      <c r="A378">
        <v>2258</v>
      </c>
      <c r="B378" t="s">
        <v>511</v>
      </c>
      <c r="C378" t="s">
        <v>1385</v>
      </c>
      <c r="D378" t="s">
        <v>512</v>
      </c>
      <c r="E378" t="s">
        <v>276</v>
      </c>
      <c r="F378" t="s">
        <v>504</v>
      </c>
      <c r="G378" t="s">
        <v>40</v>
      </c>
      <c r="H378" s="6">
        <v>44409</v>
      </c>
      <c r="I378" s="2">
        <v>45657</v>
      </c>
      <c r="J378">
        <v>434.62</v>
      </c>
      <c r="K378" s="45">
        <f t="shared" si="40"/>
        <v>891.44261437908494</v>
      </c>
      <c r="L378" s="2"/>
      <c r="M378" s="3">
        <f t="shared" si="41"/>
        <v>366</v>
      </c>
      <c r="N378" s="3">
        <f t="shared" si="42"/>
        <v>1</v>
      </c>
      <c r="O378" s="3">
        <f t="shared" si="43"/>
        <v>0</v>
      </c>
      <c r="P378" s="3">
        <f t="shared" si="45"/>
        <v>365</v>
      </c>
      <c r="Q378" s="51">
        <f t="shared" si="44"/>
        <v>158636.29999999999</v>
      </c>
      <c r="R378" s="51"/>
      <c r="S378" s="51"/>
      <c r="T378" s="51"/>
      <c r="U378" s="51"/>
      <c r="V378" s="51"/>
      <c r="W378" s="13">
        <f t="shared" si="46"/>
        <v>89.754098360655732</v>
      </c>
      <c r="X378" s="14">
        <f t="shared" si="47"/>
        <v>39.89071038251366</v>
      </c>
    </row>
    <row r="379" spans="1:24" ht="14.5" x14ac:dyDescent="0.35">
      <c r="A379">
        <v>2259</v>
      </c>
      <c r="B379" t="s">
        <v>513</v>
      </c>
      <c r="C379" t="s">
        <v>1385</v>
      </c>
      <c r="D379" t="s">
        <v>512</v>
      </c>
      <c r="E379" t="s">
        <v>276</v>
      </c>
      <c r="F379" t="s">
        <v>504</v>
      </c>
      <c r="G379" t="s">
        <v>40</v>
      </c>
      <c r="H379" s="6">
        <v>43832</v>
      </c>
      <c r="I379" s="2">
        <v>45657</v>
      </c>
      <c r="J379">
        <v>434.62</v>
      </c>
      <c r="K379" s="45">
        <f t="shared" si="40"/>
        <v>816.39562091503262</v>
      </c>
      <c r="L379" s="2"/>
      <c r="M379" s="3">
        <f t="shared" si="41"/>
        <v>366</v>
      </c>
      <c r="N379" s="3">
        <f t="shared" si="42"/>
        <v>5</v>
      </c>
      <c r="O379" s="3">
        <f t="shared" si="43"/>
        <v>0</v>
      </c>
      <c r="P379" s="3">
        <f t="shared" si="45"/>
        <v>361</v>
      </c>
      <c r="Q379" s="51">
        <f t="shared" si="44"/>
        <v>156897.82</v>
      </c>
      <c r="R379" s="51"/>
      <c r="S379" s="51"/>
      <c r="T379" s="51"/>
      <c r="U379" s="51"/>
      <c r="V379" s="51"/>
      <c r="W379" s="13">
        <f t="shared" si="46"/>
        <v>88.770491803278688</v>
      </c>
      <c r="X379" s="14">
        <f t="shared" si="47"/>
        <v>39.453551912568301</v>
      </c>
    </row>
    <row r="380" spans="1:24" ht="14.5" x14ac:dyDescent="0.35">
      <c r="A380">
        <v>2260</v>
      </c>
      <c r="B380" t="s">
        <v>514</v>
      </c>
      <c r="C380" t="s">
        <v>1385</v>
      </c>
      <c r="D380" t="s">
        <v>298</v>
      </c>
      <c r="E380" t="s">
        <v>276</v>
      </c>
      <c r="F380" t="s">
        <v>504</v>
      </c>
      <c r="G380" t="s">
        <v>40</v>
      </c>
      <c r="H380" s="6">
        <v>43832</v>
      </c>
      <c r="I380" s="2">
        <v>45657</v>
      </c>
      <c r="J380">
        <v>300.25</v>
      </c>
      <c r="K380" s="45">
        <f t="shared" si="40"/>
        <v>720.70568627450984</v>
      </c>
      <c r="L380" s="2"/>
      <c r="M380" s="3">
        <f t="shared" si="41"/>
        <v>366</v>
      </c>
      <c r="N380" s="3">
        <f t="shared" si="42"/>
        <v>7</v>
      </c>
      <c r="O380" s="3">
        <f t="shared" si="43"/>
        <v>0</v>
      </c>
      <c r="P380" s="3">
        <f t="shared" si="45"/>
        <v>359</v>
      </c>
      <c r="Q380" s="51">
        <f t="shared" si="44"/>
        <v>107789.75</v>
      </c>
      <c r="R380" s="51"/>
      <c r="S380" s="51"/>
      <c r="T380" s="51"/>
      <c r="U380" s="51"/>
      <c r="V380" s="51"/>
      <c r="W380" s="13">
        <f t="shared" si="46"/>
        <v>88.278688524590166</v>
      </c>
      <c r="X380" s="14">
        <f t="shared" si="47"/>
        <v>39.234972677595636</v>
      </c>
    </row>
    <row r="381" spans="1:24" ht="14.5" x14ac:dyDescent="0.35">
      <c r="A381">
        <v>2261</v>
      </c>
      <c r="B381" t="s">
        <v>515</v>
      </c>
      <c r="C381" t="s">
        <v>1385</v>
      </c>
      <c r="D381" t="s">
        <v>316</v>
      </c>
      <c r="E381" t="s">
        <v>276</v>
      </c>
      <c r="F381" t="s">
        <v>504</v>
      </c>
      <c r="G381" t="s">
        <v>40</v>
      </c>
      <c r="H381" s="6">
        <v>44228</v>
      </c>
      <c r="I381" s="2">
        <v>45657</v>
      </c>
      <c r="J381">
        <v>362.6</v>
      </c>
      <c r="K381" s="45">
        <f t="shared" si="40"/>
        <v>1025.0648366013072</v>
      </c>
      <c r="L381" s="2"/>
      <c r="M381" s="3">
        <f t="shared" si="41"/>
        <v>366</v>
      </c>
      <c r="N381" s="3">
        <f t="shared" si="42"/>
        <v>6</v>
      </c>
      <c r="O381" s="3">
        <f t="shared" si="43"/>
        <v>0</v>
      </c>
      <c r="P381" s="3">
        <f t="shared" si="45"/>
        <v>360</v>
      </c>
      <c r="Q381" s="51">
        <f t="shared" si="44"/>
        <v>130536.00000000001</v>
      </c>
      <c r="R381" s="51"/>
      <c r="S381" s="51"/>
      <c r="T381" s="51"/>
      <c r="U381" s="51"/>
      <c r="V381" s="51"/>
      <c r="W381" s="13">
        <f t="shared" si="46"/>
        <v>88.52459016393442</v>
      </c>
      <c r="X381" s="14">
        <f t="shared" si="47"/>
        <v>39.344262295081975</v>
      </c>
    </row>
    <row r="382" spans="1:24" ht="14.5" x14ac:dyDescent="0.35">
      <c r="A382">
        <v>2262</v>
      </c>
      <c r="B382" t="s">
        <v>516</v>
      </c>
      <c r="C382" t="s">
        <v>1385</v>
      </c>
      <c r="D382" t="s">
        <v>517</v>
      </c>
      <c r="E382" t="s">
        <v>276</v>
      </c>
      <c r="F382" t="s">
        <v>1509</v>
      </c>
      <c r="G382" t="s">
        <v>1529</v>
      </c>
      <c r="H382" s="6">
        <v>43832</v>
      </c>
      <c r="I382" s="2">
        <v>45657</v>
      </c>
      <c r="J382">
        <v>607.38</v>
      </c>
      <c r="K382" s="45">
        <f t="shared" si="40"/>
        <v>1427.1667320261438</v>
      </c>
      <c r="L382" s="2"/>
      <c r="M382" s="3">
        <f t="shared" si="41"/>
        <v>366</v>
      </c>
      <c r="N382" s="3">
        <f t="shared" si="42"/>
        <v>1</v>
      </c>
      <c r="O382" s="3">
        <f t="shared" si="43"/>
        <v>0</v>
      </c>
      <c r="P382" s="3">
        <f t="shared" si="45"/>
        <v>365</v>
      </c>
      <c r="Q382" s="51">
        <f t="shared" si="44"/>
        <v>190363.56</v>
      </c>
      <c r="R382" s="51"/>
      <c r="S382" s="51"/>
      <c r="T382" s="51"/>
      <c r="U382" s="51"/>
      <c r="V382" s="51"/>
      <c r="W382" s="13">
        <f t="shared" si="46"/>
        <v>89.754098360655732</v>
      </c>
      <c r="X382" s="14">
        <f t="shared" si="47"/>
        <v>39.89071038251366</v>
      </c>
    </row>
    <row r="383" spans="1:24" ht="14.5" x14ac:dyDescent="0.35">
      <c r="A383">
        <v>2263</v>
      </c>
      <c r="B383" t="s">
        <v>518</v>
      </c>
      <c r="C383" t="s">
        <v>1385</v>
      </c>
      <c r="D383" t="s">
        <v>503</v>
      </c>
      <c r="E383" t="s">
        <v>276</v>
      </c>
      <c r="F383" t="s">
        <v>504</v>
      </c>
      <c r="G383" t="s">
        <v>40</v>
      </c>
      <c r="H383" s="6">
        <v>43832</v>
      </c>
      <c r="I383" s="2">
        <v>45657</v>
      </c>
      <c r="J383">
        <v>300.25</v>
      </c>
      <c r="K383" s="45">
        <f t="shared" si="40"/>
        <v>722.34124183006531</v>
      </c>
      <c r="L383" s="2"/>
      <c r="M383" s="3">
        <f t="shared" si="41"/>
        <v>366</v>
      </c>
      <c r="N383" s="3">
        <f t="shared" si="42"/>
        <v>4</v>
      </c>
      <c r="O383" s="3">
        <f t="shared" si="43"/>
        <v>0</v>
      </c>
      <c r="P383" s="3">
        <f t="shared" si="45"/>
        <v>362</v>
      </c>
      <c r="Q383" s="51">
        <f t="shared" si="44"/>
        <v>108690.5</v>
      </c>
      <c r="R383" s="51"/>
      <c r="S383" s="51"/>
      <c r="T383" s="51"/>
      <c r="U383" s="51"/>
      <c r="V383" s="51"/>
      <c r="W383" s="13">
        <f t="shared" si="46"/>
        <v>89.016393442622956</v>
      </c>
      <c r="X383" s="14">
        <f t="shared" si="47"/>
        <v>39.562841530054641</v>
      </c>
    </row>
    <row r="384" spans="1:24" ht="14.5" x14ac:dyDescent="0.35">
      <c r="A384">
        <v>2264</v>
      </c>
      <c r="B384" t="s">
        <v>519</v>
      </c>
      <c r="C384" t="s">
        <v>1488</v>
      </c>
      <c r="D384" t="s">
        <v>316</v>
      </c>
      <c r="E384" t="s">
        <v>276</v>
      </c>
      <c r="F384" t="s">
        <v>504</v>
      </c>
      <c r="G384" t="s">
        <v>40</v>
      </c>
      <c r="H384" s="6">
        <v>44409</v>
      </c>
      <c r="I384" s="2">
        <v>45657</v>
      </c>
      <c r="J384">
        <v>345.08</v>
      </c>
      <c r="K384" s="45" t="e">
        <f t="shared" si="40"/>
        <v>#N/A</v>
      </c>
      <c r="L384" s="2"/>
      <c r="M384" s="3">
        <f t="shared" si="41"/>
        <v>366</v>
      </c>
      <c r="N384" s="3">
        <f t="shared" si="42"/>
        <v>4</v>
      </c>
      <c r="O384" s="3">
        <f t="shared" si="43"/>
        <v>8</v>
      </c>
      <c r="P384" s="3">
        <f t="shared" si="45"/>
        <v>354</v>
      </c>
      <c r="Q384" s="51">
        <f t="shared" si="44"/>
        <v>122158.31999999999</v>
      </c>
      <c r="R384" s="51"/>
      <c r="S384" s="51"/>
      <c r="T384" s="51"/>
      <c r="U384" s="51"/>
      <c r="V384" s="51"/>
      <c r="W384" s="13">
        <f t="shared" si="46"/>
        <v>87.049180327868854</v>
      </c>
      <c r="X384" s="14">
        <f t="shared" si="47"/>
        <v>38.688524590163937</v>
      </c>
    </row>
    <row r="385" spans="1:24" ht="14.5" x14ac:dyDescent="0.35">
      <c r="A385">
        <v>2265</v>
      </c>
      <c r="B385" t="s">
        <v>520</v>
      </c>
      <c r="C385" t="s">
        <v>1385</v>
      </c>
      <c r="D385" t="s">
        <v>292</v>
      </c>
      <c r="E385" t="s">
        <v>276</v>
      </c>
      <c r="F385" t="s">
        <v>504</v>
      </c>
      <c r="G385" t="s">
        <v>40</v>
      </c>
      <c r="H385" s="6">
        <v>44409</v>
      </c>
      <c r="I385" s="2">
        <v>45657</v>
      </c>
      <c r="J385">
        <v>434.62</v>
      </c>
      <c r="K385" s="45">
        <f t="shared" si="40"/>
        <v>1219.4807189542485</v>
      </c>
      <c r="L385" s="2"/>
      <c r="M385" s="3">
        <f t="shared" si="41"/>
        <v>366</v>
      </c>
      <c r="N385" s="3">
        <f t="shared" si="42"/>
        <v>0</v>
      </c>
      <c r="O385" s="3">
        <f t="shared" si="43"/>
        <v>0</v>
      </c>
      <c r="P385" s="3">
        <f t="shared" si="45"/>
        <v>366</v>
      </c>
      <c r="Q385" s="51">
        <f t="shared" si="44"/>
        <v>159070.92000000001</v>
      </c>
      <c r="R385" s="51"/>
      <c r="S385" s="51"/>
      <c r="T385" s="51"/>
      <c r="U385" s="51"/>
      <c r="V385" s="51"/>
      <c r="W385" s="13">
        <f t="shared" si="46"/>
        <v>90</v>
      </c>
      <c r="X385" s="14">
        <f t="shared" si="47"/>
        <v>40</v>
      </c>
    </row>
    <row r="386" spans="1:24" ht="14.5" x14ac:dyDescent="0.35">
      <c r="A386">
        <v>2266</v>
      </c>
      <c r="B386" t="s">
        <v>521</v>
      </c>
      <c r="C386" t="s">
        <v>1385</v>
      </c>
      <c r="D386" t="s">
        <v>512</v>
      </c>
      <c r="E386" t="s">
        <v>276</v>
      </c>
      <c r="F386" t="s">
        <v>504</v>
      </c>
      <c r="G386" t="s">
        <v>40</v>
      </c>
      <c r="H386" s="6">
        <v>43832</v>
      </c>
      <c r="I386" s="2">
        <v>45657</v>
      </c>
      <c r="J386">
        <v>434.62</v>
      </c>
      <c r="K386" s="45">
        <f t="shared" si="40"/>
        <v>1090.3266666666668</v>
      </c>
      <c r="L386" s="2"/>
      <c r="M386" s="3">
        <f t="shared" si="41"/>
        <v>366</v>
      </c>
      <c r="N386" s="3">
        <f t="shared" si="42"/>
        <v>0</v>
      </c>
      <c r="O386" s="3">
        <f t="shared" si="43"/>
        <v>0</v>
      </c>
      <c r="P386" s="3">
        <f t="shared" si="45"/>
        <v>366</v>
      </c>
      <c r="Q386" s="51">
        <f t="shared" si="44"/>
        <v>159070.92000000001</v>
      </c>
      <c r="R386" s="51"/>
      <c r="S386" s="51"/>
      <c r="T386" s="51"/>
      <c r="U386" s="51"/>
      <c r="V386" s="51"/>
      <c r="W386" s="13">
        <f t="shared" si="46"/>
        <v>90</v>
      </c>
      <c r="X386" s="14">
        <f t="shared" si="47"/>
        <v>40</v>
      </c>
    </row>
    <row r="387" spans="1:24" ht="14.5" x14ac:dyDescent="0.35">
      <c r="A387">
        <v>2267</v>
      </c>
      <c r="B387" t="s">
        <v>522</v>
      </c>
      <c r="C387" t="s">
        <v>1385</v>
      </c>
      <c r="D387" t="s">
        <v>512</v>
      </c>
      <c r="E387" t="s">
        <v>276</v>
      </c>
      <c r="F387" t="s">
        <v>504</v>
      </c>
      <c r="G387" t="s">
        <v>40</v>
      </c>
      <c r="H387" s="6">
        <v>43832</v>
      </c>
      <c r="I387" s="2">
        <v>45657</v>
      </c>
      <c r="J387">
        <v>434.62</v>
      </c>
      <c r="K387" s="45">
        <f t="shared" si="40"/>
        <v>742.1615032679739</v>
      </c>
      <c r="L387" s="2"/>
      <c r="M387" s="3">
        <f t="shared" si="41"/>
        <v>366</v>
      </c>
      <c r="N387" s="3">
        <f t="shared" si="42"/>
        <v>17</v>
      </c>
      <c r="O387" s="3">
        <f t="shared" si="43"/>
        <v>4</v>
      </c>
      <c r="P387" s="3">
        <f t="shared" si="45"/>
        <v>345</v>
      </c>
      <c r="Q387" s="51">
        <f t="shared" si="44"/>
        <v>149943.9</v>
      </c>
      <c r="R387" s="51"/>
      <c r="S387" s="51"/>
      <c r="T387" s="51"/>
      <c r="U387" s="51"/>
      <c r="V387" s="51"/>
      <c r="W387" s="13">
        <f t="shared" si="46"/>
        <v>84.836065573770483</v>
      </c>
      <c r="X387" s="14">
        <f t="shared" si="47"/>
        <v>37.704918032786892</v>
      </c>
    </row>
    <row r="388" spans="1:24" ht="14.5" x14ac:dyDescent="0.35">
      <c r="A388">
        <v>2268</v>
      </c>
      <c r="B388" t="s">
        <v>523</v>
      </c>
      <c r="C388" t="s">
        <v>1385</v>
      </c>
      <c r="D388" t="s">
        <v>292</v>
      </c>
      <c r="E388" t="s">
        <v>276</v>
      </c>
      <c r="F388" t="s">
        <v>504</v>
      </c>
      <c r="G388" t="s">
        <v>40</v>
      </c>
      <c r="H388" s="6">
        <v>43832</v>
      </c>
      <c r="I388" s="2">
        <v>45657</v>
      </c>
      <c r="J388">
        <v>417.1</v>
      </c>
      <c r="K388" s="45">
        <f t="shared" si="40"/>
        <v>688.10522875817003</v>
      </c>
      <c r="L388" s="2"/>
      <c r="M388" s="3">
        <f t="shared" si="41"/>
        <v>366</v>
      </c>
      <c r="N388" s="3">
        <f t="shared" si="42"/>
        <v>5</v>
      </c>
      <c r="O388" s="3">
        <f t="shared" si="43"/>
        <v>98</v>
      </c>
      <c r="P388" s="3">
        <f t="shared" si="45"/>
        <v>263</v>
      </c>
      <c r="Q388" s="51">
        <f t="shared" si="44"/>
        <v>109697.3</v>
      </c>
      <c r="R388" s="51"/>
      <c r="S388" s="51"/>
      <c r="T388" s="51"/>
      <c r="U388" s="51"/>
      <c r="V388" s="51"/>
      <c r="W388" s="13">
        <f t="shared" si="46"/>
        <v>64.672131147540981</v>
      </c>
      <c r="X388" s="14">
        <f t="shared" si="47"/>
        <v>28.743169398907114</v>
      </c>
    </row>
    <row r="389" spans="1:24" ht="14.5" x14ac:dyDescent="0.35">
      <c r="A389">
        <v>2269</v>
      </c>
      <c r="B389" t="s">
        <v>524</v>
      </c>
      <c r="C389" t="s">
        <v>1488</v>
      </c>
      <c r="D389" t="s">
        <v>275</v>
      </c>
      <c r="E389" t="s">
        <v>276</v>
      </c>
      <c r="F389" t="s">
        <v>504</v>
      </c>
      <c r="G389" t="s">
        <v>40</v>
      </c>
      <c r="H389" s="6">
        <v>43832</v>
      </c>
      <c r="I389" s="2">
        <v>45657</v>
      </c>
      <c r="J389">
        <v>282.73</v>
      </c>
      <c r="K389" s="45" t="e">
        <f t="shared" ref="K389:K452" si="48">VLOOKUP(A389,promedio,29,FALSE)</f>
        <v>#N/A</v>
      </c>
      <c r="L389" s="2"/>
      <c r="M389" s="3">
        <f t="shared" ref="M389:M452" si="49">IF(DATEDIF(H389,I389,"D")&gt;366,366,DATEDIF(H389,I389,"D")+1)</f>
        <v>366</v>
      </c>
      <c r="N389" s="3">
        <f t="shared" ref="N389:N452" si="50">IFERROR(VLOOKUP(A389,faltas,7,FALSE),0)</f>
        <v>7</v>
      </c>
      <c r="O389" s="3">
        <f t="shared" ref="O389:O452" si="51">IFERROR(VLOOKUP(A389,INCP,4,FALSE),0)</f>
        <v>0</v>
      </c>
      <c r="P389" s="3">
        <f t="shared" si="45"/>
        <v>359</v>
      </c>
      <c r="Q389" s="51">
        <f t="shared" ref="Q389:Q452" si="52">IF(J389&gt;TOPE,TOPE,J389)*P389</f>
        <v>101500.07</v>
      </c>
      <c r="R389" s="51"/>
      <c r="S389" s="51"/>
      <c r="T389" s="51"/>
      <c r="U389" s="51"/>
      <c r="V389" s="51"/>
      <c r="W389" s="13">
        <f t="shared" si="46"/>
        <v>88.278688524590166</v>
      </c>
      <c r="X389" s="14">
        <f t="shared" si="47"/>
        <v>39.234972677595636</v>
      </c>
    </row>
    <row r="390" spans="1:24" ht="14.5" x14ac:dyDescent="0.35">
      <c r="A390">
        <v>2270</v>
      </c>
      <c r="B390" t="s">
        <v>525</v>
      </c>
      <c r="C390" t="s">
        <v>1385</v>
      </c>
      <c r="D390" t="s">
        <v>292</v>
      </c>
      <c r="E390" t="s">
        <v>276</v>
      </c>
      <c r="F390" t="s">
        <v>310</v>
      </c>
      <c r="G390" t="s">
        <v>40</v>
      </c>
      <c r="H390" s="6">
        <v>43832</v>
      </c>
      <c r="I390" s="2">
        <v>45657</v>
      </c>
      <c r="J390">
        <v>434.62</v>
      </c>
      <c r="K390" s="45">
        <f t="shared" si="48"/>
        <v>1053.1809803921569</v>
      </c>
      <c r="L390" s="2"/>
      <c r="M390" s="3">
        <f t="shared" si="49"/>
        <v>366</v>
      </c>
      <c r="N390" s="3">
        <f t="shared" si="50"/>
        <v>1</v>
      </c>
      <c r="O390" s="3">
        <f t="shared" si="51"/>
        <v>3</v>
      </c>
      <c r="P390" s="3">
        <f t="shared" ref="P390:P453" si="53">M390-N390-O390</f>
        <v>362</v>
      </c>
      <c r="Q390" s="51">
        <f t="shared" si="52"/>
        <v>157332.44</v>
      </c>
      <c r="R390" s="51"/>
      <c r="S390" s="51"/>
      <c r="T390" s="51"/>
      <c r="U390" s="51"/>
      <c r="V390" s="51"/>
      <c r="W390" s="13">
        <f t="shared" ref="W390:W453" si="54">((90/366)*P390)</f>
        <v>89.016393442622956</v>
      </c>
      <c r="X390" s="14">
        <f t="shared" ref="X390:X453" si="55">((130/366)*P390-W390)</f>
        <v>39.562841530054641</v>
      </c>
    </row>
    <row r="391" spans="1:24" ht="14.5" x14ac:dyDescent="0.35">
      <c r="A391">
        <v>2272</v>
      </c>
      <c r="B391" t="s">
        <v>526</v>
      </c>
      <c r="C391" t="s">
        <v>1385</v>
      </c>
      <c r="D391" t="s">
        <v>316</v>
      </c>
      <c r="E391" t="s">
        <v>276</v>
      </c>
      <c r="F391" t="s">
        <v>504</v>
      </c>
      <c r="G391" t="s">
        <v>40</v>
      </c>
      <c r="H391" s="6">
        <v>43832</v>
      </c>
      <c r="I391" s="2">
        <v>45657</v>
      </c>
      <c r="J391">
        <v>362.6</v>
      </c>
      <c r="K391" s="45">
        <f t="shared" si="48"/>
        <v>961.98686274509816</v>
      </c>
      <c r="L391" s="2"/>
      <c r="M391" s="3">
        <f t="shared" si="49"/>
        <v>366</v>
      </c>
      <c r="N391" s="3">
        <f t="shared" si="50"/>
        <v>4</v>
      </c>
      <c r="O391" s="3">
        <f t="shared" si="51"/>
        <v>0</v>
      </c>
      <c r="P391" s="3">
        <f t="shared" si="53"/>
        <v>362</v>
      </c>
      <c r="Q391" s="51">
        <f t="shared" si="52"/>
        <v>131261.20000000001</v>
      </c>
      <c r="R391" s="51"/>
      <c r="S391" s="51"/>
      <c r="T391" s="51"/>
      <c r="U391" s="51"/>
      <c r="V391" s="51"/>
      <c r="W391" s="13">
        <f t="shared" si="54"/>
        <v>89.016393442622956</v>
      </c>
      <c r="X391" s="14">
        <f t="shared" si="55"/>
        <v>39.562841530054641</v>
      </c>
    </row>
    <row r="392" spans="1:24" ht="14.5" x14ac:dyDescent="0.35">
      <c r="A392">
        <v>2273</v>
      </c>
      <c r="B392" t="s">
        <v>527</v>
      </c>
      <c r="C392" t="s">
        <v>1385</v>
      </c>
      <c r="D392" t="s">
        <v>517</v>
      </c>
      <c r="E392" t="s">
        <v>276</v>
      </c>
      <c r="F392" t="s">
        <v>1509</v>
      </c>
      <c r="G392" t="s">
        <v>1529</v>
      </c>
      <c r="H392" s="6">
        <v>43832</v>
      </c>
      <c r="I392" s="2">
        <v>45657</v>
      </c>
      <c r="J392">
        <v>607.38</v>
      </c>
      <c r="K392" s="45">
        <f t="shared" si="48"/>
        <v>1423.1969934640524</v>
      </c>
      <c r="L392" s="2"/>
      <c r="M392" s="3">
        <f t="shared" si="49"/>
        <v>366</v>
      </c>
      <c r="N392" s="3">
        <f t="shared" si="50"/>
        <v>0</v>
      </c>
      <c r="O392" s="3">
        <f t="shared" si="51"/>
        <v>0</v>
      </c>
      <c r="P392" s="3">
        <f t="shared" si="53"/>
        <v>366</v>
      </c>
      <c r="Q392" s="51">
        <f t="shared" si="52"/>
        <v>190885.10399999999</v>
      </c>
      <c r="R392" s="51"/>
      <c r="S392" s="51"/>
      <c r="T392" s="51"/>
      <c r="U392" s="51"/>
      <c r="V392" s="51"/>
      <c r="W392" s="13">
        <f t="shared" si="54"/>
        <v>90</v>
      </c>
      <c r="X392" s="14">
        <f t="shared" si="55"/>
        <v>40</v>
      </c>
    </row>
    <row r="393" spans="1:24" ht="14.5" x14ac:dyDescent="0.35">
      <c r="A393">
        <v>2274</v>
      </c>
      <c r="B393" t="s">
        <v>528</v>
      </c>
      <c r="C393" t="s">
        <v>1385</v>
      </c>
      <c r="D393" t="s">
        <v>529</v>
      </c>
      <c r="E393" t="s">
        <v>276</v>
      </c>
      <c r="F393" t="s">
        <v>504</v>
      </c>
      <c r="G393" t="s">
        <v>40</v>
      </c>
      <c r="H393" s="6">
        <v>43832</v>
      </c>
      <c r="I393" s="2">
        <v>45657</v>
      </c>
      <c r="J393">
        <v>311</v>
      </c>
      <c r="K393" s="45">
        <f t="shared" si="48"/>
        <v>766.07790849673211</v>
      </c>
      <c r="L393" s="2"/>
      <c r="M393" s="3">
        <f t="shared" si="49"/>
        <v>366</v>
      </c>
      <c r="N393" s="3">
        <f t="shared" si="50"/>
        <v>1</v>
      </c>
      <c r="O393" s="3">
        <f t="shared" si="51"/>
        <v>0</v>
      </c>
      <c r="P393" s="3">
        <f t="shared" si="53"/>
        <v>365</v>
      </c>
      <c r="Q393" s="51">
        <f t="shared" si="52"/>
        <v>113515</v>
      </c>
      <c r="R393" s="51"/>
      <c r="S393" s="51"/>
      <c r="T393" s="51"/>
      <c r="U393" s="51"/>
      <c r="V393" s="51"/>
      <c r="W393" s="13">
        <f t="shared" si="54"/>
        <v>89.754098360655732</v>
      </c>
      <c r="X393" s="14">
        <f t="shared" si="55"/>
        <v>39.89071038251366</v>
      </c>
    </row>
    <row r="394" spans="1:24" ht="14.5" x14ac:dyDescent="0.35">
      <c r="A394">
        <v>2275</v>
      </c>
      <c r="B394" t="s">
        <v>530</v>
      </c>
      <c r="C394" t="s">
        <v>1385</v>
      </c>
      <c r="D394" t="s">
        <v>282</v>
      </c>
      <c r="E394" t="s">
        <v>276</v>
      </c>
      <c r="F394" t="s">
        <v>310</v>
      </c>
      <c r="G394" t="s">
        <v>40</v>
      </c>
      <c r="H394" s="6">
        <v>43832</v>
      </c>
      <c r="I394" s="2">
        <v>45657</v>
      </c>
      <c r="J394">
        <v>328.2</v>
      </c>
      <c r="K394" s="45">
        <f t="shared" si="48"/>
        <v>671.23915032679736</v>
      </c>
      <c r="L394" s="2"/>
      <c r="M394" s="3">
        <f t="shared" si="49"/>
        <v>366</v>
      </c>
      <c r="N394" s="3">
        <f t="shared" si="50"/>
        <v>3</v>
      </c>
      <c r="O394" s="3">
        <f t="shared" si="51"/>
        <v>0</v>
      </c>
      <c r="P394" s="3">
        <f t="shared" si="53"/>
        <v>363</v>
      </c>
      <c r="Q394" s="51">
        <f t="shared" si="52"/>
        <v>119136.59999999999</v>
      </c>
      <c r="R394" s="51"/>
      <c r="S394" s="51"/>
      <c r="T394" s="51"/>
      <c r="U394" s="51"/>
      <c r="V394" s="51"/>
      <c r="W394" s="13">
        <f t="shared" si="54"/>
        <v>89.26229508196721</v>
      </c>
      <c r="X394" s="14">
        <f t="shared" si="55"/>
        <v>39.672131147540995</v>
      </c>
    </row>
    <row r="395" spans="1:24" ht="14.5" x14ac:dyDescent="0.35">
      <c r="A395">
        <v>2276</v>
      </c>
      <c r="B395" t="s">
        <v>531</v>
      </c>
      <c r="C395" t="s">
        <v>1385</v>
      </c>
      <c r="D395" t="s">
        <v>503</v>
      </c>
      <c r="E395" t="s">
        <v>276</v>
      </c>
      <c r="F395" t="s">
        <v>504</v>
      </c>
      <c r="G395" t="s">
        <v>40</v>
      </c>
      <c r="H395" s="6">
        <v>43832</v>
      </c>
      <c r="I395" s="2">
        <v>45657</v>
      </c>
      <c r="J395">
        <v>300.25</v>
      </c>
      <c r="K395" s="45">
        <f t="shared" si="48"/>
        <v>679.69810457516337</v>
      </c>
      <c r="L395" s="2"/>
      <c r="M395" s="3">
        <f t="shared" si="49"/>
        <v>366</v>
      </c>
      <c r="N395" s="3">
        <f t="shared" si="50"/>
        <v>2</v>
      </c>
      <c r="O395" s="3">
        <f t="shared" si="51"/>
        <v>0</v>
      </c>
      <c r="P395" s="3">
        <f t="shared" si="53"/>
        <v>364</v>
      </c>
      <c r="Q395" s="51">
        <f t="shared" si="52"/>
        <v>109291</v>
      </c>
      <c r="R395" s="51"/>
      <c r="S395" s="51"/>
      <c r="T395" s="51"/>
      <c r="U395" s="51"/>
      <c r="V395" s="51"/>
      <c r="W395" s="13">
        <f t="shared" si="54"/>
        <v>89.508196721311478</v>
      </c>
      <c r="X395" s="14">
        <f t="shared" si="55"/>
        <v>39.781420765027335</v>
      </c>
    </row>
    <row r="396" spans="1:24" ht="14.5" x14ac:dyDescent="0.35">
      <c r="A396">
        <v>2277</v>
      </c>
      <c r="B396" t="s">
        <v>532</v>
      </c>
      <c r="C396" t="s">
        <v>1385</v>
      </c>
      <c r="D396" t="s">
        <v>1489</v>
      </c>
      <c r="E396" t="s">
        <v>276</v>
      </c>
      <c r="F396" t="s">
        <v>441</v>
      </c>
      <c r="G396" t="s">
        <v>1529</v>
      </c>
      <c r="H396" s="6">
        <v>43936</v>
      </c>
      <c r="I396" s="2">
        <v>45657</v>
      </c>
      <c r="J396">
        <v>455.8</v>
      </c>
      <c r="K396" s="45">
        <f t="shared" si="48"/>
        <v>763.73758169934626</v>
      </c>
      <c r="L396" s="2"/>
      <c r="M396" s="3">
        <f t="shared" si="49"/>
        <v>366</v>
      </c>
      <c r="N396" s="3">
        <f t="shared" si="50"/>
        <v>0</v>
      </c>
      <c r="O396" s="3">
        <f t="shared" si="51"/>
        <v>0</v>
      </c>
      <c r="P396" s="3">
        <f t="shared" si="53"/>
        <v>366</v>
      </c>
      <c r="Q396" s="51">
        <f t="shared" si="52"/>
        <v>166822.80000000002</v>
      </c>
      <c r="R396" s="51"/>
      <c r="S396" s="51"/>
      <c r="T396" s="51"/>
      <c r="U396" s="51"/>
      <c r="V396" s="51"/>
      <c r="W396" s="13">
        <f t="shared" si="54"/>
        <v>90</v>
      </c>
      <c r="X396" s="14">
        <f t="shared" si="55"/>
        <v>40</v>
      </c>
    </row>
    <row r="397" spans="1:24" ht="14.5" x14ac:dyDescent="0.35">
      <c r="A397">
        <v>2278</v>
      </c>
      <c r="B397" t="s">
        <v>534</v>
      </c>
      <c r="C397" t="s">
        <v>1385</v>
      </c>
      <c r="D397" t="s">
        <v>517</v>
      </c>
      <c r="E397" t="s">
        <v>276</v>
      </c>
      <c r="F397" t="s">
        <v>1509</v>
      </c>
      <c r="G397" t="s">
        <v>1529</v>
      </c>
      <c r="H397" s="6">
        <v>43832</v>
      </c>
      <c r="I397" s="2">
        <v>45657</v>
      </c>
      <c r="J397">
        <v>607.38</v>
      </c>
      <c r="K397" s="45">
        <f t="shared" si="48"/>
        <v>1418.0362745098041</v>
      </c>
      <c r="L397" s="2"/>
      <c r="M397" s="3">
        <f t="shared" si="49"/>
        <v>366</v>
      </c>
      <c r="N397" s="3">
        <f t="shared" si="50"/>
        <v>0</v>
      </c>
      <c r="O397" s="3">
        <f t="shared" si="51"/>
        <v>0</v>
      </c>
      <c r="P397" s="3">
        <f t="shared" si="53"/>
        <v>366</v>
      </c>
      <c r="Q397" s="51">
        <f t="shared" si="52"/>
        <v>190885.10399999999</v>
      </c>
      <c r="R397" s="51"/>
      <c r="S397" s="51"/>
      <c r="T397" s="51"/>
      <c r="U397" s="51"/>
      <c r="V397" s="51"/>
      <c r="W397" s="13">
        <f t="shared" si="54"/>
        <v>90</v>
      </c>
      <c r="X397" s="14">
        <f t="shared" si="55"/>
        <v>40</v>
      </c>
    </row>
    <row r="398" spans="1:24" ht="14.5" x14ac:dyDescent="0.35">
      <c r="A398">
        <v>2279</v>
      </c>
      <c r="B398" t="s">
        <v>535</v>
      </c>
      <c r="C398" t="s">
        <v>1488</v>
      </c>
      <c r="D398" t="s">
        <v>316</v>
      </c>
      <c r="E398" t="s">
        <v>276</v>
      </c>
      <c r="F398" t="s">
        <v>504</v>
      </c>
      <c r="G398" t="s">
        <v>40</v>
      </c>
      <c r="H398" s="6">
        <v>43832</v>
      </c>
      <c r="I398" s="2">
        <v>45657</v>
      </c>
      <c r="J398">
        <v>345.08</v>
      </c>
      <c r="K398" s="45" t="e">
        <f t="shared" si="48"/>
        <v>#N/A</v>
      </c>
      <c r="L398" s="2"/>
      <c r="M398" s="3">
        <f t="shared" si="49"/>
        <v>366</v>
      </c>
      <c r="N398" s="3">
        <f t="shared" si="50"/>
        <v>7</v>
      </c>
      <c r="O398" s="3">
        <f t="shared" si="51"/>
        <v>0</v>
      </c>
      <c r="P398" s="3">
        <f t="shared" si="53"/>
        <v>359</v>
      </c>
      <c r="Q398" s="51">
        <f t="shared" si="52"/>
        <v>123883.72</v>
      </c>
      <c r="R398" s="51"/>
      <c r="S398" s="51"/>
      <c r="T398" s="51"/>
      <c r="U398" s="51"/>
      <c r="V398" s="51"/>
      <c r="W398" s="13">
        <f t="shared" si="54"/>
        <v>88.278688524590166</v>
      </c>
      <c r="X398" s="14">
        <f t="shared" si="55"/>
        <v>39.234972677595636</v>
      </c>
    </row>
    <row r="399" spans="1:24" s="4" customFormat="1" ht="14.5" x14ac:dyDescent="0.35">
      <c r="A399">
        <v>2280</v>
      </c>
      <c r="B399" t="s">
        <v>536</v>
      </c>
      <c r="C399" t="s">
        <v>1385</v>
      </c>
      <c r="D399" t="s">
        <v>393</v>
      </c>
      <c r="E399" t="s">
        <v>276</v>
      </c>
      <c r="F399" t="s">
        <v>504</v>
      </c>
      <c r="G399" t="s">
        <v>40</v>
      </c>
      <c r="H399" s="6">
        <v>43832</v>
      </c>
      <c r="I399" s="2">
        <v>45657</v>
      </c>
      <c r="J399">
        <v>328.2</v>
      </c>
      <c r="K399" s="45">
        <f t="shared" si="48"/>
        <v>765.6641176470589</v>
      </c>
      <c r="L399" s="2"/>
      <c r="M399" s="3">
        <f t="shared" si="49"/>
        <v>366</v>
      </c>
      <c r="N399" s="3">
        <f t="shared" si="50"/>
        <v>6</v>
      </c>
      <c r="O399" s="3">
        <f t="shared" si="51"/>
        <v>0</v>
      </c>
      <c r="P399" s="3">
        <f t="shared" si="53"/>
        <v>360</v>
      </c>
      <c r="Q399" s="51">
        <f t="shared" si="52"/>
        <v>118152</v>
      </c>
      <c r="R399" s="51"/>
      <c r="S399" s="51"/>
      <c r="T399" s="51"/>
      <c r="U399" s="51"/>
      <c r="V399" s="51"/>
      <c r="W399" s="13">
        <f t="shared" si="54"/>
        <v>88.52459016393442</v>
      </c>
      <c r="X399" s="14">
        <f t="shared" si="55"/>
        <v>39.344262295081975</v>
      </c>
    </row>
    <row r="400" spans="1:24" ht="14.5" x14ac:dyDescent="0.35">
      <c r="A400">
        <v>2281</v>
      </c>
      <c r="B400" t="s">
        <v>537</v>
      </c>
      <c r="C400" t="s">
        <v>1385</v>
      </c>
      <c r="D400" t="s">
        <v>512</v>
      </c>
      <c r="E400" t="s">
        <v>276</v>
      </c>
      <c r="F400" t="s">
        <v>504</v>
      </c>
      <c r="G400" t="s">
        <v>40</v>
      </c>
      <c r="H400" s="6">
        <v>43832</v>
      </c>
      <c r="I400" s="2">
        <v>45657</v>
      </c>
      <c r="J400">
        <v>434.62</v>
      </c>
      <c r="K400" s="45">
        <f t="shared" si="48"/>
        <v>672.35797385620913</v>
      </c>
      <c r="L400" s="2"/>
      <c r="M400" s="3">
        <f t="shared" si="49"/>
        <v>366</v>
      </c>
      <c r="N400" s="3">
        <f t="shared" si="50"/>
        <v>1</v>
      </c>
      <c r="O400" s="3">
        <f t="shared" si="51"/>
        <v>11</v>
      </c>
      <c r="P400" s="3">
        <f t="shared" si="53"/>
        <v>354</v>
      </c>
      <c r="Q400" s="51">
        <f t="shared" si="52"/>
        <v>153855.48000000001</v>
      </c>
      <c r="R400" s="51"/>
      <c r="S400" s="51"/>
      <c r="T400" s="51"/>
      <c r="U400" s="51"/>
      <c r="V400" s="51"/>
      <c r="W400" s="13">
        <f t="shared" si="54"/>
        <v>87.049180327868854</v>
      </c>
      <c r="X400" s="14">
        <f t="shared" si="55"/>
        <v>38.688524590163937</v>
      </c>
    </row>
    <row r="401" spans="1:24" ht="14.5" x14ac:dyDescent="0.35">
      <c r="A401">
        <v>2282</v>
      </c>
      <c r="B401" t="s">
        <v>538</v>
      </c>
      <c r="C401" t="s">
        <v>1385</v>
      </c>
      <c r="D401" t="s">
        <v>503</v>
      </c>
      <c r="E401" t="s">
        <v>276</v>
      </c>
      <c r="F401" t="s">
        <v>504</v>
      </c>
      <c r="G401" t="s">
        <v>40</v>
      </c>
      <c r="H401" s="6">
        <v>43832</v>
      </c>
      <c r="I401" s="2">
        <v>45657</v>
      </c>
      <c r="J401">
        <v>300.25</v>
      </c>
      <c r="K401" s="45">
        <f t="shared" si="48"/>
        <v>599.46673202614386</v>
      </c>
      <c r="L401" s="2"/>
      <c r="M401" s="3">
        <f t="shared" si="49"/>
        <v>366</v>
      </c>
      <c r="N401" s="3">
        <f t="shared" si="50"/>
        <v>0</v>
      </c>
      <c r="O401" s="3">
        <f t="shared" si="51"/>
        <v>2</v>
      </c>
      <c r="P401" s="3">
        <f t="shared" si="53"/>
        <v>364</v>
      </c>
      <c r="Q401" s="51">
        <f t="shared" si="52"/>
        <v>109291</v>
      </c>
      <c r="R401" s="51"/>
      <c r="S401" s="51"/>
      <c r="T401" s="51"/>
      <c r="U401" s="51"/>
      <c r="V401" s="51"/>
      <c r="W401" s="13">
        <f t="shared" si="54"/>
        <v>89.508196721311478</v>
      </c>
      <c r="X401" s="14">
        <f t="shared" si="55"/>
        <v>39.781420765027335</v>
      </c>
    </row>
    <row r="402" spans="1:24" ht="14.5" x14ac:dyDescent="0.35">
      <c r="A402">
        <v>2283</v>
      </c>
      <c r="B402" t="s">
        <v>539</v>
      </c>
      <c r="C402" t="s">
        <v>1385</v>
      </c>
      <c r="D402" t="s">
        <v>385</v>
      </c>
      <c r="E402" t="s">
        <v>276</v>
      </c>
      <c r="F402" t="s">
        <v>277</v>
      </c>
      <c r="G402" t="s">
        <v>40</v>
      </c>
      <c r="H402" s="6">
        <v>44409</v>
      </c>
      <c r="I402" s="2">
        <v>45657</v>
      </c>
      <c r="J402">
        <v>300.25</v>
      </c>
      <c r="K402" s="45">
        <f t="shared" si="48"/>
        <v>803.91006535947702</v>
      </c>
      <c r="L402" s="2"/>
      <c r="M402" s="3">
        <f t="shared" si="49"/>
        <v>366</v>
      </c>
      <c r="N402" s="3">
        <f t="shared" si="50"/>
        <v>6</v>
      </c>
      <c r="O402" s="3">
        <f t="shared" si="51"/>
        <v>0</v>
      </c>
      <c r="P402" s="3">
        <f t="shared" si="53"/>
        <v>360</v>
      </c>
      <c r="Q402" s="51">
        <f t="shared" si="52"/>
        <v>108090</v>
      </c>
      <c r="R402" s="51"/>
      <c r="S402" s="51"/>
      <c r="T402" s="51"/>
      <c r="U402" s="51"/>
      <c r="V402" s="51"/>
      <c r="W402" s="13">
        <f t="shared" si="54"/>
        <v>88.52459016393442</v>
      </c>
      <c r="X402" s="14">
        <f t="shared" si="55"/>
        <v>39.344262295081975</v>
      </c>
    </row>
    <row r="403" spans="1:24" ht="14.5" x14ac:dyDescent="0.35">
      <c r="A403">
        <v>2284</v>
      </c>
      <c r="B403" t="s">
        <v>540</v>
      </c>
      <c r="C403" t="s">
        <v>1488</v>
      </c>
      <c r="D403" t="s">
        <v>316</v>
      </c>
      <c r="E403" t="s">
        <v>276</v>
      </c>
      <c r="F403" t="s">
        <v>504</v>
      </c>
      <c r="G403" t="s">
        <v>40</v>
      </c>
      <c r="H403" s="6">
        <v>43832</v>
      </c>
      <c r="I403" s="2">
        <v>45657</v>
      </c>
      <c r="J403">
        <v>345.08</v>
      </c>
      <c r="K403" s="45" t="e">
        <f t="shared" si="48"/>
        <v>#N/A</v>
      </c>
      <c r="L403" s="2"/>
      <c r="M403" s="3">
        <f t="shared" si="49"/>
        <v>366</v>
      </c>
      <c r="N403" s="3">
        <f t="shared" si="50"/>
        <v>1</v>
      </c>
      <c r="O403" s="3">
        <f t="shared" si="51"/>
        <v>0</v>
      </c>
      <c r="P403" s="3">
        <f t="shared" si="53"/>
        <v>365</v>
      </c>
      <c r="Q403" s="51">
        <f t="shared" si="52"/>
        <v>125954.2</v>
      </c>
      <c r="R403" s="51"/>
      <c r="S403" s="51"/>
      <c r="T403" s="51"/>
      <c r="U403" s="51"/>
      <c r="V403" s="51"/>
      <c r="W403" s="13">
        <f t="shared" si="54"/>
        <v>89.754098360655732</v>
      </c>
      <c r="X403" s="14">
        <f t="shared" si="55"/>
        <v>39.89071038251366</v>
      </c>
    </row>
    <row r="404" spans="1:24" ht="14.5" x14ac:dyDescent="0.35">
      <c r="A404">
        <v>2286</v>
      </c>
      <c r="B404" t="s">
        <v>541</v>
      </c>
      <c r="C404" t="s">
        <v>1385</v>
      </c>
      <c r="D404" t="s">
        <v>542</v>
      </c>
      <c r="E404" t="s">
        <v>276</v>
      </c>
      <c r="F404" t="s">
        <v>504</v>
      </c>
      <c r="G404" t="s">
        <v>40</v>
      </c>
      <c r="H404" s="6">
        <v>43832</v>
      </c>
      <c r="I404" s="2">
        <v>45657</v>
      </c>
      <c r="J404">
        <v>362.6</v>
      </c>
      <c r="K404" s="45">
        <f t="shared" si="48"/>
        <v>708.22078431372563</v>
      </c>
      <c r="L404" s="2"/>
      <c r="M404" s="3">
        <f t="shared" si="49"/>
        <v>366</v>
      </c>
      <c r="N404" s="3">
        <f t="shared" si="50"/>
        <v>16</v>
      </c>
      <c r="O404" s="3">
        <f t="shared" si="51"/>
        <v>0</v>
      </c>
      <c r="P404" s="3">
        <f t="shared" si="53"/>
        <v>350</v>
      </c>
      <c r="Q404" s="51">
        <f t="shared" si="52"/>
        <v>126910.00000000001</v>
      </c>
      <c r="R404" s="51"/>
      <c r="S404" s="51"/>
      <c r="T404" s="51"/>
      <c r="U404" s="51"/>
      <c r="V404" s="51"/>
      <c r="W404" s="13">
        <f t="shared" si="54"/>
        <v>86.065573770491795</v>
      </c>
      <c r="X404" s="14">
        <f t="shared" si="55"/>
        <v>38.251366120218592</v>
      </c>
    </row>
    <row r="405" spans="1:24" ht="14.5" x14ac:dyDescent="0.35">
      <c r="A405">
        <v>2287</v>
      </c>
      <c r="B405" t="s">
        <v>543</v>
      </c>
      <c r="C405" t="s">
        <v>1488</v>
      </c>
      <c r="D405" t="s">
        <v>512</v>
      </c>
      <c r="E405" t="s">
        <v>276</v>
      </c>
      <c r="F405" t="s">
        <v>504</v>
      </c>
      <c r="G405" t="s">
        <v>40</v>
      </c>
      <c r="H405" s="6">
        <v>43832</v>
      </c>
      <c r="I405" s="2">
        <v>45657</v>
      </c>
      <c r="J405">
        <v>434.62</v>
      </c>
      <c r="K405" s="45">
        <f t="shared" si="48"/>
        <v>760.65568627450989</v>
      </c>
      <c r="L405" s="2"/>
      <c r="M405" s="3">
        <f t="shared" si="49"/>
        <v>366</v>
      </c>
      <c r="N405" s="3">
        <f t="shared" si="50"/>
        <v>0</v>
      </c>
      <c r="O405" s="3">
        <f t="shared" si="51"/>
        <v>0</v>
      </c>
      <c r="P405" s="3">
        <f t="shared" si="53"/>
        <v>366</v>
      </c>
      <c r="Q405" s="51">
        <f t="shared" si="52"/>
        <v>159070.92000000001</v>
      </c>
      <c r="R405" s="51"/>
      <c r="S405" s="51"/>
      <c r="T405" s="51"/>
      <c r="U405" s="51"/>
      <c r="V405" s="51"/>
      <c r="W405" s="13">
        <f t="shared" si="54"/>
        <v>90</v>
      </c>
      <c r="X405" s="14">
        <f t="shared" si="55"/>
        <v>40</v>
      </c>
    </row>
    <row r="406" spans="1:24" ht="14.5" x14ac:dyDescent="0.35">
      <c r="A406">
        <v>2289</v>
      </c>
      <c r="B406" t="s">
        <v>544</v>
      </c>
      <c r="C406" t="s">
        <v>1385</v>
      </c>
      <c r="D406" t="s">
        <v>292</v>
      </c>
      <c r="E406" t="s">
        <v>276</v>
      </c>
      <c r="F406" t="s">
        <v>504</v>
      </c>
      <c r="G406" t="s">
        <v>40</v>
      </c>
      <c r="H406" s="6">
        <v>43832</v>
      </c>
      <c r="I406" s="2">
        <v>45657</v>
      </c>
      <c r="J406">
        <v>434.62</v>
      </c>
      <c r="K406" s="45">
        <f t="shared" si="48"/>
        <v>757.13169934640518</v>
      </c>
      <c r="L406" s="2"/>
      <c r="M406" s="3">
        <f t="shared" si="49"/>
        <v>366</v>
      </c>
      <c r="N406" s="3">
        <f t="shared" si="50"/>
        <v>1</v>
      </c>
      <c r="O406" s="3">
        <f t="shared" si="51"/>
        <v>0</v>
      </c>
      <c r="P406" s="3">
        <f t="shared" si="53"/>
        <v>365</v>
      </c>
      <c r="Q406" s="51">
        <f t="shared" si="52"/>
        <v>158636.29999999999</v>
      </c>
      <c r="R406" s="51"/>
      <c r="S406" s="51"/>
      <c r="T406" s="51"/>
      <c r="U406" s="51"/>
      <c r="V406" s="51"/>
      <c r="W406" s="13">
        <f t="shared" si="54"/>
        <v>89.754098360655732</v>
      </c>
      <c r="X406" s="14">
        <f t="shared" si="55"/>
        <v>39.89071038251366</v>
      </c>
    </row>
    <row r="407" spans="1:24" ht="14.5" x14ac:dyDescent="0.35">
      <c r="A407">
        <v>2290</v>
      </c>
      <c r="B407" t="s">
        <v>545</v>
      </c>
      <c r="C407" t="s">
        <v>1385</v>
      </c>
      <c r="D407" t="s">
        <v>292</v>
      </c>
      <c r="E407" t="s">
        <v>276</v>
      </c>
      <c r="F407" t="s">
        <v>504</v>
      </c>
      <c r="G407" t="s">
        <v>40</v>
      </c>
      <c r="H407" s="6">
        <v>43832</v>
      </c>
      <c r="I407" s="2">
        <v>45657</v>
      </c>
      <c r="J407">
        <v>434.62</v>
      </c>
      <c r="K407" s="45">
        <f t="shared" si="48"/>
        <v>1033.3145098039217</v>
      </c>
      <c r="L407" s="2"/>
      <c r="M407" s="3">
        <f t="shared" si="49"/>
        <v>366</v>
      </c>
      <c r="N407" s="3">
        <f t="shared" si="50"/>
        <v>17</v>
      </c>
      <c r="O407" s="3">
        <f t="shared" si="51"/>
        <v>0</v>
      </c>
      <c r="P407" s="3">
        <f t="shared" si="53"/>
        <v>349</v>
      </c>
      <c r="Q407" s="51">
        <f t="shared" si="52"/>
        <v>151682.38</v>
      </c>
      <c r="R407" s="51"/>
      <c r="S407" s="51"/>
      <c r="T407" s="51"/>
      <c r="U407" s="51"/>
      <c r="V407" s="51"/>
      <c r="W407" s="13">
        <f t="shared" si="54"/>
        <v>85.819672131147541</v>
      </c>
      <c r="X407" s="14">
        <f t="shared" si="55"/>
        <v>38.142076502732237</v>
      </c>
    </row>
    <row r="408" spans="1:24" ht="14.5" x14ac:dyDescent="0.35">
      <c r="A408">
        <v>2291</v>
      </c>
      <c r="B408" t="s">
        <v>546</v>
      </c>
      <c r="C408" t="s">
        <v>1385</v>
      </c>
      <c r="D408" t="s">
        <v>292</v>
      </c>
      <c r="E408" t="s">
        <v>276</v>
      </c>
      <c r="F408" t="s">
        <v>504</v>
      </c>
      <c r="G408" t="s">
        <v>40</v>
      </c>
      <c r="H408" s="6">
        <v>43966</v>
      </c>
      <c r="I408" s="2">
        <v>45657</v>
      </c>
      <c r="J408">
        <v>434.62</v>
      </c>
      <c r="K408" s="45">
        <f t="shared" si="48"/>
        <v>1005.551045751634</v>
      </c>
      <c r="L408" s="2"/>
      <c r="M408" s="3">
        <f t="shared" si="49"/>
        <v>366</v>
      </c>
      <c r="N408" s="3">
        <f t="shared" si="50"/>
        <v>1</v>
      </c>
      <c r="O408" s="3">
        <f t="shared" si="51"/>
        <v>0</v>
      </c>
      <c r="P408" s="3">
        <f t="shared" si="53"/>
        <v>365</v>
      </c>
      <c r="Q408" s="51">
        <f t="shared" si="52"/>
        <v>158636.29999999999</v>
      </c>
      <c r="R408" s="51"/>
      <c r="S408" s="51"/>
      <c r="T408" s="51"/>
      <c r="U408" s="51"/>
      <c r="V408" s="51"/>
      <c r="W408" s="13">
        <f t="shared" si="54"/>
        <v>89.754098360655732</v>
      </c>
      <c r="X408" s="14">
        <f t="shared" si="55"/>
        <v>39.89071038251366</v>
      </c>
    </row>
    <row r="409" spans="1:24" s="4" customFormat="1" ht="14.5" x14ac:dyDescent="0.35">
      <c r="A409">
        <v>2293</v>
      </c>
      <c r="B409" t="s">
        <v>548</v>
      </c>
      <c r="C409" t="s">
        <v>1385</v>
      </c>
      <c r="D409" t="s">
        <v>282</v>
      </c>
      <c r="E409" t="s">
        <v>276</v>
      </c>
      <c r="F409" t="s">
        <v>504</v>
      </c>
      <c r="G409" t="s">
        <v>40</v>
      </c>
      <c r="H409" s="6">
        <v>43832</v>
      </c>
      <c r="I409" s="2">
        <v>45657</v>
      </c>
      <c r="J409">
        <v>328.2</v>
      </c>
      <c r="K409" s="45">
        <f t="shared" si="48"/>
        <v>757.09418300653601</v>
      </c>
      <c r="L409" s="2"/>
      <c r="M409" s="3">
        <f t="shared" si="49"/>
        <v>366</v>
      </c>
      <c r="N409" s="3">
        <f t="shared" si="50"/>
        <v>17</v>
      </c>
      <c r="O409" s="3">
        <f t="shared" si="51"/>
        <v>0</v>
      </c>
      <c r="P409" s="3">
        <f t="shared" si="53"/>
        <v>349</v>
      </c>
      <c r="Q409" s="51">
        <f t="shared" si="52"/>
        <v>114541.8</v>
      </c>
      <c r="R409" s="51"/>
      <c r="S409" s="51"/>
      <c r="T409" s="51"/>
      <c r="U409" s="51"/>
      <c r="V409" s="51"/>
      <c r="W409" s="13">
        <f t="shared" si="54"/>
        <v>85.819672131147541</v>
      </c>
      <c r="X409" s="14">
        <f t="shared" si="55"/>
        <v>38.142076502732237</v>
      </c>
    </row>
    <row r="410" spans="1:24" ht="14.5" x14ac:dyDescent="0.35">
      <c r="A410">
        <v>2294</v>
      </c>
      <c r="B410" t="s">
        <v>549</v>
      </c>
      <c r="C410" t="s">
        <v>1488</v>
      </c>
      <c r="D410" t="s">
        <v>298</v>
      </c>
      <c r="E410" t="s">
        <v>276</v>
      </c>
      <c r="F410" t="s">
        <v>504</v>
      </c>
      <c r="G410" t="s">
        <v>40</v>
      </c>
      <c r="H410" s="6">
        <v>43832</v>
      </c>
      <c r="I410" s="2">
        <v>45657</v>
      </c>
      <c r="J410">
        <v>263</v>
      </c>
      <c r="K410" s="45" t="e">
        <f t="shared" si="48"/>
        <v>#N/A</v>
      </c>
      <c r="L410" s="2"/>
      <c r="M410" s="3">
        <f t="shared" si="49"/>
        <v>366</v>
      </c>
      <c r="N410" s="3">
        <f t="shared" si="50"/>
        <v>31</v>
      </c>
      <c r="O410" s="3">
        <f t="shared" si="51"/>
        <v>0</v>
      </c>
      <c r="P410" s="3">
        <f t="shared" si="53"/>
        <v>335</v>
      </c>
      <c r="Q410" s="51">
        <f t="shared" si="52"/>
        <v>88105</v>
      </c>
      <c r="R410" s="51"/>
      <c r="S410" s="51"/>
      <c r="T410" s="51"/>
      <c r="U410" s="51"/>
      <c r="V410" s="51"/>
      <c r="W410" s="13">
        <f t="shared" si="54"/>
        <v>82.377049180327873</v>
      </c>
      <c r="X410" s="14">
        <f t="shared" si="55"/>
        <v>36.612021857923494</v>
      </c>
    </row>
    <row r="411" spans="1:24" s="4" customFormat="1" ht="14.5" x14ac:dyDescent="0.35">
      <c r="A411">
        <v>2295</v>
      </c>
      <c r="B411" t="s">
        <v>550</v>
      </c>
      <c r="C411" t="s">
        <v>1385</v>
      </c>
      <c r="D411" t="s">
        <v>503</v>
      </c>
      <c r="E411" t="s">
        <v>276</v>
      </c>
      <c r="F411" t="s">
        <v>504</v>
      </c>
      <c r="G411" t="s">
        <v>40</v>
      </c>
      <c r="H411" s="6">
        <v>43832</v>
      </c>
      <c r="I411" s="2">
        <v>45657</v>
      </c>
      <c r="J411">
        <v>300.25</v>
      </c>
      <c r="K411" s="45">
        <f t="shared" si="48"/>
        <v>886.57705882352946</v>
      </c>
      <c r="L411" s="2"/>
      <c r="M411" s="3">
        <f t="shared" si="49"/>
        <v>366</v>
      </c>
      <c r="N411" s="3">
        <f t="shared" si="50"/>
        <v>3</v>
      </c>
      <c r="O411" s="3">
        <f t="shared" si="51"/>
        <v>5</v>
      </c>
      <c r="P411" s="3">
        <f t="shared" si="53"/>
        <v>358</v>
      </c>
      <c r="Q411" s="51">
        <f t="shared" si="52"/>
        <v>107489.5</v>
      </c>
      <c r="R411" s="51"/>
      <c r="S411" s="51"/>
      <c r="T411" s="51"/>
      <c r="U411" s="51"/>
      <c r="V411" s="51"/>
      <c r="W411" s="13">
        <f t="shared" si="54"/>
        <v>88.032786885245898</v>
      </c>
      <c r="X411" s="14">
        <f t="shared" si="55"/>
        <v>39.125683060109296</v>
      </c>
    </row>
    <row r="412" spans="1:24" ht="14.5" x14ac:dyDescent="0.35">
      <c r="A412">
        <v>2296</v>
      </c>
      <c r="B412" t="s">
        <v>551</v>
      </c>
      <c r="C412" t="s">
        <v>1385</v>
      </c>
      <c r="D412" t="s">
        <v>316</v>
      </c>
      <c r="E412" t="s">
        <v>276</v>
      </c>
      <c r="F412" t="s">
        <v>504</v>
      </c>
      <c r="G412" t="s">
        <v>40</v>
      </c>
      <c r="H412" s="6">
        <v>43832</v>
      </c>
      <c r="I412" s="2">
        <v>45657</v>
      </c>
      <c r="J412">
        <v>362.6</v>
      </c>
      <c r="K412" s="45">
        <f t="shared" si="48"/>
        <v>1025.2479738562092</v>
      </c>
      <c r="L412" s="2"/>
      <c r="M412" s="3">
        <f t="shared" si="49"/>
        <v>366</v>
      </c>
      <c r="N412" s="3">
        <f t="shared" si="50"/>
        <v>6</v>
      </c>
      <c r="O412" s="3">
        <f t="shared" si="51"/>
        <v>0</v>
      </c>
      <c r="P412" s="3">
        <f t="shared" si="53"/>
        <v>360</v>
      </c>
      <c r="Q412" s="51">
        <f t="shared" si="52"/>
        <v>130536.00000000001</v>
      </c>
      <c r="R412" s="51"/>
      <c r="S412" s="51"/>
      <c r="T412" s="51"/>
      <c r="U412" s="51"/>
      <c r="V412" s="51"/>
      <c r="W412" s="13">
        <f t="shared" si="54"/>
        <v>88.52459016393442</v>
      </c>
      <c r="X412" s="14">
        <f t="shared" si="55"/>
        <v>39.344262295081975</v>
      </c>
    </row>
    <row r="413" spans="1:24" ht="14.5" x14ac:dyDescent="0.35">
      <c r="A413">
        <v>2297</v>
      </c>
      <c r="B413" t="s">
        <v>552</v>
      </c>
      <c r="C413" t="s">
        <v>1385</v>
      </c>
      <c r="D413" t="s">
        <v>282</v>
      </c>
      <c r="E413" t="s">
        <v>276</v>
      </c>
      <c r="F413" t="s">
        <v>504</v>
      </c>
      <c r="G413" t="s">
        <v>40</v>
      </c>
      <c r="H413" s="6">
        <v>43832</v>
      </c>
      <c r="I413" s="2">
        <v>45657</v>
      </c>
      <c r="J413">
        <v>328.2</v>
      </c>
      <c r="K413" s="45">
        <f t="shared" si="48"/>
        <v>892.3286928104576</v>
      </c>
      <c r="L413" s="2"/>
      <c r="M413" s="3">
        <f t="shared" si="49"/>
        <v>366</v>
      </c>
      <c r="N413" s="3">
        <f t="shared" si="50"/>
        <v>0</v>
      </c>
      <c r="O413" s="3">
        <f t="shared" si="51"/>
        <v>0</v>
      </c>
      <c r="P413" s="3">
        <f t="shared" si="53"/>
        <v>366</v>
      </c>
      <c r="Q413" s="51">
        <f t="shared" si="52"/>
        <v>120121.2</v>
      </c>
      <c r="R413" s="51"/>
      <c r="S413" s="51"/>
      <c r="T413" s="51"/>
      <c r="U413" s="51"/>
      <c r="V413" s="51"/>
      <c r="W413" s="13">
        <f t="shared" si="54"/>
        <v>90</v>
      </c>
      <c r="X413" s="14">
        <f t="shared" si="55"/>
        <v>40</v>
      </c>
    </row>
    <row r="414" spans="1:24" ht="14.5" x14ac:dyDescent="0.35">
      <c r="A414">
        <v>2298</v>
      </c>
      <c r="B414" t="s">
        <v>553</v>
      </c>
      <c r="C414" t="s">
        <v>1385</v>
      </c>
      <c r="D414" t="s">
        <v>503</v>
      </c>
      <c r="E414" t="s">
        <v>276</v>
      </c>
      <c r="F414" t="s">
        <v>504</v>
      </c>
      <c r="G414" t="s">
        <v>40</v>
      </c>
      <c r="H414" s="6">
        <v>44089</v>
      </c>
      <c r="I414" s="2">
        <v>45657</v>
      </c>
      <c r="J414">
        <v>300.25</v>
      </c>
      <c r="K414" s="45">
        <f t="shared" si="48"/>
        <v>654.63300653594763</v>
      </c>
      <c r="L414" s="2"/>
      <c r="M414" s="3">
        <f t="shared" si="49"/>
        <v>366</v>
      </c>
      <c r="N414" s="3">
        <f t="shared" si="50"/>
        <v>3</v>
      </c>
      <c r="O414" s="3">
        <f t="shared" si="51"/>
        <v>12</v>
      </c>
      <c r="P414" s="3">
        <f t="shared" si="53"/>
        <v>351</v>
      </c>
      <c r="Q414" s="51">
        <f t="shared" si="52"/>
        <v>105387.75</v>
      </c>
      <c r="R414" s="51"/>
      <c r="S414" s="51"/>
      <c r="T414" s="51"/>
      <c r="U414" s="51"/>
      <c r="V414" s="51"/>
      <c r="W414" s="13">
        <f t="shared" si="54"/>
        <v>86.311475409836063</v>
      </c>
      <c r="X414" s="14">
        <f t="shared" si="55"/>
        <v>38.360655737704917</v>
      </c>
    </row>
    <row r="415" spans="1:24" ht="14.5" x14ac:dyDescent="0.35">
      <c r="A415">
        <v>2299</v>
      </c>
      <c r="B415" t="s">
        <v>555</v>
      </c>
      <c r="C415" t="s">
        <v>1385</v>
      </c>
      <c r="D415" t="s">
        <v>316</v>
      </c>
      <c r="E415" t="s">
        <v>276</v>
      </c>
      <c r="F415" t="s">
        <v>504</v>
      </c>
      <c r="G415" t="s">
        <v>40</v>
      </c>
      <c r="H415" s="6">
        <v>43832</v>
      </c>
      <c r="I415" s="2">
        <v>45657</v>
      </c>
      <c r="J415">
        <v>362.6</v>
      </c>
      <c r="K415" s="45">
        <f t="shared" si="48"/>
        <v>1022.3274509803922</v>
      </c>
      <c r="L415" s="2"/>
      <c r="M415" s="3">
        <f t="shared" si="49"/>
        <v>366</v>
      </c>
      <c r="N415" s="3">
        <f t="shared" si="50"/>
        <v>1</v>
      </c>
      <c r="O415" s="3">
        <f t="shared" si="51"/>
        <v>0</v>
      </c>
      <c r="P415" s="3">
        <f t="shared" si="53"/>
        <v>365</v>
      </c>
      <c r="Q415" s="51">
        <f t="shared" si="52"/>
        <v>132349</v>
      </c>
      <c r="R415" s="51"/>
      <c r="S415" s="51"/>
      <c r="T415" s="51"/>
      <c r="U415" s="51"/>
      <c r="V415" s="51"/>
      <c r="W415" s="13">
        <f t="shared" si="54"/>
        <v>89.754098360655732</v>
      </c>
      <c r="X415" s="14">
        <f t="shared" si="55"/>
        <v>39.89071038251366</v>
      </c>
    </row>
    <row r="416" spans="1:24" ht="14.5" x14ac:dyDescent="0.35">
      <c r="A416">
        <v>2300</v>
      </c>
      <c r="B416" t="s">
        <v>556</v>
      </c>
      <c r="C416" t="s">
        <v>1385</v>
      </c>
      <c r="D416" t="s">
        <v>316</v>
      </c>
      <c r="E416" t="s">
        <v>276</v>
      </c>
      <c r="F416" t="s">
        <v>1505</v>
      </c>
      <c r="G416" t="s">
        <v>40</v>
      </c>
      <c r="H416" s="6">
        <v>43832</v>
      </c>
      <c r="I416" s="2">
        <v>45657</v>
      </c>
      <c r="J416">
        <v>362.6</v>
      </c>
      <c r="K416" s="45">
        <f t="shared" si="48"/>
        <v>686.20562091503268</v>
      </c>
      <c r="L416" s="2"/>
      <c r="M416" s="3">
        <f t="shared" si="49"/>
        <v>366</v>
      </c>
      <c r="N416" s="3">
        <f t="shared" si="50"/>
        <v>1</v>
      </c>
      <c r="O416" s="3">
        <f t="shared" si="51"/>
        <v>0</v>
      </c>
      <c r="P416" s="3">
        <f t="shared" si="53"/>
        <v>365</v>
      </c>
      <c r="Q416" s="51">
        <f t="shared" si="52"/>
        <v>132349</v>
      </c>
      <c r="R416" s="51"/>
      <c r="S416" s="51"/>
      <c r="T416" s="51"/>
      <c r="U416" s="51"/>
      <c r="V416" s="51"/>
      <c r="W416" s="13">
        <f t="shared" si="54"/>
        <v>89.754098360655732</v>
      </c>
      <c r="X416" s="14">
        <f t="shared" si="55"/>
        <v>39.89071038251366</v>
      </c>
    </row>
    <row r="417" spans="1:24" ht="14.5" x14ac:dyDescent="0.35">
      <c r="A417">
        <v>2301</v>
      </c>
      <c r="B417" t="s">
        <v>557</v>
      </c>
      <c r="C417" t="s">
        <v>1385</v>
      </c>
      <c r="D417" t="s">
        <v>316</v>
      </c>
      <c r="E417" t="s">
        <v>276</v>
      </c>
      <c r="F417" t="s">
        <v>504</v>
      </c>
      <c r="G417" t="s">
        <v>40</v>
      </c>
      <c r="H417" s="6">
        <v>43832</v>
      </c>
      <c r="I417" s="2">
        <v>45657</v>
      </c>
      <c r="J417">
        <v>362.6</v>
      </c>
      <c r="K417" s="45">
        <f t="shared" si="48"/>
        <v>819.89300653594796</v>
      </c>
      <c r="L417" s="2"/>
      <c r="M417" s="3">
        <f t="shared" si="49"/>
        <v>366</v>
      </c>
      <c r="N417" s="3">
        <f t="shared" si="50"/>
        <v>12</v>
      </c>
      <c r="O417" s="3">
        <f t="shared" si="51"/>
        <v>0</v>
      </c>
      <c r="P417" s="3">
        <f t="shared" si="53"/>
        <v>354</v>
      </c>
      <c r="Q417" s="51">
        <f t="shared" si="52"/>
        <v>128360.40000000001</v>
      </c>
      <c r="R417" s="51"/>
      <c r="S417" s="51"/>
      <c r="T417" s="51"/>
      <c r="U417" s="51"/>
      <c r="V417" s="51"/>
      <c r="W417" s="13">
        <f t="shared" si="54"/>
        <v>87.049180327868854</v>
      </c>
      <c r="X417" s="14">
        <f t="shared" si="55"/>
        <v>38.688524590163937</v>
      </c>
    </row>
    <row r="418" spans="1:24" ht="14.5" x14ac:dyDescent="0.35">
      <c r="A418">
        <v>2302</v>
      </c>
      <c r="B418" t="s">
        <v>1426</v>
      </c>
      <c r="C418" t="s">
        <v>1488</v>
      </c>
      <c r="D418" t="s">
        <v>316</v>
      </c>
      <c r="E418" t="s">
        <v>276</v>
      </c>
      <c r="F418" t="s">
        <v>504</v>
      </c>
      <c r="G418" t="s">
        <v>40</v>
      </c>
      <c r="H418" s="6">
        <v>44242</v>
      </c>
      <c r="I418" s="2">
        <v>45657</v>
      </c>
      <c r="J418">
        <v>321</v>
      </c>
      <c r="K418" s="45" t="e">
        <f t="shared" si="48"/>
        <v>#N/A</v>
      </c>
      <c r="L418" s="2"/>
      <c r="M418" s="3">
        <f t="shared" si="49"/>
        <v>366</v>
      </c>
      <c r="N418" s="3">
        <f t="shared" si="50"/>
        <v>0</v>
      </c>
      <c r="O418" s="3">
        <f t="shared" si="51"/>
        <v>0</v>
      </c>
      <c r="P418" s="3">
        <f t="shared" si="53"/>
        <v>366</v>
      </c>
      <c r="Q418" s="51">
        <f t="shared" si="52"/>
        <v>117486</v>
      </c>
      <c r="R418" s="51"/>
      <c r="S418" s="51"/>
      <c r="T418" s="51"/>
      <c r="U418" s="51"/>
      <c r="V418" s="51"/>
      <c r="W418" s="13">
        <f t="shared" si="54"/>
        <v>90</v>
      </c>
      <c r="X418" s="14">
        <f t="shared" si="55"/>
        <v>40</v>
      </c>
    </row>
    <row r="419" spans="1:24" ht="14.5" x14ac:dyDescent="0.35">
      <c r="A419">
        <v>2303</v>
      </c>
      <c r="B419" t="s">
        <v>558</v>
      </c>
      <c r="C419" t="s">
        <v>1385</v>
      </c>
      <c r="D419" t="s">
        <v>542</v>
      </c>
      <c r="E419" t="s">
        <v>276</v>
      </c>
      <c r="F419" t="s">
        <v>504</v>
      </c>
      <c r="G419" t="s">
        <v>40</v>
      </c>
      <c r="H419" s="6">
        <v>43832</v>
      </c>
      <c r="I419" s="2">
        <v>45657</v>
      </c>
      <c r="J419">
        <v>362.6</v>
      </c>
      <c r="K419" s="45">
        <f t="shared" si="48"/>
        <v>753.12718954248385</v>
      </c>
      <c r="L419" s="2"/>
      <c r="M419" s="3">
        <f t="shared" si="49"/>
        <v>366</v>
      </c>
      <c r="N419" s="3">
        <f t="shared" si="50"/>
        <v>9</v>
      </c>
      <c r="O419" s="3">
        <f t="shared" si="51"/>
        <v>0</v>
      </c>
      <c r="P419" s="3">
        <f t="shared" si="53"/>
        <v>357</v>
      </c>
      <c r="Q419" s="51">
        <f t="shared" si="52"/>
        <v>129448.20000000001</v>
      </c>
      <c r="R419" s="51"/>
      <c r="S419" s="51"/>
      <c r="T419" s="51"/>
      <c r="U419" s="51"/>
      <c r="V419" s="51"/>
      <c r="W419" s="13">
        <f t="shared" si="54"/>
        <v>87.786885245901644</v>
      </c>
      <c r="X419" s="14">
        <f t="shared" si="55"/>
        <v>39.016393442622942</v>
      </c>
    </row>
    <row r="420" spans="1:24" ht="14.5" x14ac:dyDescent="0.35">
      <c r="A420">
        <v>2304</v>
      </c>
      <c r="B420" t="s">
        <v>559</v>
      </c>
      <c r="C420" t="s">
        <v>1385</v>
      </c>
      <c r="D420" t="s">
        <v>316</v>
      </c>
      <c r="E420" t="s">
        <v>276</v>
      </c>
      <c r="F420" t="s">
        <v>504</v>
      </c>
      <c r="G420" t="s">
        <v>40</v>
      </c>
      <c r="H420" s="6">
        <v>43832</v>
      </c>
      <c r="I420" s="2">
        <v>45657</v>
      </c>
      <c r="J420">
        <v>362.6</v>
      </c>
      <c r="K420" s="45">
        <f t="shared" si="48"/>
        <v>827.67098039215693</v>
      </c>
      <c r="L420" s="2"/>
      <c r="M420" s="3">
        <f t="shared" si="49"/>
        <v>366</v>
      </c>
      <c r="N420" s="3">
        <f t="shared" si="50"/>
        <v>0</v>
      </c>
      <c r="O420" s="3">
        <f t="shared" si="51"/>
        <v>0</v>
      </c>
      <c r="P420" s="3">
        <f t="shared" si="53"/>
        <v>366</v>
      </c>
      <c r="Q420" s="51">
        <f t="shared" si="52"/>
        <v>132711.6</v>
      </c>
      <c r="R420" s="51"/>
      <c r="S420" s="51"/>
      <c r="T420" s="51"/>
      <c r="U420" s="51"/>
      <c r="V420" s="51"/>
      <c r="W420" s="13">
        <f t="shared" si="54"/>
        <v>90</v>
      </c>
      <c r="X420" s="14">
        <f t="shared" si="55"/>
        <v>40</v>
      </c>
    </row>
    <row r="421" spans="1:24" ht="14.5" x14ac:dyDescent="0.35">
      <c r="A421">
        <v>2305</v>
      </c>
      <c r="B421" t="s">
        <v>560</v>
      </c>
      <c r="C421" t="s">
        <v>1385</v>
      </c>
      <c r="D421" t="s">
        <v>316</v>
      </c>
      <c r="E421" t="s">
        <v>276</v>
      </c>
      <c r="F421" t="s">
        <v>504</v>
      </c>
      <c r="G421" t="s">
        <v>40</v>
      </c>
      <c r="H421" s="6">
        <v>43832</v>
      </c>
      <c r="I421" s="2">
        <v>45657</v>
      </c>
      <c r="J421">
        <v>362.6</v>
      </c>
      <c r="K421" s="45">
        <f t="shared" si="48"/>
        <v>1014.5707843137257</v>
      </c>
      <c r="L421" s="2"/>
      <c r="M421" s="3">
        <f t="shared" si="49"/>
        <v>366</v>
      </c>
      <c r="N421" s="3">
        <f t="shared" si="50"/>
        <v>4</v>
      </c>
      <c r="O421" s="3">
        <f t="shared" si="51"/>
        <v>18</v>
      </c>
      <c r="P421" s="3">
        <f t="shared" si="53"/>
        <v>344</v>
      </c>
      <c r="Q421" s="51">
        <f t="shared" si="52"/>
        <v>124734.40000000001</v>
      </c>
      <c r="R421" s="51"/>
      <c r="S421" s="51"/>
      <c r="T421" s="51"/>
      <c r="U421" s="51"/>
      <c r="V421" s="51"/>
      <c r="W421" s="13">
        <f t="shared" si="54"/>
        <v>84.590163934426229</v>
      </c>
      <c r="X421" s="14">
        <f t="shared" si="55"/>
        <v>37.595628415300553</v>
      </c>
    </row>
    <row r="422" spans="1:24" ht="14.5" x14ac:dyDescent="0.35">
      <c r="A422">
        <v>2306</v>
      </c>
      <c r="B422" t="s">
        <v>561</v>
      </c>
      <c r="C422" t="s">
        <v>1385</v>
      </c>
      <c r="D422" t="s">
        <v>292</v>
      </c>
      <c r="E422" t="s">
        <v>276</v>
      </c>
      <c r="F422" t="s">
        <v>504</v>
      </c>
      <c r="G422" t="s">
        <v>40</v>
      </c>
      <c r="H422" s="6">
        <v>43832</v>
      </c>
      <c r="I422" s="2">
        <v>45657</v>
      </c>
      <c r="J422">
        <v>434.62</v>
      </c>
      <c r="K422" s="45">
        <f t="shared" si="48"/>
        <v>1059.1501307189542</v>
      </c>
      <c r="L422" s="2"/>
      <c r="M422" s="3">
        <f t="shared" si="49"/>
        <v>366</v>
      </c>
      <c r="N422" s="3">
        <f t="shared" si="50"/>
        <v>0</v>
      </c>
      <c r="O422" s="3">
        <f t="shared" si="51"/>
        <v>0</v>
      </c>
      <c r="P422" s="3">
        <f t="shared" si="53"/>
        <v>366</v>
      </c>
      <c r="Q422" s="51">
        <f t="shared" si="52"/>
        <v>159070.92000000001</v>
      </c>
      <c r="R422" s="51"/>
      <c r="S422" s="51"/>
      <c r="T422" s="51"/>
      <c r="U422" s="51"/>
      <c r="V422" s="51"/>
      <c r="W422" s="13">
        <f t="shared" si="54"/>
        <v>90</v>
      </c>
      <c r="X422" s="14">
        <f t="shared" si="55"/>
        <v>40</v>
      </c>
    </row>
    <row r="423" spans="1:24" ht="14.5" x14ac:dyDescent="0.35">
      <c r="A423">
        <v>2307</v>
      </c>
      <c r="B423" t="s">
        <v>562</v>
      </c>
      <c r="C423" t="s">
        <v>1385</v>
      </c>
      <c r="D423" t="s">
        <v>316</v>
      </c>
      <c r="E423" t="s">
        <v>276</v>
      </c>
      <c r="F423" t="s">
        <v>504</v>
      </c>
      <c r="G423" t="s">
        <v>40</v>
      </c>
      <c r="H423" s="6">
        <v>43832</v>
      </c>
      <c r="I423" s="2">
        <v>45657</v>
      </c>
      <c r="J423">
        <v>362.6</v>
      </c>
      <c r="K423" s="45">
        <f t="shared" si="48"/>
        <v>695.87601307189561</v>
      </c>
      <c r="L423" s="2"/>
      <c r="M423" s="3">
        <f t="shared" si="49"/>
        <v>366</v>
      </c>
      <c r="N423" s="3">
        <f t="shared" si="50"/>
        <v>6</v>
      </c>
      <c r="O423" s="3">
        <f t="shared" si="51"/>
        <v>0</v>
      </c>
      <c r="P423" s="3">
        <f t="shared" si="53"/>
        <v>360</v>
      </c>
      <c r="Q423" s="51">
        <f t="shared" si="52"/>
        <v>130536.00000000001</v>
      </c>
      <c r="R423" s="51"/>
      <c r="S423" s="51"/>
      <c r="T423" s="51"/>
      <c r="U423" s="51"/>
      <c r="V423" s="51"/>
      <c r="W423" s="13">
        <f t="shared" si="54"/>
        <v>88.52459016393442</v>
      </c>
      <c r="X423" s="14">
        <f t="shared" si="55"/>
        <v>39.344262295081975</v>
      </c>
    </row>
    <row r="424" spans="1:24" ht="14.5" x14ac:dyDescent="0.35">
      <c r="A424">
        <v>2308</v>
      </c>
      <c r="B424" t="s">
        <v>563</v>
      </c>
      <c r="C424" t="s">
        <v>1385</v>
      </c>
      <c r="D424" t="s">
        <v>512</v>
      </c>
      <c r="E424" t="s">
        <v>276</v>
      </c>
      <c r="F424" t="s">
        <v>504</v>
      </c>
      <c r="G424" t="s">
        <v>40</v>
      </c>
      <c r="H424" s="6">
        <v>43832</v>
      </c>
      <c r="I424" s="2">
        <v>45657</v>
      </c>
      <c r="J424">
        <v>434.62</v>
      </c>
      <c r="K424" s="45">
        <f t="shared" si="48"/>
        <v>872.66895424836605</v>
      </c>
      <c r="L424" s="2"/>
      <c r="M424" s="3">
        <f t="shared" si="49"/>
        <v>366</v>
      </c>
      <c r="N424" s="3">
        <f t="shared" si="50"/>
        <v>6</v>
      </c>
      <c r="O424" s="3">
        <f t="shared" si="51"/>
        <v>0</v>
      </c>
      <c r="P424" s="3">
        <f t="shared" si="53"/>
        <v>360</v>
      </c>
      <c r="Q424" s="51">
        <f t="shared" si="52"/>
        <v>156463.20000000001</v>
      </c>
      <c r="R424" s="51"/>
      <c r="S424" s="51"/>
      <c r="T424" s="51"/>
      <c r="U424" s="51"/>
      <c r="V424" s="51"/>
      <c r="W424" s="13">
        <f t="shared" si="54"/>
        <v>88.52459016393442</v>
      </c>
      <c r="X424" s="14">
        <f t="shared" si="55"/>
        <v>39.344262295081975</v>
      </c>
    </row>
    <row r="425" spans="1:24" ht="14.5" x14ac:dyDescent="0.35">
      <c r="A425">
        <v>2309</v>
      </c>
      <c r="B425" t="s">
        <v>564</v>
      </c>
      <c r="C425" t="s">
        <v>1385</v>
      </c>
      <c r="D425" t="s">
        <v>512</v>
      </c>
      <c r="E425" t="s">
        <v>276</v>
      </c>
      <c r="F425" t="s">
        <v>504</v>
      </c>
      <c r="G425" t="s">
        <v>40</v>
      </c>
      <c r="H425" s="6">
        <v>43832</v>
      </c>
      <c r="I425" s="2">
        <v>45657</v>
      </c>
      <c r="J425">
        <v>434.62</v>
      </c>
      <c r="K425" s="45">
        <f t="shared" si="48"/>
        <v>979.57274509803926</v>
      </c>
      <c r="L425" s="2"/>
      <c r="M425" s="3">
        <f t="shared" si="49"/>
        <v>366</v>
      </c>
      <c r="N425" s="3">
        <f t="shared" si="50"/>
        <v>1</v>
      </c>
      <c r="O425" s="3">
        <f t="shared" si="51"/>
        <v>0</v>
      </c>
      <c r="P425" s="3">
        <f t="shared" si="53"/>
        <v>365</v>
      </c>
      <c r="Q425" s="51">
        <f t="shared" si="52"/>
        <v>158636.29999999999</v>
      </c>
      <c r="R425" s="51"/>
      <c r="S425" s="51"/>
      <c r="T425" s="51"/>
      <c r="U425" s="51"/>
      <c r="V425" s="51"/>
      <c r="W425" s="13">
        <f t="shared" si="54"/>
        <v>89.754098360655732</v>
      </c>
      <c r="X425" s="14">
        <f t="shared" si="55"/>
        <v>39.89071038251366</v>
      </c>
    </row>
    <row r="426" spans="1:24" ht="14.5" x14ac:dyDescent="0.35">
      <c r="A426">
        <v>2310</v>
      </c>
      <c r="B426" t="s">
        <v>565</v>
      </c>
      <c r="C426" t="s">
        <v>1385</v>
      </c>
      <c r="D426" t="s">
        <v>292</v>
      </c>
      <c r="E426" t="s">
        <v>276</v>
      </c>
      <c r="F426" t="s">
        <v>504</v>
      </c>
      <c r="G426" t="s">
        <v>40</v>
      </c>
      <c r="H426" s="6">
        <v>43832</v>
      </c>
      <c r="I426" s="2">
        <v>45657</v>
      </c>
      <c r="J426">
        <v>434.62</v>
      </c>
      <c r="K426" s="45">
        <f t="shared" si="48"/>
        <v>1183.8242483660131</v>
      </c>
      <c r="L426" s="2"/>
      <c r="M426" s="3">
        <f t="shared" si="49"/>
        <v>366</v>
      </c>
      <c r="N426" s="3">
        <f t="shared" si="50"/>
        <v>0</v>
      </c>
      <c r="O426" s="3">
        <f t="shared" si="51"/>
        <v>0</v>
      </c>
      <c r="P426" s="3">
        <f t="shared" si="53"/>
        <v>366</v>
      </c>
      <c r="Q426" s="51">
        <f t="shared" si="52"/>
        <v>159070.92000000001</v>
      </c>
      <c r="R426" s="51"/>
      <c r="S426" s="51"/>
      <c r="T426" s="51"/>
      <c r="U426" s="51"/>
      <c r="V426" s="51"/>
      <c r="W426" s="13">
        <f t="shared" si="54"/>
        <v>90</v>
      </c>
      <c r="X426" s="14">
        <f t="shared" si="55"/>
        <v>40</v>
      </c>
    </row>
    <row r="427" spans="1:24" ht="14.5" x14ac:dyDescent="0.35">
      <c r="A427">
        <v>2311</v>
      </c>
      <c r="B427" t="s">
        <v>566</v>
      </c>
      <c r="C427" t="s">
        <v>1385</v>
      </c>
      <c r="D427" t="s">
        <v>316</v>
      </c>
      <c r="E427" t="s">
        <v>276</v>
      </c>
      <c r="F427" t="s">
        <v>1500</v>
      </c>
      <c r="G427" t="s">
        <v>40</v>
      </c>
      <c r="H427" s="6">
        <v>43832</v>
      </c>
      <c r="I427" s="2">
        <v>45657</v>
      </c>
      <c r="J427">
        <v>362.6</v>
      </c>
      <c r="K427" s="45">
        <f t="shared" si="48"/>
        <v>944.06032679738587</v>
      </c>
      <c r="L427" s="2"/>
      <c r="M427" s="3">
        <f t="shared" si="49"/>
        <v>366</v>
      </c>
      <c r="N427" s="3">
        <f t="shared" si="50"/>
        <v>0</v>
      </c>
      <c r="O427" s="3">
        <f t="shared" si="51"/>
        <v>0</v>
      </c>
      <c r="P427" s="3">
        <f t="shared" si="53"/>
        <v>366</v>
      </c>
      <c r="Q427" s="51">
        <f t="shared" si="52"/>
        <v>132711.6</v>
      </c>
      <c r="R427" s="51"/>
      <c r="S427" s="51"/>
      <c r="T427" s="51"/>
      <c r="U427" s="51"/>
      <c r="V427" s="51"/>
      <c r="W427" s="13">
        <f t="shared" si="54"/>
        <v>90</v>
      </c>
      <c r="X427" s="14">
        <f t="shared" si="55"/>
        <v>40</v>
      </c>
    </row>
    <row r="428" spans="1:24" ht="14.5" x14ac:dyDescent="0.35">
      <c r="A428">
        <v>2313</v>
      </c>
      <c r="B428" t="s">
        <v>567</v>
      </c>
      <c r="C428" t="s">
        <v>1385</v>
      </c>
      <c r="D428" t="s">
        <v>296</v>
      </c>
      <c r="E428" t="s">
        <v>276</v>
      </c>
      <c r="F428" t="s">
        <v>504</v>
      </c>
      <c r="G428" t="s">
        <v>40</v>
      </c>
      <c r="H428" s="6">
        <v>43832</v>
      </c>
      <c r="I428" s="2">
        <v>45657</v>
      </c>
      <c r="J428">
        <v>434.62</v>
      </c>
      <c r="K428" s="45">
        <f t="shared" si="48"/>
        <v>649.98562091503265</v>
      </c>
      <c r="L428" s="2"/>
      <c r="M428" s="3">
        <f t="shared" si="49"/>
        <v>366</v>
      </c>
      <c r="N428" s="3">
        <f t="shared" si="50"/>
        <v>6</v>
      </c>
      <c r="O428" s="3">
        <f t="shared" si="51"/>
        <v>0</v>
      </c>
      <c r="P428" s="3">
        <f t="shared" si="53"/>
        <v>360</v>
      </c>
      <c r="Q428" s="51">
        <f t="shared" si="52"/>
        <v>156463.20000000001</v>
      </c>
      <c r="R428" s="51"/>
      <c r="S428" s="51"/>
      <c r="T428" s="51"/>
      <c r="U428" s="51"/>
      <c r="V428" s="51"/>
      <c r="W428" s="13">
        <f t="shared" si="54"/>
        <v>88.52459016393442</v>
      </c>
      <c r="X428" s="14">
        <f t="shared" si="55"/>
        <v>39.344262295081975</v>
      </c>
    </row>
    <row r="429" spans="1:24" ht="14.5" x14ac:dyDescent="0.35">
      <c r="A429">
        <v>2314</v>
      </c>
      <c r="B429" t="s">
        <v>568</v>
      </c>
      <c r="C429" t="s">
        <v>1385</v>
      </c>
      <c r="D429" t="s">
        <v>341</v>
      </c>
      <c r="E429" t="s">
        <v>276</v>
      </c>
      <c r="F429" t="s">
        <v>310</v>
      </c>
      <c r="G429" t="s">
        <v>40</v>
      </c>
      <c r="H429" s="6">
        <v>43936</v>
      </c>
      <c r="I429" s="2">
        <v>45657</v>
      </c>
      <c r="J429">
        <v>362.6</v>
      </c>
      <c r="K429" s="45">
        <f t="shared" si="48"/>
        <v>673.90477124183019</v>
      </c>
      <c r="L429" s="2"/>
      <c r="M429" s="3">
        <f t="shared" si="49"/>
        <v>366</v>
      </c>
      <c r="N429" s="3">
        <f t="shared" si="50"/>
        <v>0</v>
      </c>
      <c r="O429" s="3">
        <f t="shared" si="51"/>
        <v>0</v>
      </c>
      <c r="P429" s="3">
        <f t="shared" si="53"/>
        <v>366</v>
      </c>
      <c r="Q429" s="51">
        <f t="shared" si="52"/>
        <v>132711.6</v>
      </c>
      <c r="R429" s="51"/>
      <c r="S429" s="51"/>
      <c r="T429" s="51"/>
      <c r="U429" s="51"/>
      <c r="V429" s="51"/>
      <c r="W429" s="13">
        <f t="shared" si="54"/>
        <v>90</v>
      </c>
      <c r="X429" s="14">
        <f t="shared" si="55"/>
        <v>40</v>
      </c>
    </row>
    <row r="430" spans="1:24" ht="14.5" x14ac:dyDescent="0.35">
      <c r="A430">
        <v>2315</v>
      </c>
      <c r="B430" t="s">
        <v>569</v>
      </c>
      <c r="C430" t="s">
        <v>1385</v>
      </c>
      <c r="D430" t="s">
        <v>512</v>
      </c>
      <c r="E430" t="s">
        <v>276</v>
      </c>
      <c r="F430" t="s">
        <v>504</v>
      </c>
      <c r="G430" t="s">
        <v>40</v>
      </c>
      <c r="H430" s="6">
        <v>43832</v>
      </c>
      <c r="I430" s="2">
        <v>45657</v>
      </c>
      <c r="J430">
        <v>434.62</v>
      </c>
      <c r="K430" s="45">
        <f t="shared" si="48"/>
        <v>744.59300653594767</v>
      </c>
      <c r="L430" s="2"/>
      <c r="M430" s="3">
        <f t="shared" si="49"/>
        <v>366</v>
      </c>
      <c r="N430" s="3">
        <f t="shared" si="50"/>
        <v>10</v>
      </c>
      <c r="O430" s="3">
        <f t="shared" si="51"/>
        <v>0</v>
      </c>
      <c r="P430" s="3">
        <f t="shared" si="53"/>
        <v>356</v>
      </c>
      <c r="Q430" s="51">
        <f t="shared" si="52"/>
        <v>154724.72</v>
      </c>
      <c r="R430" s="51"/>
      <c r="S430" s="51"/>
      <c r="T430" s="51"/>
      <c r="U430" s="51"/>
      <c r="V430" s="51"/>
      <c r="W430" s="13">
        <f t="shared" si="54"/>
        <v>87.540983606557376</v>
      </c>
      <c r="X430" s="14">
        <f t="shared" si="55"/>
        <v>38.907103825136616</v>
      </c>
    </row>
    <row r="431" spans="1:24" ht="14.5" x14ac:dyDescent="0.35">
      <c r="A431">
        <v>2316</v>
      </c>
      <c r="B431" t="s">
        <v>570</v>
      </c>
      <c r="C431" t="s">
        <v>1488</v>
      </c>
      <c r="D431" t="s">
        <v>512</v>
      </c>
      <c r="E431" t="s">
        <v>276</v>
      </c>
      <c r="F431" t="s">
        <v>504</v>
      </c>
      <c r="G431" t="s">
        <v>40</v>
      </c>
      <c r="H431" s="6">
        <v>43832</v>
      </c>
      <c r="I431" s="2">
        <v>45657</v>
      </c>
      <c r="J431">
        <v>417.1</v>
      </c>
      <c r="K431" s="45" t="e">
        <f t="shared" si="48"/>
        <v>#N/A</v>
      </c>
      <c r="L431" s="2"/>
      <c r="M431" s="3">
        <f t="shared" si="49"/>
        <v>366</v>
      </c>
      <c r="N431" s="3">
        <f t="shared" si="50"/>
        <v>18</v>
      </c>
      <c r="O431" s="3">
        <f t="shared" si="51"/>
        <v>0</v>
      </c>
      <c r="P431" s="3">
        <f t="shared" si="53"/>
        <v>348</v>
      </c>
      <c r="Q431" s="51">
        <f t="shared" si="52"/>
        <v>145150.80000000002</v>
      </c>
      <c r="R431" s="51"/>
      <c r="S431" s="51"/>
      <c r="T431" s="51"/>
      <c r="U431" s="51"/>
      <c r="V431" s="51"/>
      <c r="W431" s="13">
        <f t="shared" si="54"/>
        <v>85.573770491803273</v>
      </c>
      <c r="X431" s="14">
        <f t="shared" si="55"/>
        <v>38.032786885245912</v>
      </c>
    </row>
    <row r="432" spans="1:24" ht="14.5" x14ac:dyDescent="0.35">
      <c r="A432">
        <v>2317</v>
      </c>
      <c r="B432" t="s">
        <v>571</v>
      </c>
      <c r="C432" t="s">
        <v>1385</v>
      </c>
      <c r="D432" t="s">
        <v>512</v>
      </c>
      <c r="E432" t="s">
        <v>276</v>
      </c>
      <c r="F432" t="s">
        <v>504</v>
      </c>
      <c r="G432" t="s">
        <v>40</v>
      </c>
      <c r="H432" s="6">
        <v>43832</v>
      </c>
      <c r="I432" s="2">
        <v>45657</v>
      </c>
      <c r="J432">
        <v>434.62</v>
      </c>
      <c r="K432" s="45">
        <f t="shared" si="48"/>
        <v>1210.3339215686271</v>
      </c>
      <c r="L432" s="2"/>
      <c r="M432" s="3">
        <f t="shared" si="49"/>
        <v>366</v>
      </c>
      <c r="N432" s="3">
        <f t="shared" si="50"/>
        <v>2</v>
      </c>
      <c r="O432" s="3">
        <f t="shared" si="51"/>
        <v>0</v>
      </c>
      <c r="P432" s="3">
        <f t="shared" si="53"/>
        <v>364</v>
      </c>
      <c r="Q432" s="51">
        <f t="shared" si="52"/>
        <v>158201.68</v>
      </c>
      <c r="R432" s="51"/>
      <c r="S432" s="51"/>
      <c r="T432" s="51"/>
      <c r="U432" s="51"/>
      <c r="V432" s="51"/>
      <c r="W432" s="13">
        <f t="shared" si="54"/>
        <v>89.508196721311478</v>
      </c>
      <c r="X432" s="14">
        <f t="shared" si="55"/>
        <v>39.781420765027335</v>
      </c>
    </row>
    <row r="433" spans="1:24" ht="14.5" x14ac:dyDescent="0.35">
      <c r="A433">
        <v>2318</v>
      </c>
      <c r="B433" t="s">
        <v>572</v>
      </c>
      <c r="C433" t="s">
        <v>1385</v>
      </c>
      <c r="D433" t="s">
        <v>573</v>
      </c>
      <c r="E433" t="s">
        <v>276</v>
      </c>
      <c r="F433" t="s">
        <v>1500</v>
      </c>
      <c r="G433" t="s">
        <v>40</v>
      </c>
      <c r="H433" s="6">
        <v>43832</v>
      </c>
      <c r="I433" s="2">
        <v>45657</v>
      </c>
      <c r="J433">
        <v>362.6</v>
      </c>
      <c r="K433" s="45">
        <f t="shared" si="48"/>
        <v>946.66575163398682</v>
      </c>
      <c r="L433" s="2"/>
      <c r="M433" s="3">
        <f t="shared" si="49"/>
        <v>366</v>
      </c>
      <c r="N433" s="3">
        <f t="shared" si="50"/>
        <v>1</v>
      </c>
      <c r="O433" s="3">
        <f t="shared" si="51"/>
        <v>0</v>
      </c>
      <c r="P433" s="3">
        <f t="shared" si="53"/>
        <v>365</v>
      </c>
      <c r="Q433" s="51">
        <f t="shared" si="52"/>
        <v>132349</v>
      </c>
      <c r="R433" s="51"/>
      <c r="S433" s="51"/>
      <c r="T433" s="51"/>
      <c r="U433" s="51"/>
      <c r="V433" s="51"/>
      <c r="W433" s="13">
        <f t="shared" si="54"/>
        <v>89.754098360655732</v>
      </c>
      <c r="X433" s="14">
        <f t="shared" si="55"/>
        <v>39.89071038251366</v>
      </c>
    </row>
    <row r="434" spans="1:24" ht="14.5" x14ac:dyDescent="0.35">
      <c r="A434">
        <v>2319</v>
      </c>
      <c r="B434" t="s">
        <v>574</v>
      </c>
      <c r="C434" t="s">
        <v>1385</v>
      </c>
      <c r="D434" t="s">
        <v>316</v>
      </c>
      <c r="E434" t="s">
        <v>276</v>
      </c>
      <c r="F434" t="s">
        <v>504</v>
      </c>
      <c r="G434" t="s">
        <v>40</v>
      </c>
      <c r="H434" s="6">
        <v>43832</v>
      </c>
      <c r="I434" s="2">
        <v>45657</v>
      </c>
      <c r="J434">
        <v>362.6</v>
      </c>
      <c r="K434" s="45">
        <f t="shared" si="48"/>
        <v>939.13490196078442</v>
      </c>
      <c r="L434" s="2"/>
      <c r="M434" s="3">
        <f t="shared" si="49"/>
        <v>366</v>
      </c>
      <c r="N434" s="3">
        <f t="shared" si="50"/>
        <v>11</v>
      </c>
      <c r="O434" s="3">
        <f t="shared" si="51"/>
        <v>0</v>
      </c>
      <c r="P434" s="3">
        <f t="shared" si="53"/>
        <v>355</v>
      </c>
      <c r="Q434" s="51">
        <f t="shared" si="52"/>
        <v>128723.00000000001</v>
      </c>
      <c r="R434" s="51"/>
      <c r="S434" s="51"/>
      <c r="T434" s="51"/>
      <c r="U434" s="51"/>
      <c r="V434" s="51"/>
      <c r="W434" s="13">
        <f t="shared" si="54"/>
        <v>87.295081967213108</v>
      </c>
      <c r="X434" s="14">
        <f t="shared" si="55"/>
        <v>38.797814207650276</v>
      </c>
    </row>
    <row r="435" spans="1:24" ht="14.5" x14ac:dyDescent="0.35">
      <c r="A435">
        <v>2320</v>
      </c>
      <c r="B435" t="s">
        <v>575</v>
      </c>
      <c r="C435" t="s">
        <v>1385</v>
      </c>
      <c r="D435" t="s">
        <v>275</v>
      </c>
      <c r="E435" t="s">
        <v>276</v>
      </c>
      <c r="F435" t="s">
        <v>504</v>
      </c>
      <c r="G435" t="s">
        <v>40</v>
      </c>
      <c r="H435" s="6">
        <v>43832</v>
      </c>
      <c r="I435" s="2">
        <v>45657</v>
      </c>
      <c r="J435">
        <v>300.25</v>
      </c>
      <c r="K435" s="45">
        <f t="shared" si="48"/>
        <v>860.07980392156878</v>
      </c>
      <c r="L435" s="2"/>
      <c r="M435" s="3">
        <f t="shared" si="49"/>
        <v>366</v>
      </c>
      <c r="N435" s="3">
        <f t="shared" si="50"/>
        <v>11</v>
      </c>
      <c r="O435" s="3">
        <f t="shared" si="51"/>
        <v>0</v>
      </c>
      <c r="P435" s="3">
        <f t="shared" si="53"/>
        <v>355</v>
      </c>
      <c r="Q435" s="51">
        <f t="shared" si="52"/>
        <v>106588.75</v>
      </c>
      <c r="R435" s="51"/>
      <c r="S435" s="51"/>
      <c r="T435" s="51"/>
      <c r="U435" s="51"/>
      <c r="V435" s="51"/>
      <c r="W435" s="13">
        <f t="shared" si="54"/>
        <v>87.295081967213108</v>
      </c>
      <c r="X435" s="14">
        <f t="shared" si="55"/>
        <v>38.797814207650276</v>
      </c>
    </row>
    <row r="436" spans="1:24" ht="14.5" x14ac:dyDescent="0.35">
      <c r="A436">
        <v>2321</v>
      </c>
      <c r="B436" t="s">
        <v>576</v>
      </c>
      <c r="C436" t="s">
        <v>1385</v>
      </c>
      <c r="D436" t="s">
        <v>292</v>
      </c>
      <c r="E436" t="s">
        <v>276</v>
      </c>
      <c r="F436" t="s">
        <v>277</v>
      </c>
      <c r="G436" t="s">
        <v>40</v>
      </c>
      <c r="H436" s="6">
        <v>44652</v>
      </c>
      <c r="I436" s="2">
        <v>45657</v>
      </c>
      <c r="J436">
        <v>434.62</v>
      </c>
      <c r="K436" s="45">
        <f t="shared" si="48"/>
        <v>1087.5249673202616</v>
      </c>
      <c r="L436" s="2"/>
      <c r="M436" s="3">
        <f t="shared" si="49"/>
        <v>366</v>
      </c>
      <c r="N436" s="3">
        <f t="shared" si="50"/>
        <v>6</v>
      </c>
      <c r="O436" s="3">
        <f t="shared" si="51"/>
        <v>0</v>
      </c>
      <c r="P436" s="3">
        <f t="shared" si="53"/>
        <v>360</v>
      </c>
      <c r="Q436" s="51">
        <f t="shared" si="52"/>
        <v>156463.20000000001</v>
      </c>
      <c r="R436" s="51"/>
      <c r="S436" s="51"/>
      <c r="T436" s="51"/>
      <c r="U436" s="51"/>
      <c r="V436" s="51"/>
      <c r="W436" s="13">
        <f t="shared" si="54"/>
        <v>88.52459016393442</v>
      </c>
      <c r="X436" s="14">
        <f t="shared" si="55"/>
        <v>39.344262295081975</v>
      </c>
    </row>
    <row r="437" spans="1:24" ht="14.5" x14ac:dyDescent="0.35">
      <c r="A437">
        <v>2323</v>
      </c>
      <c r="B437" t="s">
        <v>578</v>
      </c>
      <c r="C437" t="s">
        <v>1385</v>
      </c>
      <c r="D437" t="s">
        <v>316</v>
      </c>
      <c r="E437" t="s">
        <v>276</v>
      </c>
      <c r="F437" t="s">
        <v>504</v>
      </c>
      <c r="G437" t="s">
        <v>40</v>
      </c>
      <c r="H437" s="6">
        <v>43832</v>
      </c>
      <c r="I437" s="2">
        <v>45657</v>
      </c>
      <c r="J437">
        <v>362.6</v>
      </c>
      <c r="K437" s="45">
        <f t="shared" si="48"/>
        <v>1006.4443790849674</v>
      </c>
      <c r="L437" s="2"/>
      <c r="M437" s="3">
        <f t="shared" si="49"/>
        <v>366</v>
      </c>
      <c r="N437" s="3">
        <f t="shared" si="50"/>
        <v>5</v>
      </c>
      <c r="O437" s="3">
        <f t="shared" si="51"/>
        <v>0</v>
      </c>
      <c r="P437" s="3">
        <f t="shared" si="53"/>
        <v>361</v>
      </c>
      <c r="Q437" s="51">
        <f t="shared" si="52"/>
        <v>130898.6</v>
      </c>
      <c r="R437" s="51"/>
      <c r="S437" s="51"/>
      <c r="T437" s="51"/>
      <c r="U437" s="51"/>
      <c r="V437" s="51"/>
      <c r="W437" s="13">
        <f t="shared" si="54"/>
        <v>88.770491803278688</v>
      </c>
      <c r="X437" s="14">
        <f t="shared" si="55"/>
        <v>39.453551912568301</v>
      </c>
    </row>
    <row r="438" spans="1:24" ht="14.5" x14ac:dyDescent="0.35">
      <c r="A438">
        <v>2325</v>
      </c>
      <c r="B438" t="s">
        <v>579</v>
      </c>
      <c r="C438" t="s">
        <v>1488</v>
      </c>
      <c r="D438" t="s">
        <v>542</v>
      </c>
      <c r="E438" t="s">
        <v>276</v>
      </c>
      <c r="F438" t="s">
        <v>504</v>
      </c>
      <c r="G438" t="s">
        <v>40</v>
      </c>
      <c r="H438" s="6">
        <v>43832</v>
      </c>
      <c r="I438" s="2">
        <v>45657</v>
      </c>
      <c r="J438">
        <v>321</v>
      </c>
      <c r="K438" s="45" t="e">
        <f t="shared" si="48"/>
        <v>#N/A</v>
      </c>
      <c r="L438" s="2"/>
      <c r="M438" s="3">
        <f t="shared" si="49"/>
        <v>366</v>
      </c>
      <c r="N438" s="3">
        <f t="shared" si="50"/>
        <v>7</v>
      </c>
      <c r="O438" s="3">
        <f t="shared" si="51"/>
        <v>0</v>
      </c>
      <c r="P438" s="3">
        <f t="shared" si="53"/>
        <v>359</v>
      </c>
      <c r="Q438" s="51">
        <f t="shared" si="52"/>
        <v>115239</v>
      </c>
      <c r="R438" s="51"/>
      <c r="S438" s="51"/>
      <c r="T438" s="51"/>
      <c r="U438" s="51"/>
      <c r="V438" s="51"/>
      <c r="W438" s="13">
        <f t="shared" si="54"/>
        <v>88.278688524590166</v>
      </c>
      <c r="X438" s="14">
        <f t="shared" si="55"/>
        <v>39.234972677595636</v>
      </c>
    </row>
    <row r="439" spans="1:24" ht="14.5" x14ac:dyDescent="0.35">
      <c r="A439">
        <v>2327</v>
      </c>
      <c r="B439" t="s">
        <v>580</v>
      </c>
      <c r="C439" t="s">
        <v>1385</v>
      </c>
      <c r="D439" t="s">
        <v>393</v>
      </c>
      <c r="E439" t="s">
        <v>276</v>
      </c>
      <c r="F439" t="s">
        <v>504</v>
      </c>
      <c r="G439" t="s">
        <v>40</v>
      </c>
      <c r="H439" s="6">
        <v>43832</v>
      </c>
      <c r="I439" s="2">
        <v>45657</v>
      </c>
      <c r="J439">
        <v>328.2</v>
      </c>
      <c r="K439" s="45">
        <f t="shared" si="48"/>
        <v>638.08359477124179</v>
      </c>
      <c r="L439" s="2"/>
      <c r="M439" s="3">
        <f t="shared" si="49"/>
        <v>366</v>
      </c>
      <c r="N439" s="3">
        <f t="shared" si="50"/>
        <v>23</v>
      </c>
      <c r="O439" s="3">
        <f t="shared" si="51"/>
        <v>0</v>
      </c>
      <c r="P439" s="3">
        <f t="shared" si="53"/>
        <v>343</v>
      </c>
      <c r="Q439" s="51">
        <f t="shared" si="52"/>
        <v>112572.59999999999</v>
      </c>
      <c r="R439" s="51"/>
      <c r="S439" s="51"/>
      <c r="T439" s="51"/>
      <c r="U439" s="51"/>
      <c r="V439" s="51"/>
      <c r="W439" s="13">
        <f t="shared" si="54"/>
        <v>84.344262295081961</v>
      </c>
      <c r="X439" s="14">
        <f t="shared" si="55"/>
        <v>37.486338797814213</v>
      </c>
    </row>
    <row r="440" spans="1:24" ht="14.5" x14ac:dyDescent="0.35">
      <c r="A440">
        <v>2329</v>
      </c>
      <c r="B440" t="s">
        <v>581</v>
      </c>
      <c r="C440" t="s">
        <v>1385</v>
      </c>
      <c r="D440" t="s">
        <v>275</v>
      </c>
      <c r="E440" t="s">
        <v>276</v>
      </c>
      <c r="F440" t="s">
        <v>504</v>
      </c>
      <c r="G440" t="s">
        <v>40</v>
      </c>
      <c r="H440" s="6">
        <v>44409</v>
      </c>
      <c r="I440" s="2">
        <v>45657</v>
      </c>
      <c r="J440">
        <v>300.25</v>
      </c>
      <c r="K440" s="45">
        <f t="shared" si="48"/>
        <v>888.86980392156852</v>
      </c>
      <c r="L440" s="2"/>
      <c r="M440" s="3">
        <f t="shared" si="49"/>
        <v>366</v>
      </c>
      <c r="N440" s="3">
        <f t="shared" si="50"/>
        <v>1</v>
      </c>
      <c r="O440" s="3">
        <f t="shared" si="51"/>
        <v>0</v>
      </c>
      <c r="P440" s="3">
        <f t="shared" si="53"/>
        <v>365</v>
      </c>
      <c r="Q440" s="51">
        <f t="shared" si="52"/>
        <v>109591.25</v>
      </c>
      <c r="R440" s="51"/>
      <c r="S440" s="51"/>
      <c r="T440" s="51"/>
      <c r="U440" s="51"/>
      <c r="V440" s="51"/>
      <c r="W440" s="13">
        <f t="shared" si="54"/>
        <v>89.754098360655732</v>
      </c>
      <c r="X440" s="14">
        <f t="shared" si="55"/>
        <v>39.89071038251366</v>
      </c>
    </row>
    <row r="441" spans="1:24" ht="14.5" x14ac:dyDescent="0.35">
      <c r="A441">
        <v>2330</v>
      </c>
      <c r="B441" t="s">
        <v>582</v>
      </c>
      <c r="C441" t="s">
        <v>1385</v>
      </c>
      <c r="D441" t="s">
        <v>542</v>
      </c>
      <c r="E441" t="s">
        <v>276</v>
      </c>
      <c r="F441" t="s">
        <v>504</v>
      </c>
      <c r="G441" t="s">
        <v>40</v>
      </c>
      <c r="H441" s="6">
        <v>43832</v>
      </c>
      <c r="I441" s="2">
        <v>45657</v>
      </c>
      <c r="J441">
        <v>362.6</v>
      </c>
      <c r="K441" s="45">
        <f t="shared" si="48"/>
        <v>723.72000000000014</v>
      </c>
      <c r="L441" s="2"/>
      <c r="M441" s="3">
        <f t="shared" si="49"/>
        <v>366</v>
      </c>
      <c r="N441" s="3">
        <f t="shared" si="50"/>
        <v>14</v>
      </c>
      <c r="O441" s="3">
        <f t="shared" si="51"/>
        <v>4</v>
      </c>
      <c r="P441" s="3">
        <f t="shared" si="53"/>
        <v>348</v>
      </c>
      <c r="Q441" s="51">
        <f t="shared" si="52"/>
        <v>126184.8</v>
      </c>
      <c r="R441" s="51"/>
      <c r="S441" s="51"/>
      <c r="T441" s="51"/>
      <c r="U441" s="51"/>
      <c r="V441" s="51"/>
      <c r="W441" s="13">
        <f t="shared" si="54"/>
        <v>85.573770491803273</v>
      </c>
      <c r="X441" s="14">
        <f t="shared" si="55"/>
        <v>38.032786885245912</v>
      </c>
    </row>
    <row r="442" spans="1:24" ht="14.5" x14ac:dyDescent="0.35">
      <c r="A442">
        <v>2332</v>
      </c>
      <c r="B442" t="s">
        <v>583</v>
      </c>
      <c r="C442" t="s">
        <v>1385</v>
      </c>
      <c r="D442" t="s">
        <v>542</v>
      </c>
      <c r="E442" t="s">
        <v>276</v>
      </c>
      <c r="F442" t="s">
        <v>504</v>
      </c>
      <c r="G442" t="s">
        <v>40</v>
      </c>
      <c r="H442" s="6">
        <v>43832</v>
      </c>
      <c r="I442" s="2">
        <v>45657</v>
      </c>
      <c r="J442">
        <v>362.6</v>
      </c>
      <c r="K442" s="45">
        <f t="shared" si="48"/>
        <v>627.61261437908513</v>
      </c>
      <c r="L442" s="2"/>
      <c r="M442" s="3">
        <f t="shared" si="49"/>
        <v>366</v>
      </c>
      <c r="N442" s="3">
        <f t="shared" si="50"/>
        <v>9</v>
      </c>
      <c r="O442" s="3">
        <f t="shared" si="51"/>
        <v>0</v>
      </c>
      <c r="P442" s="3">
        <f t="shared" si="53"/>
        <v>357</v>
      </c>
      <c r="Q442" s="51">
        <f t="shared" si="52"/>
        <v>129448.20000000001</v>
      </c>
      <c r="R442" s="51"/>
      <c r="S442" s="51"/>
      <c r="T442" s="51"/>
      <c r="U442" s="51"/>
      <c r="V442" s="51"/>
      <c r="W442" s="13">
        <f t="shared" si="54"/>
        <v>87.786885245901644</v>
      </c>
      <c r="X442" s="14">
        <f t="shared" si="55"/>
        <v>39.016393442622942</v>
      </c>
    </row>
    <row r="443" spans="1:24" ht="14.5" x14ac:dyDescent="0.35">
      <c r="A443">
        <v>2333</v>
      </c>
      <c r="B443" t="s">
        <v>584</v>
      </c>
      <c r="C443" t="s">
        <v>1385</v>
      </c>
      <c r="D443" t="s">
        <v>292</v>
      </c>
      <c r="E443" t="s">
        <v>276</v>
      </c>
      <c r="F443" t="s">
        <v>504</v>
      </c>
      <c r="G443" t="s">
        <v>40</v>
      </c>
      <c r="H443" s="6">
        <v>43832</v>
      </c>
      <c r="I443" s="2">
        <v>45657</v>
      </c>
      <c r="J443">
        <v>434.62</v>
      </c>
      <c r="K443" s="45">
        <f t="shared" si="48"/>
        <v>1004.4425490196078</v>
      </c>
      <c r="L443" s="2"/>
      <c r="M443" s="3">
        <f t="shared" si="49"/>
        <v>366</v>
      </c>
      <c r="N443" s="3">
        <f t="shared" si="50"/>
        <v>4</v>
      </c>
      <c r="O443" s="3">
        <f t="shared" si="51"/>
        <v>0</v>
      </c>
      <c r="P443" s="3">
        <f t="shared" si="53"/>
        <v>362</v>
      </c>
      <c r="Q443" s="51">
        <f t="shared" si="52"/>
        <v>157332.44</v>
      </c>
      <c r="R443" s="51"/>
      <c r="S443" s="51"/>
      <c r="T443" s="51"/>
      <c r="U443" s="51"/>
      <c r="V443" s="51"/>
      <c r="W443" s="13">
        <f t="shared" si="54"/>
        <v>89.016393442622956</v>
      </c>
      <c r="X443" s="14">
        <f t="shared" si="55"/>
        <v>39.562841530054641</v>
      </c>
    </row>
    <row r="444" spans="1:24" ht="14.5" x14ac:dyDescent="0.35">
      <c r="A444">
        <v>2334</v>
      </c>
      <c r="B444" t="s">
        <v>585</v>
      </c>
      <c r="C444" t="s">
        <v>1385</v>
      </c>
      <c r="D444" t="s">
        <v>512</v>
      </c>
      <c r="E444" t="s">
        <v>276</v>
      </c>
      <c r="F444" t="s">
        <v>504</v>
      </c>
      <c r="G444" t="s">
        <v>40</v>
      </c>
      <c r="H444" s="6">
        <v>43832</v>
      </c>
      <c r="I444" s="2">
        <v>45657</v>
      </c>
      <c r="J444">
        <v>434.62</v>
      </c>
      <c r="K444" s="45">
        <f t="shared" si="48"/>
        <v>908.15457516339882</v>
      </c>
      <c r="L444" s="2"/>
      <c r="M444" s="3">
        <f t="shared" si="49"/>
        <v>366</v>
      </c>
      <c r="N444" s="3">
        <f t="shared" si="50"/>
        <v>5</v>
      </c>
      <c r="O444" s="3">
        <f t="shared" si="51"/>
        <v>0</v>
      </c>
      <c r="P444" s="3">
        <f t="shared" si="53"/>
        <v>361</v>
      </c>
      <c r="Q444" s="51">
        <f t="shared" si="52"/>
        <v>156897.82</v>
      </c>
      <c r="R444" s="51"/>
      <c r="S444" s="51"/>
      <c r="T444" s="51"/>
      <c r="U444" s="51"/>
      <c r="V444" s="51"/>
      <c r="W444" s="13">
        <f t="shared" si="54"/>
        <v>88.770491803278688</v>
      </c>
      <c r="X444" s="14">
        <f t="shared" si="55"/>
        <v>39.453551912568301</v>
      </c>
    </row>
    <row r="445" spans="1:24" ht="14.5" x14ac:dyDescent="0.35">
      <c r="A445">
        <v>2336</v>
      </c>
      <c r="B445" t="s">
        <v>586</v>
      </c>
      <c r="C445" t="s">
        <v>1385</v>
      </c>
      <c r="D445" t="s">
        <v>542</v>
      </c>
      <c r="E445" t="s">
        <v>276</v>
      </c>
      <c r="F445" t="s">
        <v>504</v>
      </c>
      <c r="G445" t="s">
        <v>40</v>
      </c>
      <c r="H445" s="6">
        <v>43832</v>
      </c>
      <c r="I445" s="2">
        <v>45657</v>
      </c>
      <c r="J445">
        <v>362.6</v>
      </c>
      <c r="K445" s="45">
        <f t="shared" si="48"/>
        <v>778.42941176470572</v>
      </c>
      <c r="L445" s="2"/>
      <c r="M445" s="3">
        <f t="shared" si="49"/>
        <v>366</v>
      </c>
      <c r="N445" s="3">
        <f t="shared" si="50"/>
        <v>1</v>
      </c>
      <c r="O445" s="3">
        <f t="shared" si="51"/>
        <v>143</v>
      </c>
      <c r="P445" s="3">
        <f t="shared" si="53"/>
        <v>222</v>
      </c>
      <c r="Q445" s="51">
        <f t="shared" si="52"/>
        <v>80497.200000000012</v>
      </c>
      <c r="R445" s="51"/>
      <c r="S445" s="51"/>
      <c r="T445" s="51"/>
      <c r="U445" s="51"/>
      <c r="V445" s="51"/>
      <c r="W445" s="13">
        <f t="shared" si="54"/>
        <v>54.590163934426229</v>
      </c>
      <c r="X445" s="14">
        <f t="shared" si="55"/>
        <v>24.26229508196721</v>
      </c>
    </row>
    <row r="446" spans="1:24" ht="14.5" x14ac:dyDescent="0.35">
      <c r="A446">
        <v>2337</v>
      </c>
      <c r="B446" t="s">
        <v>587</v>
      </c>
      <c r="C446" t="s">
        <v>1385</v>
      </c>
      <c r="D446" t="s">
        <v>316</v>
      </c>
      <c r="E446" t="s">
        <v>276</v>
      </c>
      <c r="F446" t="s">
        <v>504</v>
      </c>
      <c r="G446" t="s">
        <v>40</v>
      </c>
      <c r="H446" s="6">
        <v>43832</v>
      </c>
      <c r="I446" s="2">
        <v>45657</v>
      </c>
      <c r="J446">
        <v>362.6</v>
      </c>
      <c r="K446" s="45">
        <f t="shared" si="48"/>
        <v>832.04941176470618</v>
      </c>
      <c r="L446" s="2"/>
      <c r="M446" s="3">
        <f t="shared" si="49"/>
        <v>366</v>
      </c>
      <c r="N446" s="3">
        <f t="shared" si="50"/>
        <v>6</v>
      </c>
      <c r="O446" s="3">
        <f t="shared" si="51"/>
        <v>23</v>
      </c>
      <c r="P446" s="3">
        <f t="shared" si="53"/>
        <v>337</v>
      </c>
      <c r="Q446" s="51">
        <f t="shared" si="52"/>
        <v>122196.20000000001</v>
      </c>
      <c r="R446" s="51"/>
      <c r="S446" s="51"/>
      <c r="T446" s="51"/>
      <c r="U446" s="51"/>
      <c r="V446" s="51"/>
      <c r="W446" s="13">
        <f t="shared" si="54"/>
        <v>82.868852459016395</v>
      </c>
      <c r="X446" s="14">
        <f t="shared" si="55"/>
        <v>36.830601092896174</v>
      </c>
    </row>
    <row r="447" spans="1:24" ht="14.5" x14ac:dyDescent="0.35">
      <c r="A447">
        <v>2338</v>
      </c>
      <c r="B447" t="s">
        <v>588</v>
      </c>
      <c r="C447" t="s">
        <v>1385</v>
      </c>
      <c r="D447" t="s">
        <v>542</v>
      </c>
      <c r="E447" t="s">
        <v>276</v>
      </c>
      <c r="F447" t="s">
        <v>504</v>
      </c>
      <c r="G447" t="s">
        <v>40</v>
      </c>
      <c r="H447" s="6">
        <v>43832</v>
      </c>
      <c r="I447" s="2">
        <v>45657</v>
      </c>
      <c r="J447">
        <v>362.6</v>
      </c>
      <c r="K447" s="45">
        <f t="shared" si="48"/>
        <v>756.5422875816995</v>
      </c>
      <c r="L447" s="2"/>
      <c r="M447" s="3">
        <f t="shared" si="49"/>
        <v>366</v>
      </c>
      <c r="N447" s="3">
        <f t="shared" si="50"/>
        <v>2</v>
      </c>
      <c r="O447" s="3">
        <f t="shared" si="51"/>
        <v>0</v>
      </c>
      <c r="P447" s="3">
        <f t="shared" si="53"/>
        <v>364</v>
      </c>
      <c r="Q447" s="51">
        <f t="shared" si="52"/>
        <v>131986.4</v>
      </c>
      <c r="R447" s="51"/>
      <c r="S447" s="51"/>
      <c r="T447" s="51"/>
      <c r="U447" s="51"/>
      <c r="V447" s="51"/>
      <c r="W447" s="13">
        <f t="shared" si="54"/>
        <v>89.508196721311478</v>
      </c>
      <c r="X447" s="14">
        <f t="shared" si="55"/>
        <v>39.781420765027335</v>
      </c>
    </row>
    <row r="448" spans="1:24" ht="14.5" x14ac:dyDescent="0.35">
      <c r="A448">
        <v>2339</v>
      </c>
      <c r="B448" t="s">
        <v>589</v>
      </c>
      <c r="C448" t="s">
        <v>1488</v>
      </c>
      <c r="D448" t="s">
        <v>275</v>
      </c>
      <c r="E448" t="s">
        <v>276</v>
      </c>
      <c r="F448" t="s">
        <v>504</v>
      </c>
      <c r="G448" t="s">
        <v>40</v>
      </c>
      <c r="H448" s="6">
        <v>43832</v>
      </c>
      <c r="I448" s="2">
        <v>45657</v>
      </c>
      <c r="J448">
        <v>263</v>
      </c>
      <c r="K448" s="45" t="e">
        <f t="shared" si="48"/>
        <v>#N/A</v>
      </c>
      <c r="L448" s="2"/>
      <c r="M448" s="3">
        <f t="shared" si="49"/>
        <v>366</v>
      </c>
      <c r="N448" s="3">
        <f t="shared" si="50"/>
        <v>3</v>
      </c>
      <c r="O448" s="3">
        <f t="shared" si="51"/>
        <v>0</v>
      </c>
      <c r="P448" s="3">
        <f t="shared" si="53"/>
        <v>363</v>
      </c>
      <c r="Q448" s="51">
        <f t="shared" si="52"/>
        <v>95469</v>
      </c>
      <c r="R448" s="51"/>
      <c r="S448" s="51"/>
      <c r="T448" s="51"/>
      <c r="U448" s="51"/>
      <c r="V448" s="51"/>
      <c r="W448" s="13">
        <f t="shared" si="54"/>
        <v>89.26229508196721</v>
      </c>
      <c r="X448" s="14">
        <f t="shared" si="55"/>
        <v>39.672131147540995</v>
      </c>
    </row>
    <row r="449" spans="1:24" ht="14.5" x14ac:dyDescent="0.35">
      <c r="A449">
        <v>2340</v>
      </c>
      <c r="B449" t="s">
        <v>590</v>
      </c>
      <c r="C449" t="s">
        <v>1385</v>
      </c>
      <c r="D449" t="s">
        <v>316</v>
      </c>
      <c r="E449" t="s">
        <v>276</v>
      </c>
      <c r="F449" t="s">
        <v>504</v>
      </c>
      <c r="G449" t="s">
        <v>40</v>
      </c>
      <c r="H449" s="6">
        <v>43832</v>
      </c>
      <c r="I449" s="2">
        <v>45657</v>
      </c>
      <c r="J449">
        <v>362.6</v>
      </c>
      <c r="K449" s="45">
        <f t="shared" si="48"/>
        <v>961.04372549019604</v>
      </c>
      <c r="L449" s="2"/>
      <c r="M449" s="3">
        <f t="shared" si="49"/>
        <v>366</v>
      </c>
      <c r="N449" s="3">
        <f t="shared" si="50"/>
        <v>8</v>
      </c>
      <c r="O449" s="3">
        <f t="shared" si="51"/>
        <v>22</v>
      </c>
      <c r="P449" s="3">
        <f t="shared" si="53"/>
        <v>336</v>
      </c>
      <c r="Q449" s="51">
        <f t="shared" si="52"/>
        <v>121833.60000000001</v>
      </c>
      <c r="R449" s="51"/>
      <c r="S449" s="51"/>
      <c r="T449" s="51"/>
      <c r="U449" s="51"/>
      <c r="V449" s="51"/>
      <c r="W449" s="13">
        <f t="shared" si="54"/>
        <v>82.622950819672127</v>
      </c>
      <c r="X449" s="14">
        <f t="shared" si="55"/>
        <v>36.721311475409848</v>
      </c>
    </row>
    <row r="450" spans="1:24" ht="14.5" x14ac:dyDescent="0.35">
      <c r="A450">
        <v>2341</v>
      </c>
      <c r="B450" t="s">
        <v>591</v>
      </c>
      <c r="C450" t="s">
        <v>1488</v>
      </c>
      <c r="D450" t="s">
        <v>393</v>
      </c>
      <c r="E450" t="s">
        <v>276</v>
      </c>
      <c r="F450" t="s">
        <v>504</v>
      </c>
      <c r="G450" t="s">
        <v>40</v>
      </c>
      <c r="H450" s="6">
        <v>43936</v>
      </c>
      <c r="I450" s="2">
        <v>45657</v>
      </c>
      <c r="J450">
        <v>263</v>
      </c>
      <c r="K450" s="45" t="e">
        <f t="shared" si="48"/>
        <v>#N/A</v>
      </c>
      <c r="L450" s="2"/>
      <c r="M450" s="3">
        <f t="shared" si="49"/>
        <v>366</v>
      </c>
      <c r="N450" s="3">
        <f t="shared" si="50"/>
        <v>2</v>
      </c>
      <c r="O450" s="3">
        <f t="shared" si="51"/>
        <v>0</v>
      </c>
      <c r="P450" s="3">
        <f t="shared" si="53"/>
        <v>364</v>
      </c>
      <c r="Q450" s="51">
        <f t="shared" si="52"/>
        <v>95732</v>
      </c>
      <c r="R450" s="51"/>
      <c r="S450" s="51"/>
      <c r="T450" s="51"/>
      <c r="U450" s="51"/>
      <c r="V450" s="51"/>
      <c r="W450" s="13">
        <f t="shared" si="54"/>
        <v>89.508196721311478</v>
      </c>
      <c r="X450" s="14">
        <f t="shared" si="55"/>
        <v>39.781420765027335</v>
      </c>
    </row>
    <row r="451" spans="1:24" ht="14.5" x14ac:dyDescent="0.35">
      <c r="A451">
        <v>2342</v>
      </c>
      <c r="B451" t="s">
        <v>592</v>
      </c>
      <c r="C451" t="s">
        <v>1385</v>
      </c>
      <c r="D451" t="s">
        <v>316</v>
      </c>
      <c r="E451" t="s">
        <v>276</v>
      </c>
      <c r="F451" t="s">
        <v>504</v>
      </c>
      <c r="G451" t="s">
        <v>40</v>
      </c>
      <c r="H451" s="6">
        <v>43832</v>
      </c>
      <c r="I451" s="2">
        <v>45657</v>
      </c>
      <c r="J451">
        <v>362.6</v>
      </c>
      <c r="K451" s="45">
        <f t="shared" si="48"/>
        <v>833.89163398692824</v>
      </c>
      <c r="L451" s="2"/>
      <c r="M451" s="3">
        <f t="shared" si="49"/>
        <v>366</v>
      </c>
      <c r="N451" s="3">
        <f t="shared" si="50"/>
        <v>11</v>
      </c>
      <c r="O451" s="3">
        <f t="shared" si="51"/>
        <v>0</v>
      </c>
      <c r="P451" s="3">
        <f t="shared" si="53"/>
        <v>355</v>
      </c>
      <c r="Q451" s="51">
        <f t="shared" si="52"/>
        <v>128723.00000000001</v>
      </c>
      <c r="R451" s="51"/>
      <c r="S451" s="51"/>
      <c r="T451" s="51"/>
      <c r="U451" s="51"/>
      <c r="V451" s="51"/>
      <c r="W451" s="13">
        <f t="shared" si="54"/>
        <v>87.295081967213108</v>
      </c>
      <c r="X451" s="14">
        <f t="shared" si="55"/>
        <v>38.797814207650276</v>
      </c>
    </row>
    <row r="452" spans="1:24" ht="14.5" x14ac:dyDescent="0.35">
      <c r="A452">
        <v>2343</v>
      </c>
      <c r="B452" t="s">
        <v>593</v>
      </c>
      <c r="C452" t="s">
        <v>1385</v>
      </c>
      <c r="D452" t="s">
        <v>282</v>
      </c>
      <c r="E452" t="s">
        <v>276</v>
      </c>
      <c r="F452" t="s">
        <v>504</v>
      </c>
      <c r="G452" t="s">
        <v>40</v>
      </c>
      <c r="H452" s="6">
        <v>43832</v>
      </c>
      <c r="I452" s="2">
        <v>45657</v>
      </c>
      <c r="J452">
        <v>328.2</v>
      </c>
      <c r="K452" s="45">
        <f t="shared" si="48"/>
        <v>972.53130718954276</v>
      </c>
      <c r="L452" s="2"/>
      <c r="M452" s="3">
        <f t="shared" si="49"/>
        <v>366</v>
      </c>
      <c r="N452" s="3">
        <f t="shared" si="50"/>
        <v>12</v>
      </c>
      <c r="O452" s="3">
        <f t="shared" si="51"/>
        <v>0</v>
      </c>
      <c r="P452" s="3">
        <f t="shared" si="53"/>
        <v>354</v>
      </c>
      <c r="Q452" s="51">
        <f t="shared" si="52"/>
        <v>116182.8</v>
      </c>
      <c r="R452" s="51"/>
      <c r="S452" s="51"/>
      <c r="T452" s="51"/>
      <c r="U452" s="51"/>
      <c r="V452" s="51"/>
      <c r="W452" s="13">
        <f t="shared" si="54"/>
        <v>87.049180327868854</v>
      </c>
      <c r="X452" s="14">
        <f t="shared" si="55"/>
        <v>38.688524590163937</v>
      </c>
    </row>
    <row r="453" spans="1:24" ht="14.5" x14ac:dyDescent="0.35">
      <c r="A453">
        <v>2344</v>
      </c>
      <c r="B453" t="s">
        <v>594</v>
      </c>
      <c r="C453" t="s">
        <v>1385</v>
      </c>
      <c r="D453" t="s">
        <v>503</v>
      </c>
      <c r="E453" t="s">
        <v>276</v>
      </c>
      <c r="F453" t="s">
        <v>504</v>
      </c>
      <c r="G453" t="s">
        <v>40</v>
      </c>
      <c r="H453" s="6">
        <v>44409</v>
      </c>
      <c r="I453" s="2">
        <v>45657</v>
      </c>
      <c r="J453">
        <v>300.25</v>
      </c>
      <c r="K453" s="45">
        <f t="shared" ref="K453:K516" si="56">VLOOKUP(A453,promedio,29,FALSE)</f>
        <v>625.26509803921567</v>
      </c>
      <c r="L453" s="2"/>
      <c r="M453" s="3">
        <f t="shared" ref="M453:M516" si="57">IF(DATEDIF(H453,I453,"D")&gt;366,366,DATEDIF(H453,I453,"D")+1)</f>
        <v>366</v>
      </c>
      <c r="N453" s="3">
        <f t="shared" ref="N453:N516" si="58">IFERROR(VLOOKUP(A453,faltas,7,FALSE),0)</f>
        <v>0</v>
      </c>
      <c r="O453" s="3">
        <f t="shared" ref="O453:O516" si="59">IFERROR(VLOOKUP(A453,INCP,4,FALSE),0)</f>
        <v>0</v>
      </c>
      <c r="P453" s="3">
        <f t="shared" si="53"/>
        <v>366</v>
      </c>
      <c r="Q453" s="51">
        <f t="shared" ref="Q453:Q516" si="60">IF(J453&gt;TOPE,TOPE,J453)*P453</f>
        <v>109891.5</v>
      </c>
      <c r="R453" s="51"/>
      <c r="S453" s="51"/>
      <c r="T453" s="51"/>
      <c r="U453" s="51"/>
      <c r="V453" s="51"/>
      <c r="W453" s="13">
        <f t="shared" si="54"/>
        <v>90</v>
      </c>
      <c r="X453" s="14">
        <f t="shared" si="55"/>
        <v>40</v>
      </c>
    </row>
    <row r="454" spans="1:24" ht="14.5" x14ac:dyDescent="0.35">
      <c r="A454">
        <v>2345</v>
      </c>
      <c r="B454" t="s">
        <v>595</v>
      </c>
      <c r="C454" t="s">
        <v>1385</v>
      </c>
      <c r="D454" t="s">
        <v>512</v>
      </c>
      <c r="E454" t="s">
        <v>276</v>
      </c>
      <c r="F454" t="s">
        <v>504</v>
      </c>
      <c r="G454" t="s">
        <v>40</v>
      </c>
      <c r="H454" s="6">
        <v>43832</v>
      </c>
      <c r="I454" s="2">
        <v>45657</v>
      </c>
      <c r="J454">
        <v>434.62</v>
      </c>
      <c r="K454" s="45">
        <f t="shared" si="56"/>
        <v>997.24869281045744</v>
      </c>
      <c r="L454" s="2"/>
      <c r="M454" s="3">
        <f t="shared" si="57"/>
        <v>366</v>
      </c>
      <c r="N454" s="3">
        <f t="shared" si="58"/>
        <v>0</v>
      </c>
      <c r="O454" s="3">
        <f t="shared" si="59"/>
        <v>0</v>
      </c>
      <c r="P454" s="3">
        <f t="shared" ref="P454:P517" si="61">M454-N454-O454</f>
        <v>366</v>
      </c>
      <c r="Q454" s="51">
        <f t="shared" si="60"/>
        <v>159070.92000000001</v>
      </c>
      <c r="R454" s="51"/>
      <c r="S454" s="51"/>
      <c r="T454" s="51"/>
      <c r="U454" s="51"/>
      <c r="V454" s="51"/>
      <c r="W454" s="13">
        <f t="shared" ref="W454:W517" si="62">((90/366)*P454)</f>
        <v>90</v>
      </c>
      <c r="X454" s="14">
        <f t="shared" ref="X454:X517" si="63">((130/366)*P454-W454)</f>
        <v>40</v>
      </c>
    </row>
    <row r="455" spans="1:24" ht="14.5" x14ac:dyDescent="0.35">
      <c r="A455">
        <v>2346</v>
      </c>
      <c r="B455" t="s">
        <v>596</v>
      </c>
      <c r="C455" t="s">
        <v>1488</v>
      </c>
      <c r="D455" t="s">
        <v>573</v>
      </c>
      <c r="E455" t="s">
        <v>276</v>
      </c>
      <c r="F455" t="s">
        <v>307</v>
      </c>
      <c r="G455" t="s">
        <v>40</v>
      </c>
      <c r="H455" s="6">
        <v>43832</v>
      </c>
      <c r="I455" s="2">
        <v>45657</v>
      </c>
      <c r="J455">
        <v>345.08</v>
      </c>
      <c r="K455" s="45" t="e">
        <f t="shared" si="56"/>
        <v>#N/A</v>
      </c>
      <c r="L455" s="2"/>
      <c r="M455" s="3">
        <f t="shared" si="57"/>
        <v>366</v>
      </c>
      <c r="N455" s="3">
        <f t="shared" si="58"/>
        <v>1</v>
      </c>
      <c r="O455" s="3">
        <f t="shared" si="59"/>
        <v>0</v>
      </c>
      <c r="P455" s="3">
        <f t="shared" si="61"/>
        <v>365</v>
      </c>
      <c r="Q455" s="51">
        <f t="shared" si="60"/>
        <v>125954.2</v>
      </c>
      <c r="R455" s="51"/>
      <c r="S455" s="51"/>
      <c r="T455" s="51"/>
      <c r="U455" s="51"/>
      <c r="V455" s="51"/>
      <c r="W455" s="13">
        <f t="shared" si="62"/>
        <v>89.754098360655732</v>
      </c>
      <c r="X455" s="14">
        <f t="shared" si="63"/>
        <v>39.89071038251366</v>
      </c>
    </row>
    <row r="456" spans="1:24" ht="14.5" x14ac:dyDescent="0.35">
      <c r="A456">
        <v>2347</v>
      </c>
      <c r="B456" t="s">
        <v>597</v>
      </c>
      <c r="C456" t="s">
        <v>1385</v>
      </c>
      <c r="D456" t="s">
        <v>316</v>
      </c>
      <c r="E456" t="s">
        <v>276</v>
      </c>
      <c r="F456" t="s">
        <v>504</v>
      </c>
      <c r="G456" t="s">
        <v>40</v>
      </c>
      <c r="H456" s="6">
        <v>43832</v>
      </c>
      <c r="I456" s="2">
        <v>45657</v>
      </c>
      <c r="J456">
        <v>362.6</v>
      </c>
      <c r="K456" s="45">
        <f t="shared" si="56"/>
        <v>680.01843137254912</v>
      </c>
      <c r="L456" s="2"/>
      <c r="M456" s="3">
        <f t="shared" si="57"/>
        <v>366</v>
      </c>
      <c r="N456" s="3">
        <f t="shared" si="58"/>
        <v>3</v>
      </c>
      <c r="O456" s="3">
        <f t="shared" si="59"/>
        <v>0</v>
      </c>
      <c r="P456" s="3">
        <f t="shared" si="61"/>
        <v>363</v>
      </c>
      <c r="Q456" s="51">
        <f t="shared" si="60"/>
        <v>131623.80000000002</v>
      </c>
      <c r="R456" s="51"/>
      <c r="S456" s="51"/>
      <c r="T456" s="51"/>
      <c r="U456" s="51"/>
      <c r="V456" s="51"/>
      <c r="W456" s="13">
        <f t="shared" si="62"/>
        <v>89.26229508196721</v>
      </c>
      <c r="X456" s="14">
        <f t="shared" si="63"/>
        <v>39.672131147540995</v>
      </c>
    </row>
    <row r="457" spans="1:24" ht="14.5" x14ac:dyDescent="0.35">
      <c r="A457">
        <v>2349</v>
      </c>
      <c r="B457" t="s">
        <v>598</v>
      </c>
      <c r="C457" t="s">
        <v>1488</v>
      </c>
      <c r="D457" t="s">
        <v>542</v>
      </c>
      <c r="E457" t="s">
        <v>276</v>
      </c>
      <c r="F457" t="s">
        <v>504</v>
      </c>
      <c r="G457" t="s">
        <v>40</v>
      </c>
      <c r="H457" s="6">
        <v>43832</v>
      </c>
      <c r="I457" s="2">
        <v>45657</v>
      </c>
      <c r="J457">
        <v>345.08</v>
      </c>
      <c r="K457" s="45" t="e">
        <f t="shared" si="56"/>
        <v>#N/A</v>
      </c>
      <c r="L457" s="2"/>
      <c r="M457" s="3">
        <f t="shared" si="57"/>
        <v>366</v>
      </c>
      <c r="N457" s="3">
        <f t="shared" si="58"/>
        <v>11</v>
      </c>
      <c r="O457" s="3">
        <f t="shared" si="59"/>
        <v>0</v>
      </c>
      <c r="P457" s="3">
        <f t="shared" si="61"/>
        <v>355</v>
      </c>
      <c r="Q457" s="51">
        <f t="shared" si="60"/>
        <v>122503.4</v>
      </c>
      <c r="R457" s="51"/>
      <c r="S457" s="51"/>
      <c r="T457" s="51"/>
      <c r="U457" s="51"/>
      <c r="V457" s="51"/>
      <c r="W457" s="13">
        <f t="shared" si="62"/>
        <v>87.295081967213108</v>
      </c>
      <c r="X457" s="14">
        <f t="shared" si="63"/>
        <v>38.797814207650276</v>
      </c>
    </row>
    <row r="458" spans="1:24" ht="14.5" x14ac:dyDescent="0.35">
      <c r="A458">
        <v>2350</v>
      </c>
      <c r="B458" t="s">
        <v>599</v>
      </c>
      <c r="C458" t="s">
        <v>1385</v>
      </c>
      <c r="D458" t="s">
        <v>316</v>
      </c>
      <c r="E458" t="s">
        <v>276</v>
      </c>
      <c r="F458" t="s">
        <v>504</v>
      </c>
      <c r="G458" t="s">
        <v>40</v>
      </c>
      <c r="H458" s="6">
        <v>44228</v>
      </c>
      <c r="I458" s="2">
        <v>45657</v>
      </c>
      <c r="J458">
        <v>362.6</v>
      </c>
      <c r="K458" s="45">
        <f t="shared" si="56"/>
        <v>941.60921568627441</v>
      </c>
      <c r="L458" s="2"/>
      <c r="M458" s="3">
        <f t="shared" si="57"/>
        <v>366</v>
      </c>
      <c r="N458" s="3">
        <f t="shared" si="58"/>
        <v>12</v>
      </c>
      <c r="O458" s="3">
        <f t="shared" si="59"/>
        <v>0</v>
      </c>
      <c r="P458" s="3">
        <f t="shared" si="61"/>
        <v>354</v>
      </c>
      <c r="Q458" s="51">
        <f t="shared" si="60"/>
        <v>128360.40000000001</v>
      </c>
      <c r="R458" s="51"/>
      <c r="S458" s="51"/>
      <c r="T458" s="51"/>
      <c r="U458" s="51"/>
      <c r="V458" s="51"/>
      <c r="W458" s="13">
        <f t="shared" si="62"/>
        <v>87.049180327868854</v>
      </c>
      <c r="X458" s="14">
        <f t="shared" si="63"/>
        <v>38.688524590163937</v>
      </c>
    </row>
    <row r="459" spans="1:24" ht="14.5" x14ac:dyDescent="0.35">
      <c r="A459">
        <v>2351</v>
      </c>
      <c r="B459" t="s">
        <v>600</v>
      </c>
      <c r="C459" t="s">
        <v>1385</v>
      </c>
      <c r="D459" t="s">
        <v>503</v>
      </c>
      <c r="E459" t="s">
        <v>276</v>
      </c>
      <c r="F459" t="s">
        <v>504</v>
      </c>
      <c r="G459" t="s">
        <v>40</v>
      </c>
      <c r="H459" s="6">
        <v>43832</v>
      </c>
      <c r="I459" s="2">
        <v>45657</v>
      </c>
      <c r="J459">
        <v>300.25</v>
      </c>
      <c r="K459" s="45">
        <f t="shared" si="56"/>
        <v>595.58699346405228</v>
      </c>
      <c r="L459" s="2"/>
      <c r="M459" s="3">
        <f t="shared" si="57"/>
        <v>366</v>
      </c>
      <c r="N459" s="3">
        <f t="shared" si="58"/>
        <v>3</v>
      </c>
      <c r="O459" s="3">
        <f t="shared" si="59"/>
        <v>0</v>
      </c>
      <c r="P459" s="3">
        <f t="shared" si="61"/>
        <v>363</v>
      </c>
      <c r="Q459" s="51">
        <f t="shared" si="60"/>
        <v>108990.75</v>
      </c>
      <c r="R459" s="51"/>
      <c r="S459" s="51"/>
      <c r="T459" s="51"/>
      <c r="U459" s="51"/>
      <c r="V459" s="51"/>
      <c r="W459" s="13">
        <f t="shared" si="62"/>
        <v>89.26229508196721</v>
      </c>
      <c r="X459" s="14">
        <f t="shared" si="63"/>
        <v>39.672131147540995</v>
      </c>
    </row>
    <row r="460" spans="1:24" ht="14.5" x14ac:dyDescent="0.35">
      <c r="A460">
        <v>2352</v>
      </c>
      <c r="B460" t="s">
        <v>601</v>
      </c>
      <c r="C460" t="s">
        <v>1385</v>
      </c>
      <c r="D460" t="s">
        <v>282</v>
      </c>
      <c r="E460" t="s">
        <v>276</v>
      </c>
      <c r="F460" t="s">
        <v>504</v>
      </c>
      <c r="G460" t="s">
        <v>40</v>
      </c>
      <c r="H460" s="6">
        <v>43832</v>
      </c>
      <c r="I460" s="2">
        <v>45657</v>
      </c>
      <c r="J460">
        <v>328.2</v>
      </c>
      <c r="K460" s="45">
        <f t="shared" si="56"/>
        <v>972.85</v>
      </c>
      <c r="L460" s="2"/>
      <c r="M460" s="3">
        <f t="shared" si="57"/>
        <v>366</v>
      </c>
      <c r="N460" s="3">
        <f t="shared" si="58"/>
        <v>0</v>
      </c>
      <c r="O460" s="3">
        <f t="shared" si="59"/>
        <v>0</v>
      </c>
      <c r="P460" s="3">
        <f t="shared" si="61"/>
        <v>366</v>
      </c>
      <c r="Q460" s="51">
        <f t="shared" si="60"/>
        <v>120121.2</v>
      </c>
      <c r="R460" s="51"/>
      <c r="S460" s="51"/>
      <c r="T460" s="51"/>
      <c r="U460" s="51"/>
      <c r="V460" s="51"/>
      <c r="W460" s="13">
        <f t="shared" si="62"/>
        <v>90</v>
      </c>
      <c r="X460" s="14">
        <f t="shared" si="63"/>
        <v>40</v>
      </c>
    </row>
    <row r="461" spans="1:24" ht="14.5" x14ac:dyDescent="0.35">
      <c r="A461">
        <v>2353</v>
      </c>
      <c r="B461" t="s">
        <v>602</v>
      </c>
      <c r="C461" t="s">
        <v>1385</v>
      </c>
      <c r="D461" t="s">
        <v>512</v>
      </c>
      <c r="E461" t="s">
        <v>276</v>
      </c>
      <c r="F461" t="s">
        <v>504</v>
      </c>
      <c r="G461" t="s">
        <v>40</v>
      </c>
      <c r="H461" s="6">
        <v>43832</v>
      </c>
      <c r="I461" s="2">
        <v>45657</v>
      </c>
      <c r="J461">
        <v>434.62</v>
      </c>
      <c r="K461" s="45">
        <f t="shared" si="56"/>
        <v>752.00777777777773</v>
      </c>
      <c r="L461" s="2"/>
      <c r="M461" s="3">
        <f t="shared" si="57"/>
        <v>366</v>
      </c>
      <c r="N461" s="3">
        <f t="shared" si="58"/>
        <v>9</v>
      </c>
      <c r="O461" s="3">
        <f t="shared" si="59"/>
        <v>0</v>
      </c>
      <c r="P461" s="3">
        <f t="shared" si="61"/>
        <v>357</v>
      </c>
      <c r="Q461" s="51">
        <f t="shared" si="60"/>
        <v>155159.34</v>
      </c>
      <c r="R461" s="51"/>
      <c r="S461" s="51"/>
      <c r="T461" s="51"/>
      <c r="U461" s="51"/>
      <c r="V461" s="51"/>
      <c r="W461" s="13">
        <f t="shared" si="62"/>
        <v>87.786885245901644</v>
      </c>
      <c r="X461" s="14">
        <f t="shared" si="63"/>
        <v>39.016393442622942</v>
      </c>
    </row>
    <row r="462" spans="1:24" ht="14.5" x14ac:dyDescent="0.35">
      <c r="A462">
        <v>2354</v>
      </c>
      <c r="B462" t="s">
        <v>603</v>
      </c>
      <c r="C462" t="s">
        <v>1385</v>
      </c>
      <c r="D462" t="s">
        <v>286</v>
      </c>
      <c r="E462" t="s">
        <v>276</v>
      </c>
      <c r="F462" t="s">
        <v>1509</v>
      </c>
      <c r="G462" t="s">
        <v>1529</v>
      </c>
      <c r="H462" s="6">
        <v>43832</v>
      </c>
      <c r="I462" s="2">
        <v>45657</v>
      </c>
      <c r="J462">
        <v>455.8</v>
      </c>
      <c r="K462" s="45">
        <f t="shared" si="56"/>
        <v>990.89895424836573</v>
      </c>
      <c r="L462" s="2"/>
      <c r="M462" s="3">
        <f t="shared" si="57"/>
        <v>366</v>
      </c>
      <c r="N462" s="3">
        <f t="shared" si="58"/>
        <v>1</v>
      </c>
      <c r="O462" s="3">
        <f t="shared" si="59"/>
        <v>0</v>
      </c>
      <c r="P462" s="3">
        <f t="shared" si="61"/>
        <v>365</v>
      </c>
      <c r="Q462" s="51">
        <f t="shared" si="60"/>
        <v>166367</v>
      </c>
      <c r="R462" s="51"/>
      <c r="S462" s="51"/>
      <c r="T462" s="51"/>
      <c r="U462" s="51"/>
      <c r="V462" s="51"/>
      <c r="W462" s="13">
        <f t="shared" si="62"/>
        <v>89.754098360655732</v>
      </c>
      <c r="X462" s="14">
        <f t="shared" si="63"/>
        <v>39.89071038251366</v>
      </c>
    </row>
    <row r="463" spans="1:24" ht="14.5" x14ac:dyDescent="0.35">
      <c r="A463">
        <v>2355</v>
      </c>
      <c r="B463" t="s">
        <v>604</v>
      </c>
      <c r="C463" t="s">
        <v>1385</v>
      </c>
      <c r="D463" t="s">
        <v>275</v>
      </c>
      <c r="E463" t="s">
        <v>276</v>
      </c>
      <c r="F463" t="s">
        <v>504</v>
      </c>
      <c r="G463" t="s">
        <v>40</v>
      </c>
      <c r="H463" s="6">
        <v>43832</v>
      </c>
      <c r="I463" s="2">
        <v>45657</v>
      </c>
      <c r="J463">
        <v>300.25</v>
      </c>
      <c r="K463" s="45">
        <f t="shared" si="56"/>
        <v>775.48026143790855</v>
      </c>
      <c r="L463" s="2"/>
      <c r="M463" s="3">
        <f t="shared" si="57"/>
        <v>366</v>
      </c>
      <c r="N463" s="3">
        <f t="shared" si="58"/>
        <v>3</v>
      </c>
      <c r="O463" s="3">
        <f t="shared" si="59"/>
        <v>0</v>
      </c>
      <c r="P463" s="3">
        <f t="shared" si="61"/>
        <v>363</v>
      </c>
      <c r="Q463" s="51">
        <f t="shared" si="60"/>
        <v>108990.75</v>
      </c>
      <c r="R463" s="51"/>
      <c r="S463" s="51"/>
      <c r="T463" s="51"/>
      <c r="U463" s="51"/>
      <c r="V463" s="51"/>
      <c r="W463" s="13">
        <f t="shared" si="62"/>
        <v>89.26229508196721</v>
      </c>
      <c r="X463" s="14">
        <f t="shared" si="63"/>
        <v>39.672131147540995</v>
      </c>
    </row>
    <row r="464" spans="1:24" ht="14.5" x14ac:dyDescent="0.35">
      <c r="A464">
        <v>2356</v>
      </c>
      <c r="B464" t="s">
        <v>605</v>
      </c>
      <c r="C464" t="s">
        <v>1385</v>
      </c>
      <c r="D464" t="s">
        <v>275</v>
      </c>
      <c r="E464" t="s">
        <v>276</v>
      </c>
      <c r="F464" t="s">
        <v>504</v>
      </c>
      <c r="G464" t="s">
        <v>40</v>
      </c>
      <c r="H464" s="6">
        <v>43832</v>
      </c>
      <c r="I464" s="2">
        <v>45657</v>
      </c>
      <c r="J464">
        <v>300.25</v>
      </c>
      <c r="K464" s="45">
        <f t="shared" si="56"/>
        <v>726.52209150326803</v>
      </c>
      <c r="L464" s="2"/>
      <c r="M464" s="3">
        <f t="shared" si="57"/>
        <v>366</v>
      </c>
      <c r="N464" s="3">
        <f t="shared" si="58"/>
        <v>16</v>
      </c>
      <c r="O464" s="3">
        <f t="shared" si="59"/>
        <v>0</v>
      </c>
      <c r="P464" s="3">
        <f t="shared" si="61"/>
        <v>350</v>
      </c>
      <c r="Q464" s="51">
        <f t="shared" si="60"/>
        <v>105087.5</v>
      </c>
      <c r="R464" s="51"/>
      <c r="S464" s="51"/>
      <c r="T464" s="51"/>
      <c r="U464" s="51"/>
      <c r="V464" s="51"/>
      <c r="W464" s="13">
        <f t="shared" si="62"/>
        <v>86.065573770491795</v>
      </c>
      <c r="X464" s="14">
        <f t="shared" si="63"/>
        <v>38.251366120218592</v>
      </c>
    </row>
    <row r="465" spans="1:24" ht="14.5" x14ac:dyDescent="0.35">
      <c r="A465">
        <v>2358</v>
      </c>
      <c r="B465" t="s">
        <v>606</v>
      </c>
      <c r="C465" t="s">
        <v>1385</v>
      </c>
      <c r="D465" t="s">
        <v>316</v>
      </c>
      <c r="E465" t="s">
        <v>276</v>
      </c>
      <c r="F465" t="s">
        <v>504</v>
      </c>
      <c r="G465" t="s">
        <v>40</v>
      </c>
      <c r="H465" s="6">
        <v>43832</v>
      </c>
      <c r="I465" s="2">
        <v>45657</v>
      </c>
      <c r="J465">
        <v>362.6</v>
      </c>
      <c r="K465" s="45">
        <f t="shared" si="56"/>
        <v>978.8557516339871</v>
      </c>
      <c r="L465" s="2"/>
      <c r="M465" s="3">
        <f t="shared" si="57"/>
        <v>366</v>
      </c>
      <c r="N465" s="3">
        <f t="shared" si="58"/>
        <v>3</v>
      </c>
      <c r="O465" s="3">
        <f t="shared" si="59"/>
        <v>0</v>
      </c>
      <c r="P465" s="3">
        <f t="shared" si="61"/>
        <v>363</v>
      </c>
      <c r="Q465" s="51">
        <f t="shared" si="60"/>
        <v>131623.80000000002</v>
      </c>
      <c r="R465" s="51"/>
      <c r="S465" s="51"/>
      <c r="T465" s="51"/>
      <c r="U465" s="51"/>
      <c r="V465" s="51"/>
      <c r="W465" s="13">
        <f t="shared" si="62"/>
        <v>89.26229508196721</v>
      </c>
      <c r="X465" s="14">
        <f t="shared" si="63"/>
        <v>39.672131147540995</v>
      </c>
    </row>
    <row r="466" spans="1:24" s="4" customFormat="1" ht="14.5" x14ac:dyDescent="0.35">
      <c r="A466">
        <v>2359</v>
      </c>
      <c r="B466" t="s">
        <v>607</v>
      </c>
      <c r="C466" t="s">
        <v>1385</v>
      </c>
      <c r="D466" t="s">
        <v>282</v>
      </c>
      <c r="E466" t="s">
        <v>276</v>
      </c>
      <c r="F466" t="s">
        <v>504</v>
      </c>
      <c r="G466" t="s">
        <v>40</v>
      </c>
      <c r="H466" s="6">
        <v>43832</v>
      </c>
      <c r="I466" s="2">
        <v>45657</v>
      </c>
      <c r="J466">
        <v>328.2</v>
      </c>
      <c r="K466" s="45">
        <f t="shared" si="56"/>
        <v>828.16202614379085</v>
      </c>
      <c r="L466" s="2"/>
      <c r="M466" s="3">
        <f t="shared" si="57"/>
        <v>366</v>
      </c>
      <c r="N466" s="3">
        <f t="shared" si="58"/>
        <v>4</v>
      </c>
      <c r="O466" s="3">
        <f t="shared" si="59"/>
        <v>21</v>
      </c>
      <c r="P466" s="3">
        <f t="shared" si="61"/>
        <v>341</v>
      </c>
      <c r="Q466" s="51">
        <f t="shared" si="60"/>
        <v>111916.2</v>
      </c>
      <c r="R466" s="51"/>
      <c r="S466" s="51"/>
      <c r="T466" s="51"/>
      <c r="U466" s="51"/>
      <c r="V466" s="51"/>
      <c r="W466" s="13">
        <f t="shared" si="62"/>
        <v>83.852459016393439</v>
      </c>
      <c r="X466" s="14">
        <f t="shared" si="63"/>
        <v>37.267759562841533</v>
      </c>
    </row>
    <row r="467" spans="1:24" ht="14.5" x14ac:dyDescent="0.35">
      <c r="A467">
        <v>2360</v>
      </c>
      <c r="B467" t="s">
        <v>608</v>
      </c>
      <c r="C467" t="s">
        <v>1385</v>
      </c>
      <c r="D467" t="s">
        <v>316</v>
      </c>
      <c r="E467" t="s">
        <v>276</v>
      </c>
      <c r="F467" t="s">
        <v>504</v>
      </c>
      <c r="G467" t="s">
        <v>40</v>
      </c>
      <c r="H467" s="6">
        <v>43832</v>
      </c>
      <c r="I467" s="2">
        <v>45657</v>
      </c>
      <c r="J467">
        <v>362.6</v>
      </c>
      <c r="K467" s="45">
        <f t="shared" si="56"/>
        <v>890.7266666666668</v>
      </c>
      <c r="L467" s="2"/>
      <c r="M467" s="3">
        <f t="shared" si="57"/>
        <v>366</v>
      </c>
      <c r="N467" s="3">
        <f t="shared" si="58"/>
        <v>9</v>
      </c>
      <c r="O467" s="3">
        <f t="shared" si="59"/>
        <v>0</v>
      </c>
      <c r="P467" s="3">
        <f t="shared" si="61"/>
        <v>357</v>
      </c>
      <c r="Q467" s="51">
        <f t="shared" si="60"/>
        <v>129448.20000000001</v>
      </c>
      <c r="R467" s="51"/>
      <c r="S467" s="51"/>
      <c r="T467" s="51"/>
      <c r="U467" s="51"/>
      <c r="V467" s="51"/>
      <c r="W467" s="13">
        <f t="shared" si="62"/>
        <v>87.786885245901644</v>
      </c>
      <c r="X467" s="14">
        <f t="shared" si="63"/>
        <v>39.016393442622942</v>
      </c>
    </row>
    <row r="468" spans="1:24" ht="14.5" x14ac:dyDescent="0.35">
      <c r="A468">
        <v>2361</v>
      </c>
      <c r="B468" t="s">
        <v>609</v>
      </c>
      <c r="C468" t="s">
        <v>1385</v>
      </c>
      <c r="D468" t="s">
        <v>316</v>
      </c>
      <c r="E468" t="s">
        <v>276</v>
      </c>
      <c r="F468" t="s">
        <v>504</v>
      </c>
      <c r="G468" t="s">
        <v>40</v>
      </c>
      <c r="H468" s="6">
        <v>43832</v>
      </c>
      <c r="I468" s="2">
        <v>45657</v>
      </c>
      <c r="J468">
        <v>362.6</v>
      </c>
      <c r="K468" s="45">
        <f t="shared" si="56"/>
        <v>845.70450980392184</v>
      </c>
      <c r="L468" s="2"/>
      <c r="M468" s="3">
        <f t="shared" si="57"/>
        <v>366</v>
      </c>
      <c r="N468" s="3">
        <f t="shared" si="58"/>
        <v>3</v>
      </c>
      <c r="O468" s="3">
        <f t="shared" si="59"/>
        <v>6</v>
      </c>
      <c r="P468" s="3">
        <f t="shared" si="61"/>
        <v>357</v>
      </c>
      <c r="Q468" s="51">
        <f t="shared" si="60"/>
        <v>129448.20000000001</v>
      </c>
      <c r="R468" s="51"/>
      <c r="S468" s="51"/>
      <c r="T468" s="51"/>
      <c r="U468" s="51"/>
      <c r="V468" s="51"/>
      <c r="W468" s="13">
        <f t="shared" si="62"/>
        <v>87.786885245901644</v>
      </c>
      <c r="X468" s="14">
        <f t="shared" si="63"/>
        <v>39.016393442622942</v>
      </c>
    </row>
    <row r="469" spans="1:24" ht="14.5" x14ac:dyDescent="0.35">
      <c r="A469">
        <v>2362</v>
      </c>
      <c r="B469" t="s">
        <v>610</v>
      </c>
      <c r="C469" t="s">
        <v>1385</v>
      </c>
      <c r="D469" t="s">
        <v>503</v>
      </c>
      <c r="E469" t="s">
        <v>276</v>
      </c>
      <c r="F469" t="s">
        <v>504</v>
      </c>
      <c r="G469" t="s">
        <v>40</v>
      </c>
      <c r="H469" s="6">
        <v>43832</v>
      </c>
      <c r="I469" s="2">
        <v>45657</v>
      </c>
      <c r="J469">
        <v>300.25</v>
      </c>
      <c r="K469" s="45">
        <f t="shared" si="56"/>
        <v>579.15261437908498</v>
      </c>
      <c r="L469" s="2"/>
      <c r="M469" s="3">
        <f t="shared" si="57"/>
        <v>366</v>
      </c>
      <c r="N469" s="3">
        <f t="shared" si="58"/>
        <v>6</v>
      </c>
      <c r="O469" s="3">
        <f t="shared" si="59"/>
        <v>0</v>
      </c>
      <c r="P469" s="3">
        <f t="shared" si="61"/>
        <v>360</v>
      </c>
      <c r="Q469" s="51">
        <f t="shared" si="60"/>
        <v>108090</v>
      </c>
      <c r="R469" s="51"/>
      <c r="S469" s="51"/>
      <c r="T469" s="51"/>
      <c r="U469" s="51"/>
      <c r="V469" s="51"/>
      <c r="W469" s="13">
        <f t="shared" si="62"/>
        <v>88.52459016393442</v>
      </c>
      <c r="X469" s="14">
        <f t="shared" si="63"/>
        <v>39.344262295081975</v>
      </c>
    </row>
    <row r="470" spans="1:24" ht="14.5" x14ac:dyDescent="0.35">
      <c r="A470">
        <v>2363</v>
      </c>
      <c r="B470" t="s">
        <v>611</v>
      </c>
      <c r="C470" t="s">
        <v>1385</v>
      </c>
      <c r="D470" t="s">
        <v>512</v>
      </c>
      <c r="E470" t="s">
        <v>276</v>
      </c>
      <c r="F470" t="s">
        <v>504</v>
      </c>
      <c r="G470" t="s">
        <v>40</v>
      </c>
      <c r="H470" s="6">
        <v>43832</v>
      </c>
      <c r="I470" s="2">
        <v>45657</v>
      </c>
      <c r="J470">
        <v>434.62</v>
      </c>
      <c r="K470" s="45">
        <f t="shared" si="56"/>
        <v>941.27522875816987</v>
      </c>
      <c r="L470" s="2"/>
      <c r="M470" s="3">
        <f t="shared" si="57"/>
        <v>366</v>
      </c>
      <c r="N470" s="3">
        <f t="shared" si="58"/>
        <v>1</v>
      </c>
      <c r="O470" s="3">
        <f t="shared" si="59"/>
        <v>0</v>
      </c>
      <c r="P470" s="3">
        <f t="shared" si="61"/>
        <v>365</v>
      </c>
      <c r="Q470" s="51">
        <f t="shared" si="60"/>
        <v>158636.29999999999</v>
      </c>
      <c r="R470" s="51"/>
      <c r="S470" s="51"/>
      <c r="T470" s="51"/>
      <c r="U470" s="51"/>
      <c r="V470" s="51"/>
      <c r="W470" s="13">
        <f t="shared" si="62"/>
        <v>89.754098360655732</v>
      </c>
      <c r="X470" s="14">
        <f t="shared" si="63"/>
        <v>39.89071038251366</v>
      </c>
    </row>
    <row r="471" spans="1:24" ht="14.5" x14ac:dyDescent="0.35">
      <c r="A471">
        <v>2364</v>
      </c>
      <c r="B471" t="s">
        <v>612</v>
      </c>
      <c r="C471" t="s">
        <v>1385</v>
      </c>
      <c r="D471" t="s">
        <v>512</v>
      </c>
      <c r="E471" t="s">
        <v>276</v>
      </c>
      <c r="F471" t="s">
        <v>504</v>
      </c>
      <c r="G471" t="s">
        <v>40</v>
      </c>
      <c r="H471" s="6">
        <v>44198</v>
      </c>
      <c r="I471" s="2">
        <v>45657</v>
      </c>
      <c r="J471">
        <v>434.62</v>
      </c>
      <c r="K471" s="45">
        <f t="shared" si="56"/>
        <v>959.25163398692825</v>
      </c>
      <c r="L471" s="2"/>
      <c r="M471" s="3">
        <f t="shared" si="57"/>
        <v>366</v>
      </c>
      <c r="N471" s="3">
        <f t="shared" si="58"/>
        <v>0</v>
      </c>
      <c r="O471" s="3">
        <f t="shared" si="59"/>
        <v>0</v>
      </c>
      <c r="P471" s="3">
        <f t="shared" si="61"/>
        <v>366</v>
      </c>
      <c r="Q471" s="51">
        <f t="shared" si="60"/>
        <v>159070.92000000001</v>
      </c>
      <c r="R471" s="51"/>
      <c r="S471" s="51"/>
      <c r="T471" s="51"/>
      <c r="U471" s="51"/>
      <c r="V471" s="51"/>
      <c r="W471" s="13">
        <f t="shared" si="62"/>
        <v>90</v>
      </c>
      <c r="X471" s="14">
        <f t="shared" si="63"/>
        <v>40</v>
      </c>
    </row>
    <row r="472" spans="1:24" ht="14.5" x14ac:dyDescent="0.35">
      <c r="A472">
        <v>2365</v>
      </c>
      <c r="B472" t="s">
        <v>613</v>
      </c>
      <c r="C472" t="s">
        <v>1385</v>
      </c>
      <c r="D472" t="s">
        <v>282</v>
      </c>
      <c r="E472" t="s">
        <v>276</v>
      </c>
      <c r="F472" t="s">
        <v>504</v>
      </c>
      <c r="G472" t="s">
        <v>40</v>
      </c>
      <c r="H472" s="6">
        <v>43832</v>
      </c>
      <c r="I472" s="2">
        <v>45657</v>
      </c>
      <c r="J472">
        <v>328.2</v>
      </c>
      <c r="K472" s="45">
        <f t="shared" si="56"/>
        <v>859.4122875816995</v>
      </c>
      <c r="L472" s="2"/>
      <c r="M472" s="3">
        <f t="shared" si="57"/>
        <v>366</v>
      </c>
      <c r="N472" s="3">
        <f t="shared" si="58"/>
        <v>7</v>
      </c>
      <c r="O472" s="3">
        <f t="shared" si="59"/>
        <v>0</v>
      </c>
      <c r="P472" s="3">
        <f t="shared" si="61"/>
        <v>359</v>
      </c>
      <c r="Q472" s="51">
        <f t="shared" si="60"/>
        <v>117823.8</v>
      </c>
      <c r="R472" s="51"/>
      <c r="S472" s="51"/>
      <c r="T472" s="51"/>
      <c r="U472" s="51"/>
      <c r="V472" s="51"/>
      <c r="W472" s="13">
        <f t="shared" si="62"/>
        <v>88.278688524590166</v>
      </c>
      <c r="X472" s="14">
        <f t="shared" si="63"/>
        <v>39.234972677595636</v>
      </c>
    </row>
    <row r="473" spans="1:24" ht="14.5" x14ac:dyDescent="0.35">
      <c r="A473">
        <v>2366</v>
      </c>
      <c r="B473" t="s">
        <v>614</v>
      </c>
      <c r="C473" t="s">
        <v>1385</v>
      </c>
      <c r="D473" t="s">
        <v>316</v>
      </c>
      <c r="E473" t="s">
        <v>276</v>
      </c>
      <c r="F473" t="s">
        <v>504</v>
      </c>
      <c r="G473" t="s">
        <v>40</v>
      </c>
      <c r="H473" s="6">
        <v>43832</v>
      </c>
      <c r="I473" s="2">
        <v>45657</v>
      </c>
      <c r="J473">
        <v>362.6</v>
      </c>
      <c r="K473" s="45">
        <f t="shared" si="56"/>
        <v>969.21111111111122</v>
      </c>
      <c r="L473" s="2"/>
      <c r="M473" s="3">
        <f t="shared" si="57"/>
        <v>366</v>
      </c>
      <c r="N473" s="3">
        <f t="shared" si="58"/>
        <v>5</v>
      </c>
      <c r="O473" s="3">
        <f t="shared" si="59"/>
        <v>0</v>
      </c>
      <c r="P473" s="3">
        <f t="shared" si="61"/>
        <v>361</v>
      </c>
      <c r="Q473" s="51">
        <f t="shared" si="60"/>
        <v>130898.6</v>
      </c>
      <c r="R473" s="51"/>
      <c r="S473" s="51"/>
      <c r="T473" s="51"/>
      <c r="U473" s="51"/>
      <c r="V473" s="51"/>
      <c r="W473" s="13">
        <f t="shared" si="62"/>
        <v>88.770491803278688</v>
      </c>
      <c r="X473" s="14">
        <f t="shared" si="63"/>
        <v>39.453551912568301</v>
      </c>
    </row>
    <row r="474" spans="1:24" ht="14.5" x14ac:dyDescent="0.35">
      <c r="A474">
        <v>2367</v>
      </c>
      <c r="B474" t="s">
        <v>615</v>
      </c>
      <c r="C474" t="s">
        <v>1385</v>
      </c>
      <c r="D474" t="s">
        <v>503</v>
      </c>
      <c r="E474" t="s">
        <v>276</v>
      </c>
      <c r="F474" t="s">
        <v>504</v>
      </c>
      <c r="G474" t="s">
        <v>40</v>
      </c>
      <c r="H474" s="6">
        <v>43832</v>
      </c>
      <c r="I474" s="2">
        <v>45657</v>
      </c>
      <c r="J474">
        <v>300.25</v>
      </c>
      <c r="K474" s="45">
        <f t="shared" si="56"/>
        <v>781.98137254901962</v>
      </c>
      <c r="L474" s="2"/>
      <c r="M474" s="3">
        <f t="shared" si="57"/>
        <v>366</v>
      </c>
      <c r="N474" s="3">
        <f t="shared" si="58"/>
        <v>4</v>
      </c>
      <c r="O474" s="3">
        <f t="shared" si="59"/>
        <v>0</v>
      </c>
      <c r="P474" s="3">
        <f t="shared" si="61"/>
        <v>362</v>
      </c>
      <c r="Q474" s="51">
        <f t="shared" si="60"/>
        <v>108690.5</v>
      </c>
      <c r="R474" s="51"/>
      <c r="S474" s="51"/>
      <c r="T474" s="51"/>
      <c r="U474" s="51"/>
      <c r="V474" s="51"/>
      <c r="W474" s="13">
        <f t="shared" si="62"/>
        <v>89.016393442622956</v>
      </c>
      <c r="X474" s="14">
        <f t="shared" si="63"/>
        <v>39.562841530054641</v>
      </c>
    </row>
    <row r="475" spans="1:24" ht="14.5" x14ac:dyDescent="0.35">
      <c r="A475">
        <v>2368</v>
      </c>
      <c r="B475" t="s">
        <v>616</v>
      </c>
      <c r="C475" t="s">
        <v>1385</v>
      </c>
      <c r="D475" t="s">
        <v>292</v>
      </c>
      <c r="E475" t="s">
        <v>276</v>
      </c>
      <c r="F475" t="s">
        <v>277</v>
      </c>
      <c r="G475" t="s">
        <v>40</v>
      </c>
      <c r="H475" s="6">
        <v>43936</v>
      </c>
      <c r="I475" s="2">
        <v>45657</v>
      </c>
      <c r="J475">
        <v>434.62</v>
      </c>
      <c r="K475" s="45">
        <f t="shared" si="56"/>
        <v>785.66281045751623</v>
      </c>
      <c r="L475" s="2"/>
      <c r="M475" s="3">
        <f t="shared" si="57"/>
        <v>366</v>
      </c>
      <c r="N475" s="3">
        <f t="shared" si="58"/>
        <v>3</v>
      </c>
      <c r="O475" s="3">
        <f t="shared" si="59"/>
        <v>0</v>
      </c>
      <c r="P475" s="3">
        <f t="shared" si="61"/>
        <v>363</v>
      </c>
      <c r="Q475" s="51">
        <f t="shared" si="60"/>
        <v>157767.06</v>
      </c>
      <c r="R475" s="51"/>
      <c r="S475" s="51"/>
      <c r="T475" s="51"/>
      <c r="U475" s="51"/>
      <c r="V475" s="51"/>
      <c r="W475" s="13">
        <f t="shared" si="62"/>
        <v>89.26229508196721</v>
      </c>
      <c r="X475" s="14">
        <f t="shared" si="63"/>
        <v>39.672131147540995</v>
      </c>
    </row>
    <row r="476" spans="1:24" ht="14.5" x14ac:dyDescent="0.35">
      <c r="A476">
        <v>2369</v>
      </c>
      <c r="B476" t="s">
        <v>617</v>
      </c>
      <c r="C476" t="s">
        <v>1385</v>
      </c>
      <c r="D476" t="s">
        <v>292</v>
      </c>
      <c r="E476" t="s">
        <v>276</v>
      </c>
      <c r="F476" t="s">
        <v>504</v>
      </c>
      <c r="G476" t="s">
        <v>40</v>
      </c>
      <c r="H476" s="6">
        <v>43832</v>
      </c>
      <c r="I476" s="2">
        <v>45657</v>
      </c>
      <c r="J476">
        <v>434.62</v>
      </c>
      <c r="K476" s="45">
        <f t="shared" si="56"/>
        <v>1092.5831372549021</v>
      </c>
      <c r="L476" s="2"/>
      <c r="M476" s="3">
        <f t="shared" si="57"/>
        <v>366</v>
      </c>
      <c r="N476" s="3">
        <f t="shared" si="58"/>
        <v>8</v>
      </c>
      <c r="O476" s="3">
        <f t="shared" si="59"/>
        <v>3</v>
      </c>
      <c r="P476" s="3">
        <f t="shared" si="61"/>
        <v>355</v>
      </c>
      <c r="Q476" s="51">
        <f t="shared" si="60"/>
        <v>154290.1</v>
      </c>
      <c r="R476" s="51"/>
      <c r="S476" s="51"/>
      <c r="T476" s="51"/>
      <c r="U476" s="51"/>
      <c r="V476" s="51"/>
      <c r="W476" s="13">
        <f t="shared" si="62"/>
        <v>87.295081967213108</v>
      </c>
      <c r="X476" s="14">
        <f t="shared" si="63"/>
        <v>38.797814207650276</v>
      </c>
    </row>
    <row r="477" spans="1:24" ht="14.5" x14ac:dyDescent="0.35">
      <c r="A477">
        <v>2370</v>
      </c>
      <c r="B477" t="s">
        <v>618</v>
      </c>
      <c r="C477" t="s">
        <v>1385</v>
      </c>
      <c r="D477" t="s">
        <v>292</v>
      </c>
      <c r="E477" t="s">
        <v>276</v>
      </c>
      <c r="F477" t="s">
        <v>504</v>
      </c>
      <c r="G477" t="s">
        <v>40</v>
      </c>
      <c r="H477" s="6">
        <v>43832</v>
      </c>
      <c r="I477" s="2">
        <v>45657</v>
      </c>
      <c r="J477">
        <v>434.62</v>
      </c>
      <c r="K477" s="45">
        <f t="shared" si="56"/>
        <v>1313.5781699346405</v>
      </c>
      <c r="L477" s="2"/>
      <c r="M477" s="3">
        <f t="shared" si="57"/>
        <v>366</v>
      </c>
      <c r="N477" s="3">
        <f t="shared" si="58"/>
        <v>4</v>
      </c>
      <c r="O477" s="3">
        <f t="shared" si="59"/>
        <v>0</v>
      </c>
      <c r="P477" s="3">
        <f t="shared" si="61"/>
        <v>362</v>
      </c>
      <c r="Q477" s="51">
        <f t="shared" si="60"/>
        <v>157332.44</v>
      </c>
      <c r="R477" s="51"/>
      <c r="S477" s="51"/>
      <c r="T477" s="51"/>
      <c r="U477" s="51"/>
      <c r="V477" s="51"/>
      <c r="W477" s="13">
        <f t="shared" si="62"/>
        <v>89.016393442622956</v>
      </c>
      <c r="X477" s="14">
        <f t="shared" si="63"/>
        <v>39.562841530054641</v>
      </c>
    </row>
    <row r="478" spans="1:24" ht="14.5" x14ac:dyDescent="0.35">
      <c r="A478">
        <v>2371</v>
      </c>
      <c r="B478" t="s">
        <v>619</v>
      </c>
      <c r="C478" t="s">
        <v>1488</v>
      </c>
      <c r="D478" t="s">
        <v>316</v>
      </c>
      <c r="E478" t="s">
        <v>276</v>
      </c>
      <c r="F478" t="s">
        <v>504</v>
      </c>
      <c r="G478" t="s">
        <v>40</v>
      </c>
      <c r="H478" s="6">
        <v>43832</v>
      </c>
      <c r="I478" s="2">
        <v>45657</v>
      </c>
      <c r="J478">
        <v>362.6</v>
      </c>
      <c r="K478" s="45">
        <f t="shared" si="56"/>
        <v>829.4150326797386</v>
      </c>
      <c r="L478" s="2"/>
      <c r="M478" s="3">
        <f t="shared" si="57"/>
        <v>366</v>
      </c>
      <c r="N478" s="3">
        <f t="shared" si="58"/>
        <v>17</v>
      </c>
      <c r="O478" s="3">
        <f t="shared" si="59"/>
        <v>0</v>
      </c>
      <c r="P478" s="3">
        <f t="shared" si="61"/>
        <v>349</v>
      </c>
      <c r="Q478" s="51">
        <f t="shared" si="60"/>
        <v>126547.40000000001</v>
      </c>
      <c r="R478" s="51"/>
      <c r="S478" s="51"/>
      <c r="T478" s="51"/>
      <c r="U478" s="51"/>
      <c r="V478" s="51"/>
      <c r="W478" s="13">
        <f t="shared" si="62"/>
        <v>85.819672131147541</v>
      </c>
      <c r="X478" s="14">
        <f t="shared" si="63"/>
        <v>38.142076502732237</v>
      </c>
    </row>
    <row r="479" spans="1:24" ht="14.5" x14ac:dyDescent="0.35">
      <c r="A479">
        <v>2372</v>
      </c>
      <c r="B479" t="s">
        <v>620</v>
      </c>
      <c r="C479" t="s">
        <v>1385</v>
      </c>
      <c r="D479" t="s">
        <v>512</v>
      </c>
      <c r="E479" t="s">
        <v>276</v>
      </c>
      <c r="F479" t="s">
        <v>504</v>
      </c>
      <c r="G479" t="s">
        <v>40</v>
      </c>
      <c r="H479" s="6">
        <v>43832</v>
      </c>
      <c r="I479" s="2">
        <v>45657</v>
      </c>
      <c r="J479">
        <v>434.62</v>
      </c>
      <c r="K479" s="45">
        <f t="shared" si="56"/>
        <v>809.26555555555569</v>
      </c>
      <c r="L479" s="2"/>
      <c r="M479" s="3">
        <f t="shared" si="57"/>
        <v>366</v>
      </c>
      <c r="N479" s="3">
        <f t="shared" si="58"/>
        <v>7</v>
      </c>
      <c r="O479" s="3">
        <f t="shared" si="59"/>
        <v>91</v>
      </c>
      <c r="P479" s="3">
        <f t="shared" si="61"/>
        <v>268</v>
      </c>
      <c r="Q479" s="51">
        <f t="shared" si="60"/>
        <v>116478.16</v>
      </c>
      <c r="R479" s="51"/>
      <c r="S479" s="51"/>
      <c r="T479" s="51"/>
      <c r="U479" s="51"/>
      <c r="V479" s="51"/>
      <c r="W479" s="13">
        <f t="shared" si="62"/>
        <v>65.901639344262293</v>
      </c>
      <c r="X479" s="14">
        <f t="shared" si="63"/>
        <v>29.289617486338798</v>
      </c>
    </row>
    <row r="480" spans="1:24" ht="14.5" x14ac:dyDescent="0.35">
      <c r="A480">
        <v>2373</v>
      </c>
      <c r="B480" t="s">
        <v>621</v>
      </c>
      <c r="C480" t="s">
        <v>1385</v>
      </c>
      <c r="D480" t="s">
        <v>573</v>
      </c>
      <c r="E480" t="s">
        <v>276</v>
      </c>
      <c r="F480" t="s">
        <v>1500</v>
      </c>
      <c r="G480" t="s">
        <v>40</v>
      </c>
      <c r="H480" s="6">
        <v>43832</v>
      </c>
      <c r="I480" s="2">
        <v>45657</v>
      </c>
      <c r="J480">
        <v>362.6</v>
      </c>
      <c r="K480" s="45">
        <f t="shared" si="56"/>
        <v>884.58320261437939</v>
      </c>
      <c r="L480" s="2"/>
      <c r="M480" s="3">
        <f t="shared" si="57"/>
        <v>366</v>
      </c>
      <c r="N480" s="3">
        <f t="shared" si="58"/>
        <v>1</v>
      </c>
      <c r="O480" s="3">
        <f t="shared" si="59"/>
        <v>0</v>
      </c>
      <c r="P480" s="3">
        <f t="shared" si="61"/>
        <v>365</v>
      </c>
      <c r="Q480" s="51">
        <f t="shared" si="60"/>
        <v>132349</v>
      </c>
      <c r="R480" s="51"/>
      <c r="S480" s="51"/>
      <c r="T480" s="51"/>
      <c r="U480" s="51"/>
      <c r="V480" s="51"/>
      <c r="W480" s="13">
        <f t="shared" si="62"/>
        <v>89.754098360655732</v>
      </c>
      <c r="X480" s="14">
        <f t="shared" si="63"/>
        <v>39.89071038251366</v>
      </c>
    </row>
    <row r="481" spans="1:24" ht="14.5" x14ac:dyDescent="0.35">
      <c r="A481">
        <v>2374</v>
      </c>
      <c r="B481" t="s">
        <v>622</v>
      </c>
      <c r="C481" t="s">
        <v>1385</v>
      </c>
      <c r="D481" t="s">
        <v>512</v>
      </c>
      <c r="E481" t="s">
        <v>276</v>
      </c>
      <c r="F481" t="s">
        <v>504</v>
      </c>
      <c r="G481" t="s">
        <v>40</v>
      </c>
      <c r="H481" s="6">
        <v>43832</v>
      </c>
      <c r="I481" s="2">
        <v>45657</v>
      </c>
      <c r="J481">
        <v>434.62</v>
      </c>
      <c r="K481" s="45">
        <f t="shared" si="56"/>
        <v>890.42130718954263</v>
      </c>
      <c r="L481" s="2"/>
      <c r="M481" s="3">
        <f t="shared" si="57"/>
        <v>366</v>
      </c>
      <c r="N481" s="3">
        <f t="shared" si="58"/>
        <v>3</v>
      </c>
      <c r="O481" s="3">
        <f t="shared" si="59"/>
        <v>0</v>
      </c>
      <c r="P481" s="3">
        <f t="shared" si="61"/>
        <v>363</v>
      </c>
      <c r="Q481" s="51">
        <f t="shared" si="60"/>
        <v>157767.06</v>
      </c>
      <c r="R481" s="51"/>
      <c r="S481" s="51"/>
      <c r="T481" s="51"/>
      <c r="U481" s="51"/>
      <c r="V481" s="51"/>
      <c r="W481" s="13">
        <f t="shared" si="62"/>
        <v>89.26229508196721</v>
      </c>
      <c r="X481" s="14">
        <f t="shared" si="63"/>
        <v>39.672131147540995</v>
      </c>
    </row>
    <row r="482" spans="1:24" ht="14.5" x14ac:dyDescent="0.35">
      <c r="A482">
        <v>2375</v>
      </c>
      <c r="B482" t="s">
        <v>623</v>
      </c>
      <c r="C482" t="s">
        <v>1385</v>
      </c>
      <c r="D482" t="s">
        <v>512</v>
      </c>
      <c r="E482" t="s">
        <v>276</v>
      </c>
      <c r="F482" t="s">
        <v>504</v>
      </c>
      <c r="G482" t="s">
        <v>40</v>
      </c>
      <c r="H482" s="6">
        <v>43832</v>
      </c>
      <c r="I482" s="2">
        <v>45657</v>
      </c>
      <c r="J482">
        <v>434.62</v>
      </c>
      <c r="K482" s="45">
        <f t="shared" si="56"/>
        <v>801.85013071895435</v>
      </c>
      <c r="L482" s="2"/>
      <c r="M482" s="3">
        <f t="shared" si="57"/>
        <v>366</v>
      </c>
      <c r="N482" s="3">
        <f t="shared" si="58"/>
        <v>0</v>
      </c>
      <c r="O482" s="3">
        <f t="shared" si="59"/>
        <v>0</v>
      </c>
      <c r="P482" s="3">
        <f t="shared" si="61"/>
        <v>366</v>
      </c>
      <c r="Q482" s="51">
        <f t="shared" si="60"/>
        <v>159070.92000000001</v>
      </c>
      <c r="R482" s="51"/>
      <c r="S482" s="51"/>
      <c r="T482" s="51"/>
      <c r="U482" s="51"/>
      <c r="V482" s="51"/>
      <c r="W482" s="13">
        <f t="shared" si="62"/>
        <v>90</v>
      </c>
      <c r="X482" s="14">
        <f t="shared" si="63"/>
        <v>40</v>
      </c>
    </row>
    <row r="483" spans="1:24" ht="14.5" x14ac:dyDescent="0.35">
      <c r="A483">
        <v>2376</v>
      </c>
      <c r="B483" t="s">
        <v>624</v>
      </c>
      <c r="C483" t="s">
        <v>1385</v>
      </c>
      <c r="D483" t="s">
        <v>316</v>
      </c>
      <c r="E483" t="s">
        <v>276</v>
      </c>
      <c r="F483" t="s">
        <v>504</v>
      </c>
      <c r="G483" t="s">
        <v>40</v>
      </c>
      <c r="H483" s="6">
        <v>43832</v>
      </c>
      <c r="I483" s="2">
        <v>45657</v>
      </c>
      <c r="J483">
        <v>362.6</v>
      </c>
      <c r="K483" s="45">
        <f t="shared" si="56"/>
        <v>974.52464052287598</v>
      </c>
      <c r="L483" s="2"/>
      <c r="M483" s="3">
        <f t="shared" si="57"/>
        <v>366</v>
      </c>
      <c r="N483" s="3">
        <f t="shared" si="58"/>
        <v>6</v>
      </c>
      <c r="O483" s="3">
        <f t="shared" si="59"/>
        <v>0</v>
      </c>
      <c r="P483" s="3">
        <f t="shared" si="61"/>
        <v>360</v>
      </c>
      <c r="Q483" s="51">
        <f t="shared" si="60"/>
        <v>130536.00000000001</v>
      </c>
      <c r="R483" s="51"/>
      <c r="S483" s="51"/>
      <c r="T483" s="51"/>
      <c r="U483" s="51"/>
      <c r="V483" s="51"/>
      <c r="W483" s="13">
        <f t="shared" si="62"/>
        <v>88.52459016393442</v>
      </c>
      <c r="X483" s="14">
        <f t="shared" si="63"/>
        <v>39.344262295081975</v>
      </c>
    </row>
    <row r="484" spans="1:24" ht="14.5" x14ac:dyDescent="0.35">
      <c r="A484">
        <v>2377</v>
      </c>
      <c r="B484" t="s">
        <v>625</v>
      </c>
      <c r="C484" t="s">
        <v>1385</v>
      </c>
      <c r="D484" t="s">
        <v>512</v>
      </c>
      <c r="E484" t="s">
        <v>276</v>
      </c>
      <c r="F484" t="s">
        <v>504</v>
      </c>
      <c r="G484" t="s">
        <v>40</v>
      </c>
      <c r="H484" s="6">
        <v>43832</v>
      </c>
      <c r="I484" s="2">
        <v>45657</v>
      </c>
      <c r="J484">
        <v>434.62</v>
      </c>
      <c r="K484" s="45">
        <f t="shared" si="56"/>
        <v>1163.273660130719</v>
      </c>
      <c r="L484" s="2"/>
      <c r="M484" s="3">
        <f t="shared" si="57"/>
        <v>366</v>
      </c>
      <c r="N484" s="3">
        <f t="shared" si="58"/>
        <v>1</v>
      </c>
      <c r="O484" s="3">
        <f t="shared" si="59"/>
        <v>0</v>
      </c>
      <c r="P484" s="3">
        <f t="shared" si="61"/>
        <v>365</v>
      </c>
      <c r="Q484" s="51">
        <f t="shared" si="60"/>
        <v>158636.29999999999</v>
      </c>
      <c r="R484" s="51"/>
      <c r="S484" s="51"/>
      <c r="T484" s="51"/>
      <c r="U484" s="51"/>
      <c r="V484" s="51"/>
      <c r="W484" s="13">
        <f t="shared" si="62"/>
        <v>89.754098360655732</v>
      </c>
      <c r="X484" s="14">
        <f t="shared" si="63"/>
        <v>39.89071038251366</v>
      </c>
    </row>
    <row r="485" spans="1:24" ht="14.5" x14ac:dyDescent="0.35">
      <c r="A485">
        <v>2378</v>
      </c>
      <c r="B485" t="s">
        <v>626</v>
      </c>
      <c r="C485" t="s">
        <v>1385</v>
      </c>
      <c r="D485" t="s">
        <v>503</v>
      </c>
      <c r="E485" t="s">
        <v>276</v>
      </c>
      <c r="F485" t="s">
        <v>504</v>
      </c>
      <c r="G485" t="s">
        <v>40</v>
      </c>
      <c r="H485" s="6">
        <v>44669</v>
      </c>
      <c r="I485" s="2">
        <v>45657</v>
      </c>
      <c r="J485">
        <v>300.25</v>
      </c>
      <c r="K485" s="45">
        <f t="shared" si="56"/>
        <v>516.80810457516338</v>
      </c>
      <c r="L485" s="2"/>
      <c r="M485" s="3">
        <f t="shared" si="57"/>
        <v>366</v>
      </c>
      <c r="N485" s="3">
        <f t="shared" si="58"/>
        <v>12</v>
      </c>
      <c r="O485" s="3">
        <f t="shared" si="59"/>
        <v>89</v>
      </c>
      <c r="P485" s="3">
        <f t="shared" si="61"/>
        <v>265</v>
      </c>
      <c r="Q485" s="51">
        <f t="shared" si="60"/>
        <v>79566.25</v>
      </c>
      <c r="R485" s="51"/>
      <c r="S485" s="51"/>
      <c r="T485" s="51"/>
      <c r="U485" s="51"/>
      <c r="V485" s="51"/>
      <c r="W485" s="13">
        <f t="shared" si="62"/>
        <v>65.163934426229503</v>
      </c>
      <c r="X485" s="14">
        <f t="shared" si="63"/>
        <v>28.961748633879793</v>
      </c>
    </row>
    <row r="486" spans="1:24" ht="14.5" x14ac:dyDescent="0.35">
      <c r="A486">
        <v>2379</v>
      </c>
      <c r="B486" t="s">
        <v>628</v>
      </c>
      <c r="C486" t="s">
        <v>1385</v>
      </c>
      <c r="D486" t="s">
        <v>282</v>
      </c>
      <c r="E486" t="s">
        <v>276</v>
      </c>
      <c r="F486" t="s">
        <v>504</v>
      </c>
      <c r="G486" t="s">
        <v>40</v>
      </c>
      <c r="H486" s="6">
        <v>43832</v>
      </c>
      <c r="I486" s="2">
        <v>45657</v>
      </c>
      <c r="J486">
        <v>328.2</v>
      </c>
      <c r="K486" s="45">
        <f t="shared" si="56"/>
        <v>889.40575163398705</v>
      </c>
      <c r="L486" s="2"/>
      <c r="M486" s="3">
        <f t="shared" si="57"/>
        <v>366</v>
      </c>
      <c r="N486" s="3">
        <f t="shared" si="58"/>
        <v>0</v>
      </c>
      <c r="O486" s="3">
        <f t="shared" si="59"/>
        <v>2</v>
      </c>
      <c r="P486" s="3">
        <f t="shared" si="61"/>
        <v>364</v>
      </c>
      <c r="Q486" s="51">
        <f t="shared" si="60"/>
        <v>119464.8</v>
      </c>
      <c r="R486" s="51"/>
      <c r="S486" s="51"/>
      <c r="T486" s="51"/>
      <c r="U486" s="51"/>
      <c r="V486" s="51"/>
      <c r="W486" s="13">
        <f t="shared" si="62"/>
        <v>89.508196721311478</v>
      </c>
      <c r="X486" s="14">
        <f t="shared" si="63"/>
        <v>39.781420765027335</v>
      </c>
    </row>
    <row r="487" spans="1:24" ht="14.5" x14ac:dyDescent="0.35">
      <c r="A487">
        <v>2380</v>
      </c>
      <c r="B487" t="s">
        <v>629</v>
      </c>
      <c r="C487" t="s">
        <v>1385</v>
      </c>
      <c r="D487" t="s">
        <v>1073</v>
      </c>
      <c r="E487" t="s">
        <v>276</v>
      </c>
      <c r="F487" t="s">
        <v>1071</v>
      </c>
      <c r="G487" t="s">
        <v>40</v>
      </c>
      <c r="H487" s="6">
        <v>43832</v>
      </c>
      <c r="I487" s="2">
        <v>45657</v>
      </c>
      <c r="J487">
        <v>300.25</v>
      </c>
      <c r="K487" s="45">
        <f t="shared" si="56"/>
        <v>693.05581699346396</v>
      </c>
      <c r="L487" s="2"/>
      <c r="M487" s="3">
        <f t="shared" si="57"/>
        <v>366</v>
      </c>
      <c r="N487" s="3">
        <f t="shared" si="58"/>
        <v>3</v>
      </c>
      <c r="O487" s="3">
        <f t="shared" si="59"/>
        <v>0</v>
      </c>
      <c r="P487" s="3">
        <f t="shared" si="61"/>
        <v>363</v>
      </c>
      <c r="Q487" s="51">
        <f t="shared" si="60"/>
        <v>108990.75</v>
      </c>
      <c r="R487" s="51"/>
      <c r="S487" s="51"/>
      <c r="T487" s="51"/>
      <c r="U487" s="51"/>
      <c r="V487" s="51"/>
      <c r="W487" s="13">
        <f t="shared" si="62"/>
        <v>89.26229508196721</v>
      </c>
      <c r="X487" s="14">
        <f t="shared" si="63"/>
        <v>39.672131147540995</v>
      </c>
    </row>
    <row r="488" spans="1:24" ht="14.5" x14ac:dyDescent="0.35">
      <c r="A488">
        <v>2381</v>
      </c>
      <c r="B488" t="s">
        <v>630</v>
      </c>
      <c r="C488" t="s">
        <v>1385</v>
      </c>
      <c r="D488" t="s">
        <v>542</v>
      </c>
      <c r="E488" t="s">
        <v>276</v>
      </c>
      <c r="F488" t="s">
        <v>504</v>
      </c>
      <c r="G488" t="s">
        <v>40</v>
      </c>
      <c r="H488" s="6">
        <v>43832</v>
      </c>
      <c r="I488" s="2">
        <v>45657</v>
      </c>
      <c r="J488">
        <v>362.6</v>
      </c>
      <c r="K488" s="45">
        <f t="shared" si="56"/>
        <v>634.20235294117651</v>
      </c>
      <c r="L488" s="2"/>
      <c r="M488" s="3">
        <f t="shared" si="57"/>
        <v>366</v>
      </c>
      <c r="N488" s="3">
        <f t="shared" si="58"/>
        <v>12</v>
      </c>
      <c r="O488" s="3">
        <f t="shared" si="59"/>
        <v>20</v>
      </c>
      <c r="P488" s="3">
        <f t="shared" si="61"/>
        <v>334</v>
      </c>
      <c r="Q488" s="51">
        <f t="shared" si="60"/>
        <v>121108.40000000001</v>
      </c>
      <c r="R488" s="51"/>
      <c r="S488" s="51"/>
      <c r="T488" s="51"/>
      <c r="U488" s="51"/>
      <c r="V488" s="51"/>
      <c r="W488" s="13">
        <f t="shared" si="62"/>
        <v>82.131147540983605</v>
      </c>
      <c r="X488" s="14">
        <f t="shared" si="63"/>
        <v>36.502732240437169</v>
      </c>
    </row>
    <row r="489" spans="1:24" ht="14.5" x14ac:dyDescent="0.35">
      <c r="A489">
        <v>2382</v>
      </c>
      <c r="B489" t="s">
        <v>631</v>
      </c>
      <c r="C489" t="s">
        <v>1385</v>
      </c>
      <c r="D489" t="s">
        <v>286</v>
      </c>
      <c r="E489" t="s">
        <v>276</v>
      </c>
      <c r="F489" t="s">
        <v>1505</v>
      </c>
      <c r="G489" t="s">
        <v>40</v>
      </c>
      <c r="H489" s="6">
        <v>43832</v>
      </c>
      <c r="I489" s="2">
        <v>45657</v>
      </c>
      <c r="J489">
        <v>424</v>
      </c>
      <c r="K489" s="45">
        <f t="shared" si="56"/>
        <v>1076.0901960784313</v>
      </c>
      <c r="L489" s="2"/>
      <c r="M489" s="3">
        <f t="shared" si="57"/>
        <v>366</v>
      </c>
      <c r="N489" s="3">
        <f t="shared" si="58"/>
        <v>0</v>
      </c>
      <c r="O489" s="3">
        <f t="shared" si="59"/>
        <v>0</v>
      </c>
      <c r="P489" s="3">
        <f t="shared" si="61"/>
        <v>366</v>
      </c>
      <c r="Q489" s="51">
        <f t="shared" si="60"/>
        <v>155184</v>
      </c>
      <c r="R489" s="51"/>
      <c r="S489" s="51"/>
      <c r="T489" s="51"/>
      <c r="U489" s="51"/>
      <c r="V489" s="51"/>
      <c r="W489" s="13">
        <f t="shared" si="62"/>
        <v>90</v>
      </c>
      <c r="X489" s="14">
        <f t="shared" si="63"/>
        <v>40</v>
      </c>
    </row>
    <row r="490" spans="1:24" ht="14.5" x14ac:dyDescent="0.35">
      <c r="A490">
        <v>2383</v>
      </c>
      <c r="B490" t="s">
        <v>632</v>
      </c>
      <c r="C490" t="s">
        <v>1385</v>
      </c>
      <c r="D490" t="s">
        <v>292</v>
      </c>
      <c r="E490" t="s">
        <v>276</v>
      </c>
      <c r="F490" t="s">
        <v>1505</v>
      </c>
      <c r="G490" t="s">
        <v>40</v>
      </c>
      <c r="H490" s="6">
        <v>43832</v>
      </c>
      <c r="I490" s="2">
        <v>45657</v>
      </c>
      <c r="J490">
        <v>434.62</v>
      </c>
      <c r="K490" s="45">
        <f t="shared" si="56"/>
        <v>787.47830065359472</v>
      </c>
      <c r="L490" s="2"/>
      <c r="M490" s="3">
        <f t="shared" si="57"/>
        <v>366</v>
      </c>
      <c r="N490" s="3">
        <f t="shared" si="58"/>
        <v>0</v>
      </c>
      <c r="O490" s="3">
        <f t="shared" si="59"/>
        <v>0</v>
      </c>
      <c r="P490" s="3">
        <f t="shared" si="61"/>
        <v>366</v>
      </c>
      <c r="Q490" s="51">
        <f t="shared" si="60"/>
        <v>159070.92000000001</v>
      </c>
      <c r="R490" s="51"/>
      <c r="S490" s="51"/>
      <c r="T490" s="51"/>
      <c r="U490" s="51"/>
      <c r="V490" s="51"/>
      <c r="W490" s="13">
        <f t="shared" si="62"/>
        <v>90</v>
      </c>
      <c r="X490" s="14">
        <f t="shared" si="63"/>
        <v>40</v>
      </c>
    </row>
    <row r="491" spans="1:24" ht="14.5" x14ac:dyDescent="0.35">
      <c r="A491">
        <v>2384</v>
      </c>
      <c r="B491" t="s">
        <v>633</v>
      </c>
      <c r="C491" t="s">
        <v>1385</v>
      </c>
      <c r="D491" t="s">
        <v>282</v>
      </c>
      <c r="E491" t="s">
        <v>276</v>
      </c>
      <c r="F491" t="s">
        <v>504</v>
      </c>
      <c r="G491" t="s">
        <v>40</v>
      </c>
      <c r="H491" s="6">
        <v>43832</v>
      </c>
      <c r="I491" s="2">
        <v>45657</v>
      </c>
      <c r="J491">
        <v>328.2</v>
      </c>
      <c r="K491" s="45">
        <f t="shared" si="56"/>
        <v>1059.2367973856212</v>
      </c>
      <c r="L491" s="2"/>
      <c r="M491" s="3">
        <f t="shared" si="57"/>
        <v>366</v>
      </c>
      <c r="N491" s="3">
        <f t="shared" si="58"/>
        <v>5</v>
      </c>
      <c r="O491" s="3">
        <f t="shared" si="59"/>
        <v>7</v>
      </c>
      <c r="P491" s="3">
        <f t="shared" si="61"/>
        <v>354</v>
      </c>
      <c r="Q491" s="51">
        <f t="shared" si="60"/>
        <v>116182.8</v>
      </c>
      <c r="R491" s="51"/>
      <c r="S491" s="51"/>
      <c r="T491" s="51"/>
      <c r="U491" s="51"/>
      <c r="V491" s="51"/>
      <c r="W491" s="13">
        <f t="shared" si="62"/>
        <v>87.049180327868854</v>
      </c>
      <c r="X491" s="14">
        <f t="shared" si="63"/>
        <v>38.688524590163937</v>
      </c>
    </row>
    <row r="492" spans="1:24" ht="14.5" x14ac:dyDescent="0.35">
      <c r="A492">
        <v>2385</v>
      </c>
      <c r="B492" t="s">
        <v>634</v>
      </c>
      <c r="C492" t="s">
        <v>1385</v>
      </c>
      <c r="D492" t="s">
        <v>292</v>
      </c>
      <c r="E492" t="s">
        <v>276</v>
      </c>
      <c r="F492" t="s">
        <v>504</v>
      </c>
      <c r="G492" t="s">
        <v>40</v>
      </c>
      <c r="H492" s="6">
        <v>43832</v>
      </c>
      <c r="I492" s="2">
        <v>45657</v>
      </c>
      <c r="J492">
        <v>434.62</v>
      </c>
      <c r="K492" s="45">
        <f t="shared" si="56"/>
        <v>960.46908496732055</v>
      </c>
      <c r="L492" s="2"/>
      <c r="M492" s="3">
        <f t="shared" si="57"/>
        <v>366</v>
      </c>
      <c r="N492" s="3">
        <f t="shared" si="58"/>
        <v>0</v>
      </c>
      <c r="O492" s="3">
        <f t="shared" si="59"/>
        <v>14</v>
      </c>
      <c r="P492" s="3">
        <f t="shared" si="61"/>
        <v>352</v>
      </c>
      <c r="Q492" s="51">
        <f t="shared" si="60"/>
        <v>152986.23999999999</v>
      </c>
      <c r="R492" s="51"/>
      <c r="S492" s="51"/>
      <c r="T492" s="51"/>
      <c r="U492" s="51"/>
      <c r="V492" s="51"/>
      <c r="W492" s="13">
        <f t="shared" si="62"/>
        <v>86.557377049180332</v>
      </c>
      <c r="X492" s="14">
        <f t="shared" si="63"/>
        <v>38.469945355191257</v>
      </c>
    </row>
    <row r="493" spans="1:24" ht="14.5" x14ac:dyDescent="0.35">
      <c r="A493">
        <v>2386</v>
      </c>
      <c r="B493" t="s">
        <v>635</v>
      </c>
      <c r="C493" t="s">
        <v>1385</v>
      </c>
      <c r="D493" t="s">
        <v>393</v>
      </c>
      <c r="E493" t="s">
        <v>276</v>
      </c>
      <c r="F493" t="s">
        <v>504</v>
      </c>
      <c r="G493" t="s">
        <v>40</v>
      </c>
      <c r="H493" s="6">
        <v>43936</v>
      </c>
      <c r="I493" s="2">
        <v>45657</v>
      </c>
      <c r="J493">
        <v>328.2</v>
      </c>
      <c r="K493" s="45">
        <f t="shared" si="56"/>
        <v>660.85692810457522</v>
      </c>
      <c r="L493" s="2"/>
      <c r="M493" s="3">
        <f t="shared" si="57"/>
        <v>366</v>
      </c>
      <c r="N493" s="3">
        <f t="shared" si="58"/>
        <v>1</v>
      </c>
      <c r="O493" s="3">
        <f t="shared" si="59"/>
        <v>0</v>
      </c>
      <c r="P493" s="3">
        <f t="shared" si="61"/>
        <v>365</v>
      </c>
      <c r="Q493" s="51">
        <f t="shared" si="60"/>
        <v>119793</v>
      </c>
      <c r="R493" s="51"/>
      <c r="S493" s="51"/>
      <c r="T493" s="51"/>
      <c r="U493" s="51"/>
      <c r="V493" s="51"/>
      <c r="W493" s="13">
        <f t="shared" si="62"/>
        <v>89.754098360655732</v>
      </c>
      <c r="X493" s="14">
        <f t="shared" si="63"/>
        <v>39.89071038251366</v>
      </c>
    </row>
    <row r="494" spans="1:24" ht="14.5" x14ac:dyDescent="0.35">
      <c r="A494">
        <v>2387</v>
      </c>
      <c r="B494" t="s">
        <v>636</v>
      </c>
      <c r="C494" t="s">
        <v>1385</v>
      </c>
      <c r="D494" t="s">
        <v>512</v>
      </c>
      <c r="E494" t="s">
        <v>276</v>
      </c>
      <c r="F494" t="s">
        <v>504</v>
      </c>
      <c r="G494" t="s">
        <v>40</v>
      </c>
      <c r="H494" s="6">
        <v>43832</v>
      </c>
      <c r="I494" s="2">
        <v>45657</v>
      </c>
      <c r="J494">
        <v>434.62</v>
      </c>
      <c r="K494" s="45">
        <f t="shared" si="56"/>
        <v>835.5660784313726</v>
      </c>
      <c r="L494" s="2"/>
      <c r="M494" s="3">
        <f t="shared" si="57"/>
        <v>366</v>
      </c>
      <c r="N494" s="3">
        <f t="shared" si="58"/>
        <v>3</v>
      </c>
      <c r="O494" s="3">
        <f t="shared" si="59"/>
        <v>0</v>
      </c>
      <c r="P494" s="3">
        <f t="shared" si="61"/>
        <v>363</v>
      </c>
      <c r="Q494" s="51">
        <f t="shared" si="60"/>
        <v>157767.06</v>
      </c>
      <c r="R494" s="51"/>
      <c r="S494" s="51"/>
      <c r="T494" s="51"/>
      <c r="U494" s="51"/>
      <c r="V494" s="51"/>
      <c r="W494" s="13">
        <f t="shared" si="62"/>
        <v>89.26229508196721</v>
      </c>
      <c r="X494" s="14">
        <f t="shared" si="63"/>
        <v>39.672131147540995</v>
      </c>
    </row>
    <row r="495" spans="1:24" ht="14.5" x14ac:dyDescent="0.35">
      <c r="A495">
        <v>2388</v>
      </c>
      <c r="B495" t="s">
        <v>637</v>
      </c>
      <c r="C495" t="s">
        <v>1385</v>
      </c>
      <c r="D495" t="s">
        <v>316</v>
      </c>
      <c r="E495" t="s">
        <v>276</v>
      </c>
      <c r="F495" t="s">
        <v>1500</v>
      </c>
      <c r="G495" t="s">
        <v>40</v>
      </c>
      <c r="H495" s="6">
        <v>43832</v>
      </c>
      <c r="I495" s="2">
        <v>45657</v>
      </c>
      <c r="J495">
        <v>362.6</v>
      </c>
      <c r="K495" s="45">
        <f t="shared" si="56"/>
        <v>522.95183006535956</v>
      </c>
      <c r="L495" s="2"/>
      <c r="M495" s="3">
        <f t="shared" si="57"/>
        <v>366</v>
      </c>
      <c r="N495" s="3">
        <f t="shared" si="58"/>
        <v>65</v>
      </c>
      <c r="O495" s="3">
        <f t="shared" si="59"/>
        <v>161</v>
      </c>
      <c r="P495" s="3">
        <f t="shared" si="61"/>
        <v>140</v>
      </c>
      <c r="Q495" s="51">
        <f t="shared" si="60"/>
        <v>50764</v>
      </c>
      <c r="R495" s="51"/>
      <c r="S495" s="51"/>
      <c r="T495" s="51"/>
      <c r="U495" s="51"/>
      <c r="V495" s="51"/>
      <c r="W495" s="13">
        <f t="shared" si="62"/>
        <v>34.42622950819672</v>
      </c>
      <c r="X495" s="14">
        <f t="shared" si="63"/>
        <v>15.300546448087431</v>
      </c>
    </row>
    <row r="496" spans="1:24" ht="14.5" x14ac:dyDescent="0.35">
      <c r="A496">
        <v>2389</v>
      </c>
      <c r="B496" t="s">
        <v>638</v>
      </c>
      <c r="C496" t="s">
        <v>1488</v>
      </c>
      <c r="D496" t="s">
        <v>512</v>
      </c>
      <c r="E496" t="s">
        <v>276</v>
      </c>
      <c r="F496" t="s">
        <v>504</v>
      </c>
      <c r="G496" t="s">
        <v>40</v>
      </c>
      <c r="H496" s="6">
        <v>43832</v>
      </c>
      <c r="I496" s="2">
        <v>45657</v>
      </c>
      <c r="J496">
        <v>417.1</v>
      </c>
      <c r="K496" s="45" t="e">
        <f t="shared" si="56"/>
        <v>#N/A</v>
      </c>
      <c r="L496" s="2"/>
      <c r="M496" s="3">
        <f t="shared" si="57"/>
        <v>366</v>
      </c>
      <c r="N496" s="3">
        <f t="shared" si="58"/>
        <v>18</v>
      </c>
      <c r="O496" s="3">
        <f t="shared" si="59"/>
        <v>23</v>
      </c>
      <c r="P496" s="3">
        <f t="shared" si="61"/>
        <v>325</v>
      </c>
      <c r="Q496" s="51">
        <f t="shared" si="60"/>
        <v>135557.5</v>
      </c>
      <c r="R496" s="51"/>
      <c r="S496" s="51"/>
      <c r="T496" s="51"/>
      <c r="U496" s="51"/>
      <c r="V496" s="51"/>
      <c r="W496" s="13">
        <f t="shared" si="62"/>
        <v>79.918032786885249</v>
      </c>
      <c r="X496" s="14">
        <f t="shared" si="63"/>
        <v>35.519125683060111</v>
      </c>
    </row>
    <row r="497" spans="1:24" ht="14.5" x14ac:dyDescent="0.35">
      <c r="A497">
        <v>2390</v>
      </c>
      <c r="B497" t="s">
        <v>639</v>
      </c>
      <c r="C497" t="s">
        <v>1385</v>
      </c>
      <c r="D497" t="s">
        <v>450</v>
      </c>
      <c r="E497" t="s">
        <v>276</v>
      </c>
      <c r="F497" t="s">
        <v>504</v>
      </c>
      <c r="G497" t="s">
        <v>1529</v>
      </c>
      <c r="H497" s="6">
        <v>43832</v>
      </c>
      <c r="I497" s="2">
        <v>45657</v>
      </c>
      <c r="J497">
        <v>411.73</v>
      </c>
      <c r="K497" s="45">
        <f t="shared" si="56"/>
        <v>1106.5263398692809</v>
      </c>
      <c r="L497" s="2"/>
      <c r="M497" s="3">
        <f t="shared" si="57"/>
        <v>366</v>
      </c>
      <c r="N497" s="3">
        <f t="shared" si="58"/>
        <v>0</v>
      </c>
      <c r="O497" s="3">
        <f t="shared" si="59"/>
        <v>0</v>
      </c>
      <c r="P497" s="3">
        <f t="shared" si="61"/>
        <v>366</v>
      </c>
      <c r="Q497" s="51">
        <f t="shared" si="60"/>
        <v>150693.18</v>
      </c>
      <c r="R497" s="51"/>
      <c r="S497" s="51"/>
      <c r="T497" s="51"/>
      <c r="U497" s="51"/>
      <c r="V497" s="51"/>
      <c r="W497" s="13">
        <f t="shared" si="62"/>
        <v>90</v>
      </c>
      <c r="X497" s="14">
        <f t="shared" si="63"/>
        <v>40</v>
      </c>
    </row>
    <row r="498" spans="1:24" ht="14.5" x14ac:dyDescent="0.35">
      <c r="A498">
        <v>2391</v>
      </c>
      <c r="B498" t="s">
        <v>640</v>
      </c>
      <c r="C498" t="s">
        <v>1385</v>
      </c>
      <c r="D498" t="s">
        <v>517</v>
      </c>
      <c r="E498" t="s">
        <v>276</v>
      </c>
      <c r="F498" t="s">
        <v>1509</v>
      </c>
      <c r="G498" t="s">
        <v>1529</v>
      </c>
      <c r="H498" s="6">
        <v>44564</v>
      </c>
      <c r="I498" s="2">
        <v>45657</v>
      </c>
      <c r="J498">
        <v>567.6</v>
      </c>
      <c r="K498" s="45">
        <f t="shared" si="56"/>
        <v>1134.1925490196077</v>
      </c>
      <c r="L498" s="2"/>
      <c r="M498" s="3">
        <f t="shared" si="57"/>
        <v>366</v>
      </c>
      <c r="N498" s="3">
        <f t="shared" si="58"/>
        <v>0</v>
      </c>
      <c r="O498" s="3">
        <f t="shared" si="59"/>
        <v>0</v>
      </c>
      <c r="P498" s="3">
        <f t="shared" si="61"/>
        <v>366</v>
      </c>
      <c r="Q498" s="51">
        <f t="shared" si="60"/>
        <v>190885.10399999999</v>
      </c>
      <c r="R498" s="51"/>
      <c r="S498" s="51"/>
      <c r="T498" s="51"/>
      <c r="U498" s="51"/>
      <c r="V498" s="51"/>
      <c r="W498" s="13">
        <f t="shared" si="62"/>
        <v>90</v>
      </c>
      <c r="X498" s="14">
        <f t="shared" si="63"/>
        <v>40</v>
      </c>
    </row>
    <row r="499" spans="1:24" ht="14.5" x14ac:dyDescent="0.35">
      <c r="A499">
        <v>2392</v>
      </c>
      <c r="B499" t="s">
        <v>641</v>
      </c>
      <c r="C499" t="s">
        <v>1385</v>
      </c>
      <c r="D499" t="s">
        <v>517</v>
      </c>
      <c r="E499" t="s">
        <v>276</v>
      </c>
      <c r="F499" t="s">
        <v>1509</v>
      </c>
      <c r="G499" t="s">
        <v>1529</v>
      </c>
      <c r="H499" s="6">
        <v>44564</v>
      </c>
      <c r="I499" s="2">
        <v>45657</v>
      </c>
      <c r="J499">
        <v>567.6</v>
      </c>
      <c r="K499" s="45">
        <f t="shared" si="56"/>
        <v>1008.3683660130717</v>
      </c>
      <c r="L499" s="2"/>
      <c r="M499" s="3">
        <f t="shared" si="57"/>
        <v>366</v>
      </c>
      <c r="N499" s="3">
        <f t="shared" si="58"/>
        <v>0</v>
      </c>
      <c r="O499" s="3">
        <f t="shared" si="59"/>
        <v>0</v>
      </c>
      <c r="P499" s="3">
        <f t="shared" si="61"/>
        <v>366</v>
      </c>
      <c r="Q499" s="51">
        <f t="shared" si="60"/>
        <v>190885.10399999999</v>
      </c>
      <c r="R499" s="51"/>
      <c r="S499" s="51"/>
      <c r="T499" s="51"/>
      <c r="U499" s="51"/>
      <c r="V499" s="51"/>
      <c r="W499" s="13">
        <f t="shared" si="62"/>
        <v>90</v>
      </c>
      <c r="X499" s="14">
        <f t="shared" si="63"/>
        <v>40</v>
      </c>
    </row>
    <row r="500" spans="1:24" ht="14.5" x14ac:dyDescent="0.35">
      <c r="A500">
        <v>2393</v>
      </c>
      <c r="B500" t="s">
        <v>642</v>
      </c>
      <c r="C500" t="s">
        <v>1385</v>
      </c>
      <c r="D500" t="s">
        <v>503</v>
      </c>
      <c r="E500" t="s">
        <v>276</v>
      </c>
      <c r="F500" t="s">
        <v>504</v>
      </c>
      <c r="G500" t="s">
        <v>40</v>
      </c>
      <c r="H500" s="6">
        <v>44409</v>
      </c>
      <c r="I500" s="2">
        <v>45657</v>
      </c>
      <c r="J500">
        <v>300.25</v>
      </c>
      <c r="K500" s="45">
        <f t="shared" si="56"/>
        <v>563.50313725490196</v>
      </c>
      <c r="L500" s="2"/>
      <c r="M500" s="3">
        <f t="shared" si="57"/>
        <v>366</v>
      </c>
      <c r="N500" s="3">
        <f t="shared" si="58"/>
        <v>8</v>
      </c>
      <c r="O500" s="3">
        <f t="shared" si="59"/>
        <v>0</v>
      </c>
      <c r="P500" s="3">
        <f t="shared" si="61"/>
        <v>358</v>
      </c>
      <c r="Q500" s="51">
        <f t="shared" si="60"/>
        <v>107489.5</v>
      </c>
      <c r="R500" s="51"/>
      <c r="S500" s="51"/>
      <c r="T500" s="51"/>
      <c r="U500" s="51"/>
      <c r="V500" s="51"/>
      <c r="W500" s="13">
        <f t="shared" si="62"/>
        <v>88.032786885245898</v>
      </c>
      <c r="X500" s="14">
        <f t="shared" si="63"/>
        <v>39.125683060109296</v>
      </c>
    </row>
    <row r="501" spans="1:24" ht="14.5" x14ac:dyDescent="0.35">
      <c r="A501">
        <v>2394</v>
      </c>
      <c r="B501" t="s">
        <v>643</v>
      </c>
      <c r="C501" t="s">
        <v>1385</v>
      </c>
      <c r="D501" t="s">
        <v>503</v>
      </c>
      <c r="E501" t="s">
        <v>276</v>
      </c>
      <c r="F501" t="s">
        <v>504</v>
      </c>
      <c r="G501" t="s">
        <v>40</v>
      </c>
      <c r="H501" s="6">
        <v>44652</v>
      </c>
      <c r="I501" s="2">
        <v>45657</v>
      </c>
      <c r="J501">
        <v>300.25</v>
      </c>
      <c r="K501" s="45">
        <f t="shared" si="56"/>
        <v>693.69640522875807</v>
      </c>
      <c r="L501" s="2"/>
      <c r="M501" s="3">
        <f t="shared" si="57"/>
        <v>366</v>
      </c>
      <c r="N501" s="3">
        <f t="shared" si="58"/>
        <v>8</v>
      </c>
      <c r="O501" s="3">
        <f t="shared" si="59"/>
        <v>0</v>
      </c>
      <c r="P501" s="3">
        <f t="shared" si="61"/>
        <v>358</v>
      </c>
      <c r="Q501" s="51">
        <f t="shared" si="60"/>
        <v>107489.5</v>
      </c>
      <c r="R501" s="51"/>
      <c r="S501" s="51"/>
      <c r="T501" s="51"/>
      <c r="U501" s="51"/>
      <c r="V501" s="51"/>
      <c r="W501" s="13">
        <f t="shared" si="62"/>
        <v>88.032786885245898</v>
      </c>
      <c r="X501" s="14">
        <f t="shared" si="63"/>
        <v>39.125683060109296</v>
      </c>
    </row>
    <row r="502" spans="1:24" ht="14.5" x14ac:dyDescent="0.35">
      <c r="A502">
        <v>2396</v>
      </c>
      <c r="B502" t="s">
        <v>644</v>
      </c>
      <c r="C502" t="s">
        <v>1385</v>
      </c>
      <c r="D502" t="s">
        <v>275</v>
      </c>
      <c r="E502" t="s">
        <v>276</v>
      </c>
      <c r="F502" t="s">
        <v>504</v>
      </c>
      <c r="G502" t="s">
        <v>40</v>
      </c>
      <c r="H502" s="6">
        <v>44835</v>
      </c>
      <c r="I502" s="2">
        <v>45657</v>
      </c>
      <c r="J502">
        <v>300.25</v>
      </c>
      <c r="K502" s="45">
        <f t="shared" si="56"/>
        <v>612.46183006535955</v>
      </c>
      <c r="L502" s="2"/>
      <c r="M502" s="3">
        <f t="shared" si="57"/>
        <v>366</v>
      </c>
      <c r="N502" s="3">
        <f t="shared" si="58"/>
        <v>11</v>
      </c>
      <c r="O502" s="3">
        <f t="shared" si="59"/>
        <v>37</v>
      </c>
      <c r="P502" s="3">
        <f t="shared" si="61"/>
        <v>318</v>
      </c>
      <c r="Q502" s="51">
        <f t="shared" si="60"/>
        <v>95479.5</v>
      </c>
      <c r="R502" s="51"/>
      <c r="S502" s="51"/>
      <c r="T502" s="51"/>
      <c r="U502" s="51"/>
      <c r="V502" s="51"/>
      <c r="W502" s="13">
        <f t="shared" si="62"/>
        <v>78.196721311475414</v>
      </c>
      <c r="X502" s="14">
        <f t="shared" si="63"/>
        <v>34.754098360655732</v>
      </c>
    </row>
    <row r="503" spans="1:24" ht="14.5" x14ac:dyDescent="0.35">
      <c r="A503">
        <v>2397</v>
      </c>
      <c r="B503" t="s">
        <v>645</v>
      </c>
      <c r="C503" t="s">
        <v>1385</v>
      </c>
      <c r="D503" t="s">
        <v>503</v>
      </c>
      <c r="E503" t="s">
        <v>276</v>
      </c>
      <c r="F503" t="s">
        <v>504</v>
      </c>
      <c r="G503" t="s">
        <v>40</v>
      </c>
      <c r="H503" s="6">
        <v>44866</v>
      </c>
      <c r="I503" s="2">
        <v>45657</v>
      </c>
      <c r="J503">
        <v>282.73</v>
      </c>
      <c r="K503" s="45">
        <f t="shared" si="56"/>
        <v>624.9</v>
      </c>
      <c r="L503" s="2"/>
      <c r="M503" s="3">
        <f t="shared" si="57"/>
        <v>366</v>
      </c>
      <c r="N503" s="3">
        <f t="shared" si="58"/>
        <v>4</v>
      </c>
      <c r="O503" s="3">
        <f t="shared" si="59"/>
        <v>0</v>
      </c>
      <c r="P503" s="3">
        <f t="shared" si="61"/>
        <v>362</v>
      </c>
      <c r="Q503" s="51">
        <f t="shared" si="60"/>
        <v>102348.26000000001</v>
      </c>
      <c r="R503" s="51"/>
      <c r="S503" s="51"/>
      <c r="T503" s="51"/>
      <c r="U503" s="51"/>
      <c r="V503" s="51"/>
      <c r="W503" s="13">
        <f t="shared" si="62"/>
        <v>89.016393442622956</v>
      </c>
      <c r="X503" s="14">
        <f t="shared" si="63"/>
        <v>39.562841530054641</v>
      </c>
    </row>
    <row r="504" spans="1:24" ht="14.5" x14ac:dyDescent="0.35">
      <c r="A504">
        <v>2398</v>
      </c>
      <c r="B504" t="s">
        <v>646</v>
      </c>
      <c r="C504" t="s">
        <v>1385</v>
      </c>
      <c r="D504" t="s">
        <v>298</v>
      </c>
      <c r="E504" t="s">
        <v>276</v>
      </c>
      <c r="F504" t="s">
        <v>504</v>
      </c>
      <c r="G504" t="s">
        <v>40</v>
      </c>
      <c r="H504" s="6">
        <v>44788</v>
      </c>
      <c r="I504" s="2">
        <v>45657</v>
      </c>
      <c r="J504">
        <v>300.25</v>
      </c>
      <c r="K504" s="45">
        <f t="shared" si="56"/>
        <v>558.73777777777786</v>
      </c>
      <c r="L504" s="2"/>
      <c r="M504" s="3">
        <f t="shared" si="57"/>
        <v>366</v>
      </c>
      <c r="N504" s="3">
        <f t="shared" si="58"/>
        <v>9</v>
      </c>
      <c r="O504" s="3">
        <f t="shared" si="59"/>
        <v>0</v>
      </c>
      <c r="P504" s="3">
        <f t="shared" si="61"/>
        <v>357</v>
      </c>
      <c r="Q504" s="51">
        <f t="shared" si="60"/>
        <v>107189.25</v>
      </c>
      <c r="R504" s="51"/>
      <c r="S504" s="51"/>
      <c r="T504" s="51"/>
      <c r="U504" s="51"/>
      <c r="V504" s="51"/>
      <c r="W504" s="13">
        <f t="shared" si="62"/>
        <v>87.786885245901644</v>
      </c>
      <c r="X504" s="14">
        <f t="shared" si="63"/>
        <v>39.016393442622942</v>
      </c>
    </row>
    <row r="505" spans="1:24" ht="14.5" x14ac:dyDescent="0.35">
      <c r="A505">
        <v>2399</v>
      </c>
      <c r="B505" t="s">
        <v>648</v>
      </c>
      <c r="C505" t="s">
        <v>1488</v>
      </c>
      <c r="D505" t="s">
        <v>316</v>
      </c>
      <c r="E505" t="s">
        <v>276</v>
      </c>
      <c r="F505" t="s">
        <v>504</v>
      </c>
      <c r="G505" t="s">
        <v>40</v>
      </c>
      <c r="H505" s="6">
        <v>44788</v>
      </c>
      <c r="I505" s="2">
        <v>45657</v>
      </c>
      <c r="J505">
        <v>321</v>
      </c>
      <c r="K505" s="45" t="e">
        <f t="shared" si="56"/>
        <v>#N/A</v>
      </c>
      <c r="L505" s="2"/>
      <c r="M505" s="3">
        <f t="shared" si="57"/>
        <v>366</v>
      </c>
      <c r="N505" s="3">
        <f t="shared" si="58"/>
        <v>9</v>
      </c>
      <c r="O505" s="3">
        <f t="shared" si="59"/>
        <v>0</v>
      </c>
      <c r="P505" s="3">
        <f t="shared" si="61"/>
        <v>357</v>
      </c>
      <c r="Q505" s="51">
        <f t="shared" si="60"/>
        <v>114597</v>
      </c>
      <c r="R505" s="51"/>
      <c r="S505" s="51"/>
      <c r="T505" s="51"/>
      <c r="U505" s="51"/>
      <c r="V505" s="51"/>
      <c r="W505" s="13">
        <f t="shared" si="62"/>
        <v>87.786885245901644</v>
      </c>
      <c r="X505" s="14">
        <f t="shared" si="63"/>
        <v>39.016393442622942</v>
      </c>
    </row>
    <row r="506" spans="1:24" ht="14.5" x14ac:dyDescent="0.35">
      <c r="A506">
        <v>2400</v>
      </c>
      <c r="B506" t="s">
        <v>649</v>
      </c>
      <c r="C506" t="s">
        <v>1385</v>
      </c>
      <c r="D506" t="s">
        <v>352</v>
      </c>
      <c r="E506" t="s">
        <v>276</v>
      </c>
      <c r="F506" t="s">
        <v>504</v>
      </c>
      <c r="G506" t="s">
        <v>40</v>
      </c>
      <c r="H506" s="6">
        <v>44942</v>
      </c>
      <c r="I506" s="2">
        <v>45657</v>
      </c>
      <c r="J506">
        <v>300.25</v>
      </c>
      <c r="K506" s="45">
        <f t="shared" si="56"/>
        <v>665.85934640522862</v>
      </c>
      <c r="L506" s="2"/>
      <c r="M506" s="3">
        <f t="shared" si="57"/>
        <v>366</v>
      </c>
      <c r="N506" s="3">
        <f t="shared" si="58"/>
        <v>0</v>
      </c>
      <c r="O506" s="3">
        <f t="shared" si="59"/>
        <v>10</v>
      </c>
      <c r="P506" s="3">
        <f t="shared" si="61"/>
        <v>356</v>
      </c>
      <c r="Q506" s="51">
        <f t="shared" si="60"/>
        <v>106889</v>
      </c>
      <c r="R506" s="51"/>
      <c r="S506" s="51"/>
      <c r="T506" s="51"/>
      <c r="U506" s="51"/>
      <c r="V506" s="51"/>
      <c r="W506" s="13">
        <f t="shared" si="62"/>
        <v>87.540983606557376</v>
      </c>
      <c r="X506" s="14">
        <f t="shared" si="63"/>
        <v>38.907103825136616</v>
      </c>
    </row>
    <row r="507" spans="1:24" ht="14.5" x14ac:dyDescent="0.35">
      <c r="A507">
        <v>2402</v>
      </c>
      <c r="B507" t="s">
        <v>650</v>
      </c>
      <c r="C507" t="s">
        <v>1385</v>
      </c>
      <c r="D507" t="s">
        <v>542</v>
      </c>
      <c r="E507" t="s">
        <v>276</v>
      </c>
      <c r="F507" t="s">
        <v>504</v>
      </c>
      <c r="G507" t="s">
        <v>40</v>
      </c>
      <c r="H507" s="6">
        <v>45166</v>
      </c>
      <c r="I507" s="2">
        <v>45657</v>
      </c>
      <c r="J507">
        <v>362.6</v>
      </c>
      <c r="K507" s="45">
        <f t="shared" si="56"/>
        <v>674.62928104575167</v>
      </c>
      <c r="L507" s="2"/>
      <c r="M507" s="3">
        <f t="shared" si="57"/>
        <v>366</v>
      </c>
      <c r="N507" s="3">
        <f t="shared" si="58"/>
        <v>0</v>
      </c>
      <c r="O507" s="3">
        <f t="shared" si="59"/>
        <v>10</v>
      </c>
      <c r="P507" s="3">
        <f t="shared" si="61"/>
        <v>356</v>
      </c>
      <c r="Q507" s="51">
        <f t="shared" si="60"/>
        <v>129085.6</v>
      </c>
      <c r="R507" s="51"/>
      <c r="S507" s="51"/>
      <c r="T507" s="51"/>
      <c r="U507" s="51"/>
      <c r="V507" s="51"/>
      <c r="W507" s="13">
        <f t="shared" si="62"/>
        <v>87.540983606557376</v>
      </c>
      <c r="X507" s="14">
        <f t="shared" si="63"/>
        <v>38.907103825136616</v>
      </c>
    </row>
    <row r="508" spans="1:24" ht="14.5" x14ac:dyDescent="0.35">
      <c r="A508">
        <v>2403</v>
      </c>
      <c r="B508" t="s">
        <v>651</v>
      </c>
      <c r="C508" t="s">
        <v>1385</v>
      </c>
      <c r="D508" t="s">
        <v>298</v>
      </c>
      <c r="E508" t="s">
        <v>276</v>
      </c>
      <c r="F508" t="s">
        <v>504</v>
      </c>
      <c r="G508" t="s">
        <v>40</v>
      </c>
      <c r="H508" s="6">
        <v>45166</v>
      </c>
      <c r="I508" s="2">
        <v>45657</v>
      </c>
      <c r="J508">
        <v>300.25</v>
      </c>
      <c r="K508" s="45">
        <f t="shared" si="56"/>
        <v>808.43045751633997</v>
      </c>
      <c r="L508" s="2"/>
      <c r="M508" s="3">
        <f t="shared" si="57"/>
        <v>366</v>
      </c>
      <c r="N508" s="3">
        <f t="shared" si="58"/>
        <v>5</v>
      </c>
      <c r="O508" s="3">
        <f t="shared" si="59"/>
        <v>3</v>
      </c>
      <c r="P508" s="3">
        <f t="shared" si="61"/>
        <v>358</v>
      </c>
      <c r="Q508" s="51">
        <f t="shared" si="60"/>
        <v>107489.5</v>
      </c>
      <c r="R508" s="51"/>
      <c r="S508" s="51"/>
      <c r="T508" s="51"/>
      <c r="U508" s="51"/>
      <c r="V508" s="51"/>
      <c r="W508" s="13">
        <f t="shared" si="62"/>
        <v>88.032786885245898</v>
      </c>
      <c r="X508" s="14">
        <f t="shared" si="63"/>
        <v>39.125683060109296</v>
      </c>
    </row>
    <row r="509" spans="1:24" ht="14.5" x14ac:dyDescent="0.35">
      <c r="A509">
        <v>2404</v>
      </c>
      <c r="B509" t="s">
        <v>1427</v>
      </c>
      <c r="C509" t="s">
        <v>1385</v>
      </c>
      <c r="D509" t="s">
        <v>512</v>
      </c>
      <c r="E509" t="s">
        <v>276</v>
      </c>
      <c r="F509" t="s">
        <v>504</v>
      </c>
      <c r="G509" t="s">
        <v>40</v>
      </c>
      <c r="H509" s="6">
        <v>45320</v>
      </c>
      <c r="I509" s="2">
        <v>45657</v>
      </c>
      <c r="J509">
        <v>434.62</v>
      </c>
      <c r="K509" s="45">
        <f t="shared" si="56"/>
        <v>647.096339869281</v>
      </c>
      <c r="L509" s="2"/>
      <c r="M509" s="3">
        <f t="shared" si="57"/>
        <v>338</v>
      </c>
      <c r="N509" s="3">
        <f t="shared" si="58"/>
        <v>9</v>
      </c>
      <c r="O509" s="3">
        <f t="shared" si="59"/>
        <v>15</v>
      </c>
      <c r="P509" s="3">
        <f t="shared" si="61"/>
        <v>314</v>
      </c>
      <c r="Q509" s="51">
        <f t="shared" si="60"/>
        <v>136470.68</v>
      </c>
      <c r="R509" s="51"/>
      <c r="S509" s="51"/>
      <c r="T509" s="51"/>
      <c r="U509" s="51"/>
      <c r="V509" s="51"/>
      <c r="W509" s="13">
        <f t="shared" si="62"/>
        <v>77.213114754098356</v>
      </c>
      <c r="X509" s="14">
        <f t="shared" si="63"/>
        <v>34.316939890710387</v>
      </c>
    </row>
    <row r="510" spans="1:24" ht="14.5" x14ac:dyDescent="0.35">
      <c r="A510">
        <v>2405</v>
      </c>
      <c r="B510" t="s">
        <v>1428</v>
      </c>
      <c r="C510" t="s">
        <v>1385</v>
      </c>
      <c r="D510" t="s">
        <v>503</v>
      </c>
      <c r="E510" t="s">
        <v>276</v>
      </c>
      <c r="F510" t="s">
        <v>504</v>
      </c>
      <c r="G510" t="s">
        <v>40</v>
      </c>
      <c r="H510" s="6">
        <v>45348</v>
      </c>
      <c r="I510" s="2">
        <v>45657</v>
      </c>
      <c r="J510">
        <v>300.25</v>
      </c>
      <c r="K510" s="45">
        <f t="shared" si="56"/>
        <v>615.98797385620912</v>
      </c>
      <c r="L510" s="2"/>
      <c r="M510" s="3">
        <f t="shared" si="57"/>
        <v>310</v>
      </c>
      <c r="N510" s="3">
        <f t="shared" si="58"/>
        <v>0</v>
      </c>
      <c r="O510" s="3">
        <f t="shared" si="59"/>
        <v>0</v>
      </c>
      <c r="P510" s="3">
        <f t="shared" si="61"/>
        <v>310</v>
      </c>
      <c r="Q510" s="51">
        <f t="shared" si="60"/>
        <v>93077.5</v>
      </c>
      <c r="R510" s="51"/>
      <c r="S510" s="51"/>
      <c r="T510" s="51"/>
      <c r="U510" s="51"/>
      <c r="V510" s="51"/>
      <c r="W510" s="13">
        <f t="shared" si="62"/>
        <v>76.229508196721312</v>
      </c>
      <c r="X510" s="14">
        <f t="shared" si="63"/>
        <v>33.879781420765028</v>
      </c>
    </row>
    <row r="511" spans="1:24" ht="14.5" x14ac:dyDescent="0.35">
      <c r="A511">
        <v>2406</v>
      </c>
      <c r="B511" t="s">
        <v>1429</v>
      </c>
      <c r="C511" t="s">
        <v>1385</v>
      </c>
      <c r="D511" t="s">
        <v>503</v>
      </c>
      <c r="E511" t="s">
        <v>276</v>
      </c>
      <c r="F511" t="s">
        <v>504</v>
      </c>
      <c r="G511" t="s">
        <v>40</v>
      </c>
      <c r="H511" s="6">
        <v>45348</v>
      </c>
      <c r="I511" s="2">
        <v>45657</v>
      </c>
      <c r="J511">
        <v>300.25</v>
      </c>
      <c r="K511" s="45">
        <f t="shared" si="56"/>
        <v>602.00575163398707</v>
      </c>
      <c r="L511" s="2"/>
      <c r="M511" s="3">
        <f t="shared" si="57"/>
        <v>310</v>
      </c>
      <c r="N511" s="3">
        <f t="shared" si="58"/>
        <v>4</v>
      </c>
      <c r="O511" s="3">
        <f t="shared" si="59"/>
        <v>0</v>
      </c>
      <c r="P511" s="3">
        <f t="shared" si="61"/>
        <v>306</v>
      </c>
      <c r="Q511" s="51">
        <f t="shared" si="60"/>
        <v>91876.5</v>
      </c>
      <c r="R511" s="51"/>
      <c r="S511" s="51"/>
      <c r="T511" s="51"/>
      <c r="U511" s="51"/>
      <c r="V511" s="51"/>
      <c r="W511" s="13">
        <f t="shared" si="62"/>
        <v>75.245901639344254</v>
      </c>
      <c r="X511" s="14">
        <f t="shared" si="63"/>
        <v>33.442622950819683</v>
      </c>
    </row>
    <row r="512" spans="1:24" ht="14.5" x14ac:dyDescent="0.35">
      <c r="A512">
        <v>2407</v>
      </c>
      <c r="B512" t="s">
        <v>1430</v>
      </c>
      <c r="C512" t="s">
        <v>1385</v>
      </c>
      <c r="D512" t="s">
        <v>542</v>
      </c>
      <c r="E512" t="s">
        <v>276</v>
      </c>
      <c r="F512" t="s">
        <v>504</v>
      </c>
      <c r="G512" t="s">
        <v>40</v>
      </c>
      <c r="H512" s="6">
        <v>45348</v>
      </c>
      <c r="I512" s="2">
        <v>45657</v>
      </c>
      <c r="J512">
        <v>362.6</v>
      </c>
      <c r="K512" s="45">
        <f t="shared" si="56"/>
        <v>594.26189542483667</v>
      </c>
      <c r="L512" s="2"/>
      <c r="M512" s="3">
        <f t="shared" si="57"/>
        <v>310</v>
      </c>
      <c r="N512" s="3">
        <f t="shared" si="58"/>
        <v>1</v>
      </c>
      <c r="O512" s="3">
        <f t="shared" si="59"/>
        <v>0</v>
      </c>
      <c r="P512" s="3">
        <f t="shared" si="61"/>
        <v>309</v>
      </c>
      <c r="Q512" s="51">
        <f t="shared" si="60"/>
        <v>112043.40000000001</v>
      </c>
      <c r="R512" s="51"/>
      <c r="S512" s="51"/>
      <c r="T512" s="51"/>
      <c r="U512" s="51"/>
      <c r="V512" s="51"/>
      <c r="W512" s="13">
        <f t="shared" si="62"/>
        <v>75.983606557377044</v>
      </c>
      <c r="X512" s="14">
        <f t="shared" si="63"/>
        <v>33.770491803278702</v>
      </c>
    </row>
    <row r="513" spans="1:24" ht="14.5" x14ac:dyDescent="0.35">
      <c r="A513">
        <v>2408</v>
      </c>
      <c r="B513" t="s">
        <v>1431</v>
      </c>
      <c r="C513" t="s">
        <v>1385</v>
      </c>
      <c r="D513" t="s">
        <v>469</v>
      </c>
      <c r="E513" t="s">
        <v>276</v>
      </c>
      <c r="F513" t="s">
        <v>504</v>
      </c>
      <c r="G513" t="s">
        <v>40</v>
      </c>
      <c r="H513" s="6">
        <v>45383</v>
      </c>
      <c r="I513" s="2">
        <v>45657</v>
      </c>
      <c r="J513">
        <v>286.27</v>
      </c>
      <c r="K513" s="45">
        <f t="shared" si="56"/>
        <v>491.50673202614388</v>
      </c>
      <c r="L513" s="2"/>
      <c r="M513" s="3">
        <f t="shared" si="57"/>
        <v>275</v>
      </c>
      <c r="N513" s="3">
        <f t="shared" si="58"/>
        <v>0</v>
      </c>
      <c r="O513" s="3">
        <f t="shared" si="59"/>
        <v>0</v>
      </c>
      <c r="P513" s="3">
        <f t="shared" si="61"/>
        <v>275</v>
      </c>
      <c r="Q513" s="51">
        <f t="shared" si="60"/>
        <v>78724.25</v>
      </c>
      <c r="R513" s="51"/>
      <c r="S513" s="51"/>
      <c r="T513" s="51"/>
      <c r="U513" s="51"/>
      <c r="V513" s="51"/>
      <c r="W513" s="13">
        <f t="shared" si="62"/>
        <v>67.622950819672127</v>
      </c>
      <c r="X513" s="14">
        <f t="shared" si="63"/>
        <v>30.054644808743177</v>
      </c>
    </row>
    <row r="514" spans="1:24" ht="14.5" x14ac:dyDescent="0.35">
      <c r="A514">
        <v>2409</v>
      </c>
      <c r="B514" t="s">
        <v>1432</v>
      </c>
      <c r="C514" t="s">
        <v>1385</v>
      </c>
      <c r="D514" t="s">
        <v>275</v>
      </c>
      <c r="E514" t="s">
        <v>276</v>
      </c>
      <c r="F514" t="s">
        <v>504</v>
      </c>
      <c r="G514" t="s">
        <v>40</v>
      </c>
      <c r="H514" s="6">
        <v>45418</v>
      </c>
      <c r="I514" s="2">
        <v>45657</v>
      </c>
      <c r="J514">
        <v>300.25</v>
      </c>
      <c r="K514" s="45">
        <f t="shared" si="56"/>
        <v>762.11993464052284</v>
      </c>
      <c r="L514" s="2"/>
      <c r="M514" s="3">
        <f t="shared" si="57"/>
        <v>240</v>
      </c>
      <c r="N514" s="3">
        <f t="shared" si="58"/>
        <v>1</v>
      </c>
      <c r="O514" s="3">
        <f t="shared" si="59"/>
        <v>0</v>
      </c>
      <c r="P514" s="3">
        <f t="shared" si="61"/>
        <v>239</v>
      </c>
      <c r="Q514" s="51">
        <f t="shared" si="60"/>
        <v>71759.75</v>
      </c>
      <c r="R514" s="51"/>
      <c r="S514" s="51"/>
      <c r="T514" s="51"/>
      <c r="U514" s="51"/>
      <c r="V514" s="51"/>
      <c r="W514" s="13">
        <f t="shared" si="62"/>
        <v>58.770491803278688</v>
      </c>
      <c r="X514" s="14">
        <f t="shared" si="63"/>
        <v>26.120218579234972</v>
      </c>
    </row>
    <row r="515" spans="1:24" ht="14.5" x14ac:dyDescent="0.35">
      <c r="A515">
        <v>2410</v>
      </c>
      <c r="B515" t="s">
        <v>1433</v>
      </c>
      <c r="C515" t="s">
        <v>1385</v>
      </c>
      <c r="D515" t="s">
        <v>503</v>
      </c>
      <c r="E515" t="s">
        <v>276</v>
      </c>
      <c r="F515" t="s">
        <v>504</v>
      </c>
      <c r="G515" t="s">
        <v>40</v>
      </c>
      <c r="H515" s="6">
        <v>45418</v>
      </c>
      <c r="I515" s="2">
        <v>45657</v>
      </c>
      <c r="J515">
        <v>300.25</v>
      </c>
      <c r="K515" s="45">
        <f t="shared" si="56"/>
        <v>600.63954248366019</v>
      </c>
      <c r="L515" s="2"/>
      <c r="M515" s="3">
        <f t="shared" si="57"/>
        <v>240</v>
      </c>
      <c r="N515" s="3">
        <f t="shared" si="58"/>
        <v>0</v>
      </c>
      <c r="O515" s="3">
        <f t="shared" si="59"/>
        <v>0</v>
      </c>
      <c r="P515" s="3">
        <f t="shared" si="61"/>
        <v>240</v>
      </c>
      <c r="Q515" s="51">
        <f t="shared" si="60"/>
        <v>72060</v>
      </c>
      <c r="R515" s="51"/>
      <c r="S515" s="51"/>
      <c r="T515" s="51"/>
      <c r="U515" s="51"/>
      <c r="V515" s="51"/>
      <c r="W515" s="13">
        <f t="shared" si="62"/>
        <v>59.016393442622949</v>
      </c>
      <c r="X515" s="14">
        <f t="shared" si="63"/>
        <v>26.229508196721319</v>
      </c>
    </row>
    <row r="516" spans="1:24" ht="14.5" x14ac:dyDescent="0.35">
      <c r="A516">
        <v>2411</v>
      </c>
      <c r="B516" t="s">
        <v>1434</v>
      </c>
      <c r="C516" t="s">
        <v>1385</v>
      </c>
      <c r="D516" t="s">
        <v>503</v>
      </c>
      <c r="E516" t="s">
        <v>276</v>
      </c>
      <c r="F516" t="s">
        <v>504</v>
      </c>
      <c r="G516" t="s">
        <v>40</v>
      </c>
      <c r="H516" s="6">
        <v>45432</v>
      </c>
      <c r="I516" s="2">
        <v>45657</v>
      </c>
      <c r="J516">
        <v>300.25</v>
      </c>
      <c r="K516" s="45">
        <f t="shared" si="56"/>
        <v>578.11758169934649</v>
      </c>
      <c r="L516" s="2"/>
      <c r="M516" s="3">
        <f t="shared" si="57"/>
        <v>226</v>
      </c>
      <c r="N516" s="3">
        <f t="shared" si="58"/>
        <v>0</v>
      </c>
      <c r="O516" s="3">
        <f t="shared" si="59"/>
        <v>0</v>
      </c>
      <c r="P516" s="3">
        <f t="shared" si="61"/>
        <v>226</v>
      </c>
      <c r="Q516" s="51">
        <f t="shared" si="60"/>
        <v>67856.5</v>
      </c>
      <c r="R516" s="51"/>
      <c r="S516" s="51"/>
      <c r="T516" s="51"/>
      <c r="U516" s="51"/>
      <c r="V516" s="51"/>
      <c r="W516" s="13">
        <f t="shared" si="62"/>
        <v>55.57377049180328</v>
      </c>
      <c r="X516" s="14">
        <f t="shared" si="63"/>
        <v>24.699453551912562</v>
      </c>
    </row>
    <row r="517" spans="1:24" ht="14.5" x14ac:dyDescent="0.35">
      <c r="A517">
        <v>2412</v>
      </c>
      <c r="B517" t="s">
        <v>1435</v>
      </c>
      <c r="C517" t="s">
        <v>1385</v>
      </c>
      <c r="D517" t="s">
        <v>503</v>
      </c>
      <c r="E517" t="s">
        <v>276</v>
      </c>
      <c r="F517" t="s">
        <v>504</v>
      </c>
      <c r="G517" t="s">
        <v>40</v>
      </c>
      <c r="H517" s="6">
        <v>45474</v>
      </c>
      <c r="I517" s="2">
        <v>45657</v>
      </c>
      <c r="J517">
        <v>300.25</v>
      </c>
      <c r="K517" s="45">
        <f t="shared" ref="K517:K580" si="64">VLOOKUP(A517,promedio,29,FALSE)</f>
        <v>505.30366013071909</v>
      </c>
      <c r="L517" s="2"/>
      <c r="M517" s="3">
        <f t="shared" ref="M517:M580" si="65">IF(DATEDIF(H517,I517,"D")&gt;366,366,DATEDIF(H517,I517,"D")+1)</f>
        <v>184</v>
      </c>
      <c r="N517" s="3">
        <f t="shared" ref="N517:N580" si="66">IFERROR(VLOOKUP(A517,faltas,7,FALSE),0)</f>
        <v>9</v>
      </c>
      <c r="O517" s="3">
        <f t="shared" ref="O517:O580" si="67">IFERROR(VLOOKUP(A517,INCP,4,FALSE),0)</f>
        <v>0</v>
      </c>
      <c r="P517" s="3">
        <f t="shared" si="61"/>
        <v>175</v>
      </c>
      <c r="Q517" s="51">
        <f t="shared" ref="Q517:Q580" si="68">IF(J517&gt;TOPE,TOPE,J517)*P517</f>
        <v>52543.75</v>
      </c>
      <c r="R517" s="51"/>
      <c r="S517" s="51"/>
      <c r="T517" s="51"/>
      <c r="U517" s="51"/>
      <c r="V517" s="51"/>
      <c r="W517" s="13">
        <f t="shared" si="62"/>
        <v>43.032786885245898</v>
      </c>
      <c r="X517" s="14">
        <f t="shared" si="63"/>
        <v>19.125683060109296</v>
      </c>
    </row>
    <row r="518" spans="1:24" ht="14.5" x14ac:dyDescent="0.35">
      <c r="A518">
        <v>2413</v>
      </c>
      <c r="B518" t="s">
        <v>1436</v>
      </c>
      <c r="C518" t="s">
        <v>1385</v>
      </c>
      <c r="D518" t="s">
        <v>503</v>
      </c>
      <c r="E518" t="s">
        <v>276</v>
      </c>
      <c r="F518" t="s">
        <v>504</v>
      </c>
      <c r="G518" t="s">
        <v>40</v>
      </c>
      <c r="H518" s="6">
        <v>45523</v>
      </c>
      <c r="I518" s="2">
        <v>45657</v>
      </c>
      <c r="J518">
        <v>300.25</v>
      </c>
      <c r="K518" s="45">
        <f t="shared" si="64"/>
        <v>336.69117647058835</v>
      </c>
      <c r="L518" s="2"/>
      <c r="M518" s="3">
        <f t="shared" si="65"/>
        <v>135</v>
      </c>
      <c r="N518" s="3">
        <f t="shared" si="66"/>
        <v>7</v>
      </c>
      <c r="O518" s="3">
        <f t="shared" si="67"/>
        <v>0</v>
      </c>
      <c r="P518" s="3">
        <f t="shared" ref="P518:P581" si="69">M518-N518-O518</f>
        <v>128</v>
      </c>
      <c r="Q518" s="51">
        <f t="shared" si="68"/>
        <v>38432</v>
      </c>
      <c r="R518" s="51"/>
      <c r="S518" s="51"/>
      <c r="T518" s="51"/>
      <c r="U518" s="51"/>
      <c r="V518" s="51"/>
      <c r="W518" s="13">
        <f t="shared" ref="W518:W581" si="70">((90/366)*P518)</f>
        <v>31.475409836065573</v>
      </c>
      <c r="X518" s="14">
        <f t="shared" ref="X518:X581" si="71">((130/366)*P518-W518)</f>
        <v>13.989071038251367</v>
      </c>
    </row>
    <row r="519" spans="1:24" ht="14.5" x14ac:dyDescent="0.35">
      <c r="A519">
        <v>2414</v>
      </c>
      <c r="B519" t="s">
        <v>1437</v>
      </c>
      <c r="C519" t="s">
        <v>1385</v>
      </c>
      <c r="D519" t="s">
        <v>503</v>
      </c>
      <c r="E519" t="s">
        <v>276</v>
      </c>
      <c r="F519" t="s">
        <v>504</v>
      </c>
      <c r="G519" t="s">
        <v>40</v>
      </c>
      <c r="H519" s="6">
        <v>45523</v>
      </c>
      <c r="I519" s="2">
        <v>45657</v>
      </c>
      <c r="J519">
        <v>300.25</v>
      </c>
      <c r="K519" s="45">
        <f t="shared" si="64"/>
        <v>334.67888888888893</v>
      </c>
      <c r="L519" s="2"/>
      <c r="M519" s="3">
        <f t="shared" si="65"/>
        <v>135</v>
      </c>
      <c r="N519" s="3">
        <f t="shared" si="66"/>
        <v>7</v>
      </c>
      <c r="O519" s="3">
        <f t="shared" si="67"/>
        <v>0</v>
      </c>
      <c r="P519" s="3">
        <f t="shared" si="69"/>
        <v>128</v>
      </c>
      <c r="Q519" s="51">
        <f t="shared" si="68"/>
        <v>38432</v>
      </c>
      <c r="R519" s="51"/>
      <c r="S519" s="51"/>
      <c r="T519" s="51"/>
      <c r="U519" s="51"/>
      <c r="V519" s="51"/>
      <c r="W519" s="13">
        <f t="shared" si="70"/>
        <v>31.475409836065573</v>
      </c>
      <c r="X519" s="14">
        <f t="shared" si="71"/>
        <v>13.989071038251367</v>
      </c>
    </row>
    <row r="520" spans="1:24" ht="14.5" x14ac:dyDescent="0.35">
      <c r="A520">
        <v>2415</v>
      </c>
      <c r="B520" t="s">
        <v>1438</v>
      </c>
      <c r="C520" t="s">
        <v>1385</v>
      </c>
      <c r="D520" t="s">
        <v>503</v>
      </c>
      <c r="E520" t="s">
        <v>276</v>
      </c>
      <c r="F520" t="s">
        <v>504</v>
      </c>
      <c r="G520" t="s">
        <v>40</v>
      </c>
      <c r="H520" s="6">
        <v>45523</v>
      </c>
      <c r="I520" s="2">
        <v>45657</v>
      </c>
      <c r="J520">
        <v>300.25</v>
      </c>
      <c r="K520" s="45">
        <f t="shared" si="64"/>
        <v>338.72640522875827</v>
      </c>
      <c r="L520" s="2"/>
      <c r="M520" s="3">
        <f t="shared" si="65"/>
        <v>135</v>
      </c>
      <c r="N520" s="3">
        <f t="shared" si="66"/>
        <v>7</v>
      </c>
      <c r="O520" s="3">
        <f t="shared" si="67"/>
        <v>0</v>
      </c>
      <c r="P520" s="3">
        <f t="shared" si="69"/>
        <v>128</v>
      </c>
      <c r="Q520" s="51">
        <f t="shared" si="68"/>
        <v>38432</v>
      </c>
      <c r="R520" s="51"/>
      <c r="S520" s="51"/>
      <c r="T520" s="51"/>
      <c r="U520" s="51"/>
      <c r="V520" s="51"/>
      <c r="W520" s="13">
        <f t="shared" si="70"/>
        <v>31.475409836065573</v>
      </c>
      <c r="X520" s="14">
        <f t="shared" si="71"/>
        <v>13.989071038251367</v>
      </c>
    </row>
    <row r="521" spans="1:24" ht="14.5" x14ac:dyDescent="0.35">
      <c r="A521">
        <v>2416</v>
      </c>
      <c r="B521" t="s">
        <v>1439</v>
      </c>
      <c r="C521" t="s">
        <v>1385</v>
      </c>
      <c r="D521" t="s">
        <v>503</v>
      </c>
      <c r="E521" t="s">
        <v>276</v>
      </c>
      <c r="F521" t="s">
        <v>504</v>
      </c>
      <c r="G521" t="s">
        <v>40</v>
      </c>
      <c r="H521" s="6">
        <v>45523</v>
      </c>
      <c r="I521" s="2">
        <v>45657</v>
      </c>
      <c r="J521">
        <v>300.25</v>
      </c>
      <c r="K521" s="45">
        <f t="shared" si="64"/>
        <v>338.71503267973861</v>
      </c>
      <c r="L521" s="2"/>
      <c r="M521" s="3">
        <f t="shared" si="65"/>
        <v>135</v>
      </c>
      <c r="N521" s="3">
        <f t="shared" si="66"/>
        <v>7</v>
      </c>
      <c r="O521" s="3">
        <f t="shared" si="67"/>
        <v>0</v>
      </c>
      <c r="P521" s="3">
        <f t="shared" si="69"/>
        <v>128</v>
      </c>
      <c r="Q521" s="51">
        <f t="shared" si="68"/>
        <v>38432</v>
      </c>
      <c r="R521" s="51"/>
      <c r="S521" s="51"/>
      <c r="T521" s="51"/>
      <c r="U521" s="51"/>
      <c r="V521" s="51"/>
      <c r="W521" s="13">
        <f t="shared" si="70"/>
        <v>31.475409836065573</v>
      </c>
      <c r="X521" s="14">
        <f t="shared" si="71"/>
        <v>13.989071038251367</v>
      </c>
    </row>
    <row r="522" spans="1:24" ht="14.5" x14ac:dyDescent="0.35">
      <c r="A522">
        <v>2417</v>
      </c>
      <c r="B522" t="s">
        <v>1440</v>
      </c>
      <c r="C522" t="s">
        <v>1488</v>
      </c>
      <c r="D522" t="s">
        <v>469</v>
      </c>
      <c r="E522" t="s">
        <v>276</v>
      </c>
      <c r="F522" t="s">
        <v>504</v>
      </c>
      <c r="G522" t="s">
        <v>40</v>
      </c>
      <c r="H522" s="6">
        <v>45523</v>
      </c>
      <c r="I522" s="2">
        <v>45657</v>
      </c>
      <c r="J522">
        <v>268.75</v>
      </c>
      <c r="K522" s="45" t="e">
        <f t="shared" si="64"/>
        <v>#N/A</v>
      </c>
      <c r="L522" s="2"/>
      <c r="M522" s="3">
        <f t="shared" si="65"/>
        <v>135</v>
      </c>
      <c r="N522" s="3">
        <f t="shared" si="66"/>
        <v>5</v>
      </c>
      <c r="O522" s="3">
        <f t="shared" si="67"/>
        <v>0</v>
      </c>
      <c r="P522" s="3">
        <f t="shared" si="69"/>
        <v>130</v>
      </c>
      <c r="Q522" s="51">
        <f t="shared" si="68"/>
        <v>34937.5</v>
      </c>
      <c r="R522" s="51"/>
      <c r="S522" s="51"/>
      <c r="T522" s="51"/>
      <c r="U522" s="51"/>
      <c r="V522" s="51"/>
      <c r="W522" s="13">
        <f t="shared" si="70"/>
        <v>31.967213114754099</v>
      </c>
      <c r="X522" s="14">
        <f t="shared" si="71"/>
        <v>14.207650273224044</v>
      </c>
    </row>
    <row r="523" spans="1:24" ht="14.5" x14ac:dyDescent="0.35">
      <c r="A523">
        <v>2418</v>
      </c>
      <c r="B523" t="s">
        <v>1441</v>
      </c>
      <c r="C523" t="s">
        <v>1385</v>
      </c>
      <c r="D523" t="s">
        <v>275</v>
      </c>
      <c r="E523" t="s">
        <v>276</v>
      </c>
      <c r="F523" t="s">
        <v>504</v>
      </c>
      <c r="G523" t="s">
        <v>40</v>
      </c>
      <c r="H523" s="6">
        <v>45530</v>
      </c>
      <c r="I523" s="2">
        <v>45657</v>
      </c>
      <c r="J523">
        <v>300.25</v>
      </c>
      <c r="K523" s="45">
        <f t="shared" si="64"/>
        <v>478.56784313725495</v>
      </c>
      <c r="L523" s="2"/>
      <c r="M523" s="3">
        <f t="shared" si="65"/>
        <v>128</v>
      </c>
      <c r="N523" s="3">
        <f t="shared" si="66"/>
        <v>0</v>
      </c>
      <c r="O523" s="3">
        <f t="shared" si="67"/>
        <v>0</v>
      </c>
      <c r="P523" s="3">
        <f t="shared" si="69"/>
        <v>128</v>
      </c>
      <c r="Q523" s="51">
        <f t="shared" si="68"/>
        <v>38432</v>
      </c>
      <c r="R523" s="51"/>
      <c r="S523" s="51"/>
      <c r="T523" s="51"/>
      <c r="U523" s="51"/>
      <c r="V523" s="51"/>
      <c r="W523" s="13">
        <f t="shared" si="70"/>
        <v>31.475409836065573</v>
      </c>
      <c r="X523" s="14">
        <f t="shared" si="71"/>
        <v>13.989071038251367</v>
      </c>
    </row>
    <row r="524" spans="1:24" ht="14.5" x14ac:dyDescent="0.35">
      <c r="A524">
        <v>2419</v>
      </c>
      <c r="B524" t="s">
        <v>1442</v>
      </c>
      <c r="C524" t="s">
        <v>1385</v>
      </c>
      <c r="D524" t="s">
        <v>275</v>
      </c>
      <c r="E524" t="s">
        <v>276</v>
      </c>
      <c r="F524" t="s">
        <v>504</v>
      </c>
      <c r="G524" t="s">
        <v>40</v>
      </c>
      <c r="H524" s="6">
        <v>45600</v>
      </c>
      <c r="I524" s="2">
        <v>45657</v>
      </c>
      <c r="J524">
        <v>300.25</v>
      </c>
      <c r="K524" s="45">
        <f t="shared" si="64"/>
        <v>135.88784313725489</v>
      </c>
      <c r="L524" s="2"/>
      <c r="M524" s="3">
        <f t="shared" si="65"/>
        <v>58</v>
      </c>
      <c r="N524" s="3">
        <f t="shared" si="66"/>
        <v>0</v>
      </c>
      <c r="O524" s="3">
        <f t="shared" si="67"/>
        <v>0</v>
      </c>
      <c r="P524" s="3">
        <f t="shared" si="69"/>
        <v>58</v>
      </c>
      <c r="Q524" s="51">
        <f t="shared" si="68"/>
        <v>17414.5</v>
      </c>
      <c r="R524" s="51"/>
      <c r="S524" s="51"/>
      <c r="T524" s="51"/>
      <c r="U524" s="51"/>
      <c r="V524" s="51"/>
      <c r="W524" s="13">
        <f t="shared" si="70"/>
        <v>14.262295081967213</v>
      </c>
      <c r="X524" s="14">
        <f t="shared" si="71"/>
        <v>6.338797814207652</v>
      </c>
    </row>
    <row r="525" spans="1:24" ht="14.5" x14ac:dyDescent="0.35">
      <c r="A525">
        <v>2420</v>
      </c>
      <c r="B525" t="s">
        <v>1443</v>
      </c>
      <c r="C525" t="s">
        <v>1385</v>
      </c>
      <c r="D525" t="s">
        <v>503</v>
      </c>
      <c r="E525" t="s">
        <v>276</v>
      </c>
      <c r="F525" t="s">
        <v>504</v>
      </c>
      <c r="G525" t="s">
        <v>40</v>
      </c>
      <c r="H525" s="6">
        <v>45600</v>
      </c>
      <c r="I525" s="2">
        <v>45657</v>
      </c>
      <c r="J525">
        <v>300.25</v>
      </c>
      <c r="K525" s="45">
        <f t="shared" si="64"/>
        <v>71.442026143790883</v>
      </c>
      <c r="L525" s="2"/>
      <c r="M525" s="3">
        <f t="shared" si="65"/>
        <v>58</v>
      </c>
      <c r="N525" s="3">
        <f t="shared" si="66"/>
        <v>7</v>
      </c>
      <c r="O525" s="3">
        <f t="shared" si="67"/>
        <v>0</v>
      </c>
      <c r="P525" s="3">
        <f t="shared" si="69"/>
        <v>51</v>
      </c>
      <c r="Q525" s="51">
        <f t="shared" si="68"/>
        <v>15312.75</v>
      </c>
      <c r="R525" s="51"/>
      <c r="S525" s="51"/>
      <c r="T525" s="51"/>
      <c r="U525" s="51"/>
      <c r="V525" s="51"/>
      <c r="W525" s="13">
        <f t="shared" si="70"/>
        <v>12.540983606557377</v>
      </c>
      <c r="X525" s="14">
        <f t="shared" si="71"/>
        <v>5.5737704918032787</v>
      </c>
    </row>
    <row r="526" spans="1:24" ht="14.5" x14ac:dyDescent="0.35">
      <c r="A526">
        <v>2501</v>
      </c>
      <c r="B526" t="s">
        <v>652</v>
      </c>
      <c r="C526" t="s">
        <v>1385</v>
      </c>
      <c r="D526" t="s">
        <v>653</v>
      </c>
      <c r="E526" t="s">
        <v>276</v>
      </c>
      <c r="F526" t="s">
        <v>1510</v>
      </c>
      <c r="G526" t="s">
        <v>1529</v>
      </c>
      <c r="H526" s="6">
        <v>38504</v>
      </c>
      <c r="I526" s="2">
        <v>45657</v>
      </c>
      <c r="J526">
        <v>1071.78</v>
      </c>
      <c r="K526" s="45">
        <f t="shared" si="64"/>
        <v>2324.9273856209143</v>
      </c>
      <c r="L526" s="2"/>
      <c r="M526" s="3">
        <f t="shared" si="65"/>
        <v>366</v>
      </c>
      <c r="N526" s="3">
        <f t="shared" si="66"/>
        <v>1</v>
      </c>
      <c r="O526" s="3">
        <f t="shared" si="67"/>
        <v>7</v>
      </c>
      <c r="P526" s="3">
        <f t="shared" si="69"/>
        <v>358</v>
      </c>
      <c r="Q526" s="51">
        <f t="shared" si="68"/>
        <v>186712.75200000001</v>
      </c>
      <c r="R526" s="51"/>
      <c r="S526" s="51"/>
      <c r="T526" s="51"/>
      <c r="U526" s="51"/>
      <c r="V526" s="51"/>
      <c r="W526" s="13">
        <f t="shared" si="70"/>
        <v>88.032786885245898</v>
      </c>
      <c r="X526" s="14">
        <f t="shared" si="71"/>
        <v>39.125683060109296</v>
      </c>
    </row>
    <row r="527" spans="1:24" ht="14.5" x14ac:dyDescent="0.35">
      <c r="A527">
        <v>2502</v>
      </c>
      <c r="B527" t="s">
        <v>656</v>
      </c>
      <c r="C527" t="s">
        <v>1385</v>
      </c>
      <c r="D527" t="s">
        <v>657</v>
      </c>
      <c r="E527" t="s">
        <v>276</v>
      </c>
      <c r="F527" t="s">
        <v>1511</v>
      </c>
      <c r="G527" t="s">
        <v>1529</v>
      </c>
      <c r="H527" s="6">
        <v>42009</v>
      </c>
      <c r="I527" s="2">
        <v>45657</v>
      </c>
      <c r="J527">
        <v>507.4</v>
      </c>
      <c r="K527" s="45">
        <f t="shared" si="64"/>
        <v>1247.4341830065359</v>
      </c>
      <c r="L527" s="2"/>
      <c r="M527" s="3">
        <f t="shared" si="65"/>
        <v>366</v>
      </c>
      <c r="N527" s="3">
        <f t="shared" si="66"/>
        <v>0</v>
      </c>
      <c r="O527" s="3">
        <f t="shared" si="67"/>
        <v>0</v>
      </c>
      <c r="P527" s="3">
        <f t="shared" si="69"/>
        <v>366</v>
      </c>
      <c r="Q527" s="51">
        <f t="shared" si="68"/>
        <v>185708.4</v>
      </c>
      <c r="R527" s="51"/>
      <c r="S527" s="51"/>
      <c r="T527" s="51"/>
      <c r="U527" s="51"/>
      <c r="V527" s="51"/>
      <c r="W527" s="13">
        <f t="shared" si="70"/>
        <v>90</v>
      </c>
      <c r="X527" s="14">
        <f t="shared" si="71"/>
        <v>40</v>
      </c>
    </row>
    <row r="528" spans="1:24" ht="14.5" x14ac:dyDescent="0.35">
      <c r="A528">
        <v>2503</v>
      </c>
      <c r="B528" t="s">
        <v>659</v>
      </c>
      <c r="C528" t="s">
        <v>1385</v>
      </c>
      <c r="D528" t="s">
        <v>660</v>
      </c>
      <c r="E528" t="s">
        <v>276</v>
      </c>
      <c r="F528" t="s">
        <v>1511</v>
      </c>
      <c r="G528" t="s">
        <v>1529</v>
      </c>
      <c r="H528" s="6">
        <v>41548</v>
      </c>
      <c r="I528" s="2">
        <v>45657</v>
      </c>
      <c r="J528">
        <v>920.2</v>
      </c>
      <c r="K528" s="45">
        <f t="shared" si="64"/>
        <v>1734.0171241830064</v>
      </c>
      <c r="L528" s="2"/>
      <c r="M528" s="3">
        <f t="shared" si="65"/>
        <v>366</v>
      </c>
      <c r="N528" s="3">
        <f t="shared" si="66"/>
        <v>0</v>
      </c>
      <c r="O528" s="3">
        <f t="shared" si="67"/>
        <v>0</v>
      </c>
      <c r="P528" s="3">
        <f t="shared" si="69"/>
        <v>366</v>
      </c>
      <c r="Q528" s="51">
        <f t="shared" si="68"/>
        <v>190885.10399999999</v>
      </c>
      <c r="R528" s="51"/>
      <c r="S528" s="51"/>
      <c r="T528" s="51"/>
      <c r="U528" s="51"/>
      <c r="V528" s="51"/>
      <c r="W528" s="13">
        <f t="shared" si="70"/>
        <v>90</v>
      </c>
      <c r="X528" s="14">
        <f t="shared" si="71"/>
        <v>40</v>
      </c>
    </row>
    <row r="529" spans="1:24" ht="14.5" x14ac:dyDescent="0.35">
      <c r="A529">
        <v>2504</v>
      </c>
      <c r="B529" t="s">
        <v>662</v>
      </c>
      <c r="C529" t="s">
        <v>1385</v>
      </c>
      <c r="D529" t="s">
        <v>663</v>
      </c>
      <c r="E529" t="s">
        <v>276</v>
      </c>
      <c r="F529" t="s">
        <v>1511</v>
      </c>
      <c r="G529" t="s">
        <v>1529</v>
      </c>
      <c r="H529" s="6">
        <v>44409</v>
      </c>
      <c r="I529" s="2">
        <v>45657</v>
      </c>
      <c r="J529">
        <v>507.4</v>
      </c>
      <c r="K529" s="45">
        <f t="shared" si="64"/>
        <v>1099.2664052287582</v>
      </c>
      <c r="L529" s="2"/>
      <c r="M529" s="3">
        <f t="shared" si="65"/>
        <v>366</v>
      </c>
      <c r="N529" s="3">
        <f t="shared" si="66"/>
        <v>1</v>
      </c>
      <c r="O529" s="3">
        <f t="shared" si="67"/>
        <v>5</v>
      </c>
      <c r="P529" s="3">
        <f t="shared" si="69"/>
        <v>360</v>
      </c>
      <c r="Q529" s="51">
        <f t="shared" si="68"/>
        <v>182664</v>
      </c>
      <c r="R529" s="51"/>
      <c r="S529" s="51"/>
      <c r="T529" s="51"/>
      <c r="U529" s="51"/>
      <c r="V529" s="51"/>
      <c r="W529" s="13">
        <f t="shared" si="70"/>
        <v>88.52459016393442</v>
      </c>
      <c r="X529" s="14">
        <f t="shared" si="71"/>
        <v>39.344262295081975</v>
      </c>
    </row>
    <row r="530" spans="1:24" ht="14.5" x14ac:dyDescent="0.35">
      <c r="A530">
        <v>2505</v>
      </c>
      <c r="B530" t="s">
        <v>664</v>
      </c>
      <c r="C530" t="s">
        <v>1385</v>
      </c>
      <c r="D530" t="s">
        <v>665</v>
      </c>
      <c r="E530" t="s">
        <v>276</v>
      </c>
      <c r="F530" t="s">
        <v>1511</v>
      </c>
      <c r="G530" t="s">
        <v>1529</v>
      </c>
      <c r="H530" s="6">
        <v>43922</v>
      </c>
      <c r="I530" s="2">
        <v>45657</v>
      </c>
      <c r="J530">
        <v>778.3</v>
      </c>
      <c r="K530" s="45">
        <f t="shared" si="64"/>
        <v>1747.1388888888889</v>
      </c>
      <c r="L530" s="2"/>
      <c r="M530" s="3">
        <f t="shared" si="65"/>
        <v>366</v>
      </c>
      <c r="N530" s="3">
        <f t="shared" si="66"/>
        <v>1</v>
      </c>
      <c r="O530" s="3">
        <f t="shared" si="67"/>
        <v>0</v>
      </c>
      <c r="P530" s="3">
        <f t="shared" si="69"/>
        <v>365</v>
      </c>
      <c r="Q530" s="51">
        <f t="shared" si="68"/>
        <v>190363.56</v>
      </c>
      <c r="R530" s="51"/>
      <c r="S530" s="51"/>
      <c r="T530" s="51"/>
      <c r="U530" s="51"/>
      <c r="V530" s="51"/>
      <c r="W530" s="13">
        <f t="shared" si="70"/>
        <v>89.754098360655732</v>
      </c>
      <c r="X530" s="14">
        <f t="shared" si="71"/>
        <v>39.89071038251366</v>
      </c>
    </row>
    <row r="531" spans="1:24" ht="14.5" x14ac:dyDescent="0.35">
      <c r="A531">
        <v>2506</v>
      </c>
      <c r="B531" t="s">
        <v>667</v>
      </c>
      <c r="C531" t="s">
        <v>1385</v>
      </c>
      <c r="D531" t="s">
        <v>668</v>
      </c>
      <c r="E531" t="s">
        <v>276</v>
      </c>
      <c r="F531" t="s">
        <v>1511</v>
      </c>
      <c r="G531" t="s">
        <v>40</v>
      </c>
      <c r="H531" s="6">
        <v>44409</v>
      </c>
      <c r="I531" s="2">
        <v>45657</v>
      </c>
      <c r="J531">
        <v>300.25</v>
      </c>
      <c r="K531" s="45">
        <f t="shared" si="64"/>
        <v>524.55653594771252</v>
      </c>
      <c r="L531" s="2"/>
      <c r="M531" s="3">
        <f t="shared" si="65"/>
        <v>366</v>
      </c>
      <c r="N531" s="3">
        <f t="shared" si="66"/>
        <v>4</v>
      </c>
      <c r="O531" s="3">
        <f t="shared" si="67"/>
        <v>0</v>
      </c>
      <c r="P531" s="3">
        <f t="shared" si="69"/>
        <v>362</v>
      </c>
      <c r="Q531" s="51">
        <f t="shared" si="68"/>
        <v>108690.5</v>
      </c>
      <c r="R531" s="51"/>
      <c r="S531" s="51"/>
      <c r="T531" s="51"/>
      <c r="U531" s="51"/>
      <c r="V531" s="51"/>
      <c r="W531" s="13">
        <f t="shared" si="70"/>
        <v>89.016393442622956</v>
      </c>
      <c r="X531" s="14">
        <f t="shared" si="71"/>
        <v>39.562841530054641</v>
      </c>
    </row>
    <row r="532" spans="1:24" ht="14.5" x14ac:dyDescent="0.35">
      <c r="A532">
        <v>2508</v>
      </c>
      <c r="B532" t="s">
        <v>670</v>
      </c>
      <c r="C532" t="s">
        <v>1385</v>
      </c>
      <c r="D532" t="s">
        <v>671</v>
      </c>
      <c r="E532" t="s">
        <v>276</v>
      </c>
      <c r="F532" t="s">
        <v>1511</v>
      </c>
      <c r="G532" t="s">
        <v>1529</v>
      </c>
      <c r="H532" s="6">
        <v>44198</v>
      </c>
      <c r="I532" s="2">
        <v>45657</v>
      </c>
      <c r="J532">
        <v>636.4</v>
      </c>
      <c r="K532" s="45">
        <f t="shared" si="64"/>
        <v>1413.5721568627453</v>
      </c>
      <c r="L532" s="2"/>
      <c r="M532" s="3">
        <f t="shared" si="65"/>
        <v>366</v>
      </c>
      <c r="N532" s="3">
        <f t="shared" si="66"/>
        <v>0</v>
      </c>
      <c r="O532" s="3">
        <f t="shared" si="67"/>
        <v>0</v>
      </c>
      <c r="P532" s="3">
        <f t="shared" si="69"/>
        <v>366</v>
      </c>
      <c r="Q532" s="51">
        <f t="shared" si="68"/>
        <v>190885.10399999999</v>
      </c>
      <c r="R532" s="51"/>
      <c r="S532" s="51"/>
      <c r="T532" s="51"/>
      <c r="U532" s="51"/>
      <c r="V532" s="51"/>
      <c r="W532" s="13">
        <f t="shared" si="70"/>
        <v>90</v>
      </c>
      <c r="X532" s="14">
        <f t="shared" si="71"/>
        <v>40</v>
      </c>
    </row>
    <row r="533" spans="1:24" ht="14.5" x14ac:dyDescent="0.35">
      <c r="A533">
        <v>2509</v>
      </c>
      <c r="B533" t="s">
        <v>672</v>
      </c>
      <c r="C533" t="s">
        <v>1385</v>
      </c>
      <c r="D533" t="s">
        <v>673</v>
      </c>
      <c r="E533" t="s">
        <v>276</v>
      </c>
      <c r="F533" t="s">
        <v>1511</v>
      </c>
      <c r="G533" t="s">
        <v>1529</v>
      </c>
      <c r="H533" s="6">
        <v>44409</v>
      </c>
      <c r="I533" s="2">
        <v>45657</v>
      </c>
      <c r="J533">
        <v>345.08</v>
      </c>
      <c r="K533" s="45">
        <f t="shared" si="64"/>
        <v>772.75888888888892</v>
      </c>
      <c r="L533" s="2"/>
      <c r="M533" s="3">
        <f t="shared" si="65"/>
        <v>366</v>
      </c>
      <c r="N533" s="3">
        <f t="shared" si="66"/>
        <v>1</v>
      </c>
      <c r="O533" s="3">
        <f t="shared" si="67"/>
        <v>0</v>
      </c>
      <c r="P533" s="3">
        <f t="shared" si="69"/>
        <v>365</v>
      </c>
      <c r="Q533" s="51">
        <f t="shared" si="68"/>
        <v>125954.2</v>
      </c>
      <c r="R533" s="51"/>
      <c r="S533" s="51"/>
      <c r="T533" s="51"/>
      <c r="U533" s="51"/>
      <c r="V533" s="51"/>
      <c r="W533" s="13">
        <f t="shared" si="70"/>
        <v>89.754098360655732</v>
      </c>
      <c r="X533" s="14">
        <f t="shared" si="71"/>
        <v>39.89071038251366</v>
      </c>
    </row>
    <row r="534" spans="1:24" ht="14.5" x14ac:dyDescent="0.35">
      <c r="A534">
        <v>2510</v>
      </c>
      <c r="B534" t="s">
        <v>674</v>
      </c>
      <c r="C534" t="s">
        <v>1385</v>
      </c>
      <c r="D534" t="s">
        <v>675</v>
      </c>
      <c r="E534" t="s">
        <v>276</v>
      </c>
      <c r="F534" t="s">
        <v>1510</v>
      </c>
      <c r="G534" t="s">
        <v>1529</v>
      </c>
      <c r="H534" s="6">
        <v>35490</v>
      </c>
      <c r="I534" s="2">
        <v>45657</v>
      </c>
      <c r="J534">
        <v>2277.9299999999998</v>
      </c>
      <c r="K534" s="45">
        <f t="shared" si="64"/>
        <v>5423.0405228758164</v>
      </c>
      <c r="L534" s="2"/>
      <c r="M534" s="3">
        <f t="shared" si="65"/>
        <v>366</v>
      </c>
      <c r="N534" s="3">
        <f t="shared" si="66"/>
        <v>0</v>
      </c>
      <c r="O534" s="3">
        <f t="shared" si="67"/>
        <v>0</v>
      </c>
      <c r="P534" s="3">
        <f t="shared" si="69"/>
        <v>366</v>
      </c>
      <c r="Q534" s="51">
        <f t="shared" si="68"/>
        <v>190885.10399999999</v>
      </c>
      <c r="R534" s="51"/>
      <c r="S534" s="51"/>
      <c r="T534" s="51"/>
      <c r="U534" s="51"/>
      <c r="V534" s="51"/>
      <c r="W534" s="13">
        <f t="shared" si="70"/>
        <v>90</v>
      </c>
      <c r="X534" s="14">
        <f t="shared" si="71"/>
        <v>40</v>
      </c>
    </row>
    <row r="535" spans="1:24" ht="14.5" x14ac:dyDescent="0.35">
      <c r="A535">
        <v>2511</v>
      </c>
      <c r="B535" t="s">
        <v>677</v>
      </c>
      <c r="C535" t="s">
        <v>1385</v>
      </c>
      <c r="D535" t="s">
        <v>678</v>
      </c>
      <c r="E535" t="s">
        <v>276</v>
      </c>
      <c r="F535" t="s">
        <v>1511</v>
      </c>
      <c r="G535" t="s">
        <v>1529</v>
      </c>
      <c r="H535" s="6">
        <v>43682</v>
      </c>
      <c r="I535" s="2">
        <v>45657</v>
      </c>
      <c r="J535">
        <v>431.08</v>
      </c>
      <c r="K535" s="45">
        <f t="shared" si="64"/>
        <v>1100.5896732026142</v>
      </c>
      <c r="L535" s="2"/>
      <c r="M535" s="3">
        <f t="shared" si="65"/>
        <v>366</v>
      </c>
      <c r="N535" s="3">
        <f t="shared" si="66"/>
        <v>0</v>
      </c>
      <c r="O535" s="3">
        <f t="shared" si="67"/>
        <v>0</v>
      </c>
      <c r="P535" s="3">
        <f t="shared" si="69"/>
        <v>366</v>
      </c>
      <c r="Q535" s="51">
        <f t="shared" si="68"/>
        <v>157775.28</v>
      </c>
      <c r="R535" s="51"/>
      <c r="S535" s="51"/>
      <c r="T535" s="51"/>
      <c r="U535" s="51"/>
      <c r="V535" s="51"/>
      <c r="W535" s="13">
        <f t="shared" si="70"/>
        <v>90</v>
      </c>
      <c r="X535" s="14">
        <f t="shared" si="71"/>
        <v>40</v>
      </c>
    </row>
    <row r="536" spans="1:24" ht="14.5" x14ac:dyDescent="0.35">
      <c r="A536">
        <v>2512</v>
      </c>
      <c r="B536" t="s">
        <v>680</v>
      </c>
      <c r="C536" t="s">
        <v>1385</v>
      </c>
      <c r="D536" t="s">
        <v>665</v>
      </c>
      <c r="E536" t="s">
        <v>276</v>
      </c>
      <c r="F536" t="s">
        <v>1511</v>
      </c>
      <c r="G536" t="s">
        <v>1529</v>
      </c>
      <c r="H536" s="6">
        <v>43191</v>
      </c>
      <c r="I536" s="2">
        <v>45657</v>
      </c>
      <c r="J536">
        <v>778.3</v>
      </c>
      <c r="K536" s="45">
        <f t="shared" si="64"/>
        <v>1728.6766013071892</v>
      </c>
      <c r="L536" s="2"/>
      <c r="M536" s="3">
        <f t="shared" si="65"/>
        <v>366</v>
      </c>
      <c r="N536" s="3">
        <f t="shared" si="66"/>
        <v>0</v>
      </c>
      <c r="O536" s="3">
        <f t="shared" si="67"/>
        <v>0</v>
      </c>
      <c r="P536" s="3">
        <f t="shared" si="69"/>
        <v>366</v>
      </c>
      <c r="Q536" s="51">
        <f t="shared" si="68"/>
        <v>190885.10399999999</v>
      </c>
      <c r="R536" s="51"/>
      <c r="S536" s="51"/>
      <c r="T536" s="51"/>
      <c r="U536" s="51"/>
      <c r="V536" s="51"/>
      <c r="W536" s="13">
        <f t="shared" si="70"/>
        <v>90</v>
      </c>
      <c r="X536" s="14">
        <f t="shared" si="71"/>
        <v>40</v>
      </c>
    </row>
    <row r="537" spans="1:24" ht="14.5" x14ac:dyDescent="0.35">
      <c r="A537">
        <v>2513</v>
      </c>
      <c r="B537" t="s">
        <v>682</v>
      </c>
      <c r="C537" t="s">
        <v>1385</v>
      </c>
      <c r="D537" t="s">
        <v>683</v>
      </c>
      <c r="E537" t="s">
        <v>276</v>
      </c>
      <c r="F537" t="s">
        <v>1511</v>
      </c>
      <c r="G537" t="s">
        <v>1529</v>
      </c>
      <c r="H537" s="6">
        <v>45222</v>
      </c>
      <c r="I537" s="2">
        <v>45657</v>
      </c>
      <c r="J537">
        <v>403.13</v>
      </c>
      <c r="K537" s="45">
        <f t="shared" si="64"/>
        <v>1133.916339869281</v>
      </c>
      <c r="L537" s="2"/>
      <c r="M537" s="3">
        <f t="shared" si="65"/>
        <v>366</v>
      </c>
      <c r="N537" s="3">
        <f t="shared" si="66"/>
        <v>0</v>
      </c>
      <c r="O537" s="3">
        <f t="shared" si="67"/>
        <v>0</v>
      </c>
      <c r="P537" s="3">
        <f t="shared" si="69"/>
        <v>366</v>
      </c>
      <c r="Q537" s="51">
        <f t="shared" si="68"/>
        <v>147545.57999999999</v>
      </c>
      <c r="R537" s="51"/>
      <c r="S537" s="51"/>
      <c r="T537" s="51"/>
      <c r="U537" s="51"/>
      <c r="V537" s="51"/>
      <c r="W537" s="13">
        <f t="shared" si="70"/>
        <v>90</v>
      </c>
      <c r="X537" s="14">
        <f t="shared" si="71"/>
        <v>40</v>
      </c>
    </row>
    <row r="538" spans="1:24" ht="14.5" x14ac:dyDescent="0.35">
      <c r="A538">
        <v>2514</v>
      </c>
      <c r="B538" t="s">
        <v>684</v>
      </c>
      <c r="C538" t="s">
        <v>1385</v>
      </c>
      <c r="D538" t="s">
        <v>685</v>
      </c>
      <c r="E538" t="s">
        <v>276</v>
      </c>
      <c r="F538" t="s">
        <v>1511</v>
      </c>
      <c r="G538" t="s">
        <v>1529</v>
      </c>
      <c r="H538" s="6">
        <v>41276</v>
      </c>
      <c r="I538" s="2">
        <v>45657</v>
      </c>
      <c r="J538">
        <v>507.4</v>
      </c>
      <c r="K538" s="45">
        <f t="shared" si="64"/>
        <v>1247.4341830065362</v>
      </c>
      <c r="L538" s="2"/>
      <c r="M538" s="3">
        <f t="shared" si="65"/>
        <v>366</v>
      </c>
      <c r="N538" s="3">
        <f t="shared" si="66"/>
        <v>0</v>
      </c>
      <c r="O538" s="3">
        <f t="shared" si="67"/>
        <v>0</v>
      </c>
      <c r="P538" s="3">
        <f t="shared" si="69"/>
        <v>366</v>
      </c>
      <c r="Q538" s="51">
        <f t="shared" si="68"/>
        <v>185708.4</v>
      </c>
      <c r="R538" s="51"/>
      <c r="S538" s="51"/>
      <c r="T538" s="51"/>
      <c r="U538" s="51"/>
      <c r="V538" s="51"/>
      <c r="W538" s="13">
        <f t="shared" si="70"/>
        <v>90</v>
      </c>
      <c r="X538" s="14">
        <f t="shared" si="71"/>
        <v>40</v>
      </c>
    </row>
    <row r="539" spans="1:24" ht="14.5" x14ac:dyDescent="0.35">
      <c r="A539">
        <v>2515</v>
      </c>
      <c r="B539" t="s">
        <v>687</v>
      </c>
      <c r="C539" t="s">
        <v>1385</v>
      </c>
      <c r="D539" t="s">
        <v>688</v>
      </c>
      <c r="E539" t="s">
        <v>276</v>
      </c>
      <c r="F539" t="s">
        <v>1510</v>
      </c>
      <c r="G539" t="s">
        <v>1529</v>
      </c>
      <c r="H539" s="6">
        <v>42373</v>
      </c>
      <c r="I539" s="2">
        <v>45657</v>
      </c>
      <c r="J539">
        <v>920.2</v>
      </c>
      <c r="K539" s="45">
        <f t="shared" si="64"/>
        <v>2058.3372549019605</v>
      </c>
      <c r="L539" s="2"/>
      <c r="M539" s="3">
        <f t="shared" si="65"/>
        <v>366</v>
      </c>
      <c r="N539" s="3">
        <f t="shared" si="66"/>
        <v>0</v>
      </c>
      <c r="O539" s="3">
        <f t="shared" si="67"/>
        <v>0</v>
      </c>
      <c r="P539" s="3">
        <f t="shared" si="69"/>
        <v>366</v>
      </c>
      <c r="Q539" s="51">
        <f t="shared" si="68"/>
        <v>190885.10399999999</v>
      </c>
      <c r="R539" s="51"/>
      <c r="S539" s="51"/>
      <c r="T539" s="51"/>
      <c r="U539" s="51"/>
      <c r="V539" s="51"/>
      <c r="W539" s="13">
        <f t="shared" si="70"/>
        <v>90</v>
      </c>
      <c r="X539" s="14">
        <f t="shared" si="71"/>
        <v>40</v>
      </c>
    </row>
    <row r="540" spans="1:24" ht="14.5" x14ac:dyDescent="0.35">
      <c r="A540">
        <v>2516</v>
      </c>
      <c r="B540" t="s">
        <v>1444</v>
      </c>
      <c r="C540" t="s">
        <v>1488</v>
      </c>
      <c r="D540" t="s">
        <v>678</v>
      </c>
      <c r="E540" t="s">
        <v>276</v>
      </c>
      <c r="F540" t="s">
        <v>654</v>
      </c>
      <c r="G540" t="s">
        <v>1529</v>
      </c>
      <c r="H540" s="6">
        <v>44409</v>
      </c>
      <c r="I540" s="2">
        <v>45657</v>
      </c>
      <c r="J540">
        <v>401</v>
      </c>
      <c r="K540" s="45" t="e">
        <f t="shared" si="64"/>
        <v>#N/A</v>
      </c>
      <c r="L540" s="2"/>
      <c r="M540" s="3">
        <f t="shared" si="65"/>
        <v>366</v>
      </c>
      <c r="N540" s="3">
        <f t="shared" si="66"/>
        <v>0</v>
      </c>
      <c r="O540" s="3">
        <f t="shared" si="67"/>
        <v>0</v>
      </c>
      <c r="P540" s="3">
        <f t="shared" si="69"/>
        <v>366</v>
      </c>
      <c r="Q540" s="51">
        <f t="shared" si="68"/>
        <v>146766</v>
      </c>
      <c r="R540" s="51"/>
      <c r="S540" s="51"/>
      <c r="T540" s="51"/>
      <c r="U540" s="51"/>
      <c r="V540" s="51"/>
      <c r="W540" s="13">
        <f t="shared" si="70"/>
        <v>90</v>
      </c>
      <c r="X540" s="14">
        <f t="shared" si="71"/>
        <v>40</v>
      </c>
    </row>
    <row r="541" spans="1:24" ht="14.5" x14ac:dyDescent="0.35">
      <c r="A541">
        <v>2518</v>
      </c>
      <c r="B541" t="s">
        <v>1445</v>
      </c>
      <c r="C541" t="s">
        <v>1488</v>
      </c>
      <c r="D541" t="s">
        <v>678</v>
      </c>
      <c r="E541" t="s">
        <v>276</v>
      </c>
      <c r="F541" t="s">
        <v>654</v>
      </c>
      <c r="G541" t="s">
        <v>1529</v>
      </c>
      <c r="H541" s="6">
        <v>45509</v>
      </c>
      <c r="I541" s="2">
        <v>45657</v>
      </c>
      <c r="J541">
        <v>431.08</v>
      </c>
      <c r="K541" s="45" t="e">
        <f t="shared" si="64"/>
        <v>#N/A</v>
      </c>
      <c r="L541" s="2"/>
      <c r="M541" s="3">
        <f t="shared" si="65"/>
        <v>149</v>
      </c>
      <c r="N541" s="3">
        <f t="shared" si="66"/>
        <v>0</v>
      </c>
      <c r="O541" s="3">
        <f t="shared" si="67"/>
        <v>0</v>
      </c>
      <c r="P541" s="3">
        <f t="shared" si="69"/>
        <v>149</v>
      </c>
      <c r="Q541" s="51">
        <f t="shared" si="68"/>
        <v>64230.92</v>
      </c>
      <c r="R541" s="51"/>
      <c r="S541" s="51"/>
      <c r="T541" s="51"/>
      <c r="U541" s="51"/>
      <c r="V541" s="51"/>
      <c r="W541" s="13">
        <f t="shared" si="70"/>
        <v>36.639344262295083</v>
      </c>
      <c r="X541" s="14">
        <f t="shared" si="71"/>
        <v>16.284153005464482</v>
      </c>
    </row>
    <row r="542" spans="1:24" ht="14.5" x14ac:dyDescent="0.35">
      <c r="A542">
        <v>2519</v>
      </c>
      <c r="B542" t="s">
        <v>690</v>
      </c>
      <c r="C542" t="s">
        <v>1385</v>
      </c>
      <c r="D542" t="s">
        <v>691</v>
      </c>
      <c r="E542" t="s">
        <v>276</v>
      </c>
      <c r="F542" t="s">
        <v>1511</v>
      </c>
      <c r="G542" t="s">
        <v>1529</v>
      </c>
      <c r="H542" s="6">
        <v>38808</v>
      </c>
      <c r="I542" s="2">
        <v>45657</v>
      </c>
      <c r="J542">
        <v>546.1</v>
      </c>
      <c r="K542" s="45">
        <f t="shared" si="64"/>
        <v>1297.370130718954</v>
      </c>
      <c r="L542" s="2"/>
      <c r="M542" s="3">
        <f t="shared" si="65"/>
        <v>366</v>
      </c>
      <c r="N542" s="3">
        <f t="shared" si="66"/>
        <v>0</v>
      </c>
      <c r="O542" s="3">
        <f t="shared" si="67"/>
        <v>0</v>
      </c>
      <c r="P542" s="3">
        <f t="shared" si="69"/>
        <v>366</v>
      </c>
      <c r="Q542" s="51">
        <f t="shared" si="68"/>
        <v>190885.10399999999</v>
      </c>
      <c r="R542" s="51"/>
      <c r="S542" s="51"/>
      <c r="T542" s="51"/>
      <c r="U542" s="51"/>
      <c r="V542" s="51"/>
      <c r="W542" s="13">
        <f t="shared" si="70"/>
        <v>90</v>
      </c>
      <c r="X542" s="14">
        <f t="shared" si="71"/>
        <v>40</v>
      </c>
    </row>
    <row r="543" spans="1:24" s="4" customFormat="1" ht="14.5" x14ac:dyDescent="0.35">
      <c r="A543">
        <v>2520</v>
      </c>
      <c r="B543" t="s">
        <v>693</v>
      </c>
      <c r="C543" t="s">
        <v>1385</v>
      </c>
      <c r="D543" t="s">
        <v>685</v>
      </c>
      <c r="E543" t="s">
        <v>276</v>
      </c>
      <c r="F543" t="s">
        <v>1511</v>
      </c>
      <c r="G543" t="s">
        <v>1529</v>
      </c>
      <c r="H543" s="6">
        <v>42737</v>
      </c>
      <c r="I543" s="2">
        <v>45657</v>
      </c>
      <c r="J543">
        <v>507.4</v>
      </c>
      <c r="K543" s="45">
        <f t="shared" si="64"/>
        <v>1233.7115686274512</v>
      </c>
      <c r="L543" s="2"/>
      <c r="M543" s="3">
        <f t="shared" si="65"/>
        <v>366</v>
      </c>
      <c r="N543" s="3">
        <f t="shared" si="66"/>
        <v>0</v>
      </c>
      <c r="O543" s="3">
        <f t="shared" si="67"/>
        <v>0</v>
      </c>
      <c r="P543" s="3">
        <f t="shared" si="69"/>
        <v>366</v>
      </c>
      <c r="Q543" s="51">
        <f t="shared" si="68"/>
        <v>185708.4</v>
      </c>
      <c r="R543" s="51"/>
      <c r="S543" s="51"/>
      <c r="T543" s="51"/>
      <c r="U543" s="51"/>
      <c r="V543" s="51"/>
      <c r="W543" s="13">
        <f t="shared" si="70"/>
        <v>90</v>
      </c>
      <c r="X543" s="14">
        <f t="shared" si="71"/>
        <v>40</v>
      </c>
    </row>
    <row r="544" spans="1:24" ht="14.5" x14ac:dyDescent="0.35">
      <c r="A544">
        <v>2521</v>
      </c>
      <c r="B544" t="s">
        <v>1446</v>
      </c>
      <c r="C544" t="s">
        <v>1385</v>
      </c>
      <c r="D544" t="s">
        <v>499</v>
      </c>
      <c r="E544" t="s">
        <v>276</v>
      </c>
      <c r="F544" t="s">
        <v>500</v>
      </c>
      <c r="G544" t="s">
        <v>1529</v>
      </c>
      <c r="H544" s="6">
        <v>45446</v>
      </c>
      <c r="I544" s="2">
        <v>45657</v>
      </c>
      <c r="J544">
        <v>368.73</v>
      </c>
      <c r="K544" s="45">
        <f t="shared" si="64"/>
        <v>501.21732026143781</v>
      </c>
      <c r="L544" s="2"/>
      <c r="M544" s="3">
        <f t="shared" si="65"/>
        <v>212</v>
      </c>
      <c r="N544" s="3">
        <f t="shared" si="66"/>
        <v>6</v>
      </c>
      <c r="O544" s="3">
        <f t="shared" si="67"/>
        <v>0</v>
      </c>
      <c r="P544" s="3">
        <f t="shared" si="69"/>
        <v>206</v>
      </c>
      <c r="Q544" s="51">
        <f t="shared" si="68"/>
        <v>75958.38</v>
      </c>
      <c r="R544" s="51"/>
      <c r="S544" s="51"/>
      <c r="T544" s="51"/>
      <c r="U544" s="51"/>
      <c r="V544" s="51"/>
      <c r="W544" s="13">
        <f t="shared" si="70"/>
        <v>50.655737704918032</v>
      </c>
      <c r="X544" s="14">
        <f t="shared" si="71"/>
        <v>22.513661202185794</v>
      </c>
    </row>
    <row r="545" spans="1:24" ht="14.5" x14ac:dyDescent="0.35">
      <c r="A545">
        <v>2522</v>
      </c>
      <c r="B545" t="s">
        <v>694</v>
      </c>
      <c r="C545" t="s">
        <v>1385</v>
      </c>
      <c r="D545" t="s">
        <v>23</v>
      </c>
      <c r="E545" t="s">
        <v>8</v>
      </c>
      <c r="F545" t="s">
        <v>1495</v>
      </c>
      <c r="G545" t="s">
        <v>1529</v>
      </c>
      <c r="H545" s="6">
        <v>43831</v>
      </c>
      <c r="I545" s="2">
        <v>45657</v>
      </c>
      <c r="J545">
        <v>507.4</v>
      </c>
      <c r="K545" s="45">
        <f t="shared" si="64"/>
        <v>1360.0122222222224</v>
      </c>
      <c r="L545" s="2"/>
      <c r="M545" s="3">
        <f t="shared" si="65"/>
        <v>366</v>
      </c>
      <c r="N545" s="3">
        <f t="shared" si="66"/>
        <v>1</v>
      </c>
      <c r="O545" s="3">
        <f t="shared" si="67"/>
        <v>0</v>
      </c>
      <c r="P545" s="3">
        <f t="shared" si="69"/>
        <v>365</v>
      </c>
      <c r="Q545" s="51">
        <f t="shared" si="68"/>
        <v>185201</v>
      </c>
      <c r="R545" s="51"/>
      <c r="S545" s="51"/>
      <c r="T545" s="51"/>
      <c r="U545" s="51"/>
      <c r="V545" s="51"/>
      <c r="W545" s="13">
        <f t="shared" si="70"/>
        <v>89.754098360655732</v>
      </c>
      <c r="X545" s="14">
        <f t="shared" si="71"/>
        <v>39.89071038251366</v>
      </c>
    </row>
    <row r="546" spans="1:24" ht="14.5" x14ac:dyDescent="0.35">
      <c r="A546">
        <v>2523</v>
      </c>
      <c r="B546" t="s">
        <v>695</v>
      </c>
      <c r="C546" t="s">
        <v>1385</v>
      </c>
      <c r="D546" t="s">
        <v>696</v>
      </c>
      <c r="E546" t="s">
        <v>276</v>
      </c>
      <c r="F546" t="s">
        <v>500</v>
      </c>
      <c r="G546" t="s">
        <v>1529</v>
      </c>
      <c r="H546" s="6">
        <v>44409</v>
      </c>
      <c r="I546" s="2">
        <v>45657</v>
      </c>
      <c r="J546">
        <v>507.4</v>
      </c>
      <c r="K546" s="45">
        <f t="shared" si="64"/>
        <v>859.1000653594773</v>
      </c>
      <c r="L546" s="2"/>
      <c r="M546" s="3">
        <f t="shared" si="65"/>
        <v>366</v>
      </c>
      <c r="N546" s="3">
        <f t="shared" si="66"/>
        <v>0</v>
      </c>
      <c r="O546" s="3">
        <f t="shared" si="67"/>
        <v>0</v>
      </c>
      <c r="P546" s="3">
        <f t="shared" si="69"/>
        <v>366</v>
      </c>
      <c r="Q546" s="51">
        <f t="shared" si="68"/>
        <v>185708.4</v>
      </c>
      <c r="R546" s="51"/>
      <c r="S546" s="51"/>
      <c r="T546" s="51"/>
      <c r="U546" s="51"/>
      <c r="V546" s="51"/>
      <c r="W546" s="13">
        <f t="shared" si="70"/>
        <v>90</v>
      </c>
      <c r="X546" s="14">
        <f t="shared" si="71"/>
        <v>40</v>
      </c>
    </row>
    <row r="547" spans="1:24" ht="14.5" x14ac:dyDescent="0.35">
      <c r="A547">
        <v>2524</v>
      </c>
      <c r="B547" t="s">
        <v>697</v>
      </c>
      <c r="C547" t="s">
        <v>1385</v>
      </c>
      <c r="D547" t="s">
        <v>696</v>
      </c>
      <c r="E547" t="s">
        <v>276</v>
      </c>
      <c r="F547" t="s">
        <v>500</v>
      </c>
      <c r="G547" t="s">
        <v>1529</v>
      </c>
      <c r="H547" s="6">
        <v>43102</v>
      </c>
      <c r="I547" s="2">
        <v>45657</v>
      </c>
      <c r="J547">
        <v>507.4</v>
      </c>
      <c r="K547" s="45">
        <f t="shared" si="64"/>
        <v>955.58699346405251</v>
      </c>
      <c r="L547" s="2"/>
      <c r="M547" s="3">
        <f t="shared" si="65"/>
        <v>366</v>
      </c>
      <c r="N547" s="3">
        <f t="shared" si="66"/>
        <v>1</v>
      </c>
      <c r="O547" s="3">
        <f t="shared" si="67"/>
        <v>9</v>
      </c>
      <c r="P547" s="3">
        <f t="shared" si="69"/>
        <v>356</v>
      </c>
      <c r="Q547" s="51">
        <f t="shared" si="68"/>
        <v>180634.4</v>
      </c>
      <c r="R547" s="51"/>
      <c r="S547" s="51"/>
      <c r="T547" s="51"/>
      <c r="U547" s="51"/>
      <c r="V547" s="51"/>
      <c r="W547" s="13">
        <f t="shared" si="70"/>
        <v>87.540983606557376</v>
      </c>
      <c r="X547" s="14">
        <f t="shared" si="71"/>
        <v>38.907103825136616</v>
      </c>
    </row>
    <row r="548" spans="1:24" ht="14.5" x14ac:dyDescent="0.35">
      <c r="A548">
        <v>2525</v>
      </c>
      <c r="B548" t="s">
        <v>699</v>
      </c>
      <c r="C548" t="s">
        <v>1488</v>
      </c>
      <c r="D548" t="s">
        <v>696</v>
      </c>
      <c r="E548" t="s">
        <v>276</v>
      </c>
      <c r="F548" t="s">
        <v>500</v>
      </c>
      <c r="G548" t="s">
        <v>1529</v>
      </c>
      <c r="H548" s="6">
        <v>41491</v>
      </c>
      <c r="I548" s="2">
        <v>45657</v>
      </c>
      <c r="J548">
        <v>507.4</v>
      </c>
      <c r="K548" s="45" t="e">
        <f t="shared" si="64"/>
        <v>#N/A</v>
      </c>
      <c r="L548" s="2"/>
      <c r="M548" s="3">
        <f t="shared" si="65"/>
        <v>366</v>
      </c>
      <c r="N548" s="3">
        <f t="shared" si="66"/>
        <v>0</v>
      </c>
      <c r="O548" s="3">
        <f t="shared" si="67"/>
        <v>0</v>
      </c>
      <c r="P548" s="3">
        <f t="shared" si="69"/>
        <v>366</v>
      </c>
      <c r="Q548" s="51">
        <f t="shared" si="68"/>
        <v>185708.4</v>
      </c>
      <c r="R548" s="51"/>
      <c r="S548" s="51"/>
      <c r="T548" s="51"/>
      <c r="U548" s="51"/>
      <c r="V548" s="51"/>
      <c r="W548" s="13">
        <f t="shared" si="70"/>
        <v>90</v>
      </c>
      <c r="X548" s="14">
        <f t="shared" si="71"/>
        <v>40</v>
      </c>
    </row>
    <row r="549" spans="1:24" ht="14.5" x14ac:dyDescent="0.35">
      <c r="A549">
        <v>2526</v>
      </c>
      <c r="B549" t="s">
        <v>701</v>
      </c>
      <c r="C549" t="s">
        <v>1385</v>
      </c>
      <c r="D549" t="s">
        <v>696</v>
      </c>
      <c r="E549" t="s">
        <v>276</v>
      </c>
      <c r="F549" t="s">
        <v>500</v>
      </c>
      <c r="G549" t="s">
        <v>1529</v>
      </c>
      <c r="H549" s="6">
        <v>43179</v>
      </c>
      <c r="I549" s="2">
        <v>45657</v>
      </c>
      <c r="J549">
        <v>507.4</v>
      </c>
      <c r="K549" s="45">
        <f t="shared" si="64"/>
        <v>951.37601307189584</v>
      </c>
      <c r="L549" s="2"/>
      <c r="M549" s="3">
        <f t="shared" si="65"/>
        <v>366</v>
      </c>
      <c r="N549" s="3">
        <f t="shared" si="66"/>
        <v>0</v>
      </c>
      <c r="O549" s="3">
        <f t="shared" si="67"/>
        <v>0</v>
      </c>
      <c r="P549" s="3">
        <f t="shared" si="69"/>
        <v>366</v>
      </c>
      <c r="Q549" s="51">
        <f t="shared" si="68"/>
        <v>185708.4</v>
      </c>
      <c r="R549" s="51"/>
      <c r="S549" s="51"/>
      <c r="T549" s="51"/>
      <c r="U549" s="51"/>
      <c r="V549" s="51"/>
      <c r="W549" s="13">
        <f t="shared" si="70"/>
        <v>90</v>
      </c>
      <c r="X549" s="14">
        <f t="shared" si="71"/>
        <v>40</v>
      </c>
    </row>
    <row r="550" spans="1:24" ht="14.5" x14ac:dyDescent="0.35">
      <c r="A550">
        <v>2527</v>
      </c>
      <c r="B550" t="s">
        <v>703</v>
      </c>
      <c r="C550" t="s">
        <v>1385</v>
      </c>
      <c r="D550" t="s">
        <v>23</v>
      </c>
      <c r="E550" t="s">
        <v>8</v>
      </c>
      <c r="F550" t="s">
        <v>1495</v>
      </c>
      <c r="G550" t="s">
        <v>1529</v>
      </c>
      <c r="H550" s="6">
        <v>43192</v>
      </c>
      <c r="I550" s="2">
        <v>45657</v>
      </c>
      <c r="J550">
        <v>507.4</v>
      </c>
      <c r="K550" s="45">
        <f t="shared" si="64"/>
        <v>1353.838888888889</v>
      </c>
      <c r="L550" s="2"/>
      <c r="M550" s="3">
        <f t="shared" si="65"/>
        <v>366</v>
      </c>
      <c r="N550" s="3">
        <f t="shared" si="66"/>
        <v>0</v>
      </c>
      <c r="O550" s="3">
        <f t="shared" si="67"/>
        <v>0</v>
      </c>
      <c r="P550" s="3">
        <f t="shared" si="69"/>
        <v>366</v>
      </c>
      <c r="Q550" s="51">
        <f t="shared" si="68"/>
        <v>185708.4</v>
      </c>
      <c r="R550" s="51"/>
      <c r="S550" s="51"/>
      <c r="T550" s="51"/>
      <c r="U550" s="51"/>
      <c r="V550" s="51"/>
      <c r="W550" s="13">
        <f t="shared" si="70"/>
        <v>90</v>
      </c>
      <c r="X550" s="14">
        <f t="shared" si="71"/>
        <v>40</v>
      </c>
    </row>
    <row r="551" spans="1:24" ht="14.5" x14ac:dyDescent="0.35">
      <c r="A551">
        <v>2528</v>
      </c>
      <c r="B551" t="s">
        <v>705</v>
      </c>
      <c r="C551" t="s">
        <v>1385</v>
      </c>
      <c r="D551" t="s">
        <v>706</v>
      </c>
      <c r="E551" t="s">
        <v>276</v>
      </c>
      <c r="F551" t="s">
        <v>1512</v>
      </c>
      <c r="G551" t="s">
        <v>1529</v>
      </c>
      <c r="H551" s="6">
        <v>42373</v>
      </c>
      <c r="I551" s="2">
        <v>45657</v>
      </c>
      <c r="J551">
        <v>636.4</v>
      </c>
      <c r="K551" s="45">
        <f t="shared" si="64"/>
        <v>1389.5166013071896</v>
      </c>
      <c r="L551" s="2"/>
      <c r="M551" s="3">
        <f t="shared" si="65"/>
        <v>366</v>
      </c>
      <c r="N551" s="3">
        <f t="shared" si="66"/>
        <v>0</v>
      </c>
      <c r="O551" s="3">
        <f t="shared" si="67"/>
        <v>0</v>
      </c>
      <c r="P551" s="3">
        <f t="shared" si="69"/>
        <v>366</v>
      </c>
      <c r="Q551" s="51">
        <f t="shared" si="68"/>
        <v>190885.10399999999</v>
      </c>
      <c r="R551" s="51"/>
      <c r="S551" s="51"/>
      <c r="T551" s="51"/>
      <c r="U551" s="51"/>
      <c r="V551" s="51"/>
      <c r="W551" s="13">
        <f t="shared" si="70"/>
        <v>90</v>
      </c>
      <c r="X551" s="14">
        <f t="shared" si="71"/>
        <v>40</v>
      </c>
    </row>
    <row r="552" spans="1:24" ht="14.5" x14ac:dyDescent="0.35">
      <c r="A552">
        <v>2530</v>
      </c>
      <c r="B552" t="s">
        <v>707</v>
      </c>
      <c r="C552" t="s">
        <v>1385</v>
      </c>
      <c r="D552" t="s">
        <v>708</v>
      </c>
      <c r="E552" t="s">
        <v>276</v>
      </c>
      <c r="F552" t="s">
        <v>709</v>
      </c>
      <c r="G552" t="s">
        <v>1529</v>
      </c>
      <c r="H552" s="6">
        <v>43832</v>
      </c>
      <c r="I552" s="2">
        <v>45657</v>
      </c>
      <c r="J552">
        <v>884.73</v>
      </c>
      <c r="K552" s="45">
        <f t="shared" si="64"/>
        <v>1350.6775816993465</v>
      </c>
      <c r="L552" s="2"/>
      <c r="M552" s="3">
        <f t="shared" si="65"/>
        <v>366</v>
      </c>
      <c r="N552" s="3">
        <f t="shared" si="66"/>
        <v>0</v>
      </c>
      <c r="O552" s="3">
        <f t="shared" si="67"/>
        <v>0</v>
      </c>
      <c r="P552" s="3">
        <f t="shared" si="69"/>
        <v>366</v>
      </c>
      <c r="Q552" s="51">
        <f t="shared" si="68"/>
        <v>190885.10399999999</v>
      </c>
      <c r="R552" s="51"/>
      <c r="S552" s="51"/>
      <c r="T552" s="51"/>
      <c r="U552" s="51"/>
      <c r="V552" s="51"/>
      <c r="W552" s="13">
        <f t="shared" si="70"/>
        <v>90</v>
      </c>
      <c r="X552" s="14">
        <f t="shared" si="71"/>
        <v>40</v>
      </c>
    </row>
    <row r="553" spans="1:24" ht="14.5" x14ac:dyDescent="0.35">
      <c r="A553">
        <v>2531</v>
      </c>
      <c r="B553" t="s">
        <v>710</v>
      </c>
      <c r="C553" t="s">
        <v>1385</v>
      </c>
      <c r="D553" t="s">
        <v>450</v>
      </c>
      <c r="E553" t="s">
        <v>276</v>
      </c>
      <c r="F553" t="s">
        <v>504</v>
      </c>
      <c r="G553" t="s">
        <v>1529</v>
      </c>
      <c r="H553" s="6">
        <v>42737</v>
      </c>
      <c r="I553" s="2">
        <v>45657</v>
      </c>
      <c r="J553">
        <v>474.08</v>
      </c>
      <c r="K553" s="45">
        <f t="shared" si="64"/>
        <v>897.83254901960811</v>
      </c>
      <c r="L553" s="2"/>
      <c r="M553" s="3">
        <f t="shared" si="65"/>
        <v>366</v>
      </c>
      <c r="N553" s="3">
        <f t="shared" si="66"/>
        <v>0</v>
      </c>
      <c r="O553" s="3">
        <f t="shared" si="67"/>
        <v>0</v>
      </c>
      <c r="P553" s="3">
        <f t="shared" si="69"/>
        <v>366</v>
      </c>
      <c r="Q553" s="51">
        <f t="shared" si="68"/>
        <v>173513.28</v>
      </c>
      <c r="R553" s="51"/>
      <c r="S553" s="51"/>
      <c r="T553" s="51"/>
      <c r="U553" s="51"/>
      <c r="V553" s="51"/>
      <c r="W553" s="13">
        <f t="shared" si="70"/>
        <v>90</v>
      </c>
      <c r="X553" s="14">
        <f t="shared" si="71"/>
        <v>40</v>
      </c>
    </row>
    <row r="554" spans="1:24" ht="14.5" x14ac:dyDescent="0.35">
      <c r="A554">
        <v>2532</v>
      </c>
      <c r="B554" t="s">
        <v>711</v>
      </c>
      <c r="C554" t="s">
        <v>1385</v>
      </c>
      <c r="D554" t="s">
        <v>286</v>
      </c>
      <c r="E554" t="s">
        <v>276</v>
      </c>
      <c r="F554" t="s">
        <v>1509</v>
      </c>
      <c r="G554" t="s">
        <v>1529</v>
      </c>
      <c r="H554" s="6">
        <v>42948</v>
      </c>
      <c r="I554" s="2">
        <v>45657</v>
      </c>
      <c r="J554">
        <v>607.38</v>
      </c>
      <c r="K554" s="45">
        <f t="shared" si="64"/>
        <v>1429.2052941176471</v>
      </c>
      <c r="L554" s="2"/>
      <c r="M554" s="3">
        <f t="shared" si="65"/>
        <v>366</v>
      </c>
      <c r="N554" s="3">
        <f t="shared" si="66"/>
        <v>0</v>
      </c>
      <c r="O554" s="3">
        <f t="shared" si="67"/>
        <v>0</v>
      </c>
      <c r="P554" s="3">
        <f t="shared" si="69"/>
        <v>366</v>
      </c>
      <c r="Q554" s="51">
        <f t="shared" si="68"/>
        <v>190885.10399999999</v>
      </c>
      <c r="R554" s="51"/>
      <c r="S554" s="51"/>
      <c r="T554" s="51"/>
      <c r="U554" s="51"/>
      <c r="V554" s="51"/>
      <c r="W554" s="13">
        <f t="shared" si="70"/>
        <v>90</v>
      </c>
      <c r="X554" s="14">
        <f t="shared" si="71"/>
        <v>40</v>
      </c>
    </row>
    <row r="555" spans="1:24" s="4" customFormat="1" ht="14.5" x14ac:dyDescent="0.35">
      <c r="A555">
        <v>2533</v>
      </c>
      <c r="B555" t="s">
        <v>713</v>
      </c>
      <c r="C555" t="s">
        <v>1385</v>
      </c>
      <c r="D555" t="s">
        <v>714</v>
      </c>
      <c r="E555" t="s">
        <v>276</v>
      </c>
      <c r="F555" t="s">
        <v>1509</v>
      </c>
      <c r="G555" t="s">
        <v>1529</v>
      </c>
      <c r="H555" s="6">
        <v>35797</v>
      </c>
      <c r="I555" s="2">
        <v>45657</v>
      </c>
      <c r="J555">
        <v>2277.9299999999998</v>
      </c>
      <c r="K555" s="45">
        <f t="shared" si="64"/>
        <v>8848.6573202614381</v>
      </c>
      <c r="L555" s="2"/>
      <c r="M555" s="3">
        <f t="shared" si="65"/>
        <v>366</v>
      </c>
      <c r="N555" s="3">
        <f t="shared" si="66"/>
        <v>0</v>
      </c>
      <c r="O555" s="3">
        <f t="shared" si="67"/>
        <v>0</v>
      </c>
      <c r="P555" s="3">
        <f t="shared" si="69"/>
        <v>366</v>
      </c>
      <c r="Q555" s="51">
        <f t="shared" si="68"/>
        <v>190885.10399999999</v>
      </c>
      <c r="R555" s="51"/>
      <c r="S555" s="51"/>
      <c r="T555" s="51"/>
      <c r="U555" s="51"/>
      <c r="V555" s="51"/>
      <c r="W555" s="13">
        <f t="shared" si="70"/>
        <v>90</v>
      </c>
      <c r="X555" s="14">
        <f t="shared" si="71"/>
        <v>40</v>
      </c>
    </row>
    <row r="556" spans="1:24" ht="14.5" x14ac:dyDescent="0.35">
      <c r="A556">
        <v>2534</v>
      </c>
      <c r="B556" t="s">
        <v>716</v>
      </c>
      <c r="C556" t="s">
        <v>1385</v>
      </c>
      <c r="D556" t="s">
        <v>717</v>
      </c>
      <c r="E556" t="s">
        <v>276</v>
      </c>
      <c r="F556" t="s">
        <v>1513</v>
      </c>
      <c r="G556" t="s">
        <v>1529</v>
      </c>
      <c r="H556" s="6">
        <v>41645</v>
      </c>
      <c r="I556" s="2">
        <v>45657</v>
      </c>
      <c r="J556">
        <v>1071.78</v>
      </c>
      <c r="K556" s="45">
        <f t="shared" si="64"/>
        <v>2376.8351633986927</v>
      </c>
      <c r="L556" s="2"/>
      <c r="M556" s="3">
        <f t="shared" si="65"/>
        <v>366</v>
      </c>
      <c r="N556" s="3">
        <f t="shared" si="66"/>
        <v>0</v>
      </c>
      <c r="O556" s="3">
        <f t="shared" si="67"/>
        <v>0</v>
      </c>
      <c r="P556" s="3">
        <f t="shared" si="69"/>
        <v>366</v>
      </c>
      <c r="Q556" s="51">
        <f t="shared" si="68"/>
        <v>190885.10399999999</v>
      </c>
      <c r="R556" s="51"/>
      <c r="S556" s="51"/>
      <c r="T556" s="51"/>
      <c r="U556" s="51"/>
      <c r="V556" s="51"/>
      <c r="W556" s="13">
        <f t="shared" si="70"/>
        <v>90</v>
      </c>
      <c r="X556" s="14">
        <f t="shared" si="71"/>
        <v>40</v>
      </c>
    </row>
    <row r="557" spans="1:24" ht="14.5" x14ac:dyDescent="0.35">
      <c r="A557">
        <v>2535</v>
      </c>
      <c r="B557" t="s">
        <v>718</v>
      </c>
      <c r="C557" t="s">
        <v>1385</v>
      </c>
      <c r="D557" t="s">
        <v>506</v>
      </c>
      <c r="E557" t="s">
        <v>276</v>
      </c>
      <c r="F557" t="s">
        <v>1506</v>
      </c>
      <c r="G557" t="s">
        <v>1529</v>
      </c>
      <c r="H557" s="6">
        <v>40910</v>
      </c>
      <c r="I557" s="2">
        <v>45657</v>
      </c>
      <c r="J557">
        <v>1071.78</v>
      </c>
      <c r="K557" s="45">
        <f t="shared" si="64"/>
        <v>2447.3844444444439</v>
      </c>
      <c r="L557" s="2"/>
      <c r="M557" s="3">
        <f t="shared" si="65"/>
        <v>366</v>
      </c>
      <c r="N557" s="3">
        <f t="shared" si="66"/>
        <v>0</v>
      </c>
      <c r="O557" s="3">
        <f t="shared" si="67"/>
        <v>0</v>
      </c>
      <c r="P557" s="3">
        <f t="shared" si="69"/>
        <v>366</v>
      </c>
      <c r="Q557" s="51">
        <f t="shared" si="68"/>
        <v>190885.10399999999</v>
      </c>
      <c r="R557" s="51"/>
      <c r="S557" s="51"/>
      <c r="T557" s="51"/>
      <c r="U557" s="51"/>
      <c r="V557" s="51"/>
      <c r="W557" s="13">
        <f t="shared" si="70"/>
        <v>90</v>
      </c>
      <c r="X557" s="14">
        <f t="shared" si="71"/>
        <v>40</v>
      </c>
    </row>
    <row r="558" spans="1:24" ht="14.5" x14ac:dyDescent="0.35">
      <c r="A558">
        <v>2536</v>
      </c>
      <c r="B558" t="s">
        <v>720</v>
      </c>
      <c r="C558" t="s">
        <v>1385</v>
      </c>
      <c r="D558" t="s">
        <v>286</v>
      </c>
      <c r="E558" t="s">
        <v>276</v>
      </c>
      <c r="F558" t="s">
        <v>1509</v>
      </c>
      <c r="G558" t="s">
        <v>1529</v>
      </c>
      <c r="H558" s="6">
        <v>43832</v>
      </c>
      <c r="I558" s="2">
        <v>45657</v>
      </c>
      <c r="J558">
        <v>607.38</v>
      </c>
      <c r="K558" s="45">
        <f t="shared" si="64"/>
        <v>1410.2149673202616</v>
      </c>
      <c r="L558" s="2"/>
      <c r="M558" s="3">
        <f t="shared" si="65"/>
        <v>366</v>
      </c>
      <c r="N558" s="3">
        <f t="shared" si="66"/>
        <v>0</v>
      </c>
      <c r="O558" s="3">
        <f t="shared" si="67"/>
        <v>4</v>
      </c>
      <c r="P558" s="3">
        <f t="shared" si="69"/>
        <v>362</v>
      </c>
      <c r="Q558" s="51">
        <f t="shared" si="68"/>
        <v>188798.92799999999</v>
      </c>
      <c r="R558" s="51"/>
      <c r="S558" s="51"/>
      <c r="T558" s="51"/>
      <c r="U558" s="51"/>
      <c r="V558" s="51"/>
      <c r="W558" s="13">
        <f t="shared" si="70"/>
        <v>89.016393442622956</v>
      </c>
      <c r="X558" s="14">
        <f t="shared" si="71"/>
        <v>39.562841530054641</v>
      </c>
    </row>
    <row r="559" spans="1:24" ht="14.5" x14ac:dyDescent="0.35">
      <c r="A559">
        <v>2537</v>
      </c>
      <c r="B559" t="s">
        <v>721</v>
      </c>
      <c r="C559" t="s">
        <v>1385</v>
      </c>
      <c r="D559" t="s">
        <v>722</v>
      </c>
      <c r="E559" t="s">
        <v>276</v>
      </c>
      <c r="F559" t="s">
        <v>1504</v>
      </c>
      <c r="G559" t="s">
        <v>1529</v>
      </c>
      <c r="H559" s="6">
        <v>35490</v>
      </c>
      <c r="I559" s="2">
        <v>45657</v>
      </c>
      <c r="J559">
        <v>1386.75</v>
      </c>
      <c r="K559" s="45">
        <f t="shared" si="64"/>
        <v>4849.1894117647062</v>
      </c>
      <c r="L559" s="2"/>
      <c r="M559" s="3">
        <f t="shared" si="65"/>
        <v>366</v>
      </c>
      <c r="N559" s="3">
        <f t="shared" si="66"/>
        <v>0</v>
      </c>
      <c r="O559" s="3">
        <f t="shared" si="67"/>
        <v>0</v>
      </c>
      <c r="P559" s="3">
        <f t="shared" si="69"/>
        <v>366</v>
      </c>
      <c r="Q559" s="51">
        <f t="shared" si="68"/>
        <v>190885.10399999999</v>
      </c>
      <c r="R559" s="51"/>
      <c r="S559" s="51"/>
      <c r="T559" s="51"/>
      <c r="U559" s="51"/>
      <c r="V559" s="51"/>
      <c r="W559" s="13">
        <f t="shared" si="70"/>
        <v>90</v>
      </c>
      <c r="X559" s="14">
        <f t="shared" si="71"/>
        <v>40</v>
      </c>
    </row>
    <row r="560" spans="1:24" ht="14.5" x14ac:dyDescent="0.35">
      <c r="A560">
        <v>2538</v>
      </c>
      <c r="B560" t="s">
        <v>723</v>
      </c>
      <c r="C560" t="s">
        <v>1385</v>
      </c>
      <c r="D560" t="s">
        <v>724</v>
      </c>
      <c r="E560" t="s">
        <v>276</v>
      </c>
      <c r="F560" t="s">
        <v>1504</v>
      </c>
      <c r="G560" t="s">
        <v>1529</v>
      </c>
      <c r="H560" s="6">
        <v>43832</v>
      </c>
      <c r="I560" s="2">
        <v>45657</v>
      </c>
      <c r="J560">
        <v>720.25</v>
      </c>
      <c r="K560" s="45">
        <f t="shared" si="64"/>
        <v>1879.0059477124182</v>
      </c>
      <c r="L560" s="2"/>
      <c r="M560" s="3">
        <f t="shared" si="65"/>
        <v>366</v>
      </c>
      <c r="N560" s="3">
        <f t="shared" si="66"/>
        <v>1</v>
      </c>
      <c r="O560" s="3">
        <f t="shared" si="67"/>
        <v>0</v>
      </c>
      <c r="P560" s="3">
        <f t="shared" si="69"/>
        <v>365</v>
      </c>
      <c r="Q560" s="51">
        <f t="shared" si="68"/>
        <v>190363.56</v>
      </c>
      <c r="R560" s="51"/>
      <c r="S560" s="51"/>
      <c r="T560" s="51"/>
      <c r="U560" s="51"/>
      <c r="V560" s="51"/>
      <c r="W560" s="13">
        <f t="shared" si="70"/>
        <v>89.754098360655732</v>
      </c>
      <c r="X560" s="14">
        <f t="shared" si="71"/>
        <v>39.89071038251366</v>
      </c>
    </row>
    <row r="561" spans="1:24" ht="14.5" x14ac:dyDescent="0.35">
      <c r="A561">
        <v>2539</v>
      </c>
      <c r="B561" t="s">
        <v>725</v>
      </c>
      <c r="C561" t="s">
        <v>1385</v>
      </c>
      <c r="D561" t="s">
        <v>286</v>
      </c>
      <c r="E561" t="s">
        <v>276</v>
      </c>
      <c r="F561" t="s">
        <v>1504</v>
      </c>
      <c r="G561" t="s">
        <v>1529</v>
      </c>
      <c r="H561" s="6">
        <v>40756</v>
      </c>
      <c r="I561" s="2">
        <v>45657</v>
      </c>
      <c r="J561">
        <v>607.38</v>
      </c>
      <c r="K561" s="45">
        <f t="shared" si="64"/>
        <v>1534.3688235294119</v>
      </c>
      <c r="L561" s="2"/>
      <c r="M561" s="3">
        <f t="shared" si="65"/>
        <v>366</v>
      </c>
      <c r="N561" s="3">
        <f t="shared" si="66"/>
        <v>0</v>
      </c>
      <c r="O561" s="3">
        <f t="shared" si="67"/>
        <v>0</v>
      </c>
      <c r="P561" s="3">
        <f t="shared" si="69"/>
        <v>366</v>
      </c>
      <c r="Q561" s="51">
        <f t="shared" si="68"/>
        <v>190885.10399999999</v>
      </c>
      <c r="R561" s="51"/>
      <c r="S561" s="51"/>
      <c r="T561" s="51"/>
      <c r="U561" s="51"/>
      <c r="V561" s="51"/>
      <c r="W561" s="13">
        <f t="shared" si="70"/>
        <v>90</v>
      </c>
      <c r="X561" s="14">
        <f t="shared" si="71"/>
        <v>40</v>
      </c>
    </row>
    <row r="562" spans="1:24" ht="14.5" x14ac:dyDescent="0.35">
      <c r="A562">
        <v>2540</v>
      </c>
      <c r="B562" t="s">
        <v>727</v>
      </c>
      <c r="C562" t="s">
        <v>1385</v>
      </c>
      <c r="D562" t="s">
        <v>728</v>
      </c>
      <c r="E562" t="s">
        <v>276</v>
      </c>
      <c r="F562" t="s">
        <v>729</v>
      </c>
      <c r="G562" t="s">
        <v>1529</v>
      </c>
      <c r="H562" s="6">
        <v>40771</v>
      </c>
      <c r="I562" s="2">
        <v>45657</v>
      </c>
      <c r="J562">
        <v>546.1</v>
      </c>
      <c r="K562" s="45">
        <f t="shared" si="64"/>
        <v>1089.5273856209149</v>
      </c>
      <c r="L562" s="2"/>
      <c r="M562" s="3">
        <f t="shared" si="65"/>
        <v>366</v>
      </c>
      <c r="N562" s="3">
        <f t="shared" si="66"/>
        <v>1</v>
      </c>
      <c r="O562" s="3">
        <f t="shared" si="67"/>
        <v>0</v>
      </c>
      <c r="P562" s="3">
        <f t="shared" si="69"/>
        <v>365</v>
      </c>
      <c r="Q562" s="51">
        <f t="shared" si="68"/>
        <v>190363.56</v>
      </c>
      <c r="R562" s="51"/>
      <c r="S562" s="51"/>
      <c r="T562" s="51"/>
      <c r="U562" s="51"/>
      <c r="V562" s="51"/>
      <c r="W562" s="13">
        <f t="shared" si="70"/>
        <v>89.754098360655732</v>
      </c>
      <c r="X562" s="14">
        <f t="shared" si="71"/>
        <v>39.89071038251366</v>
      </c>
    </row>
    <row r="563" spans="1:24" ht="14.5" x14ac:dyDescent="0.35">
      <c r="A563">
        <v>2541</v>
      </c>
      <c r="B563" t="s">
        <v>731</v>
      </c>
      <c r="C563" t="s">
        <v>1385</v>
      </c>
      <c r="D563" t="s">
        <v>1489</v>
      </c>
      <c r="E563" t="s">
        <v>276</v>
      </c>
      <c r="F563" t="s">
        <v>441</v>
      </c>
      <c r="G563" t="s">
        <v>1529</v>
      </c>
      <c r="H563" s="6">
        <v>44409</v>
      </c>
      <c r="I563" s="2">
        <v>45657</v>
      </c>
      <c r="J563">
        <v>455.8</v>
      </c>
      <c r="K563" s="45">
        <f t="shared" si="64"/>
        <v>803.48673202614361</v>
      </c>
      <c r="L563" s="2"/>
      <c r="M563" s="3">
        <f t="shared" si="65"/>
        <v>366</v>
      </c>
      <c r="N563" s="3">
        <f t="shared" si="66"/>
        <v>0</v>
      </c>
      <c r="O563" s="3">
        <f t="shared" si="67"/>
        <v>0</v>
      </c>
      <c r="P563" s="3">
        <f t="shared" si="69"/>
        <v>366</v>
      </c>
      <c r="Q563" s="51">
        <f t="shared" si="68"/>
        <v>166822.80000000002</v>
      </c>
      <c r="R563" s="51"/>
      <c r="S563" s="51"/>
      <c r="T563" s="51"/>
      <c r="U563" s="51"/>
      <c r="V563" s="51"/>
      <c r="W563" s="13">
        <f t="shared" si="70"/>
        <v>90</v>
      </c>
      <c r="X563" s="14">
        <f t="shared" si="71"/>
        <v>40</v>
      </c>
    </row>
    <row r="564" spans="1:24" ht="14.5" x14ac:dyDescent="0.35">
      <c r="A564">
        <v>2542</v>
      </c>
      <c r="B564" t="s">
        <v>732</v>
      </c>
      <c r="C564" t="s">
        <v>1488</v>
      </c>
      <c r="D564" t="s">
        <v>728</v>
      </c>
      <c r="E564" t="s">
        <v>276</v>
      </c>
      <c r="F564" t="s">
        <v>729</v>
      </c>
      <c r="G564" t="s">
        <v>1529</v>
      </c>
      <c r="H564" s="6">
        <v>41292</v>
      </c>
      <c r="I564" s="2">
        <v>45657</v>
      </c>
      <c r="J564">
        <v>508</v>
      </c>
      <c r="K564" s="45" t="e">
        <f t="shared" si="64"/>
        <v>#N/A</v>
      </c>
      <c r="L564" s="2"/>
      <c r="M564" s="3">
        <f t="shared" si="65"/>
        <v>366</v>
      </c>
      <c r="N564" s="3">
        <f t="shared" si="66"/>
        <v>61</v>
      </c>
      <c r="O564" s="3">
        <f t="shared" si="67"/>
        <v>0</v>
      </c>
      <c r="P564" s="3">
        <f t="shared" si="69"/>
        <v>305</v>
      </c>
      <c r="Q564" s="51">
        <f t="shared" si="68"/>
        <v>154940</v>
      </c>
      <c r="R564" s="51"/>
      <c r="S564" s="51"/>
      <c r="T564" s="51"/>
      <c r="U564" s="51"/>
      <c r="V564" s="51"/>
      <c r="W564" s="13">
        <f t="shared" si="70"/>
        <v>75</v>
      </c>
      <c r="X564" s="14">
        <f t="shared" si="71"/>
        <v>33.333333333333329</v>
      </c>
    </row>
    <row r="565" spans="1:24" ht="14.5" x14ac:dyDescent="0.35">
      <c r="A565">
        <v>2543</v>
      </c>
      <c r="B565" t="s">
        <v>733</v>
      </c>
      <c r="C565" t="s">
        <v>1385</v>
      </c>
      <c r="D565" t="s">
        <v>734</v>
      </c>
      <c r="E565" t="s">
        <v>276</v>
      </c>
      <c r="F565" t="s">
        <v>1514</v>
      </c>
      <c r="G565" t="s">
        <v>1529</v>
      </c>
      <c r="H565" s="6">
        <v>38626</v>
      </c>
      <c r="I565" s="2">
        <v>45657</v>
      </c>
      <c r="J565">
        <v>720.25</v>
      </c>
      <c r="K565" s="45">
        <f t="shared" si="64"/>
        <v>1697.8125490196078</v>
      </c>
      <c r="L565" s="2"/>
      <c r="M565" s="3">
        <f t="shared" si="65"/>
        <v>366</v>
      </c>
      <c r="N565" s="3">
        <f t="shared" si="66"/>
        <v>0</v>
      </c>
      <c r="O565" s="3">
        <f t="shared" si="67"/>
        <v>0</v>
      </c>
      <c r="P565" s="3">
        <f t="shared" si="69"/>
        <v>366</v>
      </c>
      <c r="Q565" s="51">
        <f t="shared" si="68"/>
        <v>190885.10399999999</v>
      </c>
      <c r="R565" s="51"/>
      <c r="S565" s="51"/>
      <c r="T565" s="51"/>
      <c r="U565" s="51"/>
      <c r="V565" s="51"/>
      <c r="W565" s="13">
        <f t="shared" si="70"/>
        <v>90</v>
      </c>
      <c r="X565" s="14">
        <f t="shared" si="71"/>
        <v>40</v>
      </c>
    </row>
    <row r="566" spans="1:24" ht="14.5" x14ac:dyDescent="0.35">
      <c r="A566">
        <v>2544</v>
      </c>
      <c r="B566" t="s">
        <v>736</v>
      </c>
      <c r="C566" t="s">
        <v>1385</v>
      </c>
      <c r="D566" t="s">
        <v>728</v>
      </c>
      <c r="E566" t="s">
        <v>276</v>
      </c>
      <c r="F566" t="s">
        <v>729</v>
      </c>
      <c r="G566" t="s">
        <v>1529</v>
      </c>
      <c r="H566" s="6">
        <v>44018</v>
      </c>
      <c r="I566" s="2">
        <v>45657</v>
      </c>
      <c r="J566">
        <v>546.1</v>
      </c>
      <c r="K566" s="45">
        <f t="shared" si="64"/>
        <v>972.22699346405216</v>
      </c>
      <c r="L566" s="2"/>
      <c r="M566" s="3">
        <f t="shared" si="65"/>
        <v>366</v>
      </c>
      <c r="N566" s="3">
        <f t="shared" si="66"/>
        <v>0</v>
      </c>
      <c r="O566" s="3">
        <f t="shared" si="67"/>
        <v>0</v>
      </c>
      <c r="P566" s="3">
        <f t="shared" si="69"/>
        <v>366</v>
      </c>
      <c r="Q566" s="51">
        <f t="shared" si="68"/>
        <v>190885.10399999999</v>
      </c>
      <c r="R566" s="51"/>
      <c r="S566" s="51"/>
      <c r="T566" s="51"/>
      <c r="U566" s="51"/>
      <c r="V566" s="51"/>
      <c r="W566" s="13">
        <f t="shared" si="70"/>
        <v>90</v>
      </c>
      <c r="X566" s="14">
        <f t="shared" si="71"/>
        <v>40</v>
      </c>
    </row>
    <row r="567" spans="1:24" ht="14.5" x14ac:dyDescent="0.35">
      <c r="A567">
        <v>2545</v>
      </c>
      <c r="B567" t="s">
        <v>737</v>
      </c>
      <c r="C567" t="s">
        <v>1385</v>
      </c>
      <c r="D567" t="s">
        <v>286</v>
      </c>
      <c r="E567" t="s">
        <v>276</v>
      </c>
      <c r="F567" t="s">
        <v>1509</v>
      </c>
      <c r="G567" t="s">
        <v>1529</v>
      </c>
      <c r="H567" s="6">
        <v>44018</v>
      </c>
      <c r="I567" s="2">
        <v>45657</v>
      </c>
      <c r="J567">
        <v>546.1</v>
      </c>
      <c r="K567" s="45">
        <f t="shared" si="64"/>
        <v>1054.2425490196078</v>
      </c>
      <c r="L567" s="2"/>
      <c r="M567" s="3">
        <f t="shared" si="65"/>
        <v>366</v>
      </c>
      <c r="N567" s="3">
        <f t="shared" si="66"/>
        <v>0</v>
      </c>
      <c r="O567" s="3">
        <f t="shared" si="67"/>
        <v>7</v>
      </c>
      <c r="P567" s="3">
        <f t="shared" si="69"/>
        <v>359</v>
      </c>
      <c r="Q567" s="51">
        <f t="shared" si="68"/>
        <v>187234.296</v>
      </c>
      <c r="R567" s="51"/>
      <c r="S567" s="51"/>
      <c r="T567" s="51"/>
      <c r="U567" s="51"/>
      <c r="V567" s="51"/>
      <c r="W567" s="13">
        <f t="shared" si="70"/>
        <v>88.278688524590166</v>
      </c>
      <c r="X567" s="14">
        <f t="shared" si="71"/>
        <v>39.234972677595636</v>
      </c>
    </row>
    <row r="568" spans="1:24" ht="14.5" x14ac:dyDescent="0.35">
      <c r="A568">
        <v>2546</v>
      </c>
      <c r="B568" t="s">
        <v>738</v>
      </c>
      <c r="C568" t="s">
        <v>1385</v>
      </c>
      <c r="D568" t="s">
        <v>286</v>
      </c>
      <c r="E568" t="s">
        <v>276</v>
      </c>
      <c r="F568" t="s">
        <v>1515</v>
      </c>
      <c r="G568" t="s">
        <v>1529</v>
      </c>
      <c r="H568" s="6">
        <v>43467</v>
      </c>
      <c r="I568" s="2">
        <v>45657</v>
      </c>
      <c r="J568">
        <v>607.38</v>
      </c>
      <c r="K568" s="45">
        <f t="shared" si="64"/>
        <v>1239.9715686274512</v>
      </c>
      <c r="L568" s="2"/>
      <c r="M568" s="3">
        <f t="shared" si="65"/>
        <v>366</v>
      </c>
      <c r="N568" s="3">
        <f t="shared" si="66"/>
        <v>0</v>
      </c>
      <c r="O568" s="3">
        <f t="shared" si="67"/>
        <v>0</v>
      </c>
      <c r="P568" s="3">
        <f t="shared" si="69"/>
        <v>366</v>
      </c>
      <c r="Q568" s="51">
        <f t="shared" si="68"/>
        <v>190885.10399999999</v>
      </c>
      <c r="R568" s="51"/>
      <c r="S568" s="51"/>
      <c r="T568" s="51"/>
      <c r="U568" s="51"/>
      <c r="V568" s="51"/>
      <c r="W568" s="13">
        <f t="shared" si="70"/>
        <v>90</v>
      </c>
      <c r="X568" s="14">
        <f t="shared" si="71"/>
        <v>40</v>
      </c>
    </row>
    <row r="569" spans="1:24" ht="14.5" x14ac:dyDescent="0.35">
      <c r="A569">
        <v>2547</v>
      </c>
      <c r="B569" t="s">
        <v>740</v>
      </c>
      <c r="C569" t="s">
        <v>1385</v>
      </c>
      <c r="D569" t="s">
        <v>286</v>
      </c>
      <c r="E569" t="s">
        <v>276</v>
      </c>
      <c r="F569" t="s">
        <v>1506</v>
      </c>
      <c r="G569" t="s">
        <v>1529</v>
      </c>
      <c r="H569" s="6">
        <v>42948</v>
      </c>
      <c r="I569" s="2">
        <v>45657</v>
      </c>
      <c r="J569">
        <v>607.38</v>
      </c>
      <c r="K569" s="45">
        <f t="shared" si="64"/>
        <v>1221.3788888888889</v>
      </c>
      <c r="L569" s="2"/>
      <c r="M569" s="3">
        <f t="shared" si="65"/>
        <v>366</v>
      </c>
      <c r="N569" s="3">
        <f t="shared" si="66"/>
        <v>1</v>
      </c>
      <c r="O569" s="3">
        <f t="shared" si="67"/>
        <v>0</v>
      </c>
      <c r="P569" s="3">
        <f t="shared" si="69"/>
        <v>365</v>
      </c>
      <c r="Q569" s="51">
        <f t="shared" si="68"/>
        <v>190363.56</v>
      </c>
      <c r="R569" s="51"/>
      <c r="S569" s="51"/>
      <c r="T569" s="51"/>
      <c r="U569" s="51"/>
      <c r="V569" s="51"/>
      <c r="W569" s="13">
        <f t="shared" si="70"/>
        <v>89.754098360655732</v>
      </c>
      <c r="X569" s="14">
        <f t="shared" si="71"/>
        <v>39.89071038251366</v>
      </c>
    </row>
    <row r="570" spans="1:24" ht="14.5" x14ac:dyDescent="0.35">
      <c r="A570">
        <v>2549</v>
      </c>
      <c r="B570" t="s">
        <v>741</v>
      </c>
      <c r="C570" t="s">
        <v>1385</v>
      </c>
      <c r="D570" t="s">
        <v>742</v>
      </c>
      <c r="E570" t="s">
        <v>276</v>
      </c>
      <c r="F570" t="s">
        <v>1506</v>
      </c>
      <c r="G570" t="s">
        <v>1529</v>
      </c>
      <c r="H570" s="6">
        <v>39904</v>
      </c>
      <c r="I570" s="2">
        <v>45657</v>
      </c>
      <c r="J570">
        <v>778.3</v>
      </c>
      <c r="K570" s="45">
        <f t="shared" si="64"/>
        <v>1622.0313725490194</v>
      </c>
      <c r="L570" s="2"/>
      <c r="M570" s="3">
        <f t="shared" si="65"/>
        <v>366</v>
      </c>
      <c r="N570" s="3">
        <f t="shared" si="66"/>
        <v>0</v>
      </c>
      <c r="O570" s="3">
        <f t="shared" si="67"/>
        <v>0</v>
      </c>
      <c r="P570" s="3">
        <f t="shared" si="69"/>
        <v>366</v>
      </c>
      <c r="Q570" s="51">
        <f t="shared" si="68"/>
        <v>190885.10399999999</v>
      </c>
      <c r="R570" s="51"/>
      <c r="S570" s="51"/>
      <c r="T570" s="51"/>
      <c r="U570" s="51"/>
      <c r="V570" s="51"/>
      <c r="W570" s="13">
        <f t="shared" si="70"/>
        <v>90</v>
      </c>
      <c r="X570" s="14">
        <f t="shared" si="71"/>
        <v>40</v>
      </c>
    </row>
    <row r="571" spans="1:24" ht="14.5" x14ac:dyDescent="0.35">
      <c r="A571">
        <v>2550</v>
      </c>
      <c r="B571" t="s">
        <v>744</v>
      </c>
      <c r="C571" t="s">
        <v>1385</v>
      </c>
      <c r="D571" t="s">
        <v>286</v>
      </c>
      <c r="E571" t="s">
        <v>276</v>
      </c>
      <c r="F571" t="s">
        <v>1515</v>
      </c>
      <c r="G571" t="s">
        <v>1529</v>
      </c>
      <c r="H571" s="6">
        <v>44775</v>
      </c>
      <c r="I571" s="2">
        <v>45657</v>
      </c>
      <c r="J571">
        <v>607.38</v>
      </c>
      <c r="K571" s="45">
        <f t="shared" si="64"/>
        <v>1241.73477124183</v>
      </c>
      <c r="L571" s="2"/>
      <c r="M571" s="3">
        <f t="shared" si="65"/>
        <v>366</v>
      </c>
      <c r="N571" s="3">
        <f t="shared" si="66"/>
        <v>0</v>
      </c>
      <c r="O571" s="3">
        <f t="shared" si="67"/>
        <v>0</v>
      </c>
      <c r="P571" s="3">
        <f t="shared" si="69"/>
        <v>366</v>
      </c>
      <c r="Q571" s="51">
        <f t="shared" si="68"/>
        <v>190885.10399999999</v>
      </c>
      <c r="R571" s="51"/>
      <c r="S571" s="51"/>
      <c r="T571" s="51"/>
      <c r="U571" s="51"/>
      <c r="V571" s="51"/>
      <c r="W571" s="13">
        <f t="shared" si="70"/>
        <v>90</v>
      </c>
      <c r="X571" s="14">
        <f t="shared" si="71"/>
        <v>40</v>
      </c>
    </row>
    <row r="572" spans="1:24" ht="14.5" x14ac:dyDescent="0.35">
      <c r="A572">
        <v>2553</v>
      </c>
      <c r="B572" t="s">
        <v>746</v>
      </c>
      <c r="C572" t="s">
        <v>1385</v>
      </c>
      <c r="D572" t="s">
        <v>747</v>
      </c>
      <c r="E572" t="s">
        <v>276</v>
      </c>
      <c r="F572" t="s">
        <v>1515</v>
      </c>
      <c r="G572" t="s">
        <v>1529</v>
      </c>
      <c r="H572" s="6">
        <v>42948</v>
      </c>
      <c r="I572" s="2">
        <v>45657</v>
      </c>
      <c r="J572">
        <v>778.3</v>
      </c>
      <c r="K572" s="45">
        <f t="shared" si="64"/>
        <v>1636.700653594771</v>
      </c>
      <c r="L572" s="2"/>
      <c r="M572" s="3">
        <f t="shared" si="65"/>
        <v>366</v>
      </c>
      <c r="N572" s="3">
        <f t="shared" si="66"/>
        <v>0</v>
      </c>
      <c r="O572" s="3">
        <f t="shared" si="67"/>
        <v>0</v>
      </c>
      <c r="P572" s="3">
        <f t="shared" si="69"/>
        <v>366</v>
      </c>
      <c r="Q572" s="51">
        <f t="shared" si="68"/>
        <v>190885.10399999999</v>
      </c>
      <c r="R572" s="51"/>
      <c r="S572" s="51"/>
      <c r="T572" s="51"/>
      <c r="U572" s="51"/>
      <c r="V572" s="51"/>
      <c r="W572" s="13">
        <f t="shared" si="70"/>
        <v>90</v>
      </c>
      <c r="X572" s="14">
        <f t="shared" si="71"/>
        <v>40</v>
      </c>
    </row>
    <row r="573" spans="1:24" ht="14.5" x14ac:dyDescent="0.35">
      <c r="A573">
        <v>2556</v>
      </c>
      <c r="B573" t="s">
        <v>1447</v>
      </c>
      <c r="C573" t="s">
        <v>1385</v>
      </c>
      <c r="D573" t="s">
        <v>1489</v>
      </c>
      <c r="E573" t="s">
        <v>276</v>
      </c>
      <c r="F573" t="s">
        <v>441</v>
      </c>
      <c r="G573" t="s">
        <v>1529</v>
      </c>
      <c r="H573" s="6">
        <v>45509</v>
      </c>
      <c r="I573" s="2">
        <v>45657</v>
      </c>
      <c r="J573">
        <v>455.8</v>
      </c>
      <c r="K573" s="45">
        <f t="shared" si="64"/>
        <v>594.65725490196064</v>
      </c>
      <c r="L573" s="2"/>
      <c r="M573" s="3">
        <f t="shared" si="65"/>
        <v>149</v>
      </c>
      <c r="N573" s="3">
        <f t="shared" si="66"/>
        <v>0</v>
      </c>
      <c r="O573" s="3">
        <f t="shared" si="67"/>
        <v>0</v>
      </c>
      <c r="P573" s="3">
        <f t="shared" si="69"/>
        <v>149</v>
      </c>
      <c r="Q573" s="51">
        <f t="shared" si="68"/>
        <v>67914.2</v>
      </c>
      <c r="R573" s="51"/>
      <c r="S573" s="51"/>
      <c r="T573" s="51"/>
      <c r="U573" s="51"/>
      <c r="V573" s="51"/>
      <c r="W573" s="13">
        <f t="shared" si="70"/>
        <v>36.639344262295083</v>
      </c>
      <c r="X573" s="14">
        <f t="shared" si="71"/>
        <v>16.284153005464482</v>
      </c>
    </row>
    <row r="574" spans="1:24" ht="14.5" x14ac:dyDescent="0.35">
      <c r="A574">
        <v>2557</v>
      </c>
      <c r="B574" t="s">
        <v>748</v>
      </c>
      <c r="C574" t="s">
        <v>1385</v>
      </c>
      <c r="D574" t="s">
        <v>1490</v>
      </c>
      <c r="E574" t="s">
        <v>276</v>
      </c>
      <c r="F574" t="s">
        <v>441</v>
      </c>
      <c r="G574" t="s">
        <v>1529</v>
      </c>
      <c r="H574" s="6">
        <v>43177</v>
      </c>
      <c r="I574" s="2">
        <v>45657</v>
      </c>
      <c r="J574">
        <v>455.8</v>
      </c>
      <c r="K574" s="45">
        <f t="shared" si="64"/>
        <v>923.82562091503257</v>
      </c>
      <c r="L574" s="2"/>
      <c r="M574" s="3">
        <f t="shared" si="65"/>
        <v>366</v>
      </c>
      <c r="N574" s="3">
        <f t="shared" si="66"/>
        <v>0</v>
      </c>
      <c r="O574" s="3">
        <f t="shared" si="67"/>
        <v>0</v>
      </c>
      <c r="P574" s="3">
        <f t="shared" si="69"/>
        <v>366</v>
      </c>
      <c r="Q574" s="51">
        <f t="shared" si="68"/>
        <v>166822.80000000002</v>
      </c>
      <c r="R574" s="51"/>
      <c r="S574" s="51"/>
      <c r="T574" s="51"/>
      <c r="U574" s="51"/>
      <c r="V574" s="51"/>
      <c r="W574" s="13">
        <f t="shared" si="70"/>
        <v>90</v>
      </c>
      <c r="X574" s="14">
        <f t="shared" si="71"/>
        <v>40</v>
      </c>
    </row>
    <row r="575" spans="1:24" ht="14.5" x14ac:dyDescent="0.35">
      <c r="A575">
        <v>2558</v>
      </c>
      <c r="B575" t="s">
        <v>749</v>
      </c>
      <c r="C575" t="s">
        <v>1385</v>
      </c>
      <c r="D575" t="s">
        <v>750</v>
      </c>
      <c r="E575" t="s">
        <v>276</v>
      </c>
      <c r="F575" t="s">
        <v>1513</v>
      </c>
      <c r="G575" t="s">
        <v>1529</v>
      </c>
      <c r="H575" s="6">
        <v>43640</v>
      </c>
      <c r="I575" s="2">
        <v>45657</v>
      </c>
      <c r="J575">
        <v>901.93</v>
      </c>
      <c r="K575" s="45">
        <f t="shared" si="64"/>
        <v>1312.5018300653594</v>
      </c>
      <c r="L575" s="2"/>
      <c r="M575" s="3">
        <f t="shared" si="65"/>
        <v>366</v>
      </c>
      <c r="N575" s="3">
        <f t="shared" si="66"/>
        <v>0</v>
      </c>
      <c r="O575" s="3">
        <f t="shared" si="67"/>
        <v>0</v>
      </c>
      <c r="P575" s="3">
        <f t="shared" si="69"/>
        <v>366</v>
      </c>
      <c r="Q575" s="51">
        <f t="shared" si="68"/>
        <v>190885.10399999999</v>
      </c>
      <c r="R575" s="51"/>
      <c r="S575" s="51"/>
      <c r="T575" s="51"/>
      <c r="U575" s="51"/>
      <c r="V575" s="51"/>
      <c r="W575" s="13">
        <f t="shared" si="70"/>
        <v>90</v>
      </c>
      <c r="X575" s="14">
        <f t="shared" si="71"/>
        <v>40</v>
      </c>
    </row>
    <row r="576" spans="1:24" ht="14.5" x14ac:dyDescent="0.35">
      <c r="A576">
        <v>2561</v>
      </c>
      <c r="B576" t="s">
        <v>751</v>
      </c>
      <c r="C576" t="s">
        <v>1385</v>
      </c>
      <c r="D576" t="s">
        <v>752</v>
      </c>
      <c r="E576" t="s">
        <v>276</v>
      </c>
      <c r="F576" t="s">
        <v>753</v>
      </c>
      <c r="G576" t="s">
        <v>1529</v>
      </c>
      <c r="H576" s="6">
        <v>43832</v>
      </c>
      <c r="I576" s="2">
        <v>45657</v>
      </c>
      <c r="J576">
        <v>388.08</v>
      </c>
      <c r="K576" s="45">
        <f t="shared" si="64"/>
        <v>867.54908496732037</v>
      </c>
      <c r="L576" s="2"/>
      <c r="M576" s="3">
        <f t="shared" si="65"/>
        <v>366</v>
      </c>
      <c r="N576" s="3">
        <f t="shared" si="66"/>
        <v>2</v>
      </c>
      <c r="O576" s="3">
        <f t="shared" si="67"/>
        <v>0</v>
      </c>
      <c r="P576" s="3">
        <f t="shared" si="69"/>
        <v>364</v>
      </c>
      <c r="Q576" s="51">
        <f t="shared" si="68"/>
        <v>141261.12</v>
      </c>
      <c r="R576" s="51"/>
      <c r="S576" s="51"/>
      <c r="T576" s="51"/>
      <c r="U576" s="51"/>
      <c r="V576" s="51"/>
      <c r="W576" s="13">
        <f t="shared" si="70"/>
        <v>89.508196721311478</v>
      </c>
      <c r="X576" s="14">
        <f t="shared" si="71"/>
        <v>39.781420765027335</v>
      </c>
    </row>
    <row r="577" spans="1:24" ht="14.5" x14ac:dyDescent="0.35">
      <c r="A577">
        <v>2562</v>
      </c>
      <c r="B577" t="s">
        <v>754</v>
      </c>
      <c r="C577" t="s">
        <v>1385</v>
      </c>
      <c r="D577" t="s">
        <v>752</v>
      </c>
      <c r="E577" t="s">
        <v>276</v>
      </c>
      <c r="F577" t="s">
        <v>753</v>
      </c>
      <c r="G577" t="s">
        <v>1529</v>
      </c>
      <c r="H577" s="6">
        <v>35646</v>
      </c>
      <c r="I577" s="2">
        <v>45657</v>
      </c>
      <c r="J577">
        <v>482.68</v>
      </c>
      <c r="K577" s="45">
        <f t="shared" si="64"/>
        <v>1029.1859477124183</v>
      </c>
      <c r="L577" s="2"/>
      <c r="M577" s="3">
        <f t="shared" si="65"/>
        <v>366</v>
      </c>
      <c r="N577" s="3">
        <f t="shared" si="66"/>
        <v>0</v>
      </c>
      <c r="O577" s="3">
        <f t="shared" si="67"/>
        <v>0</v>
      </c>
      <c r="P577" s="3">
        <f t="shared" si="69"/>
        <v>366</v>
      </c>
      <c r="Q577" s="51">
        <f t="shared" si="68"/>
        <v>176660.88</v>
      </c>
      <c r="R577" s="51"/>
      <c r="S577" s="51"/>
      <c r="T577" s="51"/>
      <c r="U577" s="51"/>
      <c r="V577" s="51"/>
      <c r="W577" s="13">
        <f t="shared" si="70"/>
        <v>90</v>
      </c>
      <c r="X577" s="14">
        <f t="shared" si="71"/>
        <v>40</v>
      </c>
    </row>
    <row r="578" spans="1:24" ht="14.5" x14ac:dyDescent="0.35">
      <c r="A578">
        <v>2563</v>
      </c>
      <c r="B578" t="s">
        <v>756</v>
      </c>
      <c r="C578" t="s">
        <v>1385</v>
      </c>
      <c r="D578" t="s">
        <v>752</v>
      </c>
      <c r="E578" t="s">
        <v>276</v>
      </c>
      <c r="F578" t="s">
        <v>753</v>
      </c>
      <c r="G578" t="s">
        <v>1529</v>
      </c>
      <c r="H578" s="6">
        <v>41491</v>
      </c>
      <c r="I578" s="2">
        <v>45657</v>
      </c>
      <c r="J578">
        <v>482.68</v>
      </c>
      <c r="K578" s="45">
        <f t="shared" si="64"/>
        <v>1046.9840522875818</v>
      </c>
      <c r="L578" s="2"/>
      <c r="M578" s="3">
        <f t="shared" si="65"/>
        <v>366</v>
      </c>
      <c r="N578" s="3">
        <f t="shared" si="66"/>
        <v>0</v>
      </c>
      <c r="O578" s="3">
        <f t="shared" si="67"/>
        <v>0</v>
      </c>
      <c r="P578" s="3">
        <f t="shared" si="69"/>
        <v>366</v>
      </c>
      <c r="Q578" s="51">
        <f t="shared" si="68"/>
        <v>176660.88</v>
      </c>
      <c r="R578" s="51"/>
      <c r="S578" s="51"/>
      <c r="T578" s="51"/>
      <c r="U578" s="51"/>
      <c r="V578" s="51"/>
      <c r="W578" s="13">
        <f t="shared" si="70"/>
        <v>90</v>
      </c>
      <c r="X578" s="14">
        <f t="shared" si="71"/>
        <v>40</v>
      </c>
    </row>
    <row r="579" spans="1:24" ht="14.5" x14ac:dyDescent="0.35">
      <c r="A579">
        <v>2564</v>
      </c>
      <c r="B579" t="s">
        <v>757</v>
      </c>
      <c r="C579" t="s">
        <v>1385</v>
      </c>
      <c r="D579" t="s">
        <v>752</v>
      </c>
      <c r="E579" t="s">
        <v>276</v>
      </c>
      <c r="F579" t="s">
        <v>753</v>
      </c>
      <c r="G579" t="s">
        <v>1529</v>
      </c>
      <c r="H579" s="6">
        <v>44198</v>
      </c>
      <c r="I579" s="2">
        <v>45657</v>
      </c>
      <c r="J579">
        <v>482.68</v>
      </c>
      <c r="K579" s="45">
        <f t="shared" si="64"/>
        <v>1033.9907189542485</v>
      </c>
      <c r="L579" s="2"/>
      <c r="M579" s="3">
        <f t="shared" si="65"/>
        <v>366</v>
      </c>
      <c r="N579" s="3">
        <f t="shared" si="66"/>
        <v>4</v>
      </c>
      <c r="O579" s="3">
        <f t="shared" si="67"/>
        <v>0</v>
      </c>
      <c r="P579" s="3">
        <f t="shared" si="69"/>
        <v>362</v>
      </c>
      <c r="Q579" s="51">
        <f t="shared" si="68"/>
        <v>174730.16</v>
      </c>
      <c r="R579" s="51"/>
      <c r="S579" s="51"/>
      <c r="T579" s="51"/>
      <c r="U579" s="51"/>
      <c r="V579" s="51"/>
      <c r="W579" s="13">
        <f t="shared" si="70"/>
        <v>89.016393442622956</v>
      </c>
      <c r="X579" s="14">
        <f t="shared" si="71"/>
        <v>39.562841530054641</v>
      </c>
    </row>
    <row r="580" spans="1:24" ht="14.5" x14ac:dyDescent="0.35">
      <c r="A580">
        <v>2565</v>
      </c>
      <c r="B580" t="s">
        <v>758</v>
      </c>
      <c r="C580" t="s">
        <v>1385</v>
      </c>
      <c r="D580" t="s">
        <v>752</v>
      </c>
      <c r="E580" t="s">
        <v>276</v>
      </c>
      <c r="F580" t="s">
        <v>753</v>
      </c>
      <c r="G580" t="s">
        <v>1529</v>
      </c>
      <c r="H580" s="6">
        <v>41852</v>
      </c>
      <c r="I580" s="2">
        <v>45657</v>
      </c>
      <c r="J580">
        <v>482.68</v>
      </c>
      <c r="K580" s="45">
        <f t="shared" si="64"/>
        <v>1042.4573856209151</v>
      </c>
      <c r="L580" s="2"/>
      <c r="M580" s="3">
        <f t="shared" si="65"/>
        <v>366</v>
      </c>
      <c r="N580" s="3">
        <f t="shared" si="66"/>
        <v>0</v>
      </c>
      <c r="O580" s="3">
        <f t="shared" si="67"/>
        <v>0</v>
      </c>
      <c r="P580" s="3">
        <f t="shared" si="69"/>
        <v>366</v>
      </c>
      <c r="Q580" s="51">
        <f t="shared" si="68"/>
        <v>176660.88</v>
      </c>
      <c r="R580" s="51"/>
      <c r="S580" s="51"/>
      <c r="T580" s="51"/>
      <c r="U580" s="51"/>
      <c r="V580" s="51"/>
      <c r="W580" s="13">
        <f t="shared" si="70"/>
        <v>90</v>
      </c>
      <c r="X580" s="14">
        <f t="shared" si="71"/>
        <v>40</v>
      </c>
    </row>
    <row r="581" spans="1:24" ht="14.5" x14ac:dyDescent="0.35">
      <c r="A581">
        <v>2566</v>
      </c>
      <c r="B581" t="s">
        <v>760</v>
      </c>
      <c r="C581" t="s">
        <v>1385</v>
      </c>
      <c r="D581" t="s">
        <v>761</v>
      </c>
      <c r="E581" t="s">
        <v>276</v>
      </c>
      <c r="F581" t="s">
        <v>753</v>
      </c>
      <c r="G581" t="s">
        <v>1529</v>
      </c>
      <c r="H581" s="6">
        <v>43318</v>
      </c>
      <c r="I581" s="2">
        <v>45657</v>
      </c>
      <c r="J581">
        <v>482.68</v>
      </c>
      <c r="K581" s="45">
        <f t="shared" ref="K581:K644" si="72">VLOOKUP(A581,promedio,29,FALSE)</f>
        <v>1127.8860130718954</v>
      </c>
      <c r="L581" s="2"/>
      <c r="M581" s="3">
        <f t="shared" ref="M581:M644" si="73">IF(DATEDIF(H581,I581,"D")&gt;366,366,DATEDIF(H581,I581,"D")+1)</f>
        <v>366</v>
      </c>
      <c r="N581" s="3">
        <f t="shared" ref="N581:N644" si="74">IFERROR(VLOOKUP(A581,faltas,7,FALSE),0)</f>
        <v>0</v>
      </c>
      <c r="O581" s="3">
        <f t="shared" ref="O581:O644" si="75">IFERROR(VLOOKUP(A581,INCP,4,FALSE),0)</f>
        <v>0</v>
      </c>
      <c r="P581" s="3">
        <f t="shared" si="69"/>
        <v>366</v>
      </c>
      <c r="Q581" s="51">
        <f t="shared" ref="Q581:Q644" si="76">IF(J581&gt;TOPE,TOPE,J581)*P581</f>
        <v>176660.88</v>
      </c>
      <c r="R581" s="51"/>
      <c r="S581" s="51"/>
      <c r="T581" s="51"/>
      <c r="U581" s="51"/>
      <c r="V581" s="51"/>
      <c r="W581" s="13">
        <f t="shared" si="70"/>
        <v>90</v>
      </c>
      <c r="X581" s="14">
        <f t="shared" si="71"/>
        <v>40</v>
      </c>
    </row>
    <row r="582" spans="1:24" ht="14.5" x14ac:dyDescent="0.35">
      <c r="A582">
        <v>2567</v>
      </c>
      <c r="B582" t="s">
        <v>763</v>
      </c>
      <c r="C582" t="s">
        <v>1385</v>
      </c>
      <c r="D582" t="s">
        <v>764</v>
      </c>
      <c r="E582" t="s">
        <v>276</v>
      </c>
      <c r="F582" t="s">
        <v>1516</v>
      </c>
      <c r="G582" t="s">
        <v>1529</v>
      </c>
      <c r="H582" s="6">
        <v>42373</v>
      </c>
      <c r="I582" s="2">
        <v>45657</v>
      </c>
      <c r="J582">
        <v>636.4</v>
      </c>
      <c r="K582" s="45">
        <f t="shared" si="72"/>
        <v>1389.2731372549019</v>
      </c>
      <c r="L582" s="2"/>
      <c r="M582" s="3">
        <f t="shared" si="73"/>
        <v>366</v>
      </c>
      <c r="N582" s="3">
        <f t="shared" si="74"/>
        <v>0</v>
      </c>
      <c r="O582" s="3">
        <f t="shared" si="75"/>
        <v>5</v>
      </c>
      <c r="P582" s="3">
        <f t="shared" ref="P582:P645" si="77">M582-N582-O582</f>
        <v>361</v>
      </c>
      <c r="Q582" s="51">
        <f t="shared" si="76"/>
        <v>188277.38399999999</v>
      </c>
      <c r="R582" s="51"/>
      <c r="S582" s="51"/>
      <c r="T582" s="51"/>
      <c r="U582" s="51"/>
      <c r="V582" s="51"/>
      <c r="W582" s="13">
        <f t="shared" ref="W582:W645" si="78">((90/366)*P582)</f>
        <v>88.770491803278688</v>
      </c>
      <c r="X582" s="14">
        <f t="shared" ref="X582:X645" si="79">((130/366)*P582-W582)</f>
        <v>39.453551912568301</v>
      </c>
    </row>
    <row r="583" spans="1:24" ht="14.5" x14ac:dyDescent="0.35">
      <c r="A583">
        <v>2568</v>
      </c>
      <c r="B583" t="s">
        <v>765</v>
      </c>
      <c r="C583" t="s">
        <v>1385</v>
      </c>
      <c r="D583" t="s">
        <v>766</v>
      </c>
      <c r="E583" t="s">
        <v>276</v>
      </c>
      <c r="F583" t="s">
        <v>753</v>
      </c>
      <c r="G583" t="s">
        <v>40</v>
      </c>
      <c r="H583" s="6">
        <v>44136</v>
      </c>
      <c r="I583" s="2">
        <v>45657</v>
      </c>
      <c r="J583">
        <v>386.25</v>
      </c>
      <c r="K583" s="45">
        <f t="shared" si="72"/>
        <v>671.26261437908488</v>
      </c>
      <c r="L583" s="2"/>
      <c r="M583" s="3">
        <f t="shared" si="73"/>
        <v>366</v>
      </c>
      <c r="N583" s="3">
        <f t="shared" si="74"/>
        <v>0</v>
      </c>
      <c r="O583" s="3">
        <f t="shared" si="75"/>
        <v>0</v>
      </c>
      <c r="P583" s="3">
        <f t="shared" si="77"/>
        <v>366</v>
      </c>
      <c r="Q583" s="51">
        <f t="shared" si="76"/>
        <v>141367.5</v>
      </c>
      <c r="R583" s="51"/>
      <c r="S583" s="51"/>
      <c r="T583" s="51"/>
      <c r="U583" s="51"/>
      <c r="V583" s="51"/>
      <c r="W583" s="13">
        <f t="shared" si="78"/>
        <v>90</v>
      </c>
      <c r="X583" s="14">
        <f t="shared" si="79"/>
        <v>40</v>
      </c>
    </row>
    <row r="584" spans="1:24" ht="14.5" x14ac:dyDescent="0.35">
      <c r="A584">
        <v>2569</v>
      </c>
      <c r="B584" t="s">
        <v>768</v>
      </c>
      <c r="C584" t="s">
        <v>1488</v>
      </c>
      <c r="D584" t="s">
        <v>769</v>
      </c>
      <c r="E584" t="s">
        <v>276</v>
      </c>
      <c r="F584" t="s">
        <v>770</v>
      </c>
      <c r="G584" t="s">
        <v>1529</v>
      </c>
      <c r="H584" s="6">
        <v>42373</v>
      </c>
      <c r="I584" s="2">
        <v>45657</v>
      </c>
      <c r="J584">
        <v>636.4</v>
      </c>
      <c r="K584" s="45">
        <f t="shared" si="72"/>
        <v>1195.1101307189542</v>
      </c>
      <c r="L584" s="2"/>
      <c r="M584" s="3">
        <f t="shared" si="73"/>
        <v>366</v>
      </c>
      <c r="N584" s="3">
        <f t="shared" si="74"/>
        <v>1</v>
      </c>
      <c r="O584" s="3">
        <f t="shared" si="75"/>
        <v>0</v>
      </c>
      <c r="P584" s="3">
        <f t="shared" si="77"/>
        <v>365</v>
      </c>
      <c r="Q584" s="51">
        <f t="shared" si="76"/>
        <v>190363.56</v>
      </c>
      <c r="R584" s="51"/>
      <c r="S584" s="51"/>
      <c r="T584" s="51"/>
      <c r="U584" s="51"/>
      <c r="V584" s="51"/>
      <c r="W584" s="13">
        <f t="shared" si="78"/>
        <v>89.754098360655732</v>
      </c>
      <c r="X584" s="14">
        <f t="shared" si="79"/>
        <v>39.89071038251366</v>
      </c>
    </row>
    <row r="585" spans="1:24" ht="14.5" x14ac:dyDescent="0.35">
      <c r="A585">
        <v>2570</v>
      </c>
      <c r="B585" t="s">
        <v>771</v>
      </c>
      <c r="C585" t="s">
        <v>1385</v>
      </c>
      <c r="D585" t="s">
        <v>769</v>
      </c>
      <c r="E585" t="s">
        <v>276</v>
      </c>
      <c r="F585" t="s">
        <v>770</v>
      </c>
      <c r="G585" t="s">
        <v>1529</v>
      </c>
      <c r="H585" s="6">
        <v>40269</v>
      </c>
      <c r="I585" s="2">
        <v>45657</v>
      </c>
      <c r="J585">
        <v>636.4</v>
      </c>
      <c r="K585" s="45">
        <f t="shared" si="72"/>
        <v>1198.0217647058826</v>
      </c>
      <c r="L585" s="2"/>
      <c r="M585" s="3">
        <f t="shared" si="73"/>
        <v>366</v>
      </c>
      <c r="N585" s="3">
        <f t="shared" si="74"/>
        <v>0</v>
      </c>
      <c r="O585" s="3">
        <f t="shared" si="75"/>
        <v>0</v>
      </c>
      <c r="P585" s="3">
        <f t="shared" si="77"/>
        <v>366</v>
      </c>
      <c r="Q585" s="51">
        <f t="shared" si="76"/>
        <v>190885.10399999999</v>
      </c>
      <c r="R585" s="51"/>
      <c r="S585" s="51"/>
      <c r="T585" s="51"/>
      <c r="U585" s="51"/>
      <c r="V585" s="51"/>
      <c r="W585" s="13">
        <f t="shared" si="78"/>
        <v>90</v>
      </c>
      <c r="X585" s="14">
        <f t="shared" si="79"/>
        <v>40</v>
      </c>
    </row>
    <row r="586" spans="1:24" ht="14.5" x14ac:dyDescent="0.35">
      <c r="A586">
        <v>2571</v>
      </c>
      <c r="B586" t="s">
        <v>773</v>
      </c>
      <c r="C586" t="s">
        <v>1385</v>
      </c>
      <c r="D586" t="s">
        <v>411</v>
      </c>
      <c r="E586" t="s">
        <v>276</v>
      </c>
      <c r="F586" t="s">
        <v>277</v>
      </c>
      <c r="G586" t="s">
        <v>40</v>
      </c>
      <c r="H586" s="6">
        <v>43832</v>
      </c>
      <c r="I586" s="2">
        <v>45657</v>
      </c>
      <c r="J586">
        <v>300.25</v>
      </c>
      <c r="K586" s="45">
        <f t="shared" si="72"/>
        <v>605.50202614379089</v>
      </c>
      <c r="L586" s="2"/>
      <c r="M586" s="3">
        <f t="shared" si="73"/>
        <v>366</v>
      </c>
      <c r="N586" s="3">
        <f t="shared" si="74"/>
        <v>0</v>
      </c>
      <c r="O586" s="3">
        <f t="shared" si="75"/>
        <v>9</v>
      </c>
      <c r="P586" s="3">
        <f t="shared" si="77"/>
        <v>357</v>
      </c>
      <c r="Q586" s="51">
        <f t="shared" si="76"/>
        <v>107189.25</v>
      </c>
      <c r="R586" s="51"/>
      <c r="S586" s="51"/>
      <c r="T586" s="51"/>
      <c r="U586" s="51"/>
      <c r="V586" s="51"/>
      <c r="W586" s="13">
        <f t="shared" si="78"/>
        <v>87.786885245901644</v>
      </c>
      <c r="X586" s="14">
        <f t="shared" si="79"/>
        <v>39.016393442622942</v>
      </c>
    </row>
    <row r="587" spans="1:24" ht="14.5" x14ac:dyDescent="0.35">
      <c r="A587">
        <v>2572</v>
      </c>
      <c r="B587" t="s">
        <v>774</v>
      </c>
      <c r="C587" t="s">
        <v>1385</v>
      </c>
      <c r="D587" t="s">
        <v>275</v>
      </c>
      <c r="E587" t="s">
        <v>276</v>
      </c>
      <c r="F587" t="s">
        <v>504</v>
      </c>
      <c r="G587" t="s">
        <v>40</v>
      </c>
      <c r="H587" s="6">
        <v>43832</v>
      </c>
      <c r="I587" s="2">
        <v>45657</v>
      </c>
      <c r="J587">
        <v>300.25</v>
      </c>
      <c r="K587" s="45">
        <f t="shared" si="72"/>
        <v>755.59300653594767</v>
      </c>
      <c r="L587" s="2"/>
      <c r="M587" s="3">
        <f t="shared" si="73"/>
        <v>366</v>
      </c>
      <c r="N587" s="3">
        <f t="shared" si="74"/>
        <v>4</v>
      </c>
      <c r="O587" s="3">
        <f t="shared" si="75"/>
        <v>30</v>
      </c>
      <c r="P587" s="3">
        <f t="shared" si="77"/>
        <v>332</v>
      </c>
      <c r="Q587" s="51">
        <f t="shared" si="76"/>
        <v>99683</v>
      </c>
      <c r="R587" s="51"/>
      <c r="S587" s="51"/>
      <c r="T587" s="51"/>
      <c r="U587" s="51"/>
      <c r="V587" s="51"/>
      <c r="W587" s="13">
        <f t="shared" si="78"/>
        <v>81.639344262295083</v>
      </c>
      <c r="X587" s="14">
        <f t="shared" si="79"/>
        <v>36.284153005464475</v>
      </c>
    </row>
    <row r="588" spans="1:24" ht="14.5" x14ac:dyDescent="0.35">
      <c r="A588">
        <v>2573</v>
      </c>
      <c r="B588" t="s">
        <v>778</v>
      </c>
      <c r="C588" t="s">
        <v>1385</v>
      </c>
      <c r="D588" t="s">
        <v>512</v>
      </c>
      <c r="E588" t="s">
        <v>276</v>
      </c>
      <c r="F588" t="s">
        <v>504</v>
      </c>
      <c r="G588" t="s">
        <v>40</v>
      </c>
      <c r="H588" s="6">
        <v>44409</v>
      </c>
      <c r="I588" s="2">
        <v>45657</v>
      </c>
      <c r="J588">
        <v>434.62</v>
      </c>
      <c r="K588" s="45">
        <f t="shared" si="72"/>
        <v>861.52169934640506</v>
      </c>
      <c r="L588" s="2"/>
      <c r="M588" s="3">
        <f t="shared" si="73"/>
        <v>366</v>
      </c>
      <c r="N588" s="3">
        <f t="shared" si="74"/>
        <v>5</v>
      </c>
      <c r="O588" s="3">
        <f t="shared" si="75"/>
        <v>0</v>
      </c>
      <c r="P588" s="3">
        <f t="shared" si="77"/>
        <v>361</v>
      </c>
      <c r="Q588" s="51">
        <f t="shared" si="76"/>
        <v>156897.82</v>
      </c>
      <c r="R588" s="51"/>
      <c r="S588" s="51"/>
      <c r="T588" s="51"/>
      <c r="U588" s="51"/>
      <c r="V588" s="51"/>
      <c r="W588" s="13">
        <f t="shared" si="78"/>
        <v>88.770491803278688</v>
      </c>
      <c r="X588" s="14">
        <f t="shared" si="79"/>
        <v>39.453551912568301</v>
      </c>
    </row>
    <row r="589" spans="1:24" ht="14.5" x14ac:dyDescent="0.35">
      <c r="A589">
        <v>2574</v>
      </c>
      <c r="B589" t="s">
        <v>779</v>
      </c>
      <c r="C589" t="s">
        <v>1385</v>
      </c>
      <c r="D589" t="s">
        <v>775</v>
      </c>
      <c r="E589" t="s">
        <v>776</v>
      </c>
      <c r="F589" t="s">
        <v>777</v>
      </c>
      <c r="G589" t="s">
        <v>1529</v>
      </c>
      <c r="H589" s="6">
        <v>39995</v>
      </c>
      <c r="I589" s="2">
        <v>45657</v>
      </c>
      <c r="J589">
        <v>286.27</v>
      </c>
      <c r="K589" s="45">
        <f t="shared" si="72"/>
        <v>755.91222222222223</v>
      </c>
      <c r="L589" s="2"/>
      <c r="M589" s="3">
        <f t="shared" si="73"/>
        <v>366</v>
      </c>
      <c r="N589" s="3">
        <f t="shared" si="74"/>
        <v>0</v>
      </c>
      <c r="O589" s="3">
        <f t="shared" si="75"/>
        <v>0</v>
      </c>
      <c r="P589" s="3">
        <f t="shared" si="77"/>
        <v>366</v>
      </c>
      <c r="Q589" s="51">
        <f t="shared" si="76"/>
        <v>104774.81999999999</v>
      </c>
      <c r="R589" s="51"/>
      <c r="S589" s="51"/>
      <c r="T589" s="51"/>
      <c r="U589" s="51"/>
      <c r="V589" s="51"/>
      <c r="W589" s="13">
        <f t="shared" si="78"/>
        <v>90</v>
      </c>
      <c r="X589" s="14">
        <f t="shared" si="79"/>
        <v>40</v>
      </c>
    </row>
    <row r="590" spans="1:24" ht="14.5" x14ac:dyDescent="0.35">
      <c r="A590">
        <v>2576</v>
      </c>
      <c r="B590" t="s">
        <v>781</v>
      </c>
      <c r="C590" t="s">
        <v>1385</v>
      </c>
      <c r="D590" t="s">
        <v>775</v>
      </c>
      <c r="E590" t="s">
        <v>776</v>
      </c>
      <c r="F590" t="s">
        <v>777</v>
      </c>
      <c r="G590" t="s">
        <v>1529</v>
      </c>
      <c r="H590" s="6">
        <v>41645</v>
      </c>
      <c r="I590" s="2">
        <v>45657</v>
      </c>
      <c r="J590">
        <v>286.27</v>
      </c>
      <c r="K590" s="45">
        <f t="shared" si="72"/>
        <v>749.6877777777778</v>
      </c>
      <c r="L590" s="2"/>
      <c r="M590" s="3">
        <f t="shared" si="73"/>
        <v>366</v>
      </c>
      <c r="N590" s="3">
        <f t="shared" si="74"/>
        <v>0</v>
      </c>
      <c r="O590" s="3">
        <f t="shared" si="75"/>
        <v>5</v>
      </c>
      <c r="P590" s="3">
        <f t="shared" si="77"/>
        <v>361</v>
      </c>
      <c r="Q590" s="51">
        <f t="shared" si="76"/>
        <v>103343.46999999999</v>
      </c>
      <c r="R590" s="51"/>
      <c r="S590" s="51"/>
      <c r="T590" s="51"/>
      <c r="U590" s="51"/>
      <c r="V590" s="51"/>
      <c r="W590" s="13">
        <f t="shared" si="78"/>
        <v>88.770491803278688</v>
      </c>
      <c r="X590" s="14">
        <f t="shared" si="79"/>
        <v>39.453551912568301</v>
      </c>
    </row>
    <row r="591" spans="1:24" ht="14.5" x14ac:dyDescent="0.35">
      <c r="A591">
        <v>2577</v>
      </c>
      <c r="B591" t="s">
        <v>782</v>
      </c>
      <c r="C591" t="s">
        <v>1488</v>
      </c>
      <c r="D591" t="s">
        <v>503</v>
      </c>
      <c r="E591" t="s">
        <v>276</v>
      </c>
      <c r="F591" t="s">
        <v>504</v>
      </c>
      <c r="G591" t="s">
        <v>40</v>
      </c>
      <c r="H591" s="6">
        <v>44198</v>
      </c>
      <c r="I591" s="2">
        <v>45657</v>
      </c>
      <c r="J591">
        <v>282.73</v>
      </c>
      <c r="K591" s="45" t="e">
        <f t="shared" si="72"/>
        <v>#N/A</v>
      </c>
      <c r="L591" s="2"/>
      <c r="M591" s="3">
        <f t="shared" si="73"/>
        <v>366</v>
      </c>
      <c r="N591" s="3">
        <f t="shared" si="74"/>
        <v>4</v>
      </c>
      <c r="O591" s="3">
        <f t="shared" si="75"/>
        <v>0</v>
      </c>
      <c r="P591" s="3">
        <f t="shared" si="77"/>
        <v>362</v>
      </c>
      <c r="Q591" s="51">
        <f t="shared" si="76"/>
        <v>102348.26000000001</v>
      </c>
      <c r="R591" s="51"/>
      <c r="S591" s="51"/>
      <c r="T591" s="51"/>
      <c r="U591" s="51"/>
      <c r="V591" s="51"/>
      <c r="W591" s="13">
        <f t="shared" si="78"/>
        <v>89.016393442622956</v>
      </c>
      <c r="X591" s="14">
        <f t="shared" si="79"/>
        <v>39.562841530054641</v>
      </c>
    </row>
    <row r="592" spans="1:24" ht="14.5" x14ac:dyDescent="0.35">
      <c r="A592">
        <v>2579</v>
      </c>
      <c r="B592" t="s">
        <v>783</v>
      </c>
      <c r="C592" t="s">
        <v>1385</v>
      </c>
      <c r="D592" t="s">
        <v>775</v>
      </c>
      <c r="E592" t="s">
        <v>776</v>
      </c>
      <c r="F592" t="s">
        <v>777</v>
      </c>
      <c r="G592" t="s">
        <v>1529</v>
      </c>
      <c r="H592" s="6">
        <v>44409</v>
      </c>
      <c r="I592" s="2">
        <v>45657</v>
      </c>
      <c r="J592">
        <v>286.27</v>
      </c>
      <c r="K592" s="45">
        <f t="shared" si="72"/>
        <v>739.57019607843131</v>
      </c>
      <c r="L592" s="2"/>
      <c r="M592" s="3">
        <f t="shared" si="73"/>
        <v>366</v>
      </c>
      <c r="N592" s="3">
        <f t="shared" si="74"/>
        <v>1</v>
      </c>
      <c r="O592" s="3">
        <f t="shared" si="75"/>
        <v>0</v>
      </c>
      <c r="P592" s="3">
        <f t="shared" si="77"/>
        <v>365</v>
      </c>
      <c r="Q592" s="51">
        <f t="shared" si="76"/>
        <v>104488.54999999999</v>
      </c>
      <c r="R592" s="51"/>
      <c r="S592" s="51"/>
      <c r="T592" s="51"/>
      <c r="U592" s="51"/>
      <c r="V592" s="51"/>
      <c r="W592" s="13">
        <f t="shared" si="78"/>
        <v>89.754098360655732</v>
      </c>
      <c r="X592" s="14">
        <f t="shared" si="79"/>
        <v>39.89071038251366</v>
      </c>
    </row>
    <row r="593" spans="1:24" ht="14.5" x14ac:dyDescent="0.35">
      <c r="A593">
        <v>2580</v>
      </c>
      <c r="B593" t="s">
        <v>784</v>
      </c>
      <c r="C593" t="s">
        <v>1385</v>
      </c>
      <c r="D593" t="s">
        <v>775</v>
      </c>
      <c r="E593" t="s">
        <v>776</v>
      </c>
      <c r="F593" t="s">
        <v>777</v>
      </c>
      <c r="G593" t="s">
        <v>1529</v>
      </c>
      <c r="H593" s="6">
        <v>40910</v>
      </c>
      <c r="I593" s="2">
        <v>45657</v>
      </c>
      <c r="J593">
        <v>286.27</v>
      </c>
      <c r="K593" s="45">
        <f t="shared" si="72"/>
        <v>757.89960784313723</v>
      </c>
      <c r="L593" s="2"/>
      <c r="M593" s="3">
        <f t="shared" si="73"/>
        <v>366</v>
      </c>
      <c r="N593" s="3">
        <f t="shared" si="74"/>
        <v>0</v>
      </c>
      <c r="O593" s="3">
        <f t="shared" si="75"/>
        <v>0</v>
      </c>
      <c r="P593" s="3">
        <f t="shared" si="77"/>
        <v>366</v>
      </c>
      <c r="Q593" s="51">
        <f t="shared" si="76"/>
        <v>104774.81999999999</v>
      </c>
      <c r="R593" s="51"/>
      <c r="S593" s="51"/>
      <c r="T593" s="51"/>
      <c r="U593" s="51"/>
      <c r="V593" s="51"/>
      <c r="W593" s="13">
        <f t="shared" si="78"/>
        <v>90</v>
      </c>
      <c r="X593" s="14">
        <f t="shared" si="79"/>
        <v>40</v>
      </c>
    </row>
    <row r="594" spans="1:24" ht="14.5" x14ac:dyDescent="0.35">
      <c r="A594">
        <v>2581</v>
      </c>
      <c r="B594" t="s">
        <v>785</v>
      </c>
      <c r="C594" t="s">
        <v>1385</v>
      </c>
      <c r="D594" t="s">
        <v>503</v>
      </c>
      <c r="E594" t="s">
        <v>276</v>
      </c>
      <c r="F594" t="s">
        <v>504</v>
      </c>
      <c r="G594" t="s">
        <v>40</v>
      </c>
      <c r="H594" s="6">
        <v>44198</v>
      </c>
      <c r="I594" s="2">
        <v>45657</v>
      </c>
      <c r="J594">
        <v>300.25</v>
      </c>
      <c r="K594" s="45">
        <f t="shared" si="72"/>
        <v>619.95137254901954</v>
      </c>
      <c r="L594" s="2"/>
      <c r="M594" s="3">
        <f t="shared" si="73"/>
        <v>366</v>
      </c>
      <c r="N594" s="3">
        <f t="shared" si="74"/>
        <v>2</v>
      </c>
      <c r="O594" s="3">
        <f t="shared" si="75"/>
        <v>0</v>
      </c>
      <c r="P594" s="3">
        <f t="shared" si="77"/>
        <v>364</v>
      </c>
      <c r="Q594" s="51">
        <f t="shared" si="76"/>
        <v>109291</v>
      </c>
      <c r="R594" s="51"/>
      <c r="S594" s="51"/>
      <c r="T594" s="51"/>
      <c r="U594" s="51"/>
      <c r="V594" s="51"/>
      <c r="W594" s="13">
        <f t="shared" si="78"/>
        <v>89.508196721311478</v>
      </c>
      <c r="X594" s="14">
        <f t="shared" si="79"/>
        <v>39.781420765027335</v>
      </c>
    </row>
    <row r="595" spans="1:24" ht="14.5" x14ac:dyDescent="0.35">
      <c r="A595">
        <v>2582</v>
      </c>
      <c r="B595" t="s">
        <v>1448</v>
      </c>
      <c r="C595" t="s">
        <v>1385</v>
      </c>
      <c r="D595" t="s">
        <v>253</v>
      </c>
      <c r="E595" t="s">
        <v>276</v>
      </c>
      <c r="F595" t="s">
        <v>1063</v>
      </c>
      <c r="G595" t="s">
        <v>40</v>
      </c>
      <c r="H595" s="6">
        <v>45418</v>
      </c>
      <c r="I595" s="2">
        <v>45657</v>
      </c>
      <c r="J595">
        <v>286.27</v>
      </c>
      <c r="K595" s="45">
        <f t="shared" si="72"/>
        <v>513.46228758169946</v>
      </c>
      <c r="L595" s="2"/>
      <c r="M595" s="3">
        <f t="shared" si="73"/>
        <v>240</v>
      </c>
      <c r="N595" s="3">
        <f t="shared" si="74"/>
        <v>6</v>
      </c>
      <c r="O595" s="3">
        <f t="shared" si="75"/>
        <v>0</v>
      </c>
      <c r="P595" s="3">
        <f t="shared" si="77"/>
        <v>234</v>
      </c>
      <c r="Q595" s="51">
        <f t="shared" si="76"/>
        <v>66987.179999999993</v>
      </c>
      <c r="R595" s="51"/>
      <c r="S595" s="51"/>
      <c r="T595" s="51"/>
      <c r="U595" s="51"/>
      <c r="V595" s="51"/>
      <c r="W595" s="13">
        <f t="shared" si="78"/>
        <v>57.540983606557376</v>
      </c>
      <c r="X595" s="14">
        <f t="shared" si="79"/>
        <v>25.573770491803288</v>
      </c>
    </row>
    <row r="596" spans="1:24" ht="14.5" x14ac:dyDescent="0.35">
      <c r="A596">
        <v>2583</v>
      </c>
      <c r="B596" t="s">
        <v>786</v>
      </c>
      <c r="C596" t="s">
        <v>1385</v>
      </c>
      <c r="D596" t="s">
        <v>787</v>
      </c>
      <c r="E596" t="s">
        <v>276</v>
      </c>
      <c r="F596" t="s">
        <v>1506</v>
      </c>
      <c r="G596" t="s">
        <v>1529</v>
      </c>
      <c r="H596" s="6">
        <v>43832</v>
      </c>
      <c r="I596" s="2">
        <v>45657</v>
      </c>
      <c r="J596">
        <v>431.08</v>
      </c>
      <c r="K596" s="45">
        <f t="shared" si="72"/>
        <v>1237.5749673202617</v>
      </c>
      <c r="L596" s="2"/>
      <c r="M596" s="3">
        <f t="shared" si="73"/>
        <v>366</v>
      </c>
      <c r="N596" s="3">
        <f t="shared" si="74"/>
        <v>0</v>
      </c>
      <c r="O596" s="3">
        <f t="shared" si="75"/>
        <v>0</v>
      </c>
      <c r="P596" s="3">
        <f t="shared" si="77"/>
        <v>366</v>
      </c>
      <c r="Q596" s="51">
        <f t="shared" si="76"/>
        <v>157775.28</v>
      </c>
      <c r="R596" s="51"/>
      <c r="S596" s="51"/>
      <c r="T596" s="51"/>
      <c r="U596" s="51"/>
      <c r="V596" s="51"/>
      <c r="W596" s="13">
        <f t="shared" si="78"/>
        <v>90</v>
      </c>
      <c r="X596" s="14">
        <f t="shared" si="79"/>
        <v>40</v>
      </c>
    </row>
    <row r="597" spans="1:24" ht="14.5" x14ac:dyDescent="0.35">
      <c r="A597">
        <v>2584</v>
      </c>
      <c r="B597" t="s">
        <v>788</v>
      </c>
      <c r="C597" t="s">
        <v>1385</v>
      </c>
      <c r="D597" t="s">
        <v>789</v>
      </c>
      <c r="E597" t="s">
        <v>276</v>
      </c>
      <c r="F597" t="s">
        <v>1506</v>
      </c>
      <c r="G597" t="s">
        <v>1529</v>
      </c>
      <c r="H597" s="6">
        <v>41645</v>
      </c>
      <c r="I597" s="2">
        <v>45657</v>
      </c>
      <c r="J597">
        <v>546.1</v>
      </c>
      <c r="K597" s="45">
        <f t="shared" si="72"/>
        <v>1628.7418954248367</v>
      </c>
      <c r="L597" s="2"/>
      <c r="M597" s="3">
        <f t="shared" si="73"/>
        <v>366</v>
      </c>
      <c r="N597" s="3">
        <f t="shared" si="74"/>
        <v>0</v>
      </c>
      <c r="O597" s="3">
        <f t="shared" si="75"/>
        <v>0</v>
      </c>
      <c r="P597" s="3">
        <f t="shared" si="77"/>
        <v>366</v>
      </c>
      <c r="Q597" s="51">
        <f t="shared" si="76"/>
        <v>190885.10399999999</v>
      </c>
      <c r="R597" s="51"/>
      <c r="S597" s="51"/>
      <c r="T597" s="51"/>
      <c r="U597" s="51"/>
      <c r="V597" s="51"/>
      <c r="W597" s="13">
        <f t="shared" si="78"/>
        <v>90</v>
      </c>
      <c r="X597" s="14">
        <f t="shared" si="79"/>
        <v>40</v>
      </c>
    </row>
    <row r="598" spans="1:24" ht="14.5" x14ac:dyDescent="0.35">
      <c r="A598">
        <v>2585</v>
      </c>
      <c r="B598" t="s">
        <v>790</v>
      </c>
      <c r="C598" t="s">
        <v>1385</v>
      </c>
      <c r="D598" t="s">
        <v>787</v>
      </c>
      <c r="E598" t="s">
        <v>276</v>
      </c>
      <c r="F598" t="s">
        <v>1506</v>
      </c>
      <c r="G598" t="s">
        <v>1529</v>
      </c>
      <c r="H598" s="6">
        <v>43832</v>
      </c>
      <c r="I598" s="2">
        <v>45657</v>
      </c>
      <c r="J598">
        <v>431.08</v>
      </c>
      <c r="K598" s="45">
        <f t="shared" si="72"/>
        <v>1234.4756862745101</v>
      </c>
      <c r="L598" s="2"/>
      <c r="M598" s="3">
        <f t="shared" si="73"/>
        <v>366</v>
      </c>
      <c r="N598" s="3">
        <f t="shared" si="74"/>
        <v>0</v>
      </c>
      <c r="O598" s="3">
        <f t="shared" si="75"/>
        <v>0</v>
      </c>
      <c r="P598" s="3">
        <f t="shared" si="77"/>
        <v>366</v>
      </c>
      <c r="Q598" s="51">
        <f t="shared" si="76"/>
        <v>157775.28</v>
      </c>
      <c r="R598" s="51"/>
      <c r="S598" s="51"/>
      <c r="T598" s="51"/>
      <c r="U598" s="51"/>
      <c r="V598" s="51"/>
      <c r="W598" s="13">
        <f t="shared" si="78"/>
        <v>90</v>
      </c>
      <c r="X598" s="14">
        <f t="shared" si="79"/>
        <v>40</v>
      </c>
    </row>
    <row r="599" spans="1:24" ht="14.5" x14ac:dyDescent="0.35">
      <c r="A599">
        <v>2586</v>
      </c>
      <c r="B599" t="s">
        <v>791</v>
      </c>
      <c r="C599" t="s">
        <v>1385</v>
      </c>
      <c r="D599" t="s">
        <v>792</v>
      </c>
      <c r="E599" t="s">
        <v>276</v>
      </c>
      <c r="F599" t="s">
        <v>304</v>
      </c>
      <c r="G599" t="s">
        <v>40</v>
      </c>
      <c r="H599" s="6">
        <v>43832</v>
      </c>
      <c r="I599" s="2">
        <v>45657</v>
      </c>
      <c r="J599">
        <v>362.6</v>
      </c>
      <c r="K599" s="45">
        <f t="shared" si="72"/>
        <v>776.47307189542482</v>
      </c>
      <c r="L599" s="2"/>
      <c r="M599" s="3">
        <f t="shared" si="73"/>
        <v>366</v>
      </c>
      <c r="N599" s="3">
        <f t="shared" si="74"/>
        <v>7</v>
      </c>
      <c r="O599" s="3">
        <f t="shared" si="75"/>
        <v>0</v>
      </c>
      <c r="P599" s="3">
        <f t="shared" si="77"/>
        <v>359</v>
      </c>
      <c r="Q599" s="51">
        <f t="shared" si="76"/>
        <v>130173.40000000001</v>
      </c>
      <c r="R599" s="51"/>
      <c r="S599" s="51"/>
      <c r="T599" s="51"/>
      <c r="U599" s="51"/>
      <c r="V599" s="51"/>
      <c r="W599" s="13">
        <f t="shared" si="78"/>
        <v>88.278688524590166</v>
      </c>
      <c r="X599" s="14">
        <f t="shared" si="79"/>
        <v>39.234972677595636</v>
      </c>
    </row>
    <row r="600" spans="1:24" ht="14.5" x14ac:dyDescent="0.35">
      <c r="A600">
        <v>2587</v>
      </c>
      <c r="B600" t="s">
        <v>793</v>
      </c>
      <c r="C600" t="s">
        <v>1385</v>
      </c>
      <c r="D600" t="s">
        <v>792</v>
      </c>
      <c r="E600" t="s">
        <v>276</v>
      </c>
      <c r="F600" t="s">
        <v>304</v>
      </c>
      <c r="G600" t="s">
        <v>40</v>
      </c>
      <c r="H600" s="6">
        <v>43116</v>
      </c>
      <c r="I600" s="2">
        <v>45657</v>
      </c>
      <c r="J600">
        <v>362.6</v>
      </c>
      <c r="K600" s="45">
        <f t="shared" si="72"/>
        <v>791.06000000000006</v>
      </c>
      <c r="L600" s="2"/>
      <c r="M600" s="3">
        <f t="shared" si="73"/>
        <v>366</v>
      </c>
      <c r="N600" s="3">
        <f t="shared" si="74"/>
        <v>0</v>
      </c>
      <c r="O600" s="3">
        <f t="shared" si="75"/>
        <v>0</v>
      </c>
      <c r="P600" s="3">
        <f t="shared" si="77"/>
        <v>366</v>
      </c>
      <c r="Q600" s="51">
        <f t="shared" si="76"/>
        <v>132711.6</v>
      </c>
      <c r="R600" s="51"/>
      <c r="S600" s="51"/>
      <c r="T600" s="51"/>
      <c r="U600" s="51"/>
      <c r="V600" s="51"/>
      <c r="W600" s="13">
        <f t="shared" si="78"/>
        <v>90</v>
      </c>
      <c r="X600" s="14">
        <f t="shared" si="79"/>
        <v>40</v>
      </c>
    </row>
    <row r="601" spans="1:24" ht="14.5" x14ac:dyDescent="0.35">
      <c r="A601">
        <v>2588</v>
      </c>
      <c r="B601" t="s">
        <v>795</v>
      </c>
      <c r="C601" t="s">
        <v>1385</v>
      </c>
      <c r="D601" t="s">
        <v>792</v>
      </c>
      <c r="E601" t="s">
        <v>276</v>
      </c>
      <c r="F601" t="s">
        <v>304</v>
      </c>
      <c r="G601" t="s">
        <v>40</v>
      </c>
      <c r="H601" s="6">
        <v>43116</v>
      </c>
      <c r="I601" s="2">
        <v>45657</v>
      </c>
      <c r="J601">
        <v>362.6</v>
      </c>
      <c r="K601" s="45">
        <f t="shared" si="72"/>
        <v>804.31732026143789</v>
      </c>
      <c r="L601" s="2"/>
      <c r="M601" s="3">
        <f t="shared" si="73"/>
        <v>366</v>
      </c>
      <c r="N601" s="3">
        <f t="shared" si="74"/>
        <v>4</v>
      </c>
      <c r="O601" s="3">
        <f t="shared" si="75"/>
        <v>0</v>
      </c>
      <c r="P601" s="3">
        <f t="shared" si="77"/>
        <v>362</v>
      </c>
      <c r="Q601" s="51">
        <f t="shared" si="76"/>
        <v>131261.20000000001</v>
      </c>
      <c r="R601" s="51"/>
      <c r="S601" s="51"/>
      <c r="T601" s="51"/>
      <c r="U601" s="51"/>
      <c r="V601" s="51"/>
      <c r="W601" s="13">
        <f t="shared" si="78"/>
        <v>89.016393442622956</v>
      </c>
      <c r="X601" s="14">
        <f t="shared" si="79"/>
        <v>39.562841530054641</v>
      </c>
    </row>
    <row r="602" spans="1:24" ht="14.5" x14ac:dyDescent="0.35">
      <c r="A602">
        <v>2589</v>
      </c>
      <c r="B602" t="s">
        <v>796</v>
      </c>
      <c r="C602" t="s">
        <v>1385</v>
      </c>
      <c r="D602" t="s">
        <v>728</v>
      </c>
      <c r="E602" t="s">
        <v>276</v>
      </c>
      <c r="F602" t="s">
        <v>729</v>
      </c>
      <c r="G602" t="s">
        <v>1529</v>
      </c>
      <c r="H602" s="6">
        <v>44417</v>
      </c>
      <c r="I602" s="2">
        <v>45657</v>
      </c>
      <c r="J602">
        <v>546.1</v>
      </c>
      <c r="K602" s="45">
        <f t="shared" si="72"/>
        <v>900.32411764705876</v>
      </c>
      <c r="L602" s="2"/>
      <c r="M602" s="3">
        <f t="shared" si="73"/>
        <v>366</v>
      </c>
      <c r="N602" s="3">
        <f t="shared" si="74"/>
        <v>1</v>
      </c>
      <c r="O602" s="3">
        <f t="shared" si="75"/>
        <v>0</v>
      </c>
      <c r="P602" s="3">
        <f t="shared" si="77"/>
        <v>365</v>
      </c>
      <c r="Q602" s="51">
        <f t="shared" si="76"/>
        <v>190363.56</v>
      </c>
      <c r="R602" s="51"/>
      <c r="S602" s="51"/>
      <c r="T602" s="51"/>
      <c r="U602" s="51"/>
      <c r="V602" s="51"/>
      <c r="W602" s="13">
        <f t="shared" si="78"/>
        <v>89.754098360655732</v>
      </c>
      <c r="X602" s="14">
        <f t="shared" si="79"/>
        <v>39.89071038251366</v>
      </c>
    </row>
    <row r="603" spans="1:24" ht="14.5" x14ac:dyDescent="0.35">
      <c r="A603">
        <v>2592</v>
      </c>
      <c r="B603" t="s">
        <v>798</v>
      </c>
      <c r="C603" t="s">
        <v>1385</v>
      </c>
      <c r="D603" t="s">
        <v>440</v>
      </c>
      <c r="E603" t="s">
        <v>276</v>
      </c>
      <c r="F603" t="s">
        <v>441</v>
      </c>
      <c r="G603" t="s">
        <v>1529</v>
      </c>
      <c r="H603" s="6">
        <v>44583</v>
      </c>
      <c r="I603" s="2">
        <v>45657</v>
      </c>
      <c r="J603">
        <v>368.73</v>
      </c>
      <c r="K603" s="45">
        <f t="shared" si="72"/>
        <v>595.85849673202608</v>
      </c>
      <c r="L603" s="2"/>
      <c r="M603" s="3">
        <f t="shared" si="73"/>
        <v>366</v>
      </c>
      <c r="N603" s="3">
        <f t="shared" si="74"/>
        <v>0</v>
      </c>
      <c r="O603" s="3">
        <f t="shared" si="75"/>
        <v>0</v>
      </c>
      <c r="P603" s="3">
        <f t="shared" si="77"/>
        <v>366</v>
      </c>
      <c r="Q603" s="51">
        <f t="shared" si="76"/>
        <v>134955.18</v>
      </c>
      <c r="R603" s="51"/>
      <c r="S603" s="51"/>
      <c r="T603" s="51"/>
      <c r="U603" s="51"/>
      <c r="V603" s="51"/>
      <c r="W603" s="13">
        <f t="shared" si="78"/>
        <v>90</v>
      </c>
      <c r="X603" s="14">
        <f t="shared" si="79"/>
        <v>40</v>
      </c>
    </row>
    <row r="604" spans="1:24" ht="14.5" x14ac:dyDescent="0.35">
      <c r="A604">
        <v>2593</v>
      </c>
      <c r="B604" t="s">
        <v>800</v>
      </c>
      <c r="C604" t="s">
        <v>1488</v>
      </c>
      <c r="D604" t="s">
        <v>275</v>
      </c>
      <c r="E604" t="s">
        <v>276</v>
      </c>
      <c r="F604" t="s">
        <v>504</v>
      </c>
      <c r="G604" t="s">
        <v>40</v>
      </c>
      <c r="H604" s="6">
        <v>44866</v>
      </c>
      <c r="I604" s="2">
        <v>45657</v>
      </c>
      <c r="J604">
        <v>263</v>
      </c>
      <c r="K604" s="45" t="e">
        <f t="shared" si="72"/>
        <v>#N/A</v>
      </c>
      <c r="L604" s="2"/>
      <c r="M604" s="3">
        <f t="shared" si="73"/>
        <v>366</v>
      </c>
      <c r="N604" s="3">
        <f t="shared" si="74"/>
        <v>8</v>
      </c>
      <c r="O604" s="3">
        <f t="shared" si="75"/>
        <v>0</v>
      </c>
      <c r="P604" s="3">
        <f t="shared" si="77"/>
        <v>358</v>
      </c>
      <c r="Q604" s="51">
        <f t="shared" si="76"/>
        <v>94154</v>
      </c>
      <c r="R604" s="51"/>
      <c r="S604" s="51"/>
      <c r="T604" s="51"/>
      <c r="U604" s="51"/>
      <c r="V604" s="51"/>
      <c r="W604" s="13">
        <f t="shared" si="78"/>
        <v>88.032786885245898</v>
      </c>
      <c r="X604" s="14">
        <f t="shared" si="79"/>
        <v>39.125683060109296</v>
      </c>
    </row>
    <row r="605" spans="1:24" ht="14.5" x14ac:dyDescent="0.35">
      <c r="A605">
        <v>2594</v>
      </c>
      <c r="B605" t="s">
        <v>801</v>
      </c>
      <c r="C605" t="s">
        <v>1488</v>
      </c>
      <c r="D605" t="s">
        <v>286</v>
      </c>
      <c r="E605" t="s">
        <v>276</v>
      </c>
      <c r="F605" t="s">
        <v>1509</v>
      </c>
      <c r="G605" t="s">
        <v>1529</v>
      </c>
      <c r="H605" s="6">
        <v>44613</v>
      </c>
      <c r="I605" s="2">
        <v>45657</v>
      </c>
      <c r="J605">
        <v>567.6</v>
      </c>
      <c r="K605" s="45">
        <f t="shared" si="72"/>
        <v>1084.5906535947711</v>
      </c>
      <c r="L605" s="2"/>
      <c r="M605" s="3">
        <f t="shared" si="73"/>
        <v>366</v>
      </c>
      <c r="N605" s="3">
        <f t="shared" si="74"/>
        <v>0</v>
      </c>
      <c r="O605" s="3">
        <f t="shared" si="75"/>
        <v>0</v>
      </c>
      <c r="P605" s="3">
        <f t="shared" si="77"/>
        <v>366</v>
      </c>
      <c r="Q605" s="51">
        <f t="shared" si="76"/>
        <v>190885.10399999999</v>
      </c>
      <c r="R605" s="51"/>
      <c r="S605" s="51"/>
      <c r="T605" s="51"/>
      <c r="U605" s="51"/>
      <c r="V605" s="51"/>
      <c r="W605" s="13">
        <f t="shared" si="78"/>
        <v>90</v>
      </c>
      <c r="X605" s="14">
        <f t="shared" si="79"/>
        <v>40</v>
      </c>
    </row>
    <row r="606" spans="1:24" ht="14.5" x14ac:dyDescent="0.35">
      <c r="A606">
        <v>2595</v>
      </c>
      <c r="B606" t="s">
        <v>803</v>
      </c>
      <c r="C606" t="s">
        <v>1385</v>
      </c>
      <c r="D606" t="s">
        <v>1490</v>
      </c>
      <c r="E606" t="s">
        <v>276</v>
      </c>
      <c r="F606" t="s">
        <v>441</v>
      </c>
      <c r="G606" t="s">
        <v>1529</v>
      </c>
      <c r="H606" s="6">
        <v>44613</v>
      </c>
      <c r="I606" s="2">
        <v>45657</v>
      </c>
      <c r="J606">
        <v>455.8</v>
      </c>
      <c r="K606" s="45">
        <f t="shared" si="72"/>
        <v>907.58614379084963</v>
      </c>
      <c r="L606" s="2"/>
      <c r="M606" s="3">
        <f t="shared" si="73"/>
        <v>366</v>
      </c>
      <c r="N606" s="3">
        <f t="shared" si="74"/>
        <v>0</v>
      </c>
      <c r="O606" s="3">
        <f t="shared" si="75"/>
        <v>5</v>
      </c>
      <c r="P606" s="3">
        <f t="shared" si="77"/>
        <v>361</v>
      </c>
      <c r="Q606" s="51">
        <f t="shared" si="76"/>
        <v>164543.80000000002</v>
      </c>
      <c r="R606" s="51"/>
      <c r="S606" s="51"/>
      <c r="T606" s="51"/>
      <c r="U606" s="51"/>
      <c r="V606" s="51"/>
      <c r="W606" s="13">
        <f t="shared" si="78"/>
        <v>88.770491803278688</v>
      </c>
      <c r="X606" s="14">
        <f t="shared" si="79"/>
        <v>39.453551912568301</v>
      </c>
    </row>
    <row r="607" spans="1:24" ht="14.5" x14ac:dyDescent="0.35">
      <c r="A607">
        <v>2596</v>
      </c>
      <c r="B607" t="s">
        <v>804</v>
      </c>
      <c r="C607" t="s">
        <v>1385</v>
      </c>
      <c r="D607" t="s">
        <v>1490</v>
      </c>
      <c r="E607" t="s">
        <v>276</v>
      </c>
      <c r="F607" t="s">
        <v>441</v>
      </c>
      <c r="G607" t="s">
        <v>1529</v>
      </c>
      <c r="H607" s="6">
        <v>44613</v>
      </c>
      <c r="I607" s="2">
        <v>45657</v>
      </c>
      <c r="J607">
        <v>455.8</v>
      </c>
      <c r="K607" s="45">
        <f t="shared" si="72"/>
        <v>866.11751633986921</v>
      </c>
      <c r="L607" s="2"/>
      <c r="M607" s="3">
        <f t="shared" si="73"/>
        <v>366</v>
      </c>
      <c r="N607" s="3">
        <f t="shared" si="74"/>
        <v>0</v>
      </c>
      <c r="O607" s="3">
        <f t="shared" si="75"/>
        <v>6</v>
      </c>
      <c r="P607" s="3">
        <f t="shared" si="77"/>
        <v>360</v>
      </c>
      <c r="Q607" s="51">
        <f t="shared" si="76"/>
        <v>164088</v>
      </c>
      <c r="R607" s="51"/>
      <c r="S607" s="51"/>
      <c r="T607" s="51"/>
      <c r="U607" s="51"/>
      <c r="V607" s="51"/>
      <c r="W607" s="13">
        <f t="shared" si="78"/>
        <v>88.52459016393442</v>
      </c>
      <c r="X607" s="14">
        <f t="shared" si="79"/>
        <v>39.344262295081975</v>
      </c>
    </row>
    <row r="608" spans="1:24" ht="14.5" x14ac:dyDescent="0.35">
      <c r="A608">
        <v>2597</v>
      </c>
      <c r="B608" t="s">
        <v>805</v>
      </c>
      <c r="C608" t="s">
        <v>1385</v>
      </c>
      <c r="D608" t="s">
        <v>1489</v>
      </c>
      <c r="E608" t="s">
        <v>276</v>
      </c>
      <c r="F608" t="s">
        <v>441</v>
      </c>
      <c r="G608" t="s">
        <v>1529</v>
      </c>
      <c r="H608" s="6">
        <v>44628</v>
      </c>
      <c r="I608" s="2">
        <v>45657</v>
      </c>
      <c r="J608">
        <v>455.8</v>
      </c>
      <c r="K608" s="45">
        <f t="shared" si="72"/>
        <v>794.10346405228734</v>
      </c>
      <c r="L608" s="2"/>
      <c r="M608" s="3">
        <f t="shared" si="73"/>
        <v>366</v>
      </c>
      <c r="N608" s="3">
        <f t="shared" si="74"/>
        <v>1</v>
      </c>
      <c r="O608" s="3">
        <f t="shared" si="75"/>
        <v>0</v>
      </c>
      <c r="P608" s="3">
        <f t="shared" si="77"/>
        <v>365</v>
      </c>
      <c r="Q608" s="51">
        <f t="shared" si="76"/>
        <v>166367</v>
      </c>
      <c r="R608" s="51"/>
      <c r="S608" s="51"/>
      <c r="T608" s="51"/>
      <c r="U608" s="51"/>
      <c r="V608" s="51"/>
      <c r="W608" s="13">
        <f t="shared" si="78"/>
        <v>89.754098360655732</v>
      </c>
      <c r="X608" s="14">
        <f t="shared" si="79"/>
        <v>39.89071038251366</v>
      </c>
    </row>
    <row r="609" spans="1:24" ht="14.5" x14ac:dyDescent="0.35">
      <c r="A609">
        <v>2598</v>
      </c>
      <c r="B609" t="s">
        <v>807</v>
      </c>
      <c r="C609" t="s">
        <v>1488</v>
      </c>
      <c r="D609" t="s">
        <v>671</v>
      </c>
      <c r="E609" t="s">
        <v>276</v>
      </c>
      <c r="F609" t="s">
        <v>654</v>
      </c>
      <c r="G609" t="s">
        <v>1529</v>
      </c>
      <c r="H609" s="6">
        <v>44676</v>
      </c>
      <c r="I609" s="2">
        <v>45657</v>
      </c>
      <c r="J609">
        <v>592</v>
      </c>
      <c r="K609" s="45" t="e">
        <f t="shared" si="72"/>
        <v>#N/A</v>
      </c>
      <c r="L609" s="2"/>
      <c r="M609" s="3">
        <f t="shared" si="73"/>
        <v>366</v>
      </c>
      <c r="N609" s="3">
        <f t="shared" si="74"/>
        <v>0</v>
      </c>
      <c r="O609" s="3">
        <f t="shared" si="75"/>
        <v>214</v>
      </c>
      <c r="P609" s="3">
        <f t="shared" si="77"/>
        <v>152</v>
      </c>
      <c r="Q609" s="51">
        <f t="shared" si="76"/>
        <v>79274.687999999995</v>
      </c>
      <c r="R609" s="51"/>
      <c r="S609" s="51"/>
      <c r="T609" s="51"/>
      <c r="U609" s="51"/>
      <c r="V609" s="51"/>
      <c r="W609" s="13">
        <f t="shared" si="78"/>
        <v>37.377049180327866</v>
      </c>
      <c r="X609" s="14">
        <f t="shared" si="79"/>
        <v>16.612021857923501</v>
      </c>
    </row>
    <row r="610" spans="1:24" ht="14.5" x14ac:dyDescent="0.35">
      <c r="A610">
        <v>2599</v>
      </c>
      <c r="B610" t="s">
        <v>809</v>
      </c>
      <c r="C610" t="s">
        <v>1385</v>
      </c>
      <c r="D610" t="s">
        <v>671</v>
      </c>
      <c r="E610" t="s">
        <v>276</v>
      </c>
      <c r="F610" t="s">
        <v>1511</v>
      </c>
      <c r="G610" t="s">
        <v>1529</v>
      </c>
      <c r="H610" s="6">
        <v>44676</v>
      </c>
      <c r="I610" s="2">
        <v>45657</v>
      </c>
      <c r="J610">
        <v>636.4</v>
      </c>
      <c r="K610" s="45">
        <f t="shared" si="72"/>
        <v>1413.6892810457518</v>
      </c>
      <c r="L610" s="2"/>
      <c r="M610" s="3">
        <f t="shared" si="73"/>
        <v>366</v>
      </c>
      <c r="N610" s="3">
        <f t="shared" si="74"/>
        <v>0</v>
      </c>
      <c r="O610" s="3">
        <f t="shared" si="75"/>
        <v>0</v>
      </c>
      <c r="P610" s="3">
        <f t="shared" si="77"/>
        <v>366</v>
      </c>
      <c r="Q610" s="51">
        <f t="shared" si="76"/>
        <v>190885.10399999999</v>
      </c>
      <c r="R610" s="51"/>
      <c r="S610" s="51"/>
      <c r="T610" s="51"/>
      <c r="U610" s="51"/>
      <c r="V610" s="51"/>
      <c r="W610" s="13">
        <f t="shared" si="78"/>
        <v>90</v>
      </c>
      <c r="X610" s="14">
        <f t="shared" si="79"/>
        <v>40</v>
      </c>
    </row>
    <row r="611" spans="1:24" ht="14.5" x14ac:dyDescent="0.35">
      <c r="A611">
        <v>2600</v>
      </c>
      <c r="B611" t="s">
        <v>810</v>
      </c>
      <c r="C611" t="s">
        <v>1385</v>
      </c>
      <c r="D611" t="s">
        <v>286</v>
      </c>
      <c r="E611" t="s">
        <v>276</v>
      </c>
      <c r="F611" t="s">
        <v>1509</v>
      </c>
      <c r="G611" t="s">
        <v>1529</v>
      </c>
      <c r="H611" s="6">
        <v>44739</v>
      </c>
      <c r="I611" s="2">
        <v>45657</v>
      </c>
      <c r="J611">
        <v>455.8</v>
      </c>
      <c r="K611" s="45">
        <f t="shared" si="72"/>
        <v>791.02477124182985</v>
      </c>
      <c r="L611" s="2"/>
      <c r="M611" s="3">
        <f t="shared" si="73"/>
        <v>366</v>
      </c>
      <c r="N611" s="3">
        <f t="shared" si="74"/>
        <v>0</v>
      </c>
      <c r="O611" s="3">
        <f t="shared" si="75"/>
        <v>0</v>
      </c>
      <c r="P611" s="3">
        <f t="shared" si="77"/>
        <v>366</v>
      </c>
      <c r="Q611" s="51">
        <f t="shared" si="76"/>
        <v>166822.80000000002</v>
      </c>
      <c r="R611" s="51"/>
      <c r="S611" s="51"/>
      <c r="T611" s="51"/>
      <c r="U611" s="51"/>
      <c r="V611" s="51"/>
      <c r="W611" s="13">
        <f t="shared" si="78"/>
        <v>90</v>
      </c>
      <c r="X611" s="14">
        <f t="shared" si="79"/>
        <v>40</v>
      </c>
    </row>
    <row r="612" spans="1:24" ht="14.5" x14ac:dyDescent="0.35">
      <c r="A612">
        <v>2603</v>
      </c>
      <c r="B612" t="s">
        <v>811</v>
      </c>
      <c r="C612" t="s">
        <v>1385</v>
      </c>
      <c r="D612" t="s">
        <v>668</v>
      </c>
      <c r="E612" t="s">
        <v>276</v>
      </c>
      <c r="F612" t="s">
        <v>1511</v>
      </c>
      <c r="G612" t="s">
        <v>40</v>
      </c>
      <c r="H612" s="6">
        <v>44837</v>
      </c>
      <c r="I612" s="2">
        <v>45657</v>
      </c>
      <c r="J612">
        <v>300.25</v>
      </c>
      <c r="K612" s="45">
        <f t="shared" si="72"/>
        <v>528.0809803921569</v>
      </c>
      <c r="L612" s="2"/>
      <c r="M612" s="3">
        <f t="shared" si="73"/>
        <v>366</v>
      </c>
      <c r="N612" s="3">
        <f t="shared" si="74"/>
        <v>3</v>
      </c>
      <c r="O612" s="3">
        <f t="shared" si="75"/>
        <v>0</v>
      </c>
      <c r="P612" s="3">
        <f t="shared" si="77"/>
        <v>363</v>
      </c>
      <c r="Q612" s="51">
        <f t="shared" si="76"/>
        <v>108990.75</v>
      </c>
      <c r="R612" s="51"/>
      <c r="S612" s="51"/>
      <c r="T612" s="51"/>
      <c r="U612" s="51"/>
      <c r="V612" s="51"/>
      <c r="W612" s="13">
        <f t="shared" si="78"/>
        <v>89.26229508196721</v>
      </c>
      <c r="X612" s="14">
        <f t="shared" si="79"/>
        <v>39.672131147540995</v>
      </c>
    </row>
    <row r="613" spans="1:24" ht="14.5" x14ac:dyDescent="0.35">
      <c r="A613">
        <v>2605</v>
      </c>
      <c r="B613" t="s">
        <v>813</v>
      </c>
      <c r="C613" t="s">
        <v>1385</v>
      </c>
      <c r="D613" t="s">
        <v>286</v>
      </c>
      <c r="E613" t="s">
        <v>276</v>
      </c>
      <c r="F613" t="s">
        <v>1506</v>
      </c>
      <c r="G613" t="s">
        <v>1529</v>
      </c>
      <c r="H613" s="6">
        <v>44879</v>
      </c>
      <c r="I613" s="2">
        <v>45657</v>
      </c>
      <c r="J613">
        <v>455.8</v>
      </c>
      <c r="K613" s="45">
        <f t="shared" si="72"/>
        <v>937.50215686274498</v>
      </c>
      <c r="L613" s="2"/>
      <c r="M613" s="3">
        <f t="shared" si="73"/>
        <v>366</v>
      </c>
      <c r="N613" s="3">
        <f t="shared" si="74"/>
        <v>0</v>
      </c>
      <c r="O613" s="3">
        <f t="shared" si="75"/>
        <v>0</v>
      </c>
      <c r="P613" s="3">
        <f t="shared" si="77"/>
        <v>366</v>
      </c>
      <c r="Q613" s="51">
        <f t="shared" si="76"/>
        <v>166822.80000000002</v>
      </c>
      <c r="R613" s="51"/>
      <c r="S613" s="51"/>
      <c r="T613" s="51"/>
      <c r="U613" s="51"/>
      <c r="V613" s="51"/>
      <c r="W613" s="13">
        <f t="shared" si="78"/>
        <v>90</v>
      </c>
      <c r="X613" s="14">
        <f t="shared" si="79"/>
        <v>40</v>
      </c>
    </row>
    <row r="614" spans="1:24" ht="14.5" x14ac:dyDescent="0.35">
      <c r="A614">
        <v>2606</v>
      </c>
      <c r="B614" t="s">
        <v>814</v>
      </c>
      <c r="C614" t="s">
        <v>1385</v>
      </c>
      <c r="D614" t="s">
        <v>286</v>
      </c>
      <c r="E614" t="s">
        <v>276</v>
      </c>
      <c r="F614" t="s">
        <v>1506</v>
      </c>
      <c r="G614" t="s">
        <v>1529</v>
      </c>
      <c r="H614" s="6">
        <v>44879</v>
      </c>
      <c r="I614" s="2">
        <v>45657</v>
      </c>
      <c r="J614">
        <v>455.8</v>
      </c>
      <c r="K614" s="45">
        <f t="shared" si="72"/>
        <v>880.14647058823516</v>
      </c>
      <c r="L614" s="2"/>
      <c r="M614" s="3">
        <f t="shared" si="73"/>
        <v>366</v>
      </c>
      <c r="N614" s="3">
        <f t="shared" si="74"/>
        <v>0</v>
      </c>
      <c r="O614" s="3">
        <f t="shared" si="75"/>
        <v>0</v>
      </c>
      <c r="P614" s="3">
        <f t="shared" si="77"/>
        <v>366</v>
      </c>
      <c r="Q614" s="51">
        <f t="shared" si="76"/>
        <v>166822.80000000002</v>
      </c>
      <c r="R614" s="51"/>
      <c r="S614" s="51"/>
      <c r="T614" s="51"/>
      <c r="U614" s="51"/>
      <c r="V614" s="51"/>
      <c r="W614" s="13">
        <f t="shared" si="78"/>
        <v>90</v>
      </c>
      <c r="X614" s="14">
        <f t="shared" si="79"/>
        <v>40</v>
      </c>
    </row>
    <row r="615" spans="1:24" ht="14.5" x14ac:dyDescent="0.35">
      <c r="A615">
        <v>2608</v>
      </c>
      <c r="B615" t="s">
        <v>1449</v>
      </c>
      <c r="C615" t="s">
        <v>1488</v>
      </c>
      <c r="D615" t="s">
        <v>775</v>
      </c>
      <c r="E615" t="s">
        <v>776</v>
      </c>
      <c r="F615" t="s">
        <v>777</v>
      </c>
      <c r="G615" t="s">
        <v>1529</v>
      </c>
      <c r="H615" s="6">
        <v>45474</v>
      </c>
      <c r="I615" s="2">
        <v>45657</v>
      </c>
      <c r="J615">
        <v>286.27</v>
      </c>
      <c r="K615" s="45">
        <f t="shared" si="72"/>
        <v>731.27398692810459</v>
      </c>
      <c r="L615" s="2"/>
      <c r="M615" s="3">
        <f t="shared" si="73"/>
        <v>184</v>
      </c>
      <c r="N615" s="3">
        <f t="shared" si="74"/>
        <v>3</v>
      </c>
      <c r="O615" s="3">
        <f t="shared" si="75"/>
        <v>0</v>
      </c>
      <c r="P615" s="3">
        <f t="shared" si="77"/>
        <v>181</v>
      </c>
      <c r="Q615" s="51">
        <f t="shared" si="76"/>
        <v>51814.869999999995</v>
      </c>
      <c r="R615" s="51"/>
      <c r="S615" s="51"/>
      <c r="T615" s="51"/>
      <c r="U615" s="51"/>
      <c r="V615" s="51"/>
      <c r="W615" s="13">
        <f t="shared" si="78"/>
        <v>44.508196721311478</v>
      </c>
      <c r="X615" s="14">
        <f t="shared" si="79"/>
        <v>19.78142076502732</v>
      </c>
    </row>
    <row r="616" spans="1:24" ht="14.5" x14ac:dyDescent="0.35">
      <c r="A616">
        <v>2609</v>
      </c>
      <c r="B616" t="s">
        <v>1450</v>
      </c>
      <c r="C616" t="s">
        <v>1385</v>
      </c>
      <c r="D616" t="s">
        <v>728</v>
      </c>
      <c r="E616" t="s">
        <v>276</v>
      </c>
      <c r="F616" t="s">
        <v>729</v>
      </c>
      <c r="G616" t="s">
        <v>1529</v>
      </c>
      <c r="H616" s="6">
        <v>45552</v>
      </c>
      <c r="I616" s="2">
        <v>45657</v>
      </c>
      <c r="J616">
        <v>546.1</v>
      </c>
      <c r="K616" s="45">
        <f t="shared" si="72"/>
        <v>344.37254901960773</v>
      </c>
      <c r="L616" s="2"/>
      <c r="M616" s="3">
        <f t="shared" si="73"/>
        <v>106</v>
      </c>
      <c r="N616" s="3">
        <f t="shared" si="74"/>
        <v>7</v>
      </c>
      <c r="O616" s="3">
        <f t="shared" si="75"/>
        <v>0</v>
      </c>
      <c r="P616" s="3">
        <f t="shared" si="77"/>
        <v>99</v>
      </c>
      <c r="Q616" s="51">
        <f t="shared" si="76"/>
        <v>51632.856</v>
      </c>
      <c r="R616" s="51"/>
      <c r="S616" s="51"/>
      <c r="T616" s="51"/>
      <c r="U616" s="51"/>
      <c r="V616" s="51"/>
      <c r="W616" s="13">
        <f t="shared" si="78"/>
        <v>24.344262295081968</v>
      </c>
      <c r="X616" s="14">
        <f t="shared" si="79"/>
        <v>10.819672131147541</v>
      </c>
    </row>
    <row r="617" spans="1:24" ht="14.5" x14ac:dyDescent="0.35">
      <c r="A617">
        <v>2610</v>
      </c>
      <c r="B617" t="s">
        <v>1451</v>
      </c>
      <c r="C617" t="s">
        <v>1385</v>
      </c>
      <c r="D617" t="s">
        <v>678</v>
      </c>
      <c r="E617" t="s">
        <v>276</v>
      </c>
      <c r="F617" t="s">
        <v>1511</v>
      </c>
      <c r="G617" t="s">
        <v>1529</v>
      </c>
      <c r="H617" s="6">
        <v>45579</v>
      </c>
      <c r="I617" s="2">
        <v>45657</v>
      </c>
      <c r="J617">
        <v>431.08</v>
      </c>
      <c r="K617" s="45">
        <f t="shared" si="72"/>
        <v>167.65901960784322</v>
      </c>
      <c r="L617" s="2"/>
      <c r="M617" s="3">
        <f t="shared" si="73"/>
        <v>79</v>
      </c>
      <c r="N617" s="3">
        <f t="shared" si="74"/>
        <v>7</v>
      </c>
      <c r="O617" s="3">
        <f t="shared" si="75"/>
        <v>0</v>
      </c>
      <c r="P617" s="3">
        <f t="shared" si="77"/>
        <v>72</v>
      </c>
      <c r="Q617" s="51">
        <f t="shared" si="76"/>
        <v>31037.759999999998</v>
      </c>
      <c r="R617" s="51"/>
      <c r="S617" s="51"/>
      <c r="T617" s="51"/>
      <c r="U617" s="51"/>
      <c r="V617" s="51"/>
      <c r="W617" s="13">
        <f t="shared" si="78"/>
        <v>17.704918032786885</v>
      </c>
      <c r="X617" s="14">
        <f t="shared" si="79"/>
        <v>7.8688524590163951</v>
      </c>
    </row>
    <row r="618" spans="1:24" ht="14.5" x14ac:dyDescent="0.35">
      <c r="A618">
        <v>2611</v>
      </c>
      <c r="B618" t="s">
        <v>1452</v>
      </c>
      <c r="C618" t="s">
        <v>1385</v>
      </c>
      <c r="D618" t="s">
        <v>1334</v>
      </c>
      <c r="E618" t="s">
        <v>276</v>
      </c>
      <c r="F618" t="s">
        <v>500</v>
      </c>
      <c r="G618" t="s">
        <v>1529</v>
      </c>
      <c r="H618" s="6">
        <v>45600</v>
      </c>
      <c r="I618" s="2">
        <v>45657</v>
      </c>
      <c r="J618">
        <v>314.98</v>
      </c>
      <c r="K618" s="45">
        <f t="shared" si="72"/>
        <v>78.270326797385607</v>
      </c>
      <c r="L618" s="2"/>
      <c r="M618" s="3">
        <f t="shared" si="73"/>
        <v>58</v>
      </c>
      <c r="N618" s="3">
        <f t="shared" si="74"/>
        <v>7</v>
      </c>
      <c r="O618" s="3">
        <f t="shared" si="75"/>
        <v>0</v>
      </c>
      <c r="P618" s="3">
        <f t="shared" si="77"/>
        <v>51</v>
      </c>
      <c r="Q618" s="51">
        <f t="shared" si="76"/>
        <v>16063.980000000001</v>
      </c>
      <c r="R618" s="51"/>
      <c r="S618" s="51"/>
      <c r="T618" s="51"/>
      <c r="U618" s="51"/>
      <c r="V618" s="51"/>
      <c r="W618" s="13">
        <f t="shared" si="78"/>
        <v>12.540983606557377</v>
      </c>
      <c r="X618" s="14">
        <f t="shared" si="79"/>
        <v>5.5737704918032787</v>
      </c>
    </row>
    <row r="619" spans="1:24" ht="14.5" x14ac:dyDescent="0.35">
      <c r="A619">
        <v>2693</v>
      </c>
      <c r="B619" t="s">
        <v>815</v>
      </c>
      <c r="C619" t="s">
        <v>1385</v>
      </c>
      <c r="D619" t="s">
        <v>816</v>
      </c>
      <c r="E619" t="s">
        <v>276</v>
      </c>
      <c r="F619" t="s">
        <v>1500</v>
      </c>
      <c r="G619" t="s">
        <v>40</v>
      </c>
      <c r="H619" s="6">
        <v>44907</v>
      </c>
      <c r="I619" s="2">
        <v>45657</v>
      </c>
      <c r="J619">
        <v>300.25</v>
      </c>
      <c r="K619" s="45">
        <f t="shared" si="72"/>
        <v>1002.3250980392156</v>
      </c>
      <c r="L619" s="2"/>
      <c r="M619" s="3">
        <f t="shared" si="73"/>
        <v>366</v>
      </c>
      <c r="N619" s="3">
        <f t="shared" si="74"/>
        <v>11</v>
      </c>
      <c r="O619" s="3">
        <f t="shared" si="75"/>
        <v>0</v>
      </c>
      <c r="P619" s="3">
        <f t="shared" si="77"/>
        <v>355</v>
      </c>
      <c r="Q619" s="51">
        <f t="shared" si="76"/>
        <v>106588.75</v>
      </c>
      <c r="R619" s="51"/>
      <c r="S619" s="51"/>
      <c r="T619" s="51"/>
      <c r="U619" s="51"/>
      <c r="V619" s="51"/>
      <c r="W619" s="13">
        <f t="shared" si="78"/>
        <v>87.295081967213108</v>
      </c>
      <c r="X619" s="14">
        <f t="shared" si="79"/>
        <v>38.797814207650276</v>
      </c>
    </row>
    <row r="620" spans="1:24" ht="14.5" x14ac:dyDescent="0.35">
      <c r="A620">
        <v>2694</v>
      </c>
      <c r="B620" t="s">
        <v>817</v>
      </c>
      <c r="C620" t="s">
        <v>1488</v>
      </c>
      <c r="D620" t="s">
        <v>316</v>
      </c>
      <c r="E620" t="s">
        <v>276</v>
      </c>
      <c r="F620" t="s">
        <v>504</v>
      </c>
      <c r="G620" t="s">
        <v>40</v>
      </c>
      <c r="H620" s="6">
        <v>44409</v>
      </c>
      <c r="I620" s="2">
        <v>45657</v>
      </c>
      <c r="J620">
        <v>321</v>
      </c>
      <c r="K620" s="45" t="e">
        <f t="shared" si="72"/>
        <v>#N/A</v>
      </c>
      <c r="L620" s="2"/>
      <c r="M620" s="3">
        <f t="shared" si="73"/>
        <v>366</v>
      </c>
      <c r="N620" s="3">
        <f t="shared" si="74"/>
        <v>2</v>
      </c>
      <c r="O620" s="3">
        <f t="shared" si="75"/>
        <v>0</v>
      </c>
      <c r="P620" s="3">
        <f t="shared" si="77"/>
        <v>364</v>
      </c>
      <c r="Q620" s="51">
        <f t="shared" si="76"/>
        <v>116844</v>
      </c>
      <c r="R620" s="51"/>
      <c r="S620" s="51"/>
      <c r="T620" s="51"/>
      <c r="U620" s="51"/>
      <c r="V620" s="51"/>
      <c r="W620" s="13">
        <f t="shared" si="78"/>
        <v>89.508196721311478</v>
      </c>
      <c r="X620" s="14">
        <f t="shared" si="79"/>
        <v>39.781420765027335</v>
      </c>
    </row>
    <row r="621" spans="1:24" ht="14.5" x14ac:dyDescent="0.35">
      <c r="A621">
        <v>2697</v>
      </c>
      <c r="B621" t="s">
        <v>818</v>
      </c>
      <c r="C621" t="s">
        <v>1385</v>
      </c>
      <c r="D621" t="s">
        <v>816</v>
      </c>
      <c r="E621" t="s">
        <v>276</v>
      </c>
      <c r="F621" t="s">
        <v>1500</v>
      </c>
      <c r="G621" t="s">
        <v>40</v>
      </c>
      <c r="H621" s="6">
        <v>44951</v>
      </c>
      <c r="I621" s="2">
        <v>45657</v>
      </c>
      <c r="J621">
        <v>300.25</v>
      </c>
      <c r="K621" s="45">
        <f t="shared" si="72"/>
        <v>1127.47</v>
      </c>
      <c r="L621" s="2"/>
      <c r="M621" s="3">
        <f t="shared" si="73"/>
        <v>366</v>
      </c>
      <c r="N621" s="3">
        <f t="shared" si="74"/>
        <v>4</v>
      </c>
      <c r="O621" s="3">
        <f t="shared" si="75"/>
        <v>7</v>
      </c>
      <c r="P621" s="3">
        <f t="shared" si="77"/>
        <v>355</v>
      </c>
      <c r="Q621" s="51">
        <f t="shared" si="76"/>
        <v>106588.75</v>
      </c>
      <c r="R621" s="51"/>
      <c r="S621" s="51"/>
      <c r="T621" s="51"/>
      <c r="U621" s="51"/>
      <c r="V621" s="51"/>
      <c r="W621" s="13">
        <f t="shared" si="78"/>
        <v>87.295081967213108</v>
      </c>
      <c r="X621" s="14">
        <f t="shared" si="79"/>
        <v>38.797814207650276</v>
      </c>
    </row>
    <row r="622" spans="1:24" ht="14.5" x14ac:dyDescent="0.35">
      <c r="A622">
        <v>2701</v>
      </c>
      <c r="B622" t="s">
        <v>819</v>
      </c>
      <c r="C622" t="s">
        <v>1385</v>
      </c>
      <c r="D622" t="s">
        <v>292</v>
      </c>
      <c r="E622" t="s">
        <v>276</v>
      </c>
      <c r="F622" t="s">
        <v>310</v>
      </c>
      <c r="G622" t="s">
        <v>40</v>
      </c>
      <c r="H622" s="6">
        <v>43318</v>
      </c>
      <c r="I622" s="2">
        <v>45657</v>
      </c>
      <c r="J622">
        <v>434.62</v>
      </c>
      <c r="K622" s="45">
        <f t="shared" si="72"/>
        <v>952.76836601307173</v>
      </c>
      <c r="L622" s="2"/>
      <c r="M622" s="3">
        <f t="shared" si="73"/>
        <v>366</v>
      </c>
      <c r="N622" s="3">
        <f t="shared" si="74"/>
        <v>0</v>
      </c>
      <c r="O622" s="3">
        <f t="shared" si="75"/>
        <v>0</v>
      </c>
      <c r="P622" s="3">
        <f t="shared" si="77"/>
        <v>366</v>
      </c>
      <c r="Q622" s="51">
        <f t="shared" si="76"/>
        <v>159070.92000000001</v>
      </c>
      <c r="R622" s="51"/>
      <c r="S622" s="51"/>
      <c r="T622" s="51"/>
      <c r="U622" s="51"/>
      <c r="V622" s="51"/>
      <c r="W622" s="13">
        <f t="shared" si="78"/>
        <v>90</v>
      </c>
      <c r="X622" s="14">
        <f t="shared" si="79"/>
        <v>40</v>
      </c>
    </row>
    <row r="623" spans="1:24" ht="14.5" x14ac:dyDescent="0.35">
      <c r="A623">
        <v>2702</v>
      </c>
      <c r="B623" t="s">
        <v>820</v>
      </c>
      <c r="C623" t="s">
        <v>1385</v>
      </c>
      <c r="D623" t="s">
        <v>292</v>
      </c>
      <c r="E623" t="s">
        <v>276</v>
      </c>
      <c r="F623" t="s">
        <v>310</v>
      </c>
      <c r="G623" t="s">
        <v>40</v>
      </c>
      <c r="H623" s="6">
        <v>43689</v>
      </c>
      <c r="I623" s="2">
        <v>45657</v>
      </c>
      <c r="J623">
        <v>434.62</v>
      </c>
      <c r="K623" s="45">
        <f t="shared" si="72"/>
        <v>930.63915032679711</v>
      </c>
      <c r="L623" s="2"/>
      <c r="M623" s="3">
        <f t="shared" si="73"/>
        <v>366</v>
      </c>
      <c r="N623" s="3">
        <f t="shared" si="74"/>
        <v>3</v>
      </c>
      <c r="O623" s="3">
        <f t="shared" si="75"/>
        <v>0</v>
      </c>
      <c r="P623" s="3">
        <f t="shared" si="77"/>
        <v>363</v>
      </c>
      <c r="Q623" s="51">
        <f t="shared" si="76"/>
        <v>157767.06</v>
      </c>
      <c r="R623" s="51"/>
      <c r="S623" s="51"/>
      <c r="T623" s="51"/>
      <c r="U623" s="51"/>
      <c r="V623" s="51"/>
      <c r="W623" s="13">
        <f t="shared" si="78"/>
        <v>89.26229508196721</v>
      </c>
      <c r="X623" s="14">
        <f t="shared" si="79"/>
        <v>39.672131147540995</v>
      </c>
    </row>
    <row r="624" spans="1:24" ht="14.5" x14ac:dyDescent="0.35">
      <c r="A624">
        <v>2703</v>
      </c>
      <c r="B624" t="s">
        <v>823</v>
      </c>
      <c r="C624" t="s">
        <v>1385</v>
      </c>
      <c r="D624" t="s">
        <v>292</v>
      </c>
      <c r="E624" t="s">
        <v>276</v>
      </c>
      <c r="F624" t="s">
        <v>277</v>
      </c>
      <c r="G624" t="s">
        <v>40</v>
      </c>
      <c r="H624" s="6">
        <v>43318</v>
      </c>
      <c r="I624" s="2">
        <v>45657</v>
      </c>
      <c r="J624">
        <v>434.62</v>
      </c>
      <c r="K624" s="45">
        <f t="shared" si="72"/>
        <v>956.98856209150324</v>
      </c>
      <c r="L624" s="2"/>
      <c r="M624" s="3">
        <f t="shared" si="73"/>
        <v>366</v>
      </c>
      <c r="N624" s="3">
        <f t="shared" si="74"/>
        <v>4</v>
      </c>
      <c r="O624" s="3">
        <f t="shared" si="75"/>
        <v>7</v>
      </c>
      <c r="P624" s="3">
        <f t="shared" si="77"/>
        <v>355</v>
      </c>
      <c r="Q624" s="51">
        <f t="shared" si="76"/>
        <v>154290.1</v>
      </c>
      <c r="R624" s="51"/>
      <c r="S624" s="51"/>
      <c r="T624" s="51"/>
      <c r="U624" s="51"/>
      <c r="V624" s="51"/>
      <c r="W624" s="13">
        <f t="shared" si="78"/>
        <v>87.295081967213108</v>
      </c>
      <c r="X624" s="14">
        <f t="shared" si="79"/>
        <v>38.797814207650276</v>
      </c>
    </row>
    <row r="625" spans="1:24" ht="14.5" x14ac:dyDescent="0.35">
      <c r="A625">
        <v>2704</v>
      </c>
      <c r="B625" t="s">
        <v>824</v>
      </c>
      <c r="C625" t="s">
        <v>1385</v>
      </c>
      <c r="D625" t="s">
        <v>282</v>
      </c>
      <c r="E625" t="s">
        <v>276</v>
      </c>
      <c r="F625" t="s">
        <v>310</v>
      </c>
      <c r="G625" t="s">
        <v>40</v>
      </c>
      <c r="H625" s="6">
        <v>43920</v>
      </c>
      <c r="I625" s="2">
        <v>45657</v>
      </c>
      <c r="J625">
        <v>328.2</v>
      </c>
      <c r="K625" s="45">
        <f t="shared" si="72"/>
        <v>704.54444444444437</v>
      </c>
      <c r="L625" s="2"/>
      <c r="M625" s="3">
        <f t="shared" si="73"/>
        <v>366</v>
      </c>
      <c r="N625" s="3">
        <f t="shared" si="74"/>
        <v>2</v>
      </c>
      <c r="O625" s="3">
        <f t="shared" si="75"/>
        <v>0</v>
      </c>
      <c r="P625" s="3">
        <f t="shared" si="77"/>
        <v>364</v>
      </c>
      <c r="Q625" s="51">
        <f t="shared" si="76"/>
        <v>119464.8</v>
      </c>
      <c r="R625" s="51"/>
      <c r="S625" s="51"/>
      <c r="T625" s="51"/>
      <c r="U625" s="51"/>
      <c r="V625" s="51"/>
      <c r="W625" s="13">
        <f t="shared" si="78"/>
        <v>89.508196721311478</v>
      </c>
      <c r="X625" s="14">
        <f t="shared" si="79"/>
        <v>39.781420765027335</v>
      </c>
    </row>
    <row r="626" spans="1:24" s="4" customFormat="1" ht="14.5" x14ac:dyDescent="0.35">
      <c r="A626">
        <v>2706</v>
      </c>
      <c r="B626" t="s">
        <v>825</v>
      </c>
      <c r="C626" t="s">
        <v>1385</v>
      </c>
      <c r="D626" t="s">
        <v>318</v>
      </c>
      <c r="E626" t="s">
        <v>276</v>
      </c>
      <c r="F626" t="s">
        <v>1500</v>
      </c>
      <c r="G626" t="s">
        <v>40</v>
      </c>
      <c r="H626" s="6">
        <v>43318</v>
      </c>
      <c r="I626" s="2">
        <v>45657</v>
      </c>
      <c r="J626">
        <v>362.6</v>
      </c>
      <c r="K626" s="45">
        <f t="shared" si="72"/>
        <v>901.14862745098048</v>
      </c>
      <c r="L626" s="2"/>
      <c r="M626" s="3">
        <f t="shared" si="73"/>
        <v>366</v>
      </c>
      <c r="N626" s="3">
        <f t="shared" si="74"/>
        <v>1</v>
      </c>
      <c r="O626" s="3">
        <f t="shared" si="75"/>
        <v>0</v>
      </c>
      <c r="P626" s="3">
        <f t="shared" si="77"/>
        <v>365</v>
      </c>
      <c r="Q626" s="51">
        <f t="shared" si="76"/>
        <v>132349</v>
      </c>
      <c r="R626" s="51"/>
      <c r="S626" s="51"/>
      <c r="T626" s="51"/>
      <c r="U626" s="51"/>
      <c r="V626" s="51"/>
      <c r="W626" s="13">
        <f t="shared" si="78"/>
        <v>89.754098360655732</v>
      </c>
      <c r="X626" s="14">
        <f t="shared" si="79"/>
        <v>39.89071038251366</v>
      </c>
    </row>
    <row r="627" spans="1:24" ht="14.5" x14ac:dyDescent="0.35">
      <c r="A627">
        <v>2707</v>
      </c>
      <c r="B627" t="s">
        <v>826</v>
      </c>
      <c r="C627" t="s">
        <v>1385</v>
      </c>
      <c r="D627" t="s">
        <v>309</v>
      </c>
      <c r="E627" t="s">
        <v>276</v>
      </c>
      <c r="F627" t="s">
        <v>310</v>
      </c>
      <c r="G627" t="s">
        <v>40</v>
      </c>
      <c r="H627" s="6">
        <v>43703</v>
      </c>
      <c r="I627" s="2">
        <v>45657</v>
      </c>
      <c r="J627">
        <v>434.62</v>
      </c>
      <c r="K627" s="45">
        <f t="shared" si="72"/>
        <v>800.67692810457504</v>
      </c>
      <c r="L627" s="2"/>
      <c r="M627" s="3">
        <f t="shared" si="73"/>
        <v>366</v>
      </c>
      <c r="N627" s="3">
        <f t="shared" si="74"/>
        <v>8</v>
      </c>
      <c r="O627" s="3">
        <f t="shared" si="75"/>
        <v>28</v>
      </c>
      <c r="P627" s="3">
        <f t="shared" si="77"/>
        <v>330</v>
      </c>
      <c r="Q627" s="51">
        <f t="shared" si="76"/>
        <v>143424.6</v>
      </c>
      <c r="R627" s="51"/>
      <c r="S627" s="51"/>
      <c r="T627" s="51"/>
      <c r="U627" s="51"/>
      <c r="V627" s="51"/>
      <c r="W627" s="13">
        <f t="shared" si="78"/>
        <v>81.147540983606561</v>
      </c>
      <c r="X627" s="14">
        <f t="shared" si="79"/>
        <v>36.065573770491795</v>
      </c>
    </row>
    <row r="628" spans="1:24" ht="14.5" x14ac:dyDescent="0.35">
      <c r="A628">
        <v>2708</v>
      </c>
      <c r="B628" t="s">
        <v>828</v>
      </c>
      <c r="C628" t="s">
        <v>1385</v>
      </c>
      <c r="D628" t="s">
        <v>316</v>
      </c>
      <c r="E628" t="s">
        <v>276</v>
      </c>
      <c r="F628" t="s">
        <v>504</v>
      </c>
      <c r="G628" t="s">
        <v>40</v>
      </c>
      <c r="H628" s="6">
        <v>43318</v>
      </c>
      <c r="I628" s="2">
        <v>45657</v>
      </c>
      <c r="J628">
        <v>362.6</v>
      </c>
      <c r="K628" s="45">
        <f t="shared" si="72"/>
        <v>812.1301960784316</v>
      </c>
      <c r="L628" s="2"/>
      <c r="M628" s="3">
        <f t="shared" si="73"/>
        <v>366</v>
      </c>
      <c r="N628" s="3">
        <f t="shared" si="74"/>
        <v>5</v>
      </c>
      <c r="O628" s="3">
        <f t="shared" si="75"/>
        <v>0</v>
      </c>
      <c r="P628" s="3">
        <f t="shared" si="77"/>
        <v>361</v>
      </c>
      <c r="Q628" s="51">
        <f t="shared" si="76"/>
        <v>130898.6</v>
      </c>
      <c r="R628" s="51"/>
      <c r="S628" s="51"/>
      <c r="T628" s="51"/>
      <c r="U628" s="51"/>
      <c r="V628" s="51"/>
      <c r="W628" s="13">
        <f t="shared" si="78"/>
        <v>88.770491803278688</v>
      </c>
      <c r="X628" s="14">
        <f t="shared" si="79"/>
        <v>39.453551912568301</v>
      </c>
    </row>
    <row r="629" spans="1:24" ht="14.5" x14ac:dyDescent="0.35">
      <c r="A629">
        <v>2710</v>
      </c>
      <c r="B629" t="s">
        <v>829</v>
      </c>
      <c r="C629" t="s">
        <v>1385</v>
      </c>
      <c r="D629" t="s">
        <v>367</v>
      </c>
      <c r="E629" t="s">
        <v>276</v>
      </c>
      <c r="F629" t="s">
        <v>1500</v>
      </c>
      <c r="G629" t="s">
        <v>40</v>
      </c>
      <c r="H629" s="6">
        <v>44221</v>
      </c>
      <c r="I629" s="2">
        <v>45657</v>
      </c>
      <c r="J629">
        <v>362.6</v>
      </c>
      <c r="K629" s="45">
        <f t="shared" si="72"/>
        <v>763.87745098039227</v>
      </c>
      <c r="L629" s="2"/>
      <c r="M629" s="3">
        <f t="shared" si="73"/>
        <v>366</v>
      </c>
      <c r="N629" s="3">
        <f t="shared" si="74"/>
        <v>7</v>
      </c>
      <c r="O629" s="3">
        <f t="shared" si="75"/>
        <v>0</v>
      </c>
      <c r="P629" s="3">
        <f t="shared" si="77"/>
        <v>359</v>
      </c>
      <c r="Q629" s="51">
        <f t="shared" si="76"/>
        <v>130173.40000000001</v>
      </c>
      <c r="R629" s="51"/>
      <c r="S629" s="51"/>
      <c r="T629" s="51"/>
      <c r="U629" s="51"/>
      <c r="V629" s="51"/>
      <c r="W629" s="13">
        <f t="shared" si="78"/>
        <v>88.278688524590166</v>
      </c>
      <c r="X629" s="14">
        <f t="shared" si="79"/>
        <v>39.234972677595636</v>
      </c>
    </row>
    <row r="630" spans="1:24" ht="14.5" x14ac:dyDescent="0.35">
      <c r="A630">
        <v>2712</v>
      </c>
      <c r="B630" t="s">
        <v>830</v>
      </c>
      <c r="C630" t="s">
        <v>1385</v>
      </c>
      <c r="D630" t="s">
        <v>282</v>
      </c>
      <c r="E630" t="s">
        <v>276</v>
      </c>
      <c r="F630" t="s">
        <v>310</v>
      </c>
      <c r="G630" t="s">
        <v>40</v>
      </c>
      <c r="H630" s="6">
        <v>44109</v>
      </c>
      <c r="I630" s="2">
        <v>45657</v>
      </c>
      <c r="J630">
        <v>328.2</v>
      </c>
      <c r="K630" s="45">
        <f t="shared" si="72"/>
        <v>640.26084967320264</v>
      </c>
      <c r="L630" s="2"/>
      <c r="M630" s="3">
        <f t="shared" si="73"/>
        <v>366</v>
      </c>
      <c r="N630" s="3">
        <f t="shared" si="74"/>
        <v>4</v>
      </c>
      <c r="O630" s="3">
        <f t="shared" si="75"/>
        <v>8</v>
      </c>
      <c r="P630" s="3">
        <f t="shared" si="77"/>
        <v>354</v>
      </c>
      <c r="Q630" s="51">
        <f t="shared" si="76"/>
        <v>116182.8</v>
      </c>
      <c r="R630" s="51"/>
      <c r="S630" s="51"/>
      <c r="T630" s="51"/>
      <c r="U630" s="51"/>
      <c r="V630" s="51"/>
      <c r="W630" s="13">
        <f t="shared" si="78"/>
        <v>87.049180327868854</v>
      </c>
      <c r="X630" s="14">
        <f t="shared" si="79"/>
        <v>38.688524590163937</v>
      </c>
    </row>
    <row r="631" spans="1:24" ht="14.5" x14ac:dyDescent="0.35">
      <c r="A631">
        <v>2714</v>
      </c>
      <c r="B631" t="s">
        <v>831</v>
      </c>
      <c r="C631" t="s">
        <v>1488</v>
      </c>
      <c r="D631" t="s">
        <v>816</v>
      </c>
      <c r="E631" t="s">
        <v>276</v>
      </c>
      <c r="F631" t="s">
        <v>307</v>
      </c>
      <c r="G631" t="s">
        <v>40</v>
      </c>
      <c r="H631" s="6">
        <v>43354</v>
      </c>
      <c r="I631" s="2">
        <v>45657</v>
      </c>
      <c r="J631">
        <v>282.73</v>
      </c>
      <c r="K631" s="45" t="e">
        <f t="shared" si="72"/>
        <v>#N/A</v>
      </c>
      <c r="L631" s="2"/>
      <c r="M631" s="3">
        <f t="shared" si="73"/>
        <v>366</v>
      </c>
      <c r="N631" s="3">
        <f t="shared" si="74"/>
        <v>5</v>
      </c>
      <c r="O631" s="3">
        <f t="shared" si="75"/>
        <v>0</v>
      </c>
      <c r="P631" s="3">
        <f t="shared" si="77"/>
        <v>361</v>
      </c>
      <c r="Q631" s="51">
        <f t="shared" si="76"/>
        <v>102065.53000000001</v>
      </c>
      <c r="R631" s="51"/>
      <c r="S631" s="51"/>
      <c r="T631" s="51"/>
      <c r="U631" s="51"/>
      <c r="V631" s="51"/>
      <c r="W631" s="13">
        <f t="shared" si="78"/>
        <v>88.770491803278688</v>
      </c>
      <c r="X631" s="14">
        <f t="shared" si="79"/>
        <v>39.453551912568301</v>
      </c>
    </row>
    <row r="632" spans="1:24" ht="14.5" x14ac:dyDescent="0.35">
      <c r="A632">
        <v>2716</v>
      </c>
      <c r="B632" t="s">
        <v>832</v>
      </c>
      <c r="C632" t="s">
        <v>1385</v>
      </c>
      <c r="D632" t="s">
        <v>292</v>
      </c>
      <c r="E632" t="s">
        <v>276</v>
      </c>
      <c r="F632" t="s">
        <v>504</v>
      </c>
      <c r="G632" t="s">
        <v>40</v>
      </c>
      <c r="H632" s="6">
        <v>44830</v>
      </c>
      <c r="I632" s="2">
        <v>45657</v>
      </c>
      <c r="J632">
        <v>434.62</v>
      </c>
      <c r="K632" s="45">
        <f t="shared" si="72"/>
        <v>1371.4371241830067</v>
      </c>
      <c r="L632" s="2"/>
      <c r="M632" s="3">
        <f t="shared" si="73"/>
        <v>366</v>
      </c>
      <c r="N632" s="3">
        <f t="shared" si="74"/>
        <v>4</v>
      </c>
      <c r="O632" s="3">
        <f t="shared" si="75"/>
        <v>0</v>
      </c>
      <c r="P632" s="3">
        <f t="shared" si="77"/>
        <v>362</v>
      </c>
      <c r="Q632" s="51">
        <f t="shared" si="76"/>
        <v>157332.44</v>
      </c>
      <c r="R632" s="51"/>
      <c r="S632" s="51"/>
      <c r="T632" s="51"/>
      <c r="U632" s="51"/>
      <c r="V632" s="51"/>
      <c r="W632" s="13">
        <f t="shared" si="78"/>
        <v>89.016393442622956</v>
      </c>
      <c r="X632" s="14">
        <f t="shared" si="79"/>
        <v>39.562841530054641</v>
      </c>
    </row>
    <row r="633" spans="1:24" ht="14.5" x14ac:dyDescent="0.35">
      <c r="A633">
        <v>2717</v>
      </c>
      <c r="B633" t="s">
        <v>834</v>
      </c>
      <c r="C633" t="s">
        <v>1385</v>
      </c>
      <c r="D633" t="s">
        <v>816</v>
      </c>
      <c r="E633" t="s">
        <v>276</v>
      </c>
      <c r="F633" t="s">
        <v>1500</v>
      </c>
      <c r="G633" t="s">
        <v>40</v>
      </c>
      <c r="H633" s="6">
        <v>44058</v>
      </c>
      <c r="I633" s="2">
        <v>45657</v>
      </c>
      <c r="J633">
        <v>300.25</v>
      </c>
      <c r="K633" s="45">
        <f t="shared" si="72"/>
        <v>1125.0445098039215</v>
      </c>
      <c r="L633" s="2"/>
      <c r="M633" s="3">
        <f t="shared" si="73"/>
        <v>366</v>
      </c>
      <c r="N633" s="3">
        <f t="shared" si="74"/>
        <v>0</v>
      </c>
      <c r="O633" s="3">
        <f t="shared" si="75"/>
        <v>0</v>
      </c>
      <c r="P633" s="3">
        <f t="shared" si="77"/>
        <v>366</v>
      </c>
      <c r="Q633" s="51">
        <f t="shared" si="76"/>
        <v>109891.5</v>
      </c>
      <c r="R633" s="51"/>
      <c r="S633" s="51"/>
      <c r="T633" s="51"/>
      <c r="U633" s="51"/>
      <c r="V633" s="51"/>
      <c r="W633" s="13">
        <f t="shared" si="78"/>
        <v>90</v>
      </c>
      <c r="X633" s="14">
        <f t="shared" si="79"/>
        <v>40</v>
      </c>
    </row>
    <row r="634" spans="1:24" ht="14.5" x14ac:dyDescent="0.35">
      <c r="A634">
        <v>2718</v>
      </c>
      <c r="B634" t="s">
        <v>836</v>
      </c>
      <c r="C634" t="s">
        <v>1385</v>
      </c>
      <c r="D634" t="s">
        <v>837</v>
      </c>
      <c r="E634" t="s">
        <v>276</v>
      </c>
      <c r="F634" t="s">
        <v>1500</v>
      </c>
      <c r="G634" t="s">
        <v>1529</v>
      </c>
      <c r="H634" s="6">
        <v>43832</v>
      </c>
      <c r="I634" s="2">
        <v>45657</v>
      </c>
      <c r="J634">
        <v>286.27</v>
      </c>
      <c r="K634" s="45">
        <f t="shared" si="72"/>
        <v>532.16</v>
      </c>
      <c r="L634" s="2"/>
      <c r="M634" s="3">
        <f t="shared" si="73"/>
        <v>366</v>
      </c>
      <c r="N634" s="3">
        <f t="shared" si="74"/>
        <v>0</v>
      </c>
      <c r="O634" s="3">
        <f t="shared" si="75"/>
        <v>0</v>
      </c>
      <c r="P634" s="3">
        <f t="shared" si="77"/>
        <v>366</v>
      </c>
      <c r="Q634" s="51">
        <f t="shared" si="76"/>
        <v>104774.81999999999</v>
      </c>
      <c r="R634" s="51"/>
      <c r="S634" s="51"/>
      <c r="T634" s="51"/>
      <c r="U634" s="51"/>
      <c r="V634" s="51"/>
      <c r="W634" s="13">
        <f t="shared" si="78"/>
        <v>90</v>
      </c>
      <c r="X634" s="14">
        <f t="shared" si="79"/>
        <v>40</v>
      </c>
    </row>
    <row r="635" spans="1:24" ht="14.5" x14ac:dyDescent="0.35">
      <c r="A635">
        <v>2719</v>
      </c>
      <c r="B635" t="s">
        <v>838</v>
      </c>
      <c r="C635" t="s">
        <v>1385</v>
      </c>
      <c r="D635" t="s">
        <v>816</v>
      </c>
      <c r="E635" t="s">
        <v>276</v>
      </c>
      <c r="F635" t="s">
        <v>1500</v>
      </c>
      <c r="G635" t="s">
        <v>40</v>
      </c>
      <c r="H635" s="6">
        <v>43832</v>
      </c>
      <c r="I635" s="2">
        <v>45657</v>
      </c>
      <c r="J635">
        <v>300.25</v>
      </c>
      <c r="K635" s="45">
        <f t="shared" si="72"/>
        <v>1093.0392156862745</v>
      </c>
      <c r="L635" s="2"/>
      <c r="M635" s="3">
        <f t="shared" si="73"/>
        <v>366</v>
      </c>
      <c r="N635" s="3">
        <f t="shared" si="74"/>
        <v>1</v>
      </c>
      <c r="O635" s="3">
        <f t="shared" si="75"/>
        <v>5</v>
      </c>
      <c r="P635" s="3">
        <f t="shared" si="77"/>
        <v>360</v>
      </c>
      <c r="Q635" s="51">
        <f t="shared" si="76"/>
        <v>108090</v>
      </c>
      <c r="R635" s="51"/>
      <c r="S635" s="51"/>
      <c r="T635" s="51"/>
      <c r="U635" s="51"/>
      <c r="V635" s="51"/>
      <c r="W635" s="13">
        <f t="shared" si="78"/>
        <v>88.52459016393442</v>
      </c>
      <c r="X635" s="14">
        <f t="shared" si="79"/>
        <v>39.344262295081975</v>
      </c>
    </row>
    <row r="636" spans="1:24" ht="14.5" x14ac:dyDescent="0.35">
      <c r="A636">
        <v>2720</v>
      </c>
      <c r="B636" t="s">
        <v>839</v>
      </c>
      <c r="C636" t="s">
        <v>1385</v>
      </c>
      <c r="D636" t="s">
        <v>816</v>
      </c>
      <c r="E636" t="s">
        <v>276</v>
      </c>
      <c r="F636" t="s">
        <v>1500</v>
      </c>
      <c r="G636" t="s">
        <v>40</v>
      </c>
      <c r="H636" s="6">
        <v>43832</v>
      </c>
      <c r="I636" s="2">
        <v>45657</v>
      </c>
      <c r="J636">
        <v>300.25</v>
      </c>
      <c r="K636" s="45">
        <f t="shared" si="72"/>
        <v>1077.7012418300653</v>
      </c>
      <c r="L636" s="2"/>
      <c r="M636" s="3">
        <f t="shared" si="73"/>
        <v>366</v>
      </c>
      <c r="N636" s="3">
        <f t="shared" si="74"/>
        <v>2</v>
      </c>
      <c r="O636" s="3">
        <f t="shared" si="75"/>
        <v>0</v>
      </c>
      <c r="P636" s="3">
        <f t="shared" si="77"/>
        <v>364</v>
      </c>
      <c r="Q636" s="51">
        <f t="shared" si="76"/>
        <v>109291</v>
      </c>
      <c r="R636" s="51"/>
      <c r="S636" s="51"/>
      <c r="T636" s="51"/>
      <c r="U636" s="51"/>
      <c r="V636" s="51"/>
      <c r="W636" s="13">
        <f t="shared" si="78"/>
        <v>89.508196721311478</v>
      </c>
      <c r="X636" s="14">
        <f t="shared" si="79"/>
        <v>39.781420765027335</v>
      </c>
    </row>
    <row r="637" spans="1:24" ht="14.5" x14ac:dyDescent="0.35">
      <c r="A637">
        <v>2721</v>
      </c>
      <c r="B637" t="s">
        <v>840</v>
      </c>
      <c r="C637" t="s">
        <v>1385</v>
      </c>
      <c r="D637" t="s">
        <v>816</v>
      </c>
      <c r="E637" t="s">
        <v>276</v>
      </c>
      <c r="F637" t="s">
        <v>1500</v>
      </c>
      <c r="G637" t="s">
        <v>40</v>
      </c>
      <c r="H637" s="6">
        <v>44058</v>
      </c>
      <c r="I637" s="2">
        <v>45657</v>
      </c>
      <c r="J637">
        <v>300.25</v>
      </c>
      <c r="K637" s="45">
        <f t="shared" si="72"/>
        <v>1089.1977124183004</v>
      </c>
      <c r="L637" s="2"/>
      <c r="M637" s="3">
        <f t="shared" si="73"/>
        <v>366</v>
      </c>
      <c r="N637" s="3">
        <f t="shared" si="74"/>
        <v>3</v>
      </c>
      <c r="O637" s="3">
        <f t="shared" si="75"/>
        <v>8</v>
      </c>
      <c r="P637" s="3">
        <f t="shared" si="77"/>
        <v>355</v>
      </c>
      <c r="Q637" s="51">
        <f t="shared" si="76"/>
        <v>106588.75</v>
      </c>
      <c r="R637" s="51"/>
      <c r="S637" s="51"/>
      <c r="T637" s="51"/>
      <c r="U637" s="51"/>
      <c r="V637" s="51"/>
      <c r="W637" s="13">
        <f t="shared" si="78"/>
        <v>87.295081967213108</v>
      </c>
      <c r="X637" s="14">
        <f t="shared" si="79"/>
        <v>38.797814207650276</v>
      </c>
    </row>
    <row r="638" spans="1:24" ht="14.5" x14ac:dyDescent="0.35">
      <c r="A638">
        <v>2722</v>
      </c>
      <c r="B638" t="s">
        <v>841</v>
      </c>
      <c r="C638" t="s">
        <v>1385</v>
      </c>
      <c r="D638" t="s">
        <v>816</v>
      </c>
      <c r="E638" t="s">
        <v>276</v>
      </c>
      <c r="F638" t="s">
        <v>1500</v>
      </c>
      <c r="G638" t="s">
        <v>40</v>
      </c>
      <c r="H638" s="6">
        <v>44105</v>
      </c>
      <c r="I638" s="2">
        <v>45657</v>
      </c>
      <c r="J638">
        <v>300.25</v>
      </c>
      <c r="K638" s="45">
        <f t="shared" si="72"/>
        <v>1115.1175816993464</v>
      </c>
      <c r="L638" s="2"/>
      <c r="M638" s="3">
        <f t="shared" si="73"/>
        <v>366</v>
      </c>
      <c r="N638" s="3">
        <f t="shared" si="74"/>
        <v>0</v>
      </c>
      <c r="O638" s="3">
        <f t="shared" si="75"/>
        <v>0</v>
      </c>
      <c r="P638" s="3">
        <f t="shared" si="77"/>
        <v>366</v>
      </c>
      <c r="Q638" s="51">
        <f t="shared" si="76"/>
        <v>109891.5</v>
      </c>
      <c r="R638" s="51"/>
      <c r="S638" s="51"/>
      <c r="T638" s="51"/>
      <c r="U638" s="51"/>
      <c r="V638" s="51"/>
      <c r="W638" s="13">
        <f t="shared" si="78"/>
        <v>90</v>
      </c>
      <c r="X638" s="14">
        <f t="shared" si="79"/>
        <v>40</v>
      </c>
    </row>
    <row r="639" spans="1:24" ht="14.5" x14ac:dyDescent="0.35">
      <c r="A639">
        <v>2723</v>
      </c>
      <c r="B639" t="s">
        <v>842</v>
      </c>
      <c r="C639" t="s">
        <v>1385</v>
      </c>
      <c r="D639" t="s">
        <v>837</v>
      </c>
      <c r="E639" t="s">
        <v>276</v>
      </c>
      <c r="F639" t="s">
        <v>1500</v>
      </c>
      <c r="G639" t="s">
        <v>1529</v>
      </c>
      <c r="H639" s="6">
        <v>43832</v>
      </c>
      <c r="I639" s="2">
        <v>45657</v>
      </c>
      <c r="J639">
        <v>286.27</v>
      </c>
      <c r="K639" s="45">
        <f t="shared" si="72"/>
        <v>1102.2681699346406</v>
      </c>
      <c r="L639" s="2"/>
      <c r="M639" s="3">
        <f t="shared" si="73"/>
        <v>366</v>
      </c>
      <c r="N639" s="3">
        <f t="shared" si="74"/>
        <v>2</v>
      </c>
      <c r="O639" s="3">
        <f t="shared" si="75"/>
        <v>0</v>
      </c>
      <c r="P639" s="3">
        <f t="shared" si="77"/>
        <v>364</v>
      </c>
      <c r="Q639" s="51">
        <f t="shared" si="76"/>
        <v>104202.28</v>
      </c>
      <c r="R639" s="51"/>
      <c r="S639" s="51"/>
      <c r="T639" s="51"/>
      <c r="U639" s="51"/>
      <c r="V639" s="51"/>
      <c r="W639" s="13">
        <f t="shared" si="78"/>
        <v>89.508196721311478</v>
      </c>
      <c r="X639" s="14">
        <f t="shared" si="79"/>
        <v>39.781420765027335</v>
      </c>
    </row>
    <row r="640" spans="1:24" ht="14.5" x14ac:dyDescent="0.35">
      <c r="A640">
        <v>2724</v>
      </c>
      <c r="B640" t="s">
        <v>843</v>
      </c>
      <c r="C640" t="s">
        <v>1385</v>
      </c>
      <c r="D640" t="s">
        <v>816</v>
      </c>
      <c r="E640" t="s">
        <v>276</v>
      </c>
      <c r="F640" t="s">
        <v>1500</v>
      </c>
      <c r="G640" t="s">
        <v>40</v>
      </c>
      <c r="H640" s="6">
        <v>44105</v>
      </c>
      <c r="I640" s="2">
        <v>45657</v>
      </c>
      <c r="J640">
        <v>300.25</v>
      </c>
      <c r="K640" s="45">
        <f t="shared" si="72"/>
        <v>1044.3861437908497</v>
      </c>
      <c r="L640" s="2"/>
      <c r="M640" s="3">
        <f t="shared" si="73"/>
        <v>366</v>
      </c>
      <c r="N640" s="3">
        <f t="shared" si="74"/>
        <v>2</v>
      </c>
      <c r="O640" s="3">
        <f t="shared" si="75"/>
        <v>5</v>
      </c>
      <c r="P640" s="3">
        <f t="shared" si="77"/>
        <v>359</v>
      </c>
      <c r="Q640" s="51">
        <f t="shared" si="76"/>
        <v>107789.75</v>
      </c>
      <c r="R640" s="51"/>
      <c r="S640" s="51"/>
      <c r="T640" s="51"/>
      <c r="U640" s="51"/>
      <c r="V640" s="51"/>
      <c r="W640" s="13">
        <f t="shared" si="78"/>
        <v>88.278688524590166</v>
      </c>
      <c r="X640" s="14">
        <f t="shared" si="79"/>
        <v>39.234972677595636</v>
      </c>
    </row>
    <row r="641" spans="1:24" ht="14.5" x14ac:dyDescent="0.35">
      <c r="A641">
        <v>2727</v>
      </c>
      <c r="B641" t="s">
        <v>844</v>
      </c>
      <c r="C641" t="s">
        <v>1385</v>
      </c>
      <c r="D641" t="s">
        <v>512</v>
      </c>
      <c r="E641" t="s">
        <v>276</v>
      </c>
      <c r="F641" t="s">
        <v>504</v>
      </c>
      <c r="G641" t="s">
        <v>40</v>
      </c>
      <c r="H641" s="6">
        <v>43832</v>
      </c>
      <c r="I641" s="2">
        <v>45657</v>
      </c>
      <c r="J641">
        <v>434.62</v>
      </c>
      <c r="K641" s="45">
        <f t="shared" si="72"/>
        <v>843.1817647058823</v>
      </c>
      <c r="L641" s="2"/>
      <c r="M641" s="3">
        <f t="shared" si="73"/>
        <v>366</v>
      </c>
      <c r="N641" s="3">
        <f t="shared" si="74"/>
        <v>5</v>
      </c>
      <c r="O641" s="3">
        <f t="shared" si="75"/>
        <v>0</v>
      </c>
      <c r="P641" s="3">
        <f t="shared" si="77"/>
        <v>361</v>
      </c>
      <c r="Q641" s="51">
        <f t="shared" si="76"/>
        <v>156897.82</v>
      </c>
      <c r="R641" s="51"/>
      <c r="S641" s="51"/>
      <c r="T641" s="51"/>
      <c r="U641" s="51"/>
      <c r="V641" s="51"/>
      <c r="W641" s="13">
        <f t="shared" si="78"/>
        <v>88.770491803278688</v>
      </c>
      <c r="X641" s="14">
        <f t="shared" si="79"/>
        <v>39.453551912568301</v>
      </c>
    </row>
    <row r="642" spans="1:24" ht="14.5" x14ac:dyDescent="0.35">
      <c r="A642">
        <v>2728</v>
      </c>
      <c r="B642" t="s">
        <v>845</v>
      </c>
      <c r="C642" t="s">
        <v>1385</v>
      </c>
      <c r="D642" t="s">
        <v>846</v>
      </c>
      <c r="E642" t="s">
        <v>276</v>
      </c>
      <c r="F642" t="s">
        <v>1511</v>
      </c>
      <c r="G642" t="s">
        <v>40</v>
      </c>
      <c r="H642" s="6">
        <v>43832</v>
      </c>
      <c r="I642" s="2">
        <v>45657</v>
      </c>
      <c r="J642">
        <v>300.25</v>
      </c>
      <c r="K642" s="45">
        <f t="shared" si="72"/>
        <v>571.01359477124186</v>
      </c>
      <c r="L642" s="2"/>
      <c r="M642" s="3">
        <f t="shared" si="73"/>
        <v>366</v>
      </c>
      <c r="N642" s="3">
        <f t="shared" si="74"/>
        <v>1</v>
      </c>
      <c r="O642" s="3">
        <f t="shared" si="75"/>
        <v>0</v>
      </c>
      <c r="P642" s="3">
        <f t="shared" si="77"/>
        <v>365</v>
      </c>
      <c r="Q642" s="51">
        <f t="shared" si="76"/>
        <v>109591.25</v>
      </c>
      <c r="R642" s="51"/>
      <c r="S642" s="51"/>
      <c r="T642" s="51"/>
      <c r="U642" s="51"/>
      <c r="V642" s="51"/>
      <c r="W642" s="13">
        <f t="shared" si="78"/>
        <v>89.754098360655732</v>
      </c>
      <c r="X642" s="14">
        <f t="shared" si="79"/>
        <v>39.89071038251366</v>
      </c>
    </row>
    <row r="643" spans="1:24" ht="14.5" x14ac:dyDescent="0.35">
      <c r="A643">
        <v>2729</v>
      </c>
      <c r="B643" t="s">
        <v>847</v>
      </c>
      <c r="C643" t="s">
        <v>1385</v>
      </c>
      <c r="D643" t="s">
        <v>846</v>
      </c>
      <c r="E643" t="s">
        <v>276</v>
      </c>
      <c r="F643" t="s">
        <v>1511</v>
      </c>
      <c r="G643" t="s">
        <v>40</v>
      </c>
      <c r="H643" s="6">
        <v>43832</v>
      </c>
      <c r="I643" s="2">
        <v>45657</v>
      </c>
      <c r="J643">
        <v>300.25</v>
      </c>
      <c r="K643" s="45">
        <f t="shared" si="72"/>
        <v>671.04274509803929</v>
      </c>
      <c r="L643" s="2"/>
      <c r="M643" s="3">
        <f t="shared" si="73"/>
        <v>366</v>
      </c>
      <c r="N643" s="3">
        <f t="shared" si="74"/>
        <v>0</v>
      </c>
      <c r="O643" s="3">
        <f t="shared" si="75"/>
        <v>0</v>
      </c>
      <c r="P643" s="3">
        <f t="shared" si="77"/>
        <v>366</v>
      </c>
      <c r="Q643" s="51">
        <f t="shared" si="76"/>
        <v>109891.5</v>
      </c>
      <c r="R643" s="51"/>
      <c r="S643" s="51"/>
      <c r="T643" s="51"/>
      <c r="U643" s="51"/>
      <c r="V643" s="51"/>
      <c r="W643" s="13">
        <f t="shared" si="78"/>
        <v>90</v>
      </c>
      <c r="X643" s="14">
        <f t="shared" si="79"/>
        <v>40</v>
      </c>
    </row>
    <row r="644" spans="1:24" ht="14.5" x14ac:dyDescent="0.35">
      <c r="A644">
        <v>2730</v>
      </c>
      <c r="B644" t="s">
        <v>848</v>
      </c>
      <c r="C644" t="s">
        <v>1385</v>
      </c>
      <c r="D644" t="s">
        <v>846</v>
      </c>
      <c r="E644" t="s">
        <v>276</v>
      </c>
      <c r="F644" t="s">
        <v>1511</v>
      </c>
      <c r="G644" t="s">
        <v>40</v>
      </c>
      <c r="H644" s="6">
        <v>43832</v>
      </c>
      <c r="I644" s="2">
        <v>45657</v>
      </c>
      <c r="J644">
        <v>300.25</v>
      </c>
      <c r="K644" s="45">
        <f t="shared" si="72"/>
        <v>572.17058823529419</v>
      </c>
      <c r="L644" s="2"/>
      <c r="M644" s="3">
        <f t="shared" si="73"/>
        <v>366</v>
      </c>
      <c r="N644" s="3">
        <f t="shared" si="74"/>
        <v>2</v>
      </c>
      <c r="O644" s="3">
        <f t="shared" si="75"/>
        <v>0</v>
      </c>
      <c r="P644" s="3">
        <f t="shared" si="77"/>
        <v>364</v>
      </c>
      <c r="Q644" s="51">
        <f t="shared" si="76"/>
        <v>109291</v>
      </c>
      <c r="R644" s="51"/>
      <c r="S644" s="51"/>
      <c r="T644" s="51"/>
      <c r="U644" s="51"/>
      <c r="V644" s="51"/>
      <c r="W644" s="13">
        <f t="shared" si="78"/>
        <v>89.508196721311478</v>
      </c>
      <c r="X644" s="14">
        <f t="shared" si="79"/>
        <v>39.781420765027335</v>
      </c>
    </row>
    <row r="645" spans="1:24" ht="14.5" x14ac:dyDescent="0.35">
      <c r="A645">
        <v>2731</v>
      </c>
      <c r="B645" t="s">
        <v>849</v>
      </c>
      <c r="C645" t="s">
        <v>1385</v>
      </c>
      <c r="D645" t="s">
        <v>673</v>
      </c>
      <c r="E645" t="s">
        <v>276</v>
      </c>
      <c r="F645" t="s">
        <v>1511</v>
      </c>
      <c r="G645" t="s">
        <v>1529</v>
      </c>
      <c r="H645" s="6">
        <v>43832</v>
      </c>
      <c r="I645" s="2">
        <v>45657</v>
      </c>
      <c r="J645">
        <v>345.08</v>
      </c>
      <c r="K645" s="45">
        <f t="shared" ref="K645:K708" si="80">VLOOKUP(A645,promedio,29,FALSE)</f>
        <v>771.90392156862742</v>
      </c>
      <c r="L645" s="2"/>
      <c r="M645" s="3">
        <f t="shared" ref="M645:M708" si="81">IF(DATEDIF(H645,I645,"D")&gt;366,366,DATEDIF(H645,I645,"D")+1)</f>
        <v>366</v>
      </c>
      <c r="N645" s="3">
        <f t="shared" ref="N645:N708" si="82">IFERROR(VLOOKUP(A645,faltas,7,FALSE),0)</f>
        <v>0</v>
      </c>
      <c r="O645" s="3">
        <f t="shared" ref="O645:O708" si="83">IFERROR(VLOOKUP(A645,INCP,4,FALSE),0)</f>
        <v>7</v>
      </c>
      <c r="P645" s="3">
        <f t="shared" si="77"/>
        <v>359</v>
      </c>
      <c r="Q645" s="51">
        <f t="shared" ref="Q645:Q708" si="84">IF(J645&gt;TOPE,TOPE,J645)*P645</f>
        <v>123883.72</v>
      </c>
      <c r="R645" s="51"/>
      <c r="S645" s="51"/>
      <c r="T645" s="51"/>
      <c r="U645" s="51"/>
      <c r="V645" s="51"/>
      <c r="W645" s="13">
        <f t="shared" si="78"/>
        <v>88.278688524590166</v>
      </c>
      <c r="X645" s="14">
        <f t="shared" si="79"/>
        <v>39.234972677595636</v>
      </c>
    </row>
    <row r="646" spans="1:24" ht="14.5" x14ac:dyDescent="0.35">
      <c r="A646">
        <v>2732</v>
      </c>
      <c r="B646" t="s">
        <v>850</v>
      </c>
      <c r="C646" t="s">
        <v>1385</v>
      </c>
      <c r="D646" t="s">
        <v>846</v>
      </c>
      <c r="E646" t="s">
        <v>276</v>
      </c>
      <c r="F646" t="s">
        <v>1511</v>
      </c>
      <c r="G646" t="s">
        <v>40</v>
      </c>
      <c r="H646" s="6">
        <v>44409</v>
      </c>
      <c r="I646" s="2">
        <v>45657</v>
      </c>
      <c r="J646">
        <v>300.25</v>
      </c>
      <c r="K646" s="45">
        <f t="shared" si="80"/>
        <v>571.81921568627456</v>
      </c>
      <c r="L646" s="2"/>
      <c r="M646" s="3">
        <f t="shared" si="81"/>
        <v>366</v>
      </c>
      <c r="N646" s="3">
        <f t="shared" si="82"/>
        <v>0</v>
      </c>
      <c r="O646" s="3">
        <f t="shared" si="83"/>
        <v>0</v>
      </c>
      <c r="P646" s="3">
        <f t="shared" ref="P646:P709" si="85">M646-N646-O646</f>
        <v>366</v>
      </c>
      <c r="Q646" s="51">
        <f t="shared" si="84"/>
        <v>109891.5</v>
      </c>
      <c r="R646" s="51"/>
      <c r="S646" s="51"/>
      <c r="T646" s="51"/>
      <c r="U646" s="51"/>
      <c r="V646" s="51"/>
      <c r="W646" s="13">
        <f t="shared" ref="W646:W709" si="86">((90/366)*P646)</f>
        <v>90</v>
      </c>
      <c r="X646" s="14">
        <f t="shared" ref="X646:X709" si="87">((130/366)*P646-W646)</f>
        <v>40</v>
      </c>
    </row>
    <row r="647" spans="1:24" ht="14.5" x14ac:dyDescent="0.35">
      <c r="A647">
        <v>2733</v>
      </c>
      <c r="B647" t="s">
        <v>851</v>
      </c>
      <c r="C647" t="s">
        <v>1385</v>
      </c>
      <c r="D647" t="s">
        <v>668</v>
      </c>
      <c r="E647" t="s">
        <v>276</v>
      </c>
      <c r="F647" t="s">
        <v>1511</v>
      </c>
      <c r="G647" t="s">
        <v>40</v>
      </c>
      <c r="H647" s="6">
        <v>43936</v>
      </c>
      <c r="I647" s="2">
        <v>45657</v>
      </c>
      <c r="J647">
        <v>300.25</v>
      </c>
      <c r="K647" s="45">
        <f t="shared" si="80"/>
        <v>536.16104575163399</v>
      </c>
      <c r="L647" s="2"/>
      <c r="M647" s="3">
        <f t="shared" si="81"/>
        <v>366</v>
      </c>
      <c r="N647" s="3">
        <f t="shared" si="82"/>
        <v>1</v>
      </c>
      <c r="O647" s="3">
        <f t="shared" si="83"/>
        <v>5</v>
      </c>
      <c r="P647" s="3">
        <f t="shared" si="85"/>
        <v>360</v>
      </c>
      <c r="Q647" s="51">
        <f t="shared" si="84"/>
        <v>108090</v>
      </c>
      <c r="R647" s="51"/>
      <c r="S647" s="51"/>
      <c r="T647" s="51"/>
      <c r="U647" s="51"/>
      <c r="V647" s="51"/>
      <c r="W647" s="13">
        <f t="shared" si="86"/>
        <v>88.52459016393442</v>
      </c>
      <c r="X647" s="14">
        <f t="shared" si="87"/>
        <v>39.344262295081975</v>
      </c>
    </row>
    <row r="648" spans="1:24" s="4" customFormat="1" ht="14.5" x14ac:dyDescent="0.35">
      <c r="A648">
        <v>2734</v>
      </c>
      <c r="B648" t="s">
        <v>852</v>
      </c>
      <c r="C648" t="s">
        <v>1385</v>
      </c>
      <c r="D648" t="s">
        <v>668</v>
      </c>
      <c r="E648" t="s">
        <v>276</v>
      </c>
      <c r="F648" t="s">
        <v>1511</v>
      </c>
      <c r="G648" t="s">
        <v>40</v>
      </c>
      <c r="H648" s="6">
        <v>43936</v>
      </c>
      <c r="I648" s="2">
        <v>45657</v>
      </c>
      <c r="J648">
        <v>300.25</v>
      </c>
      <c r="K648" s="45">
        <f t="shared" si="80"/>
        <v>533.34098039215689</v>
      </c>
      <c r="L648" s="2"/>
      <c r="M648" s="3">
        <f t="shared" si="81"/>
        <v>366</v>
      </c>
      <c r="N648" s="3">
        <f t="shared" si="82"/>
        <v>0</v>
      </c>
      <c r="O648" s="3">
        <f t="shared" si="83"/>
        <v>0</v>
      </c>
      <c r="P648" s="3">
        <f t="shared" si="85"/>
        <v>366</v>
      </c>
      <c r="Q648" s="51">
        <f t="shared" si="84"/>
        <v>109891.5</v>
      </c>
      <c r="R648" s="51"/>
      <c r="S648" s="51"/>
      <c r="T648" s="51"/>
      <c r="U648" s="51"/>
      <c r="V648" s="51"/>
      <c r="W648" s="13">
        <f t="shared" si="86"/>
        <v>90</v>
      </c>
      <c r="X648" s="14">
        <f t="shared" si="87"/>
        <v>40</v>
      </c>
    </row>
    <row r="649" spans="1:24" ht="14.5" x14ac:dyDescent="0.35">
      <c r="A649">
        <v>2736</v>
      </c>
      <c r="B649" t="s">
        <v>853</v>
      </c>
      <c r="C649" t="s">
        <v>1385</v>
      </c>
      <c r="D649" t="s">
        <v>668</v>
      </c>
      <c r="E649" t="s">
        <v>276</v>
      </c>
      <c r="F649" t="s">
        <v>1511</v>
      </c>
      <c r="G649" t="s">
        <v>40</v>
      </c>
      <c r="H649" s="6">
        <v>44409</v>
      </c>
      <c r="I649" s="2">
        <v>45657</v>
      </c>
      <c r="J649">
        <v>300.25</v>
      </c>
      <c r="K649" s="45">
        <f t="shared" si="80"/>
        <v>531.47039215686277</v>
      </c>
      <c r="L649" s="2"/>
      <c r="M649" s="3">
        <f t="shared" si="81"/>
        <v>366</v>
      </c>
      <c r="N649" s="3">
        <f t="shared" si="82"/>
        <v>1</v>
      </c>
      <c r="O649" s="3">
        <f t="shared" si="83"/>
        <v>0</v>
      </c>
      <c r="P649" s="3">
        <f t="shared" si="85"/>
        <v>365</v>
      </c>
      <c r="Q649" s="51">
        <f t="shared" si="84"/>
        <v>109591.25</v>
      </c>
      <c r="R649" s="51"/>
      <c r="S649" s="51"/>
      <c r="T649" s="51"/>
      <c r="U649" s="51"/>
      <c r="V649" s="51"/>
      <c r="W649" s="13">
        <f t="shared" si="86"/>
        <v>89.754098360655732</v>
      </c>
      <c r="X649" s="14">
        <f t="shared" si="87"/>
        <v>39.89071038251366</v>
      </c>
    </row>
    <row r="650" spans="1:24" ht="14.5" x14ac:dyDescent="0.35">
      <c r="A650">
        <v>2737</v>
      </c>
      <c r="B650" t="s">
        <v>854</v>
      </c>
      <c r="C650" t="s">
        <v>1385</v>
      </c>
      <c r="D650" t="s">
        <v>846</v>
      </c>
      <c r="E650" t="s">
        <v>276</v>
      </c>
      <c r="F650" t="s">
        <v>1511</v>
      </c>
      <c r="G650" t="s">
        <v>40</v>
      </c>
      <c r="H650" s="6">
        <v>43832</v>
      </c>
      <c r="I650" s="2">
        <v>45657</v>
      </c>
      <c r="J650">
        <v>300.25</v>
      </c>
      <c r="K650" s="45">
        <f t="shared" si="80"/>
        <v>570.79679738562095</v>
      </c>
      <c r="L650" s="2"/>
      <c r="M650" s="3">
        <f t="shared" si="81"/>
        <v>366</v>
      </c>
      <c r="N650" s="3">
        <f t="shared" si="82"/>
        <v>0</v>
      </c>
      <c r="O650" s="3">
        <f t="shared" si="83"/>
        <v>0</v>
      </c>
      <c r="P650" s="3">
        <f t="shared" si="85"/>
        <v>366</v>
      </c>
      <c r="Q650" s="51">
        <f t="shared" si="84"/>
        <v>109891.5</v>
      </c>
      <c r="R650" s="51"/>
      <c r="S650" s="51"/>
      <c r="T650" s="51"/>
      <c r="U650" s="51"/>
      <c r="V650" s="51"/>
      <c r="W650" s="13">
        <f t="shared" si="86"/>
        <v>90</v>
      </c>
      <c r="X650" s="14">
        <f t="shared" si="87"/>
        <v>40</v>
      </c>
    </row>
    <row r="651" spans="1:24" ht="14.5" x14ac:dyDescent="0.35">
      <c r="A651">
        <v>2738</v>
      </c>
      <c r="B651" t="s">
        <v>855</v>
      </c>
      <c r="C651" t="s">
        <v>1385</v>
      </c>
      <c r="D651" t="s">
        <v>469</v>
      </c>
      <c r="E651" t="s">
        <v>276</v>
      </c>
      <c r="F651" t="s">
        <v>504</v>
      </c>
      <c r="G651" t="s">
        <v>40</v>
      </c>
      <c r="H651" s="6">
        <v>45621</v>
      </c>
      <c r="I651" s="2">
        <v>45657</v>
      </c>
      <c r="J651">
        <v>286.27</v>
      </c>
      <c r="K651" s="45">
        <f t="shared" si="80"/>
        <v>473.15973856209149</v>
      </c>
      <c r="L651" s="2"/>
      <c r="M651" s="3">
        <f t="shared" si="81"/>
        <v>37</v>
      </c>
      <c r="N651" s="3">
        <f t="shared" si="82"/>
        <v>1</v>
      </c>
      <c r="O651" s="3">
        <f t="shared" si="83"/>
        <v>0</v>
      </c>
      <c r="P651" s="3">
        <f t="shared" si="85"/>
        <v>36</v>
      </c>
      <c r="Q651" s="51">
        <f t="shared" si="84"/>
        <v>10305.719999999999</v>
      </c>
      <c r="R651" s="51"/>
      <c r="S651" s="51"/>
      <c r="T651" s="51"/>
      <c r="U651" s="51"/>
      <c r="V651" s="51"/>
      <c r="W651" s="13">
        <f t="shared" si="86"/>
        <v>8.8524590163934427</v>
      </c>
      <c r="X651" s="14">
        <f t="shared" si="87"/>
        <v>3.9344262295081975</v>
      </c>
    </row>
    <row r="652" spans="1:24" ht="14.5" x14ac:dyDescent="0.35">
      <c r="A652">
        <v>2740</v>
      </c>
      <c r="B652" t="s">
        <v>856</v>
      </c>
      <c r="C652" t="s">
        <v>1385</v>
      </c>
      <c r="D652" t="s">
        <v>846</v>
      </c>
      <c r="E652" t="s">
        <v>276</v>
      </c>
      <c r="F652" t="s">
        <v>1511</v>
      </c>
      <c r="G652" t="s">
        <v>40</v>
      </c>
      <c r="H652" s="6">
        <v>43832</v>
      </c>
      <c r="I652" s="2">
        <v>45657</v>
      </c>
      <c r="J652">
        <v>300.25</v>
      </c>
      <c r="K652" s="45">
        <f t="shared" si="80"/>
        <v>570.42483660130722</v>
      </c>
      <c r="L652" s="2"/>
      <c r="M652" s="3">
        <f t="shared" si="81"/>
        <v>366</v>
      </c>
      <c r="N652" s="3">
        <f t="shared" si="82"/>
        <v>2</v>
      </c>
      <c r="O652" s="3">
        <f t="shared" si="83"/>
        <v>0</v>
      </c>
      <c r="P652" s="3">
        <f t="shared" si="85"/>
        <v>364</v>
      </c>
      <c r="Q652" s="51">
        <f t="shared" si="84"/>
        <v>109291</v>
      </c>
      <c r="R652" s="51"/>
      <c r="S652" s="51"/>
      <c r="T652" s="51"/>
      <c r="U652" s="51"/>
      <c r="V652" s="51"/>
      <c r="W652" s="13">
        <f t="shared" si="86"/>
        <v>89.508196721311478</v>
      </c>
      <c r="X652" s="14">
        <f t="shared" si="87"/>
        <v>39.781420765027335</v>
      </c>
    </row>
    <row r="653" spans="1:24" ht="14.5" x14ac:dyDescent="0.35">
      <c r="A653">
        <v>2741</v>
      </c>
      <c r="B653" t="s">
        <v>857</v>
      </c>
      <c r="C653" t="s">
        <v>1385</v>
      </c>
      <c r="D653" t="s">
        <v>846</v>
      </c>
      <c r="E653" t="s">
        <v>276</v>
      </c>
      <c r="F653" t="s">
        <v>1511</v>
      </c>
      <c r="G653" t="s">
        <v>40</v>
      </c>
      <c r="H653" s="6">
        <v>43832</v>
      </c>
      <c r="I653" s="2">
        <v>45657</v>
      </c>
      <c r="J653">
        <v>300.25</v>
      </c>
      <c r="K653" s="45">
        <f t="shared" si="80"/>
        <v>571.99483660130727</v>
      </c>
      <c r="L653" s="2"/>
      <c r="M653" s="3">
        <f t="shared" si="81"/>
        <v>366</v>
      </c>
      <c r="N653" s="3">
        <f t="shared" si="82"/>
        <v>0</v>
      </c>
      <c r="O653" s="3">
        <f t="shared" si="83"/>
        <v>11</v>
      </c>
      <c r="P653" s="3">
        <f t="shared" si="85"/>
        <v>355</v>
      </c>
      <c r="Q653" s="51">
        <f t="shared" si="84"/>
        <v>106588.75</v>
      </c>
      <c r="R653" s="51"/>
      <c r="S653" s="51"/>
      <c r="T653" s="51"/>
      <c r="U653" s="51"/>
      <c r="V653" s="51"/>
      <c r="W653" s="13">
        <f t="shared" si="86"/>
        <v>87.295081967213108</v>
      </c>
      <c r="X653" s="14">
        <f t="shared" si="87"/>
        <v>38.797814207650276</v>
      </c>
    </row>
    <row r="654" spans="1:24" ht="14.5" x14ac:dyDescent="0.35">
      <c r="A654">
        <v>2751</v>
      </c>
      <c r="B654" t="s">
        <v>858</v>
      </c>
      <c r="C654" t="s">
        <v>1385</v>
      </c>
      <c r="D654" t="s">
        <v>766</v>
      </c>
      <c r="E654" t="s">
        <v>276</v>
      </c>
      <c r="F654" t="s">
        <v>753</v>
      </c>
      <c r="G654" t="s">
        <v>40</v>
      </c>
      <c r="H654" s="6">
        <v>43832</v>
      </c>
      <c r="I654" s="2">
        <v>45657</v>
      </c>
      <c r="J654">
        <v>386.25</v>
      </c>
      <c r="K654" s="45">
        <f t="shared" si="80"/>
        <v>658.30581699346408</v>
      </c>
      <c r="L654" s="2"/>
      <c r="M654" s="3">
        <f t="shared" si="81"/>
        <v>366</v>
      </c>
      <c r="N654" s="3">
        <f t="shared" si="82"/>
        <v>6</v>
      </c>
      <c r="O654" s="3">
        <f t="shared" si="83"/>
        <v>0</v>
      </c>
      <c r="P654" s="3">
        <f t="shared" si="85"/>
        <v>360</v>
      </c>
      <c r="Q654" s="51">
        <f t="shared" si="84"/>
        <v>139050</v>
      </c>
      <c r="R654" s="51"/>
      <c r="S654" s="51"/>
      <c r="T654" s="51"/>
      <c r="U654" s="51"/>
      <c r="V654" s="51"/>
      <c r="W654" s="13">
        <f t="shared" si="86"/>
        <v>88.52459016393442</v>
      </c>
      <c r="X654" s="14">
        <f t="shared" si="87"/>
        <v>39.344262295081975</v>
      </c>
    </row>
    <row r="655" spans="1:24" ht="14.5" x14ac:dyDescent="0.35">
      <c r="A655">
        <v>2752</v>
      </c>
      <c r="B655" t="s">
        <v>859</v>
      </c>
      <c r="C655" t="s">
        <v>1385</v>
      </c>
      <c r="D655" t="s">
        <v>766</v>
      </c>
      <c r="E655" t="s">
        <v>276</v>
      </c>
      <c r="F655" t="s">
        <v>753</v>
      </c>
      <c r="G655" t="s">
        <v>40</v>
      </c>
      <c r="H655" s="6">
        <v>43832</v>
      </c>
      <c r="I655" s="2">
        <v>45657</v>
      </c>
      <c r="J655">
        <v>386.25</v>
      </c>
      <c r="K655" s="45">
        <f t="shared" si="80"/>
        <v>666.91300653594772</v>
      </c>
      <c r="L655" s="2"/>
      <c r="M655" s="3">
        <f t="shared" si="81"/>
        <v>366</v>
      </c>
      <c r="N655" s="3">
        <f t="shared" si="82"/>
        <v>0</v>
      </c>
      <c r="O655" s="3">
        <f t="shared" si="83"/>
        <v>0</v>
      </c>
      <c r="P655" s="3">
        <f t="shared" si="85"/>
        <v>366</v>
      </c>
      <c r="Q655" s="51">
        <f t="shared" si="84"/>
        <v>141367.5</v>
      </c>
      <c r="R655" s="51"/>
      <c r="S655" s="51"/>
      <c r="T655" s="51"/>
      <c r="U655" s="51"/>
      <c r="V655" s="51"/>
      <c r="W655" s="13">
        <f t="shared" si="86"/>
        <v>90</v>
      </c>
      <c r="X655" s="14">
        <f t="shared" si="87"/>
        <v>40</v>
      </c>
    </row>
    <row r="656" spans="1:24" ht="14.5" x14ac:dyDescent="0.35">
      <c r="A656">
        <v>2753</v>
      </c>
      <c r="B656" t="s">
        <v>860</v>
      </c>
      <c r="C656" t="s">
        <v>1385</v>
      </c>
      <c r="D656" t="s">
        <v>752</v>
      </c>
      <c r="E656" t="s">
        <v>276</v>
      </c>
      <c r="F656" t="s">
        <v>753</v>
      </c>
      <c r="G656" t="s">
        <v>1529</v>
      </c>
      <c r="H656" s="6">
        <v>43832</v>
      </c>
      <c r="I656" s="2">
        <v>45657</v>
      </c>
      <c r="J656">
        <v>388.08</v>
      </c>
      <c r="K656" s="45">
        <f t="shared" si="80"/>
        <v>880.52026143790852</v>
      </c>
      <c r="L656" s="2"/>
      <c r="M656" s="3">
        <f t="shared" si="81"/>
        <v>366</v>
      </c>
      <c r="N656" s="3">
        <f t="shared" si="82"/>
        <v>0</v>
      </c>
      <c r="O656" s="3">
        <f t="shared" si="83"/>
        <v>0</v>
      </c>
      <c r="P656" s="3">
        <f t="shared" si="85"/>
        <v>366</v>
      </c>
      <c r="Q656" s="51">
        <f t="shared" si="84"/>
        <v>142037.28</v>
      </c>
      <c r="R656" s="51"/>
      <c r="S656" s="51"/>
      <c r="T656" s="51"/>
      <c r="U656" s="51"/>
      <c r="V656" s="51"/>
      <c r="W656" s="13">
        <f t="shared" si="86"/>
        <v>90</v>
      </c>
      <c r="X656" s="14">
        <f t="shared" si="87"/>
        <v>40</v>
      </c>
    </row>
    <row r="657" spans="1:24" ht="14.5" x14ac:dyDescent="0.35">
      <c r="A657">
        <v>2754</v>
      </c>
      <c r="B657" t="s">
        <v>861</v>
      </c>
      <c r="C657" t="s">
        <v>1385</v>
      </c>
      <c r="D657" t="s">
        <v>766</v>
      </c>
      <c r="E657" t="s">
        <v>276</v>
      </c>
      <c r="F657" t="s">
        <v>753</v>
      </c>
      <c r="G657" t="s">
        <v>40</v>
      </c>
      <c r="H657" s="6">
        <v>43832</v>
      </c>
      <c r="I657" s="2">
        <v>45657</v>
      </c>
      <c r="J657">
        <v>386.25</v>
      </c>
      <c r="K657" s="45">
        <f t="shared" si="80"/>
        <v>673.23653594771247</v>
      </c>
      <c r="L657" s="2"/>
      <c r="M657" s="3">
        <f t="shared" si="81"/>
        <v>366</v>
      </c>
      <c r="N657" s="3">
        <f t="shared" si="82"/>
        <v>0</v>
      </c>
      <c r="O657" s="3">
        <f t="shared" si="83"/>
        <v>0</v>
      </c>
      <c r="P657" s="3">
        <f t="shared" si="85"/>
        <v>366</v>
      </c>
      <c r="Q657" s="51">
        <f t="shared" si="84"/>
        <v>141367.5</v>
      </c>
      <c r="R657" s="51"/>
      <c r="S657" s="51"/>
      <c r="T657" s="51"/>
      <c r="U657" s="51"/>
      <c r="V657" s="51"/>
      <c r="W657" s="13">
        <f t="shared" si="86"/>
        <v>90</v>
      </c>
      <c r="X657" s="14">
        <f t="shared" si="87"/>
        <v>40</v>
      </c>
    </row>
    <row r="658" spans="1:24" ht="14.5" x14ac:dyDescent="0.35">
      <c r="A658">
        <v>2756</v>
      </c>
      <c r="B658" t="s">
        <v>862</v>
      </c>
      <c r="C658" t="s">
        <v>1385</v>
      </c>
      <c r="D658" t="s">
        <v>766</v>
      </c>
      <c r="E658" t="s">
        <v>276</v>
      </c>
      <c r="F658" t="s">
        <v>753</v>
      </c>
      <c r="G658" t="s">
        <v>40</v>
      </c>
      <c r="H658" s="6">
        <v>44409</v>
      </c>
      <c r="I658" s="2">
        <v>45657</v>
      </c>
      <c r="J658">
        <v>386.25</v>
      </c>
      <c r="K658" s="45">
        <f t="shared" si="80"/>
        <v>673.48895424836599</v>
      </c>
      <c r="L658" s="2"/>
      <c r="M658" s="3">
        <f t="shared" si="81"/>
        <v>366</v>
      </c>
      <c r="N658" s="3">
        <f t="shared" si="82"/>
        <v>1</v>
      </c>
      <c r="O658" s="3">
        <f t="shared" si="83"/>
        <v>0</v>
      </c>
      <c r="P658" s="3">
        <f t="shared" si="85"/>
        <v>365</v>
      </c>
      <c r="Q658" s="51">
        <f t="shared" si="84"/>
        <v>140981.25</v>
      </c>
      <c r="R658" s="51"/>
      <c r="S658" s="51"/>
      <c r="T658" s="51"/>
      <c r="U658" s="51"/>
      <c r="V658" s="51"/>
      <c r="W658" s="13">
        <f t="shared" si="86"/>
        <v>89.754098360655732</v>
      </c>
      <c r="X658" s="14">
        <f t="shared" si="87"/>
        <v>39.89071038251366</v>
      </c>
    </row>
    <row r="659" spans="1:24" ht="14.5" x14ac:dyDescent="0.35">
      <c r="A659">
        <v>2757</v>
      </c>
      <c r="B659" t="s">
        <v>863</v>
      </c>
      <c r="C659" t="s">
        <v>1385</v>
      </c>
      <c r="D659" t="s">
        <v>286</v>
      </c>
      <c r="E659" t="s">
        <v>276</v>
      </c>
      <c r="F659" t="s">
        <v>1506</v>
      </c>
      <c r="G659" t="s">
        <v>1529</v>
      </c>
      <c r="H659" s="6">
        <v>44564</v>
      </c>
      <c r="I659" s="2">
        <v>45657</v>
      </c>
      <c r="J659">
        <v>455.8</v>
      </c>
      <c r="K659" s="45">
        <f t="shared" si="80"/>
        <v>1057.121764705882</v>
      </c>
      <c r="L659" s="2"/>
      <c r="M659" s="3">
        <f t="shared" si="81"/>
        <v>366</v>
      </c>
      <c r="N659" s="3">
        <f t="shared" si="82"/>
        <v>1</v>
      </c>
      <c r="O659" s="3">
        <f t="shared" si="83"/>
        <v>0</v>
      </c>
      <c r="P659" s="3">
        <f t="shared" si="85"/>
        <v>365</v>
      </c>
      <c r="Q659" s="51">
        <f t="shared" si="84"/>
        <v>166367</v>
      </c>
      <c r="R659" s="51"/>
      <c r="S659" s="51"/>
      <c r="T659" s="51"/>
      <c r="U659" s="51"/>
      <c r="V659" s="51"/>
      <c r="W659" s="13">
        <f t="shared" si="86"/>
        <v>89.754098360655732</v>
      </c>
      <c r="X659" s="14">
        <f t="shared" si="87"/>
        <v>39.89071038251366</v>
      </c>
    </row>
    <row r="660" spans="1:24" ht="14.5" x14ac:dyDescent="0.35">
      <c r="A660">
        <v>2758</v>
      </c>
      <c r="B660" t="s">
        <v>864</v>
      </c>
      <c r="C660" t="s">
        <v>1385</v>
      </c>
      <c r="D660" t="s">
        <v>865</v>
      </c>
      <c r="E660" t="s">
        <v>276</v>
      </c>
      <c r="F660" t="s">
        <v>1511</v>
      </c>
      <c r="G660" t="s">
        <v>40</v>
      </c>
      <c r="H660" s="6">
        <v>44564</v>
      </c>
      <c r="I660" s="2">
        <v>45657</v>
      </c>
      <c r="J660">
        <v>300.25</v>
      </c>
      <c r="K660" s="45">
        <f t="shared" si="80"/>
        <v>537.03928104575164</v>
      </c>
      <c r="L660" s="2"/>
      <c r="M660" s="3">
        <f t="shared" si="81"/>
        <v>366</v>
      </c>
      <c r="N660" s="3">
        <f t="shared" si="82"/>
        <v>1</v>
      </c>
      <c r="O660" s="3">
        <f t="shared" si="83"/>
        <v>0</v>
      </c>
      <c r="P660" s="3">
        <f t="shared" si="85"/>
        <v>365</v>
      </c>
      <c r="Q660" s="51">
        <f t="shared" si="84"/>
        <v>109591.25</v>
      </c>
      <c r="R660" s="51"/>
      <c r="S660" s="51"/>
      <c r="T660" s="51"/>
      <c r="U660" s="51"/>
      <c r="V660" s="51"/>
      <c r="W660" s="13">
        <f t="shared" si="86"/>
        <v>89.754098360655732</v>
      </c>
      <c r="X660" s="14">
        <f t="shared" si="87"/>
        <v>39.89071038251366</v>
      </c>
    </row>
    <row r="661" spans="1:24" ht="14.5" x14ac:dyDescent="0.35">
      <c r="A661">
        <v>2760</v>
      </c>
      <c r="B661" t="s">
        <v>866</v>
      </c>
      <c r="C661" t="s">
        <v>1385</v>
      </c>
      <c r="D661" t="s">
        <v>668</v>
      </c>
      <c r="E661" t="s">
        <v>276</v>
      </c>
      <c r="F661" t="s">
        <v>1511</v>
      </c>
      <c r="G661" t="s">
        <v>40</v>
      </c>
      <c r="H661" s="6">
        <v>44652</v>
      </c>
      <c r="I661" s="2">
        <v>45657</v>
      </c>
      <c r="J661">
        <v>300.25</v>
      </c>
      <c r="K661" s="45">
        <f t="shared" si="80"/>
        <v>536.40941176470585</v>
      </c>
      <c r="L661" s="2"/>
      <c r="M661" s="3">
        <f t="shared" si="81"/>
        <v>366</v>
      </c>
      <c r="N661" s="3">
        <f t="shared" si="82"/>
        <v>0</v>
      </c>
      <c r="O661" s="3">
        <f t="shared" si="83"/>
        <v>0</v>
      </c>
      <c r="P661" s="3">
        <f t="shared" si="85"/>
        <v>366</v>
      </c>
      <c r="Q661" s="51">
        <f t="shared" si="84"/>
        <v>109891.5</v>
      </c>
      <c r="R661" s="51"/>
      <c r="S661" s="51"/>
      <c r="T661" s="51"/>
      <c r="U661" s="51"/>
      <c r="V661" s="51"/>
      <c r="W661" s="13">
        <f t="shared" si="86"/>
        <v>90</v>
      </c>
      <c r="X661" s="14">
        <f t="shared" si="87"/>
        <v>40</v>
      </c>
    </row>
    <row r="662" spans="1:24" s="4" customFormat="1" ht="14.5" x14ac:dyDescent="0.35">
      <c r="A662">
        <v>2761</v>
      </c>
      <c r="B662" t="s">
        <v>867</v>
      </c>
      <c r="C662" t="s">
        <v>1385</v>
      </c>
      <c r="D662" t="s">
        <v>422</v>
      </c>
      <c r="E662" t="s">
        <v>276</v>
      </c>
      <c r="F662" t="s">
        <v>1500</v>
      </c>
      <c r="G662" t="s">
        <v>40</v>
      </c>
      <c r="H662" s="6">
        <v>44809</v>
      </c>
      <c r="I662" s="2">
        <v>45657</v>
      </c>
      <c r="J662">
        <v>362.6</v>
      </c>
      <c r="K662" s="45">
        <f t="shared" si="80"/>
        <v>743.43686274509821</v>
      </c>
      <c r="L662" s="2"/>
      <c r="M662" s="3">
        <f t="shared" si="81"/>
        <v>366</v>
      </c>
      <c r="N662" s="3">
        <f t="shared" si="82"/>
        <v>11</v>
      </c>
      <c r="O662" s="3">
        <f t="shared" si="83"/>
        <v>0</v>
      </c>
      <c r="P662" s="3">
        <f t="shared" si="85"/>
        <v>355</v>
      </c>
      <c r="Q662" s="51">
        <f t="shared" si="84"/>
        <v>128723.00000000001</v>
      </c>
      <c r="R662" s="51"/>
      <c r="S662" s="51"/>
      <c r="T662" s="51"/>
      <c r="U662" s="51"/>
      <c r="V662" s="51"/>
      <c r="W662" s="13">
        <f t="shared" si="86"/>
        <v>87.295081967213108</v>
      </c>
      <c r="X662" s="14">
        <f t="shared" si="87"/>
        <v>38.797814207650276</v>
      </c>
    </row>
    <row r="663" spans="1:24" ht="14.5" x14ac:dyDescent="0.35">
      <c r="A663">
        <v>2763</v>
      </c>
      <c r="B663" t="s">
        <v>868</v>
      </c>
      <c r="C663" t="s">
        <v>1385</v>
      </c>
      <c r="D663" t="s">
        <v>846</v>
      </c>
      <c r="E663" t="s">
        <v>276</v>
      </c>
      <c r="F663" t="s">
        <v>1511</v>
      </c>
      <c r="G663" t="s">
        <v>40</v>
      </c>
      <c r="H663" s="6">
        <v>44652</v>
      </c>
      <c r="I663" s="2">
        <v>45657</v>
      </c>
      <c r="J663">
        <v>300.25</v>
      </c>
      <c r="K663" s="45">
        <f t="shared" si="80"/>
        <v>572.34620915032679</v>
      </c>
      <c r="L663" s="2"/>
      <c r="M663" s="3">
        <f t="shared" si="81"/>
        <v>366</v>
      </c>
      <c r="N663" s="3">
        <f t="shared" si="82"/>
        <v>1</v>
      </c>
      <c r="O663" s="3">
        <f t="shared" si="83"/>
        <v>0</v>
      </c>
      <c r="P663" s="3">
        <f t="shared" si="85"/>
        <v>365</v>
      </c>
      <c r="Q663" s="51">
        <f t="shared" si="84"/>
        <v>109591.25</v>
      </c>
      <c r="R663" s="51"/>
      <c r="S663" s="51"/>
      <c r="T663" s="51"/>
      <c r="U663" s="51"/>
      <c r="V663" s="51"/>
      <c r="W663" s="13">
        <f t="shared" si="86"/>
        <v>89.754098360655732</v>
      </c>
      <c r="X663" s="14">
        <f t="shared" si="87"/>
        <v>39.89071038251366</v>
      </c>
    </row>
    <row r="664" spans="1:24" ht="14.5" x14ac:dyDescent="0.35">
      <c r="A664">
        <v>2766</v>
      </c>
      <c r="B664" t="s">
        <v>869</v>
      </c>
      <c r="C664" t="s">
        <v>1385</v>
      </c>
      <c r="D664" t="s">
        <v>296</v>
      </c>
      <c r="E664" t="s">
        <v>276</v>
      </c>
      <c r="F664" t="s">
        <v>310</v>
      </c>
      <c r="G664" t="s">
        <v>40</v>
      </c>
      <c r="H664" s="6">
        <v>44621</v>
      </c>
      <c r="I664" s="2">
        <v>45657</v>
      </c>
      <c r="J664">
        <v>434.62</v>
      </c>
      <c r="K664" s="45">
        <f t="shared" si="80"/>
        <v>934.88071895424855</v>
      </c>
      <c r="L664" s="2"/>
      <c r="M664" s="3">
        <f t="shared" si="81"/>
        <v>366</v>
      </c>
      <c r="N664" s="3">
        <f t="shared" si="82"/>
        <v>3</v>
      </c>
      <c r="O664" s="3">
        <f t="shared" si="83"/>
        <v>0</v>
      </c>
      <c r="P664" s="3">
        <f t="shared" si="85"/>
        <v>363</v>
      </c>
      <c r="Q664" s="51">
        <f t="shared" si="84"/>
        <v>157767.06</v>
      </c>
      <c r="R664" s="51"/>
      <c r="S664" s="51"/>
      <c r="T664" s="51"/>
      <c r="U664" s="51"/>
      <c r="V664" s="51"/>
      <c r="W664" s="13">
        <f t="shared" si="86"/>
        <v>89.26229508196721</v>
      </c>
      <c r="X664" s="14">
        <f t="shared" si="87"/>
        <v>39.672131147540995</v>
      </c>
    </row>
    <row r="665" spans="1:24" ht="14.5" x14ac:dyDescent="0.35">
      <c r="A665">
        <v>2767</v>
      </c>
      <c r="B665" t="s">
        <v>871</v>
      </c>
      <c r="C665" t="s">
        <v>1385</v>
      </c>
      <c r="D665" t="s">
        <v>816</v>
      </c>
      <c r="E665" t="s">
        <v>276</v>
      </c>
      <c r="F665" t="s">
        <v>1500</v>
      </c>
      <c r="G665" t="s">
        <v>40</v>
      </c>
      <c r="H665" s="6">
        <v>44642</v>
      </c>
      <c r="I665" s="2">
        <v>45657</v>
      </c>
      <c r="J665">
        <v>300.25</v>
      </c>
      <c r="K665" s="45">
        <f t="shared" si="80"/>
        <v>1131.237516339869</v>
      </c>
      <c r="L665" s="2"/>
      <c r="M665" s="3">
        <f t="shared" si="81"/>
        <v>366</v>
      </c>
      <c r="N665" s="3">
        <f t="shared" si="82"/>
        <v>1</v>
      </c>
      <c r="O665" s="3">
        <f t="shared" si="83"/>
        <v>0</v>
      </c>
      <c r="P665" s="3">
        <f t="shared" si="85"/>
        <v>365</v>
      </c>
      <c r="Q665" s="51">
        <f t="shared" si="84"/>
        <v>109591.25</v>
      </c>
      <c r="R665" s="51"/>
      <c r="S665" s="51"/>
      <c r="T665" s="51"/>
      <c r="U665" s="51"/>
      <c r="V665" s="51"/>
      <c r="W665" s="13">
        <f t="shared" si="86"/>
        <v>89.754098360655732</v>
      </c>
      <c r="X665" s="14">
        <f t="shared" si="87"/>
        <v>39.89071038251366</v>
      </c>
    </row>
    <row r="666" spans="1:24" ht="14.5" x14ac:dyDescent="0.35">
      <c r="A666">
        <v>2769</v>
      </c>
      <c r="B666" t="s">
        <v>873</v>
      </c>
      <c r="C666" t="s">
        <v>1488</v>
      </c>
      <c r="D666" t="s">
        <v>821</v>
      </c>
      <c r="E666" t="s">
        <v>276</v>
      </c>
      <c r="F666" t="s">
        <v>310</v>
      </c>
      <c r="G666" t="s">
        <v>40</v>
      </c>
      <c r="H666" s="6">
        <v>44802</v>
      </c>
      <c r="I666" s="2">
        <v>45657</v>
      </c>
      <c r="J666">
        <v>268.75</v>
      </c>
      <c r="K666" s="45" t="e">
        <f t="shared" si="80"/>
        <v>#N/A</v>
      </c>
      <c r="L666" s="2"/>
      <c r="M666" s="3">
        <f t="shared" si="81"/>
        <v>366</v>
      </c>
      <c r="N666" s="3">
        <f t="shared" si="82"/>
        <v>8</v>
      </c>
      <c r="O666" s="3">
        <f t="shared" si="83"/>
        <v>0</v>
      </c>
      <c r="P666" s="3">
        <f t="shared" si="85"/>
        <v>358</v>
      </c>
      <c r="Q666" s="51">
        <f t="shared" si="84"/>
        <v>96212.5</v>
      </c>
      <c r="R666" s="51"/>
      <c r="S666" s="51"/>
      <c r="T666" s="51"/>
      <c r="U666" s="51"/>
      <c r="V666" s="51"/>
      <c r="W666" s="13">
        <f t="shared" si="86"/>
        <v>88.032786885245898</v>
      </c>
      <c r="X666" s="14">
        <f t="shared" si="87"/>
        <v>39.125683060109296</v>
      </c>
    </row>
    <row r="667" spans="1:24" ht="14.5" x14ac:dyDescent="0.35">
      <c r="A667">
        <v>2770</v>
      </c>
      <c r="B667" t="s">
        <v>874</v>
      </c>
      <c r="C667" t="s">
        <v>1385</v>
      </c>
      <c r="D667" t="s">
        <v>316</v>
      </c>
      <c r="E667" t="s">
        <v>276</v>
      </c>
      <c r="F667" t="s">
        <v>310</v>
      </c>
      <c r="G667" t="s">
        <v>40</v>
      </c>
      <c r="H667" s="6">
        <v>44809</v>
      </c>
      <c r="I667" s="2">
        <v>45657</v>
      </c>
      <c r="J667">
        <v>362.6</v>
      </c>
      <c r="K667" s="45">
        <f t="shared" si="80"/>
        <v>710.89496732026146</v>
      </c>
      <c r="L667" s="2"/>
      <c r="M667" s="3">
        <f t="shared" si="81"/>
        <v>366</v>
      </c>
      <c r="N667" s="3">
        <f t="shared" si="82"/>
        <v>7</v>
      </c>
      <c r="O667" s="3">
        <f t="shared" si="83"/>
        <v>0</v>
      </c>
      <c r="P667" s="3">
        <f t="shared" si="85"/>
        <v>359</v>
      </c>
      <c r="Q667" s="51">
        <f t="shared" si="84"/>
        <v>130173.40000000001</v>
      </c>
      <c r="R667" s="51"/>
      <c r="S667" s="51"/>
      <c r="T667" s="51"/>
      <c r="U667" s="51"/>
      <c r="V667" s="51"/>
      <c r="W667" s="13">
        <f t="shared" si="86"/>
        <v>88.278688524590166</v>
      </c>
      <c r="X667" s="14">
        <f t="shared" si="87"/>
        <v>39.234972677595636</v>
      </c>
    </row>
    <row r="668" spans="1:24" ht="14.5" x14ac:dyDescent="0.35">
      <c r="A668">
        <v>2771</v>
      </c>
      <c r="B668" t="s">
        <v>875</v>
      </c>
      <c r="C668" t="s">
        <v>1385</v>
      </c>
      <c r="D668" t="s">
        <v>821</v>
      </c>
      <c r="E668" t="s">
        <v>276</v>
      </c>
      <c r="F668" t="s">
        <v>1500</v>
      </c>
      <c r="G668" t="s">
        <v>40</v>
      </c>
      <c r="H668" s="6">
        <v>44816</v>
      </c>
      <c r="I668" s="2">
        <v>45657</v>
      </c>
      <c r="J668">
        <v>286.27</v>
      </c>
      <c r="K668" s="45">
        <f t="shared" si="80"/>
        <v>691.65830065359489</v>
      </c>
      <c r="L668" s="2"/>
      <c r="M668" s="3">
        <f t="shared" si="81"/>
        <v>366</v>
      </c>
      <c r="N668" s="3">
        <f t="shared" si="82"/>
        <v>9</v>
      </c>
      <c r="O668" s="3">
        <f t="shared" si="83"/>
        <v>0</v>
      </c>
      <c r="P668" s="3">
        <f t="shared" si="85"/>
        <v>357</v>
      </c>
      <c r="Q668" s="51">
        <f t="shared" si="84"/>
        <v>102198.39</v>
      </c>
      <c r="R668" s="51"/>
      <c r="S668" s="51"/>
      <c r="T668" s="51"/>
      <c r="U668" s="51"/>
      <c r="V668" s="51"/>
      <c r="W668" s="13">
        <f t="shared" si="86"/>
        <v>87.786885245901644</v>
      </c>
      <c r="X668" s="14">
        <f t="shared" si="87"/>
        <v>39.016393442622942</v>
      </c>
    </row>
    <row r="669" spans="1:24" ht="14.5" x14ac:dyDescent="0.35">
      <c r="A669">
        <v>2773</v>
      </c>
      <c r="B669" t="s">
        <v>877</v>
      </c>
      <c r="C669" t="s">
        <v>1385</v>
      </c>
      <c r="D669" t="s">
        <v>816</v>
      </c>
      <c r="E669" t="s">
        <v>276</v>
      </c>
      <c r="F669" t="s">
        <v>1500</v>
      </c>
      <c r="G669" t="s">
        <v>40</v>
      </c>
      <c r="H669" s="6">
        <v>44872</v>
      </c>
      <c r="I669" s="2">
        <v>45657</v>
      </c>
      <c r="J669">
        <v>300.25</v>
      </c>
      <c r="K669" s="45">
        <f t="shared" si="80"/>
        <v>1122.8922875816993</v>
      </c>
      <c r="L669" s="2"/>
      <c r="M669" s="3">
        <f t="shared" si="81"/>
        <v>366</v>
      </c>
      <c r="N669" s="3">
        <f t="shared" si="82"/>
        <v>0</v>
      </c>
      <c r="O669" s="3">
        <f t="shared" si="83"/>
        <v>0</v>
      </c>
      <c r="P669" s="3">
        <f t="shared" si="85"/>
        <v>366</v>
      </c>
      <c r="Q669" s="51">
        <f t="shared" si="84"/>
        <v>109891.5</v>
      </c>
      <c r="R669" s="51"/>
      <c r="S669" s="51"/>
      <c r="T669" s="51"/>
      <c r="U669" s="51"/>
      <c r="V669" s="51"/>
      <c r="W669" s="13">
        <f t="shared" si="86"/>
        <v>90</v>
      </c>
      <c r="X669" s="14">
        <f t="shared" si="87"/>
        <v>40</v>
      </c>
    </row>
    <row r="670" spans="1:24" ht="14.5" x14ac:dyDescent="0.35">
      <c r="A670">
        <v>2774</v>
      </c>
      <c r="B670" t="s">
        <v>879</v>
      </c>
      <c r="C670" t="s">
        <v>1385</v>
      </c>
      <c r="D670" t="s">
        <v>766</v>
      </c>
      <c r="E670" t="s">
        <v>276</v>
      </c>
      <c r="F670" t="s">
        <v>753</v>
      </c>
      <c r="G670" t="s">
        <v>40</v>
      </c>
      <c r="H670" s="6">
        <v>44865</v>
      </c>
      <c r="I670" s="2">
        <v>45657</v>
      </c>
      <c r="J670">
        <v>386.25</v>
      </c>
      <c r="K670" s="45">
        <f t="shared" si="80"/>
        <v>672.7544444444444</v>
      </c>
      <c r="L670" s="2"/>
      <c r="M670" s="3">
        <f t="shared" si="81"/>
        <v>366</v>
      </c>
      <c r="N670" s="3">
        <f t="shared" si="82"/>
        <v>0</v>
      </c>
      <c r="O670" s="3">
        <f t="shared" si="83"/>
        <v>0</v>
      </c>
      <c r="P670" s="3">
        <f t="shared" si="85"/>
        <v>366</v>
      </c>
      <c r="Q670" s="51">
        <f t="shared" si="84"/>
        <v>141367.5</v>
      </c>
      <c r="R670" s="51"/>
      <c r="S670" s="51"/>
      <c r="T670" s="51"/>
      <c r="U670" s="51"/>
      <c r="V670" s="51"/>
      <c r="W670" s="13">
        <f t="shared" si="86"/>
        <v>90</v>
      </c>
      <c r="X670" s="14">
        <f t="shared" si="87"/>
        <v>40</v>
      </c>
    </row>
    <row r="671" spans="1:24" ht="14.5" x14ac:dyDescent="0.35">
      <c r="A671">
        <v>2775</v>
      </c>
      <c r="B671" t="s">
        <v>881</v>
      </c>
      <c r="C671" t="s">
        <v>1488</v>
      </c>
      <c r="D671" t="s">
        <v>336</v>
      </c>
      <c r="E671" t="s">
        <v>276</v>
      </c>
      <c r="F671" t="s">
        <v>1071</v>
      </c>
      <c r="G671" t="s">
        <v>40</v>
      </c>
      <c r="H671" s="6">
        <v>44887</v>
      </c>
      <c r="I671" s="2">
        <v>45657</v>
      </c>
      <c r="J671">
        <v>268.75</v>
      </c>
      <c r="K671" s="45" t="e">
        <f t="shared" si="80"/>
        <v>#N/A</v>
      </c>
      <c r="L671" s="2"/>
      <c r="M671" s="3">
        <f t="shared" si="81"/>
        <v>366</v>
      </c>
      <c r="N671" s="3">
        <f t="shared" si="82"/>
        <v>22</v>
      </c>
      <c r="O671" s="3">
        <f t="shared" si="83"/>
        <v>0</v>
      </c>
      <c r="P671" s="3">
        <f t="shared" si="85"/>
        <v>344</v>
      </c>
      <c r="Q671" s="51">
        <f t="shared" si="84"/>
        <v>92450</v>
      </c>
      <c r="R671" s="51"/>
      <c r="S671" s="51"/>
      <c r="T671" s="51"/>
      <c r="U671" s="51"/>
      <c r="V671" s="51"/>
      <c r="W671" s="13">
        <f t="shared" si="86"/>
        <v>84.590163934426229</v>
      </c>
      <c r="X671" s="14">
        <f t="shared" si="87"/>
        <v>37.595628415300553</v>
      </c>
    </row>
    <row r="672" spans="1:24" ht="14.5" x14ac:dyDescent="0.35">
      <c r="A672">
        <v>2776</v>
      </c>
      <c r="B672" t="s">
        <v>883</v>
      </c>
      <c r="C672" t="s">
        <v>1385</v>
      </c>
      <c r="D672" t="s">
        <v>341</v>
      </c>
      <c r="E672" t="s">
        <v>276</v>
      </c>
      <c r="F672" t="s">
        <v>310</v>
      </c>
      <c r="G672" t="s">
        <v>40</v>
      </c>
      <c r="H672" s="6">
        <v>44887</v>
      </c>
      <c r="I672" s="2">
        <v>45657</v>
      </c>
      <c r="J672">
        <v>362.6</v>
      </c>
      <c r="K672" s="45">
        <f t="shared" si="80"/>
        <v>733.91052287581692</v>
      </c>
      <c r="L672" s="2"/>
      <c r="M672" s="3">
        <f t="shared" si="81"/>
        <v>366</v>
      </c>
      <c r="N672" s="3">
        <f t="shared" si="82"/>
        <v>14</v>
      </c>
      <c r="O672" s="3">
        <f t="shared" si="83"/>
        <v>3</v>
      </c>
      <c r="P672" s="3">
        <f t="shared" si="85"/>
        <v>349</v>
      </c>
      <c r="Q672" s="51">
        <f t="shared" si="84"/>
        <v>126547.40000000001</v>
      </c>
      <c r="R672" s="51"/>
      <c r="S672" s="51"/>
      <c r="T672" s="51"/>
      <c r="U672" s="51"/>
      <c r="V672" s="51"/>
      <c r="W672" s="13">
        <f t="shared" si="86"/>
        <v>85.819672131147541</v>
      </c>
      <c r="X672" s="14">
        <f t="shared" si="87"/>
        <v>38.142076502732237</v>
      </c>
    </row>
    <row r="673" spans="1:24" ht="14.5" x14ac:dyDescent="0.35">
      <c r="A673">
        <v>2779</v>
      </c>
      <c r="B673" t="s">
        <v>884</v>
      </c>
      <c r="C673" t="s">
        <v>1385</v>
      </c>
      <c r="D673" t="s">
        <v>1489</v>
      </c>
      <c r="E673" t="s">
        <v>276</v>
      </c>
      <c r="F673" t="s">
        <v>441</v>
      </c>
      <c r="G673" t="s">
        <v>1529</v>
      </c>
      <c r="H673" s="6">
        <v>44928</v>
      </c>
      <c r="I673" s="2">
        <v>45657</v>
      </c>
      <c r="J673">
        <v>455.8</v>
      </c>
      <c r="K673" s="45">
        <f t="shared" si="80"/>
        <v>740.09104575163383</v>
      </c>
      <c r="L673" s="2"/>
      <c r="M673" s="3">
        <f t="shared" si="81"/>
        <v>366</v>
      </c>
      <c r="N673" s="3">
        <f t="shared" si="82"/>
        <v>0</v>
      </c>
      <c r="O673" s="3">
        <f t="shared" si="83"/>
        <v>0</v>
      </c>
      <c r="P673" s="3">
        <f t="shared" si="85"/>
        <v>366</v>
      </c>
      <c r="Q673" s="51">
        <f t="shared" si="84"/>
        <v>166822.80000000002</v>
      </c>
      <c r="R673" s="51"/>
      <c r="S673" s="51"/>
      <c r="T673" s="51"/>
      <c r="U673" s="51"/>
      <c r="V673" s="51"/>
      <c r="W673" s="13">
        <f t="shared" si="86"/>
        <v>90</v>
      </c>
      <c r="X673" s="14">
        <f t="shared" si="87"/>
        <v>40</v>
      </c>
    </row>
    <row r="674" spans="1:24" ht="14.5" x14ac:dyDescent="0.35">
      <c r="A674">
        <v>2780</v>
      </c>
      <c r="B674" t="s">
        <v>886</v>
      </c>
      <c r="C674" t="s">
        <v>1385</v>
      </c>
      <c r="D674" t="s">
        <v>275</v>
      </c>
      <c r="E674" t="s">
        <v>276</v>
      </c>
      <c r="F674" t="s">
        <v>1500</v>
      </c>
      <c r="G674" t="s">
        <v>40</v>
      </c>
      <c r="H674" s="6">
        <v>44928</v>
      </c>
      <c r="I674" s="2">
        <v>45657</v>
      </c>
      <c r="J674">
        <v>300.25</v>
      </c>
      <c r="K674" s="45">
        <f t="shared" si="80"/>
        <v>958.97065359477131</v>
      </c>
      <c r="L674" s="2"/>
      <c r="M674" s="3">
        <f t="shared" si="81"/>
        <v>366</v>
      </c>
      <c r="N674" s="3">
        <f t="shared" si="82"/>
        <v>1</v>
      </c>
      <c r="O674" s="3">
        <f t="shared" si="83"/>
        <v>5</v>
      </c>
      <c r="P674" s="3">
        <f t="shared" si="85"/>
        <v>360</v>
      </c>
      <c r="Q674" s="51">
        <f t="shared" si="84"/>
        <v>108090</v>
      </c>
      <c r="R674" s="51"/>
      <c r="S674" s="51"/>
      <c r="T674" s="51"/>
      <c r="U674" s="51"/>
      <c r="V674" s="51"/>
      <c r="W674" s="13">
        <f t="shared" si="86"/>
        <v>88.52459016393442</v>
      </c>
      <c r="X674" s="14">
        <f t="shared" si="87"/>
        <v>39.344262295081975</v>
      </c>
    </row>
    <row r="675" spans="1:24" ht="14.5" x14ac:dyDescent="0.35">
      <c r="A675">
        <v>2781</v>
      </c>
      <c r="B675" t="s">
        <v>887</v>
      </c>
      <c r="C675" t="s">
        <v>1385</v>
      </c>
      <c r="D675" t="s">
        <v>296</v>
      </c>
      <c r="E675" t="s">
        <v>276</v>
      </c>
      <c r="F675" t="s">
        <v>310</v>
      </c>
      <c r="G675" t="s">
        <v>40</v>
      </c>
      <c r="H675" s="6">
        <v>44928</v>
      </c>
      <c r="I675" s="2">
        <v>45657</v>
      </c>
      <c r="J675">
        <v>434.62</v>
      </c>
      <c r="K675" s="45">
        <f t="shared" si="80"/>
        <v>827.10326797385619</v>
      </c>
      <c r="L675" s="2"/>
      <c r="M675" s="3">
        <f t="shared" si="81"/>
        <v>366</v>
      </c>
      <c r="N675" s="3">
        <f t="shared" si="82"/>
        <v>3</v>
      </c>
      <c r="O675" s="3">
        <f t="shared" si="83"/>
        <v>0</v>
      </c>
      <c r="P675" s="3">
        <f t="shared" si="85"/>
        <v>363</v>
      </c>
      <c r="Q675" s="51">
        <f t="shared" si="84"/>
        <v>157767.06</v>
      </c>
      <c r="R675" s="51"/>
      <c r="S675" s="51"/>
      <c r="T675" s="51"/>
      <c r="U675" s="51"/>
      <c r="V675" s="51"/>
      <c r="W675" s="13">
        <f t="shared" si="86"/>
        <v>89.26229508196721</v>
      </c>
      <c r="X675" s="14">
        <f t="shared" si="87"/>
        <v>39.672131147540995</v>
      </c>
    </row>
    <row r="676" spans="1:24" ht="14.5" x14ac:dyDescent="0.35">
      <c r="A676">
        <v>2782</v>
      </c>
      <c r="B676" t="s">
        <v>888</v>
      </c>
      <c r="C676" t="s">
        <v>1385</v>
      </c>
      <c r="D676" t="s">
        <v>286</v>
      </c>
      <c r="E676" t="s">
        <v>276</v>
      </c>
      <c r="F676" t="s">
        <v>1515</v>
      </c>
      <c r="G676" t="s">
        <v>1529</v>
      </c>
      <c r="H676" s="6">
        <v>44928</v>
      </c>
      <c r="I676" s="2">
        <v>45657</v>
      </c>
      <c r="J676">
        <v>438.6</v>
      </c>
      <c r="K676" s="45">
        <f t="shared" si="80"/>
        <v>902.58385620915044</v>
      </c>
      <c r="L676" s="2"/>
      <c r="M676" s="3">
        <f t="shared" si="81"/>
        <v>366</v>
      </c>
      <c r="N676" s="3">
        <f t="shared" si="82"/>
        <v>2</v>
      </c>
      <c r="O676" s="3">
        <f t="shared" si="83"/>
        <v>1</v>
      </c>
      <c r="P676" s="3">
        <f t="shared" si="85"/>
        <v>363</v>
      </c>
      <c r="Q676" s="51">
        <f t="shared" si="84"/>
        <v>159211.80000000002</v>
      </c>
      <c r="R676" s="51"/>
      <c r="S676" s="51"/>
      <c r="T676" s="51"/>
      <c r="U676" s="51"/>
      <c r="V676" s="51"/>
      <c r="W676" s="13">
        <f t="shared" si="86"/>
        <v>89.26229508196721</v>
      </c>
      <c r="X676" s="14">
        <f t="shared" si="87"/>
        <v>39.672131147540995</v>
      </c>
    </row>
    <row r="677" spans="1:24" ht="14.5" x14ac:dyDescent="0.35">
      <c r="A677">
        <v>2783</v>
      </c>
      <c r="B677" t="s">
        <v>889</v>
      </c>
      <c r="C677" t="s">
        <v>1385</v>
      </c>
      <c r="D677" t="s">
        <v>469</v>
      </c>
      <c r="E677" t="s">
        <v>276</v>
      </c>
      <c r="F677" t="s">
        <v>304</v>
      </c>
      <c r="G677" t="s">
        <v>40</v>
      </c>
      <c r="H677" s="6">
        <v>43831</v>
      </c>
      <c r="I677" s="2">
        <v>45657</v>
      </c>
      <c r="J677">
        <v>286.27</v>
      </c>
      <c r="K677" s="45">
        <f t="shared" si="80"/>
        <v>418.17954248366021</v>
      </c>
      <c r="L677" s="2"/>
      <c r="M677" s="3">
        <f t="shared" si="81"/>
        <v>366</v>
      </c>
      <c r="N677" s="3">
        <f t="shared" si="82"/>
        <v>1</v>
      </c>
      <c r="O677" s="3">
        <f t="shared" si="83"/>
        <v>0</v>
      </c>
      <c r="P677" s="3">
        <f t="shared" si="85"/>
        <v>365</v>
      </c>
      <c r="Q677" s="51">
        <f t="shared" si="84"/>
        <v>104488.54999999999</v>
      </c>
      <c r="R677" s="51"/>
      <c r="S677" s="51"/>
      <c r="T677" s="51"/>
      <c r="U677" s="51"/>
      <c r="V677" s="51"/>
      <c r="W677" s="13">
        <f t="shared" si="86"/>
        <v>89.754098360655732</v>
      </c>
      <c r="X677" s="14">
        <f t="shared" si="87"/>
        <v>39.89071038251366</v>
      </c>
    </row>
    <row r="678" spans="1:24" ht="14.5" x14ac:dyDescent="0.35">
      <c r="A678">
        <v>2784</v>
      </c>
      <c r="B678" t="s">
        <v>890</v>
      </c>
      <c r="C678" t="s">
        <v>1385</v>
      </c>
      <c r="D678" t="s">
        <v>284</v>
      </c>
      <c r="E678" t="s">
        <v>276</v>
      </c>
      <c r="F678" t="s">
        <v>310</v>
      </c>
      <c r="G678" t="s">
        <v>40</v>
      </c>
      <c r="H678" s="6">
        <v>43831</v>
      </c>
      <c r="I678" s="2">
        <v>45657</v>
      </c>
      <c r="J678">
        <v>300.25</v>
      </c>
      <c r="K678" s="45">
        <f t="shared" si="80"/>
        <v>648.29633986928104</v>
      </c>
      <c r="L678" s="2"/>
      <c r="M678" s="3">
        <f t="shared" si="81"/>
        <v>366</v>
      </c>
      <c r="N678" s="3">
        <f t="shared" si="82"/>
        <v>2</v>
      </c>
      <c r="O678" s="3">
        <f t="shared" si="83"/>
        <v>0</v>
      </c>
      <c r="P678" s="3">
        <f t="shared" si="85"/>
        <v>364</v>
      </c>
      <c r="Q678" s="51">
        <f t="shared" si="84"/>
        <v>109291</v>
      </c>
      <c r="R678" s="51"/>
      <c r="S678" s="51"/>
      <c r="T678" s="51"/>
      <c r="U678" s="51"/>
      <c r="V678" s="51"/>
      <c r="W678" s="13">
        <f t="shared" si="86"/>
        <v>89.508196721311478</v>
      </c>
      <c r="X678" s="14">
        <f t="shared" si="87"/>
        <v>39.781420765027335</v>
      </c>
    </row>
    <row r="679" spans="1:24" ht="14.5" x14ac:dyDescent="0.35">
      <c r="A679">
        <v>2785</v>
      </c>
      <c r="B679" t="s">
        <v>891</v>
      </c>
      <c r="C679" t="s">
        <v>1385</v>
      </c>
      <c r="D679" t="s">
        <v>816</v>
      </c>
      <c r="E679" t="s">
        <v>276</v>
      </c>
      <c r="F679" t="s">
        <v>1500</v>
      </c>
      <c r="G679" t="s">
        <v>40</v>
      </c>
      <c r="H679" s="6">
        <v>45012</v>
      </c>
      <c r="I679" s="2">
        <v>45657</v>
      </c>
      <c r="J679">
        <v>300.25</v>
      </c>
      <c r="K679" s="45">
        <f t="shared" si="80"/>
        <v>1109.9450980392155</v>
      </c>
      <c r="L679" s="2"/>
      <c r="M679" s="3">
        <f t="shared" si="81"/>
        <v>366</v>
      </c>
      <c r="N679" s="3">
        <f t="shared" si="82"/>
        <v>2</v>
      </c>
      <c r="O679" s="3">
        <f t="shared" si="83"/>
        <v>0</v>
      </c>
      <c r="P679" s="3">
        <f t="shared" si="85"/>
        <v>364</v>
      </c>
      <c r="Q679" s="51">
        <f t="shared" si="84"/>
        <v>109291</v>
      </c>
      <c r="R679" s="51"/>
      <c r="S679" s="51"/>
      <c r="T679" s="51"/>
      <c r="U679" s="51"/>
      <c r="V679" s="51"/>
      <c r="W679" s="13">
        <f t="shared" si="86"/>
        <v>89.508196721311478</v>
      </c>
      <c r="X679" s="14">
        <f t="shared" si="87"/>
        <v>39.781420765027335</v>
      </c>
    </row>
    <row r="680" spans="1:24" ht="14.5" x14ac:dyDescent="0.35">
      <c r="A680">
        <v>2786</v>
      </c>
      <c r="B680" t="s">
        <v>893</v>
      </c>
      <c r="C680" t="s">
        <v>1385</v>
      </c>
      <c r="D680" t="s">
        <v>533</v>
      </c>
      <c r="E680" t="s">
        <v>276</v>
      </c>
      <c r="F680" t="s">
        <v>441</v>
      </c>
      <c r="G680" t="s">
        <v>1529</v>
      </c>
      <c r="H680" s="6">
        <v>45019</v>
      </c>
      <c r="I680" s="2">
        <v>45657</v>
      </c>
      <c r="J680">
        <v>455.88</v>
      </c>
      <c r="K680" s="45">
        <f t="shared" si="80"/>
        <v>730.96575163398688</v>
      </c>
      <c r="L680" s="2"/>
      <c r="M680" s="3">
        <f t="shared" si="81"/>
        <v>366</v>
      </c>
      <c r="N680" s="3">
        <f t="shared" si="82"/>
        <v>2</v>
      </c>
      <c r="O680" s="3">
        <f t="shared" si="83"/>
        <v>0</v>
      </c>
      <c r="P680" s="3">
        <f t="shared" si="85"/>
        <v>364</v>
      </c>
      <c r="Q680" s="51">
        <f t="shared" si="84"/>
        <v>165940.32</v>
      </c>
      <c r="R680" s="51"/>
      <c r="S680" s="51"/>
      <c r="T680" s="51"/>
      <c r="U680" s="51"/>
      <c r="V680" s="51"/>
      <c r="W680" s="13">
        <f t="shared" si="86"/>
        <v>89.508196721311478</v>
      </c>
      <c r="X680" s="14">
        <f t="shared" si="87"/>
        <v>39.781420765027335</v>
      </c>
    </row>
    <row r="681" spans="1:24" ht="14.5" x14ac:dyDescent="0.35">
      <c r="A681">
        <v>2787</v>
      </c>
      <c r="B681" t="s">
        <v>894</v>
      </c>
      <c r="C681" t="s">
        <v>1488</v>
      </c>
      <c r="D681" t="s">
        <v>728</v>
      </c>
      <c r="E681" t="s">
        <v>276</v>
      </c>
      <c r="F681" t="s">
        <v>729</v>
      </c>
      <c r="G681" t="s">
        <v>1529</v>
      </c>
      <c r="H681" s="6">
        <v>45019</v>
      </c>
      <c r="I681" s="2">
        <v>45657</v>
      </c>
      <c r="J681">
        <v>546.1</v>
      </c>
      <c r="K681" s="45" t="e">
        <f t="shared" si="80"/>
        <v>#N/A</v>
      </c>
      <c r="L681" s="2"/>
      <c r="M681" s="3">
        <f t="shared" si="81"/>
        <v>366</v>
      </c>
      <c r="N681" s="3">
        <f t="shared" si="82"/>
        <v>0</v>
      </c>
      <c r="O681" s="3">
        <f t="shared" si="83"/>
        <v>0</v>
      </c>
      <c r="P681" s="3">
        <f t="shared" si="85"/>
        <v>366</v>
      </c>
      <c r="Q681" s="51">
        <f t="shared" si="84"/>
        <v>190885.10399999999</v>
      </c>
      <c r="R681" s="51"/>
      <c r="S681" s="51"/>
      <c r="T681" s="51"/>
      <c r="U681" s="51"/>
      <c r="V681" s="51"/>
      <c r="W681" s="13">
        <f t="shared" si="86"/>
        <v>90</v>
      </c>
      <c r="X681" s="14">
        <f t="shared" si="87"/>
        <v>40</v>
      </c>
    </row>
    <row r="682" spans="1:24" ht="14.5" x14ac:dyDescent="0.35">
      <c r="A682">
        <v>2788</v>
      </c>
      <c r="B682" t="s">
        <v>895</v>
      </c>
      <c r="C682" t="s">
        <v>1385</v>
      </c>
      <c r="D682" t="s">
        <v>469</v>
      </c>
      <c r="E682" t="s">
        <v>276</v>
      </c>
      <c r="F682" t="s">
        <v>1500</v>
      </c>
      <c r="G682" t="s">
        <v>40</v>
      </c>
      <c r="H682" s="6">
        <v>45019</v>
      </c>
      <c r="I682" s="2">
        <v>45657</v>
      </c>
      <c r="J682">
        <v>286.27</v>
      </c>
      <c r="K682" s="45">
        <f t="shared" si="80"/>
        <v>642.24</v>
      </c>
      <c r="L682" s="2"/>
      <c r="M682" s="3">
        <f t="shared" si="81"/>
        <v>366</v>
      </c>
      <c r="N682" s="3">
        <f t="shared" si="82"/>
        <v>41</v>
      </c>
      <c r="O682" s="3">
        <f t="shared" si="83"/>
        <v>5</v>
      </c>
      <c r="P682" s="3">
        <f t="shared" si="85"/>
        <v>320</v>
      </c>
      <c r="Q682" s="51">
        <f t="shared" si="84"/>
        <v>91606.399999999994</v>
      </c>
      <c r="R682" s="51"/>
      <c r="S682" s="51"/>
      <c r="T682" s="51"/>
      <c r="U682" s="51"/>
      <c r="V682" s="51"/>
      <c r="W682" s="13">
        <f t="shared" si="86"/>
        <v>78.688524590163937</v>
      </c>
      <c r="X682" s="14">
        <f t="shared" si="87"/>
        <v>34.972677595628411</v>
      </c>
    </row>
    <row r="683" spans="1:24" ht="14.5" x14ac:dyDescent="0.35">
      <c r="A683">
        <v>2789</v>
      </c>
      <c r="B683" t="s">
        <v>1453</v>
      </c>
      <c r="C683" t="s">
        <v>1488</v>
      </c>
      <c r="D683" t="s">
        <v>668</v>
      </c>
      <c r="E683" t="s">
        <v>276</v>
      </c>
      <c r="F683" t="s">
        <v>669</v>
      </c>
      <c r="G683" t="s">
        <v>40</v>
      </c>
      <c r="H683" s="6">
        <v>45019</v>
      </c>
      <c r="I683" s="2">
        <v>45657</v>
      </c>
      <c r="J683">
        <v>250</v>
      </c>
      <c r="K683" s="45" t="e">
        <f t="shared" si="80"/>
        <v>#N/A</v>
      </c>
      <c r="L683" s="2"/>
      <c r="M683" s="3">
        <f t="shared" si="81"/>
        <v>366</v>
      </c>
      <c r="N683" s="3">
        <f t="shared" si="82"/>
        <v>0</v>
      </c>
      <c r="O683" s="3">
        <f t="shared" si="83"/>
        <v>32</v>
      </c>
      <c r="P683" s="3">
        <f t="shared" si="85"/>
        <v>334</v>
      </c>
      <c r="Q683" s="51">
        <f t="shared" si="84"/>
        <v>83500</v>
      </c>
      <c r="R683" s="51"/>
      <c r="S683" s="51"/>
      <c r="T683" s="51"/>
      <c r="U683" s="51"/>
      <c r="V683" s="51"/>
      <c r="W683" s="13">
        <f t="shared" si="86"/>
        <v>82.131147540983605</v>
      </c>
      <c r="X683" s="14">
        <f t="shared" si="87"/>
        <v>36.502732240437169</v>
      </c>
    </row>
    <row r="684" spans="1:24" ht="14.5" x14ac:dyDescent="0.35">
      <c r="A684">
        <v>2791</v>
      </c>
      <c r="B684" t="s">
        <v>896</v>
      </c>
      <c r="C684" t="s">
        <v>1385</v>
      </c>
      <c r="D684" t="s">
        <v>275</v>
      </c>
      <c r="E684" t="s">
        <v>276</v>
      </c>
      <c r="F684" t="s">
        <v>310</v>
      </c>
      <c r="G684" t="s">
        <v>40</v>
      </c>
      <c r="H684" s="6">
        <v>45110</v>
      </c>
      <c r="I684" s="2">
        <v>45657</v>
      </c>
      <c r="J684">
        <v>300.25</v>
      </c>
      <c r="K684" s="45">
        <f t="shared" si="80"/>
        <v>916.0371895424837</v>
      </c>
      <c r="L684" s="2"/>
      <c r="M684" s="3">
        <f t="shared" si="81"/>
        <v>366</v>
      </c>
      <c r="N684" s="3">
        <f t="shared" si="82"/>
        <v>2</v>
      </c>
      <c r="O684" s="3">
        <f t="shared" si="83"/>
        <v>0</v>
      </c>
      <c r="P684" s="3">
        <f t="shared" si="85"/>
        <v>364</v>
      </c>
      <c r="Q684" s="51">
        <f t="shared" si="84"/>
        <v>109291</v>
      </c>
      <c r="R684" s="51"/>
      <c r="S684" s="51"/>
      <c r="T684" s="51"/>
      <c r="U684" s="51"/>
      <c r="V684" s="51"/>
      <c r="W684" s="13">
        <f t="shared" si="86"/>
        <v>89.508196721311478</v>
      </c>
      <c r="X684" s="14">
        <f t="shared" si="87"/>
        <v>39.781420765027335</v>
      </c>
    </row>
    <row r="685" spans="1:24" ht="14.5" x14ac:dyDescent="0.35">
      <c r="A685">
        <v>2792</v>
      </c>
      <c r="B685" t="s">
        <v>897</v>
      </c>
      <c r="C685" t="s">
        <v>1385</v>
      </c>
      <c r="D685" t="s">
        <v>821</v>
      </c>
      <c r="E685" t="s">
        <v>276</v>
      </c>
      <c r="F685" t="s">
        <v>1500</v>
      </c>
      <c r="G685" t="s">
        <v>40</v>
      </c>
      <c r="H685" s="6">
        <v>45138</v>
      </c>
      <c r="I685" s="2">
        <v>45657</v>
      </c>
      <c r="J685">
        <v>362.6</v>
      </c>
      <c r="K685" s="45">
        <f t="shared" si="80"/>
        <v>763.81143790849683</v>
      </c>
      <c r="L685" s="2"/>
      <c r="M685" s="3">
        <f t="shared" si="81"/>
        <v>366</v>
      </c>
      <c r="N685" s="3">
        <f t="shared" si="82"/>
        <v>5</v>
      </c>
      <c r="O685" s="3">
        <f t="shared" si="83"/>
        <v>0</v>
      </c>
      <c r="P685" s="3">
        <f t="shared" si="85"/>
        <v>361</v>
      </c>
      <c r="Q685" s="51">
        <f t="shared" si="84"/>
        <v>130898.6</v>
      </c>
      <c r="R685" s="51"/>
      <c r="S685" s="51"/>
      <c r="T685" s="51"/>
      <c r="U685" s="51"/>
      <c r="V685" s="51"/>
      <c r="W685" s="13">
        <f t="shared" si="86"/>
        <v>88.770491803278688</v>
      </c>
      <c r="X685" s="14">
        <f t="shared" si="87"/>
        <v>39.453551912568301</v>
      </c>
    </row>
    <row r="686" spans="1:24" ht="14.5" x14ac:dyDescent="0.35">
      <c r="A686">
        <v>2793</v>
      </c>
      <c r="B686" t="s">
        <v>898</v>
      </c>
      <c r="C686" t="s">
        <v>1385</v>
      </c>
      <c r="D686" t="s">
        <v>821</v>
      </c>
      <c r="E686" t="s">
        <v>276</v>
      </c>
      <c r="F686" t="s">
        <v>1500</v>
      </c>
      <c r="G686" t="s">
        <v>40</v>
      </c>
      <c r="H686" s="6">
        <v>45138</v>
      </c>
      <c r="I686" s="2">
        <v>45657</v>
      </c>
      <c r="J686">
        <v>362.6</v>
      </c>
      <c r="K686" s="45">
        <f t="shared" si="80"/>
        <v>742.93986928104584</v>
      </c>
      <c r="L686" s="2"/>
      <c r="M686" s="3">
        <f t="shared" si="81"/>
        <v>366</v>
      </c>
      <c r="N686" s="3">
        <f t="shared" si="82"/>
        <v>2</v>
      </c>
      <c r="O686" s="3">
        <f t="shared" si="83"/>
        <v>0</v>
      </c>
      <c r="P686" s="3">
        <f t="shared" si="85"/>
        <v>364</v>
      </c>
      <c r="Q686" s="51">
        <f t="shared" si="84"/>
        <v>131986.4</v>
      </c>
      <c r="R686" s="51"/>
      <c r="S686" s="51"/>
      <c r="T686" s="51"/>
      <c r="U686" s="51"/>
      <c r="V686" s="51"/>
      <c r="W686" s="13">
        <f t="shared" si="86"/>
        <v>89.508196721311478</v>
      </c>
      <c r="X686" s="14">
        <f t="shared" si="87"/>
        <v>39.781420765027335</v>
      </c>
    </row>
    <row r="687" spans="1:24" ht="14.5" x14ac:dyDescent="0.35">
      <c r="A687">
        <v>2794</v>
      </c>
      <c r="B687" t="s">
        <v>899</v>
      </c>
      <c r="C687" t="s">
        <v>1385</v>
      </c>
      <c r="D687" t="s">
        <v>821</v>
      </c>
      <c r="E687" t="s">
        <v>276</v>
      </c>
      <c r="F687" t="s">
        <v>1500</v>
      </c>
      <c r="G687" t="s">
        <v>40</v>
      </c>
      <c r="H687" s="6">
        <v>45138</v>
      </c>
      <c r="I687" s="2">
        <v>45657</v>
      </c>
      <c r="J687">
        <v>362.6</v>
      </c>
      <c r="K687" s="45">
        <f t="shared" si="80"/>
        <v>864.63026143790864</v>
      </c>
      <c r="L687" s="2"/>
      <c r="M687" s="3">
        <f t="shared" si="81"/>
        <v>366</v>
      </c>
      <c r="N687" s="3">
        <f t="shared" si="82"/>
        <v>2</v>
      </c>
      <c r="O687" s="3">
        <f t="shared" si="83"/>
        <v>0</v>
      </c>
      <c r="P687" s="3">
        <f t="shared" si="85"/>
        <v>364</v>
      </c>
      <c r="Q687" s="51">
        <f t="shared" si="84"/>
        <v>131986.4</v>
      </c>
      <c r="R687" s="51"/>
      <c r="S687" s="51"/>
      <c r="T687" s="51"/>
      <c r="U687" s="51"/>
      <c r="V687" s="51"/>
      <c r="W687" s="13">
        <f t="shared" si="86"/>
        <v>89.508196721311478</v>
      </c>
      <c r="X687" s="14">
        <f t="shared" si="87"/>
        <v>39.781420765027335</v>
      </c>
    </row>
    <row r="688" spans="1:24" ht="14.5" x14ac:dyDescent="0.35">
      <c r="A688">
        <v>2795</v>
      </c>
      <c r="B688" t="s">
        <v>900</v>
      </c>
      <c r="C688" t="s">
        <v>1385</v>
      </c>
      <c r="D688" t="s">
        <v>469</v>
      </c>
      <c r="E688" t="s">
        <v>276</v>
      </c>
      <c r="F688" t="s">
        <v>1500</v>
      </c>
      <c r="G688" t="s">
        <v>40</v>
      </c>
      <c r="H688" s="6">
        <v>45138</v>
      </c>
      <c r="I688" s="2">
        <v>45657</v>
      </c>
      <c r="J688">
        <v>286.27</v>
      </c>
      <c r="K688" s="45">
        <f t="shared" si="80"/>
        <v>681</v>
      </c>
      <c r="L688" s="2"/>
      <c r="M688" s="3">
        <f t="shared" si="81"/>
        <v>366</v>
      </c>
      <c r="N688" s="3">
        <f t="shared" si="82"/>
        <v>0</v>
      </c>
      <c r="O688" s="3">
        <f t="shared" si="83"/>
        <v>0</v>
      </c>
      <c r="P688" s="3">
        <f t="shared" si="85"/>
        <v>366</v>
      </c>
      <c r="Q688" s="51">
        <f t="shared" si="84"/>
        <v>104774.81999999999</v>
      </c>
      <c r="R688" s="51"/>
      <c r="S688" s="51"/>
      <c r="T688" s="51"/>
      <c r="U688" s="51"/>
      <c r="V688" s="51"/>
      <c r="W688" s="13">
        <f t="shared" si="86"/>
        <v>90</v>
      </c>
      <c r="X688" s="14">
        <f t="shared" si="87"/>
        <v>40</v>
      </c>
    </row>
    <row r="689" spans="1:24" ht="14.5" x14ac:dyDescent="0.35">
      <c r="A689">
        <v>2796</v>
      </c>
      <c r="B689" t="s">
        <v>901</v>
      </c>
      <c r="C689" t="s">
        <v>1385</v>
      </c>
      <c r="D689" t="s">
        <v>469</v>
      </c>
      <c r="E689" t="s">
        <v>276</v>
      </c>
      <c r="F689" t="s">
        <v>1500</v>
      </c>
      <c r="G689" t="s">
        <v>40</v>
      </c>
      <c r="H689" s="6">
        <v>45138</v>
      </c>
      <c r="I689" s="2">
        <v>45657</v>
      </c>
      <c r="J689">
        <v>286.27</v>
      </c>
      <c r="K689" s="45">
        <f t="shared" si="80"/>
        <v>683.25705882352941</v>
      </c>
      <c r="L689" s="2"/>
      <c r="M689" s="3">
        <f t="shared" si="81"/>
        <v>366</v>
      </c>
      <c r="N689" s="3">
        <f t="shared" si="82"/>
        <v>5</v>
      </c>
      <c r="O689" s="3">
        <f t="shared" si="83"/>
        <v>0</v>
      </c>
      <c r="P689" s="3">
        <f t="shared" si="85"/>
        <v>361</v>
      </c>
      <c r="Q689" s="51">
        <f t="shared" si="84"/>
        <v>103343.46999999999</v>
      </c>
      <c r="R689" s="51"/>
      <c r="S689" s="51"/>
      <c r="T689" s="51"/>
      <c r="U689" s="51"/>
      <c r="V689" s="51"/>
      <c r="W689" s="13">
        <f t="shared" si="86"/>
        <v>88.770491803278688</v>
      </c>
      <c r="X689" s="14">
        <f t="shared" si="87"/>
        <v>39.453551912568301</v>
      </c>
    </row>
    <row r="690" spans="1:24" ht="14.5" x14ac:dyDescent="0.35">
      <c r="A690">
        <v>2797</v>
      </c>
      <c r="B690" t="s">
        <v>902</v>
      </c>
      <c r="C690" t="s">
        <v>1385</v>
      </c>
      <c r="D690" t="s">
        <v>469</v>
      </c>
      <c r="E690" t="s">
        <v>276</v>
      </c>
      <c r="F690" t="s">
        <v>1500</v>
      </c>
      <c r="G690" t="s">
        <v>40</v>
      </c>
      <c r="H690" s="6">
        <v>45138</v>
      </c>
      <c r="I690" s="2">
        <v>45657</v>
      </c>
      <c r="J690">
        <v>286.27</v>
      </c>
      <c r="K690" s="45">
        <f t="shared" si="80"/>
        <v>704.98516339869286</v>
      </c>
      <c r="L690" s="2"/>
      <c r="M690" s="3">
        <f t="shared" si="81"/>
        <v>366</v>
      </c>
      <c r="N690" s="3">
        <f t="shared" si="82"/>
        <v>4</v>
      </c>
      <c r="O690" s="3">
        <f t="shared" si="83"/>
        <v>0</v>
      </c>
      <c r="P690" s="3">
        <f t="shared" si="85"/>
        <v>362</v>
      </c>
      <c r="Q690" s="51">
        <f t="shared" si="84"/>
        <v>103629.73999999999</v>
      </c>
      <c r="R690" s="51"/>
      <c r="S690" s="51"/>
      <c r="T690" s="51"/>
      <c r="U690" s="51"/>
      <c r="V690" s="51"/>
      <c r="W690" s="13">
        <f t="shared" si="86"/>
        <v>89.016393442622956</v>
      </c>
      <c r="X690" s="14">
        <f t="shared" si="87"/>
        <v>39.562841530054641</v>
      </c>
    </row>
    <row r="691" spans="1:24" ht="14.5" x14ac:dyDescent="0.35">
      <c r="A691">
        <v>2800</v>
      </c>
      <c r="B691" t="s">
        <v>903</v>
      </c>
      <c r="C691" t="s">
        <v>1385</v>
      </c>
      <c r="D691" t="s">
        <v>766</v>
      </c>
      <c r="E691" t="s">
        <v>276</v>
      </c>
      <c r="F691" t="s">
        <v>753</v>
      </c>
      <c r="G691" t="s">
        <v>40</v>
      </c>
      <c r="H691" s="6">
        <v>45138</v>
      </c>
      <c r="I691" s="2">
        <v>45657</v>
      </c>
      <c r="J691">
        <v>386.25</v>
      </c>
      <c r="K691" s="45">
        <f t="shared" si="80"/>
        <v>667.22287581699345</v>
      </c>
      <c r="L691" s="2"/>
      <c r="M691" s="3">
        <f t="shared" si="81"/>
        <v>366</v>
      </c>
      <c r="N691" s="3">
        <f t="shared" si="82"/>
        <v>1</v>
      </c>
      <c r="O691" s="3">
        <f t="shared" si="83"/>
        <v>0</v>
      </c>
      <c r="P691" s="3">
        <f t="shared" si="85"/>
        <v>365</v>
      </c>
      <c r="Q691" s="51">
        <f t="shared" si="84"/>
        <v>140981.25</v>
      </c>
      <c r="R691" s="51"/>
      <c r="S691" s="51"/>
      <c r="T691" s="51"/>
      <c r="U691" s="51"/>
      <c r="V691" s="51"/>
      <c r="W691" s="13">
        <f t="shared" si="86"/>
        <v>89.754098360655732</v>
      </c>
      <c r="X691" s="14">
        <f t="shared" si="87"/>
        <v>39.89071038251366</v>
      </c>
    </row>
    <row r="692" spans="1:24" ht="14.5" x14ac:dyDescent="0.35">
      <c r="A692">
        <v>2801</v>
      </c>
      <c r="B692" t="s">
        <v>904</v>
      </c>
      <c r="C692" t="s">
        <v>1488</v>
      </c>
      <c r="D692" t="s">
        <v>469</v>
      </c>
      <c r="E692" t="s">
        <v>276</v>
      </c>
      <c r="F692" t="s">
        <v>307</v>
      </c>
      <c r="G692" t="s">
        <v>40</v>
      </c>
      <c r="H692" s="6">
        <v>45159</v>
      </c>
      <c r="I692" s="2">
        <v>45657</v>
      </c>
      <c r="J692">
        <v>250</v>
      </c>
      <c r="K692" s="45" t="e">
        <f t="shared" si="80"/>
        <v>#N/A</v>
      </c>
      <c r="L692" s="2"/>
      <c r="M692" s="3">
        <f t="shared" si="81"/>
        <v>366</v>
      </c>
      <c r="N692" s="3">
        <f t="shared" si="82"/>
        <v>0</v>
      </c>
      <c r="O692" s="3">
        <f t="shared" si="83"/>
        <v>0</v>
      </c>
      <c r="P692" s="3">
        <f t="shared" si="85"/>
        <v>366</v>
      </c>
      <c r="Q692" s="51">
        <f t="shared" si="84"/>
        <v>91500</v>
      </c>
      <c r="R692" s="51"/>
      <c r="S692" s="51"/>
      <c r="T692" s="51"/>
      <c r="U692" s="51"/>
      <c r="V692" s="51"/>
      <c r="W692" s="13">
        <f t="shared" si="86"/>
        <v>90</v>
      </c>
      <c r="X692" s="14">
        <f t="shared" si="87"/>
        <v>40</v>
      </c>
    </row>
    <row r="693" spans="1:24" ht="14.5" x14ac:dyDescent="0.35">
      <c r="A693">
        <v>2802</v>
      </c>
      <c r="B693" t="s">
        <v>1454</v>
      </c>
      <c r="C693" t="s">
        <v>1385</v>
      </c>
      <c r="D693" t="s">
        <v>469</v>
      </c>
      <c r="E693" t="s">
        <v>276</v>
      </c>
      <c r="F693" t="s">
        <v>1500</v>
      </c>
      <c r="G693" t="s">
        <v>40</v>
      </c>
      <c r="H693" s="6">
        <v>45362</v>
      </c>
      <c r="I693" s="2">
        <v>45657</v>
      </c>
      <c r="J693">
        <v>286.27</v>
      </c>
      <c r="K693" s="45">
        <f t="shared" si="80"/>
        <v>678.82339869281043</v>
      </c>
      <c r="L693" s="2"/>
      <c r="M693" s="3">
        <f t="shared" si="81"/>
        <v>296</v>
      </c>
      <c r="N693" s="3">
        <f t="shared" si="82"/>
        <v>4</v>
      </c>
      <c r="O693" s="3">
        <f t="shared" si="83"/>
        <v>0</v>
      </c>
      <c r="P693" s="3">
        <f t="shared" si="85"/>
        <v>292</v>
      </c>
      <c r="Q693" s="51">
        <f t="shared" si="84"/>
        <v>83590.84</v>
      </c>
      <c r="R693" s="51"/>
      <c r="S693" s="51"/>
      <c r="T693" s="51"/>
      <c r="U693" s="51"/>
      <c r="V693" s="51"/>
      <c r="W693" s="13">
        <f t="shared" si="86"/>
        <v>71.803278688524586</v>
      </c>
      <c r="X693" s="14">
        <f t="shared" si="87"/>
        <v>31.91256830601094</v>
      </c>
    </row>
    <row r="694" spans="1:24" ht="14.5" x14ac:dyDescent="0.35">
      <c r="A694">
        <v>2803</v>
      </c>
      <c r="B694" t="s">
        <v>1455</v>
      </c>
      <c r="C694" t="s">
        <v>1385</v>
      </c>
      <c r="D694" t="s">
        <v>469</v>
      </c>
      <c r="E694" t="s">
        <v>276</v>
      </c>
      <c r="F694" t="s">
        <v>1500</v>
      </c>
      <c r="G694" t="s">
        <v>40</v>
      </c>
      <c r="H694" s="6">
        <v>45362</v>
      </c>
      <c r="I694" s="2">
        <v>45657</v>
      </c>
      <c r="J694">
        <v>286.27</v>
      </c>
      <c r="K694" s="45">
        <f t="shared" si="80"/>
        <v>699.2600000000001</v>
      </c>
      <c r="L694" s="2"/>
      <c r="M694" s="3">
        <f t="shared" si="81"/>
        <v>296</v>
      </c>
      <c r="N694" s="3">
        <f t="shared" si="82"/>
        <v>0</v>
      </c>
      <c r="O694" s="3">
        <f t="shared" si="83"/>
        <v>0</v>
      </c>
      <c r="P694" s="3">
        <f t="shared" si="85"/>
        <v>296</v>
      </c>
      <c r="Q694" s="51">
        <f t="shared" si="84"/>
        <v>84735.92</v>
      </c>
      <c r="R694" s="51"/>
      <c r="S694" s="51"/>
      <c r="T694" s="51"/>
      <c r="U694" s="51"/>
      <c r="V694" s="51"/>
      <c r="W694" s="13">
        <f t="shared" si="86"/>
        <v>72.786885245901644</v>
      </c>
      <c r="X694" s="14">
        <f t="shared" si="87"/>
        <v>32.349726775956285</v>
      </c>
    </row>
    <row r="695" spans="1:24" ht="14.5" x14ac:dyDescent="0.35">
      <c r="A695">
        <v>2804</v>
      </c>
      <c r="B695" t="s">
        <v>1456</v>
      </c>
      <c r="C695" t="s">
        <v>1385</v>
      </c>
      <c r="D695" t="s">
        <v>469</v>
      </c>
      <c r="E695" t="s">
        <v>276</v>
      </c>
      <c r="F695" t="s">
        <v>310</v>
      </c>
      <c r="G695" t="s">
        <v>40</v>
      </c>
      <c r="H695" s="6">
        <v>45432</v>
      </c>
      <c r="I695" s="2">
        <v>45657</v>
      </c>
      <c r="J695">
        <v>286.27</v>
      </c>
      <c r="K695" s="45">
        <f t="shared" si="80"/>
        <v>476.13980392156861</v>
      </c>
      <c r="L695" s="2"/>
      <c r="M695" s="3">
        <f t="shared" si="81"/>
        <v>226</v>
      </c>
      <c r="N695" s="3">
        <f t="shared" si="82"/>
        <v>2</v>
      </c>
      <c r="O695" s="3">
        <f t="shared" si="83"/>
        <v>0</v>
      </c>
      <c r="P695" s="3">
        <f t="shared" si="85"/>
        <v>224</v>
      </c>
      <c r="Q695" s="51">
        <f t="shared" si="84"/>
        <v>64124.479999999996</v>
      </c>
      <c r="R695" s="51"/>
      <c r="S695" s="51"/>
      <c r="T695" s="51"/>
      <c r="U695" s="51"/>
      <c r="V695" s="51"/>
      <c r="W695" s="13">
        <f t="shared" si="86"/>
        <v>55.081967213114751</v>
      </c>
      <c r="X695" s="14">
        <f t="shared" si="87"/>
        <v>24.480874316939889</v>
      </c>
    </row>
    <row r="696" spans="1:24" ht="14.5" x14ac:dyDescent="0.35">
      <c r="A696">
        <v>2805</v>
      </c>
      <c r="B696" t="s">
        <v>1457</v>
      </c>
      <c r="C696" t="s">
        <v>1488</v>
      </c>
      <c r="D696" t="s">
        <v>469</v>
      </c>
      <c r="E696" t="s">
        <v>276</v>
      </c>
      <c r="F696" t="s">
        <v>310</v>
      </c>
      <c r="G696" t="s">
        <v>40</v>
      </c>
      <c r="H696" s="6">
        <v>45509</v>
      </c>
      <c r="I696" s="2">
        <v>45657</v>
      </c>
      <c r="J696">
        <v>286.27</v>
      </c>
      <c r="K696" s="45" t="e">
        <f t="shared" si="80"/>
        <v>#N/A</v>
      </c>
      <c r="L696" s="2"/>
      <c r="M696" s="3">
        <f t="shared" si="81"/>
        <v>149</v>
      </c>
      <c r="N696" s="3">
        <f t="shared" si="82"/>
        <v>0</v>
      </c>
      <c r="O696" s="3">
        <f t="shared" si="83"/>
        <v>4</v>
      </c>
      <c r="P696" s="3">
        <f t="shared" si="85"/>
        <v>145</v>
      </c>
      <c r="Q696" s="51">
        <f t="shared" si="84"/>
        <v>41509.149999999994</v>
      </c>
      <c r="R696" s="51"/>
      <c r="S696" s="51"/>
      <c r="T696" s="51"/>
      <c r="U696" s="51"/>
      <c r="V696" s="51"/>
      <c r="W696" s="13">
        <f t="shared" si="86"/>
        <v>35.655737704918032</v>
      </c>
      <c r="X696" s="14">
        <f t="shared" si="87"/>
        <v>15.84699453551913</v>
      </c>
    </row>
    <row r="697" spans="1:24" ht="14.5" x14ac:dyDescent="0.35">
      <c r="A697">
        <v>2806</v>
      </c>
      <c r="B697" t="s">
        <v>1458</v>
      </c>
      <c r="C697" t="s">
        <v>1385</v>
      </c>
      <c r="D697" t="s">
        <v>469</v>
      </c>
      <c r="E697" t="s">
        <v>276</v>
      </c>
      <c r="F697" t="s">
        <v>1500</v>
      </c>
      <c r="G697" t="s">
        <v>40</v>
      </c>
      <c r="H697" s="6">
        <v>45552</v>
      </c>
      <c r="I697" s="2">
        <v>45657</v>
      </c>
      <c r="J697">
        <v>286.27</v>
      </c>
      <c r="K697" s="45">
        <f t="shared" si="80"/>
        <v>254.79163398692816</v>
      </c>
      <c r="L697" s="2"/>
      <c r="M697" s="3">
        <f t="shared" si="81"/>
        <v>106</v>
      </c>
      <c r="N697" s="3">
        <f t="shared" si="82"/>
        <v>7</v>
      </c>
      <c r="O697" s="3">
        <f t="shared" si="83"/>
        <v>0</v>
      </c>
      <c r="P697" s="3">
        <f t="shared" si="85"/>
        <v>99</v>
      </c>
      <c r="Q697" s="51">
        <f t="shared" si="84"/>
        <v>28340.73</v>
      </c>
      <c r="R697" s="51"/>
      <c r="S697" s="51"/>
      <c r="T697" s="51"/>
      <c r="U697" s="51"/>
      <c r="V697" s="51"/>
      <c r="W697" s="13">
        <f t="shared" si="86"/>
        <v>24.344262295081968</v>
      </c>
      <c r="X697" s="14">
        <f t="shared" si="87"/>
        <v>10.819672131147541</v>
      </c>
    </row>
    <row r="698" spans="1:24" ht="14.5" x14ac:dyDescent="0.35">
      <c r="A698">
        <v>2807</v>
      </c>
      <c r="B698" t="s">
        <v>1459</v>
      </c>
      <c r="C698" t="s">
        <v>1488</v>
      </c>
      <c r="D698" t="s">
        <v>1491</v>
      </c>
      <c r="E698" t="s">
        <v>276</v>
      </c>
      <c r="F698" t="s">
        <v>1505</v>
      </c>
      <c r="G698" t="s">
        <v>40</v>
      </c>
      <c r="H698" s="6">
        <v>45551</v>
      </c>
      <c r="I698" s="2">
        <v>45657</v>
      </c>
      <c r="J698">
        <v>268.75</v>
      </c>
      <c r="K698" s="45" t="e">
        <f t="shared" si="80"/>
        <v>#N/A</v>
      </c>
      <c r="L698" s="2"/>
      <c r="M698" s="3">
        <f t="shared" si="81"/>
        <v>107</v>
      </c>
      <c r="N698" s="3">
        <f t="shared" si="82"/>
        <v>0</v>
      </c>
      <c r="O698" s="3">
        <f t="shared" si="83"/>
        <v>0</v>
      </c>
      <c r="P698" s="3">
        <f t="shared" si="85"/>
        <v>107</v>
      </c>
      <c r="Q698" s="51">
        <f t="shared" si="84"/>
        <v>28756.25</v>
      </c>
      <c r="R698" s="51"/>
      <c r="S698" s="51"/>
      <c r="T698" s="51"/>
      <c r="U698" s="51"/>
      <c r="V698" s="51"/>
      <c r="W698" s="13">
        <f t="shared" si="86"/>
        <v>26.311475409836063</v>
      </c>
      <c r="X698" s="14">
        <f t="shared" si="87"/>
        <v>11.693989071038253</v>
      </c>
    </row>
    <row r="699" spans="1:24" ht="14.5" x14ac:dyDescent="0.35">
      <c r="A699">
        <v>3001</v>
      </c>
      <c r="B699" t="s">
        <v>906</v>
      </c>
      <c r="C699" t="s">
        <v>1385</v>
      </c>
      <c r="D699" t="s">
        <v>907</v>
      </c>
      <c r="E699" t="s">
        <v>8</v>
      </c>
      <c r="F699" t="s">
        <v>1517</v>
      </c>
      <c r="G699" t="s">
        <v>1529</v>
      </c>
      <c r="H699" s="6">
        <v>40910</v>
      </c>
      <c r="I699" s="2">
        <v>45657</v>
      </c>
      <c r="J699">
        <v>610.6</v>
      </c>
      <c r="K699" s="45">
        <f t="shared" si="80"/>
        <v>1843.6594771241832</v>
      </c>
      <c r="L699" s="2"/>
      <c r="M699" s="3">
        <f t="shared" si="81"/>
        <v>366</v>
      </c>
      <c r="N699" s="3">
        <f t="shared" si="82"/>
        <v>1</v>
      </c>
      <c r="O699" s="3">
        <f t="shared" si="83"/>
        <v>0</v>
      </c>
      <c r="P699" s="3">
        <f t="shared" si="85"/>
        <v>365</v>
      </c>
      <c r="Q699" s="51">
        <f t="shared" si="84"/>
        <v>190363.56</v>
      </c>
      <c r="R699" s="51"/>
      <c r="S699" s="51"/>
      <c r="T699" s="51"/>
      <c r="U699" s="51"/>
      <c r="V699" s="51"/>
      <c r="W699" s="13">
        <f t="shared" si="86"/>
        <v>89.754098360655732</v>
      </c>
      <c r="X699" s="14">
        <f t="shared" si="87"/>
        <v>39.89071038251366</v>
      </c>
    </row>
    <row r="700" spans="1:24" ht="14.5" x14ac:dyDescent="0.35">
      <c r="A700">
        <v>3002</v>
      </c>
      <c r="B700" t="s">
        <v>909</v>
      </c>
      <c r="C700" t="s">
        <v>1385</v>
      </c>
      <c r="D700" t="s">
        <v>910</v>
      </c>
      <c r="E700" t="s">
        <v>8</v>
      </c>
      <c r="F700" t="s">
        <v>1517</v>
      </c>
      <c r="G700" t="s">
        <v>1529</v>
      </c>
      <c r="H700" s="6">
        <v>43832</v>
      </c>
      <c r="I700" s="2">
        <v>45657</v>
      </c>
      <c r="J700">
        <v>331.1</v>
      </c>
      <c r="K700" s="45">
        <f t="shared" si="80"/>
        <v>846.6882352941177</v>
      </c>
      <c r="L700" s="2"/>
      <c r="M700" s="3">
        <f t="shared" si="81"/>
        <v>366</v>
      </c>
      <c r="N700" s="3">
        <f t="shared" si="82"/>
        <v>1</v>
      </c>
      <c r="O700" s="3">
        <f t="shared" si="83"/>
        <v>0</v>
      </c>
      <c r="P700" s="3">
        <f t="shared" si="85"/>
        <v>365</v>
      </c>
      <c r="Q700" s="51">
        <f t="shared" si="84"/>
        <v>120851.50000000001</v>
      </c>
      <c r="R700" s="51"/>
      <c r="S700" s="51"/>
      <c r="T700" s="51"/>
      <c r="U700" s="51"/>
      <c r="V700" s="51"/>
      <c r="W700" s="13">
        <f t="shared" si="86"/>
        <v>89.754098360655732</v>
      </c>
      <c r="X700" s="14">
        <f t="shared" si="87"/>
        <v>39.89071038251366</v>
      </c>
    </row>
    <row r="701" spans="1:24" ht="14.5" x14ac:dyDescent="0.35">
      <c r="A701">
        <v>3003</v>
      </c>
      <c r="B701" t="s">
        <v>911</v>
      </c>
      <c r="C701" t="s">
        <v>1385</v>
      </c>
      <c r="D701" t="s">
        <v>912</v>
      </c>
      <c r="E701" t="s">
        <v>8</v>
      </c>
      <c r="F701" t="s">
        <v>1517</v>
      </c>
      <c r="G701" t="s">
        <v>1529</v>
      </c>
      <c r="H701" s="6">
        <v>36982</v>
      </c>
      <c r="I701" s="2">
        <v>45657</v>
      </c>
      <c r="J701">
        <v>723.48</v>
      </c>
      <c r="K701" s="45">
        <f t="shared" si="80"/>
        <v>1815.1586928104573</v>
      </c>
      <c r="L701" s="2"/>
      <c r="M701" s="3">
        <f t="shared" si="81"/>
        <v>366</v>
      </c>
      <c r="N701" s="3">
        <f t="shared" si="82"/>
        <v>1</v>
      </c>
      <c r="O701" s="3">
        <f t="shared" si="83"/>
        <v>0</v>
      </c>
      <c r="P701" s="3">
        <f t="shared" si="85"/>
        <v>365</v>
      </c>
      <c r="Q701" s="51">
        <f t="shared" si="84"/>
        <v>190363.56</v>
      </c>
      <c r="R701" s="51"/>
      <c r="S701" s="51"/>
      <c r="T701" s="51"/>
      <c r="U701" s="51"/>
      <c r="V701" s="51"/>
      <c r="W701" s="13">
        <f t="shared" si="86"/>
        <v>89.754098360655732</v>
      </c>
      <c r="X701" s="14">
        <f t="shared" si="87"/>
        <v>39.89071038251366</v>
      </c>
    </row>
    <row r="702" spans="1:24" ht="14.5" x14ac:dyDescent="0.35">
      <c r="A702">
        <v>3004</v>
      </c>
      <c r="B702" t="s">
        <v>914</v>
      </c>
      <c r="C702" t="s">
        <v>1385</v>
      </c>
      <c r="D702" t="s">
        <v>915</v>
      </c>
      <c r="E702" t="s">
        <v>8</v>
      </c>
      <c r="F702" t="s">
        <v>1517</v>
      </c>
      <c r="G702" t="s">
        <v>1529</v>
      </c>
      <c r="H702" s="6">
        <v>43832</v>
      </c>
      <c r="I702" s="2">
        <v>45657</v>
      </c>
      <c r="J702">
        <v>331.1</v>
      </c>
      <c r="K702" s="45">
        <f t="shared" si="80"/>
        <v>950.9569934640524</v>
      </c>
      <c r="L702" s="2"/>
      <c r="M702" s="3">
        <f t="shared" si="81"/>
        <v>366</v>
      </c>
      <c r="N702" s="3">
        <f t="shared" si="82"/>
        <v>1</v>
      </c>
      <c r="O702" s="3">
        <f t="shared" si="83"/>
        <v>5</v>
      </c>
      <c r="P702" s="3">
        <f t="shared" si="85"/>
        <v>360</v>
      </c>
      <c r="Q702" s="51">
        <f t="shared" si="84"/>
        <v>119196.00000000001</v>
      </c>
      <c r="R702" s="51"/>
      <c r="S702" s="51"/>
      <c r="T702" s="51"/>
      <c r="U702" s="51"/>
      <c r="V702" s="51"/>
      <c r="W702" s="13">
        <f t="shared" si="86"/>
        <v>88.52459016393442</v>
      </c>
      <c r="X702" s="14">
        <f t="shared" si="87"/>
        <v>39.344262295081975</v>
      </c>
    </row>
    <row r="703" spans="1:24" ht="14.5" x14ac:dyDescent="0.35">
      <c r="A703">
        <v>3005</v>
      </c>
      <c r="B703" t="s">
        <v>916</v>
      </c>
      <c r="C703" t="s">
        <v>1385</v>
      </c>
      <c r="D703" t="s">
        <v>917</v>
      </c>
      <c r="E703" t="s">
        <v>8</v>
      </c>
      <c r="F703" t="s">
        <v>1517</v>
      </c>
      <c r="G703" t="s">
        <v>1529</v>
      </c>
      <c r="H703" s="6">
        <v>43832</v>
      </c>
      <c r="I703" s="2">
        <v>45657</v>
      </c>
      <c r="J703">
        <v>549.33000000000004</v>
      </c>
      <c r="K703" s="45">
        <f t="shared" si="80"/>
        <v>1561.3390849673203</v>
      </c>
      <c r="L703" s="2"/>
      <c r="M703" s="3">
        <f t="shared" si="81"/>
        <v>366</v>
      </c>
      <c r="N703" s="3">
        <f t="shared" si="82"/>
        <v>4</v>
      </c>
      <c r="O703" s="3">
        <f t="shared" si="83"/>
        <v>0</v>
      </c>
      <c r="P703" s="3">
        <f t="shared" si="85"/>
        <v>362</v>
      </c>
      <c r="Q703" s="51">
        <f t="shared" si="84"/>
        <v>188798.92799999999</v>
      </c>
      <c r="R703" s="51"/>
      <c r="S703" s="51"/>
      <c r="T703" s="51"/>
      <c r="U703" s="51"/>
      <c r="V703" s="51"/>
      <c r="W703" s="13">
        <f t="shared" si="86"/>
        <v>89.016393442622956</v>
      </c>
      <c r="X703" s="14">
        <f t="shared" si="87"/>
        <v>39.562841530054641</v>
      </c>
    </row>
    <row r="704" spans="1:24" ht="14.5" x14ac:dyDescent="0.35">
      <c r="A704">
        <v>3006</v>
      </c>
      <c r="B704" t="s">
        <v>918</v>
      </c>
      <c r="C704" t="s">
        <v>1385</v>
      </c>
      <c r="D704" t="s">
        <v>907</v>
      </c>
      <c r="E704" t="s">
        <v>8</v>
      </c>
      <c r="F704" t="s">
        <v>1517</v>
      </c>
      <c r="G704" t="s">
        <v>1529</v>
      </c>
      <c r="H704" s="6">
        <v>35339</v>
      </c>
      <c r="I704" s="2">
        <v>45657</v>
      </c>
      <c r="J704">
        <v>610.6</v>
      </c>
      <c r="K704" s="45">
        <f t="shared" si="80"/>
        <v>1838.4713725490196</v>
      </c>
      <c r="L704" s="2"/>
      <c r="M704" s="3">
        <f t="shared" si="81"/>
        <v>366</v>
      </c>
      <c r="N704" s="3">
        <f t="shared" si="82"/>
        <v>1</v>
      </c>
      <c r="O704" s="3">
        <f t="shared" si="83"/>
        <v>0</v>
      </c>
      <c r="P704" s="3">
        <f t="shared" si="85"/>
        <v>365</v>
      </c>
      <c r="Q704" s="51">
        <f t="shared" si="84"/>
        <v>190363.56</v>
      </c>
      <c r="R704" s="51"/>
      <c r="S704" s="51"/>
      <c r="T704" s="51"/>
      <c r="U704" s="51"/>
      <c r="V704" s="51"/>
      <c r="W704" s="13">
        <f t="shared" si="86"/>
        <v>89.754098360655732</v>
      </c>
      <c r="X704" s="14">
        <f t="shared" si="87"/>
        <v>39.89071038251366</v>
      </c>
    </row>
    <row r="705" spans="1:24" ht="14.5" x14ac:dyDescent="0.35">
      <c r="A705">
        <v>3007</v>
      </c>
      <c r="B705" t="s">
        <v>920</v>
      </c>
      <c r="C705" t="s">
        <v>1385</v>
      </c>
      <c r="D705" t="s">
        <v>921</v>
      </c>
      <c r="E705" t="s">
        <v>8</v>
      </c>
      <c r="F705" t="s">
        <v>1517</v>
      </c>
      <c r="G705" t="s">
        <v>1529</v>
      </c>
      <c r="H705" s="6">
        <v>33990</v>
      </c>
      <c r="I705" s="2">
        <v>45657</v>
      </c>
      <c r="J705">
        <v>391.3</v>
      </c>
      <c r="K705" s="45">
        <f t="shared" si="80"/>
        <v>1175.6600000000001</v>
      </c>
      <c r="L705" s="2"/>
      <c r="M705" s="3">
        <f t="shared" si="81"/>
        <v>366</v>
      </c>
      <c r="N705" s="3">
        <f t="shared" si="82"/>
        <v>0</v>
      </c>
      <c r="O705" s="3">
        <f t="shared" si="83"/>
        <v>0</v>
      </c>
      <c r="P705" s="3">
        <f t="shared" si="85"/>
        <v>366</v>
      </c>
      <c r="Q705" s="51">
        <f t="shared" si="84"/>
        <v>143215.80000000002</v>
      </c>
      <c r="R705" s="51"/>
      <c r="S705" s="51"/>
      <c r="T705" s="51"/>
      <c r="U705" s="51"/>
      <c r="V705" s="51"/>
      <c r="W705" s="13">
        <f t="shared" si="86"/>
        <v>90</v>
      </c>
      <c r="X705" s="14">
        <f t="shared" si="87"/>
        <v>40</v>
      </c>
    </row>
    <row r="706" spans="1:24" ht="14.5" x14ac:dyDescent="0.35">
      <c r="A706">
        <v>3008</v>
      </c>
      <c r="B706" t="s">
        <v>923</v>
      </c>
      <c r="C706" t="s">
        <v>1385</v>
      </c>
      <c r="D706" t="s">
        <v>924</v>
      </c>
      <c r="E706" t="s">
        <v>8</v>
      </c>
      <c r="F706" t="s">
        <v>1517</v>
      </c>
      <c r="G706" t="s">
        <v>1529</v>
      </c>
      <c r="H706" s="6">
        <v>35431</v>
      </c>
      <c r="I706" s="2">
        <v>45657</v>
      </c>
      <c r="J706">
        <v>849.25</v>
      </c>
      <c r="K706" s="45">
        <f t="shared" si="80"/>
        <v>2256.0785620915035</v>
      </c>
      <c r="L706" s="2"/>
      <c r="M706" s="3">
        <f t="shared" si="81"/>
        <v>366</v>
      </c>
      <c r="N706" s="3">
        <f t="shared" si="82"/>
        <v>0</v>
      </c>
      <c r="O706" s="3">
        <f t="shared" si="83"/>
        <v>0</v>
      </c>
      <c r="P706" s="3">
        <f t="shared" si="85"/>
        <v>366</v>
      </c>
      <c r="Q706" s="51">
        <f t="shared" si="84"/>
        <v>190885.10399999999</v>
      </c>
      <c r="R706" s="51"/>
      <c r="S706" s="51"/>
      <c r="T706" s="51"/>
      <c r="U706" s="51"/>
      <c r="V706" s="51"/>
      <c r="W706" s="13">
        <f t="shared" si="86"/>
        <v>90</v>
      </c>
      <c r="X706" s="14">
        <f t="shared" si="87"/>
        <v>40</v>
      </c>
    </row>
    <row r="707" spans="1:24" ht="14.5" x14ac:dyDescent="0.35">
      <c r="A707">
        <v>3009</v>
      </c>
      <c r="B707" t="s">
        <v>926</v>
      </c>
      <c r="C707" t="s">
        <v>1385</v>
      </c>
      <c r="D707" t="s">
        <v>734</v>
      </c>
      <c r="E707" t="s">
        <v>8</v>
      </c>
      <c r="F707" t="s">
        <v>1517</v>
      </c>
      <c r="G707" t="s">
        <v>1529</v>
      </c>
      <c r="H707" s="6">
        <v>39083</v>
      </c>
      <c r="I707" s="2">
        <v>45657</v>
      </c>
      <c r="J707">
        <v>723.48</v>
      </c>
      <c r="K707" s="45">
        <f t="shared" si="80"/>
        <v>2001.1127450980391</v>
      </c>
      <c r="L707" s="2"/>
      <c r="M707" s="3">
        <f t="shared" si="81"/>
        <v>366</v>
      </c>
      <c r="N707" s="3">
        <f t="shared" si="82"/>
        <v>0</v>
      </c>
      <c r="O707" s="3">
        <f t="shared" si="83"/>
        <v>0</v>
      </c>
      <c r="P707" s="3">
        <f t="shared" si="85"/>
        <v>366</v>
      </c>
      <c r="Q707" s="51">
        <f t="shared" si="84"/>
        <v>190885.10399999999</v>
      </c>
      <c r="R707" s="51"/>
      <c r="S707" s="51"/>
      <c r="T707" s="51"/>
      <c r="U707" s="51"/>
      <c r="V707" s="51"/>
      <c r="W707" s="13">
        <f t="shared" si="86"/>
        <v>90</v>
      </c>
      <c r="X707" s="14">
        <f t="shared" si="87"/>
        <v>40</v>
      </c>
    </row>
    <row r="708" spans="1:24" ht="14.5" x14ac:dyDescent="0.35">
      <c r="A708">
        <v>3011</v>
      </c>
      <c r="B708" t="s">
        <v>928</v>
      </c>
      <c r="C708" t="s">
        <v>1385</v>
      </c>
      <c r="D708" t="s">
        <v>929</v>
      </c>
      <c r="E708" t="s">
        <v>8</v>
      </c>
      <c r="F708" t="s">
        <v>1517</v>
      </c>
      <c r="G708" t="s">
        <v>1529</v>
      </c>
      <c r="H708" s="6">
        <v>43832</v>
      </c>
      <c r="I708" s="2">
        <v>45657</v>
      </c>
      <c r="J708">
        <v>331.1</v>
      </c>
      <c r="K708" s="45">
        <f t="shared" si="80"/>
        <v>854.03352941176479</v>
      </c>
      <c r="L708" s="2"/>
      <c r="M708" s="3">
        <f t="shared" si="81"/>
        <v>366</v>
      </c>
      <c r="N708" s="3">
        <f t="shared" si="82"/>
        <v>0</v>
      </c>
      <c r="O708" s="3">
        <f t="shared" si="83"/>
        <v>0</v>
      </c>
      <c r="P708" s="3">
        <f t="shared" si="85"/>
        <v>366</v>
      </c>
      <c r="Q708" s="51">
        <f t="shared" si="84"/>
        <v>121182.6</v>
      </c>
      <c r="R708" s="51"/>
      <c r="S708" s="51"/>
      <c r="T708" s="51"/>
      <c r="U708" s="51"/>
      <c r="V708" s="51"/>
      <c r="W708" s="13">
        <f t="shared" si="86"/>
        <v>90</v>
      </c>
      <c r="X708" s="14">
        <f t="shared" si="87"/>
        <v>40</v>
      </c>
    </row>
    <row r="709" spans="1:24" ht="14.5" x14ac:dyDescent="0.35">
      <c r="A709">
        <v>3012</v>
      </c>
      <c r="B709" t="s">
        <v>930</v>
      </c>
      <c r="C709" t="s">
        <v>1385</v>
      </c>
      <c r="D709" t="s">
        <v>931</v>
      </c>
      <c r="E709" t="s">
        <v>8</v>
      </c>
      <c r="F709" t="s">
        <v>1517</v>
      </c>
      <c r="G709" t="s">
        <v>1529</v>
      </c>
      <c r="H709" s="6">
        <v>33970</v>
      </c>
      <c r="I709" s="2">
        <v>45657</v>
      </c>
      <c r="J709">
        <v>2277.9299999999998</v>
      </c>
      <c r="K709" s="45">
        <f t="shared" ref="K709:K772" si="88">VLOOKUP(A709,promedio,29,FALSE)</f>
        <v>5534.195294117646</v>
      </c>
      <c r="L709" s="2"/>
      <c r="M709" s="3">
        <f t="shared" ref="M709:M772" si="89">IF(DATEDIF(H709,I709,"D")&gt;366,366,DATEDIF(H709,I709,"D")+1)</f>
        <v>366</v>
      </c>
      <c r="N709" s="3">
        <f t="shared" ref="N709:N772" si="90">IFERROR(VLOOKUP(A709,faltas,7,FALSE),0)</f>
        <v>0</v>
      </c>
      <c r="O709" s="3">
        <f t="shared" ref="O709:O772" si="91">IFERROR(VLOOKUP(A709,INCP,4,FALSE),0)</f>
        <v>0</v>
      </c>
      <c r="P709" s="3">
        <f t="shared" si="85"/>
        <v>366</v>
      </c>
      <c r="Q709" s="51">
        <f t="shared" ref="Q709:Q772" si="92">IF(J709&gt;TOPE,TOPE,J709)*P709</f>
        <v>190885.10399999999</v>
      </c>
      <c r="R709" s="51"/>
      <c r="S709" s="51"/>
      <c r="T709" s="51"/>
      <c r="U709" s="51"/>
      <c r="V709" s="51"/>
      <c r="W709" s="13">
        <f t="shared" si="86"/>
        <v>90</v>
      </c>
      <c r="X709" s="14">
        <f t="shared" si="87"/>
        <v>40</v>
      </c>
    </row>
    <row r="710" spans="1:24" ht="14.5" x14ac:dyDescent="0.35">
      <c r="A710">
        <v>3014</v>
      </c>
      <c r="B710" t="s">
        <v>933</v>
      </c>
      <c r="C710" t="s">
        <v>1385</v>
      </c>
      <c r="D710" t="s">
        <v>934</v>
      </c>
      <c r="E710" t="s">
        <v>8</v>
      </c>
      <c r="F710" t="s">
        <v>1517</v>
      </c>
      <c r="G710" t="s">
        <v>1529</v>
      </c>
      <c r="H710" s="6">
        <v>43832</v>
      </c>
      <c r="I710" s="2">
        <v>45657</v>
      </c>
      <c r="J710">
        <v>331.1</v>
      </c>
      <c r="K710" s="45">
        <f t="shared" si="88"/>
        <v>1035.6447712418303</v>
      </c>
      <c r="L710" s="2"/>
      <c r="M710" s="3">
        <f t="shared" si="89"/>
        <v>366</v>
      </c>
      <c r="N710" s="3">
        <f t="shared" si="90"/>
        <v>0</v>
      </c>
      <c r="O710" s="3">
        <f t="shared" si="91"/>
        <v>0</v>
      </c>
      <c r="P710" s="3">
        <f t="shared" ref="P710:P773" si="93">M710-N710-O710</f>
        <v>366</v>
      </c>
      <c r="Q710" s="51">
        <f t="shared" si="92"/>
        <v>121182.6</v>
      </c>
      <c r="R710" s="51"/>
      <c r="S710" s="51"/>
      <c r="T710" s="51"/>
      <c r="U710" s="51"/>
      <c r="V710" s="51"/>
      <c r="W710" s="13">
        <f t="shared" ref="W710:W773" si="94">((90/366)*P710)</f>
        <v>90</v>
      </c>
      <c r="X710" s="14">
        <f t="shared" ref="X710:X773" si="95">((130/366)*P710-W710)</f>
        <v>40</v>
      </c>
    </row>
    <row r="711" spans="1:24" ht="14.5" x14ac:dyDescent="0.35">
      <c r="A711">
        <v>3015</v>
      </c>
      <c r="B711" t="s">
        <v>935</v>
      </c>
      <c r="C711" t="s">
        <v>1385</v>
      </c>
      <c r="D711" t="s">
        <v>936</v>
      </c>
      <c r="E711" t="s">
        <v>8</v>
      </c>
      <c r="F711" t="s">
        <v>1517</v>
      </c>
      <c r="G711" t="s">
        <v>1529</v>
      </c>
      <c r="H711" s="6">
        <v>42370</v>
      </c>
      <c r="I711" s="2">
        <v>45657</v>
      </c>
      <c r="J711">
        <v>357.98</v>
      </c>
      <c r="K711" s="45">
        <f t="shared" si="88"/>
        <v>1012.7730065359476</v>
      </c>
      <c r="L711" s="2"/>
      <c r="M711" s="3">
        <f t="shared" si="89"/>
        <v>366</v>
      </c>
      <c r="N711" s="3">
        <f t="shared" si="90"/>
        <v>0</v>
      </c>
      <c r="O711" s="3">
        <f t="shared" si="91"/>
        <v>0</v>
      </c>
      <c r="P711" s="3">
        <f t="shared" si="93"/>
        <v>366</v>
      </c>
      <c r="Q711" s="51">
        <f t="shared" si="92"/>
        <v>131020.68000000001</v>
      </c>
      <c r="R711" s="51"/>
      <c r="S711" s="51"/>
      <c r="T711" s="51"/>
      <c r="U711" s="51"/>
      <c r="V711" s="51"/>
      <c r="W711" s="13">
        <f t="shared" si="94"/>
        <v>90</v>
      </c>
      <c r="X711" s="14">
        <f t="shared" si="95"/>
        <v>40</v>
      </c>
    </row>
    <row r="712" spans="1:24" ht="14.5" x14ac:dyDescent="0.35">
      <c r="A712">
        <v>3016</v>
      </c>
      <c r="B712" t="s">
        <v>938</v>
      </c>
      <c r="C712" t="s">
        <v>1385</v>
      </c>
      <c r="D712" t="s">
        <v>924</v>
      </c>
      <c r="E712" t="s">
        <v>8</v>
      </c>
      <c r="F712" t="s">
        <v>1517</v>
      </c>
      <c r="G712" t="s">
        <v>1529</v>
      </c>
      <c r="H712" s="6">
        <v>36982</v>
      </c>
      <c r="I712" s="2">
        <v>45657</v>
      </c>
      <c r="J712">
        <v>849.25</v>
      </c>
      <c r="K712" s="45">
        <f t="shared" si="88"/>
        <v>2256.0662091503273</v>
      </c>
      <c r="L712" s="2"/>
      <c r="M712" s="3">
        <f t="shared" si="89"/>
        <v>366</v>
      </c>
      <c r="N712" s="3">
        <f t="shared" si="90"/>
        <v>3</v>
      </c>
      <c r="O712" s="3">
        <f t="shared" si="91"/>
        <v>0</v>
      </c>
      <c r="P712" s="3">
        <f t="shared" si="93"/>
        <v>363</v>
      </c>
      <c r="Q712" s="51">
        <f t="shared" si="92"/>
        <v>189320.47199999998</v>
      </c>
      <c r="R712" s="51"/>
      <c r="S712" s="51"/>
      <c r="T712" s="51"/>
      <c r="U712" s="51"/>
      <c r="V712" s="51"/>
      <c r="W712" s="13">
        <f t="shared" si="94"/>
        <v>89.26229508196721</v>
      </c>
      <c r="X712" s="14">
        <f t="shared" si="95"/>
        <v>39.672131147540995</v>
      </c>
    </row>
    <row r="713" spans="1:24" ht="14.5" x14ac:dyDescent="0.35">
      <c r="A713">
        <v>3018</v>
      </c>
      <c r="B713" t="s">
        <v>939</v>
      </c>
      <c r="C713" t="s">
        <v>1385</v>
      </c>
      <c r="D713" t="s">
        <v>533</v>
      </c>
      <c r="E713" t="s">
        <v>8</v>
      </c>
      <c r="F713" t="s">
        <v>1517</v>
      </c>
      <c r="G713" t="s">
        <v>1529</v>
      </c>
      <c r="H713" s="6">
        <v>41645</v>
      </c>
      <c r="I713" s="2">
        <v>45657</v>
      </c>
      <c r="J713">
        <v>459.03</v>
      </c>
      <c r="K713" s="45">
        <f t="shared" si="88"/>
        <v>796.1116993464052</v>
      </c>
      <c r="L713" s="2"/>
      <c r="M713" s="3">
        <f t="shared" si="89"/>
        <v>366</v>
      </c>
      <c r="N713" s="3">
        <f t="shared" si="90"/>
        <v>0</v>
      </c>
      <c r="O713" s="3">
        <f t="shared" si="91"/>
        <v>0</v>
      </c>
      <c r="P713" s="3">
        <f t="shared" si="93"/>
        <v>366</v>
      </c>
      <c r="Q713" s="51">
        <f t="shared" si="92"/>
        <v>168004.97999999998</v>
      </c>
      <c r="R713" s="51"/>
      <c r="S713" s="51"/>
      <c r="T713" s="51"/>
      <c r="U713" s="51"/>
      <c r="V713" s="51"/>
      <c r="W713" s="13">
        <f t="shared" si="94"/>
        <v>90</v>
      </c>
      <c r="X713" s="14">
        <f t="shared" si="95"/>
        <v>40</v>
      </c>
    </row>
    <row r="714" spans="1:24" ht="14.5" x14ac:dyDescent="0.35">
      <c r="A714">
        <v>3019</v>
      </c>
      <c r="B714" t="s">
        <v>941</v>
      </c>
      <c r="C714" t="s">
        <v>1385</v>
      </c>
      <c r="D714" t="s">
        <v>942</v>
      </c>
      <c r="E714" t="s">
        <v>8</v>
      </c>
      <c r="F714" t="s">
        <v>1517</v>
      </c>
      <c r="G714" t="s">
        <v>1529</v>
      </c>
      <c r="H714" s="6">
        <v>44198</v>
      </c>
      <c r="I714" s="2">
        <v>45657</v>
      </c>
      <c r="J714">
        <v>308</v>
      </c>
      <c r="K714" s="45">
        <f t="shared" si="88"/>
        <v>890.59</v>
      </c>
      <c r="L714" s="2"/>
      <c r="M714" s="3">
        <f t="shared" si="89"/>
        <v>366</v>
      </c>
      <c r="N714" s="3">
        <f t="shared" si="90"/>
        <v>1</v>
      </c>
      <c r="O714" s="3">
        <f t="shared" si="91"/>
        <v>0</v>
      </c>
      <c r="P714" s="3">
        <f t="shared" si="93"/>
        <v>365</v>
      </c>
      <c r="Q714" s="51">
        <f t="shared" si="92"/>
        <v>112420</v>
      </c>
      <c r="R714" s="51"/>
      <c r="S714" s="51"/>
      <c r="T714" s="51"/>
      <c r="U714" s="51"/>
      <c r="V714" s="51"/>
      <c r="W714" s="13">
        <f t="shared" si="94"/>
        <v>89.754098360655732</v>
      </c>
      <c r="X714" s="14">
        <f t="shared" si="95"/>
        <v>39.89071038251366</v>
      </c>
    </row>
    <row r="715" spans="1:24" ht="14.5" x14ac:dyDescent="0.35">
      <c r="A715">
        <v>3020</v>
      </c>
      <c r="B715" t="s">
        <v>943</v>
      </c>
      <c r="C715" t="s">
        <v>1385</v>
      </c>
      <c r="D715" t="s">
        <v>912</v>
      </c>
      <c r="E715" t="s">
        <v>8</v>
      </c>
      <c r="F715" t="s">
        <v>1517</v>
      </c>
      <c r="G715" t="s">
        <v>1529</v>
      </c>
      <c r="H715" s="6">
        <v>41030</v>
      </c>
      <c r="I715" s="2">
        <v>45657</v>
      </c>
      <c r="J715">
        <v>391.3</v>
      </c>
      <c r="K715" s="45">
        <f t="shared" si="88"/>
        <v>1228.2107189542483</v>
      </c>
      <c r="L715" s="2"/>
      <c r="M715" s="3">
        <f t="shared" si="89"/>
        <v>366</v>
      </c>
      <c r="N715" s="3">
        <f t="shared" si="90"/>
        <v>2</v>
      </c>
      <c r="O715" s="3">
        <f t="shared" si="91"/>
        <v>6</v>
      </c>
      <c r="P715" s="3">
        <f t="shared" si="93"/>
        <v>358</v>
      </c>
      <c r="Q715" s="51">
        <f t="shared" si="92"/>
        <v>140085.4</v>
      </c>
      <c r="R715" s="51"/>
      <c r="S715" s="51"/>
      <c r="T715" s="51"/>
      <c r="U715" s="51"/>
      <c r="V715" s="51"/>
      <c r="W715" s="13">
        <f t="shared" si="94"/>
        <v>88.032786885245898</v>
      </c>
      <c r="X715" s="14">
        <f t="shared" si="95"/>
        <v>39.125683060109296</v>
      </c>
    </row>
    <row r="716" spans="1:24" ht="14.5" x14ac:dyDescent="0.35">
      <c r="A716">
        <v>3021</v>
      </c>
      <c r="B716" t="s">
        <v>945</v>
      </c>
      <c r="C716" t="s">
        <v>1385</v>
      </c>
      <c r="D716" t="s">
        <v>1492</v>
      </c>
      <c r="E716" t="s">
        <v>8</v>
      </c>
      <c r="F716" t="s">
        <v>1517</v>
      </c>
      <c r="G716" t="s">
        <v>1529</v>
      </c>
      <c r="H716" s="6">
        <v>44613</v>
      </c>
      <c r="I716" s="2">
        <v>45657</v>
      </c>
      <c r="J716">
        <v>391.3</v>
      </c>
      <c r="K716" s="45">
        <f t="shared" si="88"/>
        <v>1036.9922875816992</v>
      </c>
      <c r="L716" s="2"/>
      <c r="M716" s="3">
        <f t="shared" si="89"/>
        <v>366</v>
      </c>
      <c r="N716" s="3">
        <f t="shared" si="90"/>
        <v>0</v>
      </c>
      <c r="O716" s="3">
        <f t="shared" si="91"/>
        <v>0</v>
      </c>
      <c r="P716" s="3">
        <f t="shared" si="93"/>
        <v>366</v>
      </c>
      <c r="Q716" s="51">
        <f t="shared" si="92"/>
        <v>143215.80000000002</v>
      </c>
      <c r="R716" s="51"/>
      <c r="S716" s="51"/>
      <c r="T716" s="51"/>
      <c r="U716" s="51"/>
      <c r="V716" s="51"/>
      <c r="W716" s="13">
        <f t="shared" si="94"/>
        <v>90</v>
      </c>
      <c r="X716" s="14">
        <f t="shared" si="95"/>
        <v>40</v>
      </c>
    </row>
    <row r="717" spans="1:24" ht="14.5" x14ac:dyDescent="0.35">
      <c r="A717">
        <v>3022</v>
      </c>
      <c r="B717" t="s">
        <v>947</v>
      </c>
      <c r="C717" t="s">
        <v>1488</v>
      </c>
      <c r="D717" t="s">
        <v>533</v>
      </c>
      <c r="E717" t="s">
        <v>8</v>
      </c>
      <c r="F717" t="s">
        <v>940</v>
      </c>
      <c r="G717" t="s">
        <v>1529</v>
      </c>
      <c r="H717" s="6">
        <v>44620</v>
      </c>
      <c r="I717" s="2">
        <v>45657</v>
      </c>
      <c r="J717">
        <v>427</v>
      </c>
      <c r="K717" s="45" t="e">
        <f t="shared" si="88"/>
        <v>#N/A</v>
      </c>
      <c r="L717" s="2"/>
      <c r="M717" s="3">
        <f t="shared" si="89"/>
        <v>366</v>
      </c>
      <c r="N717" s="3">
        <f t="shared" si="90"/>
        <v>4</v>
      </c>
      <c r="O717" s="3">
        <f t="shared" si="91"/>
        <v>1</v>
      </c>
      <c r="P717" s="3">
        <f t="shared" si="93"/>
        <v>361</v>
      </c>
      <c r="Q717" s="51">
        <f t="shared" si="92"/>
        <v>154147</v>
      </c>
      <c r="R717" s="51"/>
      <c r="S717" s="51"/>
      <c r="T717" s="51"/>
      <c r="U717" s="51"/>
      <c r="V717" s="51"/>
      <c r="W717" s="13">
        <f t="shared" si="94"/>
        <v>88.770491803278688</v>
      </c>
      <c r="X717" s="14">
        <f t="shared" si="95"/>
        <v>39.453551912568301</v>
      </c>
    </row>
    <row r="718" spans="1:24" ht="14.5" x14ac:dyDescent="0.35">
      <c r="A718">
        <v>3024</v>
      </c>
      <c r="B718" t="s">
        <v>948</v>
      </c>
      <c r="C718" t="s">
        <v>1385</v>
      </c>
      <c r="D718" t="s">
        <v>915</v>
      </c>
      <c r="E718" t="s">
        <v>8</v>
      </c>
      <c r="F718" t="s">
        <v>1517</v>
      </c>
      <c r="G718" t="s">
        <v>1529</v>
      </c>
      <c r="H718" s="6">
        <v>44951</v>
      </c>
      <c r="I718" s="2">
        <v>45657</v>
      </c>
      <c r="J718">
        <v>331.1</v>
      </c>
      <c r="K718" s="45">
        <f t="shared" si="88"/>
        <v>986.04189542483687</v>
      </c>
      <c r="L718" s="2"/>
      <c r="M718" s="3">
        <f t="shared" si="89"/>
        <v>366</v>
      </c>
      <c r="N718" s="3">
        <f t="shared" si="90"/>
        <v>0</v>
      </c>
      <c r="O718" s="3">
        <f t="shared" si="91"/>
        <v>0</v>
      </c>
      <c r="P718" s="3">
        <f t="shared" si="93"/>
        <v>366</v>
      </c>
      <c r="Q718" s="51">
        <f t="shared" si="92"/>
        <v>121182.6</v>
      </c>
      <c r="R718" s="51"/>
      <c r="S718" s="51"/>
      <c r="T718" s="51"/>
      <c r="U718" s="51"/>
      <c r="V718" s="51"/>
      <c r="W718" s="13">
        <f t="shared" si="94"/>
        <v>90</v>
      </c>
      <c r="X718" s="14">
        <f t="shared" si="95"/>
        <v>40</v>
      </c>
    </row>
    <row r="719" spans="1:24" ht="14.5" x14ac:dyDescent="0.35">
      <c r="A719">
        <v>3025</v>
      </c>
      <c r="B719" t="s">
        <v>1460</v>
      </c>
      <c r="C719" t="s">
        <v>1385</v>
      </c>
      <c r="D719" t="s">
        <v>1489</v>
      </c>
      <c r="E719" t="s">
        <v>8</v>
      </c>
      <c r="F719" t="s">
        <v>1517</v>
      </c>
      <c r="G719" t="s">
        <v>1529</v>
      </c>
      <c r="H719" s="6">
        <v>45509</v>
      </c>
      <c r="I719" s="2">
        <v>45657</v>
      </c>
      <c r="J719">
        <v>455.8</v>
      </c>
      <c r="K719" s="45">
        <f t="shared" si="88"/>
        <v>590.48653594771235</v>
      </c>
      <c r="L719" s="2"/>
      <c r="M719" s="3">
        <f t="shared" si="89"/>
        <v>149</v>
      </c>
      <c r="N719" s="3">
        <f t="shared" si="90"/>
        <v>0</v>
      </c>
      <c r="O719" s="3">
        <f t="shared" si="91"/>
        <v>0</v>
      </c>
      <c r="P719" s="3">
        <f t="shared" si="93"/>
        <v>149</v>
      </c>
      <c r="Q719" s="51">
        <f t="shared" si="92"/>
        <v>67914.2</v>
      </c>
      <c r="R719" s="51"/>
      <c r="S719" s="51"/>
      <c r="T719" s="51"/>
      <c r="U719" s="51"/>
      <c r="V719" s="51"/>
      <c r="W719" s="13">
        <f t="shared" si="94"/>
        <v>36.639344262295083</v>
      </c>
      <c r="X719" s="14">
        <f t="shared" si="95"/>
        <v>16.284153005464482</v>
      </c>
    </row>
    <row r="720" spans="1:24" ht="14.5" x14ac:dyDescent="0.35">
      <c r="A720">
        <v>3101</v>
      </c>
      <c r="B720" t="s">
        <v>949</v>
      </c>
      <c r="C720" t="s">
        <v>1385</v>
      </c>
      <c r="D720" t="s">
        <v>230</v>
      </c>
      <c r="E720" t="s">
        <v>8</v>
      </c>
      <c r="F720" t="s">
        <v>1503</v>
      </c>
      <c r="G720" t="s">
        <v>40</v>
      </c>
      <c r="H720" s="6">
        <v>43832</v>
      </c>
      <c r="I720" s="2">
        <v>45657</v>
      </c>
      <c r="J720">
        <v>303.47000000000003</v>
      </c>
      <c r="K720" s="45">
        <f t="shared" si="88"/>
        <v>999.03150326797368</v>
      </c>
      <c r="L720" s="2"/>
      <c r="M720" s="3">
        <f t="shared" si="89"/>
        <v>366</v>
      </c>
      <c r="N720" s="3">
        <f t="shared" si="90"/>
        <v>5</v>
      </c>
      <c r="O720" s="3">
        <f t="shared" si="91"/>
        <v>0</v>
      </c>
      <c r="P720" s="3">
        <f t="shared" si="93"/>
        <v>361</v>
      </c>
      <c r="Q720" s="51">
        <f t="shared" si="92"/>
        <v>109552.67000000001</v>
      </c>
      <c r="R720" s="51"/>
      <c r="S720" s="51"/>
      <c r="T720" s="51"/>
      <c r="U720" s="51"/>
      <c r="V720" s="51"/>
      <c r="W720" s="13">
        <f t="shared" si="94"/>
        <v>88.770491803278688</v>
      </c>
      <c r="X720" s="14">
        <f t="shared" si="95"/>
        <v>39.453551912568301</v>
      </c>
    </row>
    <row r="721" spans="1:24" ht="14.5" x14ac:dyDescent="0.35">
      <c r="A721">
        <v>3102</v>
      </c>
      <c r="B721" t="s">
        <v>951</v>
      </c>
      <c r="C721" t="s">
        <v>1488</v>
      </c>
      <c r="D721" t="s">
        <v>952</v>
      </c>
      <c r="E721" t="s">
        <v>8</v>
      </c>
      <c r="F721" t="s">
        <v>950</v>
      </c>
      <c r="G721" t="s">
        <v>40</v>
      </c>
      <c r="H721" s="6">
        <v>43966</v>
      </c>
      <c r="I721" s="2">
        <v>45657</v>
      </c>
      <c r="J721">
        <v>250</v>
      </c>
      <c r="K721" s="45" t="e">
        <f t="shared" si="88"/>
        <v>#N/A</v>
      </c>
      <c r="L721" s="2"/>
      <c r="M721" s="3">
        <f t="shared" si="89"/>
        <v>366</v>
      </c>
      <c r="N721" s="3">
        <f t="shared" si="90"/>
        <v>1</v>
      </c>
      <c r="O721" s="3">
        <f t="shared" si="91"/>
        <v>0</v>
      </c>
      <c r="P721" s="3">
        <f t="shared" si="93"/>
        <v>365</v>
      </c>
      <c r="Q721" s="51">
        <f t="shared" si="92"/>
        <v>91250</v>
      </c>
      <c r="R721" s="51"/>
      <c r="S721" s="51"/>
      <c r="T721" s="51"/>
      <c r="U721" s="51"/>
      <c r="V721" s="51"/>
      <c r="W721" s="13">
        <f t="shared" si="94"/>
        <v>89.754098360655732</v>
      </c>
      <c r="X721" s="14">
        <f t="shared" si="95"/>
        <v>39.89071038251366</v>
      </c>
    </row>
    <row r="722" spans="1:24" s="5" customFormat="1" ht="14.5" x14ac:dyDescent="0.35">
      <c r="A722">
        <v>3103</v>
      </c>
      <c r="B722" t="s">
        <v>953</v>
      </c>
      <c r="C722" t="s">
        <v>1385</v>
      </c>
      <c r="D722" t="s">
        <v>954</v>
      </c>
      <c r="E722" t="s">
        <v>8</v>
      </c>
      <c r="F722" t="s">
        <v>1517</v>
      </c>
      <c r="G722" t="s">
        <v>1529</v>
      </c>
      <c r="H722" s="6">
        <v>35612</v>
      </c>
      <c r="I722" s="2">
        <v>45657</v>
      </c>
      <c r="J722">
        <v>434.3</v>
      </c>
      <c r="K722" s="45">
        <f t="shared" si="88"/>
        <v>1557.5692156862747</v>
      </c>
      <c r="L722" s="2"/>
      <c r="M722" s="3">
        <f t="shared" si="89"/>
        <v>366</v>
      </c>
      <c r="N722" s="3">
        <f t="shared" si="90"/>
        <v>0</v>
      </c>
      <c r="O722" s="3">
        <f t="shared" si="91"/>
        <v>0</v>
      </c>
      <c r="P722" s="3">
        <f t="shared" si="93"/>
        <v>366</v>
      </c>
      <c r="Q722" s="51">
        <f t="shared" si="92"/>
        <v>158953.80000000002</v>
      </c>
      <c r="R722" s="51"/>
      <c r="S722" s="51"/>
      <c r="T722" s="51"/>
      <c r="U722" s="51"/>
      <c r="V722" s="51"/>
      <c r="W722" s="13">
        <f t="shared" si="94"/>
        <v>90</v>
      </c>
      <c r="X722" s="14">
        <f t="shared" si="95"/>
        <v>40</v>
      </c>
    </row>
    <row r="723" spans="1:24" s="5" customFormat="1" ht="14.5" x14ac:dyDescent="0.35">
      <c r="A723">
        <v>3104</v>
      </c>
      <c r="B723" t="s">
        <v>956</v>
      </c>
      <c r="C723" t="s">
        <v>1385</v>
      </c>
      <c r="D723" t="s">
        <v>957</v>
      </c>
      <c r="E723" t="s">
        <v>8</v>
      </c>
      <c r="F723" t="s">
        <v>1503</v>
      </c>
      <c r="G723" t="s">
        <v>40</v>
      </c>
      <c r="H723" s="6">
        <v>43832</v>
      </c>
      <c r="I723" s="2">
        <v>45657</v>
      </c>
      <c r="J723">
        <v>286.27</v>
      </c>
      <c r="K723" s="45">
        <f t="shared" si="88"/>
        <v>897.75052287581707</v>
      </c>
      <c r="L723" s="2"/>
      <c r="M723" s="3">
        <f t="shared" si="89"/>
        <v>366</v>
      </c>
      <c r="N723" s="3">
        <f t="shared" si="90"/>
        <v>4</v>
      </c>
      <c r="O723" s="3">
        <f t="shared" si="91"/>
        <v>0</v>
      </c>
      <c r="P723" s="3">
        <f t="shared" si="93"/>
        <v>362</v>
      </c>
      <c r="Q723" s="51">
        <f t="shared" si="92"/>
        <v>103629.73999999999</v>
      </c>
      <c r="R723" s="51"/>
      <c r="S723" s="51"/>
      <c r="T723" s="51"/>
      <c r="U723" s="51"/>
      <c r="V723" s="51"/>
      <c r="W723" s="13">
        <f t="shared" si="94"/>
        <v>89.016393442622956</v>
      </c>
      <c r="X723" s="14">
        <f t="shared" si="95"/>
        <v>39.562841530054641</v>
      </c>
    </row>
    <row r="724" spans="1:24" s="5" customFormat="1" ht="14.5" x14ac:dyDescent="0.35">
      <c r="A724">
        <v>3105</v>
      </c>
      <c r="B724" t="s">
        <v>958</v>
      </c>
      <c r="C724" t="s">
        <v>1385</v>
      </c>
      <c r="D724" t="s">
        <v>959</v>
      </c>
      <c r="E724" t="s">
        <v>8</v>
      </c>
      <c r="F724" t="s">
        <v>1503</v>
      </c>
      <c r="G724" t="s">
        <v>40</v>
      </c>
      <c r="H724" s="6">
        <v>43832</v>
      </c>
      <c r="I724" s="2">
        <v>45657</v>
      </c>
      <c r="J724">
        <v>286.27</v>
      </c>
      <c r="K724" s="45">
        <f t="shared" si="88"/>
        <v>883.12764705882375</v>
      </c>
      <c r="L724" s="2"/>
      <c r="M724" s="3">
        <f t="shared" si="89"/>
        <v>366</v>
      </c>
      <c r="N724" s="3">
        <f t="shared" si="90"/>
        <v>0</v>
      </c>
      <c r="O724" s="3">
        <f t="shared" si="91"/>
        <v>0</v>
      </c>
      <c r="P724" s="3">
        <f t="shared" si="93"/>
        <v>366</v>
      </c>
      <c r="Q724" s="51">
        <f t="shared" si="92"/>
        <v>104774.81999999999</v>
      </c>
      <c r="R724" s="51"/>
      <c r="S724" s="51"/>
      <c r="T724" s="51"/>
      <c r="U724" s="51"/>
      <c r="V724" s="51"/>
      <c r="W724" s="13">
        <f t="shared" si="94"/>
        <v>90</v>
      </c>
      <c r="X724" s="14">
        <f t="shared" si="95"/>
        <v>40</v>
      </c>
    </row>
    <row r="725" spans="1:24" ht="14.5" x14ac:dyDescent="0.35">
      <c r="A725">
        <v>3106</v>
      </c>
      <c r="B725" t="s">
        <v>960</v>
      </c>
      <c r="C725" t="s">
        <v>1385</v>
      </c>
      <c r="D725" t="s">
        <v>952</v>
      </c>
      <c r="E725" t="s">
        <v>8</v>
      </c>
      <c r="F725" t="s">
        <v>1503</v>
      </c>
      <c r="G725" t="s">
        <v>40</v>
      </c>
      <c r="H725" s="6">
        <v>35612</v>
      </c>
      <c r="I725" s="2">
        <v>45657</v>
      </c>
      <c r="J725">
        <v>286.27</v>
      </c>
      <c r="K725" s="45">
        <f t="shared" si="88"/>
        <v>922.83836601307178</v>
      </c>
      <c r="L725" s="2"/>
      <c r="M725" s="3">
        <f t="shared" si="89"/>
        <v>366</v>
      </c>
      <c r="N725" s="3">
        <f t="shared" si="90"/>
        <v>3</v>
      </c>
      <c r="O725" s="3">
        <f t="shared" si="91"/>
        <v>0</v>
      </c>
      <c r="P725" s="3">
        <f t="shared" si="93"/>
        <v>363</v>
      </c>
      <c r="Q725" s="51">
        <f t="shared" si="92"/>
        <v>103916.01</v>
      </c>
      <c r="R725" s="51"/>
      <c r="S725" s="51"/>
      <c r="T725" s="51"/>
      <c r="U725" s="51"/>
      <c r="V725" s="51"/>
      <c r="W725" s="13">
        <f t="shared" si="94"/>
        <v>89.26229508196721</v>
      </c>
      <c r="X725" s="14">
        <f t="shared" si="95"/>
        <v>39.672131147540995</v>
      </c>
    </row>
    <row r="726" spans="1:24" ht="14.5" x14ac:dyDescent="0.35">
      <c r="A726">
        <v>3109</v>
      </c>
      <c r="B726" t="s">
        <v>961</v>
      </c>
      <c r="C726" t="s">
        <v>1385</v>
      </c>
      <c r="D726" t="s">
        <v>962</v>
      </c>
      <c r="E726" t="s">
        <v>8</v>
      </c>
      <c r="F726" t="s">
        <v>1503</v>
      </c>
      <c r="G726" t="s">
        <v>40</v>
      </c>
      <c r="H726" s="6">
        <v>43832</v>
      </c>
      <c r="I726" s="2">
        <v>45657</v>
      </c>
      <c r="J726">
        <v>301.32</v>
      </c>
      <c r="K726" s="45">
        <f t="shared" si="88"/>
        <v>977.29006535947713</v>
      </c>
      <c r="L726" s="2"/>
      <c r="M726" s="3">
        <f t="shared" si="89"/>
        <v>366</v>
      </c>
      <c r="N726" s="3">
        <f t="shared" si="90"/>
        <v>1</v>
      </c>
      <c r="O726" s="3">
        <f t="shared" si="91"/>
        <v>0</v>
      </c>
      <c r="P726" s="3">
        <f t="shared" si="93"/>
        <v>365</v>
      </c>
      <c r="Q726" s="51">
        <f t="shared" si="92"/>
        <v>109981.8</v>
      </c>
      <c r="R726" s="51"/>
      <c r="S726" s="51"/>
      <c r="T726" s="51"/>
      <c r="U726" s="51"/>
      <c r="V726" s="51"/>
      <c r="W726" s="13">
        <f t="shared" si="94"/>
        <v>89.754098360655732</v>
      </c>
      <c r="X726" s="14">
        <f t="shared" si="95"/>
        <v>39.89071038251366</v>
      </c>
    </row>
    <row r="727" spans="1:24" ht="14.5" x14ac:dyDescent="0.35">
      <c r="A727">
        <v>3110</v>
      </c>
      <c r="B727" t="s">
        <v>963</v>
      </c>
      <c r="C727" t="s">
        <v>1488</v>
      </c>
      <c r="D727" t="s">
        <v>469</v>
      </c>
      <c r="E727" t="s">
        <v>276</v>
      </c>
      <c r="F727" t="s">
        <v>277</v>
      </c>
      <c r="G727" t="s">
        <v>40</v>
      </c>
      <c r="H727" s="6">
        <v>43832</v>
      </c>
      <c r="I727" s="2">
        <v>45657</v>
      </c>
      <c r="J727">
        <v>286.27</v>
      </c>
      <c r="K727" s="45" t="e">
        <f t="shared" si="88"/>
        <v>#N/A</v>
      </c>
      <c r="L727" s="2"/>
      <c r="M727" s="3">
        <f t="shared" si="89"/>
        <v>366</v>
      </c>
      <c r="N727" s="3">
        <f t="shared" si="90"/>
        <v>3</v>
      </c>
      <c r="O727" s="3">
        <f t="shared" si="91"/>
        <v>47</v>
      </c>
      <c r="P727" s="3">
        <f t="shared" si="93"/>
        <v>316</v>
      </c>
      <c r="Q727" s="51">
        <f t="shared" si="92"/>
        <v>90461.319999999992</v>
      </c>
      <c r="R727" s="51"/>
      <c r="S727" s="51"/>
      <c r="T727" s="51"/>
      <c r="U727" s="51"/>
      <c r="V727" s="51"/>
      <c r="W727" s="13">
        <f t="shared" si="94"/>
        <v>77.704918032786878</v>
      </c>
      <c r="X727" s="14">
        <f t="shared" si="95"/>
        <v>34.535519125683066</v>
      </c>
    </row>
    <row r="728" spans="1:24" ht="14.5" x14ac:dyDescent="0.35">
      <c r="A728">
        <v>3111</v>
      </c>
      <c r="B728" t="s">
        <v>965</v>
      </c>
      <c r="C728" t="s">
        <v>1385</v>
      </c>
      <c r="D728" t="s">
        <v>952</v>
      </c>
      <c r="E728" t="s">
        <v>8</v>
      </c>
      <c r="F728" t="s">
        <v>1503</v>
      </c>
      <c r="G728" t="s">
        <v>40</v>
      </c>
      <c r="H728" s="6">
        <v>37834</v>
      </c>
      <c r="I728" s="2">
        <v>45657</v>
      </c>
      <c r="J728">
        <v>286.27</v>
      </c>
      <c r="K728" s="45">
        <f t="shared" si="88"/>
        <v>941.8011764705883</v>
      </c>
      <c r="L728" s="2"/>
      <c r="M728" s="3">
        <f t="shared" si="89"/>
        <v>366</v>
      </c>
      <c r="N728" s="3">
        <f t="shared" si="90"/>
        <v>0</v>
      </c>
      <c r="O728" s="3">
        <f t="shared" si="91"/>
        <v>0</v>
      </c>
      <c r="P728" s="3">
        <f t="shared" si="93"/>
        <v>366</v>
      </c>
      <c r="Q728" s="51">
        <f t="shared" si="92"/>
        <v>104774.81999999999</v>
      </c>
      <c r="R728" s="51"/>
      <c r="S728" s="51"/>
      <c r="T728" s="51"/>
      <c r="U728" s="51"/>
      <c r="V728" s="51"/>
      <c r="W728" s="13">
        <f t="shared" si="94"/>
        <v>90</v>
      </c>
      <c r="X728" s="14">
        <f t="shared" si="95"/>
        <v>40</v>
      </c>
    </row>
    <row r="729" spans="1:24" ht="14.5" x14ac:dyDescent="0.35">
      <c r="A729">
        <v>3112</v>
      </c>
      <c r="B729" t="s">
        <v>967</v>
      </c>
      <c r="C729" t="s">
        <v>1385</v>
      </c>
      <c r="D729" t="s">
        <v>946</v>
      </c>
      <c r="E729" t="s">
        <v>8</v>
      </c>
      <c r="F729" t="s">
        <v>1517</v>
      </c>
      <c r="G729" t="s">
        <v>1529</v>
      </c>
      <c r="H729" s="6">
        <v>44409</v>
      </c>
      <c r="I729" s="2">
        <v>45657</v>
      </c>
      <c r="J729">
        <v>331.1</v>
      </c>
      <c r="K729" s="45">
        <f t="shared" si="88"/>
        <v>1003.6446405228759</v>
      </c>
      <c r="L729" s="2"/>
      <c r="M729" s="3">
        <f t="shared" si="89"/>
        <v>366</v>
      </c>
      <c r="N729" s="3">
        <f t="shared" si="90"/>
        <v>3</v>
      </c>
      <c r="O729" s="3">
        <f t="shared" si="91"/>
        <v>0</v>
      </c>
      <c r="P729" s="3">
        <f t="shared" si="93"/>
        <v>363</v>
      </c>
      <c r="Q729" s="51">
        <f t="shared" si="92"/>
        <v>120189.3</v>
      </c>
      <c r="R729" s="51"/>
      <c r="S729" s="51"/>
      <c r="T729" s="51"/>
      <c r="U729" s="51"/>
      <c r="V729" s="51"/>
      <c r="W729" s="13">
        <f t="shared" si="94"/>
        <v>89.26229508196721</v>
      </c>
      <c r="X729" s="14">
        <f t="shared" si="95"/>
        <v>39.672131147540995</v>
      </c>
    </row>
    <row r="730" spans="1:24" ht="14.5" x14ac:dyDescent="0.35">
      <c r="A730">
        <v>3113</v>
      </c>
      <c r="B730" t="s">
        <v>968</v>
      </c>
      <c r="C730" t="s">
        <v>1385</v>
      </c>
      <c r="D730" t="s">
        <v>952</v>
      </c>
      <c r="E730" t="s">
        <v>8</v>
      </c>
      <c r="F730" t="s">
        <v>1503</v>
      </c>
      <c r="G730" t="s">
        <v>40</v>
      </c>
      <c r="H730" s="6">
        <v>44409</v>
      </c>
      <c r="I730" s="2">
        <v>45657</v>
      </c>
      <c r="J730">
        <v>286.27</v>
      </c>
      <c r="K730" s="45">
        <f t="shared" si="88"/>
        <v>902.37045751634002</v>
      </c>
      <c r="L730" s="2"/>
      <c r="M730" s="3">
        <f t="shared" si="89"/>
        <v>366</v>
      </c>
      <c r="N730" s="3">
        <f t="shared" si="90"/>
        <v>0</v>
      </c>
      <c r="O730" s="3">
        <f t="shared" si="91"/>
        <v>0</v>
      </c>
      <c r="P730" s="3">
        <f t="shared" si="93"/>
        <v>366</v>
      </c>
      <c r="Q730" s="51">
        <f t="shared" si="92"/>
        <v>104774.81999999999</v>
      </c>
      <c r="R730" s="51"/>
      <c r="S730" s="51"/>
      <c r="T730" s="51"/>
      <c r="U730" s="51"/>
      <c r="V730" s="51"/>
      <c r="W730" s="13">
        <f t="shared" si="94"/>
        <v>90</v>
      </c>
      <c r="X730" s="14">
        <f t="shared" si="95"/>
        <v>40</v>
      </c>
    </row>
    <row r="731" spans="1:24" ht="14.5" x14ac:dyDescent="0.35">
      <c r="A731">
        <v>3114</v>
      </c>
      <c r="B731" t="s">
        <v>969</v>
      </c>
      <c r="C731" t="s">
        <v>1385</v>
      </c>
      <c r="D731" t="s">
        <v>952</v>
      </c>
      <c r="E731" t="s">
        <v>8</v>
      </c>
      <c r="F731" t="s">
        <v>1503</v>
      </c>
      <c r="G731" t="s">
        <v>40</v>
      </c>
      <c r="H731" s="6">
        <v>43832</v>
      </c>
      <c r="I731" s="2">
        <v>45657</v>
      </c>
      <c r="J731">
        <v>286.27</v>
      </c>
      <c r="K731" s="45">
        <f t="shared" si="88"/>
        <v>921.97601307189552</v>
      </c>
      <c r="L731" s="2"/>
      <c r="M731" s="3">
        <f t="shared" si="89"/>
        <v>366</v>
      </c>
      <c r="N731" s="3">
        <f t="shared" si="90"/>
        <v>4</v>
      </c>
      <c r="O731" s="3">
        <f t="shared" si="91"/>
        <v>0</v>
      </c>
      <c r="P731" s="3">
        <f t="shared" si="93"/>
        <v>362</v>
      </c>
      <c r="Q731" s="51">
        <f t="shared" si="92"/>
        <v>103629.73999999999</v>
      </c>
      <c r="R731" s="51"/>
      <c r="S731" s="51"/>
      <c r="T731" s="51"/>
      <c r="U731" s="51"/>
      <c r="V731" s="51"/>
      <c r="W731" s="13">
        <f t="shared" si="94"/>
        <v>89.016393442622956</v>
      </c>
      <c r="X731" s="14">
        <f t="shared" si="95"/>
        <v>39.562841530054641</v>
      </c>
    </row>
    <row r="732" spans="1:24" ht="14.5" x14ac:dyDescent="0.35">
      <c r="A732">
        <v>3115</v>
      </c>
      <c r="B732" t="s">
        <v>970</v>
      </c>
      <c r="C732" t="s">
        <v>1385</v>
      </c>
      <c r="D732" t="s">
        <v>971</v>
      </c>
      <c r="E732" t="s">
        <v>8</v>
      </c>
      <c r="F732" t="s">
        <v>1503</v>
      </c>
      <c r="G732" t="s">
        <v>40</v>
      </c>
      <c r="H732" s="6">
        <v>43832</v>
      </c>
      <c r="I732" s="2">
        <v>45657</v>
      </c>
      <c r="J732">
        <v>301.32</v>
      </c>
      <c r="K732" s="45">
        <f t="shared" si="88"/>
        <v>976.81490196078425</v>
      </c>
      <c r="L732" s="2"/>
      <c r="M732" s="3">
        <f t="shared" si="89"/>
        <v>366</v>
      </c>
      <c r="N732" s="3">
        <f t="shared" si="90"/>
        <v>0</v>
      </c>
      <c r="O732" s="3">
        <f t="shared" si="91"/>
        <v>0</v>
      </c>
      <c r="P732" s="3">
        <f t="shared" si="93"/>
        <v>366</v>
      </c>
      <c r="Q732" s="51">
        <f t="shared" si="92"/>
        <v>110283.12</v>
      </c>
      <c r="R732" s="51"/>
      <c r="S732" s="51"/>
      <c r="T732" s="51"/>
      <c r="U732" s="51"/>
      <c r="V732" s="51"/>
      <c r="W732" s="13">
        <f t="shared" si="94"/>
        <v>90</v>
      </c>
      <c r="X732" s="14">
        <f t="shared" si="95"/>
        <v>40</v>
      </c>
    </row>
    <row r="733" spans="1:24" ht="14.5" x14ac:dyDescent="0.35">
      <c r="A733">
        <v>3116</v>
      </c>
      <c r="B733" t="s">
        <v>972</v>
      </c>
      <c r="C733" t="s">
        <v>1385</v>
      </c>
      <c r="D733" t="s">
        <v>973</v>
      </c>
      <c r="E733" t="s">
        <v>8</v>
      </c>
      <c r="F733" t="s">
        <v>1503</v>
      </c>
      <c r="G733" t="s">
        <v>40</v>
      </c>
      <c r="H733" s="6">
        <v>43832</v>
      </c>
      <c r="I733" s="2">
        <v>45657</v>
      </c>
      <c r="J733">
        <v>286.27</v>
      </c>
      <c r="K733" s="45">
        <f t="shared" si="88"/>
        <v>858.10843137254915</v>
      </c>
      <c r="L733" s="2"/>
      <c r="M733" s="3">
        <f t="shared" si="89"/>
        <v>366</v>
      </c>
      <c r="N733" s="3">
        <f t="shared" si="90"/>
        <v>1</v>
      </c>
      <c r="O733" s="3">
        <f t="shared" si="91"/>
        <v>66</v>
      </c>
      <c r="P733" s="3">
        <f t="shared" si="93"/>
        <v>299</v>
      </c>
      <c r="Q733" s="51">
        <f t="shared" si="92"/>
        <v>85594.73</v>
      </c>
      <c r="R733" s="51"/>
      <c r="S733" s="51"/>
      <c r="T733" s="51"/>
      <c r="U733" s="51"/>
      <c r="V733" s="51"/>
      <c r="W733" s="13">
        <f t="shared" si="94"/>
        <v>73.52459016393442</v>
      </c>
      <c r="X733" s="14">
        <f t="shared" si="95"/>
        <v>32.677595628415304</v>
      </c>
    </row>
    <row r="734" spans="1:24" ht="14.5" x14ac:dyDescent="0.35">
      <c r="A734">
        <v>3117</v>
      </c>
      <c r="B734" t="s">
        <v>974</v>
      </c>
      <c r="C734" t="s">
        <v>1385</v>
      </c>
      <c r="D734" t="s">
        <v>975</v>
      </c>
      <c r="E734" t="s">
        <v>8</v>
      </c>
      <c r="F734" t="s">
        <v>1503</v>
      </c>
      <c r="G734" t="s">
        <v>40</v>
      </c>
      <c r="H734" s="6">
        <v>43832</v>
      </c>
      <c r="I734" s="2">
        <v>45657</v>
      </c>
      <c r="J734">
        <v>286.27</v>
      </c>
      <c r="K734" s="45">
        <f t="shared" si="88"/>
        <v>870.85653594771259</v>
      </c>
      <c r="L734" s="2"/>
      <c r="M734" s="3">
        <f t="shared" si="89"/>
        <v>366</v>
      </c>
      <c r="N734" s="3">
        <f t="shared" si="90"/>
        <v>2</v>
      </c>
      <c r="O734" s="3">
        <f t="shared" si="91"/>
        <v>0</v>
      </c>
      <c r="P734" s="3">
        <f t="shared" si="93"/>
        <v>364</v>
      </c>
      <c r="Q734" s="51">
        <f t="shared" si="92"/>
        <v>104202.28</v>
      </c>
      <c r="R734" s="51"/>
      <c r="S734" s="51"/>
      <c r="T734" s="51"/>
      <c r="U734" s="51"/>
      <c r="V734" s="51"/>
      <c r="W734" s="13">
        <f t="shared" si="94"/>
        <v>89.508196721311478</v>
      </c>
      <c r="X734" s="14">
        <f t="shared" si="95"/>
        <v>39.781420765027335</v>
      </c>
    </row>
    <row r="735" spans="1:24" ht="14.5" x14ac:dyDescent="0.35">
      <c r="A735">
        <v>3118</v>
      </c>
      <c r="B735" t="s">
        <v>976</v>
      </c>
      <c r="C735" t="s">
        <v>1488</v>
      </c>
      <c r="D735" t="s">
        <v>971</v>
      </c>
      <c r="E735" t="s">
        <v>8</v>
      </c>
      <c r="F735" t="s">
        <v>950</v>
      </c>
      <c r="G735" t="s">
        <v>40</v>
      </c>
      <c r="H735" s="6">
        <v>43832</v>
      </c>
      <c r="I735" s="2">
        <v>45657</v>
      </c>
      <c r="J735">
        <v>250</v>
      </c>
      <c r="K735" s="45" t="e">
        <f t="shared" si="88"/>
        <v>#N/A</v>
      </c>
      <c r="L735" s="2"/>
      <c r="M735" s="3">
        <f t="shared" si="89"/>
        <v>366</v>
      </c>
      <c r="N735" s="3">
        <f t="shared" si="90"/>
        <v>11</v>
      </c>
      <c r="O735" s="3">
        <f t="shared" si="91"/>
        <v>28</v>
      </c>
      <c r="P735" s="3">
        <f t="shared" si="93"/>
        <v>327</v>
      </c>
      <c r="Q735" s="51">
        <f t="shared" si="92"/>
        <v>81750</v>
      </c>
      <c r="R735" s="51"/>
      <c r="S735" s="51"/>
      <c r="T735" s="51"/>
      <c r="U735" s="51"/>
      <c r="V735" s="51"/>
      <c r="W735" s="13">
        <f t="shared" si="94"/>
        <v>80.409836065573771</v>
      </c>
      <c r="X735" s="14">
        <f t="shared" si="95"/>
        <v>35.73770491803279</v>
      </c>
    </row>
    <row r="736" spans="1:24" ht="14.5" x14ac:dyDescent="0.35">
      <c r="A736">
        <v>3122</v>
      </c>
      <c r="B736" t="s">
        <v>977</v>
      </c>
      <c r="C736" t="s">
        <v>1385</v>
      </c>
      <c r="D736" t="s">
        <v>483</v>
      </c>
      <c r="E736" t="s">
        <v>8</v>
      </c>
      <c r="F736" t="s">
        <v>1503</v>
      </c>
      <c r="G736" t="s">
        <v>40</v>
      </c>
      <c r="H736" s="6">
        <v>37347</v>
      </c>
      <c r="I736" s="2">
        <v>45657</v>
      </c>
      <c r="J736">
        <v>303.47000000000003</v>
      </c>
      <c r="K736" s="45">
        <f t="shared" si="88"/>
        <v>1005.7540522875817</v>
      </c>
      <c r="L736" s="2"/>
      <c r="M736" s="3">
        <f t="shared" si="89"/>
        <v>366</v>
      </c>
      <c r="N736" s="3">
        <f t="shared" si="90"/>
        <v>0</v>
      </c>
      <c r="O736" s="3">
        <f t="shared" si="91"/>
        <v>0</v>
      </c>
      <c r="P736" s="3">
        <f t="shared" si="93"/>
        <v>366</v>
      </c>
      <c r="Q736" s="51">
        <f t="shared" si="92"/>
        <v>111070.02</v>
      </c>
      <c r="R736" s="51"/>
      <c r="S736" s="51"/>
      <c r="T736" s="51"/>
      <c r="U736" s="51"/>
      <c r="V736" s="51"/>
      <c r="W736" s="13">
        <f t="shared" si="94"/>
        <v>90</v>
      </c>
      <c r="X736" s="14">
        <f t="shared" si="95"/>
        <v>40</v>
      </c>
    </row>
    <row r="737" spans="1:24" ht="14.5" x14ac:dyDescent="0.35">
      <c r="A737">
        <v>3123</v>
      </c>
      <c r="B737" t="s">
        <v>979</v>
      </c>
      <c r="C737" t="s">
        <v>1385</v>
      </c>
      <c r="D737" t="s">
        <v>971</v>
      </c>
      <c r="E737" t="s">
        <v>8</v>
      </c>
      <c r="F737" t="s">
        <v>1503</v>
      </c>
      <c r="G737" t="s">
        <v>40</v>
      </c>
      <c r="H737" s="6">
        <v>38261</v>
      </c>
      <c r="I737" s="2">
        <v>45657</v>
      </c>
      <c r="J737">
        <v>301.32</v>
      </c>
      <c r="K737" s="45">
        <f t="shared" si="88"/>
        <v>970.5402614379085</v>
      </c>
      <c r="L737" s="2"/>
      <c r="M737" s="3">
        <f t="shared" si="89"/>
        <v>366</v>
      </c>
      <c r="N737" s="3">
        <f t="shared" si="90"/>
        <v>2</v>
      </c>
      <c r="O737" s="3">
        <f t="shared" si="91"/>
        <v>0</v>
      </c>
      <c r="P737" s="3">
        <f t="shared" si="93"/>
        <v>364</v>
      </c>
      <c r="Q737" s="51">
        <f t="shared" si="92"/>
        <v>109680.48</v>
      </c>
      <c r="R737" s="51"/>
      <c r="S737" s="51"/>
      <c r="T737" s="51"/>
      <c r="U737" s="51"/>
      <c r="V737" s="51"/>
      <c r="W737" s="13">
        <f t="shared" si="94"/>
        <v>89.508196721311478</v>
      </c>
      <c r="X737" s="14">
        <f t="shared" si="95"/>
        <v>39.781420765027335</v>
      </c>
    </row>
    <row r="738" spans="1:24" s="4" customFormat="1" ht="14.5" x14ac:dyDescent="0.35">
      <c r="A738">
        <v>3124</v>
      </c>
      <c r="B738" t="s">
        <v>981</v>
      </c>
      <c r="C738" t="s">
        <v>1385</v>
      </c>
      <c r="D738" t="s">
        <v>982</v>
      </c>
      <c r="E738" t="s">
        <v>8</v>
      </c>
      <c r="F738" t="s">
        <v>1517</v>
      </c>
      <c r="G738" t="s">
        <v>1529</v>
      </c>
      <c r="H738" s="6">
        <v>37681</v>
      </c>
      <c r="I738" s="2">
        <v>45657</v>
      </c>
      <c r="J738">
        <v>380.55</v>
      </c>
      <c r="K738" s="45">
        <f t="shared" si="88"/>
        <v>1307.8262091503268</v>
      </c>
      <c r="L738" s="2"/>
      <c r="M738" s="3">
        <f t="shared" si="89"/>
        <v>366</v>
      </c>
      <c r="N738" s="3">
        <f t="shared" si="90"/>
        <v>0</v>
      </c>
      <c r="O738" s="3">
        <f t="shared" si="91"/>
        <v>0</v>
      </c>
      <c r="P738" s="3">
        <f t="shared" si="93"/>
        <v>366</v>
      </c>
      <c r="Q738" s="51">
        <f t="shared" si="92"/>
        <v>139281.30000000002</v>
      </c>
      <c r="R738" s="51"/>
      <c r="S738" s="51"/>
      <c r="T738" s="51"/>
      <c r="U738" s="51"/>
      <c r="V738" s="51"/>
      <c r="W738" s="13">
        <f t="shared" si="94"/>
        <v>90</v>
      </c>
      <c r="X738" s="14">
        <f t="shared" si="95"/>
        <v>40</v>
      </c>
    </row>
    <row r="739" spans="1:24" ht="14.5" x14ac:dyDescent="0.35">
      <c r="A739">
        <v>3125</v>
      </c>
      <c r="B739" t="s">
        <v>984</v>
      </c>
      <c r="C739" t="s">
        <v>1385</v>
      </c>
      <c r="D739" t="s">
        <v>985</v>
      </c>
      <c r="E739" t="s">
        <v>8</v>
      </c>
      <c r="F739" t="s">
        <v>1503</v>
      </c>
      <c r="G739" t="s">
        <v>40</v>
      </c>
      <c r="H739" s="6">
        <v>44136</v>
      </c>
      <c r="I739" s="2">
        <v>45657</v>
      </c>
      <c r="J739">
        <v>286.27</v>
      </c>
      <c r="K739" s="45">
        <f t="shared" si="88"/>
        <v>853.20738562091526</v>
      </c>
      <c r="L739" s="2"/>
      <c r="M739" s="3">
        <f t="shared" si="89"/>
        <v>366</v>
      </c>
      <c r="N739" s="3">
        <f t="shared" si="90"/>
        <v>5</v>
      </c>
      <c r="O739" s="3">
        <f t="shared" si="91"/>
        <v>5</v>
      </c>
      <c r="P739" s="3">
        <f t="shared" si="93"/>
        <v>356</v>
      </c>
      <c r="Q739" s="51">
        <f t="shared" si="92"/>
        <v>101912.12</v>
      </c>
      <c r="R739" s="51"/>
      <c r="S739" s="51"/>
      <c r="T739" s="51"/>
      <c r="U739" s="51"/>
      <c r="V739" s="51"/>
      <c r="W739" s="13">
        <f t="shared" si="94"/>
        <v>87.540983606557376</v>
      </c>
      <c r="X739" s="14">
        <f t="shared" si="95"/>
        <v>38.907103825136616</v>
      </c>
    </row>
    <row r="740" spans="1:24" ht="14.5" x14ac:dyDescent="0.35">
      <c r="A740">
        <v>3126</v>
      </c>
      <c r="B740" t="s">
        <v>986</v>
      </c>
      <c r="C740" t="s">
        <v>1385</v>
      </c>
      <c r="D740" t="s">
        <v>971</v>
      </c>
      <c r="E740" t="s">
        <v>8</v>
      </c>
      <c r="F740" t="s">
        <v>1503</v>
      </c>
      <c r="G740" t="s">
        <v>40</v>
      </c>
      <c r="H740" s="6">
        <v>43832</v>
      </c>
      <c r="I740" s="2">
        <v>45657</v>
      </c>
      <c r="J740">
        <v>301.32</v>
      </c>
      <c r="K740" s="45">
        <f t="shared" si="88"/>
        <v>956.02967320261439</v>
      </c>
      <c r="L740" s="2"/>
      <c r="M740" s="3">
        <f t="shared" si="89"/>
        <v>366</v>
      </c>
      <c r="N740" s="3">
        <f t="shared" si="90"/>
        <v>2</v>
      </c>
      <c r="O740" s="3">
        <f t="shared" si="91"/>
        <v>0</v>
      </c>
      <c r="P740" s="3">
        <f t="shared" si="93"/>
        <v>364</v>
      </c>
      <c r="Q740" s="51">
        <f t="shared" si="92"/>
        <v>109680.48</v>
      </c>
      <c r="R740" s="51"/>
      <c r="S740" s="51"/>
      <c r="T740" s="51"/>
      <c r="U740" s="51"/>
      <c r="V740" s="51"/>
      <c r="W740" s="13">
        <f t="shared" si="94"/>
        <v>89.508196721311478</v>
      </c>
      <c r="X740" s="14">
        <f t="shared" si="95"/>
        <v>39.781420765027335</v>
      </c>
    </row>
    <row r="741" spans="1:24" ht="14.5" x14ac:dyDescent="0.35">
      <c r="A741">
        <v>3127</v>
      </c>
      <c r="B741" t="s">
        <v>987</v>
      </c>
      <c r="C741" t="s">
        <v>1385</v>
      </c>
      <c r="D741" t="s">
        <v>988</v>
      </c>
      <c r="E741" t="s">
        <v>8</v>
      </c>
      <c r="F741" t="s">
        <v>1503</v>
      </c>
      <c r="G741" t="s">
        <v>1529</v>
      </c>
      <c r="H741" s="6">
        <v>43832</v>
      </c>
      <c r="I741" s="2">
        <v>45657</v>
      </c>
      <c r="J741">
        <v>286.27</v>
      </c>
      <c r="K741" s="45">
        <f t="shared" si="88"/>
        <v>943.34522875816981</v>
      </c>
      <c r="L741" s="2"/>
      <c r="M741" s="3">
        <f t="shared" si="89"/>
        <v>366</v>
      </c>
      <c r="N741" s="3">
        <f t="shared" si="90"/>
        <v>2</v>
      </c>
      <c r="O741" s="3">
        <f t="shared" si="91"/>
        <v>0</v>
      </c>
      <c r="P741" s="3">
        <f t="shared" si="93"/>
        <v>364</v>
      </c>
      <c r="Q741" s="51">
        <f t="shared" si="92"/>
        <v>104202.28</v>
      </c>
      <c r="R741" s="51"/>
      <c r="S741" s="51"/>
      <c r="T741" s="51"/>
      <c r="U741" s="51"/>
      <c r="V741" s="51"/>
      <c r="W741" s="13">
        <f t="shared" si="94"/>
        <v>89.508196721311478</v>
      </c>
      <c r="X741" s="14">
        <f t="shared" si="95"/>
        <v>39.781420765027335</v>
      </c>
    </row>
    <row r="742" spans="1:24" ht="14.5" x14ac:dyDescent="0.35">
      <c r="A742">
        <v>3128</v>
      </c>
      <c r="B742" t="s">
        <v>989</v>
      </c>
      <c r="C742" t="s">
        <v>1385</v>
      </c>
      <c r="D742" t="s">
        <v>990</v>
      </c>
      <c r="E742" t="s">
        <v>8</v>
      </c>
      <c r="F742" t="s">
        <v>1503</v>
      </c>
      <c r="G742" t="s">
        <v>40</v>
      </c>
      <c r="H742" s="6">
        <v>43832</v>
      </c>
      <c r="I742" s="2">
        <v>45657</v>
      </c>
      <c r="J742">
        <v>301.32</v>
      </c>
      <c r="K742" s="45">
        <f t="shared" si="88"/>
        <v>972.79477124182995</v>
      </c>
      <c r="L742" s="2"/>
      <c r="M742" s="3">
        <f t="shared" si="89"/>
        <v>366</v>
      </c>
      <c r="N742" s="3">
        <f t="shared" si="90"/>
        <v>3</v>
      </c>
      <c r="O742" s="3">
        <f t="shared" si="91"/>
        <v>0</v>
      </c>
      <c r="P742" s="3">
        <f t="shared" si="93"/>
        <v>363</v>
      </c>
      <c r="Q742" s="51">
        <f t="shared" si="92"/>
        <v>109379.16</v>
      </c>
      <c r="R742" s="51"/>
      <c r="S742" s="51"/>
      <c r="T742" s="51"/>
      <c r="U742" s="51"/>
      <c r="V742" s="51"/>
      <c r="W742" s="13">
        <f t="shared" si="94"/>
        <v>89.26229508196721</v>
      </c>
      <c r="X742" s="14">
        <f t="shared" si="95"/>
        <v>39.672131147540995</v>
      </c>
    </row>
    <row r="743" spans="1:24" ht="14.5" x14ac:dyDescent="0.35">
      <c r="A743">
        <v>3129</v>
      </c>
      <c r="B743" t="s">
        <v>991</v>
      </c>
      <c r="C743" t="s">
        <v>1385</v>
      </c>
      <c r="D743" t="s">
        <v>230</v>
      </c>
      <c r="E743" t="s">
        <v>8</v>
      </c>
      <c r="F743" t="s">
        <v>1503</v>
      </c>
      <c r="G743" t="s">
        <v>40</v>
      </c>
      <c r="H743" s="6">
        <v>43832</v>
      </c>
      <c r="I743" s="2">
        <v>45657</v>
      </c>
      <c r="J743">
        <v>303.47000000000003</v>
      </c>
      <c r="K743" s="45">
        <f t="shared" si="88"/>
        <v>1000.4864705882352</v>
      </c>
      <c r="L743" s="2"/>
      <c r="M743" s="3">
        <f t="shared" si="89"/>
        <v>366</v>
      </c>
      <c r="N743" s="3">
        <f t="shared" si="90"/>
        <v>2</v>
      </c>
      <c r="O743" s="3">
        <f t="shared" si="91"/>
        <v>0</v>
      </c>
      <c r="P743" s="3">
        <f t="shared" si="93"/>
        <v>364</v>
      </c>
      <c r="Q743" s="51">
        <f t="shared" si="92"/>
        <v>110463.08000000002</v>
      </c>
      <c r="R743" s="51"/>
      <c r="S743" s="51"/>
      <c r="T743" s="51"/>
      <c r="U743" s="51"/>
      <c r="V743" s="51"/>
      <c r="W743" s="13">
        <f t="shared" si="94"/>
        <v>89.508196721311478</v>
      </c>
      <c r="X743" s="14">
        <f t="shared" si="95"/>
        <v>39.781420765027335</v>
      </c>
    </row>
    <row r="744" spans="1:24" ht="14.5" x14ac:dyDescent="0.35">
      <c r="A744">
        <v>3130</v>
      </c>
      <c r="B744" t="s">
        <v>992</v>
      </c>
      <c r="C744" t="s">
        <v>1385</v>
      </c>
      <c r="D744" t="s">
        <v>483</v>
      </c>
      <c r="E744" t="s">
        <v>8</v>
      </c>
      <c r="F744" t="s">
        <v>1503</v>
      </c>
      <c r="G744" t="s">
        <v>40</v>
      </c>
      <c r="H744" s="6">
        <v>36892</v>
      </c>
      <c r="I744" s="2">
        <v>45657</v>
      </c>
      <c r="J744">
        <v>303.47000000000003</v>
      </c>
      <c r="K744" s="45">
        <f t="shared" si="88"/>
        <v>988.9939869281045</v>
      </c>
      <c r="L744" s="2"/>
      <c r="M744" s="3">
        <f t="shared" si="89"/>
        <v>366</v>
      </c>
      <c r="N744" s="3">
        <f t="shared" si="90"/>
        <v>0</v>
      </c>
      <c r="O744" s="3">
        <f t="shared" si="91"/>
        <v>3</v>
      </c>
      <c r="P744" s="3">
        <f t="shared" si="93"/>
        <v>363</v>
      </c>
      <c r="Q744" s="51">
        <f t="shared" si="92"/>
        <v>110159.61000000002</v>
      </c>
      <c r="R744" s="51"/>
      <c r="S744" s="51"/>
      <c r="T744" s="51"/>
      <c r="U744" s="51"/>
      <c r="V744" s="51"/>
      <c r="W744" s="13">
        <f t="shared" si="94"/>
        <v>89.26229508196721</v>
      </c>
      <c r="X744" s="14">
        <f t="shared" si="95"/>
        <v>39.672131147540995</v>
      </c>
    </row>
    <row r="745" spans="1:24" ht="14.5" x14ac:dyDescent="0.35">
      <c r="A745">
        <v>3131</v>
      </c>
      <c r="B745" t="s">
        <v>994</v>
      </c>
      <c r="C745" t="s">
        <v>1385</v>
      </c>
      <c r="D745" t="s">
        <v>995</v>
      </c>
      <c r="E745" t="s">
        <v>8</v>
      </c>
      <c r="F745" t="s">
        <v>1503</v>
      </c>
      <c r="G745" t="s">
        <v>40</v>
      </c>
      <c r="H745" s="6">
        <v>43832</v>
      </c>
      <c r="I745" s="2">
        <v>45657</v>
      </c>
      <c r="J745">
        <v>301.32</v>
      </c>
      <c r="K745" s="45">
        <f t="shared" si="88"/>
        <v>977.74235294117636</v>
      </c>
      <c r="L745" s="2"/>
      <c r="M745" s="3">
        <f t="shared" si="89"/>
        <v>366</v>
      </c>
      <c r="N745" s="3">
        <f t="shared" si="90"/>
        <v>2</v>
      </c>
      <c r="O745" s="3">
        <f t="shared" si="91"/>
        <v>0</v>
      </c>
      <c r="P745" s="3">
        <f t="shared" si="93"/>
        <v>364</v>
      </c>
      <c r="Q745" s="51">
        <f t="shared" si="92"/>
        <v>109680.48</v>
      </c>
      <c r="R745" s="51"/>
      <c r="S745" s="51"/>
      <c r="T745" s="51"/>
      <c r="U745" s="51"/>
      <c r="V745" s="51"/>
      <c r="W745" s="13">
        <f t="shared" si="94"/>
        <v>89.508196721311478</v>
      </c>
      <c r="X745" s="14">
        <f t="shared" si="95"/>
        <v>39.781420765027335</v>
      </c>
    </row>
    <row r="746" spans="1:24" ht="14.5" x14ac:dyDescent="0.35">
      <c r="A746">
        <v>3132</v>
      </c>
      <c r="B746" t="s">
        <v>996</v>
      </c>
      <c r="C746" t="s">
        <v>1385</v>
      </c>
      <c r="D746" t="s">
        <v>975</v>
      </c>
      <c r="E746" t="s">
        <v>8</v>
      </c>
      <c r="F746" t="s">
        <v>1503</v>
      </c>
      <c r="G746" t="s">
        <v>40</v>
      </c>
      <c r="H746" s="6">
        <v>43832</v>
      </c>
      <c r="I746" s="2">
        <v>45657</v>
      </c>
      <c r="J746">
        <v>286.27</v>
      </c>
      <c r="K746" s="45">
        <f t="shared" si="88"/>
        <v>880.08241830065367</v>
      </c>
      <c r="L746" s="2"/>
      <c r="M746" s="3">
        <f t="shared" si="89"/>
        <v>366</v>
      </c>
      <c r="N746" s="3">
        <f t="shared" si="90"/>
        <v>2</v>
      </c>
      <c r="O746" s="3">
        <f t="shared" si="91"/>
        <v>0</v>
      </c>
      <c r="P746" s="3">
        <f t="shared" si="93"/>
        <v>364</v>
      </c>
      <c r="Q746" s="51">
        <f t="shared" si="92"/>
        <v>104202.28</v>
      </c>
      <c r="R746" s="51"/>
      <c r="S746" s="51"/>
      <c r="T746" s="51"/>
      <c r="U746" s="51"/>
      <c r="V746" s="51"/>
      <c r="W746" s="13">
        <f t="shared" si="94"/>
        <v>89.508196721311478</v>
      </c>
      <c r="X746" s="14">
        <f t="shared" si="95"/>
        <v>39.781420765027335</v>
      </c>
    </row>
    <row r="747" spans="1:24" ht="14.5" x14ac:dyDescent="0.35">
      <c r="A747">
        <v>3133</v>
      </c>
      <c r="B747" t="s">
        <v>997</v>
      </c>
      <c r="C747" t="s">
        <v>1385</v>
      </c>
      <c r="D747" t="s">
        <v>143</v>
      </c>
      <c r="E747" t="s">
        <v>8</v>
      </c>
      <c r="F747" t="s">
        <v>1503</v>
      </c>
      <c r="G747" t="s">
        <v>40</v>
      </c>
      <c r="H747" s="6">
        <v>43832</v>
      </c>
      <c r="I747" s="2">
        <v>45657</v>
      </c>
      <c r="J747">
        <v>268.75</v>
      </c>
      <c r="K747" s="45">
        <f t="shared" si="88"/>
        <v>547.75464052287577</v>
      </c>
      <c r="L747" s="2"/>
      <c r="M747" s="3">
        <f t="shared" si="89"/>
        <v>366</v>
      </c>
      <c r="N747" s="3">
        <f t="shared" si="90"/>
        <v>1</v>
      </c>
      <c r="O747" s="3">
        <f t="shared" si="91"/>
        <v>83</v>
      </c>
      <c r="P747" s="3">
        <f t="shared" si="93"/>
        <v>282</v>
      </c>
      <c r="Q747" s="51">
        <f t="shared" si="92"/>
        <v>75787.5</v>
      </c>
      <c r="R747" s="51"/>
      <c r="S747" s="51"/>
      <c r="T747" s="51"/>
      <c r="U747" s="51"/>
      <c r="V747" s="51"/>
      <c r="W747" s="13">
        <f t="shared" si="94"/>
        <v>69.344262295081961</v>
      </c>
      <c r="X747" s="14">
        <f t="shared" si="95"/>
        <v>30.819672131147556</v>
      </c>
    </row>
    <row r="748" spans="1:24" ht="14.5" x14ac:dyDescent="0.35">
      <c r="A748">
        <v>3134</v>
      </c>
      <c r="B748" t="s">
        <v>998</v>
      </c>
      <c r="C748" t="s">
        <v>1385</v>
      </c>
      <c r="D748" t="s">
        <v>230</v>
      </c>
      <c r="E748" t="s">
        <v>8</v>
      </c>
      <c r="F748" t="s">
        <v>1503</v>
      </c>
      <c r="G748" t="s">
        <v>40</v>
      </c>
      <c r="H748" s="6">
        <v>43832</v>
      </c>
      <c r="I748" s="2">
        <v>45657</v>
      </c>
      <c r="J748">
        <v>303.47000000000003</v>
      </c>
      <c r="K748" s="45">
        <f t="shared" si="88"/>
        <v>996.08117647058816</v>
      </c>
      <c r="L748" s="2"/>
      <c r="M748" s="3">
        <f t="shared" si="89"/>
        <v>366</v>
      </c>
      <c r="N748" s="3">
        <f t="shared" si="90"/>
        <v>3</v>
      </c>
      <c r="O748" s="3">
        <f t="shared" si="91"/>
        <v>0</v>
      </c>
      <c r="P748" s="3">
        <f t="shared" si="93"/>
        <v>363</v>
      </c>
      <c r="Q748" s="51">
        <f t="shared" si="92"/>
        <v>110159.61000000002</v>
      </c>
      <c r="R748" s="51"/>
      <c r="S748" s="51"/>
      <c r="T748" s="51"/>
      <c r="U748" s="51"/>
      <c r="V748" s="51"/>
      <c r="W748" s="13">
        <f t="shared" si="94"/>
        <v>89.26229508196721</v>
      </c>
      <c r="X748" s="14">
        <f t="shared" si="95"/>
        <v>39.672131147540995</v>
      </c>
    </row>
    <row r="749" spans="1:24" ht="14.5" x14ac:dyDescent="0.35">
      <c r="A749">
        <v>3135</v>
      </c>
      <c r="B749" t="s">
        <v>999</v>
      </c>
      <c r="C749" t="s">
        <v>1488</v>
      </c>
      <c r="D749" t="s">
        <v>1000</v>
      </c>
      <c r="E749" t="s">
        <v>8</v>
      </c>
      <c r="F749" t="s">
        <v>1503</v>
      </c>
      <c r="G749" t="s">
        <v>40</v>
      </c>
      <c r="H749" s="6">
        <v>43832</v>
      </c>
      <c r="I749" s="2">
        <v>45657</v>
      </c>
      <c r="J749">
        <v>286.27</v>
      </c>
      <c r="K749" s="45">
        <f t="shared" si="88"/>
        <v>883.58973856209161</v>
      </c>
      <c r="L749" s="2"/>
      <c r="M749" s="3">
        <f t="shared" si="89"/>
        <v>366</v>
      </c>
      <c r="N749" s="3">
        <f t="shared" si="90"/>
        <v>10</v>
      </c>
      <c r="O749" s="3">
        <f t="shared" si="91"/>
        <v>0</v>
      </c>
      <c r="P749" s="3">
        <f t="shared" si="93"/>
        <v>356</v>
      </c>
      <c r="Q749" s="51">
        <f t="shared" si="92"/>
        <v>101912.12</v>
      </c>
      <c r="R749" s="51"/>
      <c r="S749" s="51"/>
      <c r="T749" s="51"/>
      <c r="U749" s="51"/>
      <c r="V749" s="51"/>
      <c r="W749" s="13">
        <f t="shared" si="94"/>
        <v>87.540983606557376</v>
      </c>
      <c r="X749" s="14">
        <f t="shared" si="95"/>
        <v>38.907103825136616</v>
      </c>
    </row>
    <row r="750" spans="1:24" ht="14.5" x14ac:dyDescent="0.35">
      <c r="A750">
        <v>3136</v>
      </c>
      <c r="B750" t="s">
        <v>1001</v>
      </c>
      <c r="C750" t="s">
        <v>1385</v>
      </c>
      <c r="D750" t="s">
        <v>230</v>
      </c>
      <c r="E750" t="s">
        <v>8</v>
      </c>
      <c r="F750" t="s">
        <v>1503</v>
      </c>
      <c r="G750" t="s">
        <v>40</v>
      </c>
      <c r="H750" s="6">
        <v>43832</v>
      </c>
      <c r="I750" s="2">
        <v>45657</v>
      </c>
      <c r="J750">
        <v>303.47000000000003</v>
      </c>
      <c r="K750" s="45">
        <f t="shared" si="88"/>
        <v>1012.2078431372548</v>
      </c>
      <c r="L750" s="2"/>
      <c r="M750" s="3">
        <f t="shared" si="89"/>
        <v>366</v>
      </c>
      <c r="N750" s="3">
        <f t="shared" si="90"/>
        <v>1</v>
      </c>
      <c r="O750" s="3">
        <f t="shared" si="91"/>
        <v>0</v>
      </c>
      <c r="P750" s="3">
        <f t="shared" si="93"/>
        <v>365</v>
      </c>
      <c r="Q750" s="51">
        <f t="shared" si="92"/>
        <v>110766.55</v>
      </c>
      <c r="R750" s="51"/>
      <c r="S750" s="51"/>
      <c r="T750" s="51"/>
      <c r="U750" s="51"/>
      <c r="V750" s="51"/>
      <c r="W750" s="13">
        <f t="shared" si="94"/>
        <v>89.754098360655732</v>
      </c>
      <c r="X750" s="14">
        <f t="shared" si="95"/>
        <v>39.89071038251366</v>
      </c>
    </row>
    <row r="751" spans="1:24" ht="14.5" x14ac:dyDescent="0.35">
      <c r="A751">
        <v>3138</v>
      </c>
      <c r="B751" t="s">
        <v>1002</v>
      </c>
      <c r="C751" t="s">
        <v>1385</v>
      </c>
      <c r="D751" t="s">
        <v>1003</v>
      </c>
      <c r="E751" t="s">
        <v>8</v>
      </c>
      <c r="F751" t="s">
        <v>1503</v>
      </c>
      <c r="G751" t="s">
        <v>40</v>
      </c>
      <c r="H751" s="6">
        <v>44317</v>
      </c>
      <c r="I751" s="2">
        <v>45657</v>
      </c>
      <c r="J751">
        <v>286.27</v>
      </c>
      <c r="K751" s="45">
        <f t="shared" si="88"/>
        <v>876.29248366013087</v>
      </c>
      <c r="L751" s="2"/>
      <c r="M751" s="3">
        <f t="shared" si="89"/>
        <v>366</v>
      </c>
      <c r="N751" s="3">
        <f t="shared" si="90"/>
        <v>1</v>
      </c>
      <c r="O751" s="3">
        <f t="shared" si="91"/>
        <v>0</v>
      </c>
      <c r="P751" s="3">
        <f t="shared" si="93"/>
        <v>365</v>
      </c>
      <c r="Q751" s="51">
        <f t="shared" si="92"/>
        <v>104488.54999999999</v>
      </c>
      <c r="R751" s="51"/>
      <c r="S751" s="51"/>
      <c r="T751" s="51"/>
      <c r="U751" s="51"/>
      <c r="V751" s="51"/>
      <c r="W751" s="13">
        <f t="shared" si="94"/>
        <v>89.754098360655732</v>
      </c>
      <c r="X751" s="14">
        <f t="shared" si="95"/>
        <v>39.89071038251366</v>
      </c>
    </row>
    <row r="752" spans="1:24" ht="14.5" x14ac:dyDescent="0.35">
      <c r="A752">
        <v>3140</v>
      </c>
      <c r="B752" t="s">
        <v>1005</v>
      </c>
      <c r="C752" t="s">
        <v>1385</v>
      </c>
      <c r="D752" t="s">
        <v>985</v>
      </c>
      <c r="E752" t="s">
        <v>8</v>
      </c>
      <c r="F752" t="s">
        <v>1503</v>
      </c>
      <c r="G752" t="s">
        <v>40</v>
      </c>
      <c r="H752" s="6">
        <v>43832</v>
      </c>
      <c r="I752" s="2">
        <v>45657</v>
      </c>
      <c r="J752">
        <v>286.27</v>
      </c>
      <c r="K752" s="45">
        <f t="shared" si="88"/>
        <v>748.18450980392174</v>
      </c>
      <c r="L752" s="2"/>
      <c r="M752" s="3">
        <f t="shared" si="89"/>
        <v>366</v>
      </c>
      <c r="N752" s="3">
        <f t="shared" si="90"/>
        <v>37</v>
      </c>
      <c r="O752" s="3">
        <f t="shared" si="91"/>
        <v>3</v>
      </c>
      <c r="P752" s="3">
        <f t="shared" si="93"/>
        <v>326</v>
      </c>
      <c r="Q752" s="51">
        <f t="shared" si="92"/>
        <v>93324.01999999999</v>
      </c>
      <c r="R752" s="51"/>
      <c r="S752" s="51"/>
      <c r="T752" s="51"/>
      <c r="U752" s="51"/>
      <c r="V752" s="51"/>
      <c r="W752" s="13">
        <f t="shared" si="94"/>
        <v>80.163934426229503</v>
      </c>
      <c r="X752" s="14">
        <f t="shared" si="95"/>
        <v>35.62841530054645</v>
      </c>
    </row>
    <row r="753" spans="1:24" ht="14.5" x14ac:dyDescent="0.35">
      <c r="A753">
        <v>3141</v>
      </c>
      <c r="B753" t="s">
        <v>1006</v>
      </c>
      <c r="C753" t="s">
        <v>1385</v>
      </c>
      <c r="D753" t="s">
        <v>975</v>
      </c>
      <c r="E753" t="s">
        <v>8</v>
      </c>
      <c r="F753" t="s">
        <v>1503</v>
      </c>
      <c r="G753" t="s">
        <v>40</v>
      </c>
      <c r="H753" s="6">
        <v>43832</v>
      </c>
      <c r="I753" s="2">
        <v>45657</v>
      </c>
      <c r="J753">
        <v>286.27</v>
      </c>
      <c r="K753" s="45">
        <f t="shared" si="88"/>
        <v>886.59294117647062</v>
      </c>
      <c r="L753" s="2"/>
      <c r="M753" s="3">
        <f t="shared" si="89"/>
        <v>366</v>
      </c>
      <c r="N753" s="3">
        <f t="shared" si="90"/>
        <v>2</v>
      </c>
      <c r="O753" s="3">
        <f t="shared" si="91"/>
        <v>0</v>
      </c>
      <c r="P753" s="3">
        <f t="shared" si="93"/>
        <v>364</v>
      </c>
      <c r="Q753" s="51">
        <f t="shared" si="92"/>
        <v>104202.28</v>
      </c>
      <c r="R753" s="51"/>
      <c r="S753" s="51"/>
      <c r="T753" s="51"/>
      <c r="U753" s="51"/>
      <c r="V753" s="51"/>
      <c r="W753" s="13">
        <f t="shared" si="94"/>
        <v>89.508196721311478</v>
      </c>
      <c r="X753" s="14">
        <f t="shared" si="95"/>
        <v>39.781420765027335</v>
      </c>
    </row>
    <row r="754" spans="1:24" ht="14.5" x14ac:dyDescent="0.35">
      <c r="A754">
        <v>3142</v>
      </c>
      <c r="B754" t="s">
        <v>1007</v>
      </c>
      <c r="C754" t="s">
        <v>1385</v>
      </c>
      <c r="D754" t="s">
        <v>952</v>
      </c>
      <c r="E754" t="s">
        <v>8</v>
      </c>
      <c r="F754" t="s">
        <v>1503</v>
      </c>
      <c r="G754" t="s">
        <v>40</v>
      </c>
      <c r="H754" s="6">
        <v>43832</v>
      </c>
      <c r="I754" s="2">
        <v>45657</v>
      </c>
      <c r="J754">
        <v>286.27</v>
      </c>
      <c r="K754" s="45">
        <f t="shared" si="88"/>
        <v>896.69679738562104</v>
      </c>
      <c r="L754" s="2"/>
      <c r="M754" s="3">
        <f t="shared" si="89"/>
        <v>366</v>
      </c>
      <c r="N754" s="3">
        <f t="shared" si="90"/>
        <v>6</v>
      </c>
      <c r="O754" s="3">
        <f t="shared" si="91"/>
        <v>0</v>
      </c>
      <c r="P754" s="3">
        <f t="shared" si="93"/>
        <v>360</v>
      </c>
      <c r="Q754" s="51">
        <f t="shared" si="92"/>
        <v>103057.2</v>
      </c>
      <c r="R754" s="51"/>
      <c r="S754" s="51"/>
      <c r="T754" s="51"/>
      <c r="U754" s="51"/>
      <c r="V754" s="51"/>
      <c r="W754" s="13">
        <f t="shared" si="94"/>
        <v>88.52459016393442</v>
      </c>
      <c r="X754" s="14">
        <f t="shared" si="95"/>
        <v>39.344262295081975</v>
      </c>
    </row>
    <row r="755" spans="1:24" ht="14.5" x14ac:dyDescent="0.35">
      <c r="A755">
        <v>3143</v>
      </c>
      <c r="B755" t="s">
        <v>1008</v>
      </c>
      <c r="C755" t="s">
        <v>1385</v>
      </c>
      <c r="D755" t="s">
        <v>934</v>
      </c>
      <c r="E755" t="s">
        <v>8</v>
      </c>
      <c r="F755" t="s">
        <v>1517</v>
      </c>
      <c r="G755" t="s">
        <v>1529</v>
      </c>
      <c r="H755" s="6">
        <v>43832</v>
      </c>
      <c r="I755" s="2">
        <v>45657</v>
      </c>
      <c r="J755">
        <v>331.1</v>
      </c>
      <c r="K755" s="45">
        <f t="shared" si="88"/>
        <v>912.32196078431377</v>
      </c>
      <c r="L755" s="2"/>
      <c r="M755" s="3">
        <f t="shared" si="89"/>
        <v>366</v>
      </c>
      <c r="N755" s="3">
        <f t="shared" si="90"/>
        <v>1</v>
      </c>
      <c r="O755" s="3">
        <f t="shared" si="91"/>
        <v>0</v>
      </c>
      <c r="P755" s="3">
        <f t="shared" si="93"/>
        <v>365</v>
      </c>
      <c r="Q755" s="51">
        <f t="shared" si="92"/>
        <v>120851.50000000001</v>
      </c>
      <c r="R755" s="51"/>
      <c r="S755" s="51"/>
      <c r="T755" s="51"/>
      <c r="U755" s="51"/>
      <c r="V755" s="51"/>
      <c r="W755" s="13">
        <f t="shared" si="94"/>
        <v>89.754098360655732</v>
      </c>
      <c r="X755" s="14">
        <f t="shared" si="95"/>
        <v>39.89071038251366</v>
      </c>
    </row>
    <row r="756" spans="1:24" ht="14.5" x14ac:dyDescent="0.35">
      <c r="A756">
        <v>3144</v>
      </c>
      <c r="B756" t="s">
        <v>1009</v>
      </c>
      <c r="C756" t="s">
        <v>1385</v>
      </c>
      <c r="D756" t="s">
        <v>143</v>
      </c>
      <c r="E756" t="s">
        <v>8</v>
      </c>
      <c r="F756" t="s">
        <v>1503</v>
      </c>
      <c r="G756" t="s">
        <v>40</v>
      </c>
      <c r="H756" s="6">
        <v>43832</v>
      </c>
      <c r="I756" s="2">
        <v>45657</v>
      </c>
      <c r="J756">
        <v>286.27</v>
      </c>
      <c r="K756" s="45">
        <f t="shared" si="88"/>
        <v>881.64013071895431</v>
      </c>
      <c r="L756" s="2"/>
      <c r="M756" s="3">
        <f t="shared" si="89"/>
        <v>366</v>
      </c>
      <c r="N756" s="3">
        <f t="shared" si="90"/>
        <v>5</v>
      </c>
      <c r="O756" s="3">
        <f t="shared" si="91"/>
        <v>0</v>
      </c>
      <c r="P756" s="3">
        <f t="shared" si="93"/>
        <v>361</v>
      </c>
      <c r="Q756" s="51">
        <f t="shared" si="92"/>
        <v>103343.46999999999</v>
      </c>
      <c r="R756" s="51"/>
      <c r="S756" s="51"/>
      <c r="T756" s="51"/>
      <c r="U756" s="51"/>
      <c r="V756" s="51"/>
      <c r="W756" s="13">
        <f t="shared" si="94"/>
        <v>88.770491803278688</v>
      </c>
      <c r="X756" s="14">
        <f t="shared" si="95"/>
        <v>39.453551912568301</v>
      </c>
    </row>
    <row r="757" spans="1:24" ht="14.5" x14ac:dyDescent="0.35">
      <c r="A757">
        <v>3145</v>
      </c>
      <c r="B757" t="s">
        <v>1010</v>
      </c>
      <c r="C757" t="s">
        <v>1385</v>
      </c>
      <c r="D757" t="s">
        <v>985</v>
      </c>
      <c r="E757" t="s">
        <v>8</v>
      </c>
      <c r="F757" t="s">
        <v>1503</v>
      </c>
      <c r="G757" t="s">
        <v>40</v>
      </c>
      <c r="H757" s="6">
        <v>43966</v>
      </c>
      <c r="I757" s="2">
        <v>45657</v>
      </c>
      <c r="J757">
        <v>286.27</v>
      </c>
      <c r="K757" s="45">
        <f t="shared" si="88"/>
        <v>877.14418300653608</v>
      </c>
      <c r="L757" s="2"/>
      <c r="M757" s="3">
        <f t="shared" si="89"/>
        <v>366</v>
      </c>
      <c r="N757" s="3">
        <f t="shared" si="90"/>
        <v>4</v>
      </c>
      <c r="O757" s="3">
        <f t="shared" si="91"/>
        <v>0</v>
      </c>
      <c r="P757" s="3">
        <f t="shared" si="93"/>
        <v>362</v>
      </c>
      <c r="Q757" s="51">
        <f t="shared" si="92"/>
        <v>103629.73999999999</v>
      </c>
      <c r="R757" s="51"/>
      <c r="S757" s="51"/>
      <c r="T757" s="51"/>
      <c r="U757" s="51"/>
      <c r="V757" s="51"/>
      <c r="W757" s="13">
        <f t="shared" si="94"/>
        <v>89.016393442622956</v>
      </c>
      <c r="X757" s="14">
        <f t="shared" si="95"/>
        <v>39.562841530054641</v>
      </c>
    </row>
    <row r="758" spans="1:24" ht="14.5" x14ac:dyDescent="0.35">
      <c r="A758">
        <v>3147</v>
      </c>
      <c r="B758" t="s">
        <v>1011</v>
      </c>
      <c r="C758" t="s">
        <v>1385</v>
      </c>
      <c r="D758" t="s">
        <v>990</v>
      </c>
      <c r="E758" t="s">
        <v>8</v>
      </c>
      <c r="F758" t="s">
        <v>1503</v>
      </c>
      <c r="G758" t="s">
        <v>40</v>
      </c>
      <c r="H758" s="6">
        <v>43832</v>
      </c>
      <c r="I758" s="2">
        <v>45657</v>
      </c>
      <c r="J758">
        <v>301.32</v>
      </c>
      <c r="K758" s="45">
        <f t="shared" si="88"/>
        <v>978.73967320261431</v>
      </c>
      <c r="L758" s="2"/>
      <c r="M758" s="3">
        <f t="shared" si="89"/>
        <v>366</v>
      </c>
      <c r="N758" s="3">
        <f t="shared" si="90"/>
        <v>3</v>
      </c>
      <c r="O758" s="3">
        <f t="shared" si="91"/>
        <v>0</v>
      </c>
      <c r="P758" s="3">
        <f t="shared" si="93"/>
        <v>363</v>
      </c>
      <c r="Q758" s="51">
        <f t="shared" si="92"/>
        <v>109379.16</v>
      </c>
      <c r="R758" s="51"/>
      <c r="S758" s="51"/>
      <c r="T758" s="51"/>
      <c r="U758" s="51"/>
      <c r="V758" s="51"/>
      <c r="W758" s="13">
        <f t="shared" si="94"/>
        <v>89.26229508196721</v>
      </c>
      <c r="X758" s="14">
        <f t="shared" si="95"/>
        <v>39.672131147540995</v>
      </c>
    </row>
    <row r="759" spans="1:24" ht="14.5" x14ac:dyDescent="0.35">
      <c r="A759">
        <v>3148</v>
      </c>
      <c r="B759" t="s">
        <v>1012</v>
      </c>
      <c r="C759" t="s">
        <v>1385</v>
      </c>
      <c r="D759" t="s">
        <v>985</v>
      </c>
      <c r="E759" t="s">
        <v>8</v>
      </c>
      <c r="F759" t="s">
        <v>1503</v>
      </c>
      <c r="G759" t="s">
        <v>40</v>
      </c>
      <c r="H759" s="6">
        <v>43832</v>
      </c>
      <c r="I759" s="2">
        <v>45657</v>
      </c>
      <c r="J759">
        <v>286.27</v>
      </c>
      <c r="K759" s="45">
        <f t="shared" si="88"/>
        <v>886.25339869281061</v>
      </c>
      <c r="L759" s="2"/>
      <c r="M759" s="3">
        <f t="shared" si="89"/>
        <v>366</v>
      </c>
      <c r="N759" s="3">
        <f t="shared" si="90"/>
        <v>2</v>
      </c>
      <c r="O759" s="3">
        <f t="shared" si="91"/>
        <v>0</v>
      </c>
      <c r="P759" s="3">
        <f t="shared" si="93"/>
        <v>364</v>
      </c>
      <c r="Q759" s="51">
        <f t="shared" si="92"/>
        <v>104202.28</v>
      </c>
      <c r="R759" s="51"/>
      <c r="S759" s="51"/>
      <c r="T759" s="51"/>
      <c r="U759" s="51"/>
      <c r="V759" s="51"/>
      <c r="W759" s="13">
        <f t="shared" si="94"/>
        <v>89.508196721311478</v>
      </c>
      <c r="X759" s="14">
        <f t="shared" si="95"/>
        <v>39.781420765027335</v>
      </c>
    </row>
    <row r="760" spans="1:24" ht="14.5" x14ac:dyDescent="0.35">
      <c r="A760">
        <v>3150</v>
      </c>
      <c r="B760" t="s">
        <v>1013</v>
      </c>
      <c r="C760" t="s">
        <v>1385</v>
      </c>
      <c r="D760" t="s">
        <v>964</v>
      </c>
      <c r="E760" t="s">
        <v>8</v>
      </c>
      <c r="F760" t="s">
        <v>1503</v>
      </c>
      <c r="G760" t="s">
        <v>40</v>
      </c>
      <c r="H760" s="6">
        <v>44409</v>
      </c>
      <c r="I760" s="2">
        <v>45657</v>
      </c>
      <c r="J760">
        <v>286.27</v>
      </c>
      <c r="K760" s="45">
        <f t="shared" si="88"/>
        <v>886.65790849673226</v>
      </c>
      <c r="L760" s="2"/>
      <c r="M760" s="3">
        <f t="shared" si="89"/>
        <v>366</v>
      </c>
      <c r="N760" s="3">
        <f t="shared" si="90"/>
        <v>2</v>
      </c>
      <c r="O760" s="3">
        <f t="shared" si="91"/>
        <v>0</v>
      </c>
      <c r="P760" s="3">
        <f t="shared" si="93"/>
        <v>364</v>
      </c>
      <c r="Q760" s="51">
        <f t="shared" si="92"/>
        <v>104202.28</v>
      </c>
      <c r="R760" s="51"/>
      <c r="S760" s="51"/>
      <c r="T760" s="51"/>
      <c r="U760" s="51"/>
      <c r="V760" s="51"/>
      <c r="W760" s="13">
        <f t="shared" si="94"/>
        <v>89.508196721311478</v>
      </c>
      <c r="X760" s="14">
        <f t="shared" si="95"/>
        <v>39.781420765027335</v>
      </c>
    </row>
    <row r="761" spans="1:24" ht="14.5" x14ac:dyDescent="0.35">
      <c r="A761">
        <v>3152</v>
      </c>
      <c r="B761" t="s">
        <v>1014</v>
      </c>
      <c r="C761" t="s">
        <v>1488</v>
      </c>
      <c r="D761" t="s">
        <v>975</v>
      </c>
      <c r="E761" t="s">
        <v>8</v>
      </c>
      <c r="F761" t="s">
        <v>1503</v>
      </c>
      <c r="G761" t="s">
        <v>40</v>
      </c>
      <c r="H761" s="6">
        <v>43832</v>
      </c>
      <c r="I761" s="2">
        <v>45657</v>
      </c>
      <c r="J761">
        <v>286.27</v>
      </c>
      <c r="K761" s="45">
        <f t="shared" si="88"/>
        <v>867.79248366013076</v>
      </c>
      <c r="L761" s="2"/>
      <c r="M761" s="3">
        <f t="shared" si="89"/>
        <v>366</v>
      </c>
      <c r="N761" s="3">
        <f t="shared" si="90"/>
        <v>5</v>
      </c>
      <c r="O761" s="3">
        <f t="shared" si="91"/>
        <v>0</v>
      </c>
      <c r="P761" s="3">
        <f t="shared" si="93"/>
        <v>361</v>
      </c>
      <c r="Q761" s="51">
        <f t="shared" si="92"/>
        <v>103343.46999999999</v>
      </c>
      <c r="R761" s="51"/>
      <c r="S761" s="51"/>
      <c r="T761" s="51"/>
      <c r="U761" s="51"/>
      <c r="V761" s="51"/>
      <c r="W761" s="13">
        <f t="shared" si="94"/>
        <v>88.770491803278688</v>
      </c>
      <c r="X761" s="14">
        <f t="shared" si="95"/>
        <v>39.453551912568301</v>
      </c>
    </row>
    <row r="762" spans="1:24" ht="14.5" x14ac:dyDescent="0.35">
      <c r="A762">
        <v>3153</v>
      </c>
      <c r="B762" t="s">
        <v>1015</v>
      </c>
      <c r="C762" t="s">
        <v>1488</v>
      </c>
      <c r="D762" t="s">
        <v>1003</v>
      </c>
      <c r="E762" t="s">
        <v>8</v>
      </c>
      <c r="F762" t="s">
        <v>908</v>
      </c>
      <c r="G762" t="s">
        <v>40</v>
      </c>
      <c r="H762" s="6">
        <v>44725</v>
      </c>
      <c r="I762" s="2">
        <v>45657</v>
      </c>
      <c r="J762">
        <v>268.75</v>
      </c>
      <c r="K762" s="45" t="e">
        <f t="shared" si="88"/>
        <v>#N/A</v>
      </c>
      <c r="L762" s="2"/>
      <c r="M762" s="3">
        <f t="shared" si="89"/>
        <v>366</v>
      </c>
      <c r="N762" s="3">
        <f t="shared" si="90"/>
        <v>2</v>
      </c>
      <c r="O762" s="3">
        <f t="shared" si="91"/>
        <v>0</v>
      </c>
      <c r="P762" s="3">
        <f t="shared" si="93"/>
        <v>364</v>
      </c>
      <c r="Q762" s="51">
        <f t="shared" si="92"/>
        <v>97825</v>
      </c>
      <c r="R762" s="51"/>
      <c r="S762" s="51"/>
      <c r="T762" s="51"/>
      <c r="U762" s="51"/>
      <c r="V762" s="51"/>
      <c r="W762" s="13">
        <f t="shared" si="94"/>
        <v>89.508196721311478</v>
      </c>
      <c r="X762" s="14">
        <f t="shared" si="95"/>
        <v>39.781420765027335</v>
      </c>
    </row>
    <row r="763" spans="1:24" ht="14.5" x14ac:dyDescent="0.35">
      <c r="A763">
        <v>3154</v>
      </c>
      <c r="B763" t="s">
        <v>1016</v>
      </c>
      <c r="C763" t="s">
        <v>1385</v>
      </c>
      <c r="D763" t="s">
        <v>1017</v>
      </c>
      <c r="E763" t="s">
        <v>8</v>
      </c>
      <c r="F763" t="s">
        <v>1503</v>
      </c>
      <c r="G763" t="s">
        <v>40</v>
      </c>
      <c r="H763" s="6">
        <v>43832</v>
      </c>
      <c r="I763" s="2">
        <v>45657</v>
      </c>
      <c r="J763">
        <v>301.32</v>
      </c>
      <c r="K763" s="45">
        <f t="shared" si="88"/>
        <v>980.99986928104568</v>
      </c>
      <c r="L763" s="2"/>
      <c r="M763" s="3">
        <f t="shared" si="89"/>
        <v>366</v>
      </c>
      <c r="N763" s="3">
        <f t="shared" si="90"/>
        <v>0</v>
      </c>
      <c r="O763" s="3">
        <f t="shared" si="91"/>
        <v>0</v>
      </c>
      <c r="P763" s="3">
        <f t="shared" si="93"/>
        <v>366</v>
      </c>
      <c r="Q763" s="51">
        <f t="shared" si="92"/>
        <v>110283.12</v>
      </c>
      <c r="R763" s="51"/>
      <c r="S763" s="51"/>
      <c r="T763" s="51"/>
      <c r="U763" s="51"/>
      <c r="V763" s="51"/>
      <c r="W763" s="13">
        <f t="shared" si="94"/>
        <v>90</v>
      </c>
      <c r="X763" s="14">
        <f t="shared" si="95"/>
        <v>40</v>
      </c>
    </row>
    <row r="764" spans="1:24" ht="14.5" x14ac:dyDescent="0.35">
      <c r="A764">
        <v>3155</v>
      </c>
      <c r="B764" t="s">
        <v>1018</v>
      </c>
      <c r="C764" t="s">
        <v>1385</v>
      </c>
      <c r="D764" t="s">
        <v>985</v>
      </c>
      <c r="E764" t="s">
        <v>8</v>
      </c>
      <c r="F764" t="s">
        <v>1503</v>
      </c>
      <c r="G764" t="s">
        <v>40</v>
      </c>
      <c r="H764" s="6">
        <v>43832</v>
      </c>
      <c r="I764" s="2">
        <v>45657</v>
      </c>
      <c r="J764">
        <v>286.27</v>
      </c>
      <c r="K764" s="45">
        <f t="shared" si="88"/>
        <v>893.58464052287593</v>
      </c>
      <c r="L764" s="2"/>
      <c r="M764" s="3">
        <f t="shared" si="89"/>
        <v>366</v>
      </c>
      <c r="N764" s="3">
        <f t="shared" si="90"/>
        <v>1</v>
      </c>
      <c r="O764" s="3">
        <f t="shared" si="91"/>
        <v>0</v>
      </c>
      <c r="P764" s="3">
        <f t="shared" si="93"/>
        <v>365</v>
      </c>
      <c r="Q764" s="51">
        <f t="shared" si="92"/>
        <v>104488.54999999999</v>
      </c>
      <c r="R764" s="51"/>
      <c r="S764" s="51"/>
      <c r="T764" s="51"/>
      <c r="U764" s="51"/>
      <c r="V764" s="51"/>
      <c r="W764" s="13">
        <f t="shared" si="94"/>
        <v>89.754098360655732</v>
      </c>
      <c r="X764" s="14">
        <f t="shared" si="95"/>
        <v>39.89071038251366</v>
      </c>
    </row>
    <row r="765" spans="1:24" ht="14.5" x14ac:dyDescent="0.35">
      <c r="A765">
        <v>3156</v>
      </c>
      <c r="B765" t="s">
        <v>1019</v>
      </c>
      <c r="C765" t="s">
        <v>1385</v>
      </c>
      <c r="D765" t="s">
        <v>995</v>
      </c>
      <c r="E765" t="s">
        <v>8</v>
      </c>
      <c r="F765" t="s">
        <v>1503</v>
      </c>
      <c r="G765" t="s">
        <v>40</v>
      </c>
      <c r="H765" s="6">
        <v>43832</v>
      </c>
      <c r="I765" s="2">
        <v>45657</v>
      </c>
      <c r="J765">
        <v>301.32</v>
      </c>
      <c r="K765" s="45">
        <f t="shared" si="88"/>
        <v>960.28908496732038</v>
      </c>
      <c r="L765" s="2"/>
      <c r="M765" s="3">
        <f t="shared" si="89"/>
        <v>366</v>
      </c>
      <c r="N765" s="3">
        <f t="shared" si="90"/>
        <v>10</v>
      </c>
      <c r="O765" s="3">
        <f t="shared" si="91"/>
        <v>0</v>
      </c>
      <c r="P765" s="3">
        <f t="shared" si="93"/>
        <v>356</v>
      </c>
      <c r="Q765" s="51">
        <f t="shared" si="92"/>
        <v>107269.92</v>
      </c>
      <c r="R765" s="51"/>
      <c r="S765" s="51"/>
      <c r="T765" s="51"/>
      <c r="U765" s="51"/>
      <c r="V765" s="51"/>
      <c r="W765" s="13">
        <f t="shared" si="94"/>
        <v>87.540983606557376</v>
      </c>
      <c r="X765" s="14">
        <f t="shared" si="95"/>
        <v>38.907103825136616</v>
      </c>
    </row>
    <row r="766" spans="1:24" ht="14.5" x14ac:dyDescent="0.35">
      <c r="A766">
        <v>3158</v>
      </c>
      <c r="B766" t="s">
        <v>1020</v>
      </c>
      <c r="C766" t="s">
        <v>1385</v>
      </c>
      <c r="D766" t="s">
        <v>1003</v>
      </c>
      <c r="E766" t="s">
        <v>8</v>
      </c>
      <c r="F766" t="s">
        <v>1503</v>
      </c>
      <c r="G766" t="s">
        <v>40</v>
      </c>
      <c r="H766" s="6">
        <v>44198</v>
      </c>
      <c r="I766" s="2">
        <v>45657</v>
      </c>
      <c r="J766">
        <v>286.27</v>
      </c>
      <c r="K766" s="45">
        <f t="shared" si="88"/>
        <v>873.33091503267974</v>
      </c>
      <c r="L766" s="2"/>
      <c r="M766" s="3">
        <f t="shared" si="89"/>
        <v>366</v>
      </c>
      <c r="N766" s="3">
        <f t="shared" si="90"/>
        <v>13</v>
      </c>
      <c r="O766" s="3">
        <f t="shared" si="91"/>
        <v>0</v>
      </c>
      <c r="P766" s="3">
        <f t="shared" si="93"/>
        <v>353</v>
      </c>
      <c r="Q766" s="51">
        <f t="shared" si="92"/>
        <v>101053.31</v>
      </c>
      <c r="R766" s="51"/>
      <c r="S766" s="51"/>
      <c r="T766" s="51"/>
      <c r="U766" s="51"/>
      <c r="V766" s="51"/>
      <c r="W766" s="13">
        <f t="shared" si="94"/>
        <v>86.803278688524586</v>
      </c>
      <c r="X766" s="14">
        <f t="shared" si="95"/>
        <v>38.579234972677597</v>
      </c>
    </row>
    <row r="767" spans="1:24" ht="14.5" x14ac:dyDescent="0.35">
      <c r="A767">
        <v>3159</v>
      </c>
      <c r="B767" t="s">
        <v>1021</v>
      </c>
      <c r="C767" t="s">
        <v>1385</v>
      </c>
      <c r="D767" t="s">
        <v>230</v>
      </c>
      <c r="E767" t="s">
        <v>8</v>
      </c>
      <c r="F767" t="s">
        <v>1503</v>
      </c>
      <c r="G767" t="s">
        <v>40</v>
      </c>
      <c r="H767" s="6">
        <v>43832</v>
      </c>
      <c r="I767" s="2">
        <v>45657</v>
      </c>
      <c r="J767">
        <v>303.47000000000003</v>
      </c>
      <c r="K767" s="45">
        <f t="shared" si="88"/>
        <v>1015.560522875817</v>
      </c>
      <c r="L767" s="2"/>
      <c r="M767" s="3">
        <f t="shared" si="89"/>
        <v>366</v>
      </c>
      <c r="N767" s="3">
        <f t="shared" si="90"/>
        <v>1</v>
      </c>
      <c r="O767" s="3">
        <f t="shared" si="91"/>
        <v>0</v>
      </c>
      <c r="P767" s="3">
        <f t="shared" si="93"/>
        <v>365</v>
      </c>
      <c r="Q767" s="51">
        <f t="shared" si="92"/>
        <v>110766.55</v>
      </c>
      <c r="R767" s="51"/>
      <c r="S767" s="51"/>
      <c r="T767" s="51"/>
      <c r="U767" s="51"/>
      <c r="V767" s="51"/>
      <c r="W767" s="13">
        <f t="shared" si="94"/>
        <v>89.754098360655732</v>
      </c>
      <c r="X767" s="14">
        <f t="shared" si="95"/>
        <v>39.89071038251366</v>
      </c>
    </row>
    <row r="768" spans="1:24" ht="14.5" x14ac:dyDescent="0.35">
      <c r="A768">
        <v>3161</v>
      </c>
      <c r="B768" t="s">
        <v>1022</v>
      </c>
      <c r="C768" t="s">
        <v>1385</v>
      </c>
      <c r="D768" t="s">
        <v>959</v>
      </c>
      <c r="E768" t="s">
        <v>8</v>
      </c>
      <c r="F768" t="s">
        <v>1503</v>
      </c>
      <c r="G768" t="s">
        <v>40</v>
      </c>
      <c r="H768" s="6">
        <v>43832</v>
      </c>
      <c r="I768" s="2">
        <v>45657</v>
      </c>
      <c r="J768">
        <v>286.27</v>
      </c>
      <c r="K768" s="45">
        <f t="shared" si="88"/>
        <v>879.85490196078445</v>
      </c>
      <c r="L768" s="2"/>
      <c r="M768" s="3">
        <f t="shared" si="89"/>
        <v>366</v>
      </c>
      <c r="N768" s="3">
        <f t="shared" si="90"/>
        <v>3</v>
      </c>
      <c r="O768" s="3">
        <f t="shared" si="91"/>
        <v>0</v>
      </c>
      <c r="P768" s="3">
        <f t="shared" si="93"/>
        <v>363</v>
      </c>
      <c r="Q768" s="51">
        <f t="shared" si="92"/>
        <v>103916.01</v>
      </c>
      <c r="R768" s="51"/>
      <c r="S768" s="51"/>
      <c r="T768" s="51"/>
      <c r="U768" s="51"/>
      <c r="V768" s="51"/>
      <c r="W768" s="13">
        <f t="shared" si="94"/>
        <v>89.26229508196721</v>
      </c>
      <c r="X768" s="14">
        <f t="shared" si="95"/>
        <v>39.672131147540995</v>
      </c>
    </row>
    <row r="769" spans="1:24" ht="14.5" x14ac:dyDescent="0.35">
      <c r="A769">
        <v>3162</v>
      </c>
      <c r="B769" t="s">
        <v>1023</v>
      </c>
      <c r="C769" t="s">
        <v>1385</v>
      </c>
      <c r="D769" t="s">
        <v>985</v>
      </c>
      <c r="E769" t="s">
        <v>8</v>
      </c>
      <c r="F769" t="s">
        <v>1503</v>
      </c>
      <c r="G769" t="s">
        <v>40</v>
      </c>
      <c r="H769" s="6">
        <v>43832</v>
      </c>
      <c r="I769" s="2">
        <v>45657</v>
      </c>
      <c r="J769">
        <v>286.27</v>
      </c>
      <c r="K769" s="45">
        <f t="shared" si="88"/>
        <v>889.66692810457516</v>
      </c>
      <c r="L769" s="2"/>
      <c r="M769" s="3">
        <f t="shared" si="89"/>
        <v>366</v>
      </c>
      <c r="N769" s="3">
        <f t="shared" si="90"/>
        <v>3</v>
      </c>
      <c r="O769" s="3">
        <f t="shared" si="91"/>
        <v>7</v>
      </c>
      <c r="P769" s="3">
        <f t="shared" si="93"/>
        <v>356</v>
      </c>
      <c r="Q769" s="51">
        <f t="shared" si="92"/>
        <v>101912.12</v>
      </c>
      <c r="R769" s="51"/>
      <c r="S769" s="51"/>
      <c r="T769" s="51"/>
      <c r="U769" s="51"/>
      <c r="V769" s="51"/>
      <c r="W769" s="13">
        <f t="shared" si="94"/>
        <v>87.540983606557376</v>
      </c>
      <c r="X769" s="14">
        <f t="shared" si="95"/>
        <v>38.907103825136616</v>
      </c>
    </row>
    <row r="770" spans="1:24" ht="14.5" x14ac:dyDescent="0.35">
      <c r="A770">
        <v>3164</v>
      </c>
      <c r="B770" t="s">
        <v>1024</v>
      </c>
      <c r="C770" t="s">
        <v>1385</v>
      </c>
      <c r="D770" t="s">
        <v>962</v>
      </c>
      <c r="E770" t="s">
        <v>8</v>
      </c>
      <c r="F770" t="s">
        <v>1503</v>
      </c>
      <c r="G770" t="s">
        <v>40</v>
      </c>
      <c r="H770" s="6">
        <v>43832</v>
      </c>
      <c r="I770" s="2">
        <v>45657</v>
      </c>
      <c r="J770">
        <v>301.32</v>
      </c>
      <c r="K770" s="45">
        <f t="shared" si="88"/>
        <v>970.75437908496724</v>
      </c>
      <c r="L770" s="2"/>
      <c r="M770" s="3">
        <f t="shared" si="89"/>
        <v>366</v>
      </c>
      <c r="N770" s="3">
        <f t="shared" si="90"/>
        <v>3</v>
      </c>
      <c r="O770" s="3">
        <f t="shared" si="91"/>
        <v>0</v>
      </c>
      <c r="P770" s="3">
        <f t="shared" si="93"/>
        <v>363</v>
      </c>
      <c r="Q770" s="51">
        <f t="shared" si="92"/>
        <v>109379.16</v>
      </c>
      <c r="R770" s="51"/>
      <c r="S770" s="51"/>
      <c r="T770" s="51"/>
      <c r="U770" s="51"/>
      <c r="V770" s="51"/>
      <c r="W770" s="13">
        <f t="shared" si="94"/>
        <v>89.26229508196721</v>
      </c>
      <c r="X770" s="14">
        <f t="shared" si="95"/>
        <v>39.672131147540995</v>
      </c>
    </row>
    <row r="771" spans="1:24" ht="14.5" x14ac:dyDescent="0.35">
      <c r="A771">
        <v>3165</v>
      </c>
      <c r="B771" t="s">
        <v>1025</v>
      </c>
      <c r="C771" t="s">
        <v>1385</v>
      </c>
      <c r="D771" t="s">
        <v>985</v>
      </c>
      <c r="E771" t="s">
        <v>8</v>
      </c>
      <c r="F771" t="s">
        <v>1503</v>
      </c>
      <c r="G771" t="s">
        <v>40</v>
      </c>
      <c r="H771" s="6">
        <v>43832</v>
      </c>
      <c r="I771" s="2">
        <v>45657</v>
      </c>
      <c r="J771">
        <v>286.27</v>
      </c>
      <c r="K771" s="45">
        <f t="shared" si="88"/>
        <v>880.8497385620916</v>
      </c>
      <c r="L771" s="2"/>
      <c r="M771" s="3">
        <f t="shared" si="89"/>
        <v>366</v>
      </c>
      <c r="N771" s="3">
        <f t="shared" si="90"/>
        <v>5</v>
      </c>
      <c r="O771" s="3">
        <f t="shared" si="91"/>
        <v>0</v>
      </c>
      <c r="P771" s="3">
        <f t="shared" si="93"/>
        <v>361</v>
      </c>
      <c r="Q771" s="51">
        <f t="shared" si="92"/>
        <v>103343.46999999999</v>
      </c>
      <c r="R771" s="51"/>
      <c r="S771" s="51"/>
      <c r="T771" s="51"/>
      <c r="U771" s="51"/>
      <c r="V771" s="51"/>
      <c r="W771" s="13">
        <f t="shared" si="94"/>
        <v>88.770491803278688</v>
      </c>
      <c r="X771" s="14">
        <f t="shared" si="95"/>
        <v>39.453551912568301</v>
      </c>
    </row>
    <row r="772" spans="1:24" ht="14.5" x14ac:dyDescent="0.35">
      <c r="A772">
        <v>3166</v>
      </c>
      <c r="B772" t="s">
        <v>1026</v>
      </c>
      <c r="C772" t="s">
        <v>1385</v>
      </c>
      <c r="D772" t="s">
        <v>1017</v>
      </c>
      <c r="E772" t="s">
        <v>8</v>
      </c>
      <c r="F772" t="s">
        <v>1503</v>
      </c>
      <c r="G772" t="s">
        <v>40</v>
      </c>
      <c r="H772" s="6">
        <v>43832</v>
      </c>
      <c r="I772" s="2">
        <v>45657</v>
      </c>
      <c r="J772">
        <v>301.32</v>
      </c>
      <c r="K772" s="45">
        <f t="shared" si="88"/>
        <v>992.00888888888881</v>
      </c>
      <c r="L772" s="2"/>
      <c r="M772" s="3">
        <f t="shared" si="89"/>
        <v>366</v>
      </c>
      <c r="N772" s="3">
        <f t="shared" si="90"/>
        <v>0</v>
      </c>
      <c r="O772" s="3">
        <f t="shared" si="91"/>
        <v>0</v>
      </c>
      <c r="P772" s="3">
        <f t="shared" si="93"/>
        <v>366</v>
      </c>
      <c r="Q772" s="51">
        <f t="shared" si="92"/>
        <v>110283.12</v>
      </c>
      <c r="R772" s="51"/>
      <c r="S772" s="51"/>
      <c r="T772" s="51"/>
      <c r="U772" s="51"/>
      <c r="V772" s="51"/>
      <c r="W772" s="13">
        <f t="shared" si="94"/>
        <v>90</v>
      </c>
      <c r="X772" s="14">
        <f t="shared" si="95"/>
        <v>40</v>
      </c>
    </row>
    <row r="773" spans="1:24" ht="14.5" x14ac:dyDescent="0.35">
      <c r="A773">
        <v>3167</v>
      </c>
      <c r="B773" t="s">
        <v>1027</v>
      </c>
      <c r="C773" t="s">
        <v>1385</v>
      </c>
      <c r="D773" t="s">
        <v>1017</v>
      </c>
      <c r="E773" t="s">
        <v>8</v>
      </c>
      <c r="F773" t="s">
        <v>1503</v>
      </c>
      <c r="G773" t="s">
        <v>40</v>
      </c>
      <c r="H773" s="6">
        <v>43832</v>
      </c>
      <c r="I773" s="2">
        <v>45657</v>
      </c>
      <c r="J773">
        <v>301.32</v>
      </c>
      <c r="K773" s="45">
        <f t="shared" ref="K773:K836" si="96">VLOOKUP(A773,promedio,29,FALSE)</f>
        <v>1159.1676470588236</v>
      </c>
      <c r="L773" s="2"/>
      <c r="M773" s="3">
        <f t="shared" ref="M773:M836" si="97">IF(DATEDIF(H773,I773,"D")&gt;366,366,DATEDIF(H773,I773,"D")+1)</f>
        <v>366</v>
      </c>
      <c r="N773" s="3">
        <f t="shared" ref="N773:N836" si="98">IFERROR(VLOOKUP(A773,faltas,7,FALSE),0)</f>
        <v>0</v>
      </c>
      <c r="O773" s="3">
        <f t="shared" ref="O773:O836" si="99">IFERROR(VLOOKUP(A773,INCP,4,FALSE),0)</f>
        <v>0</v>
      </c>
      <c r="P773" s="3">
        <f t="shared" si="93"/>
        <v>366</v>
      </c>
      <c r="Q773" s="51">
        <f t="shared" ref="Q773:Q836" si="100">IF(J773&gt;TOPE,TOPE,J773)*P773</f>
        <v>110283.12</v>
      </c>
      <c r="R773" s="51"/>
      <c r="S773" s="51"/>
      <c r="T773" s="51"/>
      <c r="U773" s="51"/>
      <c r="V773" s="51"/>
      <c r="W773" s="13">
        <f t="shared" si="94"/>
        <v>90</v>
      </c>
      <c r="X773" s="14">
        <f t="shared" si="95"/>
        <v>40</v>
      </c>
    </row>
    <row r="774" spans="1:24" ht="14.5" x14ac:dyDescent="0.35">
      <c r="A774">
        <v>3168</v>
      </c>
      <c r="B774" t="s">
        <v>1028</v>
      </c>
      <c r="C774" t="s">
        <v>1385</v>
      </c>
      <c r="D774" t="s">
        <v>1003</v>
      </c>
      <c r="E774" t="s">
        <v>8</v>
      </c>
      <c r="F774" t="s">
        <v>1503</v>
      </c>
      <c r="G774" t="s">
        <v>40</v>
      </c>
      <c r="H774" s="6">
        <v>43832</v>
      </c>
      <c r="I774" s="2">
        <v>45657</v>
      </c>
      <c r="J774">
        <v>286.27</v>
      </c>
      <c r="K774" s="45">
        <f t="shared" si="96"/>
        <v>889.7032679738561</v>
      </c>
      <c r="L774" s="2"/>
      <c r="M774" s="3">
        <f t="shared" si="97"/>
        <v>366</v>
      </c>
      <c r="N774" s="3">
        <f t="shared" si="98"/>
        <v>0</v>
      </c>
      <c r="O774" s="3">
        <f t="shared" si="99"/>
        <v>0</v>
      </c>
      <c r="P774" s="3">
        <f t="shared" ref="P774:P837" si="101">M774-N774-O774</f>
        <v>366</v>
      </c>
      <c r="Q774" s="51">
        <f t="shared" si="100"/>
        <v>104774.81999999999</v>
      </c>
      <c r="R774" s="51"/>
      <c r="S774" s="51"/>
      <c r="T774" s="51"/>
      <c r="U774" s="51"/>
      <c r="V774" s="51"/>
      <c r="W774" s="13">
        <f t="shared" ref="W774:W837" si="102">((90/366)*P774)</f>
        <v>90</v>
      </c>
      <c r="X774" s="14">
        <f t="shared" ref="X774:X837" si="103">((130/366)*P774-W774)</f>
        <v>40</v>
      </c>
    </row>
    <row r="775" spans="1:24" ht="14.5" x14ac:dyDescent="0.35">
      <c r="A775">
        <v>3169</v>
      </c>
      <c r="B775" t="s">
        <v>1029</v>
      </c>
      <c r="C775" t="s">
        <v>1385</v>
      </c>
      <c r="D775" t="s">
        <v>973</v>
      </c>
      <c r="E775" t="s">
        <v>8</v>
      </c>
      <c r="F775" t="s">
        <v>1503</v>
      </c>
      <c r="G775" t="s">
        <v>40</v>
      </c>
      <c r="H775" s="6">
        <v>44652</v>
      </c>
      <c r="I775" s="2">
        <v>45657</v>
      </c>
      <c r="J775">
        <v>286.27</v>
      </c>
      <c r="K775" s="45">
        <f t="shared" si="96"/>
        <v>889.77379084967288</v>
      </c>
      <c r="L775" s="2"/>
      <c r="M775" s="3">
        <f t="shared" si="97"/>
        <v>366</v>
      </c>
      <c r="N775" s="3">
        <f t="shared" si="98"/>
        <v>1</v>
      </c>
      <c r="O775" s="3">
        <f t="shared" si="99"/>
        <v>0</v>
      </c>
      <c r="P775" s="3">
        <f t="shared" si="101"/>
        <v>365</v>
      </c>
      <c r="Q775" s="51">
        <f t="shared" si="100"/>
        <v>104488.54999999999</v>
      </c>
      <c r="R775" s="51"/>
      <c r="S775" s="51"/>
      <c r="T775" s="51"/>
      <c r="U775" s="51"/>
      <c r="V775" s="51"/>
      <c r="W775" s="13">
        <f t="shared" si="102"/>
        <v>89.754098360655732</v>
      </c>
      <c r="X775" s="14">
        <f t="shared" si="103"/>
        <v>39.89071038251366</v>
      </c>
    </row>
    <row r="776" spans="1:24" ht="14.5" x14ac:dyDescent="0.35">
      <c r="A776">
        <v>3170</v>
      </c>
      <c r="B776" t="s">
        <v>1030</v>
      </c>
      <c r="C776" t="s">
        <v>1385</v>
      </c>
      <c r="D776" t="s">
        <v>143</v>
      </c>
      <c r="E776" t="s">
        <v>8</v>
      </c>
      <c r="F776" t="s">
        <v>1503</v>
      </c>
      <c r="G776" t="s">
        <v>40</v>
      </c>
      <c r="H776" s="6">
        <v>44652</v>
      </c>
      <c r="I776" s="2">
        <v>45657</v>
      </c>
      <c r="J776">
        <v>286.27</v>
      </c>
      <c r="K776" s="45">
        <f t="shared" si="96"/>
        <v>885.87156862745087</v>
      </c>
      <c r="L776" s="2"/>
      <c r="M776" s="3">
        <f t="shared" si="97"/>
        <v>366</v>
      </c>
      <c r="N776" s="3">
        <f t="shared" si="98"/>
        <v>1</v>
      </c>
      <c r="O776" s="3">
        <f t="shared" si="99"/>
        <v>0</v>
      </c>
      <c r="P776" s="3">
        <f t="shared" si="101"/>
        <v>365</v>
      </c>
      <c r="Q776" s="51">
        <f t="shared" si="100"/>
        <v>104488.54999999999</v>
      </c>
      <c r="R776" s="51"/>
      <c r="S776" s="51"/>
      <c r="T776" s="51"/>
      <c r="U776" s="51"/>
      <c r="V776" s="51"/>
      <c r="W776" s="13">
        <f t="shared" si="102"/>
        <v>89.754098360655732</v>
      </c>
      <c r="X776" s="14">
        <f t="shared" si="103"/>
        <v>39.89071038251366</v>
      </c>
    </row>
    <row r="777" spans="1:24" ht="14.5" x14ac:dyDescent="0.35">
      <c r="A777">
        <v>3171</v>
      </c>
      <c r="B777" t="s">
        <v>1031</v>
      </c>
      <c r="C777" t="s">
        <v>1385</v>
      </c>
      <c r="D777" t="s">
        <v>143</v>
      </c>
      <c r="E777" t="s">
        <v>8</v>
      </c>
      <c r="F777" t="s">
        <v>1503</v>
      </c>
      <c r="G777" t="s">
        <v>40</v>
      </c>
      <c r="H777" s="6">
        <v>44652</v>
      </c>
      <c r="I777" s="2">
        <v>45657</v>
      </c>
      <c r="J777">
        <v>286.27</v>
      </c>
      <c r="K777" s="45">
        <f t="shared" si="96"/>
        <v>725.0186928104572</v>
      </c>
      <c r="L777" s="2"/>
      <c r="M777" s="3">
        <f t="shared" si="97"/>
        <v>366</v>
      </c>
      <c r="N777" s="3">
        <f t="shared" si="98"/>
        <v>7</v>
      </c>
      <c r="O777" s="3">
        <f t="shared" si="99"/>
        <v>5</v>
      </c>
      <c r="P777" s="3">
        <f t="shared" si="101"/>
        <v>354</v>
      </c>
      <c r="Q777" s="51">
        <f t="shared" si="100"/>
        <v>101339.57999999999</v>
      </c>
      <c r="R777" s="51"/>
      <c r="S777" s="51"/>
      <c r="T777" s="51"/>
      <c r="U777" s="51"/>
      <c r="V777" s="51"/>
      <c r="W777" s="13">
        <f t="shared" si="102"/>
        <v>87.049180327868854</v>
      </c>
      <c r="X777" s="14">
        <f t="shared" si="103"/>
        <v>38.688524590163937</v>
      </c>
    </row>
    <row r="778" spans="1:24" ht="14.5" x14ac:dyDescent="0.35">
      <c r="A778">
        <v>3173</v>
      </c>
      <c r="B778" t="s">
        <v>1032</v>
      </c>
      <c r="C778" t="s">
        <v>1385</v>
      </c>
      <c r="D778" t="s">
        <v>1000</v>
      </c>
      <c r="E778" t="s">
        <v>8</v>
      </c>
      <c r="F778" t="s">
        <v>1503</v>
      </c>
      <c r="G778" t="s">
        <v>40</v>
      </c>
      <c r="H778" s="6">
        <v>44571</v>
      </c>
      <c r="I778" s="2">
        <v>45657</v>
      </c>
      <c r="J778">
        <v>286.27</v>
      </c>
      <c r="K778" s="45">
        <f t="shared" si="96"/>
        <v>890.0067320261436</v>
      </c>
      <c r="L778" s="2"/>
      <c r="M778" s="3">
        <f t="shared" si="97"/>
        <v>366</v>
      </c>
      <c r="N778" s="3">
        <f t="shared" si="98"/>
        <v>6</v>
      </c>
      <c r="O778" s="3">
        <f t="shared" si="99"/>
        <v>0</v>
      </c>
      <c r="P778" s="3">
        <f t="shared" si="101"/>
        <v>360</v>
      </c>
      <c r="Q778" s="51">
        <f t="shared" si="100"/>
        <v>103057.2</v>
      </c>
      <c r="R778" s="51"/>
      <c r="S778" s="51"/>
      <c r="T778" s="51"/>
      <c r="U778" s="51"/>
      <c r="V778" s="51"/>
      <c r="W778" s="13">
        <f t="shared" si="102"/>
        <v>88.52459016393442</v>
      </c>
      <c r="X778" s="14">
        <f t="shared" si="103"/>
        <v>39.344262295081975</v>
      </c>
    </row>
    <row r="779" spans="1:24" ht="14.5" x14ac:dyDescent="0.35">
      <c r="A779">
        <v>3174</v>
      </c>
      <c r="B779" t="s">
        <v>1034</v>
      </c>
      <c r="C779" t="s">
        <v>1488</v>
      </c>
      <c r="D779" t="s">
        <v>143</v>
      </c>
      <c r="E779" t="s">
        <v>8</v>
      </c>
      <c r="F779" t="s">
        <v>1503</v>
      </c>
      <c r="G779" t="s">
        <v>40</v>
      </c>
      <c r="H779" s="6">
        <v>44600</v>
      </c>
      <c r="I779" s="2">
        <v>45657</v>
      </c>
      <c r="J779">
        <v>286.27</v>
      </c>
      <c r="K779" s="45" t="e">
        <f t="shared" si="96"/>
        <v>#N/A</v>
      </c>
      <c r="L779" s="2"/>
      <c r="M779" s="3">
        <f t="shared" si="97"/>
        <v>366</v>
      </c>
      <c r="N779" s="3">
        <f t="shared" si="98"/>
        <v>9</v>
      </c>
      <c r="O779" s="3">
        <f t="shared" si="99"/>
        <v>0</v>
      </c>
      <c r="P779" s="3">
        <f t="shared" si="101"/>
        <v>357</v>
      </c>
      <c r="Q779" s="51">
        <f t="shared" si="100"/>
        <v>102198.39</v>
      </c>
      <c r="R779" s="51"/>
      <c r="S779" s="51"/>
      <c r="T779" s="51"/>
      <c r="U779" s="51"/>
      <c r="V779" s="51"/>
      <c r="W779" s="13">
        <f t="shared" si="102"/>
        <v>87.786885245901644</v>
      </c>
      <c r="X779" s="14">
        <f t="shared" si="103"/>
        <v>39.016393442622942</v>
      </c>
    </row>
    <row r="780" spans="1:24" ht="14.5" x14ac:dyDescent="0.35">
      <c r="A780">
        <v>3176</v>
      </c>
      <c r="B780" t="s">
        <v>1035</v>
      </c>
      <c r="C780" t="s">
        <v>1385</v>
      </c>
      <c r="D780" t="s">
        <v>952</v>
      </c>
      <c r="E780" t="s">
        <v>8</v>
      </c>
      <c r="F780" t="s">
        <v>1503</v>
      </c>
      <c r="G780" t="s">
        <v>40</v>
      </c>
      <c r="H780" s="6">
        <v>44620</v>
      </c>
      <c r="I780" s="2">
        <v>45657</v>
      </c>
      <c r="J780">
        <v>286.27</v>
      </c>
      <c r="K780" s="45">
        <f t="shared" si="96"/>
        <v>936.78379084967287</v>
      </c>
      <c r="L780" s="2"/>
      <c r="M780" s="3">
        <f t="shared" si="97"/>
        <v>366</v>
      </c>
      <c r="N780" s="3">
        <f t="shared" si="98"/>
        <v>0</v>
      </c>
      <c r="O780" s="3">
        <f t="shared" si="99"/>
        <v>0</v>
      </c>
      <c r="P780" s="3">
        <f t="shared" si="101"/>
        <v>366</v>
      </c>
      <c r="Q780" s="51">
        <f t="shared" si="100"/>
        <v>104774.81999999999</v>
      </c>
      <c r="R780" s="51"/>
      <c r="S780" s="51"/>
      <c r="T780" s="51"/>
      <c r="U780" s="51"/>
      <c r="V780" s="51"/>
      <c r="W780" s="13">
        <f t="shared" si="102"/>
        <v>90</v>
      </c>
      <c r="X780" s="14">
        <f t="shared" si="103"/>
        <v>40</v>
      </c>
    </row>
    <row r="781" spans="1:24" ht="14.5" x14ac:dyDescent="0.35">
      <c r="A781">
        <v>3177</v>
      </c>
      <c r="B781" t="s">
        <v>1036</v>
      </c>
      <c r="C781" t="s">
        <v>1385</v>
      </c>
      <c r="D781" t="s">
        <v>964</v>
      </c>
      <c r="E781" t="s">
        <v>8</v>
      </c>
      <c r="F781" t="s">
        <v>1503</v>
      </c>
      <c r="G781" t="s">
        <v>40</v>
      </c>
      <c r="H781" s="6">
        <v>44662</v>
      </c>
      <c r="I781" s="2">
        <v>45657</v>
      </c>
      <c r="J781">
        <v>286.27</v>
      </c>
      <c r="K781" s="45">
        <f t="shared" si="96"/>
        <v>496.35039215686254</v>
      </c>
      <c r="L781" s="2"/>
      <c r="M781" s="3">
        <f t="shared" si="97"/>
        <v>366</v>
      </c>
      <c r="N781" s="3">
        <f t="shared" si="98"/>
        <v>4</v>
      </c>
      <c r="O781" s="3">
        <f t="shared" si="99"/>
        <v>57</v>
      </c>
      <c r="P781" s="3">
        <f t="shared" si="101"/>
        <v>305</v>
      </c>
      <c r="Q781" s="51">
        <f t="shared" si="100"/>
        <v>87312.349999999991</v>
      </c>
      <c r="R781" s="51"/>
      <c r="S781" s="51"/>
      <c r="T781" s="51"/>
      <c r="U781" s="51"/>
      <c r="V781" s="51"/>
      <c r="W781" s="13">
        <f t="shared" si="102"/>
        <v>75</v>
      </c>
      <c r="X781" s="14">
        <f t="shared" si="103"/>
        <v>33.333333333333329</v>
      </c>
    </row>
    <row r="782" spans="1:24" ht="14.5" x14ac:dyDescent="0.35">
      <c r="A782">
        <v>3178</v>
      </c>
      <c r="B782" t="s">
        <v>1038</v>
      </c>
      <c r="C782" t="s">
        <v>1385</v>
      </c>
      <c r="D782" t="s">
        <v>959</v>
      </c>
      <c r="E782" t="s">
        <v>8</v>
      </c>
      <c r="F782" t="s">
        <v>1503</v>
      </c>
      <c r="G782" t="s">
        <v>40</v>
      </c>
      <c r="H782" s="6">
        <v>44662</v>
      </c>
      <c r="I782" s="2">
        <v>45657</v>
      </c>
      <c r="J782">
        <v>286.27</v>
      </c>
      <c r="K782" s="45">
        <f t="shared" si="96"/>
        <v>889.38052287581684</v>
      </c>
      <c r="L782" s="2"/>
      <c r="M782" s="3">
        <f t="shared" si="97"/>
        <v>366</v>
      </c>
      <c r="N782" s="3">
        <f t="shared" si="98"/>
        <v>0</v>
      </c>
      <c r="O782" s="3">
        <f t="shared" si="99"/>
        <v>0</v>
      </c>
      <c r="P782" s="3">
        <f t="shared" si="101"/>
        <v>366</v>
      </c>
      <c r="Q782" s="51">
        <f t="shared" si="100"/>
        <v>104774.81999999999</v>
      </c>
      <c r="R782" s="51"/>
      <c r="S782" s="51"/>
      <c r="T782" s="51"/>
      <c r="U782" s="51"/>
      <c r="V782" s="51"/>
      <c r="W782" s="13">
        <f t="shared" si="102"/>
        <v>90</v>
      </c>
      <c r="X782" s="14">
        <f t="shared" si="103"/>
        <v>40</v>
      </c>
    </row>
    <row r="783" spans="1:24" ht="14.5" x14ac:dyDescent="0.35">
      <c r="A783">
        <v>3179</v>
      </c>
      <c r="B783" t="s">
        <v>1039</v>
      </c>
      <c r="C783" t="s">
        <v>1385</v>
      </c>
      <c r="D783" t="s">
        <v>964</v>
      </c>
      <c r="E783" t="s">
        <v>8</v>
      </c>
      <c r="F783" t="s">
        <v>1503</v>
      </c>
      <c r="G783" t="s">
        <v>40</v>
      </c>
      <c r="H783" s="6">
        <v>44866</v>
      </c>
      <c r="I783" s="2">
        <v>45657</v>
      </c>
      <c r="J783">
        <v>286.27</v>
      </c>
      <c r="K783" s="45">
        <f t="shared" si="96"/>
        <v>892.21006535947697</v>
      </c>
      <c r="L783" s="2"/>
      <c r="M783" s="3">
        <f t="shared" si="97"/>
        <v>366</v>
      </c>
      <c r="N783" s="3">
        <f t="shared" si="98"/>
        <v>1</v>
      </c>
      <c r="O783" s="3">
        <f t="shared" si="99"/>
        <v>0</v>
      </c>
      <c r="P783" s="3">
        <f t="shared" si="101"/>
        <v>365</v>
      </c>
      <c r="Q783" s="51">
        <f t="shared" si="100"/>
        <v>104488.54999999999</v>
      </c>
      <c r="R783" s="51"/>
      <c r="S783" s="51"/>
      <c r="T783" s="51"/>
      <c r="U783" s="51"/>
      <c r="V783" s="51"/>
      <c r="W783" s="13">
        <f t="shared" si="102"/>
        <v>89.754098360655732</v>
      </c>
      <c r="X783" s="14">
        <f t="shared" si="103"/>
        <v>39.89071038251366</v>
      </c>
    </row>
    <row r="784" spans="1:24" ht="14.5" x14ac:dyDescent="0.35">
      <c r="A784">
        <v>3180</v>
      </c>
      <c r="B784" t="s">
        <v>1040</v>
      </c>
      <c r="C784" t="s">
        <v>1385</v>
      </c>
      <c r="D784" t="s">
        <v>1000</v>
      </c>
      <c r="E784" t="s">
        <v>8</v>
      </c>
      <c r="F784" t="s">
        <v>1503</v>
      </c>
      <c r="G784" t="s">
        <v>40</v>
      </c>
      <c r="H784" s="6">
        <v>44746</v>
      </c>
      <c r="I784" s="2">
        <v>45657</v>
      </c>
      <c r="J784">
        <v>286.27</v>
      </c>
      <c r="K784" s="45">
        <f t="shared" si="96"/>
        <v>888.88633986928096</v>
      </c>
      <c r="L784" s="2"/>
      <c r="M784" s="3">
        <f t="shared" si="97"/>
        <v>366</v>
      </c>
      <c r="N784" s="3">
        <f t="shared" si="98"/>
        <v>4</v>
      </c>
      <c r="O784" s="3">
        <f t="shared" si="99"/>
        <v>0</v>
      </c>
      <c r="P784" s="3">
        <f t="shared" si="101"/>
        <v>362</v>
      </c>
      <c r="Q784" s="51">
        <f t="shared" si="100"/>
        <v>103629.73999999999</v>
      </c>
      <c r="R784" s="51"/>
      <c r="S784" s="51"/>
      <c r="T784" s="51"/>
      <c r="U784" s="51"/>
      <c r="V784" s="51"/>
      <c r="W784" s="13">
        <f t="shared" si="102"/>
        <v>89.016393442622956</v>
      </c>
      <c r="X784" s="14">
        <f t="shared" si="103"/>
        <v>39.562841530054641</v>
      </c>
    </row>
    <row r="785" spans="1:24" ht="14.5" x14ac:dyDescent="0.35">
      <c r="A785">
        <v>3181</v>
      </c>
      <c r="B785" t="s">
        <v>1042</v>
      </c>
      <c r="C785" t="s">
        <v>1385</v>
      </c>
      <c r="D785" t="s">
        <v>411</v>
      </c>
      <c r="E785" t="s">
        <v>276</v>
      </c>
      <c r="F785" t="s">
        <v>277</v>
      </c>
      <c r="G785" t="s">
        <v>40</v>
      </c>
      <c r="H785" s="6">
        <v>44816</v>
      </c>
      <c r="I785" s="2">
        <v>45657</v>
      </c>
      <c r="J785">
        <v>300.25</v>
      </c>
      <c r="K785" s="45">
        <f t="shared" si="96"/>
        <v>698.5</v>
      </c>
      <c r="L785" s="2"/>
      <c r="M785" s="3">
        <f t="shared" si="97"/>
        <v>366</v>
      </c>
      <c r="N785" s="3">
        <f t="shared" si="98"/>
        <v>6</v>
      </c>
      <c r="O785" s="3">
        <f t="shared" si="99"/>
        <v>0</v>
      </c>
      <c r="P785" s="3">
        <f t="shared" si="101"/>
        <v>360</v>
      </c>
      <c r="Q785" s="51">
        <f t="shared" si="100"/>
        <v>108090</v>
      </c>
      <c r="R785" s="51"/>
      <c r="S785" s="51"/>
      <c r="T785" s="51"/>
      <c r="U785" s="51"/>
      <c r="V785" s="51"/>
      <c r="W785" s="13">
        <f t="shared" si="102"/>
        <v>88.52459016393442</v>
      </c>
      <c r="X785" s="14">
        <f t="shared" si="103"/>
        <v>39.344262295081975</v>
      </c>
    </row>
    <row r="786" spans="1:24" ht="14.5" x14ac:dyDescent="0.35">
      <c r="A786">
        <v>3182</v>
      </c>
      <c r="B786" t="s">
        <v>1043</v>
      </c>
      <c r="C786" t="s">
        <v>1385</v>
      </c>
      <c r="D786" t="s">
        <v>143</v>
      </c>
      <c r="E786" t="s">
        <v>8</v>
      </c>
      <c r="F786" t="s">
        <v>1503</v>
      </c>
      <c r="G786" t="s">
        <v>40</v>
      </c>
      <c r="H786" s="6">
        <v>44823</v>
      </c>
      <c r="I786" s="2">
        <v>45657</v>
      </c>
      <c r="J786">
        <v>286.27</v>
      </c>
      <c r="K786" s="45">
        <f t="shared" si="96"/>
        <v>883.90078431372535</v>
      </c>
      <c r="L786" s="2"/>
      <c r="M786" s="3">
        <f t="shared" si="97"/>
        <v>366</v>
      </c>
      <c r="N786" s="3">
        <f t="shared" si="98"/>
        <v>4</v>
      </c>
      <c r="O786" s="3">
        <f t="shared" si="99"/>
        <v>0</v>
      </c>
      <c r="P786" s="3">
        <f t="shared" si="101"/>
        <v>362</v>
      </c>
      <c r="Q786" s="51">
        <f t="shared" si="100"/>
        <v>103629.73999999999</v>
      </c>
      <c r="R786" s="51"/>
      <c r="S786" s="51"/>
      <c r="T786" s="51"/>
      <c r="U786" s="51"/>
      <c r="V786" s="51"/>
      <c r="W786" s="13">
        <f t="shared" si="102"/>
        <v>89.016393442622956</v>
      </c>
      <c r="X786" s="14">
        <f t="shared" si="103"/>
        <v>39.562841530054641</v>
      </c>
    </row>
    <row r="787" spans="1:24" ht="14.5" x14ac:dyDescent="0.35">
      <c r="A787">
        <v>3183</v>
      </c>
      <c r="B787" t="s">
        <v>1461</v>
      </c>
      <c r="C787" t="s">
        <v>1385</v>
      </c>
      <c r="D787" t="s">
        <v>503</v>
      </c>
      <c r="E787" t="s">
        <v>276</v>
      </c>
      <c r="F787" t="s">
        <v>504</v>
      </c>
      <c r="G787" t="s">
        <v>40</v>
      </c>
      <c r="H787" s="6">
        <v>45355</v>
      </c>
      <c r="I787" s="2">
        <v>45657</v>
      </c>
      <c r="J787">
        <v>300.25</v>
      </c>
      <c r="K787" s="45">
        <f t="shared" si="96"/>
        <v>563.30875816993478</v>
      </c>
      <c r="L787" s="2"/>
      <c r="M787" s="3">
        <f t="shared" si="97"/>
        <v>303</v>
      </c>
      <c r="N787" s="3">
        <f t="shared" si="98"/>
        <v>7</v>
      </c>
      <c r="O787" s="3">
        <f t="shared" si="99"/>
        <v>6</v>
      </c>
      <c r="P787" s="3">
        <f t="shared" si="101"/>
        <v>290</v>
      </c>
      <c r="Q787" s="51">
        <f t="shared" si="100"/>
        <v>87072.5</v>
      </c>
      <c r="R787" s="51"/>
      <c r="S787" s="51"/>
      <c r="T787" s="51"/>
      <c r="U787" s="51"/>
      <c r="V787" s="51"/>
      <c r="W787" s="13">
        <f t="shared" si="102"/>
        <v>71.311475409836063</v>
      </c>
      <c r="X787" s="14">
        <f t="shared" si="103"/>
        <v>31.69398907103826</v>
      </c>
    </row>
    <row r="788" spans="1:24" s="4" customFormat="1" ht="14.5" x14ac:dyDescent="0.35">
      <c r="A788">
        <v>3184</v>
      </c>
      <c r="B788" t="s">
        <v>1044</v>
      </c>
      <c r="C788" t="s">
        <v>1385</v>
      </c>
      <c r="D788" t="s">
        <v>946</v>
      </c>
      <c r="E788" t="s">
        <v>8</v>
      </c>
      <c r="F788" t="s">
        <v>1517</v>
      </c>
      <c r="G788" t="s">
        <v>1529</v>
      </c>
      <c r="H788" s="6">
        <v>44900</v>
      </c>
      <c r="I788" s="2">
        <v>45657</v>
      </c>
      <c r="J788">
        <v>331.1</v>
      </c>
      <c r="K788" s="45">
        <f t="shared" si="96"/>
        <v>983.91843137254898</v>
      </c>
      <c r="L788" s="2"/>
      <c r="M788" s="3">
        <f t="shared" si="97"/>
        <v>366</v>
      </c>
      <c r="N788" s="3">
        <f t="shared" si="98"/>
        <v>3</v>
      </c>
      <c r="O788" s="3">
        <f t="shared" si="99"/>
        <v>0</v>
      </c>
      <c r="P788" s="3">
        <f t="shared" si="101"/>
        <v>363</v>
      </c>
      <c r="Q788" s="51">
        <f t="shared" si="100"/>
        <v>120189.3</v>
      </c>
      <c r="R788" s="51"/>
      <c r="S788" s="51"/>
      <c r="T788" s="51"/>
      <c r="U788" s="51"/>
      <c r="V788" s="51"/>
      <c r="W788" s="13">
        <f t="shared" si="102"/>
        <v>89.26229508196721</v>
      </c>
      <c r="X788" s="14">
        <f t="shared" si="103"/>
        <v>39.672131147540995</v>
      </c>
    </row>
    <row r="789" spans="1:24" ht="14.5" x14ac:dyDescent="0.35">
      <c r="A789">
        <v>3185</v>
      </c>
      <c r="B789" t="s">
        <v>1045</v>
      </c>
      <c r="C789" t="s">
        <v>1385</v>
      </c>
      <c r="D789" t="s">
        <v>143</v>
      </c>
      <c r="E789" t="s">
        <v>8</v>
      </c>
      <c r="F789" t="s">
        <v>1503</v>
      </c>
      <c r="G789" t="s">
        <v>40</v>
      </c>
      <c r="H789" s="6">
        <v>44928</v>
      </c>
      <c r="I789" s="2">
        <v>45657</v>
      </c>
      <c r="J789">
        <v>286.27</v>
      </c>
      <c r="K789" s="45">
        <f t="shared" si="96"/>
        <v>878.41947712418278</v>
      </c>
      <c r="L789" s="2"/>
      <c r="M789" s="3">
        <f t="shared" si="97"/>
        <v>366</v>
      </c>
      <c r="N789" s="3">
        <f t="shared" si="98"/>
        <v>1</v>
      </c>
      <c r="O789" s="3">
        <f t="shared" si="99"/>
        <v>0</v>
      </c>
      <c r="P789" s="3">
        <f t="shared" si="101"/>
        <v>365</v>
      </c>
      <c r="Q789" s="51">
        <f t="shared" si="100"/>
        <v>104488.54999999999</v>
      </c>
      <c r="R789" s="51"/>
      <c r="S789" s="51"/>
      <c r="T789" s="51"/>
      <c r="U789" s="51"/>
      <c r="V789" s="51"/>
      <c r="W789" s="13">
        <f t="shared" si="102"/>
        <v>89.754098360655732</v>
      </c>
      <c r="X789" s="14">
        <f t="shared" si="103"/>
        <v>39.89071038251366</v>
      </c>
    </row>
    <row r="790" spans="1:24" ht="14.5" x14ac:dyDescent="0.35">
      <c r="A790">
        <v>3186</v>
      </c>
      <c r="B790" t="s">
        <v>1046</v>
      </c>
      <c r="C790" t="s">
        <v>1385</v>
      </c>
      <c r="D790" t="s">
        <v>143</v>
      </c>
      <c r="E790" t="s">
        <v>8</v>
      </c>
      <c r="F790" t="s">
        <v>1503</v>
      </c>
      <c r="G790" t="s">
        <v>40</v>
      </c>
      <c r="H790" s="6">
        <v>44977</v>
      </c>
      <c r="I790" s="2">
        <v>45657</v>
      </c>
      <c r="J790">
        <v>286.27</v>
      </c>
      <c r="K790" s="45">
        <f t="shared" si="96"/>
        <v>722.12777777777751</v>
      </c>
      <c r="L790" s="2"/>
      <c r="M790" s="3">
        <f t="shared" si="97"/>
        <v>366</v>
      </c>
      <c r="N790" s="3">
        <f t="shared" si="98"/>
        <v>8</v>
      </c>
      <c r="O790" s="3">
        <f t="shared" si="99"/>
        <v>0</v>
      </c>
      <c r="P790" s="3">
        <f t="shared" si="101"/>
        <v>358</v>
      </c>
      <c r="Q790" s="51">
        <f t="shared" si="100"/>
        <v>102484.65999999999</v>
      </c>
      <c r="R790" s="51"/>
      <c r="S790" s="51"/>
      <c r="T790" s="51"/>
      <c r="U790" s="51"/>
      <c r="V790" s="51"/>
      <c r="W790" s="13">
        <f t="shared" si="102"/>
        <v>88.032786885245898</v>
      </c>
      <c r="X790" s="14">
        <f t="shared" si="103"/>
        <v>39.125683060109296</v>
      </c>
    </row>
    <row r="791" spans="1:24" ht="14.5" x14ac:dyDescent="0.35">
      <c r="A791">
        <v>3187</v>
      </c>
      <c r="B791" t="s">
        <v>1047</v>
      </c>
      <c r="C791" t="s">
        <v>1385</v>
      </c>
      <c r="D791" t="s">
        <v>143</v>
      </c>
      <c r="E791" t="s">
        <v>8</v>
      </c>
      <c r="F791" t="s">
        <v>1503</v>
      </c>
      <c r="G791" t="s">
        <v>40</v>
      </c>
      <c r="H791" s="6">
        <v>44977</v>
      </c>
      <c r="I791" s="2">
        <v>45657</v>
      </c>
      <c r="J791">
        <v>286.27</v>
      </c>
      <c r="K791" s="45">
        <f t="shared" si="96"/>
        <v>741.10581699346392</v>
      </c>
      <c r="L791" s="2"/>
      <c r="M791" s="3">
        <f t="shared" si="97"/>
        <v>366</v>
      </c>
      <c r="N791" s="3">
        <f t="shared" si="98"/>
        <v>0</v>
      </c>
      <c r="O791" s="3">
        <f t="shared" si="99"/>
        <v>0</v>
      </c>
      <c r="P791" s="3">
        <f t="shared" si="101"/>
        <v>366</v>
      </c>
      <c r="Q791" s="51">
        <f t="shared" si="100"/>
        <v>104774.81999999999</v>
      </c>
      <c r="R791" s="51"/>
      <c r="S791" s="51"/>
      <c r="T791" s="51"/>
      <c r="U791" s="51"/>
      <c r="V791" s="51"/>
      <c r="W791" s="13">
        <f t="shared" si="102"/>
        <v>90</v>
      </c>
      <c r="X791" s="14">
        <f t="shared" si="103"/>
        <v>40</v>
      </c>
    </row>
    <row r="792" spans="1:24" ht="14.5" x14ac:dyDescent="0.35">
      <c r="A792">
        <v>3188</v>
      </c>
      <c r="B792" t="s">
        <v>1048</v>
      </c>
      <c r="C792" t="s">
        <v>1385</v>
      </c>
      <c r="D792" t="s">
        <v>143</v>
      </c>
      <c r="E792" t="s">
        <v>8</v>
      </c>
      <c r="F792" t="s">
        <v>1503</v>
      </c>
      <c r="G792" t="s">
        <v>40</v>
      </c>
      <c r="H792" s="6">
        <v>45026</v>
      </c>
      <c r="I792" s="2">
        <v>45657</v>
      </c>
      <c r="J792">
        <v>286.27</v>
      </c>
      <c r="K792" s="45">
        <f t="shared" si="96"/>
        <v>730.92575163398669</v>
      </c>
      <c r="L792" s="2"/>
      <c r="M792" s="3">
        <f t="shared" si="97"/>
        <v>366</v>
      </c>
      <c r="N792" s="3">
        <f t="shared" si="98"/>
        <v>9</v>
      </c>
      <c r="O792" s="3">
        <f t="shared" si="99"/>
        <v>1</v>
      </c>
      <c r="P792" s="3">
        <f t="shared" si="101"/>
        <v>356</v>
      </c>
      <c r="Q792" s="51">
        <f t="shared" si="100"/>
        <v>101912.12</v>
      </c>
      <c r="R792" s="51"/>
      <c r="S792" s="51"/>
      <c r="T792" s="51"/>
      <c r="U792" s="51"/>
      <c r="V792" s="51"/>
      <c r="W792" s="13">
        <f t="shared" si="102"/>
        <v>87.540983606557376</v>
      </c>
      <c r="X792" s="14">
        <f t="shared" si="103"/>
        <v>38.907103825136616</v>
      </c>
    </row>
    <row r="793" spans="1:24" ht="14.5" x14ac:dyDescent="0.35">
      <c r="A793">
        <v>3191</v>
      </c>
      <c r="B793" t="s">
        <v>1050</v>
      </c>
      <c r="C793" t="s">
        <v>1385</v>
      </c>
      <c r="D793" t="s">
        <v>975</v>
      </c>
      <c r="E793" t="s">
        <v>8</v>
      </c>
      <c r="F793" t="s">
        <v>1503</v>
      </c>
      <c r="G793" t="s">
        <v>40</v>
      </c>
      <c r="H793" s="6">
        <v>45082</v>
      </c>
      <c r="I793" s="2">
        <v>45657</v>
      </c>
      <c r="J793">
        <v>286.27</v>
      </c>
      <c r="K793" s="45">
        <f t="shared" si="96"/>
        <v>803.03797385620885</v>
      </c>
      <c r="L793" s="2"/>
      <c r="M793" s="3">
        <f t="shared" si="97"/>
        <v>366</v>
      </c>
      <c r="N793" s="3">
        <f t="shared" si="98"/>
        <v>1</v>
      </c>
      <c r="O793" s="3">
        <f t="shared" si="99"/>
        <v>0</v>
      </c>
      <c r="P793" s="3">
        <f t="shared" si="101"/>
        <v>365</v>
      </c>
      <c r="Q793" s="51">
        <f t="shared" si="100"/>
        <v>104488.54999999999</v>
      </c>
      <c r="R793" s="51"/>
      <c r="S793" s="51"/>
      <c r="T793" s="51"/>
      <c r="U793" s="51"/>
      <c r="V793" s="51"/>
      <c r="W793" s="13">
        <f t="shared" si="102"/>
        <v>89.754098360655732</v>
      </c>
      <c r="X793" s="14">
        <f t="shared" si="103"/>
        <v>39.89071038251366</v>
      </c>
    </row>
    <row r="794" spans="1:24" ht="14.5" x14ac:dyDescent="0.35">
      <c r="A794">
        <v>3192</v>
      </c>
      <c r="B794" t="s">
        <v>1051</v>
      </c>
      <c r="C794" t="s">
        <v>1385</v>
      </c>
      <c r="D794" t="s">
        <v>964</v>
      </c>
      <c r="E794" t="s">
        <v>8</v>
      </c>
      <c r="F794" t="s">
        <v>1503</v>
      </c>
      <c r="G794" t="s">
        <v>40</v>
      </c>
      <c r="H794" s="6">
        <v>45159</v>
      </c>
      <c r="I794" s="2">
        <v>45657</v>
      </c>
      <c r="J794">
        <v>286.27</v>
      </c>
      <c r="K794" s="45">
        <f t="shared" si="96"/>
        <v>764.58588235294087</v>
      </c>
      <c r="L794" s="2"/>
      <c r="M794" s="3">
        <f t="shared" si="97"/>
        <v>366</v>
      </c>
      <c r="N794" s="3">
        <f t="shared" si="98"/>
        <v>1</v>
      </c>
      <c r="O794" s="3">
        <f t="shared" si="99"/>
        <v>36</v>
      </c>
      <c r="P794" s="3">
        <f t="shared" si="101"/>
        <v>329</v>
      </c>
      <c r="Q794" s="51">
        <f t="shared" si="100"/>
        <v>94182.829999999987</v>
      </c>
      <c r="R794" s="51"/>
      <c r="S794" s="51"/>
      <c r="T794" s="51"/>
      <c r="U794" s="51"/>
      <c r="V794" s="51"/>
      <c r="W794" s="13">
        <f t="shared" si="102"/>
        <v>80.901639344262293</v>
      </c>
      <c r="X794" s="14">
        <f t="shared" si="103"/>
        <v>35.95628415300547</v>
      </c>
    </row>
    <row r="795" spans="1:24" ht="14.5" x14ac:dyDescent="0.35">
      <c r="A795">
        <v>3193</v>
      </c>
      <c r="B795" t="s">
        <v>1052</v>
      </c>
      <c r="C795" t="s">
        <v>1385</v>
      </c>
      <c r="D795" t="s">
        <v>985</v>
      </c>
      <c r="E795" t="s">
        <v>8</v>
      </c>
      <c r="F795" t="s">
        <v>1503</v>
      </c>
      <c r="G795" t="s">
        <v>40</v>
      </c>
      <c r="H795" s="6">
        <v>45166</v>
      </c>
      <c r="I795" s="2">
        <v>45657</v>
      </c>
      <c r="J795">
        <v>286.27</v>
      </c>
      <c r="K795" s="45">
        <f t="shared" si="96"/>
        <v>741.95928104575137</v>
      </c>
      <c r="L795" s="2"/>
      <c r="M795" s="3">
        <f t="shared" si="97"/>
        <v>366</v>
      </c>
      <c r="N795" s="3">
        <f t="shared" si="98"/>
        <v>4</v>
      </c>
      <c r="O795" s="3">
        <f t="shared" si="99"/>
        <v>0</v>
      </c>
      <c r="P795" s="3">
        <f t="shared" si="101"/>
        <v>362</v>
      </c>
      <c r="Q795" s="51">
        <f t="shared" si="100"/>
        <v>103629.73999999999</v>
      </c>
      <c r="R795" s="51"/>
      <c r="S795" s="51"/>
      <c r="T795" s="51"/>
      <c r="U795" s="51"/>
      <c r="V795" s="51"/>
      <c r="W795" s="13">
        <f t="shared" si="102"/>
        <v>89.016393442622956</v>
      </c>
      <c r="X795" s="14">
        <f t="shared" si="103"/>
        <v>39.562841530054641</v>
      </c>
    </row>
    <row r="796" spans="1:24" ht="14.5" x14ac:dyDescent="0.35">
      <c r="A796">
        <v>3194</v>
      </c>
      <c r="B796" t="s">
        <v>1462</v>
      </c>
      <c r="C796" t="s">
        <v>1488</v>
      </c>
      <c r="D796" t="s">
        <v>971</v>
      </c>
      <c r="E796" t="s">
        <v>8</v>
      </c>
      <c r="F796" t="s">
        <v>950</v>
      </c>
      <c r="G796" t="s">
        <v>40</v>
      </c>
      <c r="H796" s="6">
        <v>45180</v>
      </c>
      <c r="I796" s="2">
        <v>45657</v>
      </c>
      <c r="J796">
        <v>264</v>
      </c>
      <c r="K796" s="45" t="e">
        <f t="shared" si="96"/>
        <v>#N/A</v>
      </c>
      <c r="L796" s="2"/>
      <c r="M796" s="3">
        <f t="shared" si="97"/>
        <v>366</v>
      </c>
      <c r="N796" s="3">
        <f t="shared" si="98"/>
        <v>0</v>
      </c>
      <c r="O796" s="3">
        <f t="shared" si="99"/>
        <v>0</v>
      </c>
      <c r="P796" s="3">
        <f t="shared" si="101"/>
        <v>366</v>
      </c>
      <c r="Q796" s="51">
        <f t="shared" si="100"/>
        <v>96624</v>
      </c>
      <c r="R796" s="51"/>
      <c r="S796" s="51"/>
      <c r="T796" s="51"/>
      <c r="U796" s="51"/>
      <c r="V796" s="51"/>
      <c r="W796" s="13">
        <f t="shared" si="102"/>
        <v>90</v>
      </c>
      <c r="X796" s="14">
        <f t="shared" si="103"/>
        <v>40</v>
      </c>
    </row>
    <row r="797" spans="1:24" ht="14.5" x14ac:dyDescent="0.35">
      <c r="A797">
        <v>3195</v>
      </c>
      <c r="B797" t="s">
        <v>1053</v>
      </c>
      <c r="C797" t="s">
        <v>1488</v>
      </c>
      <c r="D797" t="s">
        <v>143</v>
      </c>
      <c r="E797" t="s">
        <v>8</v>
      </c>
      <c r="F797" t="s">
        <v>950</v>
      </c>
      <c r="G797" t="s">
        <v>40</v>
      </c>
      <c r="H797" s="6">
        <v>45257</v>
      </c>
      <c r="I797" s="2">
        <v>45657</v>
      </c>
      <c r="J797">
        <v>268.75</v>
      </c>
      <c r="K797" s="45" t="e">
        <f t="shared" si="96"/>
        <v>#N/A</v>
      </c>
      <c r="L797" s="2"/>
      <c r="M797" s="3">
        <f t="shared" si="97"/>
        <v>366</v>
      </c>
      <c r="N797" s="3">
        <f t="shared" si="98"/>
        <v>10</v>
      </c>
      <c r="O797" s="3">
        <f t="shared" si="99"/>
        <v>10</v>
      </c>
      <c r="P797" s="3">
        <f t="shared" si="101"/>
        <v>346</v>
      </c>
      <c r="Q797" s="51">
        <f t="shared" si="100"/>
        <v>92987.5</v>
      </c>
      <c r="R797" s="51"/>
      <c r="S797" s="51"/>
      <c r="T797" s="51"/>
      <c r="U797" s="51"/>
      <c r="V797" s="51"/>
      <c r="W797" s="13">
        <f t="shared" si="102"/>
        <v>85.081967213114751</v>
      </c>
      <c r="X797" s="14">
        <f t="shared" si="103"/>
        <v>37.814207650273232</v>
      </c>
    </row>
    <row r="798" spans="1:24" ht="14.5" x14ac:dyDescent="0.35">
      <c r="A798">
        <v>3196</v>
      </c>
      <c r="B798" t="s">
        <v>1054</v>
      </c>
      <c r="C798" t="s">
        <v>1385</v>
      </c>
      <c r="D798" t="s">
        <v>143</v>
      </c>
      <c r="E798" t="s">
        <v>8</v>
      </c>
      <c r="F798" t="s">
        <v>1503</v>
      </c>
      <c r="G798" t="s">
        <v>40</v>
      </c>
      <c r="H798" s="6">
        <v>45257</v>
      </c>
      <c r="I798" s="2">
        <v>45657</v>
      </c>
      <c r="J798">
        <v>286.27</v>
      </c>
      <c r="K798" s="45">
        <f t="shared" si="96"/>
        <v>746.06045751633985</v>
      </c>
      <c r="L798" s="2"/>
      <c r="M798" s="3">
        <f t="shared" si="97"/>
        <v>366</v>
      </c>
      <c r="N798" s="3">
        <f t="shared" si="98"/>
        <v>0</v>
      </c>
      <c r="O798" s="3">
        <f t="shared" si="99"/>
        <v>0</v>
      </c>
      <c r="P798" s="3">
        <f t="shared" si="101"/>
        <v>366</v>
      </c>
      <c r="Q798" s="51">
        <f t="shared" si="100"/>
        <v>104774.81999999999</v>
      </c>
      <c r="R798" s="51"/>
      <c r="S798" s="51"/>
      <c r="T798" s="51"/>
      <c r="U798" s="51"/>
      <c r="V798" s="51"/>
      <c r="W798" s="13">
        <f t="shared" si="102"/>
        <v>90</v>
      </c>
      <c r="X798" s="14">
        <f t="shared" si="103"/>
        <v>40</v>
      </c>
    </row>
    <row r="799" spans="1:24" ht="14.5" x14ac:dyDescent="0.35">
      <c r="A799">
        <v>3197</v>
      </c>
      <c r="B799" t="s">
        <v>1055</v>
      </c>
      <c r="C799" t="s">
        <v>1385</v>
      </c>
      <c r="D799" t="s">
        <v>143</v>
      </c>
      <c r="E799" t="s">
        <v>8</v>
      </c>
      <c r="F799" t="s">
        <v>1503</v>
      </c>
      <c r="G799" t="s">
        <v>40</v>
      </c>
      <c r="H799" s="6">
        <v>45257</v>
      </c>
      <c r="I799" s="2">
        <v>45657</v>
      </c>
      <c r="J799">
        <v>286.27</v>
      </c>
      <c r="K799" s="45">
        <f t="shared" si="96"/>
        <v>719.61313725490209</v>
      </c>
      <c r="L799" s="2"/>
      <c r="M799" s="3">
        <f t="shared" si="97"/>
        <v>366</v>
      </c>
      <c r="N799" s="3">
        <f t="shared" si="98"/>
        <v>6</v>
      </c>
      <c r="O799" s="3">
        <f t="shared" si="99"/>
        <v>0</v>
      </c>
      <c r="P799" s="3">
        <f t="shared" si="101"/>
        <v>360</v>
      </c>
      <c r="Q799" s="51">
        <f t="shared" si="100"/>
        <v>103057.2</v>
      </c>
      <c r="R799" s="51"/>
      <c r="S799" s="51"/>
      <c r="T799" s="51"/>
      <c r="U799" s="51"/>
      <c r="V799" s="51"/>
      <c r="W799" s="13">
        <f t="shared" si="102"/>
        <v>88.52459016393442</v>
      </c>
      <c r="X799" s="14">
        <f t="shared" si="103"/>
        <v>39.344262295081975</v>
      </c>
    </row>
    <row r="800" spans="1:24" ht="14.5" x14ac:dyDescent="0.35">
      <c r="A800">
        <v>3198</v>
      </c>
      <c r="B800" t="s">
        <v>1463</v>
      </c>
      <c r="C800" t="s">
        <v>1385</v>
      </c>
      <c r="D800" t="s">
        <v>1003</v>
      </c>
      <c r="E800" t="s">
        <v>8</v>
      </c>
      <c r="F800" t="s">
        <v>1503</v>
      </c>
      <c r="G800" t="s">
        <v>40</v>
      </c>
      <c r="H800" s="6">
        <v>45348</v>
      </c>
      <c r="I800" s="2">
        <v>45657</v>
      </c>
      <c r="J800">
        <v>286.27</v>
      </c>
      <c r="K800" s="45">
        <f t="shared" si="96"/>
        <v>735.76549019607853</v>
      </c>
      <c r="L800" s="2"/>
      <c r="M800" s="3">
        <f t="shared" si="97"/>
        <v>310</v>
      </c>
      <c r="N800" s="3">
        <f t="shared" si="98"/>
        <v>4</v>
      </c>
      <c r="O800" s="3">
        <f t="shared" si="99"/>
        <v>1</v>
      </c>
      <c r="P800" s="3">
        <f t="shared" si="101"/>
        <v>305</v>
      </c>
      <c r="Q800" s="51">
        <f t="shared" si="100"/>
        <v>87312.349999999991</v>
      </c>
      <c r="R800" s="51"/>
      <c r="S800" s="51"/>
      <c r="T800" s="51"/>
      <c r="U800" s="51"/>
      <c r="V800" s="51"/>
      <c r="W800" s="13">
        <f t="shared" si="102"/>
        <v>75</v>
      </c>
      <c r="X800" s="14">
        <f t="shared" si="103"/>
        <v>33.333333333333329</v>
      </c>
    </row>
    <row r="801" spans="1:24" ht="14.5" x14ac:dyDescent="0.35">
      <c r="A801">
        <v>3199</v>
      </c>
      <c r="B801" t="s">
        <v>1464</v>
      </c>
      <c r="C801" t="s">
        <v>1385</v>
      </c>
      <c r="D801" t="s">
        <v>143</v>
      </c>
      <c r="E801" t="s">
        <v>8</v>
      </c>
      <c r="F801" t="s">
        <v>1503</v>
      </c>
      <c r="G801" t="s">
        <v>40</v>
      </c>
      <c r="H801" s="6">
        <v>45355</v>
      </c>
      <c r="I801" s="2">
        <v>45657</v>
      </c>
      <c r="J801">
        <v>286.27</v>
      </c>
      <c r="K801" s="45">
        <f t="shared" si="96"/>
        <v>713.6817647058823</v>
      </c>
      <c r="L801" s="2"/>
      <c r="M801" s="3">
        <f t="shared" si="97"/>
        <v>303</v>
      </c>
      <c r="N801" s="3">
        <f t="shared" si="98"/>
        <v>3</v>
      </c>
      <c r="O801" s="3">
        <f t="shared" si="99"/>
        <v>5</v>
      </c>
      <c r="P801" s="3">
        <f t="shared" si="101"/>
        <v>295</v>
      </c>
      <c r="Q801" s="51">
        <f t="shared" si="100"/>
        <v>84449.65</v>
      </c>
      <c r="R801" s="51"/>
      <c r="S801" s="51"/>
      <c r="T801" s="51"/>
      <c r="U801" s="51"/>
      <c r="V801" s="51"/>
      <c r="W801" s="13">
        <f t="shared" si="102"/>
        <v>72.540983606557376</v>
      </c>
      <c r="X801" s="14">
        <f t="shared" si="103"/>
        <v>32.240437158469945</v>
      </c>
    </row>
    <row r="802" spans="1:24" ht="14.5" x14ac:dyDescent="0.35">
      <c r="A802">
        <v>3200</v>
      </c>
      <c r="B802" t="s">
        <v>1465</v>
      </c>
      <c r="C802" t="s">
        <v>1385</v>
      </c>
      <c r="D802" t="s">
        <v>143</v>
      </c>
      <c r="E802" t="s">
        <v>8</v>
      </c>
      <c r="F802" t="s">
        <v>1503</v>
      </c>
      <c r="G802" t="s">
        <v>40</v>
      </c>
      <c r="H802" s="6">
        <v>45418</v>
      </c>
      <c r="I802" s="2">
        <v>45657</v>
      </c>
      <c r="J802">
        <v>286.27</v>
      </c>
      <c r="K802" s="45">
        <f t="shared" si="96"/>
        <v>750.14424836601313</v>
      </c>
      <c r="L802" s="2"/>
      <c r="M802" s="3">
        <f t="shared" si="97"/>
        <v>240</v>
      </c>
      <c r="N802" s="3">
        <f t="shared" si="98"/>
        <v>6</v>
      </c>
      <c r="O802" s="3">
        <f t="shared" si="99"/>
        <v>0</v>
      </c>
      <c r="P802" s="3">
        <f t="shared" si="101"/>
        <v>234</v>
      </c>
      <c r="Q802" s="51">
        <f t="shared" si="100"/>
        <v>66987.179999999993</v>
      </c>
      <c r="R802" s="51"/>
      <c r="S802" s="51"/>
      <c r="T802" s="51"/>
      <c r="U802" s="51"/>
      <c r="V802" s="51"/>
      <c r="W802" s="13">
        <f t="shared" si="102"/>
        <v>57.540983606557376</v>
      </c>
      <c r="X802" s="14">
        <f t="shared" si="103"/>
        <v>25.573770491803288</v>
      </c>
    </row>
    <row r="803" spans="1:24" ht="14.5" x14ac:dyDescent="0.35">
      <c r="A803">
        <v>3201</v>
      </c>
      <c r="B803" t="s">
        <v>1466</v>
      </c>
      <c r="C803" t="s">
        <v>1385</v>
      </c>
      <c r="D803" t="s">
        <v>143</v>
      </c>
      <c r="E803" t="s">
        <v>8</v>
      </c>
      <c r="F803" t="s">
        <v>1503</v>
      </c>
      <c r="G803" t="s">
        <v>40</v>
      </c>
      <c r="H803" s="6">
        <v>45474</v>
      </c>
      <c r="I803" s="2">
        <v>45657</v>
      </c>
      <c r="J803">
        <v>286.27</v>
      </c>
      <c r="K803" s="45">
        <f t="shared" si="96"/>
        <v>739.21934640522886</v>
      </c>
      <c r="L803" s="2"/>
      <c r="M803" s="3">
        <f t="shared" si="97"/>
        <v>184</v>
      </c>
      <c r="N803" s="3">
        <f t="shared" si="98"/>
        <v>0</v>
      </c>
      <c r="O803" s="3">
        <f t="shared" si="99"/>
        <v>0</v>
      </c>
      <c r="P803" s="3">
        <f t="shared" si="101"/>
        <v>184</v>
      </c>
      <c r="Q803" s="51">
        <f t="shared" si="100"/>
        <v>52673.679999999993</v>
      </c>
      <c r="R803" s="51"/>
      <c r="S803" s="51"/>
      <c r="T803" s="51"/>
      <c r="U803" s="51"/>
      <c r="V803" s="51"/>
      <c r="W803" s="13">
        <f t="shared" si="102"/>
        <v>45.245901639344261</v>
      </c>
      <c r="X803" s="14">
        <f t="shared" si="103"/>
        <v>20.109289617486347</v>
      </c>
    </row>
    <row r="804" spans="1:24" ht="14.5" x14ac:dyDescent="0.35">
      <c r="A804">
        <v>3202</v>
      </c>
      <c r="B804" t="s">
        <v>1467</v>
      </c>
      <c r="C804" t="s">
        <v>1385</v>
      </c>
      <c r="D804" t="s">
        <v>143</v>
      </c>
      <c r="E804" t="s">
        <v>8</v>
      </c>
      <c r="F804" t="s">
        <v>1503</v>
      </c>
      <c r="G804" t="s">
        <v>40</v>
      </c>
      <c r="H804" s="6">
        <v>45552</v>
      </c>
      <c r="I804" s="2">
        <v>45657</v>
      </c>
      <c r="J804">
        <v>286.27</v>
      </c>
      <c r="K804" s="45">
        <f t="shared" si="96"/>
        <v>371.12267973856217</v>
      </c>
      <c r="L804" s="2"/>
      <c r="M804" s="3">
        <f t="shared" si="97"/>
        <v>106</v>
      </c>
      <c r="N804" s="3">
        <f t="shared" si="98"/>
        <v>0</v>
      </c>
      <c r="O804" s="3">
        <f t="shared" si="99"/>
        <v>0</v>
      </c>
      <c r="P804" s="3">
        <f t="shared" si="101"/>
        <v>106</v>
      </c>
      <c r="Q804" s="51">
        <f t="shared" si="100"/>
        <v>30344.62</v>
      </c>
      <c r="R804" s="51"/>
      <c r="S804" s="51"/>
      <c r="T804" s="51"/>
      <c r="U804" s="51"/>
      <c r="V804" s="51"/>
      <c r="W804" s="13">
        <f t="shared" si="102"/>
        <v>26.065573770491802</v>
      </c>
      <c r="X804" s="14">
        <f t="shared" si="103"/>
        <v>11.584699453551913</v>
      </c>
    </row>
    <row r="805" spans="1:24" ht="14.5" x14ac:dyDescent="0.35">
      <c r="A805">
        <v>3203</v>
      </c>
      <c r="B805" t="s">
        <v>1468</v>
      </c>
      <c r="C805" t="s">
        <v>1488</v>
      </c>
      <c r="D805" t="s">
        <v>1491</v>
      </c>
      <c r="E805" t="s">
        <v>8</v>
      </c>
      <c r="F805" t="s">
        <v>1505</v>
      </c>
      <c r="G805" t="s">
        <v>40</v>
      </c>
      <c r="H805" s="6">
        <v>45551</v>
      </c>
      <c r="I805" s="2">
        <v>45657</v>
      </c>
      <c r="J805">
        <v>268.75</v>
      </c>
      <c r="K805" s="45" t="e">
        <f t="shared" si="96"/>
        <v>#N/A</v>
      </c>
      <c r="L805" s="2"/>
      <c r="M805" s="3">
        <f t="shared" si="97"/>
        <v>107</v>
      </c>
      <c r="N805" s="3">
        <f t="shared" si="98"/>
        <v>0</v>
      </c>
      <c r="O805" s="3">
        <f t="shared" si="99"/>
        <v>0</v>
      </c>
      <c r="P805" s="3">
        <f t="shared" si="101"/>
        <v>107</v>
      </c>
      <c r="Q805" s="51">
        <f t="shared" si="100"/>
        <v>28756.25</v>
      </c>
      <c r="R805" s="51"/>
      <c r="S805" s="51"/>
      <c r="T805" s="51"/>
      <c r="U805" s="51"/>
      <c r="V805" s="51"/>
      <c r="W805" s="13">
        <f t="shared" si="102"/>
        <v>26.311475409836063</v>
      </c>
      <c r="X805" s="14">
        <f t="shared" si="103"/>
        <v>11.693989071038253</v>
      </c>
    </row>
    <row r="806" spans="1:24" ht="14.5" x14ac:dyDescent="0.35">
      <c r="A806">
        <v>3204</v>
      </c>
      <c r="B806" t="s">
        <v>1469</v>
      </c>
      <c r="C806" t="s">
        <v>1488</v>
      </c>
      <c r="D806" t="s">
        <v>1491</v>
      </c>
      <c r="E806" t="s">
        <v>8</v>
      </c>
      <c r="F806" t="s">
        <v>1505</v>
      </c>
      <c r="G806" t="s">
        <v>40</v>
      </c>
      <c r="H806" s="6">
        <v>45551</v>
      </c>
      <c r="I806" s="2">
        <v>45657</v>
      </c>
      <c r="J806">
        <v>268.75</v>
      </c>
      <c r="K806" s="45" t="e">
        <f t="shared" si="96"/>
        <v>#N/A</v>
      </c>
      <c r="L806" s="2"/>
      <c r="M806" s="3">
        <f t="shared" si="97"/>
        <v>107</v>
      </c>
      <c r="N806" s="3">
        <f t="shared" si="98"/>
        <v>0</v>
      </c>
      <c r="O806" s="3">
        <f t="shared" si="99"/>
        <v>0</v>
      </c>
      <c r="P806" s="3">
        <f t="shared" si="101"/>
        <v>107</v>
      </c>
      <c r="Q806" s="51">
        <f t="shared" si="100"/>
        <v>28756.25</v>
      </c>
      <c r="R806" s="51"/>
      <c r="S806" s="51"/>
      <c r="T806" s="51"/>
      <c r="U806" s="51"/>
      <c r="V806" s="51"/>
      <c r="W806" s="13">
        <f t="shared" si="102"/>
        <v>26.311475409836063</v>
      </c>
      <c r="X806" s="14">
        <f t="shared" si="103"/>
        <v>11.693989071038253</v>
      </c>
    </row>
    <row r="807" spans="1:24" ht="14.5" x14ac:dyDescent="0.35">
      <c r="A807">
        <v>3205</v>
      </c>
      <c r="B807" t="s">
        <v>1470</v>
      </c>
      <c r="C807" t="s">
        <v>1488</v>
      </c>
      <c r="D807" t="s">
        <v>143</v>
      </c>
      <c r="E807" t="s">
        <v>8</v>
      </c>
      <c r="F807" t="s">
        <v>1503</v>
      </c>
      <c r="G807" t="s">
        <v>40</v>
      </c>
      <c r="H807" s="6">
        <v>45600</v>
      </c>
      <c r="I807" s="2">
        <v>45657</v>
      </c>
      <c r="J807">
        <v>286.27</v>
      </c>
      <c r="K807" s="45">
        <f t="shared" si="96"/>
        <v>140.48352941176472</v>
      </c>
      <c r="L807" s="2"/>
      <c r="M807" s="3">
        <f t="shared" si="97"/>
        <v>58</v>
      </c>
      <c r="N807" s="3">
        <f t="shared" si="98"/>
        <v>0</v>
      </c>
      <c r="O807" s="3">
        <f t="shared" si="99"/>
        <v>0</v>
      </c>
      <c r="P807" s="3">
        <f t="shared" si="101"/>
        <v>58</v>
      </c>
      <c r="Q807" s="51">
        <f t="shared" si="100"/>
        <v>16603.66</v>
      </c>
      <c r="R807" s="51"/>
      <c r="S807" s="51"/>
      <c r="T807" s="51"/>
      <c r="U807" s="51"/>
      <c r="V807" s="51"/>
      <c r="W807" s="13">
        <f t="shared" si="102"/>
        <v>14.262295081967213</v>
      </c>
      <c r="X807" s="14">
        <f t="shared" si="103"/>
        <v>6.338797814207652</v>
      </c>
    </row>
    <row r="808" spans="1:24" ht="14.5" x14ac:dyDescent="0.35">
      <c r="A808">
        <v>3206</v>
      </c>
      <c r="B808" t="s">
        <v>1471</v>
      </c>
      <c r="C808" t="s">
        <v>1385</v>
      </c>
      <c r="D808" t="s">
        <v>143</v>
      </c>
      <c r="E808" t="s">
        <v>8</v>
      </c>
      <c r="F808" t="s">
        <v>1503</v>
      </c>
      <c r="G808" t="s">
        <v>40</v>
      </c>
      <c r="H808" s="6">
        <v>45621</v>
      </c>
      <c r="I808" s="2">
        <v>45657</v>
      </c>
      <c r="J808">
        <v>286.27</v>
      </c>
      <c r="K808" s="45">
        <f t="shared" si="96"/>
        <v>27.504313725490196</v>
      </c>
      <c r="L808" s="2"/>
      <c r="M808" s="3">
        <f t="shared" si="97"/>
        <v>37</v>
      </c>
      <c r="N808" s="3">
        <f t="shared" si="98"/>
        <v>0</v>
      </c>
      <c r="O808" s="3">
        <f t="shared" si="99"/>
        <v>0</v>
      </c>
      <c r="P808" s="3">
        <f t="shared" si="101"/>
        <v>37</v>
      </c>
      <c r="Q808" s="51">
        <f t="shared" si="100"/>
        <v>10591.99</v>
      </c>
      <c r="R808" s="51"/>
      <c r="S808" s="51"/>
      <c r="T808" s="51"/>
      <c r="U808" s="51"/>
      <c r="V808" s="51"/>
      <c r="W808" s="13">
        <f t="shared" si="102"/>
        <v>9.0983606557377055</v>
      </c>
      <c r="X808" s="14">
        <f t="shared" si="103"/>
        <v>4.0437158469945356</v>
      </c>
    </row>
    <row r="809" spans="1:24" ht="14.5" x14ac:dyDescent="0.35">
      <c r="A809">
        <v>3207</v>
      </c>
      <c r="B809" t="s">
        <v>1472</v>
      </c>
      <c r="C809" t="s">
        <v>1488</v>
      </c>
      <c r="D809" t="s">
        <v>143</v>
      </c>
      <c r="E809" t="s">
        <v>8</v>
      </c>
      <c r="F809" t="s">
        <v>1503</v>
      </c>
      <c r="G809" t="s">
        <v>40</v>
      </c>
      <c r="H809" s="6">
        <v>45642</v>
      </c>
      <c r="I809" s="2">
        <v>45657</v>
      </c>
      <c r="J809">
        <v>286.27</v>
      </c>
      <c r="K809" s="45" t="e">
        <f t="shared" si="96"/>
        <v>#N/A</v>
      </c>
      <c r="L809" s="2"/>
      <c r="M809" s="3">
        <f t="shared" si="97"/>
        <v>16</v>
      </c>
      <c r="N809" s="3">
        <f t="shared" si="98"/>
        <v>0</v>
      </c>
      <c r="O809" s="3">
        <f t="shared" si="99"/>
        <v>0</v>
      </c>
      <c r="P809" s="3">
        <f t="shared" si="101"/>
        <v>16</v>
      </c>
      <c r="Q809" s="51">
        <f t="shared" si="100"/>
        <v>4580.32</v>
      </c>
      <c r="R809" s="51"/>
      <c r="S809" s="51"/>
      <c r="T809" s="51"/>
      <c r="U809" s="51"/>
      <c r="V809" s="51"/>
      <c r="W809" s="13">
        <f t="shared" si="102"/>
        <v>3.9344262295081966</v>
      </c>
      <c r="X809" s="14">
        <f t="shared" si="103"/>
        <v>1.7486338797814209</v>
      </c>
    </row>
    <row r="810" spans="1:24" ht="14.5" x14ac:dyDescent="0.35">
      <c r="A810">
        <v>4001</v>
      </c>
      <c r="B810" t="s">
        <v>1056</v>
      </c>
      <c r="C810" t="s">
        <v>1385</v>
      </c>
      <c r="D810" t="s">
        <v>1057</v>
      </c>
      <c r="E810" t="s">
        <v>276</v>
      </c>
      <c r="F810" t="s">
        <v>1518</v>
      </c>
      <c r="G810" t="s">
        <v>1529</v>
      </c>
      <c r="H810" s="6">
        <v>44044</v>
      </c>
      <c r="I810" s="2">
        <v>45657</v>
      </c>
      <c r="J810">
        <v>486.98</v>
      </c>
      <c r="K810" s="45">
        <f t="shared" si="96"/>
        <v>1468.3616339869279</v>
      </c>
      <c r="L810" s="2"/>
      <c r="M810" s="3">
        <f t="shared" si="97"/>
        <v>366</v>
      </c>
      <c r="N810" s="3">
        <f t="shared" si="98"/>
        <v>0</v>
      </c>
      <c r="O810" s="3">
        <f t="shared" si="99"/>
        <v>0</v>
      </c>
      <c r="P810" s="3">
        <f t="shared" si="101"/>
        <v>366</v>
      </c>
      <c r="Q810" s="51">
        <f t="shared" si="100"/>
        <v>178234.68</v>
      </c>
      <c r="R810" s="51"/>
      <c r="S810" s="51"/>
      <c r="T810" s="51"/>
      <c r="U810" s="51"/>
      <c r="V810" s="51"/>
      <c r="W810" s="13">
        <f t="shared" si="102"/>
        <v>90</v>
      </c>
      <c r="X810" s="14">
        <f t="shared" si="103"/>
        <v>40</v>
      </c>
    </row>
    <row r="811" spans="1:24" ht="14.5" x14ac:dyDescent="0.35">
      <c r="A811">
        <v>4002</v>
      </c>
      <c r="B811" t="s">
        <v>1060</v>
      </c>
      <c r="C811" t="s">
        <v>1385</v>
      </c>
      <c r="D811" t="s">
        <v>1068</v>
      </c>
      <c r="E811" t="s">
        <v>276</v>
      </c>
      <c r="F811" t="s">
        <v>1058</v>
      </c>
      <c r="G811" t="s">
        <v>40</v>
      </c>
      <c r="H811" s="6">
        <v>43831</v>
      </c>
      <c r="I811" s="2">
        <v>45657</v>
      </c>
      <c r="J811">
        <v>331.42</v>
      </c>
      <c r="K811" s="45">
        <f t="shared" si="96"/>
        <v>594.30758169934643</v>
      </c>
      <c r="L811" s="2"/>
      <c r="M811" s="3">
        <f t="shared" si="97"/>
        <v>366</v>
      </c>
      <c r="N811" s="3">
        <f t="shared" si="98"/>
        <v>2</v>
      </c>
      <c r="O811" s="3">
        <f t="shared" si="99"/>
        <v>0</v>
      </c>
      <c r="P811" s="3">
        <f t="shared" si="101"/>
        <v>364</v>
      </c>
      <c r="Q811" s="51">
        <f t="shared" si="100"/>
        <v>120636.88</v>
      </c>
      <c r="R811" s="51"/>
      <c r="S811" s="51"/>
      <c r="T811" s="51"/>
      <c r="U811" s="51"/>
      <c r="V811" s="51"/>
      <c r="W811" s="13">
        <f t="shared" si="102"/>
        <v>89.508196721311478</v>
      </c>
      <c r="X811" s="14">
        <f t="shared" si="103"/>
        <v>39.781420765027335</v>
      </c>
    </row>
    <row r="812" spans="1:24" ht="14.5" x14ac:dyDescent="0.35">
      <c r="A812">
        <v>4003</v>
      </c>
      <c r="B812" t="s">
        <v>1061</v>
      </c>
      <c r="C812" t="s">
        <v>1385</v>
      </c>
      <c r="D812" t="s">
        <v>1062</v>
      </c>
      <c r="E812" t="s">
        <v>276</v>
      </c>
      <c r="F812" t="s">
        <v>1063</v>
      </c>
      <c r="G812" t="s">
        <v>40</v>
      </c>
      <c r="H812" s="6">
        <v>43831</v>
      </c>
      <c r="I812" s="2">
        <v>45657</v>
      </c>
      <c r="J812">
        <v>301.32</v>
      </c>
      <c r="K812" s="45">
        <f t="shared" si="96"/>
        <v>975.72549019607845</v>
      </c>
      <c r="L812" s="2"/>
      <c r="M812" s="3">
        <f t="shared" si="97"/>
        <v>366</v>
      </c>
      <c r="N812" s="3">
        <f t="shared" si="98"/>
        <v>8</v>
      </c>
      <c r="O812" s="3">
        <f t="shared" si="99"/>
        <v>5</v>
      </c>
      <c r="P812" s="3">
        <f t="shared" si="101"/>
        <v>353</v>
      </c>
      <c r="Q812" s="51">
        <f t="shared" si="100"/>
        <v>106365.95999999999</v>
      </c>
      <c r="R812" s="51"/>
      <c r="S812" s="51"/>
      <c r="T812" s="51"/>
      <c r="U812" s="51"/>
      <c r="V812" s="51"/>
      <c r="W812" s="13">
        <f t="shared" si="102"/>
        <v>86.803278688524586</v>
      </c>
      <c r="X812" s="14">
        <f t="shared" si="103"/>
        <v>38.579234972677597</v>
      </c>
    </row>
    <row r="813" spans="1:24" ht="14.5" x14ac:dyDescent="0.35">
      <c r="A813">
        <v>4004</v>
      </c>
      <c r="B813" t="s">
        <v>1064</v>
      </c>
      <c r="C813" t="s">
        <v>1385</v>
      </c>
      <c r="D813" t="s">
        <v>469</v>
      </c>
      <c r="E813" t="s">
        <v>276</v>
      </c>
      <c r="F813" t="s">
        <v>1058</v>
      </c>
      <c r="G813" t="s">
        <v>40</v>
      </c>
      <c r="H813" s="6">
        <v>45180</v>
      </c>
      <c r="I813" s="2">
        <v>45657</v>
      </c>
      <c r="J813">
        <v>286.27</v>
      </c>
      <c r="K813" s="45">
        <f t="shared" si="96"/>
        <v>585.77313725490205</v>
      </c>
      <c r="L813" s="2"/>
      <c r="M813" s="3">
        <f t="shared" si="97"/>
        <v>366</v>
      </c>
      <c r="N813" s="3">
        <f t="shared" si="98"/>
        <v>4</v>
      </c>
      <c r="O813" s="3">
        <f t="shared" si="99"/>
        <v>6</v>
      </c>
      <c r="P813" s="3">
        <f t="shared" si="101"/>
        <v>356</v>
      </c>
      <c r="Q813" s="51">
        <f t="shared" si="100"/>
        <v>101912.12</v>
      </c>
      <c r="R813" s="51"/>
      <c r="S813" s="51"/>
      <c r="T813" s="51"/>
      <c r="U813" s="51"/>
      <c r="V813" s="51"/>
      <c r="W813" s="13">
        <f t="shared" si="102"/>
        <v>87.540983606557376</v>
      </c>
      <c r="X813" s="14">
        <f t="shared" si="103"/>
        <v>38.907103825136616</v>
      </c>
    </row>
    <row r="814" spans="1:24" ht="14.5" x14ac:dyDescent="0.35">
      <c r="A814">
        <v>4005</v>
      </c>
      <c r="B814" t="s">
        <v>1473</v>
      </c>
      <c r="C814" t="s">
        <v>1385</v>
      </c>
      <c r="D814" t="s">
        <v>469</v>
      </c>
      <c r="E814" t="s">
        <v>276</v>
      </c>
      <c r="F814" t="s">
        <v>1058</v>
      </c>
      <c r="G814" t="s">
        <v>40</v>
      </c>
      <c r="H814" s="6">
        <v>45600</v>
      </c>
      <c r="I814" s="2">
        <v>45657</v>
      </c>
      <c r="J814">
        <v>286.27</v>
      </c>
      <c r="K814" s="45">
        <f t="shared" si="96"/>
        <v>91.485555555555578</v>
      </c>
      <c r="L814" s="2"/>
      <c r="M814" s="3">
        <f t="shared" si="97"/>
        <v>58</v>
      </c>
      <c r="N814" s="3">
        <f t="shared" si="98"/>
        <v>0</v>
      </c>
      <c r="O814" s="3">
        <f t="shared" si="99"/>
        <v>0</v>
      </c>
      <c r="P814" s="3">
        <f t="shared" si="101"/>
        <v>58</v>
      </c>
      <c r="Q814" s="51">
        <f t="shared" si="100"/>
        <v>16603.66</v>
      </c>
      <c r="R814" s="51"/>
      <c r="S814" s="51"/>
      <c r="T814" s="51"/>
      <c r="U814" s="51"/>
      <c r="V814" s="51"/>
      <c r="W814" s="13">
        <f t="shared" si="102"/>
        <v>14.262295081967213</v>
      </c>
      <c r="X814" s="14">
        <f t="shared" si="103"/>
        <v>6.338797814207652</v>
      </c>
    </row>
    <row r="815" spans="1:24" ht="14.5" x14ac:dyDescent="0.35">
      <c r="A815">
        <v>4007</v>
      </c>
      <c r="B815" t="s">
        <v>1066</v>
      </c>
      <c r="C815" t="s">
        <v>1385</v>
      </c>
      <c r="D815" t="s">
        <v>480</v>
      </c>
      <c r="E815" t="s">
        <v>276</v>
      </c>
      <c r="F815" t="s">
        <v>1069</v>
      </c>
      <c r="G815" t="s">
        <v>40</v>
      </c>
      <c r="H815" s="6">
        <v>43831</v>
      </c>
      <c r="I815" s="2">
        <v>45657</v>
      </c>
      <c r="J815">
        <v>286.27</v>
      </c>
      <c r="K815" s="45">
        <f t="shared" si="96"/>
        <v>809.76588235294128</v>
      </c>
      <c r="L815" s="2"/>
      <c r="M815" s="3">
        <f t="shared" si="97"/>
        <v>366</v>
      </c>
      <c r="N815" s="3">
        <f t="shared" si="98"/>
        <v>0</v>
      </c>
      <c r="O815" s="3">
        <f t="shared" si="99"/>
        <v>0</v>
      </c>
      <c r="P815" s="3">
        <f t="shared" si="101"/>
        <v>366</v>
      </c>
      <c r="Q815" s="51">
        <f t="shared" si="100"/>
        <v>104774.81999999999</v>
      </c>
      <c r="R815" s="51"/>
      <c r="S815" s="51"/>
      <c r="T815" s="51"/>
      <c r="U815" s="51"/>
      <c r="V815" s="51"/>
      <c r="W815" s="13">
        <f t="shared" si="102"/>
        <v>90</v>
      </c>
      <c r="X815" s="14">
        <f t="shared" si="103"/>
        <v>40</v>
      </c>
    </row>
    <row r="816" spans="1:24" ht="14.5" x14ac:dyDescent="0.35">
      <c r="A816">
        <v>4008</v>
      </c>
      <c r="B816" t="s">
        <v>1474</v>
      </c>
      <c r="C816" t="s">
        <v>1385</v>
      </c>
      <c r="D816" t="s">
        <v>469</v>
      </c>
      <c r="E816" t="s">
        <v>276</v>
      </c>
      <c r="F816" t="s">
        <v>1058</v>
      </c>
      <c r="G816" t="s">
        <v>40</v>
      </c>
      <c r="H816" s="6">
        <v>45621</v>
      </c>
      <c r="I816" s="2">
        <v>45657</v>
      </c>
      <c r="J816">
        <v>286.27</v>
      </c>
      <c r="K816" s="45">
        <f t="shared" si="96"/>
        <v>13.471503267973855</v>
      </c>
      <c r="L816" s="2"/>
      <c r="M816" s="3">
        <f t="shared" si="97"/>
        <v>37</v>
      </c>
      <c r="N816" s="3">
        <f t="shared" si="98"/>
        <v>0</v>
      </c>
      <c r="O816" s="3">
        <f t="shared" si="99"/>
        <v>0</v>
      </c>
      <c r="P816" s="3">
        <f t="shared" si="101"/>
        <v>37</v>
      </c>
      <c r="Q816" s="51">
        <f t="shared" si="100"/>
        <v>10591.99</v>
      </c>
      <c r="R816" s="51"/>
      <c r="S816" s="51"/>
      <c r="T816" s="51"/>
      <c r="U816" s="51"/>
      <c r="V816" s="51"/>
      <c r="W816" s="13">
        <f t="shared" si="102"/>
        <v>9.0983606557377055</v>
      </c>
      <c r="X816" s="14">
        <f t="shared" si="103"/>
        <v>4.0437158469945356</v>
      </c>
    </row>
    <row r="817" spans="1:24" ht="14.5" x14ac:dyDescent="0.35">
      <c r="A817">
        <v>4014</v>
      </c>
      <c r="B817" t="s">
        <v>1067</v>
      </c>
      <c r="C817" t="s">
        <v>1385</v>
      </c>
      <c r="D817" t="s">
        <v>1068</v>
      </c>
      <c r="E817" t="s">
        <v>276</v>
      </c>
      <c r="F817" t="s">
        <v>1069</v>
      </c>
      <c r="G817" t="s">
        <v>40</v>
      </c>
      <c r="H817" s="6">
        <v>43831</v>
      </c>
      <c r="I817" s="2">
        <v>45657</v>
      </c>
      <c r="J817">
        <v>331.42</v>
      </c>
      <c r="K817" s="45">
        <f t="shared" si="96"/>
        <v>688.70254901960789</v>
      </c>
      <c r="L817" s="2"/>
      <c r="M817" s="3">
        <f t="shared" si="97"/>
        <v>366</v>
      </c>
      <c r="N817" s="3">
        <f t="shared" si="98"/>
        <v>0</v>
      </c>
      <c r="O817" s="3">
        <f t="shared" si="99"/>
        <v>1</v>
      </c>
      <c r="P817" s="3">
        <f t="shared" si="101"/>
        <v>365</v>
      </c>
      <c r="Q817" s="51">
        <f t="shared" si="100"/>
        <v>120968.3</v>
      </c>
      <c r="R817" s="51"/>
      <c r="S817" s="51"/>
      <c r="T817" s="51"/>
      <c r="U817" s="51"/>
      <c r="V817" s="51"/>
      <c r="W817" s="13">
        <f t="shared" si="102"/>
        <v>89.754098360655732</v>
      </c>
      <c r="X817" s="14">
        <f t="shared" si="103"/>
        <v>39.89071038251366</v>
      </c>
    </row>
    <row r="818" spans="1:24" ht="14.5" x14ac:dyDescent="0.35">
      <c r="A818">
        <v>4015</v>
      </c>
      <c r="B818" t="s">
        <v>1070</v>
      </c>
      <c r="C818" t="s">
        <v>1385</v>
      </c>
      <c r="D818" t="s">
        <v>1493</v>
      </c>
      <c r="E818" t="s">
        <v>276</v>
      </c>
      <c r="F818" t="s">
        <v>1071</v>
      </c>
      <c r="G818" t="s">
        <v>40</v>
      </c>
      <c r="H818" s="6">
        <v>43831</v>
      </c>
      <c r="I818" s="2">
        <v>45657</v>
      </c>
      <c r="J818">
        <v>286.27</v>
      </c>
      <c r="K818" s="45">
        <f t="shared" si="96"/>
        <v>593.18183006535958</v>
      </c>
      <c r="L818" s="2"/>
      <c r="M818" s="3">
        <f t="shared" si="97"/>
        <v>366</v>
      </c>
      <c r="N818" s="3">
        <f t="shared" si="98"/>
        <v>3</v>
      </c>
      <c r="O818" s="3">
        <f t="shared" si="99"/>
        <v>0</v>
      </c>
      <c r="P818" s="3">
        <f t="shared" si="101"/>
        <v>363</v>
      </c>
      <c r="Q818" s="51">
        <f t="shared" si="100"/>
        <v>103916.01</v>
      </c>
      <c r="R818" s="51"/>
      <c r="S818" s="51"/>
      <c r="T818" s="51"/>
      <c r="U818" s="51"/>
      <c r="V818" s="51"/>
      <c r="W818" s="13">
        <f t="shared" si="102"/>
        <v>89.26229508196721</v>
      </c>
      <c r="X818" s="14">
        <f t="shared" si="103"/>
        <v>39.672131147540995</v>
      </c>
    </row>
    <row r="819" spans="1:24" ht="14.5" x14ac:dyDescent="0.35">
      <c r="A819">
        <v>4016</v>
      </c>
      <c r="B819" t="s">
        <v>1072</v>
      </c>
      <c r="C819" t="s">
        <v>1488</v>
      </c>
      <c r="D819" t="s">
        <v>1073</v>
      </c>
      <c r="E819" t="s">
        <v>276</v>
      </c>
      <c r="F819" t="s">
        <v>1071</v>
      </c>
      <c r="G819" t="s">
        <v>40</v>
      </c>
      <c r="H819" s="6">
        <v>35462</v>
      </c>
      <c r="I819" s="2">
        <v>45657</v>
      </c>
      <c r="J819">
        <v>517.13</v>
      </c>
      <c r="K819" s="45">
        <f t="shared" si="96"/>
        <v>904.74477124183011</v>
      </c>
      <c r="L819" s="2"/>
      <c r="M819" s="3">
        <f t="shared" si="97"/>
        <v>366</v>
      </c>
      <c r="N819" s="3">
        <f t="shared" si="98"/>
        <v>0</v>
      </c>
      <c r="O819" s="3">
        <f t="shared" si="99"/>
        <v>0</v>
      </c>
      <c r="P819" s="3">
        <f t="shared" si="101"/>
        <v>366</v>
      </c>
      <c r="Q819" s="51">
        <f t="shared" si="100"/>
        <v>189269.58</v>
      </c>
      <c r="R819" s="51"/>
      <c r="S819" s="51"/>
      <c r="T819" s="51"/>
      <c r="U819" s="51"/>
      <c r="V819" s="51"/>
      <c r="W819" s="13">
        <f t="shared" si="102"/>
        <v>90</v>
      </c>
      <c r="X819" s="14">
        <f t="shared" si="103"/>
        <v>40</v>
      </c>
    </row>
    <row r="820" spans="1:24" ht="14.5" x14ac:dyDescent="0.35">
      <c r="A820">
        <v>4020</v>
      </c>
      <c r="B820" t="s">
        <v>1074</v>
      </c>
      <c r="C820" t="s">
        <v>1385</v>
      </c>
      <c r="D820" t="s">
        <v>1075</v>
      </c>
      <c r="E820" t="s">
        <v>276</v>
      </c>
      <c r="F820" t="s">
        <v>1063</v>
      </c>
      <c r="G820" t="s">
        <v>40</v>
      </c>
      <c r="H820" s="6">
        <v>43831</v>
      </c>
      <c r="I820" s="2">
        <v>45657</v>
      </c>
      <c r="J820">
        <v>291.64999999999998</v>
      </c>
      <c r="K820" s="45">
        <f t="shared" si="96"/>
        <v>1228.5190196078431</v>
      </c>
      <c r="L820" s="2"/>
      <c r="M820" s="3">
        <f t="shared" si="97"/>
        <v>366</v>
      </c>
      <c r="N820" s="3">
        <f t="shared" si="98"/>
        <v>1</v>
      </c>
      <c r="O820" s="3">
        <f t="shared" si="99"/>
        <v>0</v>
      </c>
      <c r="P820" s="3">
        <f t="shared" si="101"/>
        <v>365</v>
      </c>
      <c r="Q820" s="51">
        <f t="shared" si="100"/>
        <v>106452.24999999999</v>
      </c>
      <c r="R820" s="51"/>
      <c r="S820" s="51"/>
      <c r="T820" s="51"/>
      <c r="U820" s="51"/>
      <c r="V820" s="51"/>
      <c r="W820" s="13">
        <f t="shared" si="102"/>
        <v>89.754098360655732</v>
      </c>
      <c r="X820" s="14">
        <f t="shared" si="103"/>
        <v>39.89071038251366</v>
      </c>
    </row>
    <row r="821" spans="1:24" ht="14.5" x14ac:dyDescent="0.35">
      <c r="A821">
        <v>4023</v>
      </c>
      <c r="B821" t="s">
        <v>1076</v>
      </c>
      <c r="C821" t="s">
        <v>1385</v>
      </c>
      <c r="D821" t="s">
        <v>483</v>
      </c>
      <c r="E821" t="s">
        <v>276</v>
      </c>
      <c r="F821" t="s">
        <v>1063</v>
      </c>
      <c r="G821" t="s">
        <v>40</v>
      </c>
      <c r="H821" s="6">
        <v>43831</v>
      </c>
      <c r="I821" s="2">
        <v>45657</v>
      </c>
      <c r="J821">
        <v>298.10000000000002</v>
      </c>
      <c r="K821" s="45">
        <f t="shared" si="96"/>
        <v>749.65627450980401</v>
      </c>
      <c r="L821" s="2"/>
      <c r="M821" s="3">
        <f t="shared" si="97"/>
        <v>366</v>
      </c>
      <c r="N821" s="3">
        <f t="shared" si="98"/>
        <v>5</v>
      </c>
      <c r="O821" s="3">
        <f t="shared" si="99"/>
        <v>0</v>
      </c>
      <c r="P821" s="3">
        <f t="shared" si="101"/>
        <v>361</v>
      </c>
      <c r="Q821" s="51">
        <f t="shared" si="100"/>
        <v>107614.1</v>
      </c>
      <c r="R821" s="51"/>
      <c r="S821" s="51"/>
      <c r="T821" s="51"/>
      <c r="U821" s="51"/>
      <c r="V821" s="51"/>
      <c r="W821" s="13">
        <f t="shared" si="102"/>
        <v>88.770491803278688</v>
      </c>
      <c r="X821" s="14">
        <f t="shared" si="103"/>
        <v>39.453551912568301</v>
      </c>
    </row>
    <row r="822" spans="1:24" ht="14.5" x14ac:dyDescent="0.35">
      <c r="A822">
        <v>4059</v>
      </c>
      <c r="B822" t="s">
        <v>1078</v>
      </c>
      <c r="C822" t="s">
        <v>1385</v>
      </c>
      <c r="D822" t="s">
        <v>1079</v>
      </c>
      <c r="E822" t="s">
        <v>276</v>
      </c>
      <c r="F822" t="s">
        <v>1519</v>
      </c>
      <c r="G822" t="s">
        <v>1529</v>
      </c>
      <c r="H822" s="6">
        <v>44075</v>
      </c>
      <c r="I822" s="2">
        <v>45657</v>
      </c>
      <c r="J822">
        <v>434.3</v>
      </c>
      <c r="K822" s="45">
        <f t="shared" si="96"/>
        <v>1550.605098039216</v>
      </c>
      <c r="L822" s="2"/>
      <c r="M822" s="3">
        <f t="shared" si="97"/>
        <v>366</v>
      </c>
      <c r="N822" s="3">
        <f t="shared" si="98"/>
        <v>0</v>
      </c>
      <c r="O822" s="3">
        <f t="shared" si="99"/>
        <v>0</v>
      </c>
      <c r="P822" s="3">
        <f t="shared" si="101"/>
        <v>366</v>
      </c>
      <c r="Q822" s="51">
        <f t="shared" si="100"/>
        <v>158953.80000000002</v>
      </c>
      <c r="R822" s="51"/>
      <c r="S822" s="51"/>
      <c r="T822" s="51"/>
      <c r="U822" s="51"/>
      <c r="V822" s="51"/>
      <c r="W822" s="13">
        <f t="shared" si="102"/>
        <v>90</v>
      </c>
      <c r="X822" s="14">
        <f t="shared" si="103"/>
        <v>40</v>
      </c>
    </row>
    <row r="823" spans="1:24" ht="14.5" x14ac:dyDescent="0.35">
      <c r="A823">
        <v>4060</v>
      </c>
      <c r="B823" t="s">
        <v>1081</v>
      </c>
      <c r="C823" t="s">
        <v>1385</v>
      </c>
      <c r="D823" t="s">
        <v>1062</v>
      </c>
      <c r="E823" t="s">
        <v>276</v>
      </c>
      <c r="F823" t="s">
        <v>1063</v>
      </c>
      <c r="G823" t="s">
        <v>40</v>
      </c>
      <c r="H823" s="6">
        <v>44501</v>
      </c>
      <c r="I823" s="2">
        <v>45657</v>
      </c>
      <c r="J823">
        <v>301.32</v>
      </c>
      <c r="K823" s="45">
        <f t="shared" si="96"/>
        <v>887.69444444444423</v>
      </c>
      <c r="L823" s="2"/>
      <c r="M823" s="3">
        <f t="shared" si="97"/>
        <v>366</v>
      </c>
      <c r="N823" s="3">
        <f t="shared" si="98"/>
        <v>1</v>
      </c>
      <c r="O823" s="3">
        <f t="shared" si="99"/>
        <v>10</v>
      </c>
      <c r="P823" s="3">
        <f t="shared" si="101"/>
        <v>355</v>
      </c>
      <c r="Q823" s="51">
        <f t="shared" si="100"/>
        <v>106968.59999999999</v>
      </c>
      <c r="R823" s="51"/>
      <c r="S823" s="51"/>
      <c r="T823" s="51"/>
      <c r="U823" s="51"/>
      <c r="V823" s="51"/>
      <c r="W823" s="13">
        <f t="shared" si="102"/>
        <v>87.295081967213108</v>
      </c>
      <c r="X823" s="14">
        <f t="shared" si="103"/>
        <v>38.797814207650276</v>
      </c>
    </row>
    <row r="824" spans="1:24" ht="14.5" x14ac:dyDescent="0.35">
      <c r="A824">
        <v>4064</v>
      </c>
      <c r="B824" t="s">
        <v>1083</v>
      </c>
      <c r="C824" t="s">
        <v>1385</v>
      </c>
      <c r="D824" t="s">
        <v>469</v>
      </c>
      <c r="E824" t="s">
        <v>276</v>
      </c>
      <c r="F824" t="s">
        <v>1063</v>
      </c>
      <c r="G824" t="s">
        <v>40</v>
      </c>
      <c r="H824" s="6">
        <v>44774</v>
      </c>
      <c r="I824" s="2">
        <v>45657</v>
      </c>
      <c r="J824">
        <v>286.27</v>
      </c>
      <c r="K824" s="45">
        <f t="shared" si="96"/>
        <v>754.40058823529421</v>
      </c>
      <c r="L824" s="2"/>
      <c r="M824" s="3">
        <f t="shared" si="97"/>
        <v>366</v>
      </c>
      <c r="N824" s="3">
        <f t="shared" si="98"/>
        <v>2</v>
      </c>
      <c r="O824" s="3">
        <f t="shared" si="99"/>
        <v>21</v>
      </c>
      <c r="P824" s="3">
        <f t="shared" si="101"/>
        <v>343</v>
      </c>
      <c r="Q824" s="51">
        <f t="shared" si="100"/>
        <v>98190.61</v>
      </c>
      <c r="R824" s="51"/>
      <c r="S824" s="51"/>
      <c r="T824" s="51"/>
      <c r="U824" s="51"/>
      <c r="V824" s="51"/>
      <c r="W824" s="13">
        <f t="shared" si="102"/>
        <v>84.344262295081961</v>
      </c>
      <c r="X824" s="14">
        <f t="shared" si="103"/>
        <v>37.486338797814213</v>
      </c>
    </row>
    <row r="825" spans="1:24" ht="14.5" x14ac:dyDescent="0.35">
      <c r="A825">
        <v>4065</v>
      </c>
      <c r="B825" t="s">
        <v>1085</v>
      </c>
      <c r="C825" t="s">
        <v>1488</v>
      </c>
      <c r="D825" t="s">
        <v>143</v>
      </c>
      <c r="E825" t="s">
        <v>276</v>
      </c>
      <c r="F825" t="s">
        <v>1058</v>
      </c>
      <c r="G825" t="s">
        <v>40</v>
      </c>
      <c r="H825" s="6">
        <v>45026</v>
      </c>
      <c r="I825" s="2">
        <v>45657</v>
      </c>
      <c r="J825">
        <v>250</v>
      </c>
      <c r="K825" s="45" t="e">
        <f t="shared" si="96"/>
        <v>#N/A</v>
      </c>
      <c r="L825" s="2"/>
      <c r="M825" s="3">
        <f t="shared" si="97"/>
        <v>366</v>
      </c>
      <c r="N825" s="3">
        <f t="shared" si="98"/>
        <v>1</v>
      </c>
      <c r="O825" s="3">
        <f t="shared" si="99"/>
        <v>0</v>
      </c>
      <c r="P825" s="3">
        <f t="shared" si="101"/>
        <v>365</v>
      </c>
      <c r="Q825" s="51">
        <f t="shared" si="100"/>
        <v>91250</v>
      </c>
      <c r="R825" s="51"/>
      <c r="S825" s="51"/>
      <c r="T825" s="51"/>
      <c r="U825" s="51"/>
      <c r="V825" s="51"/>
      <c r="W825" s="13">
        <f t="shared" si="102"/>
        <v>89.754098360655732</v>
      </c>
      <c r="X825" s="14">
        <f t="shared" si="103"/>
        <v>39.89071038251366</v>
      </c>
    </row>
    <row r="826" spans="1:24" ht="14.5" x14ac:dyDescent="0.35">
      <c r="A826">
        <v>4066</v>
      </c>
      <c r="B826" t="s">
        <v>1086</v>
      </c>
      <c r="C826" t="s">
        <v>1385</v>
      </c>
      <c r="D826" t="s">
        <v>1493</v>
      </c>
      <c r="E826" t="s">
        <v>276</v>
      </c>
      <c r="F826" t="s">
        <v>1071</v>
      </c>
      <c r="G826" t="s">
        <v>40</v>
      </c>
      <c r="H826" s="6">
        <v>45033</v>
      </c>
      <c r="I826" s="2">
        <v>45657</v>
      </c>
      <c r="J826">
        <v>286.27</v>
      </c>
      <c r="K826" s="45">
        <f t="shared" si="96"/>
        <v>588.79052287581703</v>
      </c>
      <c r="L826" s="2"/>
      <c r="M826" s="3">
        <f t="shared" si="97"/>
        <v>366</v>
      </c>
      <c r="N826" s="3">
        <f t="shared" si="98"/>
        <v>5</v>
      </c>
      <c r="O826" s="3">
        <f t="shared" si="99"/>
        <v>0</v>
      </c>
      <c r="P826" s="3">
        <f t="shared" si="101"/>
        <v>361</v>
      </c>
      <c r="Q826" s="51">
        <f t="shared" si="100"/>
        <v>103343.46999999999</v>
      </c>
      <c r="R826" s="51"/>
      <c r="S826" s="51"/>
      <c r="T826" s="51"/>
      <c r="U826" s="51"/>
      <c r="V826" s="51"/>
      <c r="W826" s="13">
        <f t="shared" si="102"/>
        <v>88.770491803278688</v>
      </c>
      <c r="X826" s="14">
        <f t="shared" si="103"/>
        <v>39.453551912568301</v>
      </c>
    </row>
    <row r="827" spans="1:24" ht="14.5" x14ac:dyDescent="0.35">
      <c r="A827">
        <v>4067</v>
      </c>
      <c r="B827" t="s">
        <v>1475</v>
      </c>
      <c r="C827" t="s">
        <v>1488</v>
      </c>
      <c r="D827" t="s">
        <v>469</v>
      </c>
      <c r="E827" t="s">
        <v>276</v>
      </c>
      <c r="F827" t="s">
        <v>1058</v>
      </c>
      <c r="G827" t="s">
        <v>40</v>
      </c>
      <c r="H827" s="6">
        <v>45355</v>
      </c>
      <c r="I827" s="2">
        <v>45657</v>
      </c>
      <c r="J827">
        <v>268.75</v>
      </c>
      <c r="K827" s="45" t="e">
        <f t="shared" si="96"/>
        <v>#N/A</v>
      </c>
      <c r="L827" s="2"/>
      <c r="M827" s="3">
        <f t="shared" si="97"/>
        <v>303</v>
      </c>
      <c r="N827" s="3">
        <f t="shared" si="98"/>
        <v>0</v>
      </c>
      <c r="O827" s="3">
        <f t="shared" si="99"/>
        <v>0</v>
      </c>
      <c r="P827" s="3">
        <f t="shared" si="101"/>
        <v>303</v>
      </c>
      <c r="Q827" s="51">
        <f t="shared" si="100"/>
        <v>81431.25</v>
      </c>
      <c r="R827" s="51"/>
      <c r="S827" s="51"/>
      <c r="T827" s="51"/>
      <c r="U827" s="51"/>
      <c r="V827" s="51"/>
      <c r="W827" s="13">
        <f t="shared" si="102"/>
        <v>74.508196721311478</v>
      </c>
      <c r="X827" s="14">
        <f t="shared" si="103"/>
        <v>33.114754098360649</v>
      </c>
    </row>
    <row r="828" spans="1:24" ht="14.5" x14ac:dyDescent="0.35">
      <c r="A828">
        <v>4071</v>
      </c>
      <c r="B828" t="s">
        <v>1088</v>
      </c>
      <c r="C828" t="s">
        <v>1385</v>
      </c>
      <c r="D828" t="s">
        <v>143</v>
      </c>
      <c r="E828" t="s">
        <v>276</v>
      </c>
      <c r="F828" t="s">
        <v>1058</v>
      </c>
      <c r="G828" t="s">
        <v>40</v>
      </c>
      <c r="H828" s="6">
        <v>44522</v>
      </c>
      <c r="I828" s="2">
        <v>45657</v>
      </c>
      <c r="J828">
        <v>286.27</v>
      </c>
      <c r="K828" s="45">
        <f t="shared" si="96"/>
        <v>668.23549019607844</v>
      </c>
      <c r="L828" s="2"/>
      <c r="M828" s="3">
        <f t="shared" si="97"/>
        <v>366</v>
      </c>
      <c r="N828" s="3">
        <f t="shared" si="98"/>
        <v>0</v>
      </c>
      <c r="O828" s="3">
        <f t="shared" si="99"/>
        <v>0</v>
      </c>
      <c r="P828" s="3">
        <f t="shared" si="101"/>
        <v>366</v>
      </c>
      <c r="Q828" s="51">
        <f t="shared" si="100"/>
        <v>104774.81999999999</v>
      </c>
      <c r="R828" s="51"/>
      <c r="S828" s="51"/>
      <c r="T828" s="51"/>
      <c r="U828" s="51"/>
      <c r="V828" s="51"/>
      <c r="W828" s="13">
        <f t="shared" si="102"/>
        <v>90</v>
      </c>
      <c r="X828" s="14">
        <f t="shared" si="103"/>
        <v>40</v>
      </c>
    </row>
    <row r="829" spans="1:24" ht="14.5" x14ac:dyDescent="0.35">
      <c r="A829">
        <v>4073</v>
      </c>
      <c r="B829" t="s">
        <v>1090</v>
      </c>
      <c r="C829" t="s">
        <v>1385</v>
      </c>
      <c r="D829" t="s">
        <v>1079</v>
      </c>
      <c r="E829" t="s">
        <v>276</v>
      </c>
      <c r="F829" t="s">
        <v>1519</v>
      </c>
      <c r="G829" t="s">
        <v>1529</v>
      </c>
      <c r="H829" s="6">
        <v>44044</v>
      </c>
      <c r="I829" s="2">
        <v>45657</v>
      </c>
      <c r="J829">
        <v>434.3</v>
      </c>
      <c r="K829" s="45">
        <f t="shared" si="96"/>
        <v>1551.7801307189543</v>
      </c>
      <c r="L829" s="2"/>
      <c r="M829" s="3">
        <f t="shared" si="97"/>
        <v>366</v>
      </c>
      <c r="N829" s="3">
        <f t="shared" si="98"/>
        <v>0</v>
      </c>
      <c r="O829" s="3">
        <f t="shared" si="99"/>
        <v>0</v>
      </c>
      <c r="P829" s="3">
        <f t="shared" si="101"/>
        <v>366</v>
      </c>
      <c r="Q829" s="51">
        <f t="shared" si="100"/>
        <v>158953.80000000002</v>
      </c>
      <c r="R829" s="51"/>
      <c r="S829" s="51"/>
      <c r="T829" s="51"/>
      <c r="U829" s="51"/>
      <c r="V829" s="51"/>
      <c r="W829" s="13">
        <f t="shared" si="102"/>
        <v>90</v>
      </c>
      <c r="X829" s="14">
        <f t="shared" si="103"/>
        <v>40</v>
      </c>
    </row>
    <row r="830" spans="1:24" ht="14.5" x14ac:dyDescent="0.35">
      <c r="A830">
        <v>4084</v>
      </c>
      <c r="B830" t="s">
        <v>1091</v>
      </c>
      <c r="C830" t="s">
        <v>1385</v>
      </c>
      <c r="D830" t="s">
        <v>143</v>
      </c>
      <c r="E830" t="s">
        <v>276</v>
      </c>
      <c r="F830" t="s">
        <v>1058</v>
      </c>
      <c r="G830" t="s">
        <v>40</v>
      </c>
      <c r="H830" s="6">
        <v>43831</v>
      </c>
      <c r="I830" s="2">
        <v>45657</v>
      </c>
      <c r="J830">
        <v>286.27</v>
      </c>
      <c r="K830" s="45">
        <f t="shared" si="96"/>
        <v>660.45424836601319</v>
      </c>
      <c r="L830" s="2"/>
      <c r="M830" s="3">
        <f t="shared" si="97"/>
        <v>366</v>
      </c>
      <c r="N830" s="3">
        <f t="shared" si="98"/>
        <v>6</v>
      </c>
      <c r="O830" s="3">
        <f t="shared" si="99"/>
        <v>0</v>
      </c>
      <c r="P830" s="3">
        <f t="shared" si="101"/>
        <v>360</v>
      </c>
      <c r="Q830" s="51">
        <f t="shared" si="100"/>
        <v>103057.2</v>
      </c>
      <c r="R830" s="51"/>
      <c r="S830" s="51"/>
      <c r="T830" s="51"/>
      <c r="U830" s="51"/>
      <c r="V830" s="51"/>
      <c r="W830" s="13">
        <f t="shared" si="102"/>
        <v>88.52459016393442</v>
      </c>
      <c r="X830" s="14">
        <f t="shared" si="103"/>
        <v>39.344262295081975</v>
      </c>
    </row>
    <row r="831" spans="1:24" ht="14.5" x14ac:dyDescent="0.35">
      <c r="A831">
        <v>4086</v>
      </c>
      <c r="B831" t="s">
        <v>430</v>
      </c>
      <c r="C831" t="s">
        <v>1385</v>
      </c>
      <c r="D831" t="s">
        <v>1092</v>
      </c>
      <c r="E831" t="s">
        <v>276</v>
      </c>
      <c r="F831" t="s">
        <v>1071</v>
      </c>
      <c r="G831" t="s">
        <v>40</v>
      </c>
      <c r="H831" s="6">
        <v>43831</v>
      </c>
      <c r="I831" s="2">
        <v>45657</v>
      </c>
      <c r="J831">
        <v>331.42</v>
      </c>
      <c r="K831" s="45">
        <f t="shared" si="96"/>
        <v>895.48326797385619</v>
      </c>
      <c r="L831" s="2"/>
      <c r="M831" s="3">
        <f t="shared" si="97"/>
        <v>366</v>
      </c>
      <c r="N831" s="3">
        <f t="shared" si="98"/>
        <v>0</v>
      </c>
      <c r="O831" s="3">
        <f t="shared" si="99"/>
        <v>0</v>
      </c>
      <c r="P831" s="3">
        <f t="shared" si="101"/>
        <v>366</v>
      </c>
      <c r="Q831" s="51">
        <f t="shared" si="100"/>
        <v>121299.72</v>
      </c>
      <c r="R831" s="51"/>
      <c r="S831" s="51"/>
      <c r="T831" s="51"/>
      <c r="U831" s="51"/>
      <c r="V831" s="51"/>
      <c r="W831" s="13">
        <f t="shared" si="102"/>
        <v>90</v>
      </c>
      <c r="X831" s="14">
        <f t="shared" si="103"/>
        <v>40</v>
      </c>
    </row>
    <row r="832" spans="1:24" ht="14.5" x14ac:dyDescent="0.35">
      <c r="A832">
        <v>4087</v>
      </c>
      <c r="B832" t="s">
        <v>1476</v>
      </c>
      <c r="C832" t="s">
        <v>1385</v>
      </c>
      <c r="D832" t="s">
        <v>469</v>
      </c>
      <c r="E832" t="s">
        <v>276</v>
      </c>
      <c r="F832" t="s">
        <v>1058</v>
      </c>
      <c r="G832" t="s">
        <v>40</v>
      </c>
      <c r="H832" s="6">
        <v>45446</v>
      </c>
      <c r="I832" s="2">
        <v>45657</v>
      </c>
      <c r="J832">
        <v>286.27</v>
      </c>
      <c r="K832" s="45">
        <f t="shared" si="96"/>
        <v>588.57718954248378</v>
      </c>
      <c r="L832" s="2"/>
      <c r="M832" s="3">
        <f t="shared" si="97"/>
        <v>212</v>
      </c>
      <c r="N832" s="3">
        <f t="shared" si="98"/>
        <v>0</v>
      </c>
      <c r="O832" s="3">
        <f t="shared" si="99"/>
        <v>0</v>
      </c>
      <c r="P832" s="3">
        <f t="shared" si="101"/>
        <v>212</v>
      </c>
      <c r="Q832" s="51">
        <f t="shared" si="100"/>
        <v>60689.24</v>
      </c>
      <c r="R832" s="51"/>
      <c r="S832" s="51"/>
      <c r="T832" s="51"/>
      <c r="U832" s="51"/>
      <c r="V832" s="51"/>
      <c r="W832" s="13">
        <f t="shared" si="102"/>
        <v>52.131147540983605</v>
      </c>
      <c r="X832" s="14">
        <f t="shared" si="103"/>
        <v>23.169398907103826</v>
      </c>
    </row>
    <row r="833" spans="1:24" ht="14.5" x14ac:dyDescent="0.35">
      <c r="A833">
        <v>4088</v>
      </c>
      <c r="B833" t="s">
        <v>1093</v>
      </c>
      <c r="C833" t="s">
        <v>1385</v>
      </c>
      <c r="D833" t="s">
        <v>1094</v>
      </c>
      <c r="E833" t="s">
        <v>276</v>
      </c>
      <c r="F833" t="s">
        <v>1520</v>
      </c>
      <c r="G833" t="s">
        <v>1529</v>
      </c>
      <c r="H833" s="6">
        <v>44417</v>
      </c>
      <c r="I833" s="2">
        <v>45657</v>
      </c>
      <c r="J833">
        <v>434.3</v>
      </c>
      <c r="K833" s="45">
        <f t="shared" si="96"/>
        <v>819.88</v>
      </c>
      <c r="L833" s="2"/>
      <c r="M833" s="3">
        <f t="shared" si="97"/>
        <v>366</v>
      </c>
      <c r="N833" s="3">
        <f t="shared" si="98"/>
        <v>0</v>
      </c>
      <c r="O833" s="3">
        <f t="shared" si="99"/>
        <v>0</v>
      </c>
      <c r="P833" s="3">
        <f t="shared" si="101"/>
        <v>366</v>
      </c>
      <c r="Q833" s="51">
        <f t="shared" si="100"/>
        <v>158953.80000000002</v>
      </c>
      <c r="R833" s="51"/>
      <c r="S833" s="51"/>
      <c r="T833" s="51"/>
      <c r="U833" s="51"/>
      <c r="V833" s="51"/>
      <c r="W833" s="13">
        <f t="shared" si="102"/>
        <v>90</v>
      </c>
      <c r="X833" s="14">
        <f t="shared" si="103"/>
        <v>40</v>
      </c>
    </row>
    <row r="834" spans="1:24" ht="14.5" x14ac:dyDescent="0.35">
      <c r="A834">
        <v>4089</v>
      </c>
      <c r="B834" t="s">
        <v>1095</v>
      </c>
      <c r="C834" t="s">
        <v>1385</v>
      </c>
      <c r="D834" t="s">
        <v>1075</v>
      </c>
      <c r="E834" t="s">
        <v>276</v>
      </c>
      <c r="F834" t="s">
        <v>1063</v>
      </c>
      <c r="G834" t="s">
        <v>40</v>
      </c>
      <c r="H834" s="6">
        <v>43831</v>
      </c>
      <c r="I834" s="2">
        <v>45657</v>
      </c>
      <c r="J834">
        <v>291.64999999999998</v>
      </c>
      <c r="K834" s="45">
        <f t="shared" si="96"/>
        <v>1011.0518954248364</v>
      </c>
      <c r="L834" s="2"/>
      <c r="M834" s="3">
        <f t="shared" si="97"/>
        <v>366</v>
      </c>
      <c r="N834" s="3">
        <f t="shared" si="98"/>
        <v>3</v>
      </c>
      <c r="O834" s="3">
        <f t="shared" si="99"/>
        <v>0</v>
      </c>
      <c r="P834" s="3">
        <f t="shared" si="101"/>
        <v>363</v>
      </c>
      <c r="Q834" s="51">
        <f t="shared" si="100"/>
        <v>105868.95</v>
      </c>
      <c r="R834" s="51"/>
      <c r="S834" s="51"/>
      <c r="T834" s="51"/>
      <c r="U834" s="51"/>
      <c r="V834" s="51"/>
      <c r="W834" s="13">
        <f t="shared" si="102"/>
        <v>89.26229508196721</v>
      </c>
      <c r="X834" s="14">
        <f t="shared" si="103"/>
        <v>39.672131147540995</v>
      </c>
    </row>
    <row r="835" spans="1:24" ht="14.5" x14ac:dyDescent="0.35">
      <c r="A835">
        <v>4090</v>
      </c>
      <c r="B835" t="s">
        <v>1096</v>
      </c>
      <c r="C835" t="s">
        <v>1385</v>
      </c>
      <c r="D835" t="s">
        <v>1097</v>
      </c>
      <c r="E835" t="s">
        <v>276</v>
      </c>
      <c r="F835" t="s">
        <v>1069</v>
      </c>
      <c r="G835" t="s">
        <v>40</v>
      </c>
      <c r="H835" s="6">
        <v>44964</v>
      </c>
      <c r="I835" s="2">
        <v>45657</v>
      </c>
      <c r="J835">
        <v>286.27</v>
      </c>
      <c r="K835" s="45">
        <f t="shared" si="96"/>
        <v>619.99163398692826</v>
      </c>
      <c r="L835" s="2"/>
      <c r="M835" s="3">
        <f t="shared" si="97"/>
        <v>366</v>
      </c>
      <c r="N835" s="3">
        <f t="shared" si="98"/>
        <v>0</v>
      </c>
      <c r="O835" s="3">
        <f t="shared" si="99"/>
        <v>0</v>
      </c>
      <c r="P835" s="3">
        <f t="shared" si="101"/>
        <v>366</v>
      </c>
      <c r="Q835" s="51">
        <f t="shared" si="100"/>
        <v>104774.81999999999</v>
      </c>
      <c r="R835" s="51"/>
      <c r="S835" s="51"/>
      <c r="T835" s="51"/>
      <c r="U835" s="51"/>
      <c r="V835" s="51"/>
      <c r="W835" s="13">
        <f t="shared" si="102"/>
        <v>90</v>
      </c>
      <c r="X835" s="14">
        <f t="shared" si="103"/>
        <v>40</v>
      </c>
    </row>
    <row r="836" spans="1:24" ht="14.5" x14ac:dyDescent="0.35">
      <c r="A836">
        <v>4091</v>
      </c>
      <c r="B836" t="s">
        <v>1098</v>
      </c>
      <c r="C836" t="s">
        <v>1488</v>
      </c>
      <c r="D836" t="s">
        <v>483</v>
      </c>
      <c r="E836" t="s">
        <v>276</v>
      </c>
      <c r="F836" t="s">
        <v>1069</v>
      </c>
      <c r="G836" t="s">
        <v>40</v>
      </c>
      <c r="H836" s="6">
        <v>43831</v>
      </c>
      <c r="I836" s="2">
        <v>45657</v>
      </c>
      <c r="J836">
        <v>298.10000000000002</v>
      </c>
      <c r="K836" s="45">
        <f t="shared" si="96"/>
        <v>57.843137254901961</v>
      </c>
      <c r="L836" s="2"/>
      <c r="M836" s="3">
        <f t="shared" si="97"/>
        <v>366</v>
      </c>
      <c r="N836" s="3">
        <f t="shared" si="98"/>
        <v>0</v>
      </c>
      <c r="O836" s="3">
        <f t="shared" si="99"/>
        <v>304</v>
      </c>
      <c r="P836" s="3">
        <f t="shared" si="101"/>
        <v>62</v>
      </c>
      <c r="Q836" s="51">
        <f t="shared" si="100"/>
        <v>18482.2</v>
      </c>
      <c r="R836" s="51"/>
      <c r="S836" s="51"/>
      <c r="T836" s="51"/>
      <c r="U836" s="51"/>
      <c r="V836" s="51"/>
      <c r="W836" s="13">
        <f t="shared" si="102"/>
        <v>15.245901639344263</v>
      </c>
      <c r="X836" s="14">
        <f t="shared" si="103"/>
        <v>6.7759562841530059</v>
      </c>
    </row>
    <row r="837" spans="1:24" ht="14.5" x14ac:dyDescent="0.35">
      <c r="A837">
        <v>4095</v>
      </c>
      <c r="B837" t="s">
        <v>1099</v>
      </c>
      <c r="C837" t="s">
        <v>1385</v>
      </c>
      <c r="D837" t="s">
        <v>1092</v>
      </c>
      <c r="E837" t="s">
        <v>276</v>
      </c>
      <c r="F837" t="s">
        <v>1071</v>
      </c>
      <c r="G837" t="s">
        <v>40</v>
      </c>
      <c r="H837" s="6">
        <v>43831</v>
      </c>
      <c r="I837" s="2">
        <v>45657</v>
      </c>
      <c r="J837">
        <v>331.42</v>
      </c>
      <c r="K837" s="45">
        <f t="shared" ref="K837:K900" si="104">VLOOKUP(A837,promedio,29,FALSE)</f>
        <v>921.62705882352941</v>
      </c>
      <c r="L837" s="2"/>
      <c r="M837" s="3">
        <f t="shared" ref="M837:M900" si="105">IF(DATEDIF(H837,I837,"D")&gt;366,366,DATEDIF(H837,I837,"D")+1)</f>
        <v>366</v>
      </c>
      <c r="N837" s="3">
        <f t="shared" ref="N837:N900" si="106">IFERROR(VLOOKUP(A837,faltas,7,FALSE),0)</f>
        <v>0</v>
      </c>
      <c r="O837" s="3">
        <f t="shared" ref="O837:O900" si="107">IFERROR(VLOOKUP(A837,INCP,4,FALSE),0)</f>
        <v>0</v>
      </c>
      <c r="P837" s="3">
        <f t="shared" si="101"/>
        <v>366</v>
      </c>
      <c r="Q837" s="51">
        <f t="shared" ref="Q837:Q900" si="108">IF(J837&gt;TOPE,TOPE,J837)*P837</f>
        <v>121299.72</v>
      </c>
      <c r="R837" s="51"/>
      <c r="S837" s="51"/>
      <c r="T837" s="51"/>
      <c r="U837" s="51"/>
      <c r="V837" s="51"/>
      <c r="W837" s="13">
        <f t="shared" si="102"/>
        <v>90</v>
      </c>
      <c r="X837" s="14">
        <f t="shared" si="103"/>
        <v>40</v>
      </c>
    </row>
    <row r="838" spans="1:24" ht="14.5" x14ac:dyDescent="0.35">
      <c r="A838">
        <v>4100</v>
      </c>
      <c r="B838" t="s">
        <v>1100</v>
      </c>
      <c r="C838" t="s">
        <v>1385</v>
      </c>
      <c r="D838" t="s">
        <v>1493</v>
      </c>
      <c r="E838" t="s">
        <v>276</v>
      </c>
      <c r="F838" t="s">
        <v>1071</v>
      </c>
      <c r="G838" t="s">
        <v>40</v>
      </c>
      <c r="H838" s="6">
        <v>44956</v>
      </c>
      <c r="I838" s="2">
        <v>45657</v>
      </c>
      <c r="J838">
        <v>286.27</v>
      </c>
      <c r="K838" s="45">
        <f t="shared" si="104"/>
        <v>591.0739215686275</v>
      </c>
      <c r="L838" s="2"/>
      <c r="M838" s="3">
        <f t="shared" si="105"/>
        <v>366</v>
      </c>
      <c r="N838" s="3">
        <f t="shared" si="106"/>
        <v>7</v>
      </c>
      <c r="O838" s="3">
        <f t="shared" si="107"/>
        <v>0</v>
      </c>
      <c r="P838" s="3">
        <f t="shared" ref="P838:P901" si="109">M838-N838-O838</f>
        <v>359</v>
      </c>
      <c r="Q838" s="51">
        <f t="shared" si="108"/>
        <v>102770.93</v>
      </c>
      <c r="R838" s="51"/>
      <c r="S838" s="51"/>
      <c r="T838" s="51"/>
      <c r="U838" s="51"/>
      <c r="V838" s="51"/>
      <c r="W838" s="13">
        <f t="shared" ref="W838:W901" si="110">((90/366)*P838)</f>
        <v>88.278688524590166</v>
      </c>
      <c r="X838" s="14">
        <f t="shared" ref="X838:X901" si="111">((130/366)*P838-W838)</f>
        <v>39.234972677595636</v>
      </c>
    </row>
    <row r="839" spans="1:24" ht="14.5" x14ac:dyDescent="0.35">
      <c r="A839">
        <v>4102</v>
      </c>
      <c r="B839" t="s">
        <v>1101</v>
      </c>
      <c r="C839" t="s">
        <v>1385</v>
      </c>
      <c r="D839" t="s">
        <v>1075</v>
      </c>
      <c r="E839" t="s">
        <v>276</v>
      </c>
      <c r="F839" t="s">
        <v>1063</v>
      </c>
      <c r="G839" t="s">
        <v>40</v>
      </c>
      <c r="H839" s="6">
        <v>43831</v>
      </c>
      <c r="I839" s="2">
        <v>45657</v>
      </c>
      <c r="J839">
        <v>291.64999999999998</v>
      </c>
      <c r="K839" s="45">
        <f t="shared" si="104"/>
        <v>1032.0692156862747</v>
      </c>
      <c r="L839" s="2"/>
      <c r="M839" s="3">
        <f t="shared" si="105"/>
        <v>366</v>
      </c>
      <c r="N839" s="3">
        <f t="shared" si="106"/>
        <v>0</v>
      </c>
      <c r="O839" s="3">
        <f t="shared" si="107"/>
        <v>0</v>
      </c>
      <c r="P839" s="3">
        <f t="shared" si="109"/>
        <v>366</v>
      </c>
      <c r="Q839" s="51">
        <f t="shared" si="108"/>
        <v>106743.9</v>
      </c>
      <c r="R839" s="51"/>
      <c r="S839" s="51"/>
      <c r="T839" s="51"/>
      <c r="U839" s="51"/>
      <c r="V839" s="51"/>
      <c r="W839" s="13">
        <f t="shared" si="110"/>
        <v>90</v>
      </c>
      <c r="X839" s="14">
        <f t="shared" si="111"/>
        <v>40</v>
      </c>
    </row>
    <row r="840" spans="1:24" ht="14.5" x14ac:dyDescent="0.35">
      <c r="A840">
        <v>4103</v>
      </c>
      <c r="B840" t="s">
        <v>1102</v>
      </c>
      <c r="C840" t="s">
        <v>1385</v>
      </c>
      <c r="D840" t="s">
        <v>1103</v>
      </c>
      <c r="E840" t="s">
        <v>276</v>
      </c>
      <c r="F840" t="s">
        <v>1519</v>
      </c>
      <c r="G840" t="s">
        <v>1529</v>
      </c>
      <c r="H840" s="6">
        <v>43831</v>
      </c>
      <c r="I840" s="2">
        <v>45657</v>
      </c>
      <c r="J840">
        <v>391.3</v>
      </c>
      <c r="K840" s="45">
        <f t="shared" si="104"/>
        <v>1160.2976470588235</v>
      </c>
      <c r="L840" s="2"/>
      <c r="M840" s="3">
        <f t="shared" si="105"/>
        <v>366</v>
      </c>
      <c r="N840" s="3">
        <f t="shared" si="106"/>
        <v>0</v>
      </c>
      <c r="O840" s="3">
        <f t="shared" si="107"/>
        <v>0</v>
      </c>
      <c r="P840" s="3">
        <f t="shared" si="109"/>
        <v>366</v>
      </c>
      <c r="Q840" s="51">
        <f t="shared" si="108"/>
        <v>143215.80000000002</v>
      </c>
      <c r="R840" s="51"/>
      <c r="S840" s="51"/>
      <c r="T840" s="51"/>
      <c r="U840" s="51"/>
      <c r="V840" s="51"/>
      <c r="W840" s="13">
        <f t="shared" si="110"/>
        <v>90</v>
      </c>
      <c r="X840" s="14">
        <f t="shared" si="111"/>
        <v>40</v>
      </c>
    </row>
    <row r="841" spans="1:24" ht="14.5" x14ac:dyDescent="0.35">
      <c r="A841">
        <v>4104</v>
      </c>
      <c r="B841" t="s">
        <v>1104</v>
      </c>
      <c r="C841" t="s">
        <v>1385</v>
      </c>
      <c r="D841" t="s">
        <v>450</v>
      </c>
      <c r="E841" t="s">
        <v>276</v>
      </c>
      <c r="F841" t="s">
        <v>1063</v>
      </c>
      <c r="G841" t="s">
        <v>1529</v>
      </c>
      <c r="H841" s="6">
        <v>43831</v>
      </c>
      <c r="I841" s="2">
        <v>45657</v>
      </c>
      <c r="J841">
        <v>286.27</v>
      </c>
      <c r="K841" s="45">
        <f t="shared" si="104"/>
        <v>1026.0024183006535</v>
      </c>
      <c r="L841" s="2"/>
      <c r="M841" s="3">
        <f t="shared" si="105"/>
        <v>366</v>
      </c>
      <c r="N841" s="3">
        <f t="shared" si="106"/>
        <v>0</v>
      </c>
      <c r="O841" s="3">
        <f t="shared" si="107"/>
        <v>0</v>
      </c>
      <c r="P841" s="3">
        <f t="shared" si="109"/>
        <v>366</v>
      </c>
      <c r="Q841" s="51">
        <f t="shared" si="108"/>
        <v>104774.81999999999</v>
      </c>
      <c r="R841" s="51"/>
      <c r="S841" s="51"/>
      <c r="T841" s="51"/>
      <c r="U841" s="51"/>
      <c r="V841" s="51"/>
      <c r="W841" s="13">
        <f t="shared" si="110"/>
        <v>90</v>
      </c>
      <c r="X841" s="14">
        <f t="shared" si="111"/>
        <v>40</v>
      </c>
    </row>
    <row r="842" spans="1:24" ht="14.5" x14ac:dyDescent="0.35">
      <c r="A842">
        <v>4105</v>
      </c>
      <c r="B842" t="s">
        <v>1105</v>
      </c>
      <c r="C842" t="s">
        <v>1385</v>
      </c>
      <c r="D842" t="s">
        <v>1075</v>
      </c>
      <c r="E842" t="s">
        <v>276</v>
      </c>
      <c r="F842" t="s">
        <v>1063</v>
      </c>
      <c r="G842" t="s">
        <v>40</v>
      </c>
      <c r="H842" s="6">
        <v>43831</v>
      </c>
      <c r="I842" s="2">
        <v>45657</v>
      </c>
      <c r="J842">
        <v>291.64999999999998</v>
      </c>
      <c r="K842" s="45">
        <f t="shared" si="104"/>
        <v>1022.3113071895423</v>
      </c>
      <c r="L842" s="2"/>
      <c r="M842" s="3">
        <f t="shared" si="105"/>
        <v>366</v>
      </c>
      <c r="N842" s="3">
        <f t="shared" si="106"/>
        <v>2</v>
      </c>
      <c r="O842" s="3">
        <f t="shared" si="107"/>
        <v>0</v>
      </c>
      <c r="P842" s="3">
        <f t="shared" si="109"/>
        <v>364</v>
      </c>
      <c r="Q842" s="51">
        <f t="shared" si="108"/>
        <v>106160.59999999999</v>
      </c>
      <c r="R842" s="51"/>
      <c r="S842" s="51"/>
      <c r="T842" s="51"/>
      <c r="U842" s="51"/>
      <c r="V842" s="51"/>
      <c r="W842" s="13">
        <f t="shared" si="110"/>
        <v>89.508196721311478</v>
      </c>
      <c r="X842" s="14">
        <f t="shared" si="111"/>
        <v>39.781420765027335</v>
      </c>
    </row>
    <row r="843" spans="1:24" ht="14.5" x14ac:dyDescent="0.35">
      <c r="A843">
        <v>4106</v>
      </c>
      <c r="B843" t="s">
        <v>1106</v>
      </c>
      <c r="C843" t="s">
        <v>1385</v>
      </c>
      <c r="D843" t="s">
        <v>1079</v>
      </c>
      <c r="E843" t="s">
        <v>276</v>
      </c>
      <c r="F843" t="s">
        <v>1519</v>
      </c>
      <c r="G843" t="s">
        <v>1529</v>
      </c>
      <c r="H843" s="6">
        <v>44228</v>
      </c>
      <c r="I843" s="2">
        <v>45657</v>
      </c>
      <c r="J843">
        <v>434.3</v>
      </c>
      <c r="K843" s="45">
        <f t="shared" si="104"/>
        <v>1322.603725490196</v>
      </c>
      <c r="L843" s="2"/>
      <c r="M843" s="3">
        <f t="shared" si="105"/>
        <v>366</v>
      </c>
      <c r="N843" s="3">
        <f t="shared" si="106"/>
        <v>0</v>
      </c>
      <c r="O843" s="3">
        <f t="shared" si="107"/>
        <v>0</v>
      </c>
      <c r="P843" s="3">
        <f t="shared" si="109"/>
        <v>366</v>
      </c>
      <c r="Q843" s="51">
        <f t="shared" si="108"/>
        <v>158953.80000000002</v>
      </c>
      <c r="R843" s="51"/>
      <c r="S843" s="51"/>
      <c r="T843" s="51"/>
      <c r="U843" s="51"/>
      <c r="V843" s="51"/>
      <c r="W843" s="13">
        <f t="shared" si="110"/>
        <v>90</v>
      </c>
      <c r="X843" s="14">
        <f t="shared" si="111"/>
        <v>40</v>
      </c>
    </row>
    <row r="844" spans="1:24" ht="14.5" x14ac:dyDescent="0.35">
      <c r="A844">
        <v>4109</v>
      </c>
      <c r="B844" t="s">
        <v>1107</v>
      </c>
      <c r="C844" t="s">
        <v>1385</v>
      </c>
      <c r="D844" t="s">
        <v>198</v>
      </c>
      <c r="E844" t="s">
        <v>276</v>
      </c>
      <c r="F844" t="s">
        <v>1063</v>
      </c>
      <c r="G844" t="s">
        <v>40</v>
      </c>
      <c r="H844" s="6">
        <v>43831</v>
      </c>
      <c r="I844" s="2">
        <v>45657</v>
      </c>
      <c r="J844">
        <v>286.27</v>
      </c>
      <c r="K844" s="45">
        <f t="shared" si="104"/>
        <v>1025.1295424836603</v>
      </c>
      <c r="L844" s="2"/>
      <c r="M844" s="3">
        <f t="shared" si="105"/>
        <v>366</v>
      </c>
      <c r="N844" s="3">
        <f t="shared" si="106"/>
        <v>2</v>
      </c>
      <c r="O844" s="3">
        <f t="shared" si="107"/>
        <v>0</v>
      </c>
      <c r="P844" s="3">
        <f t="shared" si="109"/>
        <v>364</v>
      </c>
      <c r="Q844" s="51">
        <f t="shared" si="108"/>
        <v>104202.28</v>
      </c>
      <c r="R844" s="51"/>
      <c r="S844" s="51"/>
      <c r="T844" s="51"/>
      <c r="U844" s="51"/>
      <c r="V844" s="51"/>
      <c r="W844" s="13">
        <f t="shared" si="110"/>
        <v>89.508196721311478</v>
      </c>
      <c r="X844" s="14">
        <f t="shared" si="111"/>
        <v>39.781420765027335</v>
      </c>
    </row>
    <row r="845" spans="1:24" ht="14.5" x14ac:dyDescent="0.35">
      <c r="A845">
        <v>4111</v>
      </c>
      <c r="B845" t="s">
        <v>1108</v>
      </c>
      <c r="C845" t="s">
        <v>1385</v>
      </c>
      <c r="D845" t="s">
        <v>1103</v>
      </c>
      <c r="E845" t="s">
        <v>276</v>
      </c>
      <c r="F845" t="s">
        <v>1519</v>
      </c>
      <c r="G845" t="s">
        <v>1529</v>
      </c>
      <c r="H845" s="6">
        <v>43831</v>
      </c>
      <c r="I845" s="2">
        <v>45657</v>
      </c>
      <c r="J845">
        <v>391.3</v>
      </c>
      <c r="K845" s="45">
        <f t="shared" si="104"/>
        <v>1148.5851633986927</v>
      </c>
      <c r="L845" s="2"/>
      <c r="M845" s="3">
        <f t="shared" si="105"/>
        <v>366</v>
      </c>
      <c r="N845" s="3">
        <f t="shared" si="106"/>
        <v>0</v>
      </c>
      <c r="O845" s="3">
        <f t="shared" si="107"/>
        <v>0</v>
      </c>
      <c r="P845" s="3">
        <f t="shared" si="109"/>
        <v>366</v>
      </c>
      <c r="Q845" s="51">
        <f t="shared" si="108"/>
        <v>143215.80000000002</v>
      </c>
      <c r="R845" s="51"/>
      <c r="S845" s="51"/>
      <c r="T845" s="51"/>
      <c r="U845" s="51"/>
      <c r="V845" s="51"/>
      <c r="W845" s="13">
        <f t="shared" si="110"/>
        <v>90</v>
      </c>
      <c r="X845" s="14">
        <f t="shared" si="111"/>
        <v>40</v>
      </c>
    </row>
    <row r="846" spans="1:24" ht="14.5" x14ac:dyDescent="0.35">
      <c r="A846">
        <v>4112</v>
      </c>
      <c r="B846" t="s">
        <v>1109</v>
      </c>
      <c r="C846" t="s">
        <v>1385</v>
      </c>
      <c r="D846" t="s">
        <v>1075</v>
      </c>
      <c r="E846" t="s">
        <v>276</v>
      </c>
      <c r="F846" t="s">
        <v>1063</v>
      </c>
      <c r="G846" t="s">
        <v>40</v>
      </c>
      <c r="H846" s="6">
        <v>43831</v>
      </c>
      <c r="I846" s="2">
        <v>45657</v>
      </c>
      <c r="J846">
        <v>291.64999999999998</v>
      </c>
      <c r="K846" s="45">
        <f t="shared" si="104"/>
        <v>877.82450980392173</v>
      </c>
      <c r="L846" s="2"/>
      <c r="M846" s="3">
        <f t="shared" si="105"/>
        <v>366</v>
      </c>
      <c r="N846" s="3">
        <f t="shared" si="106"/>
        <v>5</v>
      </c>
      <c r="O846" s="3">
        <f t="shared" si="107"/>
        <v>0</v>
      </c>
      <c r="P846" s="3">
        <f t="shared" si="109"/>
        <v>361</v>
      </c>
      <c r="Q846" s="51">
        <f t="shared" si="108"/>
        <v>105285.65</v>
      </c>
      <c r="R846" s="51"/>
      <c r="S846" s="51"/>
      <c r="T846" s="51"/>
      <c r="U846" s="51"/>
      <c r="V846" s="51"/>
      <c r="W846" s="13">
        <f t="shared" si="110"/>
        <v>88.770491803278688</v>
      </c>
      <c r="X846" s="14">
        <f t="shared" si="111"/>
        <v>39.453551912568301</v>
      </c>
    </row>
    <row r="847" spans="1:24" ht="14.5" x14ac:dyDescent="0.35">
      <c r="A847">
        <v>4113</v>
      </c>
      <c r="B847" t="s">
        <v>1110</v>
      </c>
      <c r="C847" t="s">
        <v>1385</v>
      </c>
      <c r="D847" t="s">
        <v>1075</v>
      </c>
      <c r="E847" t="s">
        <v>276</v>
      </c>
      <c r="F847" t="s">
        <v>1063</v>
      </c>
      <c r="G847" t="s">
        <v>40</v>
      </c>
      <c r="H847" s="6">
        <v>43831</v>
      </c>
      <c r="I847" s="2">
        <v>45657</v>
      </c>
      <c r="J847">
        <v>291.64999999999998</v>
      </c>
      <c r="K847" s="45">
        <f t="shared" si="104"/>
        <v>1273.897908496732</v>
      </c>
      <c r="L847" s="2"/>
      <c r="M847" s="3">
        <f t="shared" si="105"/>
        <v>366</v>
      </c>
      <c r="N847" s="3">
        <f t="shared" si="106"/>
        <v>0</v>
      </c>
      <c r="O847" s="3">
        <f t="shared" si="107"/>
        <v>0</v>
      </c>
      <c r="P847" s="3">
        <f t="shared" si="109"/>
        <v>366</v>
      </c>
      <c r="Q847" s="51">
        <f t="shared" si="108"/>
        <v>106743.9</v>
      </c>
      <c r="R847" s="51"/>
      <c r="S847" s="51"/>
      <c r="T847" s="51"/>
      <c r="U847" s="51"/>
      <c r="V847" s="51"/>
      <c r="W847" s="13">
        <f t="shared" si="110"/>
        <v>90</v>
      </c>
      <c r="X847" s="14">
        <f t="shared" si="111"/>
        <v>40</v>
      </c>
    </row>
    <row r="848" spans="1:24" ht="14.5" x14ac:dyDescent="0.35">
      <c r="A848">
        <v>4114</v>
      </c>
      <c r="B848" t="s">
        <v>1111</v>
      </c>
      <c r="C848" t="s">
        <v>1385</v>
      </c>
      <c r="D848" t="s">
        <v>1062</v>
      </c>
      <c r="E848" t="s">
        <v>276</v>
      </c>
      <c r="F848" t="s">
        <v>1063</v>
      </c>
      <c r="G848" t="s">
        <v>40</v>
      </c>
      <c r="H848" s="6">
        <v>43831</v>
      </c>
      <c r="I848" s="2">
        <v>45657</v>
      </c>
      <c r="J848">
        <v>301.32</v>
      </c>
      <c r="K848" s="45">
        <f t="shared" si="104"/>
        <v>877.5697385620914</v>
      </c>
      <c r="L848" s="2"/>
      <c r="M848" s="3">
        <f t="shared" si="105"/>
        <v>366</v>
      </c>
      <c r="N848" s="3">
        <f t="shared" si="106"/>
        <v>2</v>
      </c>
      <c r="O848" s="3">
        <f t="shared" si="107"/>
        <v>0</v>
      </c>
      <c r="P848" s="3">
        <f t="shared" si="109"/>
        <v>364</v>
      </c>
      <c r="Q848" s="51">
        <f t="shared" si="108"/>
        <v>109680.48</v>
      </c>
      <c r="R848" s="51"/>
      <c r="S848" s="51"/>
      <c r="T848" s="51"/>
      <c r="U848" s="51"/>
      <c r="V848" s="51"/>
      <c r="W848" s="13">
        <f t="shared" si="110"/>
        <v>89.508196721311478</v>
      </c>
      <c r="X848" s="14">
        <f t="shared" si="111"/>
        <v>39.781420765027335</v>
      </c>
    </row>
    <row r="849" spans="1:24" ht="14.5" x14ac:dyDescent="0.35">
      <c r="A849">
        <v>4115</v>
      </c>
      <c r="B849" t="s">
        <v>1112</v>
      </c>
      <c r="C849" t="s">
        <v>1385</v>
      </c>
      <c r="D849" t="s">
        <v>1075</v>
      </c>
      <c r="E849" t="s">
        <v>276</v>
      </c>
      <c r="F849" t="s">
        <v>1063</v>
      </c>
      <c r="G849" t="s">
        <v>40</v>
      </c>
      <c r="H849" s="6">
        <v>43831</v>
      </c>
      <c r="I849" s="2">
        <v>45657</v>
      </c>
      <c r="J849">
        <v>291.64999999999998</v>
      </c>
      <c r="K849" s="45">
        <f t="shared" si="104"/>
        <v>1112.1703921568626</v>
      </c>
      <c r="L849" s="2"/>
      <c r="M849" s="3">
        <f t="shared" si="105"/>
        <v>366</v>
      </c>
      <c r="N849" s="3">
        <f t="shared" si="106"/>
        <v>1</v>
      </c>
      <c r="O849" s="3">
        <f t="shared" si="107"/>
        <v>0</v>
      </c>
      <c r="P849" s="3">
        <f t="shared" si="109"/>
        <v>365</v>
      </c>
      <c r="Q849" s="51">
        <f t="shared" si="108"/>
        <v>106452.24999999999</v>
      </c>
      <c r="R849" s="51"/>
      <c r="S849" s="51"/>
      <c r="T849" s="51"/>
      <c r="U849" s="51"/>
      <c r="V849" s="51"/>
      <c r="W849" s="13">
        <f t="shared" si="110"/>
        <v>89.754098360655732</v>
      </c>
      <c r="X849" s="14">
        <f t="shared" si="111"/>
        <v>39.89071038251366</v>
      </c>
    </row>
    <row r="850" spans="1:24" ht="14.5" x14ac:dyDescent="0.35">
      <c r="A850">
        <v>4116</v>
      </c>
      <c r="B850" t="s">
        <v>1113</v>
      </c>
      <c r="C850" t="s">
        <v>1385</v>
      </c>
      <c r="D850" t="s">
        <v>1075</v>
      </c>
      <c r="E850" t="s">
        <v>276</v>
      </c>
      <c r="F850" t="s">
        <v>1063</v>
      </c>
      <c r="G850" t="s">
        <v>40</v>
      </c>
      <c r="H850" s="6">
        <v>43831</v>
      </c>
      <c r="I850" s="2">
        <v>45657</v>
      </c>
      <c r="J850">
        <v>291.64999999999998</v>
      </c>
      <c r="K850" s="45">
        <f t="shared" si="104"/>
        <v>963.18862745098045</v>
      </c>
      <c r="L850" s="2"/>
      <c r="M850" s="3">
        <f t="shared" si="105"/>
        <v>366</v>
      </c>
      <c r="N850" s="3">
        <f t="shared" si="106"/>
        <v>0</v>
      </c>
      <c r="O850" s="3">
        <f t="shared" si="107"/>
        <v>0</v>
      </c>
      <c r="P850" s="3">
        <f t="shared" si="109"/>
        <v>366</v>
      </c>
      <c r="Q850" s="51">
        <f t="shared" si="108"/>
        <v>106743.9</v>
      </c>
      <c r="R850" s="51"/>
      <c r="S850" s="51"/>
      <c r="T850" s="51"/>
      <c r="U850" s="51"/>
      <c r="V850" s="51"/>
      <c r="W850" s="13">
        <f t="shared" si="110"/>
        <v>90</v>
      </c>
      <c r="X850" s="14">
        <f t="shared" si="111"/>
        <v>40</v>
      </c>
    </row>
    <row r="851" spans="1:24" ht="14.5" x14ac:dyDescent="0.35">
      <c r="A851">
        <v>4117</v>
      </c>
      <c r="B851" t="s">
        <v>1114</v>
      </c>
      <c r="C851" t="s">
        <v>1385</v>
      </c>
      <c r="D851" t="s">
        <v>1077</v>
      </c>
      <c r="E851" t="s">
        <v>276</v>
      </c>
      <c r="F851" t="s">
        <v>1063</v>
      </c>
      <c r="G851" t="s">
        <v>40</v>
      </c>
      <c r="H851" s="6">
        <v>44046</v>
      </c>
      <c r="I851" s="2">
        <v>45657</v>
      </c>
      <c r="J851">
        <v>286.27</v>
      </c>
      <c r="K851" s="45">
        <f t="shared" si="104"/>
        <v>782.66993464052302</v>
      </c>
      <c r="L851" s="2"/>
      <c r="M851" s="3">
        <f t="shared" si="105"/>
        <v>366</v>
      </c>
      <c r="N851" s="3">
        <f t="shared" si="106"/>
        <v>4</v>
      </c>
      <c r="O851" s="3">
        <f t="shared" si="107"/>
        <v>0</v>
      </c>
      <c r="P851" s="3">
        <f t="shared" si="109"/>
        <v>362</v>
      </c>
      <c r="Q851" s="51">
        <f t="shared" si="108"/>
        <v>103629.73999999999</v>
      </c>
      <c r="R851" s="51"/>
      <c r="S851" s="51"/>
      <c r="T851" s="51"/>
      <c r="U851" s="51"/>
      <c r="V851" s="51"/>
      <c r="W851" s="13">
        <f t="shared" si="110"/>
        <v>89.016393442622956</v>
      </c>
      <c r="X851" s="14">
        <f t="shared" si="111"/>
        <v>39.562841530054641</v>
      </c>
    </row>
    <row r="852" spans="1:24" ht="14.5" x14ac:dyDescent="0.35">
      <c r="A852">
        <v>4118</v>
      </c>
      <c r="B852" t="s">
        <v>1115</v>
      </c>
      <c r="C852" t="s">
        <v>1385</v>
      </c>
      <c r="D852" t="s">
        <v>1075</v>
      </c>
      <c r="E852" t="s">
        <v>276</v>
      </c>
      <c r="F852" t="s">
        <v>1063</v>
      </c>
      <c r="G852" t="s">
        <v>40</v>
      </c>
      <c r="H852" s="6">
        <v>43831</v>
      </c>
      <c r="I852" s="2">
        <v>45657</v>
      </c>
      <c r="J852">
        <v>291.64999999999998</v>
      </c>
      <c r="K852" s="45">
        <f t="shared" si="104"/>
        <v>1279.0059477124182</v>
      </c>
      <c r="L852" s="2"/>
      <c r="M852" s="3">
        <f t="shared" si="105"/>
        <v>366</v>
      </c>
      <c r="N852" s="3">
        <f t="shared" si="106"/>
        <v>0</v>
      </c>
      <c r="O852" s="3">
        <f t="shared" si="107"/>
        <v>37</v>
      </c>
      <c r="P852" s="3">
        <f t="shared" si="109"/>
        <v>329</v>
      </c>
      <c r="Q852" s="51">
        <f t="shared" si="108"/>
        <v>95952.849999999991</v>
      </c>
      <c r="R852" s="51"/>
      <c r="S852" s="51"/>
      <c r="T852" s="51"/>
      <c r="U852" s="51"/>
      <c r="V852" s="51"/>
      <c r="W852" s="13">
        <f t="shared" si="110"/>
        <v>80.901639344262293</v>
      </c>
      <c r="X852" s="14">
        <f t="shared" si="111"/>
        <v>35.95628415300547</v>
      </c>
    </row>
    <row r="853" spans="1:24" ht="14.5" x14ac:dyDescent="0.35">
      <c r="A853">
        <v>4119</v>
      </c>
      <c r="B853" t="s">
        <v>1116</v>
      </c>
      <c r="C853" t="s">
        <v>1385</v>
      </c>
      <c r="D853" t="s">
        <v>1075</v>
      </c>
      <c r="E853" t="s">
        <v>276</v>
      </c>
      <c r="F853" t="s">
        <v>1063</v>
      </c>
      <c r="G853" t="s">
        <v>40</v>
      </c>
      <c r="H853" s="6">
        <v>43831</v>
      </c>
      <c r="I853" s="2">
        <v>45657</v>
      </c>
      <c r="J853">
        <v>291.64999999999998</v>
      </c>
      <c r="K853" s="45">
        <f t="shared" si="104"/>
        <v>1022.8883660130722</v>
      </c>
      <c r="L853" s="2"/>
      <c r="M853" s="3">
        <f t="shared" si="105"/>
        <v>366</v>
      </c>
      <c r="N853" s="3">
        <f t="shared" si="106"/>
        <v>8</v>
      </c>
      <c r="O853" s="3">
        <f t="shared" si="107"/>
        <v>0</v>
      </c>
      <c r="P853" s="3">
        <f t="shared" si="109"/>
        <v>358</v>
      </c>
      <c r="Q853" s="51">
        <f t="shared" si="108"/>
        <v>104410.7</v>
      </c>
      <c r="R853" s="51"/>
      <c r="S853" s="51"/>
      <c r="T853" s="51"/>
      <c r="U853" s="51"/>
      <c r="V853" s="51"/>
      <c r="W853" s="13">
        <f t="shared" si="110"/>
        <v>88.032786885245898</v>
      </c>
      <c r="X853" s="14">
        <f t="shared" si="111"/>
        <v>39.125683060109296</v>
      </c>
    </row>
    <row r="854" spans="1:24" ht="14.5" x14ac:dyDescent="0.35">
      <c r="A854">
        <v>4120</v>
      </c>
      <c r="B854" t="s">
        <v>1117</v>
      </c>
      <c r="C854" t="s">
        <v>1385</v>
      </c>
      <c r="D854" t="s">
        <v>1077</v>
      </c>
      <c r="E854" t="s">
        <v>276</v>
      </c>
      <c r="F854" t="s">
        <v>1063</v>
      </c>
      <c r="G854" t="s">
        <v>40</v>
      </c>
      <c r="H854" s="6">
        <v>43831</v>
      </c>
      <c r="I854" s="2">
        <v>45657</v>
      </c>
      <c r="J854">
        <v>286.27</v>
      </c>
      <c r="K854" s="45">
        <f t="shared" si="104"/>
        <v>877.83764705882379</v>
      </c>
      <c r="L854" s="2"/>
      <c r="M854" s="3">
        <f t="shared" si="105"/>
        <v>366</v>
      </c>
      <c r="N854" s="3">
        <f t="shared" si="106"/>
        <v>0</v>
      </c>
      <c r="O854" s="3">
        <f t="shared" si="107"/>
        <v>0</v>
      </c>
      <c r="P854" s="3">
        <f t="shared" si="109"/>
        <v>366</v>
      </c>
      <c r="Q854" s="51">
        <f t="shared" si="108"/>
        <v>104774.81999999999</v>
      </c>
      <c r="R854" s="51"/>
      <c r="S854" s="51"/>
      <c r="T854" s="51"/>
      <c r="U854" s="51"/>
      <c r="V854" s="51"/>
      <c r="W854" s="13">
        <f t="shared" si="110"/>
        <v>90</v>
      </c>
      <c r="X854" s="14">
        <f t="shared" si="111"/>
        <v>40</v>
      </c>
    </row>
    <row r="855" spans="1:24" ht="14.5" x14ac:dyDescent="0.35">
      <c r="A855">
        <v>4121</v>
      </c>
      <c r="B855" t="s">
        <v>1118</v>
      </c>
      <c r="C855" t="s">
        <v>1385</v>
      </c>
      <c r="D855" t="s">
        <v>1075</v>
      </c>
      <c r="E855" t="s">
        <v>276</v>
      </c>
      <c r="F855" t="s">
        <v>1063</v>
      </c>
      <c r="G855" t="s">
        <v>40</v>
      </c>
      <c r="H855" s="6">
        <v>43831</v>
      </c>
      <c r="I855" s="2">
        <v>45657</v>
      </c>
      <c r="J855">
        <v>291.64999999999998</v>
      </c>
      <c r="K855" s="45">
        <f t="shared" si="104"/>
        <v>1121.7909150326795</v>
      </c>
      <c r="L855" s="2"/>
      <c r="M855" s="3">
        <f t="shared" si="105"/>
        <v>366</v>
      </c>
      <c r="N855" s="3">
        <f t="shared" si="106"/>
        <v>0</v>
      </c>
      <c r="O855" s="3">
        <f t="shared" si="107"/>
        <v>0</v>
      </c>
      <c r="P855" s="3">
        <f t="shared" si="109"/>
        <v>366</v>
      </c>
      <c r="Q855" s="51">
        <f t="shared" si="108"/>
        <v>106743.9</v>
      </c>
      <c r="R855" s="51"/>
      <c r="S855" s="51"/>
      <c r="T855" s="51"/>
      <c r="U855" s="51"/>
      <c r="V855" s="51"/>
      <c r="W855" s="13">
        <f t="shared" si="110"/>
        <v>90</v>
      </c>
      <c r="X855" s="14">
        <f t="shared" si="111"/>
        <v>40</v>
      </c>
    </row>
    <row r="856" spans="1:24" ht="14.5" x14ac:dyDescent="0.35">
      <c r="A856">
        <v>4122</v>
      </c>
      <c r="B856" t="s">
        <v>1119</v>
      </c>
      <c r="C856" t="s">
        <v>1385</v>
      </c>
      <c r="D856" t="s">
        <v>1079</v>
      </c>
      <c r="E856" t="s">
        <v>276</v>
      </c>
      <c r="F856" t="s">
        <v>1519</v>
      </c>
      <c r="G856" t="s">
        <v>1529</v>
      </c>
      <c r="H856" s="6">
        <v>44044</v>
      </c>
      <c r="I856" s="2">
        <v>45657</v>
      </c>
      <c r="J856">
        <v>434.3</v>
      </c>
      <c r="K856" s="45">
        <f t="shared" si="104"/>
        <v>1805.4928104575165</v>
      </c>
      <c r="L856" s="2"/>
      <c r="M856" s="3">
        <f t="shared" si="105"/>
        <v>366</v>
      </c>
      <c r="N856" s="3">
        <f t="shared" si="106"/>
        <v>3</v>
      </c>
      <c r="O856" s="3">
        <f t="shared" si="107"/>
        <v>0</v>
      </c>
      <c r="P856" s="3">
        <f t="shared" si="109"/>
        <v>363</v>
      </c>
      <c r="Q856" s="51">
        <f t="shared" si="108"/>
        <v>157650.9</v>
      </c>
      <c r="R856" s="51"/>
      <c r="S856" s="51"/>
      <c r="T856" s="51"/>
      <c r="U856" s="51"/>
      <c r="V856" s="51"/>
      <c r="W856" s="13">
        <f t="shared" si="110"/>
        <v>89.26229508196721</v>
      </c>
      <c r="X856" s="14">
        <f t="shared" si="111"/>
        <v>39.672131147540995</v>
      </c>
    </row>
    <row r="857" spans="1:24" ht="14.5" x14ac:dyDescent="0.35">
      <c r="A857">
        <v>4124</v>
      </c>
      <c r="B857" t="s">
        <v>1120</v>
      </c>
      <c r="C857" t="s">
        <v>1385</v>
      </c>
      <c r="D857" t="s">
        <v>1121</v>
      </c>
      <c r="E857" t="s">
        <v>276</v>
      </c>
      <c r="F857" t="s">
        <v>1063</v>
      </c>
      <c r="G857" t="s">
        <v>1529</v>
      </c>
      <c r="H857" s="6">
        <v>43831</v>
      </c>
      <c r="I857" s="2">
        <v>45657</v>
      </c>
      <c r="J857">
        <v>391.3</v>
      </c>
      <c r="K857" s="45">
        <f t="shared" si="104"/>
        <v>1792.204705882353</v>
      </c>
      <c r="L857" s="2"/>
      <c r="M857" s="3">
        <f t="shared" si="105"/>
        <v>366</v>
      </c>
      <c r="N857" s="3">
        <f t="shared" si="106"/>
        <v>0</v>
      </c>
      <c r="O857" s="3">
        <f t="shared" si="107"/>
        <v>0</v>
      </c>
      <c r="P857" s="3">
        <f t="shared" si="109"/>
        <v>366</v>
      </c>
      <c r="Q857" s="51">
        <f t="shared" si="108"/>
        <v>143215.80000000002</v>
      </c>
      <c r="R857" s="51"/>
      <c r="S857" s="51"/>
      <c r="T857" s="51"/>
      <c r="U857" s="51"/>
      <c r="V857" s="51"/>
      <c r="W857" s="13">
        <f t="shared" si="110"/>
        <v>90</v>
      </c>
      <c r="X857" s="14">
        <f t="shared" si="111"/>
        <v>40</v>
      </c>
    </row>
    <row r="858" spans="1:24" ht="14.5" x14ac:dyDescent="0.35">
      <c r="A858">
        <v>4125</v>
      </c>
      <c r="B858" t="s">
        <v>1122</v>
      </c>
      <c r="C858" t="s">
        <v>1385</v>
      </c>
      <c r="D858" t="s">
        <v>450</v>
      </c>
      <c r="E858" t="s">
        <v>276</v>
      </c>
      <c r="F858" t="s">
        <v>1063</v>
      </c>
      <c r="G858" t="s">
        <v>1529</v>
      </c>
      <c r="H858" s="6">
        <v>43831</v>
      </c>
      <c r="I858" s="2">
        <v>45657</v>
      </c>
      <c r="J858">
        <v>286.27</v>
      </c>
      <c r="K858" s="45">
        <f t="shared" si="104"/>
        <v>1022.9430718954249</v>
      </c>
      <c r="L858" s="2"/>
      <c r="M858" s="3">
        <f t="shared" si="105"/>
        <v>366</v>
      </c>
      <c r="N858" s="3">
        <f t="shared" si="106"/>
        <v>1</v>
      </c>
      <c r="O858" s="3">
        <f t="shared" si="107"/>
        <v>0</v>
      </c>
      <c r="P858" s="3">
        <f t="shared" si="109"/>
        <v>365</v>
      </c>
      <c r="Q858" s="51">
        <f t="shared" si="108"/>
        <v>104488.54999999999</v>
      </c>
      <c r="R858" s="51"/>
      <c r="S858" s="51"/>
      <c r="T858" s="51"/>
      <c r="U858" s="51"/>
      <c r="V858" s="51"/>
      <c r="W858" s="13">
        <f t="shared" si="110"/>
        <v>89.754098360655732</v>
      </c>
      <c r="X858" s="14">
        <f t="shared" si="111"/>
        <v>39.89071038251366</v>
      </c>
    </row>
    <row r="859" spans="1:24" ht="14.5" x14ac:dyDescent="0.35">
      <c r="A859">
        <v>4126</v>
      </c>
      <c r="B859" t="s">
        <v>1123</v>
      </c>
      <c r="C859" t="s">
        <v>1385</v>
      </c>
      <c r="D859" t="s">
        <v>1075</v>
      </c>
      <c r="E859" t="s">
        <v>276</v>
      </c>
      <c r="F859" t="s">
        <v>1063</v>
      </c>
      <c r="G859" t="s">
        <v>40</v>
      </c>
      <c r="H859" s="6">
        <v>43831</v>
      </c>
      <c r="I859" s="2">
        <v>45657</v>
      </c>
      <c r="J859">
        <v>291.64999999999998</v>
      </c>
      <c r="K859" s="45">
        <f t="shared" si="104"/>
        <v>882.22947712418329</v>
      </c>
      <c r="L859" s="2"/>
      <c r="M859" s="3">
        <f t="shared" si="105"/>
        <v>366</v>
      </c>
      <c r="N859" s="3">
        <f t="shared" si="106"/>
        <v>2</v>
      </c>
      <c r="O859" s="3">
        <f t="shared" si="107"/>
        <v>0</v>
      </c>
      <c r="P859" s="3">
        <f t="shared" si="109"/>
        <v>364</v>
      </c>
      <c r="Q859" s="51">
        <f t="shared" si="108"/>
        <v>106160.59999999999</v>
      </c>
      <c r="R859" s="51"/>
      <c r="S859" s="51"/>
      <c r="T859" s="51"/>
      <c r="U859" s="51"/>
      <c r="V859" s="51"/>
      <c r="W859" s="13">
        <f t="shared" si="110"/>
        <v>89.508196721311478</v>
      </c>
      <c r="X859" s="14">
        <f t="shared" si="111"/>
        <v>39.781420765027335</v>
      </c>
    </row>
    <row r="860" spans="1:24" ht="14.5" x14ac:dyDescent="0.35">
      <c r="A860">
        <v>4128</v>
      </c>
      <c r="B860" t="s">
        <v>1124</v>
      </c>
      <c r="C860" t="s">
        <v>1385</v>
      </c>
      <c r="D860" t="s">
        <v>1077</v>
      </c>
      <c r="E860" t="s">
        <v>276</v>
      </c>
      <c r="F860" t="s">
        <v>1063</v>
      </c>
      <c r="G860" t="s">
        <v>40</v>
      </c>
      <c r="H860" s="6">
        <v>43831</v>
      </c>
      <c r="I860" s="2">
        <v>45657</v>
      </c>
      <c r="J860">
        <v>286.27</v>
      </c>
      <c r="K860" s="45">
        <f t="shared" si="104"/>
        <v>757.96509803921583</v>
      </c>
      <c r="L860" s="2"/>
      <c r="M860" s="3">
        <f t="shared" si="105"/>
        <v>366</v>
      </c>
      <c r="N860" s="3">
        <f t="shared" si="106"/>
        <v>6</v>
      </c>
      <c r="O860" s="3">
        <f t="shared" si="107"/>
        <v>0</v>
      </c>
      <c r="P860" s="3">
        <f t="shared" si="109"/>
        <v>360</v>
      </c>
      <c r="Q860" s="51">
        <f t="shared" si="108"/>
        <v>103057.2</v>
      </c>
      <c r="R860" s="51"/>
      <c r="S860" s="51"/>
      <c r="T860" s="51"/>
      <c r="U860" s="51"/>
      <c r="V860" s="51"/>
      <c r="W860" s="13">
        <f t="shared" si="110"/>
        <v>88.52459016393442</v>
      </c>
      <c r="X860" s="14">
        <f t="shared" si="111"/>
        <v>39.344262295081975</v>
      </c>
    </row>
    <row r="861" spans="1:24" ht="14.5" x14ac:dyDescent="0.35">
      <c r="A861">
        <v>4129</v>
      </c>
      <c r="B861" t="s">
        <v>1125</v>
      </c>
      <c r="C861" t="s">
        <v>1385</v>
      </c>
      <c r="D861" t="s">
        <v>1075</v>
      </c>
      <c r="E861" t="s">
        <v>276</v>
      </c>
      <c r="F861" t="s">
        <v>1063</v>
      </c>
      <c r="G861" t="s">
        <v>40</v>
      </c>
      <c r="H861" s="6">
        <v>43831</v>
      </c>
      <c r="I861" s="2">
        <v>45657</v>
      </c>
      <c r="J861">
        <v>291.64999999999998</v>
      </c>
      <c r="K861" s="45">
        <f t="shared" si="104"/>
        <v>1088.5020915032678</v>
      </c>
      <c r="L861" s="2"/>
      <c r="M861" s="3">
        <f t="shared" si="105"/>
        <v>366</v>
      </c>
      <c r="N861" s="3">
        <f t="shared" si="106"/>
        <v>2</v>
      </c>
      <c r="O861" s="3">
        <f t="shared" si="107"/>
        <v>0</v>
      </c>
      <c r="P861" s="3">
        <f t="shared" si="109"/>
        <v>364</v>
      </c>
      <c r="Q861" s="51">
        <f t="shared" si="108"/>
        <v>106160.59999999999</v>
      </c>
      <c r="R861" s="51"/>
      <c r="S861" s="51"/>
      <c r="T861" s="51"/>
      <c r="U861" s="51"/>
      <c r="V861" s="51"/>
      <c r="W861" s="13">
        <f t="shared" si="110"/>
        <v>89.508196721311478</v>
      </c>
      <c r="X861" s="14">
        <f t="shared" si="111"/>
        <v>39.781420765027335</v>
      </c>
    </row>
    <row r="862" spans="1:24" ht="14.5" x14ac:dyDescent="0.35">
      <c r="A862">
        <v>4130</v>
      </c>
      <c r="B862" t="s">
        <v>1126</v>
      </c>
      <c r="C862" t="s">
        <v>1488</v>
      </c>
      <c r="D862" t="s">
        <v>1077</v>
      </c>
      <c r="E862" t="s">
        <v>276</v>
      </c>
      <c r="F862" t="s">
        <v>1063</v>
      </c>
      <c r="G862" t="s">
        <v>40</v>
      </c>
      <c r="H862" s="6">
        <v>43831</v>
      </c>
      <c r="I862" s="2">
        <v>45657</v>
      </c>
      <c r="J862">
        <v>268.75</v>
      </c>
      <c r="K862" s="45" t="e">
        <f t="shared" si="104"/>
        <v>#N/A</v>
      </c>
      <c r="L862" s="2"/>
      <c r="M862" s="3">
        <f t="shared" si="105"/>
        <v>366</v>
      </c>
      <c r="N862" s="3">
        <f t="shared" si="106"/>
        <v>10</v>
      </c>
      <c r="O862" s="3">
        <f t="shared" si="107"/>
        <v>0</v>
      </c>
      <c r="P862" s="3">
        <f t="shared" si="109"/>
        <v>356</v>
      </c>
      <c r="Q862" s="51">
        <f t="shared" si="108"/>
        <v>95675</v>
      </c>
      <c r="R862" s="51"/>
      <c r="S862" s="51"/>
      <c r="T862" s="51"/>
      <c r="U862" s="51"/>
      <c r="V862" s="51"/>
      <c r="W862" s="13">
        <f t="shared" si="110"/>
        <v>87.540983606557376</v>
      </c>
      <c r="X862" s="14">
        <f t="shared" si="111"/>
        <v>38.907103825136616</v>
      </c>
    </row>
    <row r="863" spans="1:24" ht="14.5" x14ac:dyDescent="0.35">
      <c r="A863">
        <v>4133</v>
      </c>
      <c r="B863" t="s">
        <v>1127</v>
      </c>
      <c r="C863" t="s">
        <v>1385</v>
      </c>
      <c r="D863" t="s">
        <v>1062</v>
      </c>
      <c r="E863" t="s">
        <v>276</v>
      </c>
      <c r="F863" t="s">
        <v>1063</v>
      </c>
      <c r="G863" t="s">
        <v>40</v>
      </c>
      <c r="H863" s="6">
        <v>43831</v>
      </c>
      <c r="I863" s="2">
        <v>45657</v>
      </c>
      <c r="J863">
        <v>301.32</v>
      </c>
      <c r="K863" s="45">
        <f t="shared" si="104"/>
        <v>1008.1305882352942</v>
      </c>
      <c r="L863" s="2"/>
      <c r="M863" s="3">
        <f t="shared" si="105"/>
        <v>366</v>
      </c>
      <c r="N863" s="3">
        <f t="shared" si="106"/>
        <v>0</v>
      </c>
      <c r="O863" s="3">
        <f t="shared" si="107"/>
        <v>0</v>
      </c>
      <c r="P863" s="3">
        <f t="shared" si="109"/>
        <v>366</v>
      </c>
      <c r="Q863" s="51">
        <f t="shared" si="108"/>
        <v>110283.12</v>
      </c>
      <c r="R863" s="51"/>
      <c r="S863" s="51"/>
      <c r="T863" s="51"/>
      <c r="U863" s="51"/>
      <c r="V863" s="51"/>
      <c r="W863" s="13">
        <f t="shared" si="110"/>
        <v>90</v>
      </c>
      <c r="X863" s="14">
        <f t="shared" si="111"/>
        <v>40</v>
      </c>
    </row>
    <row r="864" spans="1:24" ht="14.5" x14ac:dyDescent="0.35">
      <c r="A864">
        <v>4134</v>
      </c>
      <c r="B864" t="s">
        <v>1128</v>
      </c>
      <c r="C864" t="s">
        <v>1385</v>
      </c>
      <c r="D864" t="s">
        <v>1062</v>
      </c>
      <c r="E864" t="s">
        <v>276</v>
      </c>
      <c r="F864" t="s">
        <v>1063</v>
      </c>
      <c r="G864" t="s">
        <v>40</v>
      </c>
      <c r="H864" s="6">
        <v>43831</v>
      </c>
      <c r="I864" s="2">
        <v>45657</v>
      </c>
      <c r="J864">
        <v>301.32</v>
      </c>
      <c r="K864" s="45">
        <f t="shared" si="104"/>
        <v>1116.4980392156863</v>
      </c>
      <c r="L864" s="2"/>
      <c r="M864" s="3">
        <f t="shared" si="105"/>
        <v>366</v>
      </c>
      <c r="N864" s="3">
        <f t="shared" si="106"/>
        <v>3</v>
      </c>
      <c r="O864" s="3">
        <f t="shared" si="107"/>
        <v>0</v>
      </c>
      <c r="P864" s="3">
        <f t="shared" si="109"/>
        <v>363</v>
      </c>
      <c r="Q864" s="51">
        <f t="shared" si="108"/>
        <v>109379.16</v>
      </c>
      <c r="R864" s="51"/>
      <c r="S864" s="51"/>
      <c r="T864" s="51"/>
      <c r="U864" s="51"/>
      <c r="V864" s="51"/>
      <c r="W864" s="13">
        <f t="shared" si="110"/>
        <v>89.26229508196721</v>
      </c>
      <c r="X864" s="14">
        <f t="shared" si="111"/>
        <v>39.672131147540995</v>
      </c>
    </row>
    <row r="865" spans="1:24" ht="14.5" x14ac:dyDescent="0.35">
      <c r="A865">
        <v>4135</v>
      </c>
      <c r="B865" t="s">
        <v>1129</v>
      </c>
      <c r="C865" t="s">
        <v>1385</v>
      </c>
      <c r="D865" t="s">
        <v>1103</v>
      </c>
      <c r="E865" t="s">
        <v>276</v>
      </c>
      <c r="F865" t="s">
        <v>1519</v>
      </c>
      <c r="G865" t="s">
        <v>1529</v>
      </c>
      <c r="H865" s="6">
        <v>43831</v>
      </c>
      <c r="I865" s="2">
        <v>45657</v>
      </c>
      <c r="J865">
        <v>391.3</v>
      </c>
      <c r="K865" s="45">
        <f t="shared" si="104"/>
        <v>1322.8990196078432</v>
      </c>
      <c r="L865" s="2"/>
      <c r="M865" s="3">
        <f t="shared" si="105"/>
        <v>366</v>
      </c>
      <c r="N865" s="3">
        <f t="shared" si="106"/>
        <v>0</v>
      </c>
      <c r="O865" s="3">
        <f t="shared" si="107"/>
        <v>0</v>
      </c>
      <c r="P865" s="3">
        <f t="shared" si="109"/>
        <v>366</v>
      </c>
      <c r="Q865" s="51">
        <f t="shared" si="108"/>
        <v>143215.80000000002</v>
      </c>
      <c r="R865" s="51"/>
      <c r="S865" s="51"/>
      <c r="T865" s="51"/>
      <c r="U865" s="51"/>
      <c r="V865" s="51"/>
      <c r="W865" s="13">
        <f t="shared" si="110"/>
        <v>90</v>
      </c>
      <c r="X865" s="14">
        <f t="shared" si="111"/>
        <v>40</v>
      </c>
    </row>
    <row r="866" spans="1:24" ht="14.5" x14ac:dyDescent="0.35">
      <c r="A866">
        <v>4136</v>
      </c>
      <c r="B866" t="s">
        <v>1130</v>
      </c>
      <c r="C866" t="s">
        <v>1385</v>
      </c>
      <c r="D866" t="s">
        <v>1079</v>
      </c>
      <c r="E866" t="s">
        <v>276</v>
      </c>
      <c r="F866" t="s">
        <v>1519</v>
      </c>
      <c r="G866" t="s">
        <v>1529</v>
      </c>
      <c r="H866" s="6">
        <v>44228</v>
      </c>
      <c r="I866" s="2">
        <v>45657</v>
      </c>
      <c r="J866">
        <v>434.3</v>
      </c>
      <c r="K866" s="45">
        <f t="shared" si="104"/>
        <v>1551.1728104575166</v>
      </c>
      <c r="L866" s="2"/>
      <c r="M866" s="3">
        <f t="shared" si="105"/>
        <v>366</v>
      </c>
      <c r="N866" s="3">
        <f t="shared" si="106"/>
        <v>0</v>
      </c>
      <c r="O866" s="3">
        <f t="shared" si="107"/>
        <v>0</v>
      </c>
      <c r="P866" s="3">
        <f t="shared" si="109"/>
        <v>366</v>
      </c>
      <c r="Q866" s="51">
        <f t="shared" si="108"/>
        <v>158953.80000000002</v>
      </c>
      <c r="R866" s="51"/>
      <c r="S866" s="51"/>
      <c r="T866" s="51"/>
      <c r="U866" s="51"/>
      <c r="V866" s="51"/>
      <c r="W866" s="13">
        <f t="shared" si="110"/>
        <v>90</v>
      </c>
      <c r="X866" s="14">
        <f t="shared" si="111"/>
        <v>40</v>
      </c>
    </row>
    <row r="867" spans="1:24" ht="14.5" x14ac:dyDescent="0.35">
      <c r="A867">
        <v>4137</v>
      </c>
      <c r="B867" t="s">
        <v>1131</v>
      </c>
      <c r="C867" t="s">
        <v>1385</v>
      </c>
      <c r="D867" t="s">
        <v>1062</v>
      </c>
      <c r="E867" t="s">
        <v>276</v>
      </c>
      <c r="F867" t="s">
        <v>1063</v>
      </c>
      <c r="G867" t="s">
        <v>40</v>
      </c>
      <c r="H867" s="6">
        <v>43831</v>
      </c>
      <c r="I867" s="2">
        <v>45657</v>
      </c>
      <c r="J867">
        <v>301.32</v>
      </c>
      <c r="K867" s="45">
        <f t="shared" si="104"/>
        <v>1045.7450980392157</v>
      </c>
      <c r="L867" s="2"/>
      <c r="M867" s="3">
        <f t="shared" si="105"/>
        <v>366</v>
      </c>
      <c r="N867" s="3">
        <f t="shared" si="106"/>
        <v>4</v>
      </c>
      <c r="O867" s="3">
        <f t="shared" si="107"/>
        <v>0</v>
      </c>
      <c r="P867" s="3">
        <f t="shared" si="109"/>
        <v>362</v>
      </c>
      <c r="Q867" s="51">
        <f t="shared" si="108"/>
        <v>109077.84</v>
      </c>
      <c r="R867" s="51"/>
      <c r="S867" s="51"/>
      <c r="T867" s="51"/>
      <c r="U867" s="51"/>
      <c r="V867" s="51"/>
      <c r="W867" s="13">
        <f t="shared" si="110"/>
        <v>89.016393442622956</v>
      </c>
      <c r="X867" s="14">
        <f t="shared" si="111"/>
        <v>39.562841530054641</v>
      </c>
    </row>
    <row r="868" spans="1:24" ht="14.5" x14ac:dyDescent="0.35">
      <c r="A868">
        <v>4138</v>
      </c>
      <c r="B868" t="s">
        <v>1132</v>
      </c>
      <c r="C868" t="s">
        <v>1385</v>
      </c>
      <c r="D868" t="s">
        <v>1062</v>
      </c>
      <c r="E868" t="s">
        <v>276</v>
      </c>
      <c r="F868" t="s">
        <v>1063</v>
      </c>
      <c r="G868" t="s">
        <v>40</v>
      </c>
      <c r="H868" s="6">
        <v>43831</v>
      </c>
      <c r="I868" s="2">
        <v>45657</v>
      </c>
      <c r="J868">
        <v>301.32</v>
      </c>
      <c r="K868" s="45">
        <f t="shared" si="104"/>
        <v>1020.5124836601308</v>
      </c>
      <c r="L868" s="2"/>
      <c r="M868" s="3">
        <f t="shared" si="105"/>
        <v>366</v>
      </c>
      <c r="N868" s="3">
        <f t="shared" si="106"/>
        <v>0</v>
      </c>
      <c r="O868" s="3">
        <f t="shared" si="107"/>
        <v>0</v>
      </c>
      <c r="P868" s="3">
        <f t="shared" si="109"/>
        <v>366</v>
      </c>
      <c r="Q868" s="51">
        <f t="shared" si="108"/>
        <v>110283.12</v>
      </c>
      <c r="R868" s="51"/>
      <c r="S868" s="51"/>
      <c r="T868" s="51"/>
      <c r="U868" s="51"/>
      <c r="V868" s="51"/>
      <c r="W868" s="13">
        <f t="shared" si="110"/>
        <v>90</v>
      </c>
      <c r="X868" s="14">
        <f t="shared" si="111"/>
        <v>40</v>
      </c>
    </row>
    <row r="869" spans="1:24" ht="14.5" x14ac:dyDescent="0.35">
      <c r="A869">
        <v>4139</v>
      </c>
      <c r="B869" t="s">
        <v>1133</v>
      </c>
      <c r="C869" t="s">
        <v>1385</v>
      </c>
      <c r="D869" t="s">
        <v>1075</v>
      </c>
      <c r="E869" t="s">
        <v>276</v>
      </c>
      <c r="F869" t="s">
        <v>1063</v>
      </c>
      <c r="G869" t="s">
        <v>40</v>
      </c>
      <c r="H869" s="6">
        <v>44229</v>
      </c>
      <c r="I869" s="2">
        <v>45657</v>
      </c>
      <c r="J869">
        <v>291.64999999999998</v>
      </c>
      <c r="K869" s="45">
        <f t="shared" si="104"/>
        <v>817.37052287581696</v>
      </c>
      <c r="L869" s="2"/>
      <c r="M869" s="3">
        <f t="shared" si="105"/>
        <v>366</v>
      </c>
      <c r="N869" s="3">
        <f t="shared" si="106"/>
        <v>4</v>
      </c>
      <c r="O869" s="3">
        <f t="shared" si="107"/>
        <v>0</v>
      </c>
      <c r="P869" s="3">
        <f t="shared" si="109"/>
        <v>362</v>
      </c>
      <c r="Q869" s="51">
        <f t="shared" si="108"/>
        <v>105577.29999999999</v>
      </c>
      <c r="R869" s="51"/>
      <c r="S869" s="51"/>
      <c r="T869" s="51"/>
      <c r="U869" s="51"/>
      <c r="V869" s="51"/>
      <c r="W869" s="13">
        <f t="shared" si="110"/>
        <v>89.016393442622956</v>
      </c>
      <c r="X869" s="14">
        <f t="shared" si="111"/>
        <v>39.562841530054641</v>
      </c>
    </row>
    <row r="870" spans="1:24" ht="14.5" x14ac:dyDescent="0.35">
      <c r="A870">
        <v>4141</v>
      </c>
      <c r="B870" t="s">
        <v>1135</v>
      </c>
      <c r="C870" t="s">
        <v>1385</v>
      </c>
      <c r="D870" t="s">
        <v>1075</v>
      </c>
      <c r="E870" t="s">
        <v>276</v>
      </c>
      <c r="F870" t="s">
        <v>1063</v>
      </c>
      <c r="G870" t="s">
        <v>40</v>
      </c>
      <c r="H870" s="6">
        <v>43831</v>
      </c>
      <c r="I870" s="2">
        <v>45657</v>
      </c>
      <c r="J870">
        <v>291.64999999999998</v>
      </c>
      <c r="K870" s="45">
        <f t="shared" si="104"/>
        <v>1043.6871895424838</v>
      </c>
      <c r="L870" s="2"/>
      <c r="M870" s="3">
        <f t="shared" si="105"/>
        <v>366</v>
      </c>
      <c r="N870" s="3">
        <f t="shared" si="106"/>
        <v>0</v>
      </c>
      <c r="O870" s="3">
        <f t="shared" si="107"/>
        <v>0</v>
      </c>
      <c r="P870" s="3">
        <f t="shared" si="109"/>
        <v>366</v>
      </c>
      <c r="Q870" s="51">
        <f t="shared" si="108"/>
        <v>106743.9</v>
      </c>
      <c r="R870" s="51"/>
      <c r="S870" s="51"/>
      <c r="T870" s="51"/>
      <c r="U870" s="51"/>
      <c r="V870" s="51"/>
      <c r="W870" s="13">
        <f t="shared" si="110"/>
        <v>90</v>
      </c>
      <c r="X870" s="14">
        <f t="shared" si="111"/>
        <v>40</v>
      </c>
    </row>
    <row r="871" spans="1:24" ht="14.5" x14ac:dyDescent="0.35">
      <c r="A871">
        <v>4144</v>
      </c>
      <c r="B871" t="s">
        <v>1136</v>
      </c>
      <c r="C871" t="s">
        <v>1385</v>
      </c>
      <c r="D871" t="s">
        <v>1075</v>
      </c>
      <c r="E871" t="s">
        <v>276</v>
      </c>
      <c r="F871" t="s">
        <v>1063</v>
      </c>
      <c r="G871" t="s">
        <v>40</v>
      </c>
      <c r="H871" s="6">
        <v>44312</v>
      </c>
      <c r="I871" s="2">
        <v>45657</v>
      </c>
      <c r="J871">
        <v>291.64999999999998</v>
      </c>
      <c r="K871" s="45">
        <f t="shared" si="104"/>
        <v>800.21862745098042</v>
      </c>
      <c r="L871" s="2"/>
      <c r="M871" s="3">
        <f t="shared" si="105"/>
        <v>366</v>
      </c>
      <c r="N871" s="3">
        <f t="shared" si="106"/>
        <v>6</v>
      </c>
      <c r="O871" s="3">
        <f t="shared" si="107"/>
        <v>0</v>
      </c>
      <c r="P871" s="3">
        <f t="shared" si="109"/>
        <v>360</v>
      </c>
      <c r="Q871" s="51">
        <f t="shared" si="108"/>
        <v>104993.99999999999</v>
      </c>
      <c r="R871" s="51"/>
      <c r="S871" s="51"/>
      <c r="T871" s="51"/>
      <c r="U871" s="51"/>
      <c r="V871" s="51"/>
      <c r="W871" s="13">
        <f t="shared" si="110"/>
        <v>88.52459016393442</v>
      </c>
      <c r="X871" s="14">
        <f t="shared" si="111"/>
        <v>39.344262295081975</v>
      </c>
    </row>
    <row r="872" spans="1:24" ht="14.5" x14ac:dyDescent="0.35">
      <c r="A872">
        <v>4145</v>
      </c>
      <c r="B872" t="s">
        <v>1139</v>
      </c>
      <c r="C872" t="s">
        <v>1385</v>
      </c>
      <c r="D872" t="s">
        <v>1075</v>
      </c>
      <c r="E872" t="s">
        <v>276</v>
      </c>
      <c r="F872" t="s">
        <v>1063</v>
      </c>
      <c r="G872" t="s">
        <v>40</v>
      </c>
      <c r="H872" s="6">
        <v>44361</v>
      </c>
      <c r="I872" s="2">
        <v>45657</v>
      </c>
      <c r="J872">
        <v>291.64999999999998</v>
      </c>
      <c r="K872" s="45">
        <f t="shared" si="104"/>
        <v>810.89562091503274</v>
      </c>
      <c r="L872" s="2"/>
      <c r="M872" s="3">
        <f t="shared" si="105"/>
        <v>366</v>
      </c>
      <c r="N872" s="3">
        <f t="shared" si="106"/>
        <v>0</v>
      </c>
      <c r="O872" s="3">
        <f t="shared" si="107"/>
        <v>0</v>
      </c>
      <c r="P872" s="3">
        <f t="shared" si="109"/>
        <v>366</v>
      </c>
      <c r="Q872" s="51">
        <f t="shared" si="108"/>
        <v>106743.9</v>
      </c>
      <c r="R872" s="51"/>
      <c r="S872" s="51"/>
      <c r="T872" s="51"/>
      <c r="U872" s="51"/>
      <c r="V872" s="51"/>
      <c r="W872" s="13">
        <f t="shared" si="110"/>
        <v>90</v>
      </c>
      <c r="X872" s="14">
        <f t="shared" si="111"/>
        <v>40</v>
      </c>
    </row>
    <row r="873" spans="1:24" ht="14.5" x14ac:dyDescent="0.35">
      <c r="A873">
        <v>4146</v>
      </c>
      <c r="B873" t="s">
        <v>1141</v>
      </c>
      <c r="C873" t="s">
        <v>1385</v>
      </c>
      <c r="D873" t="s">
        <v>1142</v>
      </c>
      <c r="E873" t="s">
        <v>276</v>
      </c>
      <c r="F873" t="s">
        <v>1063</v>
      </c>
      <c r="G873" t="s">
        <v>40</v>
      </c>
      <c r="H873" s="6">
        <v>44571</v>
      </c>
      <c r="I873" s="2">
        <v>45657</v>
      </c>
      <c r="J873">
        <v>286.27</v>
      </c>
      <c r="K873" s="45">
        <f t="shared" si="104"/>
        <v>722.97111111111121</v>
      </c>
      <c r="L873" s="2"/>
      <c r="M873" s="3">
        <f t="shared" si="105"/>
        <v>366</v>
      </c>
      <c r="N873" s="3">
        <f t="shared" si="106"/>
        <v>9</v>
      </c>
      <c r="O873" s="3">
        <f t="shared" si="107"/>
        <v>0</v>
      </c>
      <c r="P873" s="3">
        <f t="shared" si="109"/>
        <v>357</v>
      </c>
      <c r="Q873" s="51">
        <f t="shared" si="108"/>
        <v>102198.39</v>
      </c>
      <c r="R873" s="51"/>
      <c r="S873" s="51"/>
      <c r="T873" s="51"/>
      <c r="U873" s="51"/>
      <c r="V873" s="51"/>
      <c r="W873" s="13">
        <f t="shared" si="110"/>
        <v>87.786885245901644</v>
      </c>
      <c r="X873" s="14">
        <f t="shared" si="111"/>
        <v>39.016393442622942</v>
      </c>
    </row>
    <row r="874" spans="1:24" ht="14.5" x14ac:dyDescent="0.35">
      <c r="A874">
        <v>4201</v>
      </c>
      <c r="B874" t="s">
        <v>1143</v>
      </c>
      <c r="C874" t="s">
        <v>1385</v>
      </c>
      <c r="D874" t="s">
        <v>1075</v>
      </c>
      <c r="E874" t="s">
        <v>276</v>
      </c>
      <c r="F874" t="s">
        <v>1063</v>
      </c>
      <c r="G874" t="s">
        <v>40</v>
      </c>
      <c r="H874" s="6">
        <v>43831</v>
      </c>
      <c r="I874" s="2">
        <v>45657</v>
      </c>
      <c r="J874">
        <v>291.64999999999998</v>
      </c>
      <c r="K874" s="45">
        <f t="shared" si="104"/>
        <v>869.80215686274516</v>
      </c>
      <c r="L874" s="2"/>
      <c r="M874" s="3">
        <f t="shared" si="105"/>
        <v>366</v>
      </c>
      <c r="N874" s="3">
        <f t="shared" si="106"/>
        <v>5</v>
      </c>
      <c r="O874" s="3">
        <f t="shared" si="107"/>
        <v>24</v>
      </c>
      <c r="P874" s="3">
        <f t="shared" si="109"/>
        <v>337</v>
      </c>
      <c r="Q874" s="51">
        <f t="shared" si="108"/>
        <v>98286.049999999988</v>
      </c>
      <c r="R874" s="51"/>
      <c r="S874" s="51"/>
      <c r="T874" s="51"/>
      <c r="U874" s="51"/>
      <c r="V874" s="51"/>
      <c r="W874" s="13">
        <f t="shared" si="110"/>
        <v>82.868852459016395</v>
      </c>
      <c r="X874" s="14">
        <f t="shared" si="111"/>
        <v>36.830601092896174</v>
      </c>
    </row>
    <row r="875" spans="1:24" ht="14.5" x14ac:dyDescent="0.35">
      <c r="A875">
        <v>4202</v>
      </c>
      <c r="B875" t="s">
        <v>1144</v>
      </c>
      <c r="C875" t="s">
        <v>1385</v>
      </c>
      <c r="D875" t="s">
        <v>1075</v>
      </c>
      <c r="E875" t="s">
        <v>276</v>
      </c>
      <c r="F875" t="s">
        <v>1063</v>
      </c>
      <c r="G875" t="s">
        <v>40</v>
      </c>
      <c r="H875" s="6">
        <v>43831</v>
      </c>
      <c r="I875" s="2">
        <v>45657</v>
      </c>
      <c r="J875">
        <v>291.64999999999998</v>
      </c>
      <c r="K875" s="45">
        <f t="shared" si="104"/>
        <v>960.171503267974</v>
      </c>
      <c r="L875" s="2"/>
      <c r="M875" s="3">
        <f t="shared" si="105"/>
        <v>366</v>
      </c>
      <c r="N875" s="3">
        <f t="shared" si="106"/>
        <v>2</v>
      </c>
      <c r="O875" s="3">
        <f t="shared" si="107"/>
        <v>0</v>
      </c>
      <c r="P875" s="3">
        <f t="shared" si="109"/>
        <v>364</v>
      </c>
      <c r="Q875" s="51">
        <f t="shared" si="108"/>
        <v>106160.59999999999</v>
      </c>
      <c r="R875" s="51"/>
      <c r="S875" s="51"/>
      <c r="T875" s="51"/>
      <c r="U875" s="51"/>
      <c r="V875" s="51"/>
      <c r="W875" s="13">
        <f t="shared" si="110"/>
        <v>89.508196721311478</v>
      </c>
      <c r="X875" s="14">
        <f t="shared" si="111"/>
        <v>39.781420765027335</v>
      </c>
    </row>
    <row r="876" spans="1:24" ht="14.5" x14ac:dyDescent="0.35">
      <c r="A876">
        <v>4204</v>
      </c>
      <c r="B876" t="s">
        <v>1145</v>
      </c>
      <c r="C876" t="s">
        <v>1385</v>
      </c>
      <c r="D876" t="s">
        <v>1062</v>
      </c>
      <c r="E876" t="s">
        <v>276</v>
      </c>
      <c r="F876" t="s">
        <v>1063</v>
      </c>
      <c r="G876" t="s">
        <v>40</v>
      </c>
      <c r="H876" s="6">
        <v>43831</v>
      </c>
      <c r="I876" s="2">
        <v>45657</v>
      </c>
      <c r="J876">
        <v>283.8</v>
      </c>
      <c r="K876" s="45">
        <f t="shared" si="104"/>
        <v>880.74</v>
      </c>
      <c r="L876" s="2"/>
      <c r="M876" s="3">
        <f t="shared" si="105"/>
        <v>366</v>
      </c>
      <c r="N876" s="3">
        <f t="shared" si="106"/>
        <v>2</v>
      </c>
      <c r="O876" s="3">
        <f t="shared" si="107"/>
        <v>0</v>
      </c>
      <c r="P876" s="3">
        <f t="shared" si="109"/>
        <v>364</v>
      </c>
      <c r="Q876" s="51">
        <f t="shared" si="108"/>
        <v>103303.2</v>
      </c>
      <c r="R876" s="51"/>
      <c r="S876" s="51"/>
      <c r="T876" s="51"/>
      <c r="U876" s="51"/>
      <c r="V876" s="51"/>
      <c r="W876" s="13">
        <f t="shared" si="110"/>
        <v>89.508196721311478</v>
      </c>
      <c r="X876" s="14">
        <f t="shared" si="111"/>
        <v>39.781420765027335</v>
      </c>
    </row>
    <row r="877" spans="1:24" s="4" customFormat="1" ht="14.5" x14ac:dyDescent="0.35">
      <c r="A877">
        <v>4205</v>
      </c>
      <c r="B877" t="s">
        <v>1146</v>
      </c>
      <c r="C877" t="s">
        <v>1488</v>
      </c>
      <c r="D877" t="s">
        <v>1103</v>
      </c>
      <c r="E877" t="s">
        <v>276</v>
      </c>
      <c r="F877" t="s">
        <v>1063</v>
      </c>
      <c r="G877" t="s">
        <v>1529</v>
      </c>
      <c r="H877" s="6">
        <v>43831</v>
      </c>
      <c r="I877" s="2">
        <v>45657</v>
      </c>
      <c r="J877">
        <v>364</v>
      </c>
      <c r="K877" s="45" t="e">
        <f t="shared" si="104"/>
        <v>#N/A</v>
      </c>
      <c r="L877" s="2"/>
      <c r="M877" s="3">
        <f t="shared" si="105"/>
        <v>366</v>
      </c>
      <c r="N877" s="3">
        <f t="shared" si="106"/>
        <v>0</v>
      </c>
      <c r="O877" s="3">
        <f t="shared" si="107"/>
        <v>0</v>
      </c>
      <c r="P877" s="3">
        <f t="shared" si="109"/>
        <v>366</v>
      </c>
      <c r="Q877" s="51">
        <f t="shared" si="108"/>
        <v>133224</v>
      </c>
      <c r="R877" s="51"/>
      <c r="S877" s="51"/>
      <c r="T877" s="51"/>
      <c r="U877" s="51"/>
      <c r="V877" s="51"/>
      <c r="W877" s="13">
        <f t="shared" si="110"/>
        <v>90</v>
      </c>
      <c r="X877" s="14">
        <f t="shared" si="111"/>
        <v>40</v>
      </c>
    </row>
    <row r="878" spans="1:24" ht="14.5" x14ac:dyDescent="0.35">
      <c r="A878">
        <v>4206</v>
      </c>
      <c r="B878" t="s">
        <v>1147</v>
      </c>
      <c r="C878" t="s">
        <v>1385</v>
      </c>
      <c r="D878" t="s">
        <v>1103</v>
      </c>
      <c r="E878" t="s">
        <v>276</v>
      </c>
      <c r="F878" t="s">
        <v>1519</v>
      </c>
      <c r="G878" t="s">
        <v>1529</v>
      </c>
      <c r="H878" s="6">
        <v>43831</v>
      </c>
      <c r="I878" s="2">
        <v>45657</v>
      </c>
      <c r="J878">
        <v>391.3</v>
      </c>
      <c r="K878" s="45">
        <f t="shared" si="104"/>
        <v>1159.7112418300653</v>
      </c>
      <c r="L878" s="2"/>
      <c r="M878" s="3">
        <f t="shared" si="105"/>
        <v>366</v>
      </c>
      <c r="N878" s="3">
        <f t="shared" si="106"/>
        <v>0</v>
      </c>
      <c r="O878" s="3">
        <f t="shared" si="107"/>
        <v>0</v>
      </c>
      <c r="P878" s="3">
        <f t="shared" si="109"/>
        <v>366</v>
      </c>
      <c r="Q878" s="51">
        <f t="shared" si="108"/>
        <v>143215.80000000002</v>
      </c>
      <c r="R878" s="51"/>
      <c r="S878" s="51"/>
      <c r="T878" s="51"/>
      <c r="U878" s="51"/>
      <c r="V878" s="51"/>
      <c r="W878" s="13">
        <f t="shared" si="110"/>
        <v>90</v>
      </c>
      <c r="X878" s="14">
        <f t="shared" si="111"/>
        <v>40</v>
      </c>
    </row>
    <row r="879" spans="1:24" ht="14.5" x14ac:dyDescent="0.35">
      <c r="A879">
        <v>4207</v>
      </c>
      <c r="B879" t="s">
        <v>1148</v>
      </c>
      <c r="C879" t="s">
        <v>1385</v>
      </c>
      <c r="D879" t="s">
        <v>1079</v>
      </c>
      <c r="E879" t="s">
        <v>276</v>
      </c>
      <c r="F879" t="s">
        <v>1519</v>
      </c>
      <c r="G879" t="s">
        <v>1529</v>
      </c>
      <c r="H879" s="6">
        <v>44256</v>
      </c>
      <c r="I879" s="2">
        <v>45657</v>
      </c>
      <c r="J879">
        <v>434.3</v>
      </c>
      <c r="K879" s="45">
        <f t="shared" si="104"/>
        <v>1539.2508496732025</v>
      </c>
      <c r="L879" s="2"/>
      <c r="M879" s="3">
        <f t="shared" si="105"/>
        <v>366</v>
      </c>
      <c r="N879" s="3">
        <f t="shared" si="106"/>
        <v>0</v>
      </c>
      <c r="O879" s="3">
        <f t="shared" si="107"/>
        <v>5</v>
      </c>
      <c r="P879" s="3">
        <f t="shared" si="109"/>
        <v>361</v>
      </c>
      <c r="Q879" s="51">
        <f t="shared" si="108"/>
        <v>156782.30000000002</v>
      </c>
      <c r="R879" s="51"/>
      <c r="S879" s="51"/>
      <c r="T879" s="51"/>
      <c r="U879" s="51"/>
      <c r="V879" s="51"/>
      <c r="W879" s="13">
        <f t="shared" si="110"/>
        <v>88.770491803278688</v>
      </c>
      <c r="X879" s="14">
        <f t="shared" si="111"/>
        <v>39.453551912568301</v>
      </c>
    </row>
    <row r="880" spans="1:24" ht="14.5" x14ac:dyDescent="0.35">
      <c r="A880">
        <v>4208</v>
      </c>
      <c r="B880" t="s">
        <v>1149</v>
      </c>
      <c r="C880" t="s">
        <v>1385</v>
      </c>
      <c r="D880" t="s">
        <v>1062</v>
      </c>
      <c r="E880" t="s">
        <v>276</v>
      </c>
      <c r="F880" t="s">
        <v>1063</v>
      </c>
      <c r="G880" t="s">
        <v>40</v>
      </c>
      <c r="H880" s="6">
        <v>43831</v>
      </c>
      <c r="I880" s="2">
        <v>45657</v>
      </c>
      <c r="J880">
        <v>301.32</v>
      </c>
      <c r="K880" s="45">
        <f t="shared" si="104"/>
        <v>985.22339869281063</v>
      </c>
      <c r="L880" s="2"/>
      <c r="M880" s="3">
        <f t="shared" si="105"/>
        <v>366</v>
      </c>
      <c r="N880" s="3">
        <f t="shared" si="106"/>
        <v>9</v>
      </c>
      <c r="O880" s="3">
        <f t="shared" si="107"/>
        <v>0</v>
      </c>
      <c r="P880" s="3">
        <f t="shared" si="109"/>
        <v>357</v>
      </c>
      <c r="Q880" s="51">
        <f t="shared" si="108"/>
        <v>107571.23999999999</v>
      </c>
      <c r="R880" s="51"/>
      <c r="S880" s="51"/>
      <c r="T880" s="51"/>
      <c r="U880" s="51"/>
      <c r="V880" s="51"/>
      <c r="W880" s="13">
        <f t="shared" si="110"/>
        <v>87.786885245901644</v>
      </c>
      <c r="X880" s="14">
        <f t="shared" si="111"/>
        <v>39.016393442622942</v>
      </c>
    </row>
    <row r="881" spans="1:24" ht="14.5" x14ac:dyDescent="0.35">
      <c r="A881">
        <v>4209</v>
      </c>
      <c r="B881" t="s">
        <v>1150</v>
      </c>
      <c r="C881" t="s">
        <v>1385</v>
      </c>
      <c r="D881" t="s">
        <v>1075</v>
      </c>
      <c r="E881" t="s">
        <v>276</v>
      </c>
      <c r="F881" t="s">
        <v>1063</v>
      </c>
      <c r="G881" t="s">
        <v>40</v>
      </c>
      <c r="H881" s="6">
        <v>43831</v>
      </c>
      <c r="I881" s="2">
        <v>45657</v>
      </c>
      <c r="J881">
        <v>291.64999999999998</v>
      </c>
      <c r="K881" s="45">
        <f t="shared" si="104"/>
        <v>1275.0406535947714</v>
      </c>
      <c r="L881" s="2"/>
      <c r="M881" s="3">
        <f t="shared" si="105"/>
        <v>366</v>
      </c>
      <c r="N881" s="3">
        <f t="shared" si="106"/>
        <v>2</v>
      </c>
      <c r="O881" s="3">
        <f t="shared" si="107"/>
        <v>0</v>
      </c>
      <c r="P881" s="3">
        <f t="shared" si="109"/>
        <v>364</v>
      </c>
      <c r="Q881" s="51">
        <f t="shared" si="108"/>
        <v>106160.59999999999</v>
      </c>
      <c r="R881" s="51"/>
      <c r="S881" s="51"/>
      <c r="T881" s="51"/>
      <c r="U881" s="51"/>
      <c r="V881" s="51"/>
      <c r="W881" s="13">
        <f t="shared" si="110"/>
        <v>89.508196721311478</v>
      </c>
      <c r="X881" s="14">
        <f t="shared" si="111"/>
        <v>39.781420765027335</v>
      </c>
    </row>
    <row r="882" spans="1:24" ht="14.5" x14ac:dyDescent="0.35">
      <c r="A882">
        <v>4211</v>
      </c>
      <c r="B882" t="s">
        <v>1151</v>
      </c>
      <c r="C882" t="s">
        <v>1385</v>
      </c>
      <c r="D882" t="s">
        <v>1077</v>
      </c>
      <c r="E882" t="s">
        <v>276</v>
      </c>
      <c r="F882" t="s">
        <v>1063</v>
      </c>
      <c r="G882" t="s">
        <v>40</v>
      </c>
      <c r="H882" s="6">
        <v>43831</v>
      </c>
      <c r="I882" s="2">
        <v>45657</v>
      </c>
      <c r="J882">
        <v>286.27</v>
      </c>
      <c r="K882" s="45">
        <f t="shared" si="104"/>
        <v>759.38392156862756</v>
      </c>
      <c r="L882" s="2"/>
      <c r="M882" s="3">
        <f t="shared" si="105"/>
        <v>366</v>
      </c>
      <c r="N882" s="3">
        <f t="shared" si="106"/>
        <v>0</v>
      </c>
      <c r="O882" s="3">
        <f t="shared" si="107"/>
        <v>0</v>
      </c>
      <c r="P882" s="3">
        <f t="shared" si="109"/>
        <v>366</v>
      </c>
      <c r="Q882" s="51">
        <f t="shared" si="108"/>
        <v>104774.81999999999</v>
      </c>
      <c r="R882" s="51"/>
      <c r="S882" s="51"/>
      <c r="T882" s="51"/>
      <c r="U882" s="51"/>
      <c r="V882" s="51"/>
      <c r="W882" s="13">
        <f t="shared" si="110"/>
        <v>90</v>
      </c>
      <c r="X882" s="14">
        <f t="shared" si="111"/>
        <v>40</v>
      </c>
    </row>
    <row r="883" spans="1:24" ht="14.5" x14ac:dyDescent="0.35">
      <c r="A883">
        <v>4212</v>
      </c>
      <c r="B883" t="s">
        <v>1152</v>
      </c>
      <c r="C883" t="s">
        <v>1385</v>
      </c>
      <c r="D883" t="s">
        <v>1075</v>
      </c>
      <c r="E883" t="s">
        <v>276</v>
      </c>
      <c r="F883" t="s">
        <v>1063</v>
      </c>
      <c r="G883" t="s">
        <v>40</v>
      </c>
      <c r="H883" s="6">
        <v>43831</v>
      </c>
      <c r="I883" s="2">
        <v>45657</v>
      </c>
      <c r="J883">
        <v>291.64999999999998</v>
      </c>
      <c r="K883" s="45">
        <f t="shared" si="104"/>
        <v>1011.5375163398692</v>
      </c>
      <c r="L883" s="2"/>
      <c r="M883" s="3">
        <f t="shared" si="105"/>
        <v>366</v>
      </c>
      <c r="N883" s="3">
        <f t="shared" si="106"/>
        <v>10</v>
      </c>
      <c r="O883" s="3">
        <f t="shared" si="107"/>
        <v>1</v>
      </c>
      <c r="P883" s="3">
        <f t="shared" si="109"/>
        <v>355</v>
      </c>
      <c r="Q883" s="51">
        <f t="shared" si="108"/>
        <v>103535.74999999999</v>
      </c>
      <c r="R883" s="51"/>
      <c r="S883" s="51"/>
      <c r="T883" s="51"/>
      <c r="U883" s="51"/>
      <c r="V883" s="51"/>
      <c r="W883" s="13">
        <f t="shared" si="110"/>
        <v>87.295081967213108</v>
      </c>
      <c r="X883" s="14">
        <f t="shared" si="111"/>
        <v>38.797814207650276</v>
      </c>
    </row>
    <row r="884" spans="1:24" ht="14.5" x14ac:dyDescent="0.35">
      <c r="A884">
        <v>4213</v>
      </c>
      <c r="B884" t="s">
        <v>1153</v>
      </c>
      <c r="C884" t="s">
        <v>1385</v>
      </c>
      <c r="D884" t="s">
        <v>1075</v>
      </c>
      <c r="E884" t="s">
        <v>276</v>
      </c>
      <c r="F884" t="s">
        <v>1063</v>
      </c>
      <c r="G884" t="s">
        <v>40</v>
      </c>
      <c r="H884" s="6">
        <v>43831</v>
      </c>
      <c r="I884" s="2">
        <v>45657</v>
      </c>
      <c r="J884">
        <v>291.64999999999998</v>
      </c>
      <c r="K884" s="45">
        <f t="shared" si="104"/>
        <v>1088.9407843137253</v>
      </c>
      <c r="L884" s="2"/>
      <c r="M884" s="3">
        <f t="shared" si="105"/>
        <v>366</v>
      </c>
      <c r="N884" s="3">
        <f t="shared" si="106"/>
        <v>0</v>
      </c>
      <c r="O884" s="3">
        <f t="shared" si="107"/>
        <v>0</v>
      </c>
      <c r="P884" s="3">
        <f t="shared" si="109"/>
        <v>366</v>
      </c>
      <c r="Q884" s="51">
        <f t="shared" si="108"/>
        <v>106743.9</v>
      </c>
      <c r="R884" s="51"/>
      <c r="S884" s="51"/>
      <c r="T884" s="51"/>
      <c r="U884" s="51"/>
      <c r="V884" s="51"/>
      <c r="W884" s="13">
        <f t="shared" si="110"/>
        <v>90</v>
      </c>
      <c r="X884" s="14">
        <f t="shared" si="111"/>
        <v>40</v>
      </c>
    </row>
    <row r="885" spans="1:24" ht="14.5" x14ac:dyDescent="0.35">
      <c r="A885">
        <v>4214</v>
      </c>
      <c r="B885" t="s">
        <v>1154</v>
      </c>
      <c r="C885" t="s">
        <v>1385</v>
      </c>
      <c r="D885" t="s">
        <v>1062</v>
      </c>
      <c r="E885" t="s">
        <v>276</v>
      </c>
      <c r="F885" t="s">
        <v>1063</v>
      </c>
      <c r="G885" t="s">
        <v>40</v>
      </c>
      <c r="H885" s="6">
        <v>43831</v>
      </c>
      <c r="I885" s="2">
        <v>45657</v>
      </c>
      <c r="J885">
        <v>301.32</v>
      </c>
      <c r="K885" s="45">
        <f t="shared" si="104"/>
        <v>841.74</v>
      </c>
      <c r="L885" s="2"/>
      <c r="M885" s="3">
        <f t="shared" si="105"/>
        <v>366</v>
      </c>
      <c r="N885" s="3">
        <f t="shared" si="106"/>
        <v>6</v>
      </c>
      <c r="O885" s="3">
        <f t="shared" si="107"/>
        <v>0</v>
      </c>
      <c r="P885" s="3">
        <f t="shared" si="109"/>
        <v>360</v>
      </c>
      <c r="Q885" s="51">
        <f t="shared" si="108"/>
        <v>108475.2</v>
      </c>
      <c r="R885" s="51"/>
      <c r="S885" s="51"/>
      <c r="T885" s="51"/>
      <c r="U885" s="51"/>
      <c r="V885" s="51"/>
      <c r="W885" s="13">
        <f t="shared" si="110"/>
        <v>88.52459016393442</v>
      </c>
      <c r="X885" s="14">
        <f t="shared" si="111"/>
        <v>39.344262295081975</v>
      </c>
    </row>
    <row r="886" spans="1:24" ht="14.5" x14ac:dyDescent="0.35">
      <c r="A886">
        <v>4215</v>
      </c>
      <c r="B886" t="s">
        <v>1155</v>
      </c>
      <c r="C886" t="s">
        <v>1385</v>
      </c>
      <c r="D886" t="s">
        <v>1075</v>
      </c>
      <c r="E886" t="s">
        <v>276</v>
      </c>
      <c r="F886" t="s">
        <v>1063</v>
      </c>
      <c r="G886" t="s">
        <v>40</v>
      </c>
      <c r="H886" s="6">
        <v>43831</v>
      </c>
      <c r="I886" s="2">
        <v>45657</v>
      </c>
      <c r="J886">
        <v>291.64999999999998</v>
      </c>
      <c r="K886" s="45">
        <f t="shared" si="104"/>
        <v>1105.0400653594772</v>
      </c>
      <c r="L886" s="2"/>
      <c r="M886" s="3">
        <f t="shared" si="105"/>
        <v>366</v>
      </c>
      <c r="N886" s="3">
        <f t="shared" si="106"/>
        <v>0</v>
      </c>
      <c r="O886" s="3">
        <f t="shared" si="107"/>
        <v>0</v>
      </c>
      <c r="P886" s="3">
        <f t="shared" si="109"/>
        <v>366</v>
      </c>
      <c r="Q886" s="51">
        <f t="shared" si="108"/>
        <v>106743.9</v>
      </c>
      <c r="R886" s="51"/>
      <c r="S886" s="51"/>
      <c r="T886" s="51"/>
      <c r="U886" s="51"/>
      <c r="V886" s="51"/>
      <c r="W886" s="13">
        <f t="shared" si="110"/>
        <v>90</v>
      </c>
      <c r="X886" s="14">
        <f t="shared" si="111"/>
        <v>40</v>
      </c>
    </row>
    <row r="887" spans="1:24" ht="14.5" x14ac:dyDescent="0.35">
      <c r="A887">
        <v>4216</v>
      </c>
      <c r="B887" t="s">
        <v>1156</v>
      </c>
      <c r="C887" t="s">
        <v>1385</v>
      </c>
      <c r="D887" t="s">
        <v>1103</v>
      </c>
      <c r="E887" t="s">
        <v>276</v>
      </c>
      <c r="F887" t="s">
        <v>1063</v>
      </c>
      <c r="G887" t="s">
        <v>1529</v>
      </c>
      <c r="H887" s="6">
        <v>43831</v>
      </c>
      <c r="I887" s="2">
        <v>45657</v>
      </c>
      <c r="J887">
        <v>391.3</v>
      </c>
      <c r="K887" s="45">
        <f t="shared" si="104"/>
        <v>1304.2557516339868</v>
      </c>
      <c r="L887" s="2"/>
      <c r="M887" s="3">
        <f t="shared" si="105"/>
        <v>366</v>
      </c>
      <c r="N887" s="3">
        <f t="shared" si="106"/>
        <v>0</v>
      </c>
      <c r="O887" s="3">
        <f t="shared" si="107"/>
        <v>0</v>
      </c>
      <c r="P887" s="3">
        <f t="shared" si="109"/>
        <v>366</v>
      </c>
      <c r="Q887" s="51">
        <f t="shared" si="108"/>
        <v>143215.80000000002</v>
      </c>
      <c r="R887" s="51"/>
      <c r="S887" s="51"/>
      <c r="T887" s="51"/>
      <c r="U887" s="51"/>
      <c r="V887" s="51"/>
      <c r="W887" s="13">
        <f t="shared" si="110"/>
        <v>90</v>
      </c>
      <c r="X887" s="14">
        <f t="shared" si="111"/>
        <v>40</v>
      </c>
    </row>
    <row r="888" spans="1:24" ht="14.5" x14ac:dyDescent="0.35">
      <c r="A888">
        <v>4217</v>
      </c>
      <c r="B888" t="s">
        <v>1157</v>
      </c>
      <c r="C888" t="s">
        <v>1385</v>
      </c>
      <c r="D888" t="s">
        <v>1075</v>
      </c>
      <c r="E888" t="s">
        <v>276</v>
      </c>
      <c r="F888" t="s">
        <v>1063</v>
      </c>
      <c r="G888" t="s">
        <v>40</v>
      </c>
      <c r="H888" s="6">
        <v>43831</v>
      </c>
      <c r="I888" s="2">
        <v>45657</v>
      </c>
      <c r="J888">
        <v>291.64999999999998</v>
      </c>
      <c r="K888" s="45">
        <f t="shared" si="104"/>
        <v>769.50300653594775</v>
      </c>
      <c r="L888" s="2"/>
      <c r="M888" s="3">
        <f t="shared" si="105"/>
        <v>366</v>
      </c>
      <c r="N888" s="3">
        <f t="shared" si="106"/>
        <v>0</v>
      </c>
      <c r="O888" s="3">
        <f t="shared" si="107"/>
        <v>0</v>
      </c>
      <c r="P888" s="3">
        <f t="shared" si="109"/>
        <v>366</v>
      </c>
      <c r="Q888" s="51">
        <f t="shared" si="108"/>
        <v>106743.9</v>
      </c>
      <c r="R888" s="51"/>
      <c r="S888" s="51"/>
      <c r="T888" s="51"/>
      <c r="U888" s="51"/>
      <c r="V888" s="51"/>
      <c r="W888" s="13">
        <f t="shared" si="110"/>
        <v>90</v>
      </c>
      <c r="X888" s="14">
        <f t="shared" si="111"/>
        <v>40</v>
      </c>
    </row>
    <row r="889" spans="1:24" ht="14.5" x14ac:dyDescent="0.35">
      <c r="A889">
        <v>4218</v>
      </c>
      <c r="B889" t="s">
        <v>1158</v>
      </c>
      <c r="C889" t="s">
        <v>1385</v>
      </c>
      <c r="D889" t="s">
        <v>1062</v>
      </c>
      <c r="E889" t="s">
        <v>276</v>
      </c>
      <c r="F889" t="s">
        <v>1063</v>
      </c>
      <c r="G889" t="s">
        <v>40</v>
      </c>
      <c r="H889" s="6">
        <v>43831</v>
      </c>
      <c r="I889" s="2">
        <v>45657</v>
      </c>
      <c r="J889">
        <v>301.32</v>
      </c>
      <c r="K889" s="45">
        <f t="shared" si="104"/>
        <v>946.88339869281026</v>
      </c>
      <c r="L889" s="2"/>
      <c r="M889" s="3">
        <f t="shared" si="105"/>
        <v>366</v>
      </c>
      <c r="N889" s="3">
        <f t="shared" si="106"/>
        <v>0</v>
      </c>
      <c r="O889" s="3">
        <f t="shared" si="107"/>
        <v>0</v>
      </c>
      <c r="P889" s="3">
        <f t="shared" si="109"/>
        <v>366</v>
      </c>
      <c r="Q889" s="51">
        <f t="shared" si="108"/>
        <v>110283.12</v>
      </c>
      <c r="R889" s="51"/>
      <c r="S889" s="51"/>
      <c r="T889" s="51"/>
      <c r="U889" s="51"/>
      <c r="V889" s="51"/>
      <c r="W889" s="13">
        <f t="shared" si="110"/>
        <v>90</v>
      </c>
      <c r="X889" s="14">
        <f t="shared" si="111"/>
        <v>40</v>
      </c>
    </row>
    <row r="890" spans="1:24" ht="14.5" x14ac:dyDescent="0.35">
      <c r="A890">
        <v>4219</v>
      </c>
      <c r="B890" t="s">
        <v>1159</v>
      </c>
      <c r="C890" t="s">
        <v>1385</v>
      </c>
      <c r="D890" t="s">
        <v>1077</v>
      </c>
      <c r="E890" t="s">
        <v>276</v>
      </c>
      <c r="F890" t="s">
        <v>1063</v>
      </c>
      <c r="G890" t="s">
        <v>40</v>
      </c>
      <c r="H890" s="6">
        <v>44109</v>
      </c>
      <c r="I890" s="2">
        <v>45657</v>
      </c>
      <c r="J890">
        <v>286.27</v>
      </c>
      <c r="K890" s="45">
        <f t="shared" si="104"/>
        <v>779.2071241830065</v>
      </c>
      <c r="L890" s="2"/>
      <c r="M890" s="3">
        <f t="shared" si="105"/>
        <v>366</v>
      </c>
      <c r="N890" s="3">
        <f t="shared" si="106"/>
        <v>7</v>
      </c>
      <c r="O890" s="3">
        <f t="shared" si="107"/>
        <v>0</v>
      </c>
      <c r="P890" s="3">
        <f t="shared" si="109"/>
        <v>359</v>
      </c>
      <c r="Q890" s="51">
        <f t="shared" si="108"/>
        <v>102770.93</v>
      </c>
      <c r="R890" s="51"/>
      <c r="S890" s="51"/>
      <c r="T890" s="51"/>
      <c r="U890" s="51"/>
      <c r="V890" s="51"/>
      <c r="W890" s="13">
        <f t="shared" si="110"/>
        <v>88.278688524590166</v>
      </c>
      <c r="X890" s="14">
        <f t="shared" si="111"/>
        <v>39.234972677595636</v>
      </c>
    </row>
    <row r="891" spans="1:24" ht="14.5" x14ac:dyDescent="0.35">
      <c r="A891">
        <v>4220</v>
      </c>
      <c r="B891" t="s">
        <v>1160</v>
      </c>
      <c r="C891" t="s">
        <v>1488</v>
      </c>
      <c r="D891" t="s">
        <v>1062</v>
      </c>
      <c r="E891" t="s">
        <v>276</v>
      </c>
      <c r="F891" t="s">
        <v>1063</v>
      </c>
      <c r="G891" t="s">
        <v>40</v>
      </c>
      <c r="H891" s="6">
        <v>43831</v>
      </c>
      <c r="I891" s="2">
        <v>45657</v>
      </c>
      <c r="J891">
        <v>283.8</v>
      </c>
      <c r="K891" s="45" t="e">
        <f t="shared" si="104"/>
        <v>#N/A</v>
      </c>
      <c r="L891" s="2"/>
      <c r="M891" s="3">
        <f t="shared" si="105"/>
        <v>366</v>
      </c>
      <c r="N891" s="3">
        <f t="shared" si="106"/>
        <v>3</v>
      </c>
      <c r="O891" s="3">
        <f t="shared" si="107"/>
        <v>0</v>
      </c>
      <c r="P891" s="3">
        <f t="shared" si="109"/>
        <v>363</v>
      </c>
      <c r="Q891" s="51">
        <f t="shared" si="108"/>
        <v>103019.40000000001</v>
      </c>
      <c r="R891" s="51"/>
      <c r="S891" s="51"/>
      <c r="T891" s="51"/>
      <c r="U891" s="51"/>
      <c r="V891" s="51"/>
      <c r="W891" s="13">
        <f t="shared" si="110"/>
        <v>89.26229508196721</v>
      </c>
      <c r="X891" s="14">
        <f t="shared" si="111"/>
        <v>39.672131147540995</v>
      </c>
    </row>
    <row r="892" spans="1:24" ht="14.5" x14ac:dyDescent="0.35">
      <c r="A892">
        <v>4221</v>
      </c>
      <c r="B892" t="s">
        <v>1161</v>
      </c>
      <c r="C892" t="s">
        <v>1385</v>
      </c>
      <c r="D892" t="s">
        <v>936</v>
      </c>
      <c r="E892" t="s">
        <v>276</v>
      </c>
      <c r="F892" t="s">
        <v>1063</v>
      </c>
      <c r="G892" t="s">
        <v>1529</v>
      </c>
      <c r="H892" s="6">
        <v>44256</v>
      </c>
      <c r="I892" s="2">
        <v>45657</v>
      </c>
      <c r="J892">
        <v>357.98</v>
      </c>
      <c r="K892" s="45">
        <f t="shared" si="104"/>
        <v>1293.6212418300652</v>
      </c>
      <c r="L892" s="2"/>
      <c r="M892" s="3">
        <f t="shared" si="105"/>
        <v>366</v>
      </c>
      <c r="N892" s="3">
        <f t="shared" si="106"/>
        <v>0</v>
      </c>
      <c r="O892" s="3">
        <f t="shared" si="107"/>
        <v>0</v>
      </c>
      <c r="P892" s="3">
        <f t="shared" si="109"/>
        <v>366</v>
      </c>
      <c r="Q892" s="51">
        <f t="shared" si="108"/>
        <v>131020.68000000001</v>
      </c>
      <c r="R892" s="51"/>
      <c r="S892" s="51"/>
      <c r="T892" s="51"/>
      <c r="U892" s="51"/>
      <c r="V892" s="51"/>
      <c r="W892" s="13">
        <f t="shared" si="110"/>
        <v>90</v>
      </c>
      <c r="X892" s="14">
        <f t="shared" si="111"/>
        <v>40</v>
      </c>
    </row>
    <row r="893" spans="1:24" ht="14.5" x14ac:dyDescent="0.35">
      <c r="A893">
        <v>4222</v>
      </c>
      <c r="B893" t="s">
        <v>1162</v>
      </c>
      <c r="C893" t="s">
        <v>1385</v>
      </c>
      <c r="D893" t="s">
        <v>1062</v>
      </c>
      <c r="E893" t="s">
        <v>276</v>
      </c>
      <c r="F893" t="s">
        <v>1063</v>
      </c>
      <c r="G893" t="s">
        <v>40</v>
      </c>
      <c r="H893" s="6">
        <v>43831</v>
      </c>
      <c r="I893" s="2">
        <v>45657</v>
      </c>
      <c r="J893">
        <v>301.32</v>
      </c>
      <c r="K893" s="45">
        <f t="shared" si="104"/>
        <v>1105.9150326797385</v>
      </c>
      <c r="L893" s="2"/>
      <c r="M893" s="3">
        <f t="shared" si="105"/>
        <v>366</v>
      </c>
      <c r="N893" s="3">
        <f t="shared" si="106"/>
        <v>1</v>
      </c>
      <c r="O893" s="3">
        <f t="shared" si="107"/>
        <v>0</v>
      </c>
      <c r="P893" s="3">
        <f t="shared" si="109"/>
        <v>365</v>
      </c>
      <c r="Q893" s="51">
        <f t="shared" si="108"/>
        <v>109981.8</v>
      </c>
      <c r="R893" s="51"/>
      <c r="S893" s="51"/>
      <c r="T893" s="51"/>
      <c r="U893" s="51"/>
      <c r="V893" s="51"/>
      <c r="W893" s="13">
        <f t="shared" si="110"/>
        <v>89.754098360655732</v>
      </c>
      <c r="X893" s="14">
        <f t="shared" si="111"/>
        <v>39.89071038251366</v>
      </c>
    </row>
    <row r="894" spans="1:24" ht="14.5" x14ac:dyDescent="0.35">
      <c r="A894">
        <v>4223</v>
      </c>
      <c r="B894" t="s">
        <v>1163</v>
      </c>
      <c r="C894" t="s">
        <v>1385</v>
      </c>
      <c r="D894" t="s">
        <v>1075</v>
      </c>
      <c r="E894" t="s">
        <v>276</v>
      </c>
      <c r="F894" t="s">
        <v>1063</v>
      </c>
      <c r="G894" t="s">
        <v>40</v>
      </c>
      <c r="H894" s="6">
        <v>43831</v>
      </c>
      <c r="I894" s="2">
        <v>45657</v>
      </c>
      <c r="J894">
        <v>291.64999999999998</v>
      </c>
      <c r="K894" s="45">
        <f t="shared" si="104"/>
        <v>1006.1788235294117</v>
      </c>
      <c r="L894" s="2"/>
      <c r="M894" s="3">
        <f t="shared" si="105"/>
        <v>366</v>
      </c>
      <c r="N894" s="3">
        <f t="shared" si="106"/>
        <v>3</v>
      </c>
      <c r="O894" s="3">
        <f t="shared" si="107"/>
        <v>0</v>
      </c>
      <c r="P894" s="3">
        <f t="shared" si="109"/>
        <v>363</v>
      </c>
      <c r="Q894" s="51">
        <f t="shared" si="108"/>
        <v>105868.95</v>
      </c>
      <c r="R894" s="51"/>
      <c r="S894" s="51"/>
      <c r="T894" s="51"/>
      <c r="U894" s="51"/>
      <c r="V894" s="51"/>
      <c r="W894" s="13">
        <f t="shared" si="110"/>
        <v>89.26229508196721</v>
      </c>
      <c r="X894" s="14">
        <f t="shared" si="111"/>
        <v>39.672131147540995</v>
      </c>
    </row>
    <row r="895" spans="1:24" ht="14.5" x14ac:dyDescent="0.35">
      <c r="A895">
        <v>4224</v>
      </c>
      <c r="B895" t="s">
        <v>1164</v>
      </c>
      <c r="C895" t="s">
        <v>1385</v>
      </c>
      <c r="D895" t="s">
        <v>1077</v>
      </c>
      <c r="E895" t="s">
        <v>276</v>
      </c>
      <c r="F895" t="s">
        <v>1063</v>
      </c>
      <c r="G895" t="s">
        <v>40</v>
      </c>
      <c r="H895" s="6">
        <v>43831</v>
      </c>
      <c r="I895" s="2">
        <v>45657</v>
      </c>
      <c r="J895">
        <v>286.27</v>
      </c>
      <c r="K895" s="45">
        <f t="shared" si="104"/>
        <v>823.09261437908492</v>
      </c>
      <c r="L895" s="2"/>
      <c r="M895" s="3">
        <f t="shared" si="105"/>
        <v>366</v>
      </c>
      <c r="N895" s="3">
        <f t="shared" si="106"/>
        <v>7</v>
      </c>
      <c r="O895" s="3">
        <f t="shared" si="107"/>
        <v>0</v>
      </c>
      <c r="P895" s="3">
        <f t="shared" si="109"/>
        <v>359</v>
      </c>
      <c r="Q895" s="51">
        <f t="shared" si="108"/>
        <v>102770.93</v>
      </c>
      <c r="R895" s="51"/>
      <c r="S895" s="51"/>
      <c r="T895" s="51"/>
      <c r="U895" s="51"/>
      <c r="V895" s="51"/>
      <c r="W895" s="13">
        <f t="shared" si="110"/>
        <v>88.278688524590166</v>
      </c>
      <c r="X895" s="14">
        <f t="shared" si="111"/>
        <v>39.234972677595636</v>
      </c>
    </row>
    <row r="896" spans="1:24" s="4" customFormat="1" ht="14.5" x14ac:dyDescent="0.35">
      <c r="A896">
        <v>4226</v>
      </c>
      <c r="B896" t="s">
        <v>1165</v>
      </c>
      <c r="C896" t="s">
        <v>1385</v>
      </c>
      <c r="D896" t="s">
        <v>198</v>
      </c>
      <c r="E896" t="s">
        <v>276</v>
      </c>
      <c r="F896" t="s">
        <v>1063</v>
      </c>
      <c r="G896" t="s">
        <v>40</v>
      </c>
      <c r="H896" s="6">
        <v>44221</v>
      </c>
      <c r="I896" s="2">
        <v>45657</v>
      </c>
      <c r="J896">
        <v>286.27</v>
      </c>
      <c r="K896" s="45">
        <f t="shared" si="104"/>
        <v>673.5590196078432</v>
      </c>
      <c r="L896" s="2"/>
      <c r="M896" s="3">
        <f t="shared" si="105"/>
        <v>366</v>
      </c>
      <c r="N896" s="3">
        <f t="shared" si="106"/>
        <v>2</v>
      </c>
      <c r="O896" s="3">
        <f t="shared" si="107"/>
        <v>0</v>
      </c>
      <c r="P896" s="3">
        <f t="shared" si="109"/>
        <v>364</v>
      </c>
      <c r="Q896" s="51">
        <f t="shared" si="108"/>
        <v>104202.28</v>
      </c>
      <c r="R896" s="51"/>
      <c r="S896" s="51"/>
      <c r="T896" s="51"/>
      <c r="U896" s="51"/>
      <c r="V896" s="51"/>
      <c r="W896" s="13">
        <f t="shared" si="110"/>
        <v>89.508196721311478</v>
      </c>
      <c r="X896" s="14">
        <f t="shared" si="111"/>
        <v>39.781420765027335</v>
      </c>
    </row>
    <row r="897" spans="1:24" ht="14.5" x14ac:dyDescent="0.35">
      <c r="A897">
        <v>4228</v>
      </c>
      <c r="B897" t="s">
        <v>1166</v>
      </c>
      <c r="C897" t="s">
        <v>1385</v>
      </c>
      <c r="D897" t="s">
        <v>1077</v>
      </c>
      <c r="E897" t="s">
        <v>276</v>
      </c>
      <c r="F897" t="s">
        <v>1063</v>
      </c>
      <c r="G897" t="s">
        <v>40</v>
      </c>
      <c r="H897" s="6">
        <v>44249</v>
      </c>
      <c r="I897" s="2">
        <v>45657</v>
      </c>
      <c r="J897">
        <v>286.27</v>
      </c>
      <c r="K897" s="45">
        <f t="shared" si="104"/>
        <v>927.68209150326811</v>
      </c>
      <c r="L897" s="2"/>
      <c r="M897" s="3">
        <f t="shared" si="105"/>
        <v>366</v>
      </c>
      <c r="N897" s="3">
        <f t="shared" si="106"/>
        <v>3</v>
      </c>
      <c r="O897" s="3">
        <f t="shared" si="107"/>
        <v>18</v>
      </c>
      <c r="P897" s="3">
        <f t="shared" si="109"/>
        <v>345</v>
      </c>
      <c r="Q897" s="51">
        <f t="shared" si="108"/>
        <v>98763.15</v>
      </c>
      <c r="R897" s="51"/>
      <c r="S897" s="51"/>
      <c r="T897" s="51"/>
      <c r="U897" s="51"/>
      <c r="V897" s="51"/>
      <c r="W897" s="13">
        <f t="shared" si="110"/>
        <v>84.836065573770483</v>
      </c>
      <c r="X897" s="14">
        <f t="shared" si="111"/>
        <v>37.704918032786892</v>
      </c>
    </row>
    <row r="898" spans="1:24" ht="14.5" x14ac:dyDescent="0.35">
      <c r="A898">
        <v>4229</v>
      </c>
      <c r="B898" t="s">
        <v>1167</v>
      </c>
      <c r="C898" t="s">
        <v>1385</v>
      </c>
      <c r="D898" t="s">
        <v>1075</v>
      </c>
      <c r="E898" t="s">
        <v>276</v>
      </c>
      <c r="F898" t="s">
        <v>1063</v>
      </c>
      <c r="G898" t="s">
        <v>40</v>
      </c>
      <c r="H898" s="6">
        <v>43831</v>
      </c>
      <c r="I898" s="2">
        <v>45657</v>
      </c>
      <c r="J898">
        <v>291.64999999999998</v>
      </c>
      <c r="K898" s="45">
        <f t="shared" si="104"/>
        <v>884.22</v>
      </c>
      <c r="L898" s="2"/>
      <c r="M898" s="3">
        <f t="shared" si="105"/>
        <v>366</v>
      </c>
      <c r="N898" s="3">
        <f t="shared" si="106"/>
        <v>3</v>
      </c>
      <c r="O898" s="3">
        <f t="shared" si="107"/>
        <v>0</v>
      </c>
      <c r="P898" s="3">
        <f t="shared" si="109"/>
        <v>363</v>
      </c>
      <c r="Q898" s="51">
        <f t="shared" si="108"/>
        <v>105868.95</v>
      </c>
      <c r="R898" s="51"/>
      <c r="S898" s="51"/>
      <c r="T898" s="51"/>
      <c r="U898" s="51"/>
      <c r="V898" s="51"/>
      <c r="W898" s="13">
        <f t="shared" si="110"/>
        <v>89.26229508196721</v>
      </c>
      <c r="X898" s="14">
        <f t="shared" si="111"/>
        <v>39.672131147540995</v>
      </c>
    </row>
    <row r="899" spans="1:24" ht="14.5" x14ac:dyDescent="0.35">
      <c r="A899">
        <v>4230</v>
      </c>
      <c r="B899" t="s">
        <v>1168</v>
      </c>
      <c r="C899" t="s">
        <v>1385</v>
      </c>
      <c r="D899" t="s">
        <v>1142</v>
      </c>
      <c r="E899" t="s">
        <v>276</v>
      </c>
      <c r="F899" t="s">
        <v>1063</v>
      </c>
      <c r="G899" t="s">
        <v>40</v>
      </c>
      <c r="H899" s="6">
        <v>44816</v>
      </c>
      <c r="I899" s="2">
        <v>45657</v>
      </c>
      <c r="J899">
        <v>286.27</v>
      </c>
      <c r="K899" s="45">
        <f t="shared" si="104"/>
        <v>757.23790849673208</v>
      </c>
      <c r="L899" s="2"/>
      <c r="M899" s="3">
        <f t="shared" si="105"/>
        <v>366</v>
      </c>
      <c r="N899" s="3">
        <f t="shared" si="106"/>
        <v>0</v>
      </c>
      <c r="O899" s="3">
        <f t="shared" si="107"/>
        <v>0</v>
      </c>
      <c r="P899" s="3">
        <f t="shared" si="109"/>
        <v>366</v>
      </c>
      <c r="Q899" s="51">
        <f t="shared" si="108"/>
        <v>104774.81999999999</v>
      </c>
      <c r="R899" s="51"/>
      <c r="S899" s="51"/>
      <c r="T899" s="51"/>
      <c r="U899" s="51"/>
      <c r="V899" s="51"/>
      <c r="W899" s="13">
        <f t="shared" si="110"/>
        <v>90</v>
      </c>
      <c r="X899" s="14">
        <f t="shared" si="111"/>
        <v>40</v>
      </c>
    </row>
    <row r="900" spans="1:24" ht="14.5" x14ac:dyDescent="0.35">
      <c r="A900">
        <v>4231</v>
      </c>
      <c r="B900" t="s">
        <v>1169</v>
      </c>
      <c r="C900" t="s">
        <v>1385</v>
      </c>
      <c r="D900" t="s">
        <v>450</v>
      </c>
      <c r="E900" t="s">
        <v>276</v>
      </c>
      <c r="F900" t="s">
        <v>1063</v>
      </c>
      <c r="G900" t="s">
        <v>1529</v>
      </c>
      <c r="H900" s="6">
        <v>43831</v>
      </c>
      <c r="I900" s="2">
        <v>45657</v>
      </c>
      <c r="J900">
        <v>286.27</v>
      </c>
      <c r="K900" s="45">
        <f t="shared" si="104"/>
        <v>1135.3847712418301</v>
      </c>
      <c r="L900" s="2"/>
      <c r="M900" s="3">
        <f t="shared" si="105"/>
        <v>366</v>
      </c>
      <c r="N900" s="3">
        <f t="shared" si="106"/>
        <v>1</v>
      </c>
      <c r="O900" s="3">
        <f t="shared" si="107"/>
        <v>5</v>
      </c>
      <c r="P900" s="3">
        <f t="shared" si="109"/>
        <v>360</v>
      </c>
      <c r="Q900" s="51">
        <f t="shared" si="108"/>
        <v>103057.2</v>
      </c>
      <c r="R900" s="51"/>
      <c r="S900" s="51"/>
      <c r="T900" s="51"/>
      <c r="U900" s="51"/>
      <c r="V900" s="51"/>
      <c r="W900" s="13">
        <f t="shared" si="110"/>
        <v>88.52459016393442</v>
      </c>
      <c r="X900" s="14">
        <f t="shared" si="111"/>
        <v>39.344262295081975</v>
      </c>
    </row>
    <row r="901" spans="1:24" ht="14.5" x14ac:dyDescent="0.35">
      <c r="A901">
        <v>4233</v>
      </c>
      <c r="B901" t="s">
        <v>1170</v>
      </c>
      <c r="C901" t="s">
        <v>1385</v>
      </c>
      <c r="D901" t="s">
        <v>1075</v>
      </c>
      <c r="E901" t="s">
        <v>276</v>
      </c>
      <c r="F901" t="s">
        <v>1063</v>
      </c>
      <c r="G901" t="s">
        <v>40</v>
      </c>
      <c r="H901" s="6">
        <v>44879</v>
      </c>
      <c r="I901" s="2">
        <v>45657</v>
      </c>
      <c r="J901">
        <v>291.64999999999998</v>
      </c>
      <c r="K901" s="45">
        <f t="shared" ref="K901:K964" si="112">VLOOKUP(A901,promedio,29,FALSE)</f>
        <v>806.86444444444442</v>
      </c>
      <c r="L901" s="2"/>
      <c r="M901" s="3">
        <f t="shared" ref="M901:M964" si="113">IF(DATEDIF(H901,I901,"D")&gt;366,366,DATEDIF(H901,I901,"D")+1)</f>
        <v>366</v>
      </c>
      <c r="N901" s="3">
        <f t="shared" ref="N901:N964" si="114">IFERROR(VLOOKUP(A901,faltas,7,FALSE),0)</f>
        <v>1</v>
      </c>
      <c r="O901" s="3">
        <f t="shared" ref="O901:O964" si="115">IFERROR(VLOOKUP(A901,INCP,4,FALSE),0)</f>
        <v>0</v>
      </c>
      <c r="P901" s="3">
        <f t="shared" si="109"/>
        <v>365</v>
      </c>
      <c r="Q901" s="51">
        <f t="shared" ref="Q901:Q964" si="116">IF(J901&gt;TOPE,TOPE,J901)*P901</f>
        <v>106452.24999999999</v>
      </c>
      <c r="R901" s="51"/>
      <c r="S901" s="51"/>
      <c r="T901" s="51"/>
      <c r="U901" s="51"/>
      <c r="V901" s="51"/>
      <c r="W901" s="13">
        <f t="shared" si="110"/>
        <v>89.754098360655732</v>
      </c>
      <c r="X901" s="14">
        <f t="shared" si="111"/>
        <v>39.89071038251366</v>
      </c>
    </row>
    <row r="902" spans="1:24" ht="14.5" x14ac:dyDescent="0.35">
      <c r="A902">
        <v>4234</v>
      </c>
      <c r="B902" t="s">
        <v>1171</v>
      </c>
      <c r="C902" t="s">
        <v>1385</v>
      </c>
      <c r="D902" t="s">
        <v>1079</v>
      </c>
      <c r="E902" t="s">
        <v>276</v>
      </c>
      <c r="F902" t="s">
        <v>1519</v>
      </c>
      <c r="G902" t="s">
        <v>1529</v>
      </c>
      <c r="H902" s="6">
        <v>44256</v>
      </c>
      <c r="I902" s="2">
        <v>45657</v>
      </c>
      <c r="J902">
        <v>434.3</v>
      </c>
      <c r="K902" s="45">
        <f t="shared" si="112"/>
        <v>1548.3342483660131</v>
      </c>
      <c r="L902" s="2"/>
      <c r="M902" s="3">
        <f t="shared" si="113"/>
        <v>366</v>
      </c>
      <c r="N902" s="3">
        <f t="shared" si="114"/>
        <v>1</v>
      </c>
      <c r="O902" s="3">
        <f t="shared" si="115"/>
        <v>0</v>
      </c>
      <c r="P902" s="3">
        <f t="shared" ref="P902:P965" si="117">M902-N902-O902</f>
        <v>365</v>
      </c>
      <c r="Q902" s="51">
        <f t="shared" si="116"/>
        <v>158519.5</v>
      </c>
      <c r="R902" s="51"/>
      <c r="S902" s="51"/>
      <c r="T902" s="51"/>
      <c r="U902" s="51"/>
      <c r="V902" s="51"/>
      <c r="W902" s="13">
        <f t="shared" ref="W902:W965" si="118">((90/366)*P902)</f>
        <v>89.754098360655732</v>
      </c>
      <c r="X902" s="14">
        <f t="shared" ref="X902:X965" si="119">((130/366)*P902-W902)</f>
        <v>39.89071038251366</v>
      </c>
    </row>
    <row r="903" spans="1:24" ht="14.5" x14ac:dyDescent="0.35">
      <c r="A903">
        <v>4235</v>
      </c>
      <c r="B903" t="s">
        <v>1172</v>
      </c>
      <c r="C903" t="s">
        <v>1385</v>
      </c>
      <c r="D903" t="s">
        <v>1077</v>
      </c>
      <c r="E903" t="s">
        <v>276</v>
      </c>
      <c r="F903" t="s">
        <v>1063</v>
      </c>
      <c r="G903" t="s">
        <v>40</v>
      </c>
      <c r="H903" s="6">
        <v>43831</v>
      </c>
      <c r="I903" s="2">
        <v>45657</v>
      </c>
      <c r="J903">
        <v>286.27</v>
      </c>
      <c r="K903" s="45">
        <f t="shared" si="112"/>
        <v>941.72830065359472</v>
      </c>
      <c r="L903" s="2"/>
      <c r="M903" s="3">
        <f t="shared" si="113"/>
        <v>366</v>
      </c>
      <c r="N903" s="3">
        <f t="shared" si="114"/>
        <v>1</v>
      </c>
      <c r="O903" s="3">
        <f t="shared" si="115"/>
        <v>0</v>
      </c>
      <c r="P903" s="3">
        <f t="shared" si="117"/>
        <v>365</v>
      </c>
      <c r="Q903" s="51">
        <f t="shared" si="116"/>
        <v>104488.54999999999</v>
      </c>
      <c r="R903" s="51"/>
      <c r="S903" s="51"/>
      <c r="T903" s="51"/>
      <c r="U903" s="51"/>
      <c r="V903" s="51"/>
      <c r="W903" s="13">
        <f t="shared" si="118"/>
        <v>89.754098360655732</v>
      </c>
      <c r="X903" s="14">
        <f t="shared" si="119"/>
        <v>39.89071038251366</v>
      </c>
    </row>
    <row r="904" spans="1:24" ht="14.5" x14ac:dyDescent="0.35">
      <c r="A904">
        <v>4236</v>
      </c>
      <c r="B904" t="s">
        <v>1173</v>
      </c>
      <c r="C904" t="s">
        <v>1385</v>
      </c>
      <c r="D904" t="s">
        <v>1062</v>
      </c>
      <c r="E904" t="s">
        <v>276</v>
      </c>
      <c r="F904" t="s">
        <v>1063</v>
      </c>
      <c r="G904" t="s">
        <v>40</v>
      </c>
      <c r="H904" s="6">
        <v>43831</v>
      </c>
      <c r="I904" s="2">
        <v>45657</v>
      </c>
      <c r="J904">
        <v>301.32</v>
      </c>
      <c r="K904" s="45">
        <f t="shared" si="112"/>
        <v>1236.169477124183</v>
      </c>
      <c r="L904" s="2"/>
      <c r="M904" s="3">
        <f t="shared" si="113"/>
        <v>366</v>
      </c>
      <c r="N904" s="3">
        <f t="shared" si="114"/>
        <v>1</v>
      </c>
      <c r="O904" s="3">
        <f t="shared" si="115"/>
        <v>0</v>
      </c>
      <c r="P904" s="3">
        <f t="shared" si="117"/>
        <v>365</v>
      </c>
      <c r="Q904" s="51">
        <f t="shared" si="116"/>
        <v>109981.8</v>
      </c>
      <c r="R904" s="51"/>
      <c r="S904" s="51"/>
      <c r="T904" s="51"/>
      <c r="U904" s="51"/>
      <c r="V904" s="51"/>
      <c r="W904" s="13">
        <f t="shared" si="118"/>
        <v>89.754098360655732</v>
      </c>
      <c r="X904" s="14">
        <f t="shared" si="119"/>
        <v>39.89071038251366</v>
      </c>
    </row>
    <row r="905" spans="1:24" ht="14.5" x14ac:dyDescent="0.35">
      <c r="A905">
        <v>4237</v>
      </c>
      <c r="B905" t="s">
        <v>1174</v>
      </c>
      <c r="C905" t="s">
        <v>1385</v>
      </c>
      <c r="D905" t="s">
        <v>1075</v>
      </c>
      <c r="E905" t="s">
        <v>276</v>
      </c>
      <c r="F905" t="s">
        <v>1063</v>
      </c>
      <c r="G905" t="s">
        <v>40</v>
      </c>
      <c r="H905" s="6">
        <v>43831</v>
      </c>
      <c r="I905" s="2">
        <v>45657</v>
      </c>
      <c r="J905">
        <v>291.64999999999998</v>
      </c>
      <c r="K905" s="45">
        <f t="shared" si="112"/>
        <v>957.37843137254902</v>
      </c>
      <c r="L905" s="2"/>
      <c r="M905" s="3">
        <f t="shared" si="113"/>
        <v>366</v>
      </c>
      <c r="N905" s="3">
        <f t="shared" si="114"/>
        <v>1</v>
      </c>
      <c r="O905" s="3">
        <f t="shared" si="115"/>
        <v>0</v>
      </c>
      <c r="P905" s="3">
        <f t="shared" si="117"/>
        <v>365</v>
      </c>
      <c r="Q905" s="51">
        <f t="shared" si="116"/>
        <v>106452.24999999999</v>
      </c>
      <c r="R905" s="51"/>
      <c r="S905" s="51"/>
      <c r="T905" s="51"/>
      <c r="U905" s="51"/>
      <c r="V905" s="51"/>
      <c r="W905" s="13">
        <f t="shared" si="118"/>
        <v>89.754098360655732</v>
      </c>
      <c r="X905" s="14">
        <f t="shared" si="119"/>
        <v>39.89071038251366</v>
      </c>
    </row>
    <row r="906" spans="1:24" ht="14.5" x14ac:dyDescent="0.35">
      <c r="A906">
        <v>4239</v>
      </c>
      <c r="B906" t="s">
        <v>1175</v>
      </c>
      <c r="C906" t="s">
        <v>1385</v>
      </c>
      <c r="D906" t="s">
        <v>1075</v>
      </c>
      <c r="E906" t="s">
        <v>276</v>
      </c>
      <c r="F906" t="s">
        <v>1063</v>
      </c>
      <c r="G906" t="s">
        <v>40</v>
      </c>
      <c r="H906" s="6">
        <v>44642</v>
      </c>
      <c r="I906" s="2">
        <v>45657</v>
      </c>
      <c r="J906">
        <v>291.64999999999998</v>
      </c>
      <c r="K906" s="45">
        <f t="shared" si="112"/>
        <v>796.50169934640542</v>
      </c>
      <c r="L906" s="2"/>
      <c r="M906" s="3">
        <f t="shared" si="113"/>
        <v>366</v>
      </c>
      <c r="N906" s="3">
        <f t="shared" si="114"/>
        <v>2</v>
      </c>
      <c r="O906" s="3">
        <f t="shared" si="115"/>
        <v>0</v>
      </c>
      <c r="P906" s="3">
        <f t="shared" si="117"/>
        <v>364</v>
      </c>
      <c r="Q906" s="51">
        <f t="shared" si="116"/>
        <v>106160.59999999999</v>
      </c>
      <c r="R906" s="51"/>
      <c r="S906" s="51"/>
      <c r="T906" s="51"/>
      <c r="U906" s="51"/>
      <c r="V906" s="51"/>
      <c r="W906" s="13">
        <f t="shared" si="118"/>
        <v>89.508196721311478</v>
      </c>
      <c r="X906" s="14">
        <f t="shared" si="119"/>
        <v>39.781420765027335</v>
      </c>
    </row>
    <row r="907" spans="1:24" ht="14.5" x14ac:dyDescent="0.35">
      <c r="A907">
        <v>4240</v>
      </c>
      <c r="B907" t="s">
        <v>1176</v>
      </c>
      <c r="C907" t="s">
        <v>1385</v>
      </c>
      <c r="D907" t="s">
        <v>1092</v>
      </c>
      <c r="E907" t="s">
        <v>276</v>
      </c>
      <c r="F907" t="s">
        <v>1071</v>
      </c>
      <c r="G907" t="s">
        <v>40</v>
      </c>
      <c r="H907" s="6">
        <v>43831</v>
      </c>
      <c r="I907" s="2">
        <v>45657</v>
      </c>
      <c r="J907">
        <v>331.42</v>
      </c>
      <c r="K907" s="45">
        <f t="shared" si="112"/>
        <v>921.42189542483652</v>
      </c>
      <c r="L907" s="2"/>
      <c r="M907" s="3">
        <f t="shared" si="113"/>
        <v>366</v>
      </c>
      <c r="N907" s="3">
        <f t="shared" si="114"/>
        <v>0</v>
      </c>
      <c r="O907" s="3">
        <f t="shared" si="115"/>
        <v>0</v>
      </c>
      <c r="P907" s="3">
        <f t="shared" si="117"/>
        <v>366</v>
      </c>
      <c r="Q907" s="51">
        <f t="shared" si="116"/>
        <v>121299.72</v>
      </c>
      <c r="R907" s="51"/>
      <c r="S907" s="51"/>
      <c r="T907" s="51"/>
      <c r="U907" s="51"/>
      <c r="V907" s="51"/>
      <c r="W907" s="13">
        <f t="shared" si="118"/>
        <v>90</v>
      </c>
      <c r="X907" s="14">
        <f t="shared" si="119"/>
        <v>40</v>
      </c>
    </row>
    <row r="908" spans="1:24" s="4" customFormat="1" ht="14.5" x14ac:dyDescent="0.35">
      <c r="A908">
        <v>4241</v>
      </c>
      <c r="B908" t="s">
        <v>1477</v>
      </c>
      <c r="C908" t="s">
        <v>1488</v>
      </c>
      <c r="D908" t="s">
        <v>1077</v>
      </c>
      <c r="E908" t="s">
        <v>276</v>
      </c>
      <c r="F908" t="s">
        <v>1063</v>
      </c>
      <c r="G908" t="s">
        <v>40</v>
      </c>
      <c r="H908" s="6">
        <v>43832</v>
      </c>
      <c r="I908" s="2">
        <v>45657</v>
      </c>
      <c r="J908">
        <v>250</v>
      </c>
      <c r="K908" s="45" t="e">
        <f t="shared" si="112"/>
        <v>#N/A</v>
      </c>
      <c r="L908" s="2"/>
      <c r="M908" s="3">
        <f t="shared" si="113"/>
        <v>366</v>
      </c>
      <c r="N908" s="3">
        <f t="shared" si="114"/>
        <v>0</v>
      </c>
      <c r="O908" s="3">
        <f t="shared" si="115"/>
        <v>0</v>
      </c>
      <c r="P908" s="3">
        <f t="shared" si="117"/>
        <v>366</v>
      </c>
      <c r="Q908" s="51">
        <f t="shared" si="116"/>
        <v>91500</v>
      </c>
      <c r="R908" s="51"/>
      <c r="S908" s="51"/>
      <c r="T908" s="51"/>
      <c r="U908" s="51"/>
      <c r="V908" s="51"/>
      <c r="W908" s="13">
        <f t="shared" si="118"/>
        <v>90</v>
      </c>
      <c r="X908" s="14">
        <f t="shared" si="119"/>
        <v>40</v>
      </c>
    </row>
    <row r="909" spans="1:24" ht="14.5" x14ac:dyDescent="0.35">
      <c r="A909">
        <v>4244</v>
      </c>
      <c r="B909" t="s">
        <v>1177</v>
      </c>
      <c r="C909" t="s">
        <v>1385</v>
      </c>
      <c r="D909" t="s">
        <v>1103</v>
      </c>
      <c r="E909" t="s">
        <v>276</v>
      </c>
      <c r="F909" t="s">
        <v>1063</v>
      </c>
      <c r="G909" t="s">
        <v>1529</v>
      </c>
      <c r="H909" s="6">
        <v>44872</v>
      </c>
      <c r="I909" s="2">
        <v>45657</v>
      </c>
      <c r="J909">
        <v>391.3</v>
      </c>
      <c r="K909" s="45">
        <f t="shared" si="112"/>
        <v>989.52660130718959</v>
      </c>
      <c r="L909" s="2"/>
      <c r="M909" s="3">
        <f t="shared" si="113"/>
        <v>366</v>
      </c>
      <c r="N909" s="3">
        <f t="shared" si="114"/>
        <v>1</v>
      </c>
      <c r="O909" s="3">
        <f t="shared" si="115"/>
        <v>0</v>
      </c>
      <c r="P909" s="3">
        <f t="shared" si="117"/>
        <v>365</v>
      </c>
      <c r="Q909" s="51">
        <f t="shared" si="116"/>
        <v>142824.5</v>
      </c>
      <c r="R909" s="51"/>
      <c r="S909" s="51"/>
      <c r="T909" s="51"/>
      <c r="U909" s="51"/>
      <c r="V909" s="51"/>
      <c r="W909" s="13">
        <f t="shared" si="118"/>
        <v>89.754098360655732</v>
      </c>
      <c r="X909" s="14">
        <f t="shared" si="119"/>
        <v>39.89071038251366</v>
      </c>
    </row>
    <row r="910" spans="1:24" ht="14.5" x14ac:dyDescent="0.35">
      <c r="A910">
        <v>4257</v>
      </c>
      <c r="B910" t="s">
        <v>1178</v>
      </c>
      <c r="C910" t="s">
        <v>1385</v>
      </c>
      <c r="D910" t="s">
        <v>1075</v>
      </c>
      <c r="E910" t="s">
        <v>276</v>
      </c>
      <c r="F910" t="s">
        <v>1063</v>
      </c>
      <c r="G910" t="s">
        <v>40</v>
      </c>
      <c r="H910" s="6">
        <v>43831</v>
      </c>
      <c r="I910" s="2">
        <v>45657</v>
      </c>
      <c r="J910">
        <v>291.64999999999998</v>
      </c>
      <c r="K910" s="45">
        <f t="shared" si="112"/>
        <v>892.4614379084968</v>
      </c>
      <c r="L910" s="2"/>
      <c r="M910" s="3">
        <f t="shared" si="113"/>
        <v>366</v>
      </c>
      <c r="N910" s="3">
        <f t="shared" si="114"/>
        <v>0</v>
      </c>
      <c r="O910" s="3">
        <f t="shared" si="115"/>
        <v>0</v>
      </c>
      <c r="P910" s="3">
        <f t="shared" si="117"/>
        <v>366</v>
      </c>
      <c r="Q910" s="51">
        <f t="shared" si="116"/>
        <v>106743.9</v>
      </c>
      <c r="R910" s="51"/>
      <c r="S910" s="51"/>
      <c r="T910" s="51"/>
      <c r="U910" s="51"/>
      <c r="V910" s="51"/>
      <c r="W910" s="13">
        <f t="shared" si="118"/>
        <v>90</v>
      </c>
      <c r="X910" s="14">
        <f t="shared" si="119"/>
        <v>40</v>
      </c>
    </row>
    <row r="911" spans="1:24" ht="14.5" x14ac:dyDescent="0.35">
      <c r="A911">
        <v>4273</v>
      </c>
      <c r="B911" t="s">
        <v>1179</v>
      </c>
      <c r="C911" t="s">
        <v>1385</v>
      </c>
      <c r="D911" t="s">
        <v>1180</v>
      </c>
      <c r="E911" t="s">
        <v>276</v>
      </c>
      <c r="F911" t="s">
        <v>1519</v>
      </c>
      <c r="G911" t="s">
        <v>1529</v>
      </c>
      <c r="H911" s="6">
        <v>43831</v>
      </c>
      <c r="I911" s="2">
        <v>45657</v>
      </c>
      <c r="J911">
        <v>286.27</v>
      </c>
      <c r="K911" s="45">
        <f t="shared" si="112"/>
        <v>901.84248366013071</v>
      </c>
      <c r="L911" s="2"/>
      <c r="M911" s="3">
        <f t="shared" si="113"/>
        <v>366</v>
      </c>
      <c r="N911" s="3">
        <f t="shared" si="114"/>
        <v>0</v>
      </c>
      <c r="O911" s="3">
        <f t="shared" si="115"/>
        <v>4</v>
      </c>
      <c r="P911" s="3">
        <f t="shared" si="117"/>
        <v>362</v>
      </c>
      <c r="Q911" s="51">
        <f t="shared" si="116"/>
        <v>103629.73999999999</v>
      </c>
      <c r="R911" s="51"/>
      <c r="S911" s="51"/>
      <c r="T911" s="51"/>
      <c r="U911" s="51"/>
      <c r="V911" s="51"/>
      <c r="W911" s="13">
        <f t="shared" si="118"/>
        <v>89.016393442622956</v>
      </c>
      <c r="X911" s="14">
        <f t="shared" si="119"/>
        <v>39.562841530054641</v>
      </c>
    </row>
    <row r="912" spans="1:24" ht="14.5" x14ac:dyDescent="0.35">
      <c r="A912">
        <v>4274</v>
      </c>
      <c r="B912" t="s">
        <v>1181</v>
      </c>
      <c r="C912" t="s">
        <v>1385</v>
      </c>
      <c r="D912" t="s">
        <v>1075</v>
      </c>
      <c r="E912" t="s">
        <v>276</v>
      </c>
      <c r="F912" t="s">
        <v>1063</v>
      </c>
      <c r="G912" t="s">
        <v>40</v>
      </c>
      <c r="H912" s="6">
        <v>45194</v>
      </c>
      <c r="I912" s="2">
        <v>45657</v>
      </c>
      <c r="J912">
        <v>291.64999999999998</v>
      </c>
      <c r="K912" s="45">
        <f t="shared" si="112"/>
        <v>787.33712418300649</v>
      </c>
      <c r="L912" s="2"/>
      <c r="M912" s="3">
        <f t="shared" si="113"/>
        <v>366</v>
      </c>
      <c r="N912" s="3">
        <f t="shared" si="114"/>
        <v>2</v>
      </c>
      <c r="O912" s="3">
        <f t="shared" si="115"/>
        <v>0</v>
      </c>
      <c r="P912" s="3">
        <f t="shared" si="117"/>
        <v>364</v>
      </c>
      <c r="Q912" s="51">
        <f t="shared" si="116"/>
        <v>106160.59999999999</v>
      </c>
      <c r="R912" s="51"/>
      <c r="S912" s="51"/>
      <c r="T912" s="51"/>
      <c r="U912" s="51"/>
      <c r="V912" s="51"/>
      <c r="W912" s="13">
        <f t="shared" si="118"/>
        <v>89.508196721311478</v>
      </c>
      <c r="X912" s="14">
        <f t="shared" si="119"/>
        <v>39.781420765027335</v>
      </c>
    </row>
    <row r="913" spans="1:24" ht="14.5" x14ac:dyDescent="0.35">
      <c r="A913">
        <v>4275</v>
      </c>
      <c r="B913" t="s">
        <v>1182</v>
      </c>
      <c r="C913" t="s">
        <v>1385</v>
      </c>
      <c r="D913" t="s">
        <v>1077</v>
      </c>
      <c r="E913" t="s">
        <v>276</v>
      </c>
      <c r="F913" t="s">
        <v>1063</v>
      </c>
      <c r="G913" t="s">
        <v>40</v>
      </c>
      <c r="H913" s="6">
        <v>45194</v>
      </c>
      <c r="I913" s="2">
        <v>45657</v>
      </c>
      <c r="J913">
        <v>286.27</v>
      </c>
      <c r="K913" s="45">
        <f t="shared" si="112"/>
        <v>672.69366013071897</v>
      </c>
      <c r="L913" s="2"/>
      <c r="M913" s="3">
        <f t="shared" si="113"/>
        <v>366</v>
      </c>
      <c r="N913" s="3">
        <f t="shared" si="114"/>
        <v>1</v>
      </c>
      <c r="O913" s="3">
        <f t="shared" si="115"/>
        <v>0</v>
      </c>
      <c r="P913" s="3">
        <f t="shared" si="117"/>
        <v>365</v>
      </c>
      <c r="Q913" s="51">
        <f t="shared" si="116"/>
        <v>104488.54999999999</v>
      </c>
      <c r="R913" s="51"/>
      <c r="S913" s="51"/>
      <c r="T913" s="51"/>
      <c r="U913" s="51"/>
      <c r="V913" s="51"/>
      <c r="W913" s="13">
        <f t="shared" si="118"/>
        <v>89.754098360655732</v>
      </c>
      <c r="X913" s="14">
        <f t="shared" si="119"/>
        <v>39.89071038251366</v>
      </c>
    </row>
    <row r="914" spans="1:24" ht="14.5" x14ac:dyDescent="0.35">
      <c r="A914">
        <v>4276</v>
      </c>
      <c r="B914" t="s">
        <v>1183</v>
      </c>
      <c r="C914" t="s">
        <v>1385</v>
      </c>
      <c r="D914" t="s">
        <v>1077</v>
      </c>
      <c r="E914" t="s">
        <v>276</v>
      </c>
      <c r="F914" t="s">
        <v>1063</v>
      </c>
      <c r="G914" t="s">
        <v>40</v>
      </c>
      <c r="H914" s="6">
        <v>45222</v>
      </c>
      <c r="I914" s="2">
        <v>45657</v>
      </c>
      <c r="J914">
        <v>286.27</v>
      </c>
      <c r="K914" s="45">
        <f t="shared" si="112"/>
        <v>683.36843137254903</v>
      </c>
      <c r="L914" s="2"/>
      <c r="M914" s="3">
        <f t="shared" si="113"/>
        <v>366</v>
      </c>
      <c r="N914" s="3">
        <f t="shared" si="114"/>
        <v>1</v>
      </c>
      <c r="O914" s="3">
        <f t="shared" si="115"/>
        <v>2</v>
      </c>
      <c r="P914" s="3">
        <f t="shared" si="117"/>
        <v>363</v>
      </c>
      <c r="Q914" s="51">
        <f t="shared" si="116"/>
        <v>103916.01</v>
      </c>
      <c r="R914" s="51"/>
      <c r="S914" s="51"/>
      <c r="T914" s="51"/>
      <c r="U914" s="51"/>
      <c r="V914" s="51"/>
      <c r="W914" s="13">
        <f t="shared" si="118"/>
        <v>89.26229508196721</v>
      </c>
      <c r="X914" s="14">
        <f t="shared" si="119"/>
        <v>39.672131147540995</v>
      </c>
    </row>
    <row r="915" spans="1:24" ht="14.5" x14ac:dyDescent="0.35">
      <c r="A915">
        <v>4277</v>
      </c>
      <c r="B915" t="s">
        <v>1184</v>
      </c>
      <c r="C915" t="s">
        <v>1385</v>
      </c>
      <c r="D915" t="s">
        <v>1142</v>
      </c>
      <c r="E915" t="s">
        <v>276</v>
      </c>
      <c r="F915" t="s">
        <v>1063</v>
      </c>
      <c r="G915" t="s">
        <v>40</v>
      </c>
      <c r="H915" s="6">
        <v>45222</v>
      </c>
      <c r="I915" s="2">
        <v>45657</v>
      </c>
      <c r="J915">
        <v>286.27</v>
      </c>
      <c r="K915" s="45">
        <f t="shared" si="112"/>
        <v>767.77241830065361</v>
      </c>
      <c r="L915" s="2"/>
      <c r="M915" s="3">
        <f t="shared" si="113"/>
        <v>366</v>
      </c>
      <c r="N915" s="3">
        <f t="shared" si="114"/>
        <v>8</v>
      </c>
      <c r="O915" s="3">
        <f t="shared" si="115"/>
        <v>8</v>
      </c>
      <c r="P915" s="3">
        <f t="shared" si="117"/>
        <v>350</v>
      </c>
      <c r="Q915" s="51">
        <f t="shared" si="116"/>
        <v>100194.5</v>
      </c>
      <c r="R915" s="51"/>
      <c r="S915" s="51"/>
      <c r="T915" s="51"/>
      <c r="U915" s="51"/>
      <c r="V915" s="51"/>
      <c r="W915" s="13">
        <f t="shared" si="118"/>
        <v>86.065573770491795</v>
      </c>
      <c r="X915" s="14">
        <f t="shared" si="119"/>
        <v>38.251366120218592</v>
      </c>
    </row>
    <row r="916" spans="1:24" ht="14.5" x14ac:dyDescent="0.35">
      <c r="A916">
        <v>4278</v>
      </c>
      <c r="B916" t="s">
        <v>1478</v>
      </c>
      <c r="C916" t="s">
        <v>1385</v>
      </c>
      <c r="D916" t="s">
        <v>1075</v>
      </c>
      <c r="E916" t="s">
        <v>276</v>
      </c>
      <c r="F916" t="s">
        <v>1063</v>
      </c>
      <c r="G916" t="s">
        <v>40</v>
      </c>
      <c r="H916" s="6">
        <v>45418</v>
      </c>
      <c r="I916" s="2">
        <v>45657</v>
      </c>
      <c r="J916">
        <v>291.64999999999998</v>
      </c>
      <c r="K916" s="45">
        <f t="shared" si="112"/>
        <v>568.8927450980392</v>
      </c>
      <c r="L916" s="2"/>
      <c r="M916" s="3">
        <f t="shared" si="113"/>
        <v>240</v>
      </c>
      <c r="N916" s="3">
        <f t="shared" si="114"/>
        <v>0</v>
      </c>
      <c r="O916" s="3">
        <f t="shared" si="115"/>
        <v>0</v>
      </c>
      <c r="P916" s="3">
        <f t="shared" si="117"/>
        <v>240</v>
      </c>
      <c r="Q916" s="51">
        <f t="shared" si="116"/>
        <v>69996</v>
      </c>
      <c r="R916" s="51"/>
      <c r="S916" s="51"/>
      <c r="T916" s="51"/>
      <c r="U916" s="51"/>
      <c r="V916" s="51"/>
      <c r="W916" s="13">
        <f t="shared" si="118"/>
        <v>59.016393442622949</v>
      </c>
      <c r="X916" s="14">
        <f t="shared" si="119"/>
        <v>26.229508196721319</v>
      </c>
    </row>
    <row r="917" spans="1:24" ht="14.5" x14ac:dyDescent="0.35">
      <c r="A917">
        <v>4279</v>
      </c>
      <c r="B917" t="s">
        <v>1479</v>
      </c>
      <c r="C917" t="s">
        <v>1385</v>
      </c>
      <c r="D917" t="s">
        <v>1077</v>
      </c>
      <c r="E917" t="s">
        <v>276</v>
      </c>
      <c r="F917" t="s">
        <v>1063</v>
      </c>
      <c r="G917" t="s">
        <v>40</v>
      </c>
      <c r="H917" s="6">
        <v>45600</v>
      </c>
      <c r="I917" s="2">
        <v>45657</v>
      </c>
      <c r="J917">
        <v>286.27</v>
      </c>
      <c r="K917" s="45">
        <f t="shared" si="112"/>
        <v>74.476209150326838</v>
      </c>
      <c r="L917" s="2"/>
      <c r="M917" s="3">
        <f t="shared" si="113"/>
        <v>58</v>
      </c>
      <c r="N917" s="3">
        <f t="shared" si="114"/>
        <v>7</v>
      </c>
      <c r="O917" s="3">
        <f t="shared" si="115"/>
        <v>0</v>
      </c>
      <c r="P917" s="3">
        <f t="shared" si="117"/>
        <v>51</v>
      </c>
      <c r="Q917" s="51">
        <f t="shared" si="116"/>
        <v>14599.769999999999</v>
      </c>
      <c r="R917" s="51"/>
      <c r="S917" s="51"/>
      <c r="T917" s="51"/>
      <c r="U917" s="51"/>
      <c r="V917" s="51"/>
      <c r="W917" s="13">
        <f t="shared" si="118"/>
        <v>12.540983606557377</v>
      </c>
      <c r="X917" s="14">
        <f t="shared" si="119"/>
        <v>5.5737704918032787</v>
      </c>
    </row>
    <row r="918" spans="1:24" ht="14.5" x14ac:dyDescent="0.35">
      <c r="A918">
        <v>4416</v>
      </c>
      <c r="B918" t="s">
        <v>1185</v>
      </c>
      <c r="C918" t="s">
        <v>1385</v>
      </c>
      <c r="D918" t="s">
        <v>1077</v>
      </c>
      <c r="E918" t="s">
        <v>276</v>
      </c>
      <c r="F918" t="s">
        <v>1063</v>
      </c>
      <c r="G918" t="s">
        <v>40</v>
      </c>
      <c r="H918" s="6">
        <v>43831</v>
      </c>
      <c r="I918" s="2">
        <v>45657</v>
      </c>
      <c r="J918">
        <v>286.27</v>
      </c>
      <c r="K918" s="45">
        <f t="shared" si="112"/>
        <v>756.44444444444468</v>
      </c>
      <c r="L918" s="2"/>
      <c r="M918" s="3">
        <f t="shared" si="113"/>
        <v>366</v>
      </c>
      <c r="N918" s="3">
        <f t="shared" si="114"/>
        <v>1</v>
      </c>
      <c r="O918" s="3">
        <f t="shared" si="115"/>
        <v>0</v>
      </c>
      <c r="P918" s="3">
        <f t="shared" si="117"/>
        <v>365</v>
      </c>
      <c r="Q918" s="51">
        <f t="shared" si="116"/>
        <v>104488.54999999999</v>
      </c>
      <c r="R918" s="51"/>
      <c r="S918" s="51"/>
      <c r="T918" s="51"/>
      <c r="U918" s="51"/>
      <c r="V918" s="51"/>
      <c r="W918" s="13">
        <f t="shared" si="118"/>
        <v>89.754098360655732</v>
      </c>
      <c r="X918" s="14">
        <f t="shared" si="119"/>
        <v>39.89071038251366</v>
      </c>
    </row>
    <row r="919" spans="1:24" ht="14.5" x14ac:dyDescent="0.35">
      <c r="A919">
        <v>4417</v>
      </c>
      <c r="B919" t="s">
        <v>1186</v>
      </c>
      <c r="C919" t="s">
        <v>1385</v>
      </c>
      <c r="D919" t="s">
        <v>1092</v>
      </c>
      <c r="E919" t="s">
        <v>276</v>
      </c>
      <c r="F919" t="s">
        <v>1071</v>
      </c>
      <c r="G919" t="s">
        <v>40</v>
      </c>
      <c r="H919" s="6">
        <v>43831</v>
      </c>
      <c r="I919" s="2">
        <v>45657</v>
      </c>
      <c r="J919">
        <v>331.42</v>
      </c>
      <c r="K919" s="45">
        <f t="shared" si="112"/>
        <v>921.62705882352941</v>
      </c>
      <c r="L919" s="2"/>
      <c r="M919" s="3">
        <f t="shared" si="113"/>
        <v>366</v>
      </c>
      <c r="N919" s="3">
        <f t="shared" si="114"/>
        <v>0</v>
      </c>
      <c r="O919" s="3">
        <f t="shared" si="115"/>
        <v>0</v>
      </c>
      <c r="P919" s="3">
        <f t="shared" si="117"/>
        <v>366</v>
      </c>
      <c r="Q919" s="51">
        <f t="shared" si="116"/>
        <v>121299.72</v>
      </c>
      <c r="R919" s="51"/>
      <c r="S919" s="51"/>
      <c r="T919" s="51"/>
      <c r="U919" s="51"/>
      <c r="V919" s="51"/>
      <c r="W919" s="13">
        <f t="shared" si="118"/>
        <v>90</v>
      </c>
      <c r="X919" s="14">
        <f t="shared" si="119"/>
        <v>40</v>
      </c>
    </row>
    <row r="920" spans="1:24" ht="14.5" x14ac:dyDescent="0.35">
      <c r="A920">
        <v>4420</v>
      </c>
      <c r="B920" t="s">
        <v>1187</v>
      </c>
      <c r="C920" t="s">
        <v>1488</v>
      </c>
      <c r="D920" t="s">
        <v>1097</v>
      </c>
      <c r="E920" t="s">
        <v>276</v>
      </c>
      <c r="F920" t="s">
        <v>1069</v>
      </c>
      <c r="G920" t="s">
        <v>40</v>
      </c>
      <c r="H920" s="6">
        <v>43831</v>
      </c>
      <c r="I920" s="2">
        <v>45657</v>
      </c>
      <c r="J920">
        <v>268.75</v>
      </c>
      <c r="K920" s="45" t="e">
        <f t="shared" si="112"/>
        <v>#N/A</v>
      </c>
      <c r="L920" s="2"/>
      <c r="M920" s="3">
        <f t="shared" si="113"/>
        <v>366</v>
      </c>
      <c r="N920" s="3">
        <f t="shared" si="114"/>
        <v>9</v>
      </c>
      <c r="O920" s="3">
        <f t="shared" si="115"/>
        <v>19</v>
      </c>
      <c r="P920" s="3">
        <f t="shared" si="117"/>
        <v>338</v>
      </c>
      <c r="Q920" s="51">
        <f t="shared" si="116"/>
        <v>90837.5</v>
      </c>
      <c r="R920" s="51"/>
      <c r="S920" s="51"/>
      <c r="T920" s="51"/>
      <c r="U920" s="51"/>
      <c r="V920" s="51"/>
      <c r="W920" s="13">
        <f t="shared" si="118"/>
        <v>83.114754098360649</v>
      </c>
      <c r="X920" s="14">
        <f t="shared" si="119"/>
        <v>36.939890710382528</v>
      </c>
    </row>
    <row r="921" spans="1:24" ht="14.5" x14ac:dyDescent="0.35">
      <c r="A921">
        <v>4480</v>
      </c>
      <c r="B921" t="s">
        <v>1188</v>
      </c>
      <c r="C921" t="s">
        <v>1385</v>
      </c>
      <c r="D921" t="s">
        <v>1094</v>
      </c>
      <c r="E921" t="s">
        <v>276</v>
      </c>
      <c r="F921" t="s">
        <v>1520</v>
      </c>
      <c r="G921" t="s">
        <v>1529</v>
      </c>
      <c r="H921" s="6">
        <v>43132</v>
      </c>
      <c r="I921" s="2">
        <v>45657</v>
      </c>
      <c r="J921">
        <v>434.3</v>
      </c>
      <c r="K921" s="45">
        <f t="shared" si="112"/>
        <v>1182.2522875816994</v>
      </c>
      <c r="L921" s="2"/>
      <c r="M921" s="3">
        <f t="shared" si="113"/>
        <v>366</v>
      </c>
      <c r="N921" s="3">
        <f t="shared" si="114"/>
        <v>0</v>
      </c>
      <c r="O921" s="3">
        <f t="shared" si="115"/>
        <v>0</v>
      </c>
      <c r="P921" s="3">
        <f t="shared" si="117"/>
        <v>366</v>
      </c>
      <c r="Q921" s="51">
        <f t="shared" si="116"/>
        <v>158953.80000000002</v>
      </c>
      <c r="R921" s="51"/>
      <c r="S921" s="51"/>
      <c r="T921" s="51"/>
      <c r="U921" s="51"/>
      <c r="V921" s="51"/>
      <c r="W921" s="13">
        <f t="shared" si="118"/>
        <v>90</v>
      </c>
      <c r="X921" s="14">
        <f t="shared" si="119"/>
        <v>40</v>
      </c>
    </row>
    <row r="922" spans="1:24" ht="14.5" x14ac:dyDescent="0.35">
      <c r="A922">
        <v>4481</v>
      </c>
      <c r="B922" t="s">
        <v>1190</v>
      </c>
      <c r="C922" t="s">
        <v>1385</v>
      </c>
      <c r="D922" t="s">
        <v>1079</v>
      </c>
      <c r="E922" t="s">
        <v>276</v>
      </c>
      <c r="F922" t="s">
        <v>1519</v>
      </c>
      <c r="G922" t="s">
        <v>1529</v>
      </c>
      <c r="H922" s="6">
        <v>42373</v>
      </c>
      <c r="I922" s="2">
        <v>45657</v>
      </c>
      <c r="J922">
        <v>510.63</v>
      </c>
      <c r="K922" s="45">
        <f t="shared" si="112"/>
        <v>1295.6959477124183</v>
      </c>
      <c r="L922" s="2"/>
      <c r="M922" s="3">
        <f t="shared" si="113"/>
        <v>366</v>
      </c>
      <c r="N922" s="3">
        <f t="shared" si="114"/>
        <v>0</v>
      </c>
      <c r="O922" s="3">
        <f t="shared" si="115"/>
        <v>0</v>
      </c>
      <c r="P922" s="3">
        <f t="shared" si="117"/>
        <v>366</v>
      </c>
      <c r="Q922" s="51">
        <f t="shared" si="116"/>
        <v>186890.58</v>
      </c>
      <c r="R922" s="51"/>
      <c r="S922" s="51"/>
      <c r="T922" s="51"/>
      <c r="U922" s="51"/>
      <c r="V922" s="51"/>
      <c r="W922" s="13">
        <f t="shared" si="118"/>
        <v>90</v>
      </c>
      <c r="X922" s="14">
        <f t="shared" si="119"/>
        <v>40</v>
      </c>
    </row>
    <row r="923" spans="1:24" ht="14.5" x14ac:dyDescent="0.35">
      <c r="A923">
        <v>4482</v>
      </c>
      <c r="B923" t="s">
        <v>1191</v>
      </c>
      <c r="C923" t="s">
        <v>1385</v>
      </c>
      <c r="D923" t="s">
        <v>1192</v>
      </c>
      <c r="E923" t="s">
        <v>276</v>
      </c>
      <c r="F923" t="s">
        <v>1519</v>
      </c>
      <c r="G923" t="s">
        <v>1529</v>
      </c>
      <c r="H923" s="6">
        <v>38443</v>
      </c>
      <c r="I923" s="2">
        <v>45657</v>
      </c>
      <c r="J923">
        <v>923.43</v>
      </c>
      <c r="K923" s="45">
        <f t="shared" si="112"/>
        <v>3255.2166013071896</v>
      </c>
      <c r="L923" s="2"/>
      <c r="M923" s="3">
        <f t="shared" si="113"/>
        <v>366</v>
      </c>
      <c r="N923" s="3">
        <f t="shared" si="114"/>
        <v>0</v>
      </c>
      <c r="O923" s="3">
        <f t="shared" si="115"/>
        <v>0</v>
      </c>
      <c r="P923" s="3">
        <f t="shared" si="117"/>
        <v>366</v>
      </c>
      <c r="Q923" s="51">
        <f t="shared" si="116"/>
        <v>190885.10399999999</v>
      </c>
      <c r="R923" s="51"/>
      <c r="S923" s="51"/>
      <c r="T923" s="51"/>
      <c r="U923" s="51"/>
      <c r="V923" s="51"/>
      <c r="W923" s="13">
        <f t="shared" si="118"/>
        <v>90</v>
      </c>
      <c r="X923" s="14">
        <f t="shared" si="119"/>
        <v>40</v>
      </c>
    </row>
    <row r="924" spans="1:24" ht="14.5" x14ac:dyDescent="0.35">
      <c r="A924">
        <v>4483</v>
      </c>
      <c r="B924" t="s">
        <v>1194</v>
      </c>
      <c r="C924" t="s">
        <v>1385</v>
      </c>
      <c r="D924" t="s">
        <v>1079</v>
      </c>
      <c r="E924" t="s">
        <v>276</v>
      </c>
      <c r="F924" t="s">
        <v>1519</v>
      </c>
      <c r="G924" t="s">
        <v>1529</v>
      </c>
      <c r="H924" s="6">
        <v>40422</v>
      </c>
      <c r="I924" s="2">
        <v>45657</v>
      </c>
      <c r="J924">
        <v>510.63</v>
      </c>
      <c r="K924" s="45">
        <f t="shared" si="112"/>
        <v>1533.8604575163399</v>
      </c>
      <c r="L924" s="2"/>
      <c r="M924" s="3">
        <f t="shared" si="113"/>
        <v>366</v>
      </c>
      <c r="N924" s="3">
        <f t="shared" si="114"/>
        <v>0</v>
      </c>
      <c r="O924" s="3">
        <f t="shared" si="115"/>
        <v>0</v>
      </c>
      <c r="P924" s="3">
        <f t="shared" si="117"/>
        <v>366</v>
      </c>
      <c r="Q924" s="51">
        <f t="shared" si="116"/>
        <v>186890.58</v>
      </c>
      <c r="R924" s="51"/>
      <c r="S924" s="51"/>
      <c r="T924" s="51"/>
      <c r="U924" s="51"/>
      <c r="V924" s="51"/>
      <c r="W924" s="13">
        <f t="shared" si="118"/>
        <v>90</v>
      </c>
      <c r="X924" s="14">
        <f t="shared" si="119"/>
        <v>40</v>
      </c>
    </row>
    <row r="925" spans="1:24" ht="14.5" x14ac:dyDescent="0.35">
      <c r="A925">
        <v>4484</v>
      </c>
      <c r="B925" t="s">
        <v>1196</v>
      </c>
      <c r="C925" t="s">
        <v>1385</v>
      </c>
      <c r="D925" t="s">
        <v>1094</v>
      </c>
      <c r="E925" t="s">
        <v>276</v>
      </c>
      <c r="F925" t="s">
        <v>1520</v>
      </c>
      <c r="G925" t="s">
        <v>1529</v>
      </c>
      <c r="H925" s="6">
        <v>43132</v>
      </c>
      <c r="I925" s="2">
        <v>45657</v>
      </c>
      <c r="J925">
        <v>434.3</v>
      </c>
      <c r="K925" s="45">
        <f t="shared" si="112"/>
        <v>1206.3800653594772</v>
      </c>
      <c r="L925" s="2"/>
      <c r="M925" s="3">
        <f t="shared" si="113"/>
        <v>366</v>
      </c>
      <c r="N925" s="3">
        <f t="shared" si="114"/>
        <v>0</v>
      </c>
      <c r="O925" s="3">
        <f t="shared" si="115"/>
        <v>0</v>
      </c>
      <c r="P925" s="3">
        <f t="shared" si="117"/>
        <v>366</v>
      </c>
      <c r="Q925" s="51">
        <f t="shared" si="116"/>
        <v>158953.80000000002</v>
      </c>
      <c r="R925" s="51"/>
      <c r="S925" s="51"/>
      <c r="T925" s="51"/>
      <c r="U925" s="51"/>
      <c r="V925" s="51"/>
      <c r="W925" s="13">
        <f t="shared" si="118"/>
        <v>90</v>
      </c>
      <c r="X925" s="14">
        <f t="shared" si="119"/>
        <v>40</v>
      </c>
    </row>
    <row r="926" spans="1:24" ht="14.5" x14ac:dyDescent="0.35">
      <c r="A926">
        <v>4485</v>
      </c>
      <c r="B926" t="s">
        <v>1197</v>
      </c>
      <c r="C926" t="s">
        <v>1385</v>
      </c>
      <c r="D926" t="s">
        <v>1180</v>
      </c>
      <c r="E926" t="s">
        <v>276</v>
      </c>
      <c r="F926" t="s">
        <v>1519</v>
      </c>
      <c r="G926" t="s">
        <v>1529</v>
      </c>
      <c r="H926" s="6">
        <v>44228</v>
      </c>
      <c r="I926" s="2">
        <v>45657</v>
      </c>
      <c r="J926">
        <v>357.98</v>
      </c>
      <c r="K926" s="45">
        <f t="shared" si="112"/>
        <v>931.02431372549017</v>
      </c>
      <c r="L926" s="2"/>
      <c r="M926" s="3">
        <f t="shared" si="113"/>
        <v>366</v>
      </c>
      <c r="N926" s="3">
        <f t="shared" si="114"/>
        <v>0</v>
      </c>
      <c r="O926" s="3">
        <f t="shared" si="115"/>
        <v>0</v>
      </c>
      <c r="P926" s="3">
        <f t="shared" si="117"/>
        <v>366</v>
      </c>
      <c r="Q926" s="51">
        <f t="shared" si="116"/>
        <v>131020.68000000001</v>
      </c>
      <c r="R926" s="51"/>
      <c r="S926" s="51"/>
      <c r="T926" s="51"/>
      <c r="U926" s="51"/>
      <c r="V926" s="51"/>
      <c r="W926" s="13">
        <f t="shared" si="118"/>
        <v>90</v>
      </c>
      <c r="X926" s="14">
        <f t="shared" si="119"/>
        <v>40</v>
      </c>
    </row>
    <row r="927" spans="1:24" ht="14.5" x14ac:dyDescent="0.35">
      <c r="A927">
        <v>4486</v>
      </c>
      <c r="B927" t="s">
        <v>1198</v>
      </c>
      <c r="C927" t="s">
        <v>1385</v>
      </c>
      <c r="D927" t="s">
        <v>1094</v>
      </c>
      <c r="E927" t="s">
        <v>276</v>
      </c>
      <c r="F927" t="s">
        <v>1520</v>
      </c>
      <c r="G927" t="s">
        <v>1529</v>
      </c>
      <c r="H927" s="6">
        <v>42373</v>
      </c>
      <c r="I927" s="2">
        <v>45657</v>
      </c>
      <c r="J927">
        <v>510.63</v>
      </c>
      <c r="K927" s="45">
        <f t="shared" si="112"/>
        <v>1340.154248366013</v>
      </c>
      <c r="L927" s="2"/>
      <c r="M927" s="3">
        <f t="shared" si="113"/>
        <v>366</v>
      </c>
      <c r="N927" s="3">
        <f t="shared" si="114"/>
        <v>0</v>
      </c>
      <c r="O927" s="3">
        <f t="shared" si="115"/>
        <v>0</v>
      </c>
      <c r="P927" s="3">
        <f t="shared" si="117"/>
        <v>366</v>
      </c>
      <c r="Q927" s="51">
        <f t="shared" si="116"/>
        <v>186890.58</v>
      </c>
      <c r="R927" s="51"/>
      <c r="S927" s="51"/>
      <c r="T927" s="51"/>
      <c r="U927" s="51"/>
      <c r="V927" s="51"/>
      <c r="W927" s="13">
        <f t="shared" si="118"/>
        <v>90</v>
      </c>
      <c r="X927" s="14">
        <f t="shared" si="119"/>
        <v>40</v>
      </c>
    </row>
    <row r="928" spans="1:24" ht="14.5" x14ac:dyDescent="0.35">
      <c r="A928">
        <v>4488</v>
      </c>
      <c r="B928" t="s">
        <v>1199</v>
      </c>
      <c r="C928" t="s">
        <v>1385</v>
      </c>
      <c r="D928" t="s">
        <v>1094</v>
      </c>
      <c r="E928" t="s">
        <v>276</v>
      </c>
      <c r="F928" t="s">
        <v>1520</v>
      </c>
      <c r="G928" t="s">
        <v>1529</v>
      </c>
      <c r="H928" s="6">
        <v>43132</v>
      </c>
      <c r="I928" s="2">
        <v>45657</v>
      </c>
      <c r="J928">
        <v>434.3</v>
      </c>
      <c r="K928" s="45">
        <f t="shared" si="112"/>
        <v>1185.9424183006536</v>
      </c>
      <c r="L928" s="2"/>
      <c r="M928" s="3">
        <f t="shared" si="113"/>
        <v>366</v>
      </c>
      <c r="N928" s="3">
        <f t="shared" si="114"/>
        <v>0</v>
      </c>
      <c r="O928" s="3">
        <f t="shared" si="115"/>
        <v>0</v>
      </c>
      <c r="P928" s="3">
        <f t="shared" si="117"/>
        <v>366</v>
      </c>
      <c r="Q928" s="51">
        <f t="shared" si="116"/>
        <v>158953.80000000002</v>
      </c>
      <c r="R928" s="51"/>
      <c r="S928" s="51"/>
      <c r="T928" s="51"/>
      <c r="U928" s="51"/>
      <c r="V928" s="51"/>
      <c r="W928" s="13">
        <f t="shared" si="118"/>
        <v>90</v>
      </c>
      <c r="X928" s="14">
        <f t="shared" si="119"/>
        <v>40</v>
      </c>
    </row>
    <row r="929" spans="1:24" ht="14.5" x14ac:dyDescent="0.35">
      <c r="A929">
        <v>4489</v>
      </c>
      <c r="B929" t="s">
        <v>1200</v>
      </c>
      <c r="C929" t="s">
        <v>1385</v>
      </c>
      <c r="D929" t="s">
        <v>1192</v>
      </c>
      <c r="E929" t="s">
        <v>276</v>
      </c>
      <c r="F929" t="s">
        <v>1519</v>
      </c>
      <c r="G929" t="s">
        <v>1529</v>
      </c>
      <c r="H929" s="6">
        <v>36017</v>
      </c>
      <c r="I929" s="2">
        <v>45657</v>
      </c>
      <c r="J929">
        <v>923.43</v>
      </c>
      <c r="K929" s="45">
        <f t="shared" si="112"/>
        <v>3987.2056209150323</v>
      </c>
      <c r="L929" s="2"/>
      <c r="M929" s="3">
        <f t="shared" si="113"/>
        <v>366</v>
      </c>
      <c r="N929" s="3">
        <f t="shared" si="114"/>
        <v>0</v>
      </c>
      <c r="O929" s="3">
        <f t="shared" si="115"/>
        <v>0</v>
      </c>
      <c r="P929" s="3">
        <f t="shared" si="117"/>
        <v>366</v>
      </c>
      <c r="Q929" s="51">
        <f t="shared" si="116"/>
        <v>190885.10399999999</v>
      </c>
      <c r="R929" s="51"/>
      <c r="S929" s="51"/>
      <c r="T929" s="51"/>
      <c r="U929" s="51"/>
      <c r="V929" s="51"/>
      <c r="W929" s="13">
        <f t="shared" si="118"/>
        <v>90</v>
      </c>
      <c r="X929" s="14">
        <f t="shared" si="119"/>
        <v>40</v>
      </c>
    </row>
    <row r="930" spans="1:24" ht="14.5" x14ac:dyDescent="0.35">
      <c r="A930">
        <v>4491</v>
      </c>
      <c r="B930" t="s">
        <v>1202</v>
      </c>
      <c r="C930" t="s">
        <v>1385</v>
      </c>
      <c r="D930" t="s">
        <v>1062</v>
      </c>
      <c r="E930" t="s">
        <v>276</v>
      </c>
      <c r="F930" t="s">
        <v>1063</v>
      </c>
      <c r="G930" t="s">
        <v>40</v>
      </c>
      <c r="H930" s="6">
        <v>45061</v>
      </c>
      <c r="I930" s="2">
        <v>45657</v>
      </c>
      <c r="J930">
        <v>301.32</v>
      </c>
      <c r="K930" s="45">
        <f t="shared" si="112"/>
        <v>803.29679738562095</v>
      </c>
      <c r="L930" s="2"/>
      <c r="M930" s="3">
        <f t="shared" si="113"/>
        <v>366</v>
      </c>
      <c r="N930" s="3">
        <f t="shared" si="114"/>
        <v>0</v>
      </c>
      <c r="O930" s="3">
        <f t="shared" si="115"/>
        <v>0</v>
      </c>
      <c r="P930" s="3">
        <f t="shared" si="117"/>
        <v>366</v>
      </c>
      <c r="Q930" s="51">
        <f t="shared" si="116"/>
        <v>110283.12</v>
      </c>
      <c r="R930" s="51"/>
      <c r="S930" s="51"/>
      <c r="T930" s="51"/>
      <c r="U930" s="51"/>
      <c r="V930" s="51"/>
      <c r="W930" s="13">
        <f t="shared" si="118"/>
        <v>90</v>
      </c>
      <c r="X930" s="14">
        <f t="shared" si="119"/>
        <v>40</v>
      </c>
    </row>
    <row r="931" spans="1:24" ht="14.5" x14ac:dyDescent="0.35">
      <c r="A931">
        <v>4492</v>
      </c>
      <c r="B931" t="s">
        <v>1203</v>
      </c>
      <c r="C931" t="s">
        <v>1385</v>
      </c>
      <c r="D931" t="s">
        <v>1097</v>
      </c>
      <c r="E931" t="s">
        <v>276</v>
      </c>
      <c r="F931" t="s">
        <v>1069</v>
      </c>
      <c r="G931" t="s">
        <v>40</v>
      </c>
      <c r="H931" s="6">
        <v>45068</v>
      </c>
      <c r="I931" s="2">
        <v>45657</v>
      </c>
      <c r="J931">
        <v>286.27</v>
      </c>
      <c r="K931" s="45">
        <f t="shared" si="112"/>
        <v>618.14555555555557</v>
      </c>
      <c r="L931" s="2"/>
      <c r="M931" s="3">
        <f t="shared" si="113"/>
        <v>366</v>
      </c>
      <c r="N931" s="3">
        <f t="shared" si="114"/>
        <v>1</v>
      </c>
      <c r="O931" s="3">
        <f t="shared" si="115"/>
        <v>0</v>
      </c>
      <c r="P931" s="3">
        <f t="shared" si="117"/>
        <v>365</v>
      </c>
      <c r="Q931" s="51">
        <f t="shared" si="116"/>
        <v>104488.54999999999</v>
      </c>
      <c r="R931" s="51"/>
      <c r="S931" s="51"/>
      <c r="T931" s="51"/>
      <c r="U931" s="51"/>
      <c r="V931" s="51"/>
      <c r="W931" s="13">
        <f t="shared" si="118"/>
        <v>89.754098360655732</v>
      </c>
      <c r="X931" s="14">
        <f t="shared" si="119"/>
        <v>39.89071038251366</v>
      </c>
    </row>
    <row r="932" spans="1:24" ht="14.5" x14ac:dyDescent="0.35">
      <c r="A932">
        <v>4493</v>
      </c>
      <c r="B932" t="s">
        <v>1204</v>
      </c>
      <c r="C932" t="s">
        <v>1385</v>
      </c>
      <c r="D932" t="s">
        <v>1097</v>
      </c>
      <c r="E932" t="s">
        <v>276</v>
      </c>
      <c r="F932" t="s">
        <v>1069</v>
      </c>
      <c r="G932" t="s">
        <v>40</v>
      </c>
      <c r="H932" s="6">
        <v>45068</v>
      </c>
      <c r="I932" s="2">
        <v>45657</v>
      </c>
      <c r="J932">
        <v>286.27</v>
      </c>
      <c r="K932" s="45">
        <f t="shared" si="112"/>
        <v>618.64562091503274</v>
      </c>
      <c r="L932" s="2"/>
      <c r="M932" s="3">
        <f t="shared" si="113"/>
        <v>366</v>
      </c>
      <c r="N932" s="3">
        <f t="shared" si="114"/>
        <v>1</v>
      </c>
      <c r="O932" s="3">
        <f t="shared" si="115"/>
        <v>1</v>
      </c>
      <c r="P932" s="3">
        <f t="shared" si="117"/>
        <v>364</v>
      </c>
      <c r="Q932" s="51">
        <f t="shared" si="116"/>
        <v>104202.28</v>
      </c>
      <c r="R932" s="51"/>
      <c r="S932" s="51"/>
      <c r="T932" s="51"/>
      <c r="U932" s="51"/>
      <c r="V932" s="51"/>
      <c r="W932" s="13">
        <f t="shared" si="118"/>
        <v>89.508196721311478</v>
      </c>
      <c r="X932" s="14">
        <f t="shared" si="119"/>
        <v>39.781420765027335</v>
      </c>
    </row>
    <row r="933" spans="1:24" ht="14.5" x14ac:dyDescent="0.35">
      <c r="A933">
        <v>4494</v>
      </c>
      <c r="B933" t="s">
        <v>1205</v>
      </c>
      <c r="C933" t="s">
        <v>1385</v>
      </c>
      <c r="D933" t="s">
        <v>143</v>
      </c>
      <c r="E933" t="s">
        <v>276</v>
      </c>
      <c r="F933" t="s">
        <v>1063</v>
      </c>
      <c r="G933" t="s">
        <v>40</v>
      </c>
      <c r="H933" s="6">
        <v>45208</v>
      </c>
      <c r="I933" s="2">
        <v>45657</v>
      </c>
      <c r="J933">
        <v>286.27</v>
      </c>
      <c r="K933" s="45">
        <f t="shared" si="112"/>
        <v>513.55032679738565</v>
      </c>
      <c r="L933" s="2"/>
      <c r="M933" s="3">
        <f t="shared" si="113"/>
        <v>366</v>
      </c>
      <c r="N933" s="3">
        <f t="shared" si="114"/>
        <v>4</v>
      </c>
      <c r="O933" s="3">
        <f t="shared" si="115"/>
        <v>5</v>
      </c>
      <c r="P933" s="3">
        <f t="shared" si="117"/>
        <v>357</v>
      </c>
      <c r="Q933" s="51">
        <f t="shared" si="116"/>
        <v>102198.39</v>
      </c>
      <c r="R933" s="51"/>
      <c r="S933" s="51"/>
      <c r="T933" s="51"/>
      <c r="U933" s="51"/>
      <c r="V933" s="51"/>
      <c r="W933" s="13">
        <f t="shared" si="118"/>
        <v>87.786885245901644</v>
      </c>
      <c r="X933" s="14">
        <f t="shared" si="119"/>
        <v>39.016393442622942</v>
      </c>
    </row>
    <row r="934" spans="1:24" ht="14.5" x14ac:dyDescent="0.35">
      <c r="A934">
        <v>4495</v>
      </c>
      <c r="B934" t="s">
        <v>1480</v>
      </c>
      <c r="C934" t="s">
        <v>1385</v>
      </c>
      <c r="D934" t="s">
        <v>1077</v>
      </c>
      <c r="E934" t="s">
        <v>276</v>
      </c>
      <c r="F934" t="s">
        <v>1063</v>
      </c>
      <c r="G934" t="s">
        <v>40</v>
      </c>
      <c r="H934" s="6">
        <v>45348</v>
      </c>
      <c r="I934" s="2">
        <v>45657</v>
      </c>
      <c r="J934">
        <v>286.27</v>
      </c>
      <c r="K934" s="45">
        <f t="shared" si="112"/>
        <v>520.09549019607857</v>
      </c>
      <c r="L934" s="2"/>
      <c r="M934" s="3">
        <f t="shared" si="113"/>
        <v>310</v>
      </c>
      <c r="N934" s="3">
        <f t="shared" si="114"/>
        <v>3</v>
      </c>
      <c r="O934" s="3">
        <f t="shared" si="115"/>
        <v>0</v>
      </c>
      <c r="P934" s="3">
        <f t="shared" si="117"/>
        <v>307</v>
      </c>
      <c r="Q934" s="51">
        <f t="shared" si="116"/>
        <v>87884.89</v>
      </c>
      <c r="R934" s="51"/>
      <c r="S934" s="51"/>
      <c r="T934" s="51"/>
      <c r="U934" s="51"/>
      <c r="V934" s="51"/>
      <c r="W934" s="13">
        <f t="shared" si="118"/>
        <v>75.491803278688522</v>
      </c>
      <c r="X934" s="14">
        <f t="shared" si="119"/>
        <v>33.551912568306008</v>
      </c>
    </row>
    <row r="935" spans="1:24" ht="14.5" x14ac:dyDescent="0.35">
      <c r="A935">
        <v>4496</v>
      </c>
      <c r="B935" t="s">
        <v>1481</v>
      </c>
      <c r="C935" t="s">
        <v>1488</v>
      </c>
      <c r="D935" t="s">
        <v>253</v>
      </c>
      <c r="E935" t="s">
        <v>276</v>
      </c>
      <c r="F935" t="s">
        <v>1063</v>
      </c>
      <c r="G935" t="s">
        <v>40</v>
      </c>
      <c r="H935" s="6">
        <v>45446</v>
      </c>
      <c r="I935" s="2">
        <v>45657</v>
      </c>
      <c r="J935">
        <v>268.75</v>
      </c>
      <c r="K935" s="45" t="e">
        <f t="shared" si="112"/>
        <v>#N/A</v>
      </c>
      <c r="L935" s="2"/>
      <c r="M935" s="3">
        <f t="shared" si="113"/>
        <v>212</v>
      </c>
      <c r="N935" s="3">
        <f t="shared" si="114"/>
        <v>0</v>
      </c>
      <c r="O935" s="3">
        <f t="shared" si="115"/>
        <v>0</v>
      </c>
      <c r="P935" s="3">
        <f t="shared" si="117"/>
        <v>212</v>
      </c>
      <c r="Q935" s="51">
        <f t="shared" si="116"/>
        <v>56975</v>
      </c>
      <c r="R935" s="51"/>
      <c r="S935" s="51"/>
      <c r="T935" s="51"/>
      <c r="U935" s="51"/>
      <c r="V935" s="51"/>
      <c r="W935" s="13">
        <f t="shared" si="118"/>
        <v>52.131147540983605</v>
      </c>
      <c r="X935" s="14">
        <f t="shared" si="119"/>
        <v>23.169398907103826</v>
      </c>
    </row>
    <row r="936" spans="1:24" ht="15.75" customHeight="1" x14ac:dyDescent="0.35">
      <c r="A936">
        <v>4497</v>
      </c>
      <c r="B936" t="s">
        <v>1482</v>
      </c>
      <c r="C936" t="s">
        <v>1385</v>
      </c>
      <c r="D936" t="s">
        <v>1142</v>
      </c>
      <c r="E936" t="s">
        <v>276</v>
      </c>
      <c r="F936" t="s">
        <v>1063</v>
      </c>
      <c r="G936" t="s">
        <v>40</v>
      </c>
      <c r="H936" s="6">
        <v>45474</v>
      </c>
      <c r="I936" s="2">
        <v>45657</v>
      </c>
      <c r="J936">
        <v>286.27</v>
      </c>
      <c r="K936" s="45">
        <f t="shared" si="112"/>
        <v>513.19215686274515</v>
      </c>
      <c r="L936" s="2"/>
      <c r="M936" s="3">
        <f t="shared" si="113"/>
        <v>184</v>
      </c>
      <c r="N936" s="3">
        <f t="shared" si="114"/>
        <v>13</v>
      </c>
      <c r="O936" s="3">
        <f t="shared" si="115"/>
        <v>0</v>
      </c>
      <c r="P936" s="3">
        <f t="shared" si="117"/>
        <v>171</v>
      </c>
      <c r="Q936" s="51">
        <f t="shared" si="116"/>
        <v>48952.17</v>
      </c>
      <c r="R936" s="51"/>
      <c r="S936" s="51"/>
      <c r="T936" s="51"/>
      <c r="U936" s="51"/>
      <c r="V936" s="51"/>
      <c r="W936" s="13">
        <f t="shared" si="118"/>
        <v>42.049180327868854</v>
      </c>
      <c r="X936" s="14">
        <f t="shared" si="119"/>
        <v>18.688524590163937</v>
      </c>
    </row>
    <row r="937" spans="1:24" ht="15.75" customHeight="1" x14ac:dyDescent="0.35">
      <c r="A937">
        <v>4498</v>
      </c>
      <c r="B937" t="s">
        <v>1483</v>
      </c>
      <c r="C937" t="s">
        <v>1385</v>
      </c>
      <c r="D937" t="s">
        <v>1077</v>
      </c>
      <c r="E937" t="s">
        <v>276</v>
      </c>
      <c r="F937" t="s">
        <v>1063</v>
      </c>
      <c r="G937" t="s">
        <v>40</v>
      </c>
      <c r="H937" s="6">
        <v>45523</v>
      </c>
      <c r="I937" s="2">
        <v>45657</v>
      </c>
      <c r="J937">
        <v>286.27</v>
      </c>
      <c r="K937" s="45">
        <f t="shared" si="112"/>
        <v>324.33692810457518</v>
      </c>
      <c r="L937" s="2"/>
      <c r="M937" s="3">
        <f t="shared" si="113"/>
        <v>135</v>
      </c>
      <c r="N937" s="3">
        <f t="shared" si="114"/>
        <v>7</v>
      </c>
      <c r="O937" s="3">
        <f t="shared" si="115"/>
        <v>0</v>
      </c>
      <c r="P937" s="3">
        <f t="shared" si="117"/>
        <v>128</v>
      </c>
      <c r="Q937" s="51">
        <f t="shared" si="116"/>
        <v>36642.559999999998</v>
      </c>
      <c r="R937" s="51"/>
      <c r="S937" s="51"/>
      <c r="T937" s="51"/>
      <c r="U937" s="51"/>
      <c r="V937" s="51"/>
      <c r="W937" s="13">
        <f t="shared" si="118"/>
        <v>31.475409836065573</v>
      </c>
      <c r="X937" s="14">
        <f t="shared" si="119"/>
        <v>13.989071038251367</v>
      </c>
    </row>
    <row r="938" spans="1:24" ht="15.75" customHeight="1" x14ac:dyDescent="0.35">
      <c r="A938">
        <v>4507</v>
      </c>
      <c r="B938" t="s">
        <v>1206</v>
      </c>
      <c r="C938" t="s">
        <v>1385</v>
      </c>
      <c r="D938" t="s">
        <v>1207</v>
      </c>
      <c r="E938" t="s">
        <v>276</v>
      </c>
      <c r="F938" t="s">
        <v>1520</v>
      </c>
      <c r="G938" t="s">
        <v>1529</v>
      </c>
      <c r="H938" s="6">
        <v>41127</v>
      </c>
      <c r="I938" s="2">
        <v>45657</v>
      </c>
      <c r="J938">
        <v>923.43</v>
      </c>
      <c r="K938" s="45">
        <f t="shared" si="112"/>
        <v>1896.3864052287581</v>
      </c>
      <c r="L938" s="2"/>
      <c r="M938" s="3">
        <f t="shared" si="113"/>
        <v>366</v>
      </c>
      <c r="N938" s="3">
        <f t="shared" si="114"/>
        <v>0</v>
      </c>
      <c r="O938" s="3">
        <f t="shared" si="115"/>
        <v>0</v>
      </c>
      <c r="P938" s="3">
        <f t="shared" si="117"/>
        <v>366</v>
      </c>
      <c r="Q938" s="51">
        <f t="shared" si="116"/>
        <v>190885.10399999999</v>
      </c>
      <c r="R938" s="51"/>
      <c r="S938" s="51"/>
      <c r="T938" s="51"/>
      <c r="U938" s="51"/>
      <c r="V938" s="51"/>
      <c r="W938" s="13">
        <f t="shared" si="118"/>
        <v>90</v>
      </c>
      <c r="X938" s="14">
        <f t="shared" si="119"/>
        <v>40</v>
      </c>
    </row>
    <row r="939" spans="1:24" ht="14.5" x14ac:dyDescent="0.35">
      <c r="A939">
        <v>4508</v>
      </c>
      <c r="B939" t="s">
        <v>1209</v>
      </c>
      <c r="C939" t="s">
        <v>1385</v>
      </c>
      <c r="D939" t="s">
        <v>450</v>
      </c>
      <c r="E939" t="s">
        <v>276</v>
      </c>
      <c r="F939" t="s">
        <v>1063</v>
      </c>
      <c r="G939" t="s">
        <v>1529</v>
      </c>
      <c r="H939" s="6">
        <v>43374</v>
      </c>
      <c r="I939" s="2">
        <v>45657</v>
      </c>
      <c r="J939">
        <v>459.03</v>
      </c>
      <c r="K939" s="45">
        <f t="shared" si="112"/>
        <v>1077.4367320261438</v>
      </c>
      <c r="L939" s="2"/>
      <c r="M939" s="3">
        <f t="shared" si="113"/>
        <v>366</v>
      </c>
      <c r="N939" s="3">
        <f t="shared" si="114"/>
        <v>0</v>
      </c>
      <c r="O939" s="3">
        <f t="shared" si="115"/>
        <v>0</v>
      </c>
      <c r="P939" s="3">
        <f t="shared" si="117"/>
        <v>366</v>
      </c>
      <c r="Q939" s="51">
        <f t="shared" si="116"/>
        <v>168004.97999999998</v>
      </c>
      <c r="R939" s="51"/>
      <c r="S939" s="51"/>
      <c r="T939" s="51"/>
      <c r="U939" s="51"/>
      <c r="V939" s="51"/>
      <c r="W939" s="13">
        <f t="shared" si="118"/>
        <v>90</v>
      </c>
      <c r="X939" s="14">
        <f t="shared" si="119"/>
        <v>40</v>
      </c>
    </row>
    <row r="940" spans="1:24" ht="14.5" x14ac:dyDescent="0.35">
      <c r="A940">
        <v>5043</v>
      </c>
      <c r="B940" t="s">
        <v>1211</v>
      </c>
      <c r="C940" t="s">
        <v>1385</v>
      </c>
      <c r="D940" t="s">
        <v>1212</v>
      </c>
      <c r="E940" t="s">
        <v>8</v>
      </c>
      <c r="F940" t="s">
        <v>1213</v>
      </c>
      <c r="G940" t="s">
        <v>1529</v>
      </c>
      <c r="H940" s="6">
        <v>43313</v>
      </c>
      <c r="I940" s="2">
        <v>45657</v>
      </c>
      <c r="J940">
        <v>438.6</v>
      </c>
      <c r="K940" s="45">
        <f t="shared" si="112"/>
        <v>880.49045751634014</v>
      </c>
      <c r="L940" s="2"/>
      <c r="M940" s="3">
        <f t="shared" si="113"/>
        <v>366</v>
      </c>
      <c r="N940" s="3">
        <f t="shared" si="114"/>
        <v>0</v>
      </c>
      <c r="O940" s="3">
        <f t="shared" si="115"/>
        <v>0</v>
      </c>
      <c r="P940" s="3">
        <f t="shared" si="117"/>
        <v>366</v>
      </c>
      <c r="Q940" s="51">
        <f t="shared" si="116"/>
        <v>160527.6</v>
      </c>
      <c r="R940" s="51"/>
      <c r="S940" s="51"/>
      <c r="T940" s="51"/>
      <c r="U940" s="51"/>
      <c r="V940" s="51"/>
      <c r="W940" s="13">
        <f t="shared" si="118"/>
        <v>90</v>
      </c>
      <c r="X940" s="14">
        <f t="shared" si="119"/>
        <v>40</v>
      </c>
    </row>
    <row r="941" spans="1:24" ht="14.5" x14ac:dyDescent="0.35">
      <c r="A941">
        <v>5045</v>
      </c>
      <c r="B941" t="s">
        <v>1215</v>
      </c>
      <c r="C941" t="s">
        <v>1385</v>
      </c>
      <c r="D941" t="s">
        <v>1216</v>
      </c>
      <c r="E941" t="s">
        <v>276</v>
      </c>
      <c r="F941" t="s">
        <v>304</v>
      </c>
      <c r="G941" t="s">
        <v>1529</v>
      </c>
      <c r="H941" s="6">
        <v>40634</v>
      </c>
      <c r="I941" s="2">
        <v>45657</v>
      </c>
      <c r="J941">
        <v>490.2</v>
      </c>
      <c r="K941" s="45">
        <f t="shared" si="112"/>
        <v>916.44098039215692</v>
      </c>
      <c r="L941" s="2"/>
      <c r="M941" s="3">
        <f t="shared" si="113"/>
        <v>366</v>
      </c>
      <c r="N941" s="3">
        <f t="shared" si="114"/>
        <v>0</v>
      </c>
      <c r="O941" s="3">
        <f t="shared" si="115"/>
        <v>0</v>
      </c>
      <c r="P941" s="3">
        <f t="shared" si="117"/>
        <v>366</v>
      </c>
      <c r="Q941" s="51">
        <f t="shared" si="116"/>
        <v>179413.19999999998</v>
      </c>
      <c r="R941" s="51"/>
      <c r="S941" s="51"/>
      <c r="T941" s="51"/>
      <c r="U941" s="51"/>
      <c r="V941" s="51"/>
      <c r="W941" s="13">
        <f t="shared" si="118"/>
        <v>90</v>
      </c>
      <c r="X941" s="14">
        <f t="shared" si="119"/>
        <v>40</v>
      </c>
    </row>
    <row r="942" spans="1:24" ht="14.5" x14ac:dyDescent="0.35">
      <c r="A942">
        <v>5062</v>
      </c>
      <c r="B942" t="s">
        <v>1218</v>
      </c>
      <c r="C942" t="s">
        <v>1385</v>
      </c>
      <c r="D942" t="s">
        <v>1219</v>
      </c>
      <c r="E942" t="s">
        <v>8</v>
      </c>
      <c r="F942" t="s">
        <v>709</v>
      </c>
      <c r="G942" t="s">
        <v>1529</v>
      </c>
      <c r="H942" s="6">
        <v>43497</v>
      </c>
      <c r="I942" s="2">
        <v>45657</v>
      </c>
      <c r="J942">
        <v>490.2</v>
      </c>
      <c r="K942" s="45">
        <f t="shared" si="112"/>
        <v>986.9722222222224</v>
      </c>
      <c r="L942" s="2"/>
      <c r="M942" s="3">
        <f t="shared" si="113"/>
        <v>366</v>
      </c>
      <c r="N942" s="3">
        <f t="shared" si="114"/>
        <v>0</v>
      </c>
      <c r="O942" s="3">
        <f t="shared" si="115"/>
        <v>0</v>
      </c>
      <c r="P942" s="3">
        <f t="shared" si="117"/>
        <v>366</v>
      </c>
      <c r="Q942" s="51">
        <f t="shared" si="116"/>
        <v>179413.19999999998</v>
      </c>
      <c r="R942" s="51"/>
      <c r="S942" s="51"/>
      <c r="T942" s="51"/>
      <c r="U942" s="51"/>
      <c r="V942" s="51"/>
      <c r="W942" s="13">
        <f t="shared" si="118"/>
        <v>90</v>
      </c>
      <c r="X942" s="14">
        <f t="shared" si="119"/>
        <v>40</v>
      </c>
    </row>
    <row r="943" spans="1:24" ht="14.5" x14ac:dyDescent="0.35">
      <c r="A943">
        <v>5079</v>
      </c>
      <c r="B943" t="s">
        <v>1221</v>
      </c>
      <c r="C943" t="s">
        <v>1385</v>
      </c>
      <c r="D943" t="s">
        <v>1222</v>
      </c>
      <c r="E943" t="s">
        <v>8</v>
      </c>
      <c r="F943" t="s">
        <v>1223</v>
      </c>
      <c r="G943" t="s">
        <v>1529</v>
      </c>
      <c r="H943" s="6">
        <v>41365</v>
      </c>
      <c r="I943" s="2">
        <v>45657</v>
      </c>
      <c r="J943">
        <v>1071.78</v>
      </c>
      <c r="K943" s="45">
        <f t="shared" si="112"/>
        <v>2048.7164052287576</v>
      </c>
      <c r="L943" s="2"/>
      <c r="M943" s="3">
        <f t="shared" si="113"/>
        <v>366</v>
      </c>
      <c r="N943" s="3">
        <f t="shared" si="114"/>
        <v>0</v>
      </c>
      <c r="O943" s="3">
        <f t="shared" si="115"/>
        <v>0</v>
      </c>
      <c r="P943" s="3">
        <f t="shared" si="117"/>
        <v>366</v>
      </c>
      <c r="Q943" s="51">
        <f t="shared" si="116"/>
        <v>190885.10399999999</v>
      </c>
      <c r="R943" s="51"/>
      <c r="S943" s="51"/>
      <c r="T943" s="51"/>
      <c r="U943" s="51"/>
      <c r="V943" s="51"/>
      <c r="W943" s="13">
        <f t="shared" si="118"/>
        <v>90</v>
      </c>
      <c r="X943" s="14">
        <f t="shared" si="119"/>
        <v>40</v>
      </c>
    </row>
    <row r="944" spans="1:24" ht="14.5" x14ac:dyDescent="0.35">
      <c r="A944">
        <v>5086</v>
      </c>
      <c r="B944" t="s">
        <v>1224</v>
      </c>
      <c r="C944" t="s">
        <v>1385</v>
      </c>
      <c r="D944" t="s">
        <v>1225</v>
      </c>
      <c r="E944" t="s">
        <v>8</v>
      </c>
      <c r="F944" t="s">
        <v>1223</v>
      </c>
      <c r="G944" t="s">
        <v>1529</v>
      </c>
      <c r="H944" s="6">
        <v>38534</v>
      </c>
      <c r="I944" s="2">
        <v>45657</v>
      </c>
      <c r="J944">
        <v>490.2</v>
      </c>
      <c r="K944" s="45">
        <f t="shared" si="112"/>
        <v>956.92810457516362</v>
      </c>
      <c r="L944" s="2"/>
      <c r="M944" s="3">
        <f t="shared" si="113"/>
        <v>366</v>
      </c>
      <c r="N944" s="3">
        <f t="shared" si="114"/>
        <v>0</v>
      </c>
      <c r="O944" s="3">
        <f t="shared" si="115"/>
        <v>0</v>
      </c>
      <c r="P944" s="3">
        <f t="shared" si="117"/>
        <v>366</v>
      </c>
      <c r="Q944" s="51">
        <f t="shared" si="116"/>
        <v>179413.19999999998</v>
      </c>
      <c r="R944" s="51"/>
      <c r="S944" s="51"/>
      <c r="T944" s="51"/>
      <c r="U944" s="51"/>
      <c r="V944" s="51"/>
      <c r="W944" s="13">
        <f t="shared" si="118"/>
        <v>90</v>
      </c>
      <c r="X944" s="14">
        <f t="shared" si="119"/>
        <v>40</v>
      </c>
    </row>
    <row r="945" spans="1:24" ht="14.5" x14ac:dyDescent="0.35">
      <c r="A945">
        <v>5113</v>
      </c>
      <c r="B945" t="s">
        <v>1227</v>
      </c>
      <c r="C945" t="s">
        <v>1385</v>
      </c>
      <c r="D945" t="s">
        <v>1228</v>
      </c>
      <c r="E945" t="s">
        <v>8</v>
      </c>
      <c r="F945" t="s">
        <v>1257</v>
      </c>
      <c r="G945" t="s">
        <v>1529</v>
      </c>
      <c r="H945" s="6">
        <v>37027</v>
      </c>
      <c r="I945" s="2">
        <v>45657</v>
      </c>
      <c r="J945">
        <v>461.18</v>
      </c>
      <c r="K945" s="45">
        <f t="shared" si="112"/>
        <v>969.86836601307175</v>
      </c>
      <c r="L945" s="2"/>
      <c r="M945" s="3">
        <f t="shared" si="113"/>
        <v>366</v>
      </c>
      <c r="N945" s="3">
        <f t="shared" si="114"/>
        <v>0</v>
      </c>
      <c r="O945" s="3">
        <f t="shared" si="115"/>
        <v>0</v>
      </c>
      <c r="P945" s="3">
        <f t="shared" si="117"/>
        <v>366</v>
      </c>
      <c r="Q945" s="51">
        <f t="shared" si="116"/>
        <v>168791.88</v>
      </c>
      <c r="R945" s="51"/>
      <c r="S945" s="51"/>
      <c r="T945" s="51"/>
      <c r="U945" s="51"/>
      <c r="V945" s="51"/>
      <c r="W945" s="13">
        <f t="shared" si="118"/>
        <v>90</v>
      </c>
      <c r="X945" s="14">
        <f t="shared" si="119"/>
        <v>40</v>
      </c>
    </row>
    <row r="946" spans="1:24" ht="14.5" x14ac:dyDescent="0.35">
      <c r="A946">
        <v>5120</v>
      </c>
      <c r="B946" t="s">
        <v>1230</v>
      </c>
      <c r="C946" t="s">
        <v>1385</v>
      </c>
      <c r="D946" t="s">
        <v>1225</v>
      </c>
      <c r="E946" t="s">
        <v>8</v>
      </c>
      <c r="F946" t="s">
        <v>1223</v>
      </c>
      <c r="G946" t="s">
        <v>1529</v>
      </c>
      <c r="H946" s="6">
        <v>44044</v>
      </c>
      <c r="I946" s="2">
        <v>45657</v>
      </c>
      <c r="J946">
        <v>337.55</v>
      </c>
      <c r="K946" s="45">
        <f t="shared" si="112"/>
        <v>677.75</v>
      </c>
      <c r="L946" s="2"/>
      <c r="M946" s="3">
        <f t="shared" si="113"/>
        <v>366</v>
      </c>
      <c r="N946" s="3">
        <f t="shared" si="114"/>
        <v>0</v>
      </c>
      <c r="O946" s="3">
        <f t="shared" si="115"/>
        <v>0</v>
      </c>
      <c r="P946" s="3">
        <f t="shared" si="117"/>
        <v>366</v>
      </c>
      <c r="Q946" s="51">
        <f t="shared" si="116"/>
        <v>123543.3</v>
      </c>
      <c r="R946" s="51"/>
      <c r="S946" s="51"/>
      <c r="T946" s="51"/>
      <c r="U946" s="51"/>
      <c r="V946" s="51"/>
      <c r="W946" s="13">
        <f t="shared" si="118"/>
        <v>90</v>
      </c>
      <c r="X946" s="14">
        <f t="shared" si="119"/>
        <v>40</v>
      </c>
    </row>
    <row r="947" spans="1:24" ht="14.5" x14ac:dyDescent="0.35">
      <c r="A947">
        <v>5122</v>
      </c>
      <c r="B947" t="s">
        <v>1231</v>
      </c>
      <c r="C947" t="s">
        <v>1385</v>
      </c>
      <c r="D947" t="s">
        <v>1232</v>
      </c>
      <c r="E947" t="s">
        <v>8</v>
      </c>
      <c r="F947" t="s">
        <v>1257</v>
      </c>
      <c r="G947" t="s">
        <v>1529</v>
      </c>
      <c r="H947" s="6">
        <v>33882</v>
      </c>
      <c r="I947" s="2">
        <v>45657</v>
      </c>
      <c r="J947">
        <v>711.65</v>
      </c>
      <c r="K947" s="45">
        <f t="shared" si="112"/>
        <v>1561.7415032679733</v>
      </c>
      <c r="L947" s="2"/>
      <c r="M947" s="3">
        <f t="shared" si="113"/>
        <v>366</v>
      </c>
      <c r="N947" s="3">
        <f t="shared" si="114"/>
        <v>0</v>
      </c>
      <c r="O947" s="3">
        <f t="shared" si="115"/>
        <v>0</v>
      </c>
      <c r="P947" s="3">
        <f t="shared" si="117"/>
        <v>366</v>
      </c>
      <c r="Q947" s="51">
        <f t="shared" si="116"/>
        <v>190885.10399999999</v>
      </c>
      <c r="R947" s="51"/>
      <c r="S947" s="51"/>
      <c r="T947" s="51"/>
      <c r="U947" s="51"/>
      <c r="V947" s="51"/>
      <c r="W947" s="13">
        <f t="shared" si="118"/>
        <v>90</v>
      </c>
      <c r="X947" s="14">
        <f t="shared" si="119"/>
        <v>40</v>
      </c>
    </row>
    <row r="948" spans="1:24" ht="14.5" x14ac:dyDescent="0.35">
      <c r="A948">
        <v>5124</v>
      </c>
      <c r="B948" t="s">
        <v>1234</v>
      </c>
      <c r="C948" t="s">
        <v>1385</v>
      </c>
      <c r="D948" t="s">
        <v>1235</v>
      </c>
      <c r="E948" t="s">
        <v>8</v>
      </c>
      <c r="F948" t="s">
        <v>1236</v>
      </c>
      <c r="G948" t="s">
        <v>1529</v>
      </c>
      <c r="H948" s="6">
        <v>40756</v>
      </c>
      <c r="I948" s="2">
        <v>45657</v>
      </c>
      <c r="J948">
        <v>884.73</v>
      </c>
      <c r="K948" s="45">
        <f t="shared" si="112"/>
        <v>1728.0132026143785</v>
      </c>
      <c r="L948" s="2"/>
      <c r="M948" s="3">
        <f t="shared" si="113"/>
        <v>366</v>
      </c>
      <c r="N948" s="3">
        <f t="shared" si="114"/>
        <v>0</v>
      </c>
      <c r="O948" s="3">
        <f t="shared" si="115"/>
        <v>0</v>
      </c>
      <c r="P948" s="3">
        <f t="shared" si="117"/>
        <v>366</v>
      </c>
      <c r="Q948" s="51">
        <f t="shared" si="116"/>
        <v>190885.10399999999</v>
      </c>
      <c r="R948" s="51"/>
      <c r="S948" s="51"/>
      <c r="T948" s="51"/>
      <c r="U948" s="51"/>
      <c r="V948" s="51"/>
      <c r="W948" s="13">
        <f t="shared" si="118"/>
        <v>90</v>
      </c>
      <c r="X948" s="14">
        <f t="shared" si="119"/>
        <v>40</v>
      </c>
    </row>
    <row r="949" spans="1:24" ht="14.5" x14ac:dyDescent="0.35">
      <c r="A949">
        <v>5125</v>
      </c>
      <c r="B949" t="s">
        <v>1237</v>
      </c>
      <c r="C949" t="s">
        <v>1385</v>
      </c>
      <c r="D949" t="s">
        <v>1238</v>
      </c>
      <c r="E949" t="s">
        <v>8</v>
      </c>
      <c r="F949" t="s">
        <v>1213</v>
      </c>
      <c r="G949" t="s">
        <v>1529</v>
      </c>
      <c r="H949" s="6">
        <v>36465</v>
      </c>
      <c r="I949" s="2">
        <v>45657</v>
      </c>
      <c r="J949">
        <v>884.73</v>
      </c>
      <c r="K949" s="45">
        <f t="shared" si="112"/>
        <v>1863.3831372549016</v>
      </c>
      <c r="L949" s="2"/>
      <c r="M949" s="3">
        <f t="shared" si="113"/>
        <v>366</v>
      </c>
      <c r="N949" s="3">
        <f t="shared" si="114"/>
        <v>0</v>
      </c>
      <c r="O949" s="3">
        <f t="shared" si="115"/>
        <v>0</v>
      </c>
      <c r="P949" s="3">
        <f t="shared" si="117"/>
        <v>366</v>
      </c>
      <c r="Q949" s="51">
        <f t="shared" si="116"/>
        <v>190885.10399999999</v>
      </c>
      <c r="R949" s="51"/>
      <c r="S949" s="51"/>
      <c r="T949" s="51"/>
      <c r="U949" s="51"/>
      <c r="V949" s="51"/>
      <c r="W949" s="13">
        <f t="shared" si="118"/>
        <v>90</v>
      </c>
      <c r="X949" s="14">
        <f t="shared" si="119"/>
        <v>40</v>
      </c>
    </row>
    <row r="950" spans="1:24" ht="14.5" x14ac:dyDescent="0.35">
      <c r="A950">
        <v>5127</v>
      </c>
      <c r="B950" t="s">
        <v>1240</v>
      </c>
      <c r="C950" t="s">
        <v>1385</v>
      </c>
      <c r="D950" t="s">
        <v>1241</v>
      </c>
      <c r="E950" t="s">
        <v>8</v>
      </c>
      <c r="F950" t="s">
        <v>1213</v>
      </c>
      <c r="G950" t="s">
        <v>1529</v>
      </c>
      <c r="H950" s="6">
        <v>42009</v>
      </c>
      <c r="I950" s="2">
        <v>45657</v>
      </c>
      <c r="J950">
        <v>438.6</v>
      </c>
      <c r="K950" s="45">
        <f t="shared" si="112"/>
        <v>906.32026143790847</v>
      </c>
      <c r="L950" s="2"/>
      <c r="M950" s="3">
        <f t="shared" si="113"/>
        <v>366</v>
      </c>
      <c r="N950" s="3">
        <f t="shared" si="114"/>
        <v>0</v>
      </c>
      <c r="O950" s="3">
        <f t="shared" si="115"/>
        <v>0</v>
      </c>
      <c r="P950" s="3">
        <f t="shared" si="117"/>
        <v>366</v>
      </c>
      <c r="Q950" s="51">
        <f t="shared" si="116"/>
        <v>160527.6</v>
      </c>
      <c r="R950" s="51"/>
      <c r="S950" s="51"/>
      <c r="T950" s="51"/>
      <c r="U950" s="51"/>
      <c r="V950" s="51"/>
      <c r="W950" s="13">
        <f t="shared" si="118"/>
        <v>90</v>
      </c>
      <c r="X950" s="14">
        <f t="shared" si="119"/>
        <v>40</v>
      </c>
    </row>
    <row r="951" spans="1:24" ht="14.5" x14ac:dyDescent="0.35">
      <c r="A951">
        <v>5129</v>
      </c>
      <c r="B951" t="s">
        <v>1242</v>
      </c>
      <c r="C951" t="s">
        <v>1385</v>
      </c>
      <c r="D951" t="s">
        <v>1243</v>
      </c>
      <c r="E951" t="s">
        <v>8</v>
      </c>
      <c r="F951" t="s">
        <v>1257</v>
      </c>
      <c r="G951" t="s">
        <v>1529</v>
      </c>
      <c r="H951" s="6">
        <v>42373</v>
      </c>
      <c r="I951" s="2">
        <v>45657</v>
      </c>
      <c r="J951">
        <v>461.18</v>
      </c>
      <c r="K951" s="45">
        <f t="shared" si="112"/>
        <v>983.43248366013086</v>
      </c>
      <c r="L951" s="2"/>
      <c r="M951" s="3">
        <f t="shared" si="113"/>
        <v>366</v>
      </c>
      <c r="N951" s="3">
        <f t="shared" si="114"/>
        <v>0</v>
      </c>
      <c r="O951" s="3">
        <f t="shared" si="115"/>
        <v>0</v>
      </c>
      <c r="P951" s="3">
        <f t="shared" si="117"/>
        <v>366</v>
      </c>
      <c r="Q951" s="51">
        <f t="shared" si="116"/>
        <v>168791.88</v>
      </c>
      <c r="R951" s="51"/>
      <c r="S951" s="51"/>
      <c r="T951" s="51"/>
      <c r="U951" s="51"/>
      <c r="V951" s="51"/>
      <c r="W951" s="13">
        <f t="shared" si="118"/>
        <v>90</v>
      </c>
      <c r="X951" s="14">
        <f t="shared" si="119"/>
        <v>40</v>
      </c>
    </row>
    <row r="952" spans="1:24" ht="14.5" x14ac:dyDescent="0.35">
      <c r="A952">
        <v>5132</v>
      </c>
      <c r="B952" t="s">
        <v>1244</v>
      </c>
      <c r="C952" t="s">
        <v>1385</v>
      </c>
      <c r="D952" t="s">
        <v>1241</v>
      </c>
      <c r="E952" t="s">
        <v>8</v>
      </c>
      <c r="F952" t="s">
        <v>1213</v>
      </c>
      <c r="G952" t="s">
        <v>1529</v>
      </c>
      <c r="H952" s="6">
        <v>44044</v>
      </c>
      <c r="I952" s="2">
        <v>45657</v>
      </c>
      <c r="J952">
        <v>438.6</v>
      </c>
      <c r="K952" s="45">
        <f t="shared" si="112"/>
        <v>607.22104575163405</v>
      </c>
      <c r="L952" s="2"/>
      <c r="M952" s="3">
        <f t="shared" si="113"/>
        <v>366</v>
      </c>
      <c r="N952" s="3">
        <f t="shared" si="114"/>
        <v>0</v>
      </c>
      <c r="O952" s="3">
        <f t="shared" si="115"/>
        <v>0</v>
      </c>
      <c r="P952" s="3">
        <f t="shared" si="117"/>
        <v>366</v>
      </c>
      <c r="Q952" s="51">
        <f t="shared" si="116"/>
        <v>160527.6</v>
      </c>
      <c r="R952" s="51"/>
      <c r="S952" s="51"/>
      <c r="T952" s="51"/>
      <c r="U952" s="51"/>
      <c r="V952" s="51"/>
      <c r="W952" s="13">
        <f t="shared" si="118"/>
        <v>90</v>
      </c>
      <c r="X952" s="14">
        <f t="shared" si="119"/>
        <v>40</v>
      </c>
    </row>
    <row r="953" spans="1:24" ht="14.5" x14ac:dyDescent="0.35">
      <c r="A953">
        <v>5134</v>
      </c>
      <c r="B953" t="s">
        <v>1245</v>
      </c>
      <c r="C953" t="s">
        <v>1385</v>
      </c>
      <c r="D953" t="s">
        <v>1246</v>
      </c>
      <c r="E953" t="s">
        <v>8</v>
      </c>
      <c r="F953" t="s">
        <v>1213</v>
      </c>
      <c r="G953" t="s">
        <v>1529</v>
      </c>
      <c r="H953" s="6">
        <v>38838</v>
      </c>
      <c r="I953" s="2">
        <v>45657</v>
      </c>
      <c r="J953">
        <v>528.9</v>
      </c>
      <c r="K953" s="45">
        <f t="shared" si="112"/>
        <v>1172.6338562091505</v>
      </c>
      <c r="L953" s="2"/>
      <c r="M953" s="3">
        <f t="shared" si="113"/>
        <v>366</v>
      </c>
      <c r="N953" s="3">
        <f t="shared" si="114"/>
        <v>0</v>
      </c>
      <c r="O953" s="3">
        <f t="shared" si="115"/>
        <v>0</v>
      </c>
      <c r="P953" s="3">
        <f t="shared" si="117"/>
        <v>366</v>
      </c>
      <c r="Q953" s="51">
        <f t="shared" si="116"/>
        <v>190885.10399999999</v>
      </c>
      <c r="R953" s="51"/>
      <c r="S953" s="51"/>
      <c r="T953" s="51"/>
      <c r="U953" s="51"/>
      <c r="V953" s="51"/>
      <c r="W953" s="13">
        <f t="shared" si="118"/>
        <v>90</v>
      </c>
      <c r="X953" s="14">
        <f t="shared" si="119"/>
        <v>40</v>
      </c>
    </row>
    <row r="954" spans="1:24" ht="14.5" x14ac:dyDescent="0.35">
      <c r="A954">
        <v>5137</v>
      </c>
      <c r="B954" t="s">
        <v>1248</v>
      </c>
      <c r="C954" t="s">
        <v>1385</v>
      </c>
      <c r="D954" t="s">
        <v>1249</v>
      </c>
      <c r="E954" t="s">
        <v>8</v>
      </c>
      <c r="F954" t="s">
        <v>1521</v>
      </c>
      <c r="G954" t="s">
        <v>1529</v>
      </c>
      <c r="H954" s="6">
        <v>42461</v>
      </c>
      <c r="I954" s="2">
        <v>45657</v>
      </c>
      <c r="J954">
        <v>619.20000000000005</v>
      </c>
      <c r="K954" s="45">
        <f t="shared" si="112"/>
        <v>1310.0792810457519</v>
      </c>
      <c r="L954" s="2"/>
      <c r="M954" s="3">
        <f t="shared" si="113"/>
        <v>366</v>
      </c>
      <c r="N954" s="3">
        <f t="shared" si="114"/>
        <v>0</v>
      </c>
      <c r="O954" s="3">
        <f t="shared" si="115"/>
        <v>7</v>
      </c>
      <c r="P954" s="3">
        <f t="shared" si="117"/>
        <v>359</v>
      </c>
      <c r="Q954" s="51">
        <f t="shared" si="116"/>
        <v>187234.296</v>
      </c>
      <c r="R954" s="51"/>
      <c r="S954" s="51"/>
      <c r="T954" s="51"/>
      <c r="U954" s="51"/>
      <c r="V954" s="51"/>
      <c r="W954" s="13">
        <f t="shared" si="118"/>
        <v>88.278688524590166</v>
      </c>
      <c r="X954" s="14">
        <f t="shared" si="119"/>
        <v>39.234972677595636</v>
      </c>
    </row>
    <row r="955" spans="1:24" ht="14.5" x14ac:dyDescent="0.35">
      <c r="A955">
        <v>5142</v>
      </c>
      <c r="B955" t="s">
        <v>1252</v>
      </c>
      <c r="C955" t="s">
        <v>1385</v>
      </c>
      <c r="D955" t="s">
        <v>1253</v>
      </c>
      <c r="E955" t="s">
        <v>8</v>
      </c>
      <c r="F955" t="s">
        <v>1521</v>
      </c>
      <c r="G955" t="s">
        <v>1529</v>
      </c>
      <c r="H955" s="6">
        <v>40546</v>
      </c>
      <c r="I955" s="2">
        <v>45657</v>
      </c>
      <c r="J955">
        <v>438.6</v>
      </c>
      <c r="K955" s="45">
        <f t="shared" si="112"/>
        <v>905.49908496732041</v>
      </c>
      <c r="L955" s="2"/>
      <c r="M955" s="3">
        <f t="shared" si="113"/>
        <v>366</v>
      </c>
      <c r="N955" s="3">
        <f t="shared" si="114"/>
        <v>0</v>
      </c>
      <c r="O955" s="3">
        <f t="shared" si="115"/>
        <v>5</v>
      </c>
      <c r="P955" s="3">
        <f t="shared" si="117"/>
        <v>361</v>
      </c>
      <c r="Q955" s="51">
        <f t="shared" si="116"/>
        <v>158334.6</v>
      </c>
      <c r="R955" s="51"/>
      <c r="S955" s="51"/>
      <c r="T955" s="51"/>
      <c r="U955" s="51"/>
      <c r="V955" s="51"/>
      <c r="W955" s="13">
        <f t="shared" si="118"/>
        <v>88.770491803278688</v>
      </c>
      <c r="X955" s="14">
        <f t="shared" si="119"/>
        <v>39.453551912568301</v>
      </c>
    </row>
    <row r="956" spans="1:24" ht="14.5" x14ac:dyDescent="0.35">
      <c r="A956">
        <v>5146</v>
      </c>
      <c r="B956" t="s">
        <v>1255</v>
      </c>
      <c r="C956" t="s">
        <v>1385</v>
      </c>
      <c r="D956" t="s">
        <v>1256</v>
      </c>
      <c r="E956" t="s">
        <v>8</v>
      </c>
      <c r="F956" t="s">
        <v>1257</v>
      </c>
      <c r="G956" t="s">
        <v>1529</v>
      </c>
      <c r="H956" s="6">
        <v>31986</v>
      </c>
      <c r="I956" s="2">
        <v>45657</v>
      </c>
      <c r="J956">
        <v>761.1</v>
      </c>
      <c r="K956" s="45">
        <f t="shared" si="112"/>
        <v>1373.6901960784312</v>
      </c>
      <c r="L956" s="2"/>
      <c r="M956" s="3">
        <f t="shared" si="113"/>
        <v>366</v>
      </c>
      <c r="N956" s="3">
        <f t="shared" si="114"/>
        <v>0</v>
      </c>
      <c r="O956" s="3">
        <f t="shared" si="115"/>
        <v>0</v>
      </c>
      <c r="P956" s="3">
        <f t="shared" si="117"/>
        <v>366</v>
      </c>
      <c r="Q956" s="51">
        <f t="shared" si="116"/>
        <v>190885.10399999999</v>
      </c>
      <c r="R956" s="51"/>
      <c r="S956" s="51"/>
      <c r="T956" s="51"/>
      <c r="U956" s="51"/>
      <c r="V956" s="51"/>
      <c r="W956" s="13">
        <f t="shared" si="118"/>
        <v>90</v>
      </c>
      <c r="X956" s="14">
        <f t="shared" si="119"/>
        <v>40</v>
      </c>
    </row>
    <row r="957" spans="1:24" ht="14.5" x14ac:dyDescent="0.35">
      <c r="A957">
        <v>5164</v>
      </c>
      <c r="B957" t="s">
        <v>1259</v>
      </c>
      <c r="C957" t="s">
        <v>1385</v>
      </c>
      <c r="D957" t="s">
        <v>1219</v>
      </c>
      <c r="E957" t="s">
        <v>8</v>
      </c>
      <c r="F957" t="s">
        <v>709</v>
      </c>
      <c r="G957" t="s">
        <v>1529</v>
      </c>
      <c r="H957" s="6">
        <v>42373</v>
      </c>
      <c r="I957" s="2">
        <v>45657</v>
      </c>
      <c r="J957">
        <v>490.2</v>
      </c>
      <c r="K957" s="45">
        <f t="shared" si="112"/>
        <v>980.14712418300678</v>
      </c>
      <c r="L957" s="2"/>
      <c r="M957" s="3">
        <f t="shared" si="113"/>
        <v>366</v>
      </c>
      <c r="N957" s="3">
        <f t="shared" si="114"/>
        <v>1</v>
      </c>
      <c r="O957" s="3">
        <f t="shared" si="115"/>
        <v>0</v>
      </c>
      <c r="P957" s="3">
        <f t="shared" si="117"/>
        <v>365</v>
      </c>
      <c r="Q957" s="51">
        <f t="shared" si="116"/>
        <v>178923</v>
      </c>
      <c r="R957" s="51"/>
      <c r="S957" s="51"/>
      <c r="T957" s="51"/>
      <c r="U957" s="51"/>
      <c r="V957" s="51"/>
      <c r="W957" s="13">
        <f t="shared" si="118"/>
        <v>89.754098360655732</v>
      </c>
      <c r="X957" s="14">
        <f t="shared" si="119"/>
        <v>39.89071038251366</v>
      </c>
    </row>
    <row r="958" spans="1:24" ht="14.5" x14ac:dyDescent="0.35">
      <c r="A958">
        <v>5165</v>
      </c>
      <c r="B958" t="s">
        <v>1260</v>
      </c>
      <c r="C958" t="s">
        <v>1385</v>
      </c>
      <c r="D958" t="s">
        <v>1261</v>
      </c>
      <c r="E958" t="s">
        <v>8</v>
      </c>
      <c r="F958" t="s">
        <v>1213</v>
      </c>
      <c r="G958" t="s">
        <v>1529</v>
      </c>
      <c r="H958" s="6">
        <v>42583</v>
      </c>
      <c r="I958" s="2">
        <v>45657</v>
      </c>
      <c r="J958">
        <v>490.2</v>
      </c>
      <c r="K958" s="45">
        <f t="shared" si="112"/>
        <v>1140.0981699346407</v>
      </c>
      <c r="L958" s="2"/>
      <c r="M958" s="3">
        <f t="shared" si="113"/>
        <v>366</v>
      </c>
      <c r="N958" s="3">
        <f t="shared" si="114"/>
        <v>0</v>
      </c>
      <c r="O958" s="3">
        <f t="shared" si="115"/>
        <v>0</v>
      </c>
      <c r="P958" s="3">
        <f t="shared" si="117"/>
        <v>366</v>
      </c>
      <c r="Q958" s="51">
        <f t="shared" si="116"/>
        <v>179413.19999999998</v>
      </c>
      <c r="R958" s="51"/>
      <c r="S958" s="51"/>
      <c r="T958" s="51"/>
      <c r="U958" s="51"/>
      <c r="V958" s="51"/>
      <c r="W958" s="13">
        <f t="shared" si="118"/>
        <v>90</v>
      </c>
      <c r="X958" s="14">
        <f t="shared" si="119"/>
        <v>40</v>
      </c>
    </row>
    <row r="959" spans="1:24" ht="14.5" x14ac:dyDescent="0.35">
      <c r="A959">
        <v>5169</v>
      </c>
      <c r="B959" t="s">
        <v>1263</v>
      </c>
      <c r="C959" t="s">
        <v>1385</v>
      </c>
      <c r="D959" t="s">
        <v>1219</v>
      </c>
      <c r="E959" t="s">
        <v>8</v>
      </c>
      <c r="F959" t="s">
        <v>709</v>
      </c>
      <c r="G959" t="s">
        <v>1529</v>
      </c>
      <c r="H959" s="6">
        <v>44564</v>
      </c>
      <c r="I959" s="2">
        <v>45657</v>
      </c>
      <c r="J959">
        <v>490.2</v>
      </c>
      <c r="K959" s="45">
        <f t="shared" si="112"/>
        <v>910.03313725490216</v>
      </c>
      <c r="L959" s="2"/>
      <c r="M959" s="3">
        <f t="shared" si="113"/>
        <v>366</v>
      </c>
      <c r="N959" s="3">
        <f t="shared" si="114"/>
        <v>0</v>
      </c>
      <c r="O959" s="3">
        <f t="shared" si="115"/>
        <v>0</v>
      </c>
      <c r="P959" s="3">
        <f t="shared" si="117"/>
        <v>366</v>
      </c>
      <c r="Q959" s="51">
        <f t="shared" si="116"/>
        <v>179413.19999999998</v>
      </c>
      <c r="R959" s="51"/>
      <c r="S959" s="51"/>
      <c r="T959" s="51"/>
      <c r="U959" s="51"/>
      <c r="V959" s="51"/>
      <c r="W959" s="13">
        <f t="shared" si="118"/>
        <v>90</v>
      </c>
      <c r="X959" s="14">
        <f t="shared" si="119"/>
        <v>40</v>
      </c>
    </row>
    <row r="960" spans="1:24" ht="14.5" x14ac:dyDescent="0.35">
      <c r="A960">
        <v>5190</v>
      </c>
      <c r="B960" t="s">
        <v>1264</v>
      </c>
      <c r="C960" t="s">
        <v>1385</v>
      </c>
      <c r="D960" t="s">
        <v>1265</v>
      </c>
      <c r="E960" t="s">
        <v>8</v>
      </c>
      <c r="F960" t="s">
        <v>1522</v>
      </c>
      <c r="G960" t="s">
        <v>1529</v>
      </c>
      <c r="H960" s="6">
        <v>44564</v>
      </c>
      <c r="I960" s="2">
        <v>45657</v>
      </c>
      <c r="J960">
        <v>310.68</v>
      </c>
      <c r="K960" s="45">
        <f t="shared" si="112"/>
        <v>928.06156862745104</v>
      </c>
      <c r="L960" s="2"/>
      <c r="M960" s="3">
        <f t="shared" si="113"/>
        <v>366</v>
      </c>
      <c r="N960" s="3">
        <f t="shared" si="114"/>
        <v>0</v>
      </c>
      <c r="O960" s="3">
        <f t="shared" si="115"/>
        <v>105</v>
      </c>
      <c r="P960" s="3">
        <f t="shared" si="117"/>
        <v>261</v>
      </c>
      <c r="Q960" s="51">
        <f t="shared" si="116"/>
        <v>81087.48</v>
      </c>
      <c r="R960" s="51"/>
      <c r="S960" s="51"/>
      <c r="T960" s="51"/>
      <c r="U960" s="51"/>
      <c r="V960" s="51"/>
      <c r="W960" s="13">
        <f t="shared" si="118"/>
        <v>64.180327868852459</v>
      </c>
      <c r="X960" s="14">
        <f t="shared" si="119"/>
        <v>28.524590163934434</v>
      </c>
    </row>
    <row r="961" spans="1:24" ht="14.5" x14ac:dyDescent="0.35">
      <c r="A961">
        <v>5205</v>
      </c>
      <c r="B961" t="s">
        <v>1266</v>
      </c>
      <c r="C961" t="s">
        <v>1385</v>
      </c>
      <c r="D961" t="s">
        <v>1267</v>
      </c>
      <c r="E961" t="s">
        <v>8</v>
      </c>
      <c r="F961" t="s">
        <v>1521</v>
      </c>
      <c r="G961" t="s">
        <v>1529</v>
      </c>
      <c r="H961" s="6">
        <v>44044</v>
      </c>
      <c r="I961" s="2">
        <v>45657</v>
      </c>
      <c r="J961">
        <v>337.55</v>
      </c>
      <c r="K961" s="45">
        <f t="shared" si="112"/>
        <v>682.87222222222215</v>
      </c>
      <c r="L961" s="2"/>
      <c r="M961" s="3">
        <f t="shared" si="113"/>
        <v>366</v>
      </c>
      <c r="N961" s="3">
        <f t="shared" si="114"/>
        <v>0</v>
      </c>
      <c r="O961" s="3">
        <f t="shared" si="115"/>
        <v>0</v>
      </c>
      <c r="P961" s="3">
        <f t="shared" si="117"/>
        <v>366</v>
      </c>
      <c r="Q961" s="51">
        <f t="shared" si="116"/>
        <v>123543.3</v>
      </c>
      <c r="R961" s="51"/>
      <c r="S961" s="51"/>
      <c r="T961" s="51"/>
      <c r="U961" s="51"/>
      <c r="V961" s="51"/>
      <c r="W961" s="13">
        <f t="shared" si="118"/>
        <v>90</v>
      </c>
      <c r="X961" s="14">
        <f t="shared" si="119"/>
        <v>40</v>
      </c>
    </row>
    <row r="962" spans="1:24" ht="14.5" x14ac:dyDescent="0.35">
      <c r="A962">
        <v>5209</v>
      </c>
      <c r="B962" t="s">
        <v>1268</v>
      </c>
      <c r="C962" t="s">
        <v>1385</v>
      </c>
      <c r="D962" t="s">
        <v>1267</v>
      </c>
      <c r="E962" t="s">
        <v>8</v>
      </c>
      <c r="F962" t="s">
        <v>1521</v>
      </c>
      <c r="G962" t="s">
        <v>1529</v>
      </c>
      <c r="H962" s="6">
        <v>43832</v>
      </c>
      <c r="I962" s="2">
        <v>45657</v>
      </c>
      <c r="J962">
        <v>337.55</v>
      </c>
      <c r="K962" s="45">
        <f t="shared" si="112"/>
        <v>682.40019607843135</v>
      </c>
      <c r="L962" s="2"/>
      <c r="M962" s="3">
        <f t="shared" si="113"/>
        <v>366</v>
      </c>
      <c r="N962" s="3">
        <f t="shared" si="114"/>
        <v>0</v>
      </c>
      <c r="O962" s="3">
        <f t="shared" si="115"/>
        <v>0</v>
      </c>
      <c r="P962" s="3">
        <f t="shared" si="117"/>
        <v>366</v>
      </c>
      <c r="Q962" s="51">
        <f t="shared" si="116"/>
        <v>123543.3</v>
      </c>
      <c r="R962" s="51"/>
      <c r="S962" s="51"/>
      <c r="T962" s="51"/>
      <c r="U962" s="51"/>
      <c r="V962" s="51"/>
      <c r="W962" s="13">
        <f t="shared" si="118"/>
        <v>90</v>
      </c>
      <c r="X962" s="14">
        <f t="shared" si="119"/>
        <v>40</v>
      </c>
    </row>
    <row r="963" spans="1:24" ht="14.5" x14ac:dyDescent="0.35">
      <c r="A963">
        <v>5238</v>
      </c>
      <c r="B963" t="s">
        <v>1269</v>
      </c>
      <c r="C963" t="s">
        <v>1385</v>
      </c>
      <c r="D963" t="s">
        <v>512</v>
      </c>
      <c r="E963" t="s">
        <v>276</v>
      </c>
      <c r="F963" t="s">
        <v>504</v>
      </c>
      <c r="G963" t="s">
        <v>40</v>
      </c>
      <c r="H963" s="6">
        <v>44564</v>
      </c>
      <c r="I963" s="2">
        <v>45657</v>
      </c>
      <c r="J963">
        <v>434.62</v>
      </c>
      <c r="K963" s="45">
        <f t="shared" si="112"/>
        <v>817.9883660130721</v>
      </c>
      <c r="L963" s="2"/>
      <c r="M963" s="3">
        <f t="shared" si="113"/>
        <v>366</v>
      </c>
      <c r="N963" s="3">
        <f t="shared" si="114"/>
        <v>2</v>
      </c>
      <c r="O963" s="3">
        <f t="shared" si="115"/>
        <v>0</v>
      </c>
      <c r="P963" s="3">
        <f t="shared" si="117"/>
        <v>364</v>
      </c>
      <c r="Q963" s="51">
        <f t="shared" si="116"/>
        <v>158201.68</v>
      </c>
      <c r="R963" s="51"/>
      <c r="S963" s="51"/>
      <c r="T963" s="51"/>
      <c r="U963" s="51"/>
      <c r="V963" s="51"/>
      <c r="W963" s="13">
        <f t="shared" si="118"/>
        <v>89.508196721311478</v>
      </c>
      <c r="X963" s="14">
        <f t="shared" si="119"/>
        <v>39.781420765027335</v>
      </c>
    </row>
    <row r="964" spans="1:24" ht="14.5" x14ac:dyDescent="0.35">
      <c r="A964">
        <v>5303</v>
      </c>
      <c r="B964" t="s">
        <v>1270</v>
      </c>
      <c r="C964" t="s">
        <v>1488</v>
      </c>
      <c r="D964" t="s">
        <v>1271</v>
      </c>
      <c r="E964" t="s">
        <v>8</v>
      </c>
      <c r="F964" t="s">
        <v>1236</v>
      </c>
      <c r="G964" t="s">
        <v>1529</v>
      </c>
      <c r="H964" s="6">
        <v>43894</v>
      </c>
      <c r="I964" s="2">
        <v>45657</v>
      </c>
      <c r="J964">
        <v>351.53</v>
      </c>
      <c r="K964" s="45" t="e">
        <f t="shared" si="112"/>
        <v>#N/A</v>
      </c>
      <c r="L964" s="2"/>
      <c r="M964" s="3">
        <f t="shared" si="113"/>
        <v>366</v>
      </c>
      <c r="N964" s="3">
        <f t="shared" si="114"/>
        <v>0</v>
      </c>
      <c r="O964" s="3">
        <f t="shared" si="115"/>
        <v>0</v>
      </c>
      <c r="P964" s="3">
        <f t="shared" si="117"/>
        <v>366</v>
      </c>
      <c r="Q964" s="51">
        <f t="shared" si="116"/>
        <v>128659.98</v>
      </c>
      <c r="R964" s="51"/>
      <c r="S964" s="51"/>
      <c r="T964" s="51"/>
      <c r="U964" s="51"/>
      <c r="V964" s="51"/>
      <c r="W964" s="13">
        <f t="shared" si="118"/>
        <v>90</v>
      </c>
      <c r="X964" s="14">
        <f t="shared" si="119"/>
        <v>40</v>
      </c>
    </row>
    <row r="965" spans="1:24" ht="14.5" x14ac:dyDescent="0.35">
      <c r="A965">
        <v>5319</v>
      </c>
      <c r="B965" t="s">
        <v>1272</v>
      </c>
      <c r="C965" t="s">
        <v>1385</v>
      </c>
      <c r="D965" t="s">
        <v>1271</v>
      </c>
      <c r="E965" t="s">
        <v>212</v>
      </c>
      <c r="F965" t="s">
        <v>1236</v>
      </c>
      <c r="G965" t="s">
        <v>1529</v>
      </c>
      <c r="H965" s="6">
        <v>44393</v>
      </c>
      <c r="I965" s="2">
        <v>45657</v>
      </c>
      <c r="J965">
        <v>351.53</v>
      </c>
      <c r="K965" s="45">
        <f t="shared" ref="K965:K1033" si="120">VLOOKUP(A965,promedio,29,FALSE)</f>
        <v>582.62352941176482</v>
      </c>
      <c r="L965" s="2"/>
      <c r="M965" s="3">
        <f t="shared" ref="M965:M1033" si="121">IF(DATEDIF(H965,I965,"D")&gt;366,366,DATEDIF(H965,I965,"D")+1)</f>
        <v>366</v>
      </c>
      <c r="N965" s="3">
        <f t="shared" ref="N965:N1033" si="122">IFERROR(VLOOKUP(A965,faltas,7,FALSE),0)</f>
        <v>0</v>
      </c>
      <c r="O965" s="3">
        <f t="shared" ref="O965:O1033" si="123">IFERROR(VLOOKUP(A965,INCP,4,FALSE),0)</f>
        <v>0</v>
      </c>
      <c r="P965" s="3">
        <f t="shared" si="117"/>
        <v>366</v>
      </c>
      <c r="Q965" s="51">
        <f t="shared" ref="Q965:Q1028" si="124">IF(J965&gt;TOPE,TOPE,J965)*P965</f>
        <v>128659.98</v>
      </c>
      <c r="R965" s="51"/>
      <c r="S965" s="51"/>
      <c r="T965" s="51"/>
      <c r="U965" s="51"/>
      <c r="V965" s="51"/>
      <c r="W965" s="13">
        <f t="shared" si="118"/>
        <v>90</v>
      </c>
      <c r="X965" s="14">
        <f t="shared" si="119"/>
        <v>40</v>
      </c>
    </row>
    <row r="966" spans="1:24" ht="14.5" x14ac:dyDescent="0.35">
      <c r="A966">
        <v>5322</v>
      </c>
      <c r="B966" t="s">
        <v>1274</v>
      </c>
      <c r="C966" t="s">
        <v>1385</v>
      </c>
      <c r="D966" t="s">
        <v>1275</v>
      </c>
      <c r="E966" t="s">
        <v>8</v>
      </c>
      <c r="F966" t="s">
        <v>1257</v>
      </c>
      <c r="G966" t="s">
        <v>1529</v>
      </c>
      <c r="H966" s="6">
        <v>44579</v>
      </c>
      <c r="I966" s="2">
        <v>45657</v>
      </c>
      <c r="J966">
        <v>438.6</v>
      </c>
      <c r="K966" s="45">
        <f t="shared" si="120"/>
        <v>880.22797385620913</v>
      </c>
      <c r="L966" s="2"/>
      <c r="M966" s="3">
        <f t="shared" si="121"/>
        <v>366</v>
      </c>
      <c r="N966" s="3">
        <f t="shared" si="122"/>
        <v>0</v>
      </c>
      <c r="O966" s="3">
        <f t="shared" si="123"/>
        <v>0</v>
      </c>
      <c r="P966" s="3">
        <f t="shared" ref="P966:P1029" si="125">M966-N966-O966</f>
        <v>366</v>
      </c>
      <c r="Q966" s="51">
        <f t="shared" si="124"/>
        <v>160527.6</v>
      </c>
      <c r="R966" s="51"/>
      <c r="S966" s="51"/>
      <c r="T966" s="51"/>
      <c r="U966" s="51"/>
      <c r="V966" s="51"/>
      <c r="W966" s="13">
        <f t="shared" ref="W966:W1029" si="126">((90/366)*P966)</f>
        <v>90</v>
      </c>
      <c r="X966" s="14">
        <f t="shared" ref="X966:X1029" si="127">((130/366)*P966-W966)</f>
        <v>40</v>
      </c>
    </row>
    <row r="967" spans="1:24" ht="14.5" x14ac:dyDescent="0.35">
      <c r="A967">
        <v>5323</v>
      </c>
      <c r="B967" t="s">
        <v>1277</v>
      </c>
      <c r="C967" t="s">
        <v>1385</v>
      </c>
      <c r="D967" t="s">
        <v>1278</v>
      </c>
      <c r="E967" t="s">
        <v>8</v>
      </c>
      <c r="F967" t="s">
        <v>1257</v>
      </c>
      <c r="G967" t="s">
        <v>1529</v>
      </c>
      <c r="H967" s="6">
        <v>44627</v>
      </c>
      <c r="I967" s="2">
        <v>45657</v>
      </c>
      <c r="J967">
        <v>438.6</v>
      </c>
      <c r="K967" s="45">
        <f t="shared" si="120"/>
        <v>887.32692810457525</v>
      </c>
      <c r="L967" s="2"/>
      <c r="M967" s="3">
        <f t="shared" si="121"/>
        <v>366</v>
      </c>
      <c r="N967" s="3">
        <f t="shared" si="122"/>
        <v>0</v>
      </c>
      <c r="O967" s="3">
        <f t="shared" si="123"/>
        <v>0</v>
      </c>
      <c r="P967" s="3">
        <f t="shared" si="125"/>
        <v>366</v>
      </c>
      <c r="Q967" s="51">
        <f t="shared" si="124"/>
        <v>160527.6</v>
      </c>
      <c r="R967" s="51"/>
      <c r="S967" s="51"/>
      <c r="T967" s="51"/>
      <c r="U967" s="51"/>
      <c r="V967" s="51"/>
      <c r="W967" s="13">
        <f t="shared" si="126"/>
        <v>90</v>
      </c>
      <c r="X967" s="14">
        <f t="shared" si="127"/>
        <v>40</v>
      </c>
    </row>
    <row r="968" spans="1:24" ht="14.5" x14ac:dyDescent="0.35">
      <c r="A968">
        <v>5324</v>
      </c>
      <c r="B968" t="s">
        <v>1280</v>
      </c>
      <c r="C968" t="s">
        <v>1385</v>
      </c>
      <c r="D968" t="s">
        <v>1494</v>
      </c>
      <c r="E968" t="s">
        <v>212</v>
      </c>
      <c r="F968" t="s">
        <v>1257</v>
      </c>
      <c r="G968" t="s">
        <v>1529</v>
      </c>
      <c r="H968" s="6">
        <v>44652</v>
      </c>
      <c r="I968" s="2">
        <v>45657</v>
      </c>
      <c r="J968">
        <v>438.6</v>
      </c>
      <c r="K968" s="45">
        <f t="shared" si="120"/>
        <v>699.98764705882354</v>
      </c>
      <c r="L968" s="2"/>
      <c r="M968" s="3">
        <f t="shared" si="121"/>
        <v>366</v>
      </c>
      <c r="N968" s="3">
        <f t="shared" si="122"/>
        <v>0</v>
      </c>
      <c r="O968" s="3">
        <f t="shared" si="123"/>
        <v>3</v>
      </c>
      <c r="P968" s="3">
        <f t="shared" si="125"/>
        <v>363</v>
      </c>
      <c r="Q968" s="51">
        <f t="shared" si="124"/>
        <v>159211.80000000002</v>
      </c>
      <c r="R968" s="51"/>
      <c r="S968" s="51"/>
      <c r="T968" s="51"/>
      <c r="U968" s="51"/>
      <c r="V968" s="51"/>
      <c r="W968" s="13">
        <f t="shared" si="126"/>
        <v>89.26229508196721</v>
      </c>
      <c r="X968" s="14">
        <f t="shared" si="127"/>
        <v>39.672131147540995</v>
      </c>
    </row>
    <row r="969" spans="1:24" ht="14.5" x14ac:dyDescent="0.35">
      <c r="A969">
        <v>5327</v>
      </c>
      <c r="B969" t="s">
        <v>1281</v>
      </c>
      <c r="C969" t="s">
        <v>1385</v>
      </c>
      <c r="D969" t="s">
        <v>1282</v>
      </c>
      <c r="E969" t="s">
        <v>8</v>
      </c>
      <c r="F969" t="s">
        <v>1236</v>
      </c>
      <c r="G969" t="s">
        <v>1529</v>
      </c>
      <c r="H969" s="6">
        <v>44850</v>
      </c>
      <c r="I969" s="2">
        <v>45657</v>
      </c>
      <c r="J969">
        <v>884.73</v>
      </c>
      <c r="K969" s="45">
        <f t="shared" si="120"/>
        <v>1313.0195424836604</v>
      </c>
      <c r="L969" s="2"/>
      <c r="M969" s="3">
        <f t="shared" si="121"/>
        <v>366</v>
      </c>
      <c r="N969" s="3">
        <f t="shared" si="122"/>
        <v>0</v>
      </c>
      <c r="O969" s="3">
        <f t="shared" si="123"/>
        <v>0</v>
      </c>
      <c r="P969" s="3">
        <f t="shared" si="125"/>
        <v>366</v>
      </c>
      <c r="Q969" s="51">
        <f t="shared" si="124"/>
        <v>190885.10399999999</v>
      </c>
      <c r="R969" s="51"/>
      <c r="S969" s="51"/>
      <c r="T969" s="51"/>
      <c r="U969" s="51"/>
      <c r="V969" s="51"/>
      <c r="W969" s="13">
        <f t="shared" si="126"/>
        <v>90</v>
      </c>
      <c r="X969" s="14">
        <f t="shared" si="127"/>
        <v>40</v>
      </c>
    </row>
    <row r="970" spans="1:24" ht="14.5" x14ac:dyDescent="0.35">
      <c r="A970">
        <v>5329</v>
      </c>
      <c r="B970" t="s">
        <v>1284</v>
      </c>
      <c r="C970" t="s">
        <v>1385</v>
      </c>
      <c r="D970" t="s">
        <v>1271</v>
      </c>
      <c r="E970" t="s">
        <v>8</v>
      </c>
      <c r="F970" t="s">
        <v>1236</v>
      </c>
      <c r="G970" t="s">
        <v>1529</v>
      </c>
      <c r="H970" s="6">
        <v>45078</v>
      </c>
      <c r="I970" s="2">
        <v>45657</v>
      </c>
      <c r="J970">
        <v>351.53</v>
      </c>
      <c r="K970" s="45">
        <f t="shared" si="120"/>
        <v>567.79496732026143</v>
      </c>
      <c r="L970" s="2"/>
      <c r="M970" s="3">
        <f t="shared" si="121"/>
        <v>366</v>
      </c>
      <c r="N970" s="3">
        <f t="shared" si="122"/>
        <v>0</v>
      </c>
      <c r="O970" s="3">
        <f t="shared" si="123"/>
        <v>0</v>
      </c>
      <c r="P970" s="3">
        <f t="shared" si="125"/>
        <v>366</v>
      </c>
      <c r="Q970" s="51">
        <f t="shared" si="124"/>
        <v>128659.98</v>
      </c>
      <c r="R970" s="51"/>
      <c r="S970" s="51"/>
      <c r="T970" s="51"/>
      <c r="U970" s="51"/>
      <c r="V970" s="51"/>
      <c r="W970" s="13">
        <f t="shared" si="126"/>
        <v>90</v>
      </c>
      <c r="X970" s="14">
        <f t="shared" si="127"/>
        <v>40</v>
      </c>
    </row>
    <row r="971" spans="1:24" ht="14.5" x14ac:dyDescent="0.35">
      <c r="A971">
        <v>5330</v>
      </c>
      <c r="B971" t="s">
        <v>1286</v>
      </c>
      <c r="C971" t="s">
        <v>1385</v>
      </c>
      <c r="D971" t="s">
        <v>1275</v>
      </c>
      <c r="E971" t="s">
        <v>8</v>
      </c>
      <c r="F971" t="s">
        <v>1236</v>
      </c>
      <c r="G971" t="s">
        <v>1529</v>
      </c>
      <c r="H971" s="6">
        <v>45096</v>
      </c>
      <c r="I971" s="2">
        <v>45657</v>
      </c>
      <c r="J971">
        <v>438.6</v>
      </c>
      <c r="K971" s="45">
        <f t="shared" si="120"/>
        <v>895.42130718954263</v>
      </c>
      <c r="L971" s="2"/>
      <c r="M971" s="3">
        <f t="shared" si="121"/>
        <v>366</v>
      </c>
      <c r="N971" s="3">
        <f t="shared" si="122"/>
        <v>0</v>
      </c>
      <c r="O971" s="3">
        <f t="shared" si="123"/>
        <v>0</v>
      </c>
      <c r="P971" s="3">
        <f t="shared" si="125"/>
        <v>366</v>
      </c>
      <c r="Q971" s="51">
        <f t="shared" si="124"/>
        <v>160527.6</v>
      </c>
      <c r="R971" s="51"/>
      <c r="S971" s="51"/>
      <c r="T971" s="51"/>
      <c r="U971" s="51"/>
      <c r="V971" s="51"/>
      <c r="W971" s="13">
        <f t="shared" si="126"/>
        <v>90</v>
      </c>
      <c r="X971" s="14">
        <f t="shared" si="127"/>
        <v>40</v>
      </c>
    </row>
    <row r="972" spans="1:24" ht="14.5" x14ac:dyDescent="0.35">
      <c r="A972">
        <v>5331</v>
      </c>
      <c r="B972" t="s">
        <v>1287</v>
      </c>
      <c r="C972" t="s">
        <v>1385</v>
      </c>
      <c r="D972" t="s">
        <v>1275</v>
      </c>
      <c r="E972" t="s">
        <v>8</v>
      </c>
      <c r="F972" t="s">
        <v>1236</v>
      </c>
      <c r="G972" t="s">
        <v>1529</v>
      </c>
      <c r="H972" s="6">
        <v>45096</v>
      </c>
      <c r="I972" s="2">
        <v>45657</v>
      </c>
      <c r="J972">
        <v>438.6</v>
      </c>
      <c r="K972" s="45">
        <f t="shared" si="120"/>
        <v>754.05529411764712</v>
      </c>
      <c r="L972" s="2"/>
      <c r="M972" s="3">
        <f t="shared" si="121"/>
        <v>366</v>
      </c>
      <c r="N972" s="3">
        <f t="shared" si="122"/>
        <v>0</v>
      </c>
      <c r="O972" s="3">
        <f t="shared" si="123"/>
        <v>0</v>
      </c>
      <c r="P972" s="3">
        <f t="shared" si="125"/>
        <v>366</v>
      </c>
      <c r="Q972" s="51">
        <f t="shared" si="124"/>
        <v>160527.6</v>
      </c>
      <c r="R972" s="51"/>
      <c r="S972" s="51"/>
      <c r="T972" s="51"/>
      <c r="U972" s="51"/>
      <c r="V972" s="51"/>
      <c r="W972" s="13">
        <f t="shared" si="126"/>
        <v>90</v>
      </c>
      <c r="X972" s="14">
        <f t="shared" si="127"/>
        <v>40</v>
      </c>
    </row>
    <row r="973" spans="1:24" ht="14.5" x14ac:dyDescent="0.35">
      <c r="A973">
        <v>5332</v>
      </c>
      <c r="B973" t="s">
        <v>1288</v>
      </c>
      <c r="C973" t="s">
        <v>1488</v>
      </c>
      <c r="D973" t="s">
        <v>1267</v>
      </c>
      <c r="E973" t="s">
        <v>8</v>
      </c>
      <c r="F973" t="s">
        <v>1250</v>
      </c>
      <c r="G973" t="s">
        <v>1529</v>
      </c>
      <c r="H973" s="6">
        <v>45138</v>
      </c>
      <c r="I973" s="2">
        <v>45657</v>
      </c>
      <c r="J973">
        <v>293</v>
      </c>
      <c r="K973" s="45" t="e">
        <f t="shared" si="120"/>
        <v>#N/A</v>
      </c>
      <c r="L973" s="2"/>
      <c r="M973" s="3">
        <f t="shared" si="121"/>
        <v>366</v>
      </c>
      <c r="N973" s="3">
        <f t="shared" si="122"/>
        <v>0</v>
      </c>
      <c r="O973" s="3">
        <f t="shared" si="123"/>
        <v>0</v>
      </c>
      <c r="P973" s="3">
        <f t="shared" si="125"/>
        <v>366</v>
      </c>
      <c r="Q973" s="51">
        <f t="shared" si="124"/>
        <v>107238</v>
      </c>
      <c r="R973" s="51"/>
      <c r="S973" s="51"/>
      <c r="T973" s="51"/>
      <c r="U973" s="51"/>
      <c r="V973" s="51"/>
      <c r="W973" s="13">
        <f t="shared" si="126"/>
        <v>90</v>
      </c>
      <c r="X973" s="14">
        <f t="shared" si="127"/>
        <v>40</v>
      </c>
    </row>
    <row r="974" spans="1:24" ht="14.5" x14ac:dyDescent="0.35">
      <c r="A974">
        <v>5333</v>
      </c>
      <c r="B974" t="s">
        <v>1289</v>
      </c>
      <c r="C974" t="s">
        <v>1385</v>
      </c>
      <c r="D974" t="s">
        <v>1290</v>
      </c>
      <c r="E974" t="s">
        <v>8</v>
      </c>
      <c r="F974" t="s">
        <v>709</v>
      </c>
      <c r="G974" t="s">
        <v>1529</v>
      </c>
      <c r="H974" s="6">
        <v>45159</v>
      </c>
      <c r="I974" s="2">
        <v>45657</v>
      </c>
      <c r="J974">
        <v>314.98</v>
      </c>
      <c r="K974" s="45">
        <f t="shared" si="120"/>
        <v>475.03307189542483</v>
      </c>
      <c r="L974" s="2"/>
      <c r="M974" s="3">
        <f t="shared" si="121"/>
        <v>366</v>
      </c>
      <c r="N974" s="3">
        <f t="shared" si="122"/>
        <v>0</v>
      </c>
      <c r="O974" s="3">
        <f t="shared" si="123"/>
        <v>0</v>
      </c>
      <c r="P974" s="3">
        <f t="shared" si="125"/>
        <v>366</v>
      </c>
      <c r="Q974" s="51">
        <f t="shared" si="124"/>
        <v>115282.68000000001</v>
      </c>
      <c r="R974" s="51"/>
      <c r="S974" s="51"/>
      <c r="T974" s="51"/>
      <c r="U974" s="51"/>
      <c r="V974" s="51"/>
      <c r="W974" s="13">
        <f t="shared" si="126"/>
        <v>90</v>
      </c>
      <c r="X974" s="14">
        <f t="shared" si="127"/>
        <v>40</v>
      </c>
    </row>
    <row r="975" spans="1:24" ht="14.5" x14ac:dyDescent="0.35">
      <c r="A975">
        <v>5334</v>
      </c>
      <c r="B975" t="s">
        <v>1291</v>
      </c>
      <c r="C975" t="s">
        <v>1385</v>
      </c>
      <c r="D975" t="s">
        <v>1225</v>
      </c>
      <c r="E975" t="s">
        <v>8</v>
      </c>
      <c r="F975" t="s">
        <v>1223</v>
      </c>
      <c r="G975" t="s">
        <v>1529</v>
      </c>
      <c r="H975" s="6">
        <v>45208</v>
      </c>
      <c r="I975" s="2">
        <v>45657</v>
      </c>
      <c r="J975">
        <v>457.95</v>
      </c>
      <c r="K975" s="45">
        <f t="shared" si="120"/>
        <v>910.21137254901976</v>
      </c>
      <c r="L975" s="2"/>
      <c r="M975" s="3">
        <f t="shared" si="121"/>
        <v>366</v>
      </c>
      <c r="N975" s="3">
        <f t="shared" si="122"/>
        <v>0</v>
      </c>
      <c r="O975" s="3">
        <f t="shared" si="123"/>
        <v>0</v>
      </c>
      <c r="P975" s="3">
        <f t="shared" si="125"/>
        <v>366</v>
      </c>
      <c r="Q975" s="51">
        <f t="shared" si="124"/>
        <v>167609.69999999998</v>
      </c>
      <c r="R975" s="51"/>
      <c r="S975" s="51"/>
      <c r="T975" s="51"/>
      <c r="U975" s="51"/>
      <c r="V975" s="51"/>
      <c r="W975" s="13">
        <f t="shared" si="126"/>
        <v>90</v>
      </c>
      <c r="X975" s="14">
        <f t="shared" si="127"/>
        <v>40</v>
      </c>
    </row>
    <row r="976" spans="1:24" ht="14.5" x14ac:dyDescent="0.35">
      <c r="A976">
        <v>5335</v>
      </c>
      <c r="B976" t="s">
        <v>1292</v>
      </c>
      <c r="C976" t="s">
        <v>1385</v>
      </c>
      <c r="D976" t="s">
        <v>1225</v>
      </c>
      <c r="E976" t="s">
        <v>8</v>
      </c>
      <c r="F976" t="s">
        <v>1223</v>
      </c>
      <c r="G976" t="s">
        <v>1529</v>
      </c>
      <c r="H976" s="6">
        <v>45208</v>
      </c>
      <c r="I976" s="2">
        <v>45657</v>
      </c>
      <c r="J976">
        <v>457.95</v>
      </c>
      <c r="K976" s="45">
        <f t="shared" si="120"/>
        <v>917.09562091503267</v>
      </c>
      <c r="L976" s="2"/>
      <c r="M976" s="3">
        <f t="shared" si="121"/>
        <v>366</v>
      </c>
      <c r="N976" s="3">
        <f t="shared" si="122"/>
        <v>0</v>
      </c>
      <c r="O976" s="3">
        <f t="shared" si="123"/>
        <v>0</v>
      </c>
      <c r="P976" s="3">
        <f t="shared" si="125"/>
        <v>366</v>
      </c>
      <c r="Q976" s="51">
        <f t="shared" si="124"/>
        <v>167609.69999999998</v>
      </c>
      <c r="R976" s="51"/>
      <c r="S976" s="51"/>
      <c r="T976" s="51"/>
      <c r="U976" s="51"/>
      <c r="V976" s="51"/>
      <c r="W976" s="13">
        <f t="shared" si="126"/>
        <v>90</v>
      </c>
      <c r="X976" s="14">
        <f t="shared" si="127"/>
        <v>40</v>
      </c>
    </row>
    <row r="977" spans="1:24" ht="14.5" x14ac:dyDescent="0.35">
      <c r="A977">
        <v>5336</v>
      </c>
      <c r="B977" t="s">
        <v>1484</v>
      </c>
      <c r="C977" t="s">
        <v>1488</v>
      </c>
      <c r="D977" t="s">
        <v>1271</v>
      </c>
      <c r="E977" t="s">
        <v>8</v>
      </c>
      <c r="F977" t="s">
        <v>1236</v>
      </c>
      <c r="G977" t="s">
        <v>1529</v>
      </c>
      <c r="H977" s="6">
        <v>45566</v>
      </c>
      <c r="I977" s="2">
        <v>45657</v>
      </c>
      <c r="J977">
        <v>351.53</v>
      </c>
      <c r="K977" s="45">
        <f t="shared" si="120"/>
        <v>194.07712418300659</v>
      </c>
      <c r="L977" s="2"/>
      <c r="M977" s="3">
        <f t="shared" si="121"/>
        <v>92</v>
      </c>
      <c r="N977" s="3">
        <f t="shared" si="122"/>
        <v>0</v>
      </c>
      <c r="O977" s="3">
        <f t="shared" si="123"/>
        <v>0</v>
      </c>
      <c r="P977" s="3">
        <f t="shared" si="125"/>
        <v>92</v>
      </c>
      <c r="Q977" s="51">
        <f t="shared" si="124"/>
        <v>32340.76</v>
      </c>
      <c r="R977" s="51"/>
      <c r="S977" s="51"/>
      <c r="T977" s="51"/>
      <c r="U977" s="51"/>
      <c r="V977" s="51"/>
      <c r="W977" s="13">
        <f t="shared" si="126"/>
        <v>22.622950819672131</v>
      </c>
      <c r="X977" s="14">
        <f t="shared" si="127"/>
        <v>10.054644808743173</v>
      </c>
    </row>
    <row r="978" spans="1:24" ht="14.5" x14ac:dyDescent="0.35">
      <c r="A978">
        <v>6151</v>
      </c>
      <c r="B978" t="s">
        <v>1293</v>
      </c>
      <c r="C978" t="s">
        <v>1385</v>
      </c>
      <c r="D978" t="s">
        <v>1294</v>
      </c>
      <c r="E978" t="s">
        <v>8</v>
      </c>
      <c r="F978" t="s">
        <v>1295</v>
      </c>
      <c r="G978" t="s">
        <v>1529</v>
      </c>
      <c r="H978" s="6">
        <v>42370</v>
      </c>
      <c r="I978" s="2">
        <v>45657</v>
      </c>
      <c r="J978">
        <v>286.27</v>
      </c>
      <c r="K978" s="45">
        <f t="shared" si="120"/>
        <v>870.38882352941187</v>
      </c>
      <c r="L978" s="2"/>
      <c r="M978" s="3">
        <f t="shared" si="121"/>
        <v>366</v>
      </c>
      <c r="N978" s="3">
        <f t="shared" si="122"/>
        <v>0</v>
      </c>
      <c r="O978" s="3">
        <f t="shared" si="123"/>
        <v>0</v>
      </c>
      <c r="P978" s="3">
        <f t="shared" si="125"/>
        <v>366</v>
      </c>
      <c r="Q978" s="51">
        <f t="shared" si="124"/>
        <v>104774.81999999999</v>
      </c>
      <c r="R978" s="51"/>
      <c r="S978" s="51"/>
      <c r="T978" s="51"/>
      <c r="U978" s="51"/>
      <c r="V978" s="51"/>
      <c r="W978" s="13">
        <f t="shared" si="126"/>
        <v>90</v>
      </c>
      <c r="X978" s="14">
        <f t="shared" si="127"/>
        <v>40</v>
      </c>
    </row>
    <row r="979" spans="1:24" ht="14.5" x14ac:dyDescent="0.35">
      <c r="A979">
        <v>6152</v>
      </c>
      <c r="B979" t="s">
        <v>1296</v>
      </c>
      <c r="C979" t="s">
        <v>1385</v>
      </c>
      <c r="D979" t="s">
        <v>1294</v>
      </c>
      <c r="E979" t="s">
        <v>8</v>
      </c>
      <c r="F979" t="s">
        <v>1295</v>
      </c>
      <c r="G979" t="s">
        <v>1529</v>
      </c>
      <c r="H979" s="6">
        <v>44409</v>
      </c>
      <c r="I979" s="2">
        <v>45657</v>
      </c>
      <c r="J979">
        <v>286.27</v>
      </c>
      <c r="K979" s="45">
        <f t="shared" si="120"/>
        <v>757.59366013071883</v>
      </c>
      <c r="L979" s="2"/>
      <c r="M979" s="3">
        <f t="shared" si="121"/>
        <v>366</v>
      </c>
      <c r="N979" s="3">
        <f t="shared" si="122"/>
        <v>1</v>
      </c>
      <c r="O979" s="3">
        <f t="shared" si="123"/>
        <v>0</v>
      </c>
      <c r="P979" s="3">
        <f t="shared" si="125"/>
        <v>365</v>
      </c>
      <c r="Q979" s="51">
        <f t="shared" si="124"/>
        <v>104488.54999999999</v>
      </c>
      <c r="R979" s="51"/>
      <c r="S979" s="51"/>
      <c r="T979" s="51"/>
      <c r="U979" s="51"/>
      <c r="V979" s="51"/>
      <c r="W979" s="13">
        <f t="shared" si="126"/>
        <v>89.754098360655732</v>
      </c>
      <c r="X979" s="14">
        <f t="shared" si="127"/>
        <v>39.89071038251366</v>
      </c>
    </row>
    <row r="980" spans="1:24" ht="14.5" x14ac:dyDescent="0.35">
      <c r="A980">
        <v>6154</v>
      </c>
      <c r="B980" t="s">
        <v>1297</v>
      </c>
      <c r="C980" t="s">
        <v>1385</v>
      </c>
      <c r="D980" t="s">
        <v>1294</v>
      </c>
      <c r="E980" t="s">
        <v>8</v>
      </c>
      <c r="F980" t="s">
        <v>1295</v>
      </c>
      <c r="G980" t="s">
        <v>1529</v>
      </c>
      <c r="H980" s="6">
        <v>42370</v>
      </c>
      <c r="I980" s="2">
        <v>45657</v>
      </c>
      <c r="J980">
        <v>286.27</v>
      </c>
      <c r="K980" s="45">
        <f t="shared" si="120"/>
        <v>877.05379084967331</v>
      </c>
      <c r="L980" s="2"/>
      <c r="M980" s="3">
        <f t="shared" si="121"/>
        <v>366</v>
      </c>
      <c r="N980" s="3">
        <f t="shared" si="122"/>
        <v>4</v>
      </c>
      <c r="O980" s="3">
        <f t="shared" si="123"/>
        <v>0</v>
      </c>
      <c r="P980" s="3">
        <f t="shared" si="125"/>
        <v>362</v>
      </c>
      <c r="Q980" s="51">
        <f t="shared" si="124"/>
        <v>103629.73999999999</v>
      </c>
      <c r="R980" s="51"/>
      <c r="S980" s="51"/>
      <c r="T980" s="51"/>
      <c r="U980" s="51"/>
      <c r="V980" s="51"/>
      <c r="W980" s="13">
        <f t="shared" si="126"/>
        <v>89.016393442622956</v>
      </c>
      <c r="X980" s="14">
        <f t="shared" si="127"/>
        <v>39.562841530054641</v>
      </c>
    </row>
    <row r="981" spans="1:24" ht="14.5" x14ac:dyDescent="0.35">
      <c r="A981">
        <v>6155</v>
      </c>
      <c r="B981" t="s">
        <v>1298</v>
      </c>
      <c r="C981" t="s">
        <v>1385</v>
      </c>
      <c r="D981" t="s">
        <v>1294</v>
      </c>
      <c r="E981" t="s">
        <v>8</v>
      </c>
      <c r="F981" t="s">
        <v>1295</v>
      </c>
      <c r="G981" t="s">
        <v>1529</v>
      </c>
      <c r="H981" s="6">
        <v>42370</v>
      </c>
      <c r="I981" s="2">
        <v>45657</v>
      </c>
      <c r="J981">
        <v>286.27</v>
      </c>
      <c r="K981" s="45">
        <f t="shared" si="120"/>
        <v>779.94640522875818</v>
      </c>
      <c r="L981" s="2"/>
      <c r="M981" s="3">
        <f t="shared" si="121"/>
        <v>366</v>
      </c>
      <c r="N981" s="3">
        <f t="shared" si="122"/>
        <v>0</v>
      </c>
      <c r="O981" s="3">
        <f t="shared" si="123"/>
        <v>0</v>
      </c>
      <c r="P981" s="3">
        <f t="shared" si="125"/>
        <v>366</v>
      </c>
      <c r="Q981" s="51">
        <f t="shared" si="124"/>
        <v>104774.81999999999</v>
      </c>
      <c r="R981" s="51"/>
      <c r="S981" s="51"/>
      <c r="T981" s="51"/>
      <c r="U981" s="51"/>
      <c r="V981" s="51"/>
      <c r="W981" s="13">
        <f t="shared" si="126"/>
        <v>90</v>
      </c>
      <c r="X981" s="14">
        <f t="shared" si="127"/>
        <v>40</v>
      </c>
    </row>
    <row r="982" spans="1:24" ht="14.5" x14ac:dyDescent="0.35">
      <c r="A982">
        <v>6156</v>
      </c>
      <c r="B982" t="s">
        <v>1299</v>
      </c>
      <c r="C982" t="s">
        <v>1385</v>
      </c>
      <c r="D982" t="s">
        <v>1294</v>
      </c>
      <c r="E982" t="s">
        <v>8</v>
      </c>
      <c r="F982" t="s">
        <v>1295</v>
      </c>
      <c r="G982" t="s">
        <v>1529</v>
      </c>
      <c r="H982" s="6">
        <v>44409</v>
      </c>
      <c r="I982" s="2">
        <v>45657</v>
      </c>
      <c r="J982">
        <v>286.27</v>
      </c>
      <c r="K982" s="45">
        <f t="shared" si="120"/>
        <v>803.71065359477143</v>
      </c>
      <c r="L982" s="2"/>
      <c r="M982" s="3">
        <f t="shared" si="121"/>
        <v>366</v>
      </c>
      <c r="N982" s="3">
        <f t="shared" si="122"/>
        <v>0</v>
      </c>
      <c r="O982" s="3">
        <f t="shared" si="123"/>
        <v>0</v>
      </c>
      <c r="P982" s="3">
        <f t="shared" si="125"/>
        <v>366</v>
      </c>
      <c r="Q982" s="51">
        <f t="shared" si="124"/>
        <v>104774.81999999999</v>
      </c>
      <c r="R982" s="51"/>
      <c r="S982" s="51"/>
      <c r="T982" s="51"/>
      <c r="U982" s="51"/>
      <c r="V982" s="51"/>
      <c r="W982" s="13">
        <f t="shared" si="126"/>
        <v>90</v>
      </c>
      <c r="X982" s="14">
        <f t="shared" si="127"/>
        <v>40</v>
      </c>
    </row>
    <row r="983" spans="1:24" ht="14.5" x14ac:dyDescent="0.35">
      <c r="A983">
        <v>6157</v>
      </c>
      <c r="B983" t="s">
        <v>1300</v>
      </c>
      <c r="C983" t="s">
        <v>1385</v>
      </c>
      <c r="D983" t="s">
        <v>1301</v>
      </c>
      <c r="E983" t="s">
        <v>8</v>
      </c>
      <c r="F983" t="s">
        <v>1295</v>
      </c>
      <c r="G983" t="s">
        <v>1529</v>
      </c>
      <c r="H983" s="6">
        <v>43339</v>
      </c>
      <c r="I983" s="2">
        <v>45657</v>
      </c>
      <c r="J983">
        <v>396.68</v>
      </c>
      <c r="K983" s="45">
        <f t="shared" si="120"/>
        <v>963.07326797385633</v>
      </c>
      <c r="L983" s="2"/>
      <c r="M983" s="3">
        <f t="shared" si="121"/>
        <v>366</v>
      </c>
      <c r="N983" s="3">
        <f t="shared" si="122"/>
        <v>0</v>
      </c>
      <c r="O983" s="3">
        <f t="shared" si="123"/>
        <v>0</v>
      </c>
      <c r="P983" s="3">
        <f t="shared" si="125"/>
        <v>366</v>
      </c>
      <c r="Q983" s="51">
        <f t="shared" si="124"/>
        <v>145184.88</v>
      </c>
      <c r="R983" s="51"/>
      <c r="S983" s="51"/>
      <c r="T983" s="51"/>
      <c r="U983" s="51"/>
      <c r="V983" s="51"/>
      <c r="W983" s="13">
        <f t="shared" si="126"/>
        <v>90</v>
      </c>
      <c r="X983" s="14">
        <f t="shared" si="127"/>
        <v>40</v>
      </c>
    </row>
    <row r="984" spans="1:24" ht="14.5" x14ac:dyDescent="0.35">
      <c r="A984">
        <v>6159</v>
      </c>
      <c r="B984" t="s">
        <v>1302</v>
      </c>
      <c r="C984" t="s">
        <v>1385</v>
      </c>
      <c r="D984" t="s">
        <v>1294</v>
      </c>
      <c r="E984" t="s">
        <v>8</v>
      </c>
      <c r="F984" t="s">
        <v>1295</v>
      </c>
      <c r="G984" t="s">
        <v>1529</v>
      </c>
      <c r="H984" s="6">
        <v>44375</v>
      </c>
      <c r="I984" s="2">
        <v>45657</v>
      </c>
      <c r="J984">
        <v>286.27</v>
      </c>
      <c r="K984" s="45">
        <f t="shared" si="120"/>
        <v>763.50019607843149</v>
      </c>
      <c r="L984" s="2"/>
      <c r="M984" s="3">
        <f t="shared" si="121"/>
        <v>366</v>
      </c>
      <c r="N984" s="3">
        <f t="shared" si="122"/>
        <v>1</v>
      </c>
      <c r="O984" s="3">
        <f t="shared" si="123"/>
        <v>0</v>
      </c>
      <c r="P984" s="3">
        <f t="shared" si="125"/>
        <v>365</v>
      </c>
      <c r="Q984" s="51">
        <f t="shared" si="124"/>
        <v>104488.54999999999</v>
      </c>
      <c r="R984" s="51"/>
      <c r="S984" s="51"/>
      <c r="T984" s="51"/>
      <c r="U984" s="51"/>
      <c r="V984" s="51"/>
      <c r="W984" s="13">
        <f t="shared" si="126"/>
        <v>89.754098360655732</v>
      </c>
      <c r="X984" s="14">
        <f t="shared" si="127"/>
        <v>39.89071038251366</v>
      </c>
    </row>
    <row r="985" spans="1:24" ht="14.5" x14ac:dyDescent="0.35">
      <c r="A985">
        <v>6170</v>
      </c>
      <c r="B985" t="s">
        <v>1304</v>
      </c>
      <c r="C985" t="s">
        <v>1385</v>
      </c>
      <c r="D985" t="s">
        <v>1305</v>
      </c>
      <c r="E985" t="s">
        <v>8</v>
      </c>
      <c r="F985" t="s">
        <v>1306</v>
      </c>
      <c r="G985" t="s">
        <v>1529</v>
      </c>
      <c r="H985" s="6">
        <v>42947</v>
      </c>
      <c r="I985" s="2">
        <v>45657</v>
      </c>
      <c r="J985">
        <v>396.68</v>
      </c>
      <c r="K985" s="45">
        <f t="shared" si="120"/>
        <v>938.98</v>
      </c>
      <c r="L985" s="2"/>
      <c r="M985" s="3">
        <f t="shared" si="121"/>
        <v>366</v>
      </c>
      <c r="N985" s="3">
        <f t="shared" si="122"/>
        <v>0</v>
      </c>
      <c r="O985" s="3">
        <f t="shared" si="123"/>
        <v>5</v>
      </c>
      <c r="P985" s="3">
        <f t="shared" si="125"/>
        <v>361</v>
      </c>
      <c r="Q985" s="51">
        <f t="shared" si="124"/>
        <v>143201.48000000001</v>
      </c>
      <c r="R985" s="51"/>
      <c r="S985" s="51"/>
      <c r="T985" s="51"/>
      <c r="U985" s="51"/>
      <c r="V985" s="51"/>
      <c r="W985" s="13">
        <f t="shared" si="126"/>
        <v>88.770491803278688</v>
      </c>
      <c r="X985" s="14">
        <f t="shared" si="127"/>
        <v>39.453551912568301</v>
      </c>
    </row>
    <row r="986" spans="1:24" ht="14.5" x14ac:dyDescent="0.35">
      <c r="A986">
        <v>6171</v>
      </c>
      <c r="B986" t="s">
        <v>1308</v>
      </c>
      <c r="C986" t="s">
        <v>1385</v>
      </c>
      <c r="D986" t="s">
        <v>1305</v>
      </c>
      <c r="E986" t="s">
        <v>8</v>
      </c>
      <c r="F986" t="s">
        <v>1306</v>
      </c>
      <c r="G986" t="s">
        <v>1529</v>
      </c>
      <c r="H986" s="6">
        <v>42947</v>
      </c>
      <c r="I986" s="2">
        <v>45657</v>
      </c>
      <c r="J986">
        <v>396.68</v>
      </c>
      <c r="K986" s="45">
        <f t="shared" si="120"/>
        <v>938.98104575163427</v>
      </c>
      <c r="L986" s="2"/>
      <c r="M986" s="3">
        <f t="shared" si="121"/>
        <v>366</v>
      </c>
      <c r="N986" s="3">
        <f t="shared" si="122"/>
        <v>1</v>
      </c>
      <c r="O986" s="3">
        <f t="shared" si="123"/>
        <v>0</v>
      </c>
      <c r="P986" s="3">
        <f t="shared" si="125"/>
        <v>365</v>
      </c>
      <c r="Q986" s="51">
        <f t="shared" si="124"/>
        <v>144788.20000000001</v>
      </c>
      <c r="R986" s="51"/>
      <c r="S986" s="51"/>
      <c r="T986" s="51"/>
      <c r="U986" s="51"/>
      <c r="V986" s="51"/>
      <c r="W986" s="13">
        <f t="shared" si="126"/>
        <v>89.754098360655732</v>
      </c>
      <c r="X986" s="14">
        <f t="shared" si="127"/>
        <v>39.89071038251366</v>
      </c>
    </row>
    <row r="987" spans="1:24" ht="14.5" x14ac:dyDescent="0.35">
      <c r="A987">
        <v>6172</v>
      </c>
      <c r="B987" t="s">
        <v>1309</v>
      </c>
      <c r="C987" t="s">
        <v>1385</v>
      </c>
      <c r="D987" t="s">
        <v>1310</v>
      </c>
      <c r="E987" t="s">
        <v>8</v>
      </c>
      <c r="F987" t="s">
        <v>1306</v>
      </c>
      <c r="G987" t="s">
        <v>1529</v>
      </c>
      <c r="H987" s="6">
        <v>42737</v>
      </c>
      <c r="I987" s="2">
        <v>45657</v>
      </c>
      <c r="J987">
        <v>703.05</v>
      </c>
      <c r="K987" s="45">
        <f t="shared" si="120"/>
        <v>1714.2826143790849</v>
      </c>
      <c r="L987" s="2"/>
      <c r="M987" s="3">
        <f t="shared" si="121"/>
        <v>366</v>
      </c>
      <c r="N987" s="3">
        <f t="shared" si="122"/>
        <v>1</v>
      </c>
      <c r="O987" s="3">
        <f t="shared" si="123"/>
        <v>0</v>
      </c>
      <c r="P987" s="3">
        <f t="shared" si="125"/>
        <v>365</v>
      </c>
      <c r="Q987" s="51">
        <f t="shared" si="124"/>
        <v>190363.56</v>
      </c>
      <c r="R987" s="51"/>
      <c r="S987" s="51"/>
      <c r="T987" s="51"/>
      <c r="U987" s="51"/>
      <c r="V987" s="51"/>
      <c r="W987" s="13">
        <f t="shared" si="126"/>
        <v>89.754098360655732</v>
      </c>
      <c r="X987" s="14">
        <f t="shared" si="127"/>
        <v>39.89071038251366</v>
      </c>
    </row>
    <row r="988" spans="1:24" ht="14.5" x14ac:dyDescent="0.35">
      <c r="A988">
        <v>6173</v>
      </c>
      <c r="B988" t="s">
        <v>1311</v>
      </c>
      <c r="C988" t="s">
        <v>1385</v>
      </c>
      <c r="D988" t="s">
        <v>1312</v>
      </c>
      <c r="E988" t="s">
        <v>8</v>
      </c>
      <c r="F988" t="s">
        <v>1523</v>
      </c>
      <c r="G988" t="s">
        <v>1529</v>
      </c>
      <c r="H988" s="6">
        <v>44067</v>
      </c>
      <c r="I988" s="2">
        <v>45657</v>
      </c>
      <c r="J988">
        <v>396.68</v>
      </c>
      <c r="K988" s="45">
        <f t="shared" si="120"/>
        <v>724.82797385620927</v>
      </c>
      <c r="L988" s="2"/>
      <c r="M988" s="3">
        <f t="shared" si="121"/>
        <v>366</v>
      </c>
      <c r="N988" s="3">
        <f t="shared" si="122"/>
        <v>0</v>
      </c>
      <c r="O988" s="3">
        <f t="shared" si="123"/>
        <v>0</v>
      </c>
      <c r="P988" s="3">
        <f t="shared" si="125"/>
        <v>366</v>
      </c>
      <c r="Q988" s="51">
        <f t="shared" si="124"/>
        <v>145184.88</v>
      </c>
      <c r="R988" s="51"/>
      <c r="S988" s="51"/>
      <c r="T988" s="51"/>
      <c r="U988" s="51"/>
      <c r="V988" s="51"/>
      <c r="W988" s="13">
        <f t="shared" si="126"/>
        <v>90</v>
      </c>
      <c r="X988" s="14">
        <f t="shared" si="127"/>
        <v>40</v>
      </c>
    </row>
    <row r="989" spans="1:24" ht="14.5" x14ac:dyDescent="0.35">
      <c r="A989">
        <v>6174</v>
      </c>
      <c r="B989" t="s">
        <v>1314</v>
      </c>
      <c r="C989" t="s">
        <v>1385</v>
      </c>
      <c r="D989" t="s">
        <v>1315</v>
      </c>
      <c r="E989" t="s">
        <v>8</v>
      </c>
      <c r="F989" t="s">
        <v>1523</v>
      </c>
      <c r="G989" t="s">
        <v>1529</v>
      </c>
      <c r="H989" s="6">
        <v>44207</v>
      </c>
      <c r="I989" s="2">
        <v>45657</v>
      </c>
      <c r="J989">
        <v>286.27</v>
      </c>
      <c r="K989" s="45">
        <f t="shared" si="120"/>
        <v>510.31006535947716</v>
      </c>
      <c r="L989" s="2"/>
      <c r="M989" s="3">
        <f t="shared" si="121"/>
        <v>366</v>
      </c>
      <c r="N989" s="3">
        <f t="shared" si="122"/>
        <v>2</v>
      </c>
      <c r="O989" s="3">
        <f t="shared" si="123"/>
        <v>14</v>
      </c>
      <c r="P989" s="3">
        <f t="shared" si="125"/>
        <v>350</v>
      </c>
      <c r="Q989" s="51">
        <f t="shared" si="124"/>
        <v>100194.5</v>
      </c>
      <c r="R989" s="51"/>
      <c r="S989" s="51"/>
      <c r="T989" s="51"/>
      <c r="U989" s="51"/>
      <c r="V989" s="51"/>
      <c r="W989" s="13">
        <f t="shared" si="126"/>
        <v>86.065573770491795</v>
      </c>
      <c r="X989" s="14">
        <f t="shared" si="127"/>
        <v>38.251366120218592</v>
      </c>
    </row>
    <row r="990" spans="1:24" ht="14.5" x14ac:dyDescent="0.35">
      <c r="A990">
        <v>6175</v>
      </c>
      <c r="B990" t="s">
        <v>1316</v>
      </c>
      <c r="C990" t="s">
        <v>1385</v>
      </c>
      <c r="D990" t="s">
        <v>1294</v>
      </c>
      <c r="E990" t="s">
        <v>8</v>
      </c>
      <c r="F990" t="s">
        <v>1295</v>
      </c>
      <c r="G990" t="s">
        <v>1529</v>
      </c>
      <c r="H990" s="6">
        <v>44964</v>
      </c>
      <c r="I990" s="2">
        <v>45657</v>
      </c>
      <c r="J990">
        <v>286.27</v>
      </c>
      <c r="K990" s="45">
        <f t="shared" si="120"/>
        <v>762.40241830065361</v>
      </c>
      <c r="L990" s="2"/>
      <c r="M990" s="3">
        <f t="shared" si="121"/>
        <v>366</v>
      </c>
      <c r="N990" s="3">
        <f t="shared" si="122"/>
        <v>1</v>
      </c>
      <c r="O990" s="3">
        <f t="shared" si="123"/>
        <v>0</v>
      </c>
      <c r="P990" s="3">
        <f t="shared" si="125"/>
        <v>365</v>
      </c>
      <c r="Q990" s="51">
        <f t="shared" si="124"/>
        <v>104488.54999999999</v>
      </c>
      <c r="R990" s="51"/>
      <c r="S990" s="51"/>
      <c r="T990" s="51"/>
      <c r="U990" s="51"/>
      <c r="V990" s="51"/>
      <c r="W990" s="13">
        <f t="shared" si="126"/>
        <v>89.754098360655732</v>
      </c>
      <c r="X990" s="14">
        <f t="shared" si="127"/>
        <v>39.89071038251366</v>
      </c>
    </row>
    <row r="991" spans="1:24" ht="14.5" x14ac:dyDescent="0.35">
      <c r="A991">
        <v>6176</v>
      </c>
      <c r="B991" t="s">
        <v>1317</v>
      </c>
      <c r="C991" t="s">
        <v>1385</v>
      </c>
      <c r="D991" t="s">
        <v>1294</v>
      </c>
      <c r="E991" t="s">
        <v>8</v>
      </c>
      <c r="F991" t="s">
        <v>1295</v>
      </c>
      <c r="G991" t="s">
        <v>1529</v>
      </c>
      <c r="H991" s="6">
        <v>45012</v>
      </c>
      <c r="I991" s="2">
        <v>45657</v>
      </c>
      <c r="J991">
        <v>286.27</v>
      </c>
      <c r="K991" s="45">
        <f t="shared" si="120"/>
        <v>780.53875816993457</v>
      </c>
      <c r="L991" s="2"/>
      <c r="M991" s="3">
        <f t="shared" si="121"/>
        <v>366</v>
      </c>
      <c r="N991" s="3">
        <f t="shared" si="122"/>
        <v>3</v>
      </c>
      <c r="O991" s="3">
        <f t="shared" si="123"/>
        <v>0</v>
      </c>
      <c r="P991" s="3">
        <f t="shared" si="125"/>
        <v>363</v>
      </c>
      <c r="Q991" s="51">
        <f t="shared" si="124"/>
        <v>103916.01</v>
      </c>
      <c r="R991" s="51"/>
      <c r="S991" s="51"/>
      <c r="T991" s="51"/>
      <c r="U991" s="51"/>
      <c r="V991" s="51"/>
      <c r="W991" s="13">
        <f t="shared" si="126"/>
        <v>89.26229508196721</v>
      </c>
      <c r="X991" s="14">
        <f t="shared" si="127"/>
        <v>39.672131147540995</v>
      </c>
    </row>
    <row r="992" spans="1:24" ht="14.5" x14ac:dyDescent="0.35">
      <c r="A992">
        <v>6180</v>
      </c>
      <c r="B992" t="s">
        <v>1318</v>
      </c>
      <c r="C992" t="s">
        <v>1488</v>
      </c>
      <c r="D992" t="s">
        <v>1315</v>
      </c>
      <c r="E992" t="s">
        <v>8</v>
      </c>
      <c r="F992" t="s">
        <v>1319</v>
      </c>
      <c r="G992" t="s">
        <v>1529</v>
      </c>
      <c r="H992" s="6">
        <v>43922</v>
      </c>
      <c r="I992" s="2">
        <v>45657</v>
      </c>
      <c r="J992">
        <v>263</v>
      </c>
      <c r="K992" s="45" t="e">
        <f t="shared" si="120"/>
        <v>#N/A</v>
      </c>
      <c r="L992" s="2"/>
      <c r="M992" s="3">
        <f t="shared" si="121"/>
        <v>366</v>
      </c>
      <c r="N992" s="3">
        <f t="shared" si="122"/>
        <v>0</v>
      </c>
      <c r="O992" s="3">
        <f t="shared" si="123"/>
        <v>0</v>
      </c>
      <c r="P992" s="3">
        <f t="shared" si="125"/>
        <v>366</v>
      </c>
      <c r="Q992" s="51">
        <f t="shared" si="124"/>
        <v>96258</v>
      </c>
      <c r="R992" s="51"/>
      <c r="S992" s="51"/>
      <c r="T992" s="51"/>
      <c r="U992" s="51"/>
      <c r="V992" s="51"/>
      <c r="W992" s="13">
        <f t="shared" si="126"/>
        <v>90</v>
      </c>
      <c r="X992" s="14">
        <f t="shared" si="127"/>
        <v>40</v>
      </c>
    </row>
    <row r="993" spans="1:24" ht="14.5" x14ac:dyDescent="0.35">
      <c r="A993">
        <v>6181</v>
      </c>
      <c r="B993" t="s">
        <v>1320</v>
      </c>
      <c r="C993" t="s">
        <v>1488</v>
      </c>
      <c r="D993" t="s">
        <v>1321</v>
      </c>
      <c r="E993" t="s">
        <v>8</v>
      </c>
      <c r="F993" t="s">
        <v>1319</v>
      </c>
      <c r="G993" t="s">
        <v>1529</v>
      </c>
      <c r="H993" s="6">
        <v>42373</v>
      </c>
      <c r="I993" s="2">
        <v>45657</v>
      </c>
      <c r="J993">
        <v>770</v>
      </c>
      <c r="K993" s="45" t="e">
        <f t="shared" si="120"/>
        <v>#N/A</v>
      </c>
      <c r="L993" s="2"/>
      <c r="M993" s="3">
        <f t="shared" si="121"/>
        <v>366</v>
      </c>
      <c r="N993" s="3">
        <f t="shared" si="122"/>
        <v>0</v>
      </c>
      <c r="O993" s="3">
        <f t="shared" si="123"/>
        <v>0</v>
      </c>
      <c r="P993" s="3">
        <f t="shared" si="125"/>
        <v>366</v>
      </c>
      <c r="Q993" s="51">
        <f t="shared" si="124"/>
        <v>190885.10399999999</v>
      </c>
      <c r="R993" s="51"/>
      <c r="S993" s="51"/>
      <c r="T993" s="51"/>
      <c r="U993" s="51"/>
      <c r="V993" s="51"/>
      <c r="W993" s="13">
        <f t="shared" si="126"/>
        <v>90</v>
      </c>
      <c r="X993" s="14">
        <f t="shared" si="127"/>
        <v>40</v>
      </c>
    </row>
    <row r="994" spans="1:24" ht="14.5" x14ac:dyDescent="0.35">
      <c r="A994">
        <v>6182</v>
      </c>
      <c r="B994" t="s">
        <v>1322</v>
      </c>
      <c r="C994" t="s">
        <v>1488</v>
      </c>
      <c r="D994" t="s">
        <v>1315</v>
      </c>
      <c r="E994" t="s">
        <v>8</v>
      </c>
      <c r="F994" t="s">
        <v>1319</v>
      </c>
      <c r="G994" t="s">
        <v>1529</v>
      </c>
      <c r="H994" s="6">
        <v>42737</v>
      </c>
      <c r="I994" s="2">
        <v>45657</v>
      </c>
      <c r="J994">
        <v>263</v>
      </c>
      <c r="K994" s="45" t="e">
        <f t="shared" si="120"/>
        <v>#N/A</v>
      </c>
      <c r="L994" s="2"/>
      <c r="M994" s="3">
        <f t="shared" si="121"/>
        <v>366</v>
      </c>
      <c r="N994" s="3">
        <f t="shared" si="122"/>
        <v>0</v>
      </c>
      <c r="O994" s="3">
        <f t="shared" si="123"/>
        <v>5</v>
      </c>
      <c r="P994" s="3">
        <f t="shared" si="125"/>
        <v>361</v>
      </c>
      <c r="Q994" s="51">
        <f t="shared" si="124"/>
        <v>94943</v>
      </c>
      <c r="R994" s="51"/>
      <c r="S994" s="51"/>
      <c r="T994" s="51"/>
      <c r="U994" s="51"/>
      <c r="V994" s="51"/>
      <c r="W994" s="13">
        <f t="shared" si="126"/>
        <v>88.770491803278688</v>
      </c>
      <c r="X994" s="14">
        <f t="shared" si="127"/>
        <v>39.453551912568301</v>
      </c>
    </row>
    <row r="995" spans="1:24" ht="14.5" x14ac:dyDescent="0.35">
      <c r="A995">
        <v>6184</v>
      </c>
      <c r="B995" t="s">
        <v>1323</v>
      </c>
      <c r="C995" t="s">
        <v>1488</v>
      </c>
      <c r="D995" t="s">
        <v>1315</v>
      </c>
      <c r="E995" t="s">
        <v>8</v>
      </c>
      <c r="F995" t="s">
        <v>1319</v>
      </c>
      <c r="G995" t="s">
        <v>1529</v>
      </c>
      <c r="H995" s="6">
        <v>44470</v>
      </c>
      <c r="I995" s="2">
        <v>45657</v>
      </c>
      <c r="J995">
        <v>263</v>
      </c>
      <c r="K995" s="45" t="e">
        <f t="shared" si="120"/>
        <v>#N/A</v>
      </c>
      <c r="L995" s="2"/>
      <c r="M995" s="3">
        <f t="shared" si="121"/>
        <v>366</v>
      </c>
      <c r="N995" s="3">
        <f t="shared" si="122"/>
        <v>0</v>
      </c>
      <c r="O995" s="3">
        <f t="shared" si="123"/>
        <v>0</v>
      </c>
      <c r="P995" s="3">
        <f t="shared" si="125"/>
        <v>366</v>
      </c>
      <c r="Q995" s="51">
        <f t="shared" si="124"/>
        <v>96258</v>
      </c>
      <c r="R995" s="51"/>
      <c r="S995" s="51"/>
      <c r="T995" s="51"/>
      <c r="U995" s="51"/>
      <c r="V995" s="51"/>
      <c r="W995" s="13">
        <f t="shared" si="126"/>
        <v>90</v>
      </c>
      <c r="X995" s="14">
        <f t="shared" si="127"/>
        <v>40</v>
      </c>
    </row>
    <row r="996" spans="1:24" ht="14.5" x14ac:dyDescent="0.35">
      <c r="A996">
        <v>6186</v>
      </c>
      <c r="B996" t="s">
        <v>1485</v>
      </c>
      <c r="C996" t="s">
        <v>1385</v>
      </c>
      <c r="D996" t="s">
        <v>1290</v>
      </c>
      <c r="E996" t="s">
        <v>8</v>
      </c>
      <c r="F996" t="s">
        <v>709</v>
      </c>
      <c r="G996" t="s">
        <v>1529</v>
      </c>
      <c r="H996" s="6">
        <v>45383</v>
      </c>
      <c r="I996" s="2">
        <v>45657</v>
      </c>
      <c r="J996">
        <v>286.27</v>
      </c>
      <c r="K996" s="45">
        <f t="shared" si="120"/>
        <v>398.04163398692805</v>
      </c>
      <c r="L996" s="2"/>
      <c r="M996" s="3">
        <f t="shared" si="121"/>
        <v>275</v>
      </c>
      <c r="N996" s="3">
        <f t="shared" si="122"/>
        <v>0</v>
      </c>
      <c r="O996" s="3">
        <f t="shared" si="123"/>
        <v>0</v>
      </c>
      <c r="P996" s="3">
        <f t="shared" si="125"/>
        <v>275</v>
      </c>
      <c r="Q996" s="51">
        <f t="shared" si="124"/>
        <v>78724.25</v>
      </c>
      <c r="R996" s="51"/>
      <c r="S996" s="51"/>
      <c r="T996" s="51"/>
      <c r="U996" s="51"/>
      <c r="V996" s="51"/>
      <c r="W996" s="13">
        <f t="shared" si="126"/>
        <v>67.622950819672127</v>
      </c>
      <c r="X996" s="14">
        <f t="shared" si="127"/>
        <v>30.054644808743177</v>
      </c>
    </row>
    <row r="997" spans="1:24" ht="14.5" x14ac:dyDescent="0.35">
      <c r="A997">
        <v>6188</v>
      </c>
      <c r="B997" t="s">
        <v>1324</v>
      </c>
      <c r="C997" t="s">
        <v>1488</v>
      </c>
      <c r="D997" t="s">
        <v>1315</v>
      </c>
      <c r="E997" t="s">
        <v>8</v>
      </c>
      <c r="F997" t="s">
        <v>1319</v>
      </c>
      <c r="G997" t="s">
        <v>1529</v>
      </c>
      <c r="H997" s="6">
        <v>45052</v>
      </c>
      <c r="I997" s="2">
        <v>45657</v>
      </c>
      <c r="J997">
        <v>263</v>
      </c>
      <c r="K997" s="45" t="e">
        <f t="shared" si="120"/>
        <v>#N/A</v>
      </c>
      <c r="L997" s="2"/>
      <c r="M997" s="3">
        <f t="shared" si="121"/>
        <v>366</v>
      </c>
      <c r="N997" s="3">
        <f t="shared" si="122"/>
        <v>0</v>
      </c>
      <c r="O997" s="3">
        <f t="shared" si="123"/>
        <v>0</v>
      </c>
      <c r="P997" s="3">
        <f t="shared" si="125"/>
        <v>366</v>
      </c>
      <c r="Q997" s="51">
        <f t="shared" si="124"/>
        <v>96258</v>
      </c>
      <c r="R997" s="51"/>
      <c r="S997" s="51"/>
      <c r="T997" s="51"/>
      <c r="U997" s="51"/>
      <c r="V997" s="51"/>
      <c r="W997" s="13">
        <f t="shared" si="126"/>
        <v>90</v>
      </c>
      <c r="X997" s="14">
        <f t="shared" si="127"/>
        <v>40</v>
      </c>
    </row>
    <row r="998" spans="1:24" ht="14.5" x14ac:dyDescent="0.35">
      <c r="A998">
        <v>6189</v>
      </c>
      <c r="B998" t="s">
        <v>1325</v>
      </c>
      <c r="C998" t="s">
        <v>1488</v>
      </c>
      <c r="D998" t="s">
        <v>1326</v>
      </c>
      <c r="E998" t="s">
        <v>8</v>
      </c>
      <c r="F998" t="s">
        <v>1319</v>
      </c>
      <c r="G998" t="s">
        <v>1529</v>
      </c>
      <c r="H998" s="6">
        <v>45110</v>
      </c>
      <c r="I998" s="2">
        <v>45657</v>
      </c>
      <c r="J998">
        <v>642</v>
      </c>
      <c r="K998" s="45" t="e">
        <f t="shared" si="120"/>
        <v>#N/A</v>
      </c>
      <c r="L998" s="2"/>
      <c r="M998" s="3">
        <f t="shared" si="121"/>
        <v>366</v>
      </c>
      <c r="N998" s="3">
        <f t="shared" si="122"/>
        <v>0</v>
      </c>
      <c r="O998" s="3">
        <f t="shared" si="123"/>
        <v>0</v>
      </c>
      <c r="P998" s="3">
        <f t="shared" si="125"/>
        <v>366</v>
      </c>
      <c r="Q998" s="51">
        <f t="shared" si="124"/>
        <v>190885.10399999999</v>
      </c>
      <c r="R998" s="51"/>
      <c r="S998" s="51"/>
      <c r="T998" s="51"/>
      <c r="U998" s="51"/>
      <c r="V998" s="51"/>
      <c r="W998" s="13">
        <f t="shared" si="126"/>
        <v>90</v>
      </c>
      <c r="X998" s="14">
        <f t="shared" si="127"/>
        <v>40</v>
      </c>
    </row>
    <row r="999" spans="1:24" ht="14.5" x14ac:dyDescent="0.35">
      <c r="A999">
        <v>6190</v>
      </c>
      <c r="B999" t="s">
        <v>1486</v>
      </c>
      <c r="C999" t="s">
        <v>1488</v>
      </c>
      <c r="D999" t="s">
        <v>1315</v>
      </c>
      <c r="E999" t="s">
        <v>8</v>
      </c>
      <c r="F999" t="s">
        <v>1319</v>
      </c>
      <c r="G999" t="s">
        <v>1529</v>
      </c>
      <c r="H999" s="6">
        <v>45323</v>
      </c>
      <c r="I999" s="2">
        <v>45657</v>
      </c>
      <c r="J999">
        <v>263</v>
      </c>
      <c r="K999" s="45" t="e">
        <f t="shared" si="120"/>
        <v>#N/A</v>
      </c>
      <c r="L999" s="2"/>
      <c r="M999" s="3">
        <f t="shared" si="121"/>
        <v>335</v>
      </c>
      <c r="N999" s="3">
        <f t="shared" si="122"/>
        <v>0</v>
      </c>
      <c r="O999" s="3">
        <f t="shared" si="123"/>
        <v>0</v>
      </c>
      <c r="P999" s="3">
        <f t="shared" si="125"/>
        <v>335</v>
      </c>
      <c r="Q999" s="51">
        <f t="shared" si="124"/>
        <v>88105</v>
      </c>
      <c r="R999" s="51"/>
      <c r="S999" s="51"/>
      <c r="T999" s="51"/>
      <c r="U999" s="51"/>
      <c r="V999" s="51"/>
      <c r="W999" s="13">
        <f t="shared" si="126"/>
        <v>82.377049180327873</v>
      </c>
      <c r="X999" s="14">
        <f t="shared" si="127"/>
        <v>36.612021857923494</v>
      </c>
    </row>
    <row r="1000" spans="1:24" ht="14.5" x14ac:dyDescent="0.35">
      <c r="A1000">
        <v>6191</v>
      </c>
      <c r="B1000" t="s">
        <v>1327</v>
      </c>
      <c r="C1000" t="s">
        <v>1385</v>
      </c>
      <c r="D1000" t="s">
        <v>1328</v>
      </c>
      <c r="E1000" t="s">
        <v>8</v>
      </c>
      <c r="F1000" t="s">
        <v>1524</v>
      </c>
      <c r="G1000" t="s">
        <v>1529</v>
      </c>
      <c r="H1000" s="6">
        <v>43831</v>
      </c>
      <c r="I1000" s="2">
        <v>45657</v>
      </c>
      <c r="J1000">
        <v>761.1</v>
      </c>
      <c r="K1000" s="45">
        <f t="shared" si="120"/>
        <v>1001.2350326797385</v>
      </c>
      <c r="L1000" s="2"/>
      <c r="M1000" s="3">
        <f t="shared" si="121"/>
        <v>366</v>
      </c>
      <c r="N1000" s="3">
        <f t="shared" si="122"/>
        <v>0</v>
      </c>
      <c r="O1000" s="3">
        <f t="shared" si="123"/>
        <v>0</v>
      </c>
      <c r="P1000" s="3">
        <f t="shared" si="125"/>
        <v>366</v>
      </c>
      <c r="Q1000" s="51">
        <f t="shared" si="124"/>
        <v>190885.10399999999</v>
      </c>
      <c r="R1000" s="51"/>
      <c r="S1000" s="51"/>
      <c r="T1000" s="51"/>
      <c r="U1000" s="51"/>
      <c r="V1000" s="51"/>
      <c r="W1000" s="13">
        <f t="shared" si="126"/>
        <v>90</v>
      </c>
      <c r="X1000" s="14">
        <f t="shared" si="127"/>
        <v>40</v>
      </c>
    </row>
    <row r="1001" spans="1:24" ht="14.5" x14ac:dyDescent="0.35">
      <c r="A1001">
        <v>7001</v>
      </c>
      <c r="B1001" t="s">
        <v>1329</v>
      </c>
      <c r="C1001" t="s">
        <v>1385</v>
      </c>
      <c r="D1001" t="s">
        <v>1330</v>
      </c>
      <c r="E1001" t="s">
        <v>8</v>
      </c>
      <c r="F1001" t="s">
        <v>1525</v>
      </c>
      <c r="G1001" t="s">
        <v>1529</v>
      </c>
      <c r="H1001" s="6">
        <v>33882</v>
      </c>
      <c r="I1001" s="2">
        <v>45657</v>
      </c>
      <c r="J1001">
        <v>413.88</v>
      </c>
      <c r="K1001" s="45">
        <f t="shared" si="120"/>
        <v>1233.3428104575162</v>
      </c>
      <c r="L1001" s="2"/>
      <c r="M1001" s="3">
        <f t="shared" si="121"/>
        <v>366</v>
      </c>
      <c r="N1001" s="3">
        <f t="shared" si="122"/>
        <v>0</v>
      </c>
      <c r="O1001" s="3">
        <f t="shared" si="123"/>
        <v>0</v>
      </c>
      <c r="P1001" s="3">
        <f t="shared" si="125"/>
        <v>366</v>
      </c>
      <c r="Q1001" s="51">
        <f t="shared" si="124"/>
        <v>151480.07999999999</v>
      </c>
      <c r="R1001" s="51"/>
      <c r="S1001" s="51"/>
      <c r="T1001" s="51"/>
      <c r="U1001" s="51"/>
      <c r="V1001" s="51"/>
      <c r="W1001" s="13">
        <f t="shared" si="126"/>
        <v>90</v>
      </c>
      <c r="X1001" s="14">
        <f t="shared" si="127"/>
        <v>40</v>
      </c>
    </row>
    <row r="1002" spans="1:24" ht="14.5" x14ac:dyDescent="0.35">
      <c r="A1002">
        <v>7002</v>
      </c>
      <c r="B1002" t="s">
        <v>1331</v>
      </c>
      <c r="C1002" t="s">
        <v>1385</v>
      </c>
      <c r="D1002" t="s">
        <v>1332</v>
      </c>
      <c r="E1002" t="s">
        <v>8</v>
      </c>
      <c r="F1002" t="s">
        <v>1525</v>
      </c>
      <c r="G1002" t="s">
        <v>1529</v>
      </c>
      <c r="H1002" s="6">
        <v>43132</v>
      </c>
      <c r="I1002" s="2">
        <v>45657</v>
      </c>
      <c r="J1002">
        <v>413.88</v>
      </c>
      <c r="K1002" s="45">
        <f t="shared" si="120"/>
        <v>1183.8398692810458</v>
      </c>
      <c r="L1002" s="2"/>
      <c r="M1002" s="3">
        <f t="shared" si="121"/>
        <v>366</v>
      </c>
      <c r="N1002" s="3">
        <f t="shared" si="122"/>
        <v>0</v>
      </c>
      <c r="O1002" s="3">
        <f t="shared" si="123"/>
        <v>0</v>
      </c>
      <c r="P1002" s="3">
        <f t="shared" si="125"/>
        <v>366</v>
      </c>
      <c r="Q1002" s="51">
        <f t="shared" si="124"/>
        <v>151480.07999999999</v>
      </c>
      <c r="R1002" s="51"/>
      <c r="S1002" s="51"/>
      <c r="T1002" s="51"/>
      <c r="U1002" s="51"/>
      <c r="V1002" s="51"/>
      <c r="W1002" s="13">
        <f t="shared" si="126"/>
        <v>90</v>
      </c>
      <c r="X1002" s="14">
        <f t="shared" si="127"/>
        <v>40</v>
      </c>
    </row>
    <row r="1003" spans="1:24" ht="14.5" x14ac:dyDescent="0.35">
      <c r="A1003">
        <v>8001</v>
      </c>
      <c r="B1003" t="s">
        <v>1333</v>
      </c>
      <c r="C1003" t="s">
        <v>1385</v>
      </c>
      <c r="D1003" t="s">
        <v>1334</v>
      </c>
      <c r="E1003" t="s">
        <v>776</v>
      </c>
      <c r="F1003" t="s">
        <v>1335</v>
      </c>
      <c r="G1003" t="s">
        <v>1529</v>
      </c>
      <c r="H1003" s="6">
        <v>43831</v>
      </c>
      <c r="I1003" s="2">
        <v>45657</v>
      </c>
      <c r="J1003">
        <v>286.27</v>
      </c>
      <c r="K1003" s="45">
        <f t="shared" si="120"/>
        <v>594.60607843137257</v>
      </c>
      <c r="L1003" s="2"/>
      <c r="M1003" s="3">
        <f t="shared" si="121"/>
        <v>366</v>
      </c>
      <c r="N1003" s="3">
        <f t="shared" si="122"/>
        <v>0</v>
      </c>
      <c r="O1003" s="3">
        <f t="shared" si="123"/>
        <v>0</v>
      </c>
      <c r="P1003" s="3">
        <f t="shared" si="125"/>
        <v>366</v>
      </c>
      <c r="Q1003" s="51">
        <f t="shared" si="124"/>
        <v>104774.81999999999</v>
      </c>
      <c r="R1003" s="51"/>
      <c r="S1003" s="51"/>
      <c r="T1003" s="51"/>
      <c r="U1003" s="51"/>
      <c r="V1003" s="51"/>
      <c r="W1003" s="13">
        <f t="shared" si="126"/>
        <v>90</v>
      </c>
      <c r="X1003" s="14">
        <f t="shared" si="127"/>
        <v>40</v>
      </c>
    </row>
    <row r="1004" spans="1:24" ht="14.5" x14ac:dyDescent="0.35">
      <c r="A1004">
        <v>8002</v>
      </c>
      <c r="B1004" t="s">
        <v>1336</v>
      </c>
      <c r="C1004" t="s">
        <v>1385</v>
      </c>
      <c r="D1004" t="s">
        <v>775</v>
      </c>
      <c r="E1004" t="s">
        <v>776</v>
      </c>
      <c r="F1004" t="s">
        <v>1335</v>
      </c>
      <c r="G1004" t="s">
        <v>1529</v>
      </c>
      <c r="H1004" s="6">
        <v>43831</v>
      </c>
      <c r="I1004" s="2">
        <v>45657</v>
      </c>
      <c r="J1004">
        <v>286.27</v>
      </c>
      <c r="K1004" s="45">
        <f t="shared" si="120"/>
        <v>505.40882352941179</v>
      </c>
      <c r="L1004" s="2"/>
      <c r="M1004" s="3">
        <f t="shared" si="121"/>
        <v>366</v>
      </c>
      <c r="N1004" s="3">
        <f t="shared" si="122"/>
        <v>0</v>
      </c>
      <c r="O1004" s="3">
        <f t="shared" si="123"/>
        <v>0</v>
      </c>
      <c r="P1004" s="3">
        <f t="shared" si="125"/>
        <v>366</v>
      </c>
      <c r="Q1004" s="51">
        <f t="shared" si="124"/>
        <v>104774.81999999999</v>
      </c>
      <c r="R1004" s="51"/>
      <c r="S1004" s="51"/>
      <c r="T1004" s="51"/>
      <c r="U1004" s="51"/>
      <c r="V1004" s="51"/>
      <c r="W1004" s="13">
        <f t="shared" si="126"/>
        <v>90</v>
      </c>
      <c r="X1004" s="14">
        <f t="shared" si="127"/>
        <v>40</v>
      </c>
    </row>
    <row r="1005" spans="1:24" ht="14.5" x14ac:dyDescent="0.35">
      <c r="A1005">
        <v>8003</v>
      </c>
      <c r="B1005" t="s">
        <v>1337</v>
      </c>
      <c r="C1005" t="s">
        <v>1385</v>
      </c>
      <c r="D1005" t="s">
        <v>775</v>
      </c>
      <c r="E1005" t="s">
        <v>776</v>
      </c>
      <c r="F1005" t="s">
        <v>1335</v>
      </c>
      <c r="G1005" t="s">
        <v>1529</v>
      </c>
      <c r="H1005" s="6">
        <v>43831</v>
      </c>
      <c r="I1005" s="2">
        <v>45657</v>
      </c>
      <c r="J1005">
        <v>286.27</v>
      </c>
      <c r="K1005" s="45">
        <f t="shared" si="120"/>
        <v>505.40882352941179</v>
      </c>
      <c r="L1005" s="2"/>
      <c r="M1005" s="3">
        <f t="shared" si="121"/>
        <v>366</v>
      </c>
      <c r="N1005" s="3">
        <f t="shared" si="122"/>
        <v>0</v>
      </c>
      <c r="O1005" s="3">
        <f t="shared" si="123"/>
        <v>0</v>
      </c>
      <c r="P1005" s="3">
        <f t="shared" si="125"/>
        <v>366</v>
      </c>
      <c r="Q1005" s="51">
        <f t="shared" si="124"/>
        <v>104774.81999999999</v>
      </c>
      <c r="R1005" s="51"/>
      <c r="S1005" s="51"/>
      <c r="T1005" s="51"/>
      <c r="U1005" s="51"/>
      <c r="V1005" s="51"/>
      <c r="W1005" s="13">
        <f t="shared" si="126"/>
        <v>90</v>
      </c>
      <c r="X1005" s="14">
        <f t="shared" si="127"/>
        <v>40</v>
      </c>
    </row>
    <row r="1006" spans="1:24" ht="14.5" x14ac:dyDescent="0.35">
      <c r="A1006">
        <v>8004</v>
      </c>
      <c r="B1006" t="s">
        <v>1338</v>
      </c>
      <c r="C1006" t="s">
        <v>1385</v>
      </c>
      <c r="D1006" t="s">
        <v>775</v>
      </c>
      <c r="E1006" t="s">
        <v>776</v>
      </c>
      <c r="F1006" t="s">
        <v>1335</v>
      </c>
      <c r="G1006" t="s">
        <v>1529</v>
      </c>
      <c r="H1006" s="6">
        <v>43831</v>
      </c>
      <c r="I1006" s="2">
        <v>45657</v>
      </c>
      <c r="J1006">
        <v>286.27</v>
      </c>
      <c r="K1006" s="45">
        <f t="shared" si="120"/>
        <v>505.40882352941179</v>
      </c>
      <c r="L1006" s="2"/>
      <c r="M1006" s="3">
        <f t="shared" si="121"/>
        <v>366</v>
      </c>
      <c r="N1006" s="3">
        <f t="shared" si="122"/>
        <v>0</v>
      </c>
      <c r="O1006" s="3">
        <f t="shared" si="123"/>
        <v>0</v>
      </c>
      <c r="P1006" s="3">
        <f t="shared" si="125"/>
        <v>366</v>
      </c>
      <c r="Q1006" s="51">
        <f t="shared" si="124"/>
        <v>104774.81999999999</v>
      </c>
      <c r="R1006" s="51"/>
      <c r="S1006" s="51"/>
      <c r="T1006" s="51"/>
      <c r="U1006" s="51"/>
      <c r="V1006" s="51"/>
      <c r="W1006" s="13">
        <f t="shared" si="126"/>
        <v>90</v>
      </c>
      <c r="X1006" s="14">
        <f t="shared" si="127"/>
        <v>40</v>
      </c>
    </row>
    <row r="1007" spans="1:24" ht="14.5" x14ac:dyDescent="0.35">
      <c r="A1007">
        <v>8005</v>
      </c>
      <c r="B1007" t="s">
        <v>1339</v>
      </c>
      <c r="C1007" t="s">
        <v>1488</v>
      </c>
      <c r="D1007" t="s">
        <v>469</v>
      </c>
      <c r="E1007" t="s">
        <v>776</v>
      </c>
      <c r="F1007" t="s">
        <v>1335</v>
      </c>
      <c r="G1007" t="s">
        <v>1529</v>
      </c>
      <c r="H1007" s="6">
        <v>45261</v>
      </c>
      <c r="I1007" s="2">
        <v>45657</v>
      </c>
      <c r="J1007">
        <v>250</v>
      </c>
      <c r="K1007" s="45" t="e">
        <f t="shared" si="120"/>
        <v>#N/A</v>
      </c>
      <c r="L1007" s="2"/>
      <c r="M1007" s="3">
        <f t="shared" si="121"/>
        <v>366</v>
      </c>
      <c r="N1007" s="3">
        <f t="shared" si="122"/>
        <v>0</v>
      </c>
      <c r="O1007" s="3">
        <f t="shared" si="123"/>
        <v>0</v>
      </c>
      <c r="P1007" s="3">
        <f t="shared" si="125"/>
        <v>366</v>
      </c>
      <c r="Q1007" s="51">
        <f t="shared" si="124"/>
        <v>91500</v>
      </c>
      <c r="R1007" s="51"/>
      <c r="S1007" s="51"/>
      <c r="T1007" s="51"/>
      <c r="U1007" s="51"/>
      <c r="V1007" s="51"/>
      <c r="W1007" s="13">
        <f t="shared" si="126"/>
        <v>90</v>
      </c>
      <c r="X1007" s="14">
        <f t="shared" si="127"/>
        <v>40</v>
      </c>
    </row>
    <row r="1008" spans="1:24" ht="14.5" x14ac:dyDescent="0.35">
      <c r="A1008">
        <v>9002</v>
      </c>
      <c r="B1008" t="s">
        <v>1340</v>
      </c>
      <c r="C1008" t="s">
        <v>1385</v>
      </c>
      <c r="D1008" t="s">
        <v>1341</v>
      </c>
      <c r="E1008" t="s">
        <v>8</v>
      </c>
      <c r="F1008" t="s">
        <v>1526</v>
      </c>
      <c r="G1008" t="s">
        <v>1529</v>
      </c>
      <c r="H1008" s="6">
        <v>34554</v>
      </c>
      <c r="I1008" s="2">
        <v>45657</v>
      </c>
      <c r="J1008">
        <v>370.88</v>
      </c>
      <c r="K1008" s="45">
        <f t="shared" si="120"/>
        <v>894.67882352941172</v>
      </c>
      <c r="L1008" s="2"/>
      <c r="M1008" s="3">
        <f t="shared" si="121"/>
        <v>366</v>
      </c>
      <c r="N1008" s="3">
        <f t="shared" si="122"/>
        <v>0</v>
      </c>
      <c r="O1008" s="3">
        <f t="shared" si="123"/>
        <v>0</v>
      </c>
      <c r="P1008" s="3">
        <f t="shared" si="125"/>
        <v>366</v>
      </c>
      <c r="Q1008" s="51">
        <f t="shared" si="124"/>
        <v>135742.07999999999</v>
      </c>
      <c r="R1008" s="51"/>
      <c r="S1008" s="51"/>
      <c r="T1008" s="51"/>
      <c r="U1008" s="51"/>
      <c r="V1008" s="51"/>
      <c r="W1008" s="13">
        <f t="shared" si="126"/>
        <v>90</v>
      </c>
      <c r="X1008" s="14">
        <f t="shared" si="127"/>
        <v>40</v>
      </c>
    </row>
    <row r="1009" spans="1:24" ht="14.5" x14ac:dyDescent="0.35">
      <c r="A1009">
        <v>9003</v>
      </c>
      <c r="B1009" t="s">
        <v>1343</v>
      </c>
      <c r="C1009" t="s">
        <v>1385</v>
      </c>
      <c r="D1009" t="s">
        <v>1344</v>
      </c>
      <c r="E1009" t="s">
        <v>8</v>
      </c>
      <c r="F1009" t="s">
        <v>1526</v>
      </c>
      <c r="G1009" t="s">
        <v>1529</v>
      </c>
      <c r="H1009" s="6">
        <v>43116</v>
      </c>
      <c r="I1009" s="2">
        <v>45657</v>
      </c>
      <c r="J1009">
        <v>413.88</v>
      </c>
      <c r="K1009" s="45">
        <f t="shared" si="120"/>
        <v>1089.8195424836601</v>
      </c>
      <c r="L1009" s="2"/>
      <c r="M1009" s="3">
        <f t="shared" si="121"/>
        <v>366</v>
      </c>
      <c r="N1009" s="3">
        <f t="shared" si="122"/>
        <v>2</v>
      </c>
      <c r="O1009" s="3">
        <f t="shared" si="123"/>
        <v>0</v>
      </c>
      <c r="P1009" s="3">
        <f t="shared" si="125"/>
        <v>364</v>
      </c>
      <c r="Q1009" s="51">
        <f t="shared" si="124"/>
        <v>150652.32</v>
      </c>
      <c r="R1009" s="51"/>
      <c r="S1009" s="51"/>
      <c r="T1009" s="51"/>
      <c r="U1009" s="51"/>
      <c r="V1009" s="51"/>
      <c r="W1009" s="13">
        <f t="shared" si="126"/>
        <v>89.508196721311478</v>
      </c>
      <c r="X1009" s="14">
        <f t="shared" si="127"/>
        <v>39.781420765027335</v>
      </c>
    </row>
    <row r="1010" spans="1:24" ht="14.5" x14ac:dyDescent="0.35">
      <c r="A1010">
        <v>9004</v>
      </c>
      <c r="B1010" t="s">
        <v>1345</v>
      </c>
      <c r="C1010" t="s">
        <v>1385</v>
      </c>
      <c r="D1010" t="s">
        <v>1346</v>
      </c>
      <c r="E1010" t="s">
        <v>8</v>
      </c>
      <c r="F1010" t="s">
        <v>1527</v>
      </c>
      <c r="G1010" t="s">
        <v>40</v>
      </c>
      <c r="H1010" s="6">
        <v>43116</v>
      </c>
      <c r="I1010" s="2">
        <v>45657</v>
      </c>
      <c r="J1010">
        <v>337.55</v>
      </c>
      <c r="K1010" s="45">
        <f t="shared" si="120"/>
        <v>902.39895424836607</v>
      </c>
      <c r="L1010" s="2"/>
      <c r="M1010" s="3">
        <f t="shared" si="121"/>
        <v>366</v>
      </c>
      <c r="N1010" s="3">
        <f t="shared" si="122"/>
        <v>0</v>
      </c>
      <c r="O1010" s="3">
        <f t="shared" si="123"/>
        <v>2</v>
      </c>
      <c r="P1010" s="3">
        <f t="shared" si="125"/>
        <v>364</v>
      </c>
      <c r="Q1010" s="51">
        <f t="shared" si="124"/>
        <v>122868.2</v>
      </c>
      <c r="R1010" s="51"/>
      <c r="S1010" s="51"/>
      <c r="T1010" s="51"/>
      <c r="U1010" s="51"/>
      <c r="V1010" s="51"/>
      <c r="W1010" s="13">
        <f t="shared" si="126"/>
        <v>89.508196721311478</v>
      </c>
      <c r="X1010" s="14">
        <f t="shared" si="127"/>
        <v>39.781420765027335</v>
      </c>
    </row>
    <row r="1011" spans="1:24" ht="14.5" x14ac:dyDescent="0.35">
      <c r="A1011">
        <v>9005</v>
      </c>
      <c r="B1011" t="s">
        <v>1347</v>
      </c>
      <c r="C1011" t="s">
        <v>1385</v>
      </c>
      <c r="D1011" t="s">
        <v>1346</v>
      </c>
      <c r="E1011" t="s">
        <v>8</v>
      </c>
      <c r="F1011" t="s">
        <v>1527</v>
      </c>
      <c r="G1011" t="s">
        <v>40</v>
      </c>
      <c r="H1011" s="6">
        <v>43116</v>
      </c>
      <c r="I1011" s="2">
        <v>45657</v>
      </c>
      <c r="J1011">
        <v>337.55</v>
      </c>
      <c r="K1011" s="45">
        <f t="shared" si="120"/>
        <v>874.58294117647074</v>
      </c>
      <c r="L1011" s="2"/>
      <c r="M1011" s="3">
        <f t="shared" si="121"/>
        <v>366</v>
      </c>
      <c r="N1011" s="3">
        <f t="shared" si="122"/>
        <v>1</v>
      </c>
      <c r="O1011" s="3">
        <f t="shared" si="123"/>
        <v>5</v>
      </c>
      <c r="P1011" s="3">
        <f t="shared" si="125"/>
        <v>360</v>
      </c>
      <c r="Q1011" s="51">
        <f t="shared" si="124"/>
        <v>121518</v>
      </c>
      <c r="R1011" s="51"/>
      <c r="S1011" s="51"/>
      <c r="T1011" s="51"/>
      <c r="U1011" s="51"/>
      <c r="V1011" s="51"/>
      <c r="W1011" s="13">
        <f t="shared" si="126"/>
        <v>88.52459016393442</v>
      </c>
      <c r="X1011" s="14">
        <f t="shared" si="127"/>
        <v>39.344262295081975</v>
      </c>
    </row>
    <row r="1012" spans="1:24" ht="14.5" x14ac:dyDescent="0.35">
      <c r="A1012">
        <v>9007</v>
      </c>
      <c r="B1012" t="s">
        <v>1348</v>
      </c>
      <c r="C1012" t="s">
        <v>1385</v>
      </c>
      <c r="D1012" t="s">
        <v>1346</v>
      </c>
      <c r="E1012" t="s">
        <v>8</v>
      </c>
      <c r="F1012" t="s">
        <v>1527</v>
      </c>
      <c r="G1012" t="s">
        <v>40</v>
      </c>
      <c r="H1012" s="6">
        <v>43116</v>
      </c>
      <c r="I1012" s="2">
        <v>45657</v>
      </c>
      <c r="J1012">
        <v>337.55</v>
      </c>
      <c r="K1012" s="45">
        <f t="shared" si="120"/>
        <v>898.42758169934643</v>
      </c>
      <c r="L1012" s="2"/>
      <c r="M1012" s="3">
        <f t="shared" si="121"/>
        <v>366</v>
      </c>
      <c r="N1012" s="3">
        <f t="shared" si="122"/>
        <v>0</v>
      </c>
      <c r="O1012" s="3">
        <f t="shared" si="123"/>
        <v>0</v>
      </c>
      <c r="P1012" s="3">
        <f t="shared" si="125"/>
        <v>366</v>
      </c>
      <c r="Q1012" s="51">
        <f t="shared" si="124"/>
        <v>123543.3</v>
      </c>
      <c r="R1012" s="51"/>
      <c r="S1012" s="51"/>
      <c r="T1012" s="51"/>
      <c r="U1012" s="51"/>
      <c r="V1012" s="51"/>
      <c r="W1012" s="13">
        <f t="shared" si="126"/>
        <v>90</v>
      </c>
      <c r="X1012" s="14">
        <f t="shared" si="127"/>
        <v>40</v>
      </c>
    </row>
    <row r="1013" spans="1:24" ht="14.5" x14ac:dyDescent="0.35">
      <c r="A1013">
        <v>9008</v>
      </c>
      <c r="B1013" t="s">
        <v>1349</v>
      </c>
      <c r="C1013" t="s">
        <v>1385</v>
      </c>
      <c r="D1013" t="s">
        <v>1346</v>
      </c>
      <c r="E1013" t="s">
        <v>8</v>
      </c>
      <c r="F1013" t="s">
        <v>1527</v>
      </c>
      <c r="G1013" t="s">
        <v>40</v>
      </c>
      <c r="H1013" s="6">
        <v>43617</v>
      </c>
      <c r="I1013" s="2">
        <v>45657</v>
      </c>
      <c r="J1013">
        <v>337.55</v>
      </c>
      <c r="K1013" s="45">
        <f t="shared" si="120"/>
        <v>881.66045751633999</v>
      </c>
      <c r="L1013" s="2"/>
      <c r="M1013" s="3">
        <f t="shared" si="121"/>
        <v>366</v>
      </c>
      <c r="N1013" s="3">
        <f t="shared" si="122"/>
        <v>0</v>
      </c>
      <c r="O1013" s="3">
        <f t="shared" si="123"/>
        <v>42</v>
      </c>
      <c r="P1013" s="3">
        <f t="shared" si="125"/>
        <v>324</v>
      </c>
      <c r="Q1013" s="51">
        <f t="shared" si="124"/>
        <v>109366.2</v>
      </c>
      <c r="R1013" s="51"/>
      <c r="S1013" s="51"/>
      <c r="T1013" s="51"/>
      <c r="U1013" s="51"/>
      <c r="V1013" s="51"/>
      <c r="W1013" s="13">
        <f t="shared" si="126"/>
        <v>79.672131147540981</v>
      </c>
      <c r="X1013" s="14">
        <f t="shared" si="127"/>
        <v>35.409836065573771</v>
      </c>
    </row>
    <row r="1014" spans="1:24" ht="14.5" x14ac:dyDescent="0.35">
      <c r="A1014">
        <v>9010</v>
      </c>
      <c r="B1014" t="s">
        <v>1351</v>
      </c>
      <c r="C1014" t="s">
        <v>1385</v>
      </c>
      <c r="D1014" t="s">
        <v>1346</v>
      </c>
      <c r="E1014" t="s">
        <v>8</v>
      </c>
      <c r="F1014" t="s">
        <v>1527</v>
      </c>
      <c r="G1014" t="s">
        <v>40</v>
      </c>
      <c r="H1014" s="6">
        <v>43678</v>
      </c>
      <c r="I1014" s="2">
        <v>45657</v>
      </c>
      <c r="J1014">
        <v>337.55</v>
      </c>
      <c r="K1014" s="45">
        <f t="shared" si="120"/>
        <v>904.16143790849685</v>
      </c>
      <c r="L1014" s="2"/>
      <c r="M1014" s="3">
        <f t="shared" si="121"/>
        <v>366</v>
      </c>
      <c r="N1014" s="3">
        <f t="shared" si="122"/>
        <v>2</v>
      </c>
      <c r="O1014" s="3">
        <f t="shared" si="123"/>
        <v>5</v>
      </c>
      <c r="P1014" s="3">
        <f t="shared" si="125"/>
        <v>359</v>
      </c>
      <c r="Q1014" s="51">
        <f t="shared" si="124"/>
        <v>121180.45</v>
      </c>
      <c r="R1014" s="51"/>
      <c r="S1014" s="51"/>
      <c r="T1014" s="51"/>
      <c r="U1014" s="51"/>
      <c r="V1014" s="51"/>
      <c r="W1014" s="13">
        <f t="shared" si="126"/>
        <v>88.278688524590166</v>
      </c>
      <c r="X1014" s="14">
        <f t="shared" si="127"/>
        <v>39.234972677595636</v>
      </c>
    </row>
    <row r="1015" spans="1:24" ht="14.5" x14ac:dyDescent="0.35">
      <c r="A1015">
        <v>9011</v>
      </c>
      <c r="B1015" t="s">
        <v>1352</v>
      </c>
      <c r="C1015" t="s">
        <v>1385</v>
      </c>
      <c r="D1015" t="s">
        <v>1353</v>
      </c>
      <c r="E1015" t="s">
        <v>8</v>
      </c>
      <c r="F1015" t="s">
        <v>1526</v>
      </c>
      <c r="G1015" t="s">
        <v>40</v>
      </c>
      <c r="H1015" s="6">
        <v>43102</v>
      </c>
      <c r="I1015" s="2">
        <v>45657</v>
      </c>
      <c r="J1015">
        <v>337.55</v>
      </c>
      <c r="K1015" s="45">
        <f t="shared" si="120"/>
        <v>784.34980392156854</v>
      </c>
      <c r="L1015" s="2"/>
      <c r="M1015" s="3">
        <f t="shared" si="121"/>
        <v>366</v>
      </c>
      <c r="N1015" s="3">
        <f t="shared" si="122"/>
        <v>0</v>
      </c>
      <c r="O1015" s="3">
        <f t="shared" si="123"/>
        <v>0</v>
      </c>
      <c r="P1015" s="3">
        <f t="shared" si="125"/>
        <v>366</v>
      </c>
      <c r="Q1015" s="51">
        <f t="shared" si="124"/>
        <v>123543.3</v>
      </c>
      <c r="R1015" s="51"/>
      <c r="S1015" s="51"/>
      <c r="T1015" s="51"/>
      <c r="U1015" s="51"/>
      <c r="V1015" s="51"/>
      <c r="W1015" s="13">
        <f t="shared" si="126"/>
        <v>90</v>
      </c>
      <c r="X1015" s="14">
        <f t="shared" si="127"/>
        <v>40</v>
      </c>
    </row>
    <row r="1016" spans="1:24" ht="14.5" x14ac:dyDescent="0.35">
      <c r="A1016">
        <v>9013</v>
      </c>
      <c r="B1016" t="s">
        <v>1354</v>
      </c>
      <c r="C1016" t="s">
        <v>1385</v>
      </c>
      <c r="D1016" t="s">
        <v>1346</v>
      </c>
      <c r="E1016" t="s">
        <v>8</v>
      </c>
      <c r="F1016" t="s">
        <v>1528</v>
      </c>
      <c r="G1016" t="s">
        <v>40</v>
      </c>
      <c r="H1016" s="6">
        <v>43116</v>
      </c>
      <c r="I1016" s="2">
        <v>45657</v>
      </c>
      <c r="J1016">
        <v>337.55</v>
      </c>
      <c r="K1016" s="45">
        <f t="shared" si="120"/>
        <v>914.09196078431353</v>
      </c>
      <c r="L1016" s="2"/>
      <c r="M1016" s="3">
        <f t="shared" si="121"/>
        <v>366</v>
      </c>
      <c r="N1016" s="3">
        <f t="shared" si="122"/>
        <v>0</v>
      </c>
      <c r="O1016" s="3">
        <f t="shared" si="123"/>
        <v>0</v>
      </c>
      <c r="P1016" s="3">
        <f t="shared" si="125"/>
        <v>366</v>
      </c>
      <c r="Q1016" s="51">
        <f t="shared" si="124"/>
        <v>123543.3</v>
      </c>
      <c r="R1016" s="51"/>
      <c r="S1016" s="51"/>
      <c r="T1016" s="51"/>
      <c r="U1016" s="51"/>
      <c r="V1016" s="51"/>
      <c r="W1016" s="13">
        <f t="shared" si="126"/>
        <v>90</v>
      </c>
      <c r="X1016" s="14">
        <f t="shared" si="127"/>
        <v>40</v>
      </c>
    </row>
    <row r="1017" spans="1:24" ht="14.5" x14ac:dyDescent="0.35">
      <c r="A1017">
        <v>9014</v>
      </c>
      <c r="B1017" t="s">
        <v>1355</v>
      </c>
      <c r="C1017" t="s">
        <v>1385</v>
      </c>
      <c r="D1017" t="s">
        <v>1346</v>
      </c>
      <c r="E1017" t="s">
        <v>8</v>
      </c>
      <c r="F1017" t="s">
        <v>1528</v>
      </c>
      <c r="G1017" t="s">
        <v>40</v>
      </c>
      <c r="H1017" s="6">
        <v>44564</v>
      </c>
      <c r="I1017" s="2">
        <v>45657</v>
      </c>
      <c r="J1017">
        <v>337.55</v>
      </c>
      <c r="K1017" s="45">
        <f t="shared" si="120"/>
        <v>914.86411764705895</v>
      </c>
      <c r="L1017" s="2"/>
      <c r="M1017" s="3">
        <f t="shared" si="121"/>
        <v>366</v>
      </c>
      <c r="N1017" s="3">
        <f t="shared" si="122"/>
        <v>0</v>
      </c>
      <c r="O1017" s="3">
        <f t="shared" si="123"/>
        <v>0</v>
      </c>
      <c r="P1017" s="3">
        <f t="shared" si="125"/>
        <v>366</v>
      </c>
      <c r="Q1017" s="51">
        <f t="shared" si="124"/>
        <v>123543.3</v>
      </c>
      <c r="R1017" s="51"/>
      <c r="S1017" s="51"/>
      <c r="T1017" s="51"/>
      <c r="U1017" s="51"/>
      <c r="V1017" s="51"/>
      <c r="W1017" s="13">
        <f t="shared" si="126"/>
        <v>90</v>
      </c>
      <c r="X1017" s="14">
        <f t="shared" si="127"/>
        <v>40</v>
      </c>
    </row>
    <row r="1018" spans="1:24" ht="14.5" x14ac:dyDescent="0.35">
      <c r="A1018">
        <v>9015</v>
      </c>
      <c r="B1018" t="s">
        <v>1356</v>
      </c>
      <c r="C1018" t="s">
        <v>1385</v>
      </c>
      <c r="D1018" t="s">
        <v>1346</v>
      </c>
      <c r="E1018" t="s">
        <v>8</v>
      </c>
      <c r="F1018" t="s">
        <v>1527</v>
      </c>
      <c r="G1018" t="s">
        <v>40</v>
      </c>
      <c r="H1018" s="6">
        <v>44789</v>
      </c>
      <c r="I1018" s="2">
        <v>45657</v>
      </c>
      <c r="J1018">
        <v>337.55</v>
      </c>
      <c r="K1018" s="45">
        <f t="shared" si="120"/>
        <v>883.66150326797379</v>
      </c>
      <c r="L1018" s="2"/>
      <c r="M1018" s="3">
        <f t="shared" si="121"/>
        <v>366</v>
      </c>
      <c r="N1018" s="3">
        <f t="shared" si="122"/>
        <v>2</v>
      </c>
      <c r="O1018" s="3">
        <f t="shared" si="123"/>
        <v>0</v>
      </c>
      <c r="P1018" s="3">
        <f t="shared" si="125"/>
        <v>364</v>
      </c>
      <c r="Q1018" s="51">
        <f t="shared" si="124"/>
        <v>122868.2</v>
      </c>
      <c r="R1018" s="51"/>
      <c r="S1018" s="51"/>
      <c r="T1018" s="51"/>
      <c r="U1018" s="51"/>
      <c r="V1018" s="51"/>
      <c r="W1018" s="13">
        <f t="shared" si="126"/>
        <v>89.508196721311478</v>
      </c>
      <c r="X1018" s="14">
        <f t="shared" si="127"/>
        <v>39.781420765027335</v>
      </c>
    </row>
    <row r="1019" spans="1:24" ht="14.5" x14ac:dyDescent="0.35">
      <c r="A1019">
        <v>9017</v>
      </c>
      <c r="B1019" t="s">
        <v>1358</v>
      </c>
      <c r="C1019" t="s">
        <v>1385</v>
      </c>
      <c r="D1019" t="s">
        <v>1353</v>
      </c>
      <c r="E1019" t="s">
        <v>8</v>
      </c>
      <c r="F1019" t="s">
        <v>1526</v>
      </c>
      <c r="G1019" t="s">
        <v>1529</v>
      </c>
      <c r="H1019" s="6">
        <v>41645</v>
      </c>
      <c r="I1019" s="2">
        <v>45657</v>
      </c>
      <c r="J1019">
        <v>337.55</v>
      </c>
      <c r="K1019" s="45">
        <f t="shared" si="120"/>
        <v>784.34980392156854</v>
      </c>
      <c r="L1019" s="2"/>
      <c r="M1019" s="3">
        <f t="shared" si="121"/>
        <v>366</v>
      </c>
      <c r="N1019" s="3">
        <f t="shared" si="122"/>
        <v>0</v>
      </c>
      <c r="O1019" s="3">
        <f t="shared" si="123"/>
        <v>0</v>
      </c>
      <c r="P1019" s="3">
        <f t="shared" si="125"/>
        <v>366</v>
      </c>
      <c r="Q1019" s="51">
        <f t="shared" si="124"/>
        <v>123543.3</v>
      </c>
      <c r="R1019" s="51"/>
      <c r="S1019" s="51"/>
      <c r="T1019" s="51"/>
      <c r="U1019" s="51"/>
      <c r="V1019" s="51"/>
      <c r="W1019" s="13">
        <f t="shared" si="126"/>
        <v>90</v>
      </c>
      <c r="X1019" s="14">
        <f t="shared" si="127"/>
        <v>40</v>
      </c>
    </row>
    <row r="1020" spans="1:24" ht="14.5" x14ac:dyDescent="0.35">
      <c r="A1020">
        <v>9019</v>
      </c>
      <c r="B1020" t="s">
        <v>1359</v>
      </c>
      <c r="C1020" t="s">
        <v>1385</v>
      </c>
      <c r="D1020" t="s">
        <v>1346</v>
      </c>
      <c r="E1020" t="s">
        <v>8</v>
      </c>
      <c r="F1020" t="s">
        <v>1527</v>
      </c>
      <c r="G1020" t="s">
        <v>40</v>
      </c>
      <c r="H1020" s="6">
        <v>43116</v>
      </c>
      <c r="I1020" s="2">
        <v>45657</v>
      </c>
      <c r="J1020">
        <v>337.55</v>
      </c>
      <c r="K1020" s="45">
        <f t="shared" si="120"/>
        <v>892.91215686274484</v>
      </c>
      <c r="L1020" s="2"/>
      <c r="M1020" s="3">
        <f t="shared" si="121"/>
        <v>366</v>
      </c>
      <c r="N1020" s="3">
        <f t="shared" si="122"/>
        <v>0</v>
      </c>
      <c r="O1020" s="3">
        <f t="shared" si="123"/>
        <v>0</v>
      </c>
      <c r="P1020" s="3">
        <f t="shared" si="125"/>
        <v>366</v>
      </c>
      <c r="Q1020" s="51">
        <f t="shared" si="124"/>
        <v>123543.3</v>
      </c>
      <c r="R1020" s="51"/>
      <c r="S1020" s="51"/>
      <c r="T1020" s="51"/>
      <c r="U1020" s="51"/>
      <c r="V1020" s="51"/>
      <c r="W1020" s="13">
        <f t="shared" si="126"/>
        <v>90</v>
      </c>
      <c r="X1020" s="14">
        <f t="shared" si="127"/>
        <v>40</v>
      </c>
    </row>
    <row r="1021" spans="1:24" ht="14.5" x14ac:dyDescent="0.35">
      <c r="A1021">
        <v>9020</v>
      </c>
      <c r="B1021" t="s">
        <v>1360</v>
      </c>
      <c r="C1021" t="s">
        <v>1385</v>
      </c>
      <c r="D1021" t="s">
        <v>1361</v>
      </c>
      <c r="E1021" t="s">
        <v>8</v>
      </c>
      <c r="F1021" t="s">
        <v>1526</v>
      </c>
      <c r="G1021" t="s">
        <v>1529</v>
      </c>
      <c r="H1021" s="6">
        <v>39448</v>
      </c>
      <c r="I1021" s="2">
        <v>45657</v>
      </c>
      <c r="J1021">
        <v>413.88</v>
      </c>
      <c r="K1021" s="45">
        <f t="shared" si="120"/>
        <v>834.63</v>
      </c>
      <c r="L1021" s="2"/>
      <c r="M1021" s="3">
        <f t="shared" si="121"/>
        <v>366</v>
      </c>
      <c r="N1021" s="3">
        <f t="shared" si="122"/>
        <v>0</v>
      </c>
      <c r="O1021" s="3">
        <f t="shared" si="123"/>
        <v>0</v>
      </c>
      <c r="P1021" s="3">
        <f t="shared" si="125"/>
        <v>366</v>
      </c>
      <c r="Q1021" s="51">
        <f t="shared" si="124"/>
        <v>151480.07999999999</v>
      </c>
      <c r="R1021" s="51"/>
      <c r="S1021" s="51"/>
      <c r="T1021" s="51"/>
      <c r="U1021" s="51"/>
      <c r="V1021" s="51"/>
      <c r="W1021" s="13">
        <f t="shared" si="126"/>
        <v>90</v>
      </c>
      <c r="X1021" s="14">
        <f t="shared" si="127"/>
        <v>40</v>
      </c>
    </row>
    <row r="1022" spans="1:24" ht="14.5" x14ac:dyDescent="0.35">
      <c r="A1022">
        <v>9051</v>
      </c>
      <c r="B1022" t="s">
        <v>1363</v>
      </c>
      <c r="C1022" t="s">
        <v>1385</v>
      </c>
      <c r="D1022" t="s">
        <v>1344</v>
      </c>
      <c r="E1022" t="s">
        <v>776</v>
      </c>
      <c r="F1022" t="s">
        <v>1364</v>
      </c>
      <c r="G1022" t="s">
        <v>1529</v>
      </c>
      <c r="H1022" s="6">
        <v>43832</v>
      </c>
      <c r="I1022" s="2">
        <v>45657</v>
      </c>
      <c r="J1022">
        <v>465.48</v>
      </c>
      <c r="K1022" s="45">
        <f t="shared" si="120"/>
        <v>875.82261437908483</v>
      </c>
      <c r="L1022" s="2"/>
      <c r="M1022" s="3">
        <f t="shared" si="121"/>
        <v>366</v>
      </c>
      <c r="N1022" s="3">
        <f t="shared" si="122"/>
        <v>0</v>
      </c>
      <c r="O1022" s="3">
        <f t="shared" si="123"/>
        <v>0</v>
      </c>
      <c r="P1022" s="3">
        <f t="shared" si="125"/>
        <v>366</v>
      </c>
      <c r="Q1022" s="51">
        <f t="shared" si="124"/>
        <v>170365.68</v>
      </c>
      <c r="R1022" s="51"/>
      <c r="S1022" s="51"/>
      <c r="T1022" s="51"/>
      <c r="U1022" s="51"/>
      <c r="V1022" s="51"/>
      <c r="W1022" s="13">
        <f t="shared" si="126"/>
        <v>90</v>
      </c>
      <c r="X1022" s="14">
        <f t="shared" si="127"/>
        <v>40</v>
      </c>
    </row>
    <row r="1023" spans="1:24" ht="14.5" x14ac:dyDescent="0.35">
      <c r="A1023">
        <v>9052</v>
      </c>
      <c r="B1023" t="s">
        <v>1365</v>
      </c>
      <c r="C1023" t="s">
        <v>1385</v>
      </c>
      <c r="D1023" t="s">
        <v>1366</v>
      </c>
      <c r="E1023" t="s">
        <v>776</v>
      </c>
      <c r="F1023" t="s">
        <v>1364</v>
      </c>
      <c r="G1023" t="s">
        <v>1529</v>
      </c>
      <c r="H1023" s="6">
        <v>43831</v>
      </c>
      <c r="I1023" s="2">
        <v>45657</v>
      </c>
      <c r="J1023">
        <v>337.55</v>
      </c>
      <c r="K1023" s="45">
        <f t="shared" si="120"/>
        <v>535.48379084967326</v>
      </c>
      <c r="L1023" s="2"/>
      <c r="M1023" s="3">
        <f t="shared" si="121"/>
        <v>366</v>
      </c>
      <c r="N1023" s="3">
        <f t="shared" si="122"/>
        <v>0</v>
      </c>
      <c r="O1023" s="3">
        <f t="shared" si="123"/>
        <v>0</v>
      </c>
      <c r="P1023" s="3">
        <f t="shared" si="125"/>
        <v>366</v>
      </c>
      <c r="Q1023" s="51">
        <f t="shared" si="124"/>
        <v>123543.3</v>
      </c>
      <c r="R1023" s="51"/>
      <c r="S1023" s="51"/>
      <c r="T1023" s="51"/>
      <c r="U1023" s="51"/>
      <c r="V1023" s="51"/>
      <c r="W1023" s="13">
        <f t="shared" si="126"/>
        <v>90</v>
      </c>
      <c r="X1023" s="14">
        <f t="shared" si="127"/>
        <v>40</v>
      </c>
    </row>
    <row r="1024" spans="1:24" ht="14.5" x14ac:dyDescent="0.35">
      <c r="A1024">
        <v>9053</v>
      </c>
      <c r="B1024" t="s">
        <v>1367</v>
      </c>
      <c r="C1024" t="s">
        <v>1385</v>
      </c>
      <c r="D1024" t="s">
        <v>143</v>
      </c>
      <c r="E1024" t="s">
        <v>776</v>
      </c>
      <c r="F1024" t="s">
        <v>1364</v>
      </c>
      <c r="G1024" t="s">
        <v>1529</v>
      </c>
      <c r="H1024" s="6">
        <v>43831</v>
      </c>
      <c r="I1024" s="2">
        <v>45657</v>
      </c>
      <c r="J1024">
        <v>286.27</v>
      </c>
      <c r="K1024" s="45">
        <f t="shared" si="120"/>
        <v>380.34346405228757</v>
      </c>
      <c r="L1024" s="2"/>
      <c r="M1024" s="3">
        <f t="shared" si="121"/>
        <v>366</v>
      </c>
      <c r="N1024" s="3">
        <f t="shared" si="122"/>
        <v>0</v>
      </c>
      <c r="O1024" s="3">
        <f t="shared" si="123"/>
        <v>0</v>
      </c>
      <c r="P1024" s="3">
        <f t="shared" si="125"/>
        <v>366</v>
      </c>
      <c r="Q1024" s="51">
        <f t="shared" si="124"/>
        <v>104774.81999999999</v>
      </c>
      <c r="R1024" s="51"/>
      <c r="S1024" s="51"/>
      <c r="T1024" s="51"/>
      <c r="U1024" s="51"/>
      <c r="V1024" s="51"/>
      <c r="W1024" s="13">
        <f t="shared" si="126"/>
        <v>90</v>
      </c>
      <c r="X1024" s="14">
        <f t="shared" si="127"/>
        <v>40</v>
      </c>
    </row>
    <row r="1025" spans="1:24" ht="14.5" x14ac:dyDescent="0.35">
      <c r="A1025">
        <v>9055</v>
      </c>
      <c r="B1025" t="s">
        <v>1368</v>
      </c>
      <c r="C1025" t="s">
        <v>1385</v>
      </c>
      <c r="D1025" t="s">
        <v>1369</v>
      </c>
      <c r="E1025" t="s">
        <v>776</v>
      </c>
      <c r="F1025" t="s">
        <v>1364</v>
      </c>
      <c r="G1025" t="s">
        <v>1529</v>
      </c>
      <c r="H1025" s="6">
        <v>43831</v>
      </c>
      <c r="I1025" s="2">
        <v>45657</v>
      </c>
      <c r="J1025">
        <v>286.27</v>
      </c>
      <c r="K1025" s="45">
        <f t="shared" si="120"/>
        <v>380.34346405228757</v>
      </c>
      <c r="L1025" s="2"/>
      <c r="M1025" s="3">
        <f t="shared" si="121"/>
        <v>366</v>
      </c>
      <c r="N1025" s="3">
        <f t="shared" si="122"/>
        <v>0</v>
      </c>
      <c r="O1025" s="3">
        <f t="shared" si="123"/>
        <v>0</v>
      </c>
      <c r="P1025" s="3">
        <f t="shared" si="125"/>
        <v>366</v>
      </c>
      <c r="Q1025" s="51">
        <f t="shared" si="124"/>
        <v>104774.81999999999</v>
      </c>
      <c r="R1025" s="51"/>
      <c r="S1025" s="51"/>
      <c r="T1025" s="51"/>
      <c r="U1025" s="51"/>
      <c r="V1025" s="51"/>
      <c r="W1025" s="13">
        <f t="shared" si="126"/>
        <v>90</v>
      </c>
      <c r="X1025" s="14">
        <f t="shared" si="127"/>
        <v>40</v>
      </c>
    </row>
    <row r="1026" spans="1:24" ht="14.5" x14ac:dyDescent="0.35">
      <c r="A1026">
        <v>9056</v>
      </c>
      <c r="B1026" t="s">
        <v>1370</v>
      </c>
      <c r="C1026" t="s">
        <v>1385</v>
      </c>
      <c r="D1026" t="s">
        <v>1366</v>
      </c>
      <c r="E1026" t="s">
        <v>776</v>
      </c>
      <c r="F1026" t="s">
        <v>1364</v>
      </c>
      <c r="G1026" t="s">
        <v>1529</v>
      </c>
      <c r="H1026" s="6">
        <v>43831</v>
      </c>
      <c r="I1026" s="2">
        <v>45657</v>
      </c>
      <c r="J1026">
        <v>337.55</v>
      </c>
      <c r="K1026" s="45">
        <f t="shared" si="120"/>
        <v>588.19895424836591</v>
      </c>
      <c r="L1026" s="2"/>
      <c r="M1026" s="3">
        <f t="shared" si="121"/>
        <v>366</v>
      </c>
      <c r="N1026" s="3">
        <f t="shared" si="122"/>
        <v>0</v>
      </c>
      <c r="O1026" s="3">
        <f t="shared" si="123"/>
        <v>5</v>
      </c>
      <c r="P1026" s="3">
        <f t="shared" si="125"/>
        <v>361</v>
      </c>
      <c r="Q1026" s="51">
        <f t="shared" si="124"/>
        <v>121855.55</v>
      </c>
      <c r="R1026" s="51"/>
      <c r="S1026" s="51"/>
      <c r="T1026" s="51"/>
      <c r="U1026" s="51"/>
      <c r="V1026" s="51"/>
      <c r="W1026" s="13">
        <f t="shared" si="126"/>
        <v>88.770491803278688</v>
      </c>
      <c r="X1026" s="14">
        <f t="shared" si="127"/>
        <v>39.453551912568301</v>
      </c>
    </row>
    <row r="1027" spans="1:24" ht="14.5" x14ac:dyDescent="0.35">
      <c r="A1027">
        <v>9057</v>
      </c>
      <c r="B1027" t="s">
        <v>1487</v>
      </c>
      <c r="C1027" t="s">
        <v>1488</v>
      </c>
      <c r="D1027" t="s">
        <v>1374</v>
      </c>
      <c r="E1027" t="s">
        <v>776</v>
      </c>
      <c r="F1027" t="s">
        <v>1364</v>
      </c>
      <c r="G1027" t="s">
        <v>1529</v>
      </c>
      <c r="H1027" s="6">
        <v>43831</v>
      </c>
      <c r="I1027" s="2">
        <v>45657</v>
      </c>
      <c r="J1027">
        <v>314</v>
      </c>
      <c r="K1027" s="45" t="e">
        <f t="shared" si="120"/>
        <v>#N/A</v>
      </c>
      <c r="L1027" s="2"/>
      <c r="M1027" s="3">
        <f t="shared" si="121"/>
        <v>366</v>
      </c>
      <c r="N1027" s="3">
        <f t="shared" si="122"/>
        <v>0</v>
      </c>
      <c r="O1027" s="3">
        <f t="shared" si="123"/>
        <v>0</v>
      </c>
      <c r="P1027" s="3">
        <f t="shared" si="125"/>
        <v>366</v>
      </c>
      <c r="Q1027" s="51">
        <f t="shared" si="124"/>
        <v>114924</v>
      </c>
      <c r="R1027" s="51"/>
      <c r="S1027" s="51"/>
      <c r="T1027" s="51"/>
      <c r="U1027" s="51"/>
      <c r="V1027" s="51"/>
      <c r="W1027" s="13">
        <f t="shared" si="126"/>
        <v>90</v>
      </c>
      <c r="X1027" s="14">
        <f t="shared" si="127"/>
        <v>40</v>
      </c>
    </row>
    <row r="1028" spans="1:24" ht="14.5" x14ac:dyDescent="0.35">
      <c r="A1028">
        <v>9058</v>
      </c>
      <c r="B1028" t="s">
        <v>1371</v>
      </c>
      <c r="C1028" t="s">
        <v>1488</v>
      </c>
      <c r="D1028" t="s">
        <v>1372</v>
      </c>
      <c r="E1028" t="s">
        <v>776</v>
      </c>
      <c r="F1028" t="s">
        <v>1364</v>
      </c>
      <c r="G1028" t="s">
        <v>1529</v>
      </c>
      <c r="H1028" s="6">
        <v>43467</v>
      </c>
      <c r="I1028" s="2">
        <v>45657</v>
      </c>
      <c r="J1028">
        <v>1237.33</v>
      </c>
      <c r="K1028" s="45" t="e">
        <f t="shared" si="120"/>
        <v>#N/A</v>
      </c>
      <c r="L1028" s="2"/>
      <c r="M1028" s="3">
        <f t="shared" si="121"/>
        <v>366</v>
      </c>
      <c r="N1028" s="3">
        <f t="shared" si="122"/>
        <v>0</v>
      </c>
      <c r="O1028" s="3">
        <f t="shared" si="123"/>
        <v>0</v>
      </c>
      <c r="P1028" s="3">
        <f t="shared" si="125"/>
        <v>366</v>
      </c>
      <c r="Q1028" s="51">
        <f t="shared" si="124"/>
        <v>190885.10399999999</v>
      </c>
      <c r="R1028" s="51"/>
      <c r="S1028" s="51"/>
      <c r="T1028" s="51"/>
      <c r="U1028" s="51"/>
      <c r="V1028" s="51"/>
      <c r="W1028" s="13">
        <f t="shared" si="126"/>
        <v>90</v>
      </c>
      <c r="X1028" s="14">
        <f t="shared" si="127"/>
        <v>40</v>
      </c>
    </row>
    <row r="1029" spans="1:24" ht="14.5" x14ac:dyDescent="0.35">
      <c r="A1029">
        <v>9059</v>
      </c>
      <c r="B1029" t="s">
        <v>1373</v>
      </c>
      <c r="C1029" t="s">
        <v>1385</v>
      </c>
      <c r="D1029" t="s">
        <v>1374</v>
      </c>
      <c r="E1029" t="s">
        <v>776</v>
      </c>
      <c r="F1029" t="s">
        <v>1364</v>
      </c>
      <c r="G1029" t="s">
        <v>1529</v>
      </c>
      <c r="H1029" s="6">
        <v>43831</v>
      </c>
      <c r="I1029" s="2">
        <v>45657</v>
      </c>
      <c r="J1029">
        <v>286.27</v>
      </c>
      <c r="K1029" s="45">
        <f t="shared" si="120"/>
        <v>361.37281045751632</v>
      </c>
      <c r="L1029" s="2"/>
      <c r="M1029" s="3">
        <f t="shared" si="121"/>
        <v>366</v>
      </c>
      <c r="N1029" s="3">
        <f t="shared" si="122"/>
        <v>0</v>
      </c>
      <c r="O1029" s="3">
        <f t="shared" si="123"/>
        <v>10</v>
      </c>
      <c r="P1029" s="3">
        <f t="shared" si="125"/>
        <v>356</v>
      </c>
      <c r="Q1029" s="51">
        <f t="shared" ref="Q1029:Q1033" si="128">IF(J1029&gt;TOPE,TOPE,J1029)*P1029</f>
        <v>101912.12</v>
      </c>
      <c r="R1029" s="51"/>
      <c r="S1029" s="51"/>
      <c r="T1029" s="51"/>
      <c r="U1029" s="51"/>
      <c r="V1029" s="51"/>
      <c r="W1029" s="13">
        <f t="shared" si="126"/>
        <v>87.540983606557376</v>
      </c>
      <c r="X1029" s="14">
        <f t="shared" si="127"/>
        <v>38.907103825136616</v>
      </c>
    </row>
    <row r="1030" spans="1:24" ht="14.5" x14ac:dyDescent="0.35">
      <c r="A1030">
        <v>9060</v>
      </c>
      <c r="B1030" t="s">
        <v>1375</v>
      </c>
      <c r="C1030" t="s">
        <v>1385</v>
      </c>
      <c r="D1030" t="s">
        <v>1376</v>
      </c>
      <c r="E1030" t="s">
        <v>776</v>
      </c>
      <c r="F1030" t="s">
        <v>1364</v>
      </c>
      <c r="G1030" t="s">
        <v>1529</v>
      </c>
      <c r="H1030" s="6">
        <v>43739</v>
      </c>
      <c r="I1030" s="2">
        <v>45657</v>
      </c>
      <c r="J1030">
        <v>528.9</v>
      </c>
      <c r="K1030" s="45">
        <f t="shared" si="120"/>
        <v>810.9139215686273</v>
      </c>
      <c r="L1030" s="2"/>
      <c r="M1030" s="3">
        <f t="shared" si="121"/>
        <v>366</v>
      </c>
      <c r="N1030" s="3">
        <f t="shared" si="122"/>
        <v>0</v>
      </c>
      <c r="O1030" s="3">
        <f t="shared" si="123"/>
        <v>0</v>
      </c>
      <c r="P1030" s="3">
        <f t="shared" ref="P1030:P1033" si="129">M1030-N1030-O1030</f>
        <v>366</v>
      </c>
      <c r="Q1030" s="51">
        <f t="shared" si="128"/>
        <v>190885.10399999999</v>
      </c>
      <c r="R1030" s="51"/>
      <c r="S1030" s="51"/>
      <c r="T1030" s="51"/>
      <c r="U1030" s="51"/>
      <c r="V1030" s="51"/>
      <c r="W1030" s="13">
        <f t="shared" ref="W1030:W1033" si="130">((90/366)*P1030)</f>
        <v>90</v>
      </c>
      <c r="X1030" s="14">
        <f t="shared" ref="X1030:X1033" si="131">((130/366)*P1030-W1030)</f>
        <v>40</v>
      </c>
    </row>
    <row r="1031" spans="1:24" ht="14.5" x14ac:dyDescent="0.35">
      <c r="A1031">
        <v>9061</v>
      </c>
      <c r="B1031" t="s">
        <v>1378</v>
      </c>
      <c r="C1031" t="s">
        <v>1385</v>
      </c>
      <c r="D1031" t="s">
        <v>143</v>
      </c>
      <c r="E1031" t="s">
        <v>776</v>
      </c>
      <c r="F1031" t="s">
        <v>1364</v>
      </c>
      <c r="G1031" t="s">
        <v>1529</v>
      </c>
      <c r="H1031" s="6">
        <v>43831</v>
      </c>
      <c r="I1031" s="2">
        <v>45657</v>
      </c>
      <c r="J1031">
        <v>286.27</v>
      </c>
      <c r="K1031" s="45">
        <f t="shared" si="120"/>
        <v>390.27398692810459</v>
      </c>
      <c r="L1031" s="2"/>
      <c r="M1031" s="3">
        <f t="shared" si="121"/>
        <v>366</v>
      </c>
      <c r="N1031" s="3">
        <f t="shared" si="122"/>
        <v>0</v>
      </c>
      <c r="O1031" s="3">
        <f t="shared" si="123"/>
        <v>0</v>
      </c>
      <c r="P1031" s="3">
        <f t="shared" si="129"/>
        <v>366</v>
      </c>
      <c r="Q1031" s="51">
        <f t="shared" si="128"/>
        <v>104774.81999999999</v>
      </c>
      <c r="R1031" s="51"/>
      <c r="S1031" s="51"/>
      <c r="T1031" s="51"/>
      <c r="U1031" s="51"/>
      <c r="V1031" s="51"/>
      <c r="W1031" s="13">
        <f t="shared" si="130"/>
        <v>90</v>
      </c>
      <c r="X1031" s="14">
        <f t="shared" si="131"/>
        <v>40</v>
      </c>
    </row>
    <row r="1032" spans="1:24" ht="14.5" x14ac:dyDescent="0.35">
      <c r="A1032">
        <v>9064</v>
      </c>
      <c r="B1032" t="s">
        <v>1379</v>
      </c>
      <c r="C1032" t="s">
        <v>1385</v>
      </c>
      <c r="D1032" t="s">
        <v>1346</v>
      </c>
      <c r="E1032" t="s">
        <v>8</v>
      </c>
      <c r="F1032" t="s">
        <v>1527</v>
      </c>
      <c r="G1032" t="s">
        <v>40</v>
      </c>
      <c r="H1032" s="6">
        <v>45096</v>
      </c>
      <c r="I1032" s="2">
        <v>45657</v>
      </c>
      <c r="J1032">
        <v>337.55</v>
      </c>
      <c r="K1032" s="45">
        <f t="shared" si="120"/>
        <v>899.5308496732024</v>
      </c>
      <c r="L1032" s="2"/>
      <c r="M1032" s="3">
        <f t="shared" si="121"/>
        <v>366</v>
      </c>
      <c r="N1032" s="3">
        <f t="shared" si="122"/>
        <v>4</v>
      </c>
      <c r="O1032" s="3">
        <f t="shared" si="123"/>
        <v>0</v>
      </c>
      <c r="P1032" s="3">
        <f t="shared" si="129"/>
        <v>362</v>
      </c>
      <c r="Q1032" s="51">
        <f t="shared" si="128"/>
        <v>122193.1</v>
      </c>
      <c r="R1032" s="51"/>
      <c r="S1032" s="51"/>
      <c r="T1032" s="51"/>
      <c r="U1032" s="51"/>
      <c r="V1032" s="51"/>
      <c r="W1032" s="13">
        <f t="shared" si="130"/>
        <v>89.016393442622956</v>
      </c>
      <c r="X1032" s="14">
        <f t="shared" si="131"/>
        <v>39.562841530054641</v>
      </c>
    </row>
    <row r="1033" spans="1:24" ht="14.5" x14ac:dyDescent="0.35">
      <c r="A1033">
        <v>9065</v>
      </c>
      <c r="B1033" t="s">
        <v>1380</v>
      </c>
      <c r="C1033" t="s">
        <v>1385</v>
      </c>
      <c r="D1033" t="s">
        <v>1381</v>
      </c>
      <c r="E1033" t="s">
        <v>776</v>
      </c>
      <c r="F1033" t="s">
        <v>1364</v>
      </c>
      <c r="G1033" t="s">
        <v>1529</v>
      </c>
      <c r="H1033" s="6">
        <v>45110</v>
      </c>
      <c r="I1033" s="2">
        <v>45657</v>
      </c>
      <c r="J1033">
        <v>765.4</v>
      </c>
      <c r="K1033" s="45">
        <f t="shared" si="120"/>
        <v>997.38065359477139</v>
      </c>
      <c r="L1033" s="2"/>
      <c r="M1033" s="3">
        <f t="shared" si="121"/>
        <v>366</v>
      </c>
      <c r="N1033" s="3">
        <f t="shared" si="122"/>
        <v>0</v>
      </c>
      <c r="O1033" s="3">
        <f t="shared" si="123"/>
        <v>0</v>
      </c>
      <c r="P1033" s="3">
        <f t="shared" si="129"/>
        <v>366</v>
      </c>
      <c r="Q1033" s="51">
        <f t="shared" si="128"/>
        <v>190885.10399999999</v>
      </c>
      <c r="R1033" s="51"/>
      <c r="S1033" s="51"/>
      <c r="T1033" s="51"/>
      <c r="U1033" s="51"/>
      <c r="V1033" s="51"/>
      <c r="W1033" s="13">
        <f t="shared" si="130"/>
        <v>90</v>
      </c>
      <c r="X1033" s="14">
        <f t="shared" si="131"/>
        <v>40</v>
      </c>
    </row>
  </sheetData>
  <autoFilter ref="A4:X1033" xr:uid="{00000000-0001-0000-0000-000000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5A18F-FB8B-B542-ABD6-E14C8467ACCC}">
  <sheetPr>
    <tabColor theme="1" tint="0.499984740745262"/>
  </sheetPr>
  <dimension ref="B2:AD937"/>
  <sheetViews>
    <sheetView showGridLines="0" topLeftCell="A2" workbookViewId="0">
      <pane xSplit="3" ySplit="3" topLeftCell="Z5" activePane="bottomRight" state="frozen"/>
      <selection activeCell="A2" sqref="A2"/>
      <selection pane="topRight" activeCell="D2" sqref="D2"/>
      <selection pane="bottomLeft" activeCell="A5" sqref="A5"/>
      <selection pane="bottomRight" activeCell="Z5" sqref="Z5"/>
    </sheetView>
  </sheetViews>
  <sheetFormatPr baseColWidth="10" defaultColWidth="10.81640625" defaultRowHeight="14.5" outlineLevelCol="1" x14ac:dyDescent="0.35"/>
  <cols>
    <col min="1" max="1" width="10.81640625" style="15"/>
    <col min="2" max="2" width="11.1796875" style="15" bestFit="1" customWidth="1"/>
    <col min="3" max="3" width="41.36328125" style="15" bestFit="1" customWidth="1"/>
    <col min="4" max="4" width="15.81640625" style="15" bestFit="1" customWidth="1"/>
    <col min="5" max="5" width="38.1796875" style="15" bestFit="1" customWidth="1"/>
    <col min="6" max="6" width="17.90625" style="15" customWidth="1"/>
    <col min="7" max="7" width="18.81640625" style="15" bestFit="1" customWidth="1"/>
    <col min="8" max="9" width="10.6328125" style="15" hidden="1" customWidth="1" outlineLevel="1"/>
    <col min="10" max="10" width="13.36328125" style="15" hidden="1" customWidth="1" outlineLevel="1"/>
    <col min="11" max="11" width="17.1796875" style="15" bestFit="1" customWidth="1" collapsed="1"/>
    <col min="12" max="12" width="17.453125" style="15" customWidth="1" outlineLevel="1"/>
    <col min="13" max="13" width="21" style="15" customWidth="1" outlineLevel="1"/>
    <col min="14" max="14" width="18" style="15" customWidth="1" outlineLevel="1"/>
    <col min="15" max="15" width="24.6328125" style="15" customWidth="1" outlineLevel="1"/>
    <col min="16" max="16" width="21" style="15" customWidth="1" outlineLevel="1"/>
    <col min="17" max="17" width="23.453125" style="15" customWidth="1" outlineLevel="1"/>
    <col min="18" max="18" width="23.36328125" style="15" customWidth="1" outlineLevel="1"/>
    <col min="19" max="19" width="21.1796875" style="15" customWidth="1" outlineLevel="1"/>
    <col min="20" max="20" width="19.453125" style="15" customWidth="1" outlineLevel="1"/>
    <col min="21" max="21" width="16.36328125" style="15" customWidth="1" outlineLevel="1"/>
    <col min="22" max="22" width="31.453125" style="15" customWidth="1" outlineLevel="1"/>
    <col min="23" max="23" width="24.36328125" style="15" customWidth="1" outlineLevel="1"/>
    <col min="24" max="24" width="14.81640625" style="15" customWidth="1" outlineLevel="1"/>
    <col min="25" max="25" width="11.1796875" style="15" customWidth="1" outlineLevel="1"/>
    <col min="26" max="26" width="21.1796875" style="15" customWidth="1" outlineLevel="1"/>
    <col min="27" max="27" width="24.36328125" style="15" customWidth="1" outlineLevel="1"/>
    <col min="28" max="28" width="19.453125" style="15" bestFit="1" customWidth="1"/>
    <col min="29" max="29" width="9.36328125" style="15" bestFit="1" customWidth="1"/>
    <col min="30" max="30" width="16.36328125" style="15" bestFit="1" customWidth="1"/>
    <col min="31" max="31" width="9.36328125" style="15" bestFit="1" customWidth="1"/>
    <col min="32" max="32" width="28.81640625" style="15" bestFit="1" customWidth="1"/>
    <col min="33" max="33" width="9.36328125" style="15" bestFit="1" customWidth="1"/>
    <col min="34" max="34" width="24.1796875" style="15" bestFit="1" customWidth="1"/>
    <col min="35" max="35" width="9.36328125" style="15" bestFit="1" customWidth="1"/>
    <col min="36" max="36" width="28.1796875" style="15" bestFit="1" customWidth="1"/>
    <col min="37" max="37" width="9.36328125" style="15" bestFit="1" customWidth="1"/>
    <col min="38" max="38" width="30.81640625" style="15" bestFit="1" customWidth="1"/>
    <col min="39" max="39" width="9.36328125" style="15" bestFit="1" customWidth="1"/>
    <col min="40" max="40" width="28.1796875" style="15" bestFit="1" customWidth="1"/>
    <col min="41" max="41" width="9.36328125" style="15" bestFit="1" customWidth="1"/>
    <col min="42" max="42" width="16.36328125" style="15" bestFit="1" customWidth="1"/>
    <col min="43" max="43" width="9.36328125" style="15" bestFit="1" customWidth="1"/>
    <col min="44" max="44" width="29.6328125" style="15" bestFit="1" customWidth="1"/>
    <col min="45" max="45" width="9.36328125" style="15" bestFit="1" customWidth="1"/>
    <col min="46" max="46" width="31.453125" style="15" bestFit="1" customWidth="1"/>
    <col min="47" max="47" width="9.36328125" style="15" bestFit="1" customWidth="1"/>
    <col min="48" max="48" width="29.36328125" style="15" bestFit="1" customWidth="1"/>
    <col min="49" max="49" width="9.36328125" style="15" bestFit="1" customWidth="1"/>
    <col min="50" max="50" width="25" style="15" bestFit="1" customWidth="1"/>
    <col min="51" max="51" width="9.36328125" style="15" bestFit="1" customWidth="1"/>
    <col min="52" max="52" width="24.36328125" style="15" bestFit="1" customWidth="1"/>
    <col min="53" max="53" width="9.36328125" style="15" bestFit="1" customWidth="1"/>
    <col min="54" max="54" width="13.1796875" style="15" bestFit="1" customWidth="1"/>
    <col min="55" max="55" width="9.36328125" style="15" bestFit="1" customWidth="1"/>
    <col min="56" max="56" width="21" style="15" bestFit="1" customWidth="1"/>
    <col min="57" max="57" width="9.36328125" style="15" bestFit="1" customWidth="1"/>
    <col min="58" max="58" width="25" style="15" bestFit="1" customWidth="1"/>
    <col min="59" max="59" width="9.36328125" style="15" bestFit="1" customWidth="1"/>
    <col min="60" max="60" width="19.453125" style="15" bestFit="1" customWidth="1"/>
    <col min="61" max="61" width="9.36328125" style="15" bestFit="1" customWidth="1"/>
    <col min="62" max="62" width="21" style="15" bestFit="1" customWidth="1"/>
    <col min="63" max="63" width="9.36328125" style="15" bestFit="1" customWidth="1"/>
    <col min="64" max="64" width="12.453125" style="15" bestFit="1" customWidth="1"/>
    <col min="65" max="65" width="9.36328125" style="15" bestFit="1" customWidth="1"/>
    <col min="66" max="66" width="21.81640625" style="15" bestFit="1" customWidth="1"/>
    <col min="67" max="67" width="9.36328125" style="15" bestFit="1" customWidth="1"/>
    <col min="68" max="68" width="14.81640625" style="15" bestFit="1" customWidth="1"/>
    <col min="69" max="69" width="9.36328125" style="15" bestFit="1" customWidth="1"/>
    <col min="70" max="70" width="21" style="15" bestFit="1" customWidth="1"/>
    <col min="71" max="71" width="9.36328125" style="15" bestFit="1" customWidth="1"/>
    <col min="72" max="72" width="22.81640625" style="15" bestFit="1" customWidth="1"/>
    <col min="73" max="73" width="9.36328125" style="15" bestFit="1" customWidth="1"/>
    <col min="74" max="74" width="17.36328125" style="15" bestFit="1" customWidth="1"/>
    <col min="75" max="75" width="9.36328125" style="15" bestFit="1" customWidth="1"/>
    <col min="76" max="76" width="18" style="15" bestFit="1" customWidth="1"/>
    <col min="77" max="77" width="9.36328125" style="15" bestFit="1" customWidth="1"/>
    <col min="78" max="78" width="27.453125" style="15" bestFit="1" customWidth="1"/>
    <col min="79" max="79" width="9.36328125" style="15" bestFit="1" customWidth="1"/>
    <col min="80" max="80" width="26.6328125" style="15" bestFit="1" customWidth="1"/>
    <col min="81" max="81" width="9.36328125" style="15" bestFit="1" customWidth="1"/>
    <col min="82" max="82" width="27.36328125" style="15" bestFit="1" customWidth="1"/>
    <col min="83" max="83" width="9.36328125" style="15" bestFit="1" customWidth="1"/>
    <col min="84" max="84" width="24" style="15" bestFit="1" customWidth="1"/>
    <col min="85" max="85" width="9.36328125" style="15" bestFit="1" customWidth="1"/>
    <col min="86" max="86" width="28" style="15" bestFit="1" customWidth="1"/>
    <col min="87" max="87" width="9.36328125" style="15" bestFit="1" customWidth="1"/>
    <col min="88" max="88" width="23.36328125" style="15" bestFit="1" customWidth="1"/>
    <col min="89" max="89" width="9.36328125" style="15" bestFit="1" customWidth="1"/>
    <col min="90" max="90" width="25.1796875" style="15" bestFit="1" customWidth="1"/>
    <col min="91" max="91" width="9.36328125" style="15" bestFit="1" customWidth="1"/>
    <col min="92" max="92" width="22.36328125" style="15" bestFit="1" customWidth="1"/>
    <col min="93" max="93" width="9.36328125" style="15" bestFit="1" customWidth="1"/>
    <col min="94" max="94" width="20.81640625" style="15" bestFit="1" customWidth="1"/>
    <col min="95" max="95" width="9.36328125" style="15" bestFit="1" customWidth="1"/>
    <col min="96" max="96" width="23.6328125" style="15" bestFit="1" customWidth="1"/>
    <col min="97" max="97" width="9.36328125" style="15" bestFit="1" customWidth="1"/>
    <col min="98" max="98" width="23.453125" style="15" bestFit="1" customWidth="1"/>
    <col min="99" max="99" width="9.36328125" style="15" bestFit="1" customWidth="1"/>
    <col min="100" max="100" width="24.453125" style="15" bestFit="1" customWidth="1"/>
    <col min="101" max="101" width="9.36328125" style="15" bestFit="1" customWidth="1"/>
    <col min="102" max="102" width="23.1796875" style="15" bestFit="1" customWidth="1"/>
    <col min="103" max="103" width="9.36328125" style="15" bestFit="1" customWidth="1"/>
    <col min="104" max="104" width="26.81640625" style="15" bestFit="1" customWidth="1"/>
    <col min="105" max="105" width="9.36328125" style="15" bestFit="1" customWidth="1"/>
    <col min="106" max="106" width="29.1796875" style="15" bestFit="1" customWidth="1"/>
    <col min="107" max="107" width="9.36328125" style="15" bestFit="1" customWidth="1"/>
    <col min="108" max="108" width="26.6328125" style="15" bestFit="1" customWidth="1"/>
    <col min="109" max="109" width="9.36328125" style="15" bestFit="1" customWidth="1"/>
    <col min="110" max="110" width="19.453125" style="15" bestFit="1" customWidth="1"/>
    <col min="111" max="111" width="9.36328125" style="15" bestFit="1" customWidth="1"/>
    <col min="112" max="112" width="24.81640625" style="15" bestFit="1" customWidth="1"/>
    <col min="113" max="113" width="9.36328125" style="15" bestFit="1" customWidth="1"/>
    <col min="114" max="114" width="15.81640625" style="15" bestFit="1" customWidth="1"/>
    <col min="115" max="115" width="9.36328125" style="15" bestFit="1" customWidth="1"/>
    <col min="116" max="116" width="20.36328125" style="15" bestFit="1" customWidth="1"/>
    <col min="117" max="117" width="9.36328125" style="15" bestFit="1" customWidth="1"/>
    <col min="118" max="118" width="27.1796875" style="15" bestFit="1" customWidth="1"/>
    <col min="119" max="119" width="9.36328125" style="15" bestFit="1" customWidth="1"/>
    <col min="120" max="120" width="24.36328125" style="15" bestFit="1" customWidth="1"/>
    <col min="121" max="121" width="9.36328125" style="15" bestFit="1" customWidth="1"/>
    <col min="122" max="122" width="26.1796875" style="15" bestFit="1" customWidth="1"/>
    <col min="123" max="123" width="9.36328125" style="15" bestFit="1" customWidth="1"/>
    <col min="124" max="124" width="28.453125" style="15" bestFit="1" customWidth="1"/>
    <col min="125" max="125" width="9.36328125" style="15" bestFit="1" customWidth="1"/>
    <col min="126" max="126" width="21" style="15" bestFit="1" customWidth="1"/>
    <col min="127" max="127" width="9.36328125" style="15" bestFit="1" customWidth="1"/>
    <col min="128" max="128" width="15.81640625" style="15" bestFit="1" customWidth="1"/>
    <col min="129" max="129" width="9.36328125" style="15" bestFit="1" customWidth="1"/>
    <col min="130" max="130" width="21.6328125" style="15" bestFit="1" customWidth="1"/>
    <col min="131" max="131" width="9.36328125" style="15" bestFit="1" customWidth="1"/>
    <col min="132" max="132" width="21.6328125" style="15" bestFit="1" customWidth="1"/>
    <col min="133" max="133" width="9.36328125" style="15" bestFit="1" customWidth="1"/>
    <col min="134" max="134" width="23.36328125" style="15" bestFit="1" customWidth="1"/>
    <col min="135" max="135" width="9.36328125" style="15" bestFit="1" customWidth="1"/>
    <col min="136" max="136" width="26.81640625" style="15" bestFit="1" customWidth="1"/>
    <col min="137" max="137" width="9.36328125" style="15" bestFit="1" customWidth="1"/>
    <col min="138" max="138" width="22.453125" style="15" bestFit="1" customWidth="1"/>
    <col min="139" max="139" width="9.36328125" style="15" bestFit="1" customWidth="1"/>
    <col min="140" max="140" width="26.1796875" style="15" bestFit="1" customWidth="1"/>
    <col min="141" max="141" width="9.36328125" style="15" bestFit="1" customWidth="1"/>
    <col min="142" max="142" width="25.81640625" style="15" bestFit="1" customWidth="1"/>
    <col min="143" max="143" width="9.36328125" style="15" bestFit="1" customWidth="1"/>
    <col min="144" max="144" width="20.81640625" style="15" bestFit="1" customWidth="1"/>
    <col min="145" max="145" width="9.36328125" style="15" bestFit="1" customWidth="1"/>
    <col min="146" max="146" width="20.6328125" style="15" bestFit="1" customWidth="1"/>
    <col min="147" max="147" width="9.36328125" style="15" bestFit="1" customWidth="1"/>
    <col min="148" max="148" width="18" style="15" bestFit="1" customWidth="1"/>
    <col min="149" max="149" width="9.36328125" style="15" bestFit="1" customWidth="1"/>
    <col min="150" max="150" width="27.81640625" style="15" bestFit="1" customWidth="1"/>
    <col min="151" max="151" width="9.36328125" style="15" bestFit="1" customWidth="1"/>
    <col min="152" max="152" width="23.6328125" style="15" bestFit="1" customWidth="1"/>
    <col min="153" max="153" width="9.36328125" style="15" bestFit="1" customWidth="1"/>
    <col min="154" max="154" width="23.453125" style="15" bestFit="1" customWidth="1"/>
    <col min="155" max="155" width="9.36328125" style="15" bestFit="1" customWidth="1"/>
    <col min="156" max="156" width="28" style="15" bestFit="1" customWidth="1"/>
    <col min="157" max="157" width="9.36328125" style="15" bestFit="1" customWidth="1"/>
    <col min="158" max="158" width="18.36328125" style="15" bestFit="1" customWidth="1"/>
    <col min="159" max="159" width="9.36328125" style="15" bestFit="1" customWidth="1"/>
    <col min="160" max="160" width="24.81640625" style="15" bestFit="1" customWidth="1"/>
    <col min="161" max="161" width="9.36328125" style="15" bestFit="1" customWidth="1"/>
    <col min="162" max="162" width="24.81640625" style="15" bestFit="1" customWidth="1"/>
    <col min="163" max="163" width="10.36328125" style="15" bestFit="1" customWidth="1"/>
    <col min="164" max="164" width="21.6328125" style="15" bestFit="1" customWidth="1"/>
    <col min="165" max="165" width="10.36328125" style="15" bestFit="1" customWidth="1"/>
    <col min="166" max="166" width="28" style="15" bestFit="1" customWidth="1"/>
    <col min="167" max="167" width="10.36328125" style="15" bestFit="1" customWidth="1"/>
    <col min="168" max="168" width="27.81640625" style="15" bestFit="1" customWidth="1"/>
    <col min="169" max="169" width="10.36328125" style="15" bestFit="1" customWidth="1"/>
    <col min="170" max="170" width="28.1796875" style="15" bestFit="1" customWidth="1"/>
    <col min="171" max="171" width="10.36328125" style="15" bestFit="1" customWidth="1"/>
    <col min="172" max="172" width="26.6328125" style="15" bestFit="1" customWidth="1"/>
    <col min="173" max="173" width="10.36328125" style="15" bestFit="1" customWidth="1"/>
    <col min="174" max="174" width="25.6328125" style="15" bestFit="1" customWidth="1"/>
    <col min="175" max="175" width="10.36328125" style="15" bestFit="1" customWidth="1"/>
    <col min="176" max="176" width="17.36328125" style="15" bestFit="1" customWidth="1"/>
    <col min="177" max="177" width="10.36328125" style="15" bestFit="1" customWidth="1"/>
    <col min="178" max="178" width="17.81640625" style="15" bestFit="1" customWidth="1"/>
    <col min="179" max="179" width="10.36328125" style="15" bestFit="1" customWidth="1"/>
    <col min="180" max="180" width="23.36328125" style="15" bestFit="1" customWidth="1"/>
    <col min="181" max="181" width="10.36328125" style="15" bestFit="1" customWidth="1"/>
    <col min="182" max="182" width="28" style="15" bestFit="1" customWidth="1"/>
    <col min="183" max="183" width="10.36328125" style="15" bestFit="1" customWidth="1"/>
    <col min="184" max="184" width="27.6328125" style="15" bestFit="1" customWidth="1"/>
    <col min="185" max="185" width="10.36328125" style="15" bestFit="1" customWidth="1"/>
    <col min="186" max="186" width="24.6328125" style="15" bestFit="1" customWidth="1"/>
    <col min="187" max="187" width="10.36328125" style="15" bestFit="1" customWidth="1"/>
    <col min="188" max="188" width="24.36328125" style="15" bestFit="1" customWidth="1"/>
    <col min="189" max="189" width="10.36328125" style="15" bestFit="1" customWidth="1"/>
    <col min="190" max="190" width="25.1796875" style="15" bestFit="1" customWidth="1"/>
    <col min="191" max="191" width="10.36328125" style="15" bestFit="1" customWidth="1"/>
    <col min="192" max="192" width="21.6328125" style="15" bestFit="1" customWidth="1"/>
    <col min="193" max="193" width="10.36328125" style="15" bestFit="1" customWidth="1"/>
    <col min="194" max="194" width="29.6328125" style="15" bestFit="1" customWidth="1"/>
    <col min="195" max="195" width="10.36328125" style="15" bestFit="1" customWidth="1"/>
    <col min="196" max="196" width="18.81640625" style="15" bestFit="1" customWidth="1"/>
    <col min="197" max="197" width="10.36328125" style="15" bestFit="1" customWidth="1"/>
    <col min="198" max="198" width="27.36328125" style="15" bestFit="1" customWidth="1"/>
    <col min="199" max="199" width="10.36328125" style="15" bestFit="1" customWidth="1"/>
    <col min="200" max="200" width="29.1796875" style="15" bestFit="1" customWidth="1"/>
    <col min="201" max="201" width="10.36328125" style="15" bestFit="1" customWidth="1"/>
    <col min="202" max="202" width="22.81640625" style="15" bestFit="1" customWidth="1"/>
    <col min="203" max="203" width="10.36328125" style="15" bestFit="1" customWidth="1"/>
    <col min="204" max="204" width="19.81640625" style="15" bestFit="1" customWidth="1"/>
    <col min="205" max="205" width="10.36328125" style="15" bestFit="1" customWidth="1"/>
    <col min="206" max="206" width="20.6328125" style="15" bestFit="1" customWidth="1"/>
    <col min="207" max="207" width="10.36328125" style="15" bestFit="1" customWidth="1"/>
    <col min="208" max="208" width="11.1796875" style="15" bestFit="1" customWidth="1"/>
    <col min="209" max="16384" width="10.81640625" style="15"/>
  </cols>
  <sheetData>
    <row r="2" spans="2:30" x14ac:dyDescent="0.35">
      <c r="H2" s="44">
        <v>45474</v>
      </c>
      <c r="I2" s="44">
        <v>45626</v>
      </c>
      <c r="J2" s="43">
        <f>I2-H2+1</f>
        <v>153</v>
      </c>
    </row>
    <row r="3" spans="2:30" s="34" customFormat="1" x14ac:dyDescent="0.35">
      <c r="B3" s="41"/>
      <c r="C3" s="41"/>
      <c r="D3" s="41"/>
      <c r="E3" s="41"/>
      <c r="F3" s="41"/>
      <c r="G3" s="41"/>
      <c r="H3" s="42"/>
      <c r="I3" s="42"/>
      <c r="J3" s="42"/>
      <c r="K3" s="41"/>
      <c r="L3" s="41">
        <v>1000</v>
      </c>
      <c r="M3" s="41">
        <v>1001</v>
      </c>
      <c r="N3" s="41">
        <v>1004</v>
      </c>
      <c r="O3" s="41">
        <v>1009</v>
      </c>
      <c r="P3" s="41">
        <v>1010</v>
      </c>
      <c r="Q3" s="41">
        <v>1015</v>
      </c>
      <c r="R3" s="41">
        <v>1016</v>
      </c>
      <c r="S3" s="41">
        <v>1017</v>
      </c>
      <c r="T3" s="41">
        <v>1018</v>
      </c>
      <c r="U3" s="41">
        <v>1042</v>
      </c>
      <c r="V3" s="41">
        <v>1047</v>
      </c>
      <c r="W3" s="41">
        <v>1059</v>
      </c>
      <c r="X3" s="40">
        <v>2003</v>
      </c>
      <c r="Y3" s="40">
        <v>2060</v>
      </c>
      <c r="Z3" s="40">
        <v>2062</v>
      </c>
      <c r="AA3" s="40">
        <v>2163</v>
      </c>
      <c r="AB3" s="36"/>
      <c r="AC3" s="35"/>
      <c r="AD3" s="35" t="s">
        <v>1596</v>
      </c>
    </row>
    <row r="4" spans="2:30" s="34" customFormat="1" x14ac:dyDescent="0.35">
      <c r="B4" s="38" t="s">
        <v>1595</v>
      </c>
      <c r="C4" s="38" t="s">
        <v>1</v>
      </c>
      <c r="D4" s="38" t="s">
        <v>1594</v>
      </c>
      <c r="E4" s="38" t="s">
        <v>1593</v>
      </c>
      <c r="F4" s="38" t="s">
        <v>1592</v>
      </c>
      <c r="G4" s="38" t="s">
        <v>1591</v>
      </c>
      <c r="H4" s="39" t="s">
        <v>1571</v>
      </c>
      <c r="I4" s="39" t="s">
        <v>1531</v>
      </c>
      <c r="J4" s="39" t="s">
        <v>1590</v>
      </c>
      <c r="K4" s="38" t="s">
        <v>1589</v>
      </c>
      <c r="L4" s="38" t="s">
        <v>1588</v>
      </c>
      <c r="M4" s="38" t="s">
        <v>1587</v>
      </c>
      <c r="N4" s="38" t="s">
        <v>1586</v>
      </c>
      <c r="O4" s="38" t="s">
        <v>1585</v>
      </c>
      <c r="P4" s="38" t="s">
        <v>1584</v>
      </c>
      <c r="Q4" s="38" t="s">
        <v>1583</v>
      </c>
      <c r="R4" s="38" t="s">
        <v>1582</v>
      </c>
      <c r="S4" s="38" t="s">
        <v>1581</v>
      </c>
      <c r="T4" s="38" t="s">
        <v>1580</v>
      </c>
      <c r="U4" s="38" t="s">
        <v>1579</v>
      </c>
      <c r="V4" s="38" t="s">
        <v>1578</v>
      </c>
      <c r="W4" s="38" t="s">
        <v>1577</v>
      </c>
      <c r="X4" s="37" t="s">
        <v>1576</v>
      </c>
      <c r="Y4" s="37" t="s">
        <v>1575</v>
      </c>
      <c r="Z4" s="37" t="s">
        <v>1574</v>
      </c>
      <c r="AA4" s="37" t="s">
        <v>1573</v>
      </c>
      <c r="AB4" s="36" t="s">
        <v>1572</v>
      </c>
      <c r="AC4" s="35" t="s">
        <v>1571</v>
      </c>
      <c r="AD4" s="35" t="s">
        <v>1570</v>
      </c>
    </row>
    <row r="5" spans="2:30" x14ac:dyDescent="0.35">
      <c r="B5" s="20">
        <v>1001</v>
      </c>
      <c r="C5" s="19" t="s">
        <v>6</v>
      </c>
      <c r="D5" s="15" t="s">
        <v>1538</v>
      </c>
      <c r="E5" s="15" t="str">
        <f t="shared" ref="E5:E68" si="0">VLOOKUP(B5,CAT,2,FALSE)</f>
        <v>INSTRUMENTISTA EQUIPO ACARREO</v>
      </c>
      <c r="F5" s="15" t="str">
        <f t="shared" ref="F5:F68" si="1">VLOOKUP(B5,CAT,3,FALSE)</f>
        <v>EMPLEADO</v>
      </c>
      <c r="G5" s="19" t="s">
        <v>9</v>
      </c>
      <c r="H5" s="19">
        <f t="shared" ref="H5:H68" si="2">IF(DATEDIF(G5,$I$2,"d")+1&gt;$J$2,$J$2,DATEDIF(G5,$I$2,"d")+1)</f>
        <v>153</v>
      </c>
      <c r="I5" s="18">
        <f t="shared" ref="I5:I68" si="3">IFERROR(VLOOKUP(B5,faltas,5,FALSE),0)</f>
        <v>0</v>
      </c>
      <c r="J5" s="18">
        <f t="shared" ref="J5:J68" si="4">IFERROR(VLOOKUP(B5,incapacidad,3,FALSE),0)</f>
        <v>0</v>
      </c>
      <c r="K5" s="15" t="s">
        <v>8</v>
      </c>
      <c r="L5" s="16">
        <v>47655.30000000001</v>
      </c>
      <c r="M5" s="16">
        <v>8850</v>
      </c>
      <c r="N5" s="16">
        <v>1940.4</v>
      </c>
      <c r="O5" s="16">
        <v>4673.13</v>
      </c>
      <c r="P5" s="16">
        <v>4959.5700000000006</v>
      </c>
      <c r="Q5" s="16">
        <v>1986.6000000000001</v>
      </c>
      <c r="R5" s="16"/>
      <c r="S5" s="16">
        <v>1620.85</v>
      </c>
      <c r="T5" s="16">
        <v>53426.060000000005</v>
      </c>
      <c r="U5" s="16"/>
      <c r="V5" s="16">
        <v>21786.75</v>
      </c>
      <c r="W5" s="16">
        <v>2902.62</v>
      </c>
      <c r="X5" s="16"/>
      <c r="Y5" s="16"/>
      <c r="Z5" s="16"/>
      <c r="AA5" s="16"/>
      <c r="AB5" s="16">
        <f t="shared" ref="AB5:AB68" si="5">SUM(L5:W5)-SUM(X5:AA5)</f>
        <v>149801.28000000003</v>
      </c>
      <c r="AC5" s="15">
        <v>153</v>
      </c>
      <c r="AD5" s="17">
        <f t="shared" ref="AD5:AD36" si="6">AB5/AC5</f>
        <v>979.09333333333348</v>
      </c>
    </row>
    <row r="6" spans="2:30" x14ac:dyDescent="0.35">
      <c r="B6" s="20">
        <v>1002</v>
      </c>
      <c r="C6" s="19" t="s">
        <v>10</v>
      </c>
      <c r="D6" s="15" t="s">
        <v>1538</v>
      </c>
      <c r="E6" s="15" t="str">
        <f t="shared" si="0"/>
        <v>JEFE DE TURNO ACARREO</v>
      </c>
      <c r="F6" s="15" t="str">
        <f t="shared" si="1"/>
        <v>EMPLEADO</v>
      </c>
      <c r="G6" s="19" t="s">
        <v>12</v>
      </c>
      <c r="H6" s="19">
        <f t="shared" si="2"/>
        <v>153</v>
      </c>
      <c r="I6" s="18">
        <f t="shared" si="3"/>
        <v>0</v>
      </c>
      <c r="J6" s="18">
        <f t="shared" si="4"/>
        <v>0</v>
      </c>
      <c r="K6" s="15" t="s">
        <v>8</v>
      </c>
      <c r="L6" s="16">
        <v>75641.310000000027</v>
      </c>
      <c r="M6" s="16">
        <v>8850</v>
      </c>
      <c r="N6" s="16">
        <v>6643</v>
      </c>
      <c r="O6" s="16">
        <v>7184.72</v>
      </c>
      <c r="P6" s="16">
        <v>8228.4600000000009</v>
      </c>
      <c r="Q6" s="16"/>
      <c r="R6" s="16">
        <v>6438.64</v>
      </c>
      <c r="S6" s="16">
        <v>804.83</v>
      </c>
      <c r="T6" s="16">
        <v>97223.38</v>
      </c>
      <c r="U6" s="16"/>
      <c r="V6" s="16">
        <v>39195.1</v>
      </c>
      <c r="W6" s="16">
        <v>5142.54</v>
      </c>
      <c r="X6" s="16"/>
      <c r="Y6" s="16"/>
      <c r="Z6" s="16"/>
      <c r="AA6" s="16"/>
      <c r="AB6" s="16">
        <f t="shared" si="5"/>
        <v>255351.98000000004</v>
      </c>
      <c r="AC6" s="15">
        <v>153</v>
      </c>
      <c r="AD6" s="17">
        <f t="shared" si="6"/>
        <v>1668.967189542484</v>
      </c>
    </row>
    <row r="7" spans="2:30" x14ac:dyDescent="0.35">
      <c r="B7" s="20">
        <v>1004</v>
      </c>
      <c r="C7" s="19" t="s">
        <v>13</v>
      </c>
      <c r="D7" s="15" t="s">
        <v>1538</v>
      </c>
      <c r="E7" s="15" t="str">
        <f t="shared" si="0"/>
        <v>SUPERINTENDENTE ACARREO</v>
      </c>
      <c r="F7" s="15" t="str">
        <f t="shared" si="1"/>
        <v>EMPLEADO</v>
      </c>
      <c r="G7" s="19" t="s">
        <v>15</v>
      </c>
      <c r="H7" s="19">
        <f t="shared" si="2"/>
        <v>153</v>
      </c>
      <c r="I7" s="18">
        <f t="shared" si="3"/>
        <v>0</v>
      </c>
      <c r="J7" s="18">
        <f t="shared" si="4"/>
        <v>0</v>
      </c>
      <c r="K7" s="15" t="s">
        <v>8</v>
      </c>
      <c r="L7" s="16">
        <v>167758.16000000003</v>
      </c>
      <c r="M7" s="16">
        <v>8850</v>
      </c>
      <c r="N7" s="16">
        <v>12751.4</v>
      </c>
      <c r="O7" s="16">
        <v>17465.229999999996</v>
      </c>
      <c r="P7" s="16">
        <v>18050.96</v>
      </c>
      <c r="Q7" s="16"/>
      <c r="R7" s="16"/>
      <c r="S7" s="16"/>
      <c r="T7" s="16">
        <v>142414.57999999999</v>
      </c>
      <c r="U7" s="16"/>
      <c r="V7" s="16">
        <v>52193.51</v>
      </c>
      <c r="W7" s="16">
        <v>8731.32</v>
      </c>
      <c r="X7" s="16"/>
      <c r="Y7" s="16"/>
      <c r="Z7" s="16"/>
      <c r="AA7" s="16"/>
      <c r="AB7" s="16">
        <f t="shared" si="5"/>
        <v>428215.16000000003</v>
      </c>
      <c r="AC7" s="15">
        <v>153</v>
      </c>
      <c r="AD7" s="17">
        <f t="shared" si="6"/>
        <v>2798.7918954248366</v>
      </c>
    </row>
    <row r="8" spans="2:30" x14ac:dyDescent="0.35">
      <c r="B8" s="20">
        <v>1010</v>
      </c>
      <c r="C8" s="19" t="s">
        <v>16</v>
      </c>
      <c r="D8" s="15" t="s">
        <v>1538</v>
      </c>
      <c r="E8" s="15" t="str">
        <f t="shared" si="0"/>
        <v>JEFE MANTTO  DIESEL</v>
      </c>
      <c r="F8" s="15" t="str">
        <f t="shared" si="1"/>
        <v>EMPLEADO</v>
      </c>
      <c r="G8" s="19" t="s">
        <v>18</v>
      </c>
      <c r="H8" s="19">
        <f t="shared" si="2"/>
        <v>153</v>
      </c>
      <c r="I8" s="18">
        <f t="shared" si="3"/>
        <v>0</v>
      </c>
      <c r="J8" s="18">
        <f t="shared" si="4"/>
        <v>0</v>
      </c>
      <c r="K8" s="15" t="s">
        <v>8</v>
      </c>
      <c r="L8" s="16">
        <v>77531.99000000002</v>
      </c>
      <c r="M8" s="16">
        <v>8850</v>
      </c>
      <c r="N8" s="16">
        <v>4752.32</v>
      </c>
      <c r="O8" s="16">
        <v>7412.12</v>
      </c>
      <c r="P8" s="16">
        <v>8228.4600000000009</v>
      </c>
      <c r="Q8" s="16">
        <v>3295.9800000000005</v>
      </c>
      <c r="R8" s="16"/>
      <c r="S8" s="16">
        <v>1481.9</v>
      </c>
      <c r="T8" s="16">
        <v>96982.02</v>
      </c>
      <c r="U8" s="16"/>
      <c r="V8" s="16">
        <v>39195.1</v>
      </c>
      <c r="W8" s="16">
        <v>5027</v>
      </c>
      <c r="X8" s="16"/>
      <c r="Y8" s="16"/>
      <c r="Z8" s="16"/>
      <c r="AA8" s="16"/>
      <c r="AB8" s="16">
        <f t="shared" si="5"/>
        <v>252756.89000000004</v>
      </c>
      <c r="AC8" s="15">
        <v>153</v>
      </c>
      <c r="AD8" s="17">
        <f t="shared" si="6"/>
        <v>1652.0058169934644</v>
      </c>
    </row>
    <row r="9" spans="2:30" x14ac:dyDescent="0.35">
      <c r="B9" s="20">
        <v>1011</v>
      </c>
      <c r="C9" s="19" t="s">
        <v>19</v>
      </c>
      <c r="D9" s="15" t="s">
        <v>1538</v>
      </c>
      <c r="E9" s="15" t="str">
        <f t="shared" si="0"/>
        <v>JEFE DE TURNO ACARREO</v>
      </c>
      <c r="F9" s="15" t="str">
        <f t="shared" si="1"/>
        <v>EMPLEADO</v>
      </c>
      <c r="G9" s="19" t="s">
        <v>20</v>
      </c>
      <c r="H9" s="19">
        <f t="shared" si="2"/>
        <v>153</v>
      </c>
      <c r="I9" s="18">
        <f t="shared" si="3"/>
        <v>0</v>
      </c>
      <c r="J9" s="18">
        <f t="shared" si="4"/>
        <v>0</v>
      </c>
      <c r="K9" s="15" t="s">
        <v>8</v>
      </c>
      <c r="L9" s="16">
        <v>77608.650000000023</v>
      </c>
      <c r="M9" s="16">
        <v>8850</v>
      </c>
      <c r="N9" s="16">
        <v>4675.66</v>
      </c>
      <c r="O9" s="16">
        <v>7737.869999999999</v>
      </c>
      <c r="P9" s="16">
        <v>7404.4600000000009</v>
      </c>
      <c r="Q9" s="16"/>
      <c r="R9" s="16">
        <v>1098.6600000000001</v>
      </c>
      <c r="S9" s="16">
        <v>137.33000000000001</v>
      </c>
      <c r="T9" s="16">
        <v>95000.039999999979</v>
      </c>
      <c r="U9" s="16"/>
      <c r="V9" s="16">
        <v>38928.21</v>
      </c>
      <c r="W9" s="16">
        <v>5162.25</v>
      </c>
      <c r="X9" s="16"/>
      <c r="Y9" s="16">
        <v>549.33000000000004</v>
      </c>
      <c r="Z9" s="16"/>
      <c r="AA9" s="16"/>
      <c r="AB9" s="16">
        <f t="shared" si="5"/>
        <v>246053.80000000002</v>
      </c>
      <c r="AC9" s="15">
        <v>153</v>
      </c>
      <c r="AD9" s="17">
        <f t="shared" si="6"/>
        <v>1608.1947712418303</v>
      </c>
    </row>
    <row r="10" spans="2:30" x14ac:dyDescent="0.35">
      <c r="B10" s="20">
        <v>1012</v>
      </c>
      <c r="C10" s="19" t="s">
        <v>21</v>
      </c>
      <c r="D10" s="15" t="s">
        <v>1538</v>
      </c>
      <c r="E10" s="15" t="str">
        <f t="shared" si="0"/>
        <v>JEFE DE TURNO ACARREO</v>
      </c>
      <c r="F10" s="15" t="str">
        <f t="shared" si="1"/>
        <v>EMPLEADO</v>
      </c>
      <c r="G10" s="19" t="s">
        <v>12</v>
      </c>
      <c r="H10" s="19">
        <f t="shared" si="2"/>
        <v>153</v>
      </c>
      <c r="I10" s="18">
        <f t="shared" si="3"/>
        <v>0</v>
      </c>
      <c r="J10" s="18">
        <f t="shared" si="4"/>
        <v>0</v>
      </c>
      <c r="K10" s="15" t="s">
        <v>8</v>
      </c>
      <c r="L10" s="16">
        <v>78119.650000000038</v>
      </c>
      <c r="M10" s="16">
        <v>8850</v>
      </c>
      <c r="N10" s="16">
        <v>4164.66</v>
      </c>
      <c r="O10" s="16">
        <v>8008.7100000000009</v>
      </c>
      <c r="P10" s="16">
        <v>8173.52</v>
      </c>
      <c r="Q10" s="16"/>
      <c r="R10" s="16">
        <v>4394.6400000000003</v>
      </c>
      <c r="S10" s="16">
        <v>549.33000000000004</v>
      </c>
      <c r="T10" s="16">
        <v>97223.38</v>
      </c>
      <c r="U10" s="16"/>
      <c r="V10" s="16">
        <v>38928.21</v>
      </c>
      <c r="W10" s="16">
        <v>4970.08</v>
      </c>
      <c r="X10" s="16"/>
      <c r="Y10" s="16"/>
      <c r="Z10" s="16">
        <v>549.33000000000004</v>
      </c>
      <c r="AA10" s="16"/>
      <c r="AB10" s="16">
        <f t="shared" si="5"/>
        <v>252832.85000000006</v>
      </c>
      <c r="AC10" s="15">
        <v>153</v>
      </c>
      <c r="AD10" s="17">
        <f t="shared" si="6"/>
        <v>1652.5022875816999</v>
      </c>
    </row>
    <row r="11" spans="2:30" x14ac:dyDescent="0.35">
      <c r="B11" s="20">
        <v>1014</v>
      </c>
      <c r="C11" s="19" t="s">
        <v>22</v>
      </c>
      <c r="D11" s="15" t="s">
        <v>1538</v>
      </c>
      <c r="E11" s="15" t="str">
        <f t="shared" si="0"/>
        <v>SUPERVISOR DE ACARREO</v>
      </c>
      <c r="F11" s="15" t="str">
        <f t="shared" si="1"/>
        <v>EMPLEADO</v>
      </c>
      <c r="G11" s="19" t="s">
        <v>24</v>
      </c>
      <c r="H11" s="19">
        <f t="shared" si="2"/>
        <v>153</v>
      </c>
      <c r="I11" s="18">
        <f t="shared" si="3"/>
        <v>0</v>
      </c>
      <c r="J11" s="18">
        <f t="shared" si="4"/>
        <v>38</v>
      </c>
      <c r="K11" s="15" t="s">
        <v>8</v>
      </c>
      <c r="L11" s="16">
        <v>61761.499999999985</v>
      </c>
      <c r="M11" s="16">
        <v>8850</v>
      </c>
      <c r="N11" s="16">
        <v>3292.6</v>
      </c>
      <c r="O11" s="16">
        <v>4730.84</v>
      </c>
      <c r="P11" s="16">
        <v>4208.67</v>
      </c>
      <c r="Q11" s="16"/>
      <c r="R11" s="16">
        <v>1737.2</v>
      </c>
      <c r="S11" s="16">
        <v>217.16</v>
      </c>
      <c r="T11" s="16">
        <v>51691.079999999994</v>
      </c>
      <c r="U11" s="16"/>
      <c r="V11" s="16">
        <v>22955.610000000004</v>
      </c>
      <c r="W11" s="16">
        <v>3887.59</v>
      </c>
      <c r="X11" s="16"/>
      <c r="Y11" s="16">
        <v>404</v>
      </c>
      <c r="Z11" s="16"/>
      <c r="AA11" s="16">
        <v>16503.400000000001</v>
      </c>
      <c r="AB11" s="16">
        <f t="shared" si="5"/>
        <v>146424.85</v>
      </c>
      <c r="AC11" s="15">
        <v>153</v>
      </c>
      <c r="AD11" s="17">
        <f t="shared" si="6"/>
        <v>957.02516339869283</v>
      </c>
    </row>
    <row r="12" spans="2:30" x14ac:dyDescent="0.35">
      <c r="B12" s="20">
        <v>1015</v>
      </c>
      <c r="C12" s="19" t="s">
        <v>25</v>
      </c>
      <c r="D12" s="15" t="s">
        <v>1538</v>
      </c>
      <c r="E12" s="15" t="str">
        <f t="shared" si="0"/>
        <v>SUPERINTENDENTE ACARREO</v>
      </c>
      <c r="F12" s="15" t="str">
        <f t="shared" si="1"/>
        <v>EMPLEADO</v>
      </c>
      <c r="G12" s="19" t="s">
        <v>12</v>
      </c>
      <c r="H12" s="19">
        <f t="shared" si="2"/>
        <v>153</v>
      </c>
      <c r="I12" s="18">
        <f t="shared" si="3"/>
        <v>0</v>
      </c>
      <c r="J12" s="18">
        <f t="shared" si="4"/>
        <v>0</v>
      </c>
      <c r="K12" s="15" t="s">
        <v>8</v>
      </c>
      <c r="L12" s="16">
        <v>152042.99999999994</v>
      </c>
      <c r="M12" s="16">
        <v>8850</v>
      </c>
      <c r="N12" s="16">
        <v>8499.4599999999991</v>
      </c>
      <c r="O12" s="16">
        <v>13803.51</v>
      </c>
      <c r="P12" s="16">
        <v>16054.250000000002</v>
      </c>
      <c r="Q12" s="16">
        <v>4287.12</v>
      </c>
      <c r="R12" s="16"/>
      <c r="S12" s="16">
        <v>2355.3900000000003</v>
      </c>
      <c r="T12" s="16">
        <v>113848.59999999998</v>
      </c>
      <c r="U12" s="16"/>
      <c r="V12" s="16">
        <v>52193.51</v>
      </c>
      <c r="W12" s="16">
        <v>7710.69</v>
      </c>
      <c r="X12" s="16"/>
      <c r="Y12" s="16"/>
      <c r="Z12" s="16"/>
      <c r="AA12" s="16"/>
      <c r="AB12" s="16">
        <f t="shared" si="5"/>
        <v>379645.52999999997</v>
      </c>
      <c r="AC12" s="15">
        <v>153</v>
      </c>
      <c r="AD12" s="17">
        <f t="shared" si="6"/>
        <v>2481.3433333333332</v>
      </c>
    </row>
    <row r="13" spans="2:30" x14ac:dyDescent="0.35">
      <c r="B13" s="20">
        <v>1016</v>
      </c>
      <c r="C13" s="19" t="s">
        <v>26</v>
      </c>
      <c r="D13" s="15" t="s">
        <v>1538</v>
      </c>
      <c r="E13" s="15" t="str">
        <f t="shared" si="0"/>
        <v>SUPERVISOR DE ACARREO</v>
      </c>
      <c r="F13" s="15" t="str">
        <f t="shared" si="1"/>
        <v>EMPLEADO</v>
      </c>
      <c r="G13" s="19" t="s">
        <v>18</v>
      </c>
      <c r="H13" s="19">
        <f t="shared" si="2"/>
        <v>153</v>
      </c>
      <c r="I13" s="18">
        <f t="shared" si="3"/>
        <v>1</v>
      </c>
      <c r="J13" s="18">
        <f t="shared" si="4"/>
        <v>0</v>
      </c>
      <c r="K13" s="15" t="s">
        <v>8</v>
      </c>
      <c r="L13" s="16">
        <v>61357.499999999985</v>
      </c>
      <c r="M13" s="16">
        <v>8850</v>
      </c>
      <c r="N13" s="16">
        <v>3696.6</v>
      </c>
      <c r="O13" s="16">
        <v>6157.9699999999993</v>
      </c>
      <c r="P13" s="16">
        <v>6505.41</v>
      </c>
      <c r="Q13" s="16"/>
      <c r="R13" s="16">
        <v>4221.8</v>
      </c>
      <c r="S13" s="16">
        <v>527.73</v>
      </c>
      <c r="T13" s="16">
        <v>70777.400000000009</v>
      </c>
      <c r="U13" s="16"/>
      <c r="V13" s="16">
        <v>29333.21</v>
      </c>
      <c r="W13" s="16">
        <v>3904.07</v>
      </c>
      <c r="X13" s="16"/>
      <c r="Y13" s="16"/>
      <c r="Z13" s="16"/>
      <c r="AA13" s="16"/>
      <c r="AB13" s="16">
        <f t="shared" si="5"/>
        <v>195331.69</v>
      </c>
      <c r="AC13" s="15">
        <v>153</v>
      </c>
      <c r="AD13" s="17">
        <f t="shared" si="6"/>
        <v>1276.6777124183006</v>
      </c>
    </row>
    <row r="14" spans="2:30" x14ac:dyDescent="0.35">
      <c r="B14" s="20">
        <v>1017</v>
      </c>
      <c r="C14" s="19" t="s">
        <v>27</v>
      </c>
      <c r="D14" s="15" t="s">
        <v>1538</v>
      </c>
      <c r="E14" s="15" t="str">
        <f t="shared" si="0"/>
        <v>SUPERVISOR DE ACARREO</v>
      </c>
      <c r="F14" s="15" t="str">
        <f t="shared" si="1"/>
        <v>EMPLEADO</v>
      </c>
      <c r="G14" s="19" t="s">
        <v>28</v>
      </c>
      <c r="H14" s="19">
        <f t="shared" si="2"/>
        <v>153</v>
      </c>
      <c r="I14" s="18">
        <f t="shared" si="3"/>
        <v>0</v>
      </c>
      <c r="J14" s="18">
        <f t="shared" si="4"/>
        <v>0</v>
      </c>
      <c r="K14" s="15" t="s">
        <v>8</v>
      </c>
      <c r="L14" s="16">
        <v>62630.099999999991</v>
      </c>
      <c r="M14" s="16">
        <v>8850</v>
      </c>
      <c r="N14" s="16">
        <v>2424</v>
      </c>
      <c r="O14" s="16">
        <v>6086.2599999999993</v>
      </c>
      <c r="P14" s="16">
        <v>6421.5800000000008</v>
      </c>
      <c r="Q14" s="16"/>
      <c r="R14" s="16">
        <v>4221.8</v>
      </c>
      <c r="S14" s="16">
        <v>527.74</v>
      </c>
      <c r="T14" s="16">
        <v>68108.89</v>
      </c>
      <c r="U14" s="16"/>
      <c r="V14" s="16">
        <v>28947.67</v>
      </c>
      <c r="W14" s="16">
        <v>3856.63</v>
      </c>
      <c r="X14" s="16"/>
      <c r="Y14" s="16"/>
      <c r="Z14" s="16">
        <v>838.3</v>
      </c>
      <c r="AA14" s="16"/>
      <c r="AB14" s="16">
        <f t="shared" si="5"/>
        <v>191236.37</v>
      </c>
      <c r="AC14" s="15">
        <v>153</v>
      </c>
      <c r="AD14" s="17">
        <f t="shared" si="6"/>
        <v>1249.9109150326797</v>
      </c>
    </row>
    <row r="15" spans="2:30" x14ac:dyDescent="0.35">
      <c r="B15" s="20">
        <v>1018</v>
      </c>
      <c r="C15" s="19" t="s">
        <v>29</v>
      </c>
      <c r="D15" s="15" t="s">
        <v>1538</v>
      </c>
      <c r="E15" s="15" t="str">
        <f t="shared" si="0"/>
        <v>SUPERVISOR MANTTO DIESEL</v>
      </c>
      <c r="F15" s="15" t="str">
        <f t="shared" si="1"/>
        <v>EMPLEADO</v>
      </c>
      <c r="G15" s="19" t="s">
        <v>31</v>
      </c>
      <c r="H15" s="19">
        <f t="shared" si="2"/>
        <v>153</v>
      </c>
      <c r="I15" s="18">
        <f t="shared" si="3"/>
        <v>0</v>
      </c>
      <c r="J15" s="18">
        <f t="shared" si="4"/>
        <v>0</v>
      </c>
      <c r="K15" s="15" t="s">
        <v>8</v>
      </c>
      <c r="L15" s="16">
        <v>61609.999999999985</v>
      </c>
      <c r="M15" s="16">
        <v>8850</v>
      </c>
      <c r="N15" s="16">
        <v>3444.1000000000004</v>
      </c>
      <c r="O15" s="16">
        <v>5987.28</v>
      </c>
      <c r="P15" s="16">
        <v>6461.98</v>
      </c>
      <c r="Q15" s="16">
        <v>2605.8000000000002</v>
      </c>
      <c r="R15" s="16">
        <v>3413.8</v>
      </c>
      <c r="S15" s="16">
        <v>2017.4900000000002</v>
      </c>
      <c r="T15" s="16">
        <v>69925.78</v>
      </c>
      <c r="U15" s="16"/>
      <c r="V15" s="16">
        <v>29133.47</v>
      </c>
      <c r="W15" s="16">
        <v>3991.95</v>
      </c>
      <c r="X15" s="16"/>
      <c r="Y15" s="16"/>
      <c r="Z15" s="16">
        <v>434.3</v>
      </c>
      <c r="AA15" s="16"/>
      <c r="AB15" s="16">
        <f t="shared" si="5"/>
        <v>197007.35</v>
      </c>
      <c r="AC15" s="15">
        <v>153</v>
      </c>
      <c r="AD15" s="17">
        <f t="shared" si="6"/>
        <v>1287.6297385620915</v>
      </c>
    </row>
    <row r="16" spans="2:30" x14ac:dyDescent="0.35">
      <c r="B16" s="20">
        <v>1019</v>
      </c>
      <c r="C16" s="19" t="s">
        <v>32</v>
      </c>
      <c r="D16" s="15" t="s">
        <v>1538</v>
      </c>
      <c r="E16" s="15" t="str">
        <f t="shared" si="0"/>
        <v>PROGRAMADOR MANTTO DIESEL</v>
      </c>
      <c r="F16" s="15" t="str">
        <f t="shared" si="1"/>
        <v>EMPLEADO</v>
      </c>
      <c r="G16" s="19" t="s">
        <v>34</v>
      </c>
      <c r="H16" s="19">
        <f t="shared" si="2"/>
        <v>153</v>
      </c>
      <c r="I16" s="18">
        <f t="shared" si="3"/>
        <v>0</v>
      </c>
      <c r="J16" s="18">
        <f t="shared" si="4"/>
        <v>0</v>
      </c>
      <c r="K16" s="15" t="s">
        <v>8</v>
      </c>
      <c r="L16" s="16">
        <v>48813.000000000007</v>
      </c>
      <c r="M16" s="16">
        <v>8850</v>
      </c>
      <c r="N16" s="16">
        <v>2392.9500000000003</v>
      </c>
      <c r="O16" s="16">
        <v>4072.7900000000004</v>
      </c>
      <c r="P16" s="16">
        <v>5052.2300000000005</v>
      </c>
      <c r="Q16" s="16">
        <v>2051.1000000000004</v>
      </c>
      <c r="R16" s="16"/>
      <c r="S16" s="16">
        <v>1679.47</v>
      </c>
      <c r="T16" s="16">
        <v>64400.569999999992</v>
      </c>
      <c r="U16" s="16"/>
      <c r="V16" s="16">
        <v>36937.97</v>
      </c>
      <c r="W16" s="16">
        <v>3581.38</v>
      </c>
      <c r="X16" s="16"/>
      <c r="Y16" s="16"/>
      <c r="Z16" s="16">
        <v>683.7</v>
      </c>
      <c r="AA16" s="16"/>
      <c r="AB16" s="16">
        <f t="shared" si="5"/>
        <v>177147.75999999998</v>
      </c>
      <c r="AC16" s="15">
        <v>153</v>
      </c>
      <c r="AD16" s="17">
        <f t="shared" si="6"/>
        <v>1157.828496732026</v>
      </c>
    </row>
    <row r="17" spans="2:30" x14ac:dyDescent="0.35">
      <c r="B17" s="20">
        <v>1020</v>
      </c>
      <c r="C17" s="19" t="s">
        <v>35</v>
      </c>
      <c r="D17" s="15" t="s">
        <v>1538</v>
      </c>
      <c r="E17" s="15" t="str">
        <f t="shared" si="0"/>
        <v>SUPERVISOR DE ACARREO</v>
      </c>
      <c r="F17" s="15" t="str">
        <f t="shared" si="1"/>
        <v>EMPLEADO</v>
      </c>
      <c r="G17" s="19" t="s">
        <v>36</v>
      </c>
      <c r="H17" s="19">
        <f t="shared" si="2"/>
        <v>153</v>
      </c>
      <c r="I17" s="18">
        <f t="shared" si="3"/>
        <v>0</v>
      </c>
      <c r="J17" s="18">
        <f t="shared" si="4"/>
        <v>0</v>
      </c>
      <c r="K17" s="15" t="s">
        <v>8</v>
      </c>
      <c r="L17" s="16">
        <v>58599.450000000004</v>
      </c>
      <c r="M17" s="16">
        <v>8850</v>
      </c>
      <c r="N17" s="16">
        <v>2268</v>
      </c>
      <c r="O17" s="16">
        <v>6046.11</v>
      </c>
      <c r="P17" s="16">
        <v>6086.74</v>
      </c>
      <c r="Q17" s="16"/>
      <c r="R17" s="16">
        <v>3250.8</v>
      </c>
      <c r="S17" s="16">
        <v>406.36</v>
      </c>
      <c r="T17" s="16">
        <v>70636.44</v>
      </c>
      <c r="U17" s="16"/>
      <c r="V17" s="16">
        <v>29333.21</v>
      </c>
      <c r="W17" s="16">
        <v>3660.08</v>
      </c>
      <c r="X17" s="16"/>
      <c r="Y17" s="16"/>
      <c r="Z17" s="16"/>
      <c r="AA17" s="16"/>
      <c r="AB17" s="16">
        <f t="shared" si="5"/>
        <v>189137.19</v>
      </c>
      <c r="AC17" s="15">
        <v>153</v>
      </c>
      <c r="AD17" s="17">
        <f t="shared" si="6"/>
        <v>1236.1907843137255</v>
      </c>
    </row>
    <row r="18" spans="2:30" x14ac:dyDescent="0.35">
      <c r="B18" s="20">
        <v>1101</v>
      </c>
      <c r="C18" s="19" t="s">
        <v>37</v>
      </c>
      <c r="D18" s="15" t="s">
        <v>1538</v>
      </c>
      <c r="E18" s="15" t="str">
        <f t="shared" si="0"/>
        <v>OPERADOR CAMION DE CARGA</v>
      </c>
      <c r="F18" s="15" t="str">
        <f t="shared" si="1"/>
        <v>SINDICALIZADO</v>
      </c>
      <c r="G18" s="19" t="s">
        <v>41</v>
      </c>
      <c r="H18" s="19">
        <f t="shared" si="2"/>
        <v>153</v>
      </c>
      <c r="I18" s="18">
        <f t="shared" si="3"/>
        <v>0</v>
      </c>
      <c r="J18" s="18">
        <f t="shared" si="4"/>
        <v>0</v>
      </c>
      <c r="K18" s="15" t="s">
        <v>8</v>
      </c>
      <c r="L18" s="16">
        <v>42198.59</v>
      </c>
      <c r="M18" s="16">
        <v>8850</v>
      </c>
      <c r="N18" s="16">
        <v>2287.6</v>
      </c>
      <c r="O18" s="16">
        <v>4359.3499999999995</v>
      </c>
      <c r="P18" s="16">
        <v>4420.0499999999993</v>
      </c>
      <c r="Q18" s="16"/>
      <c r="R18" s="16">
        <v>571.9</v>
      </c>
      <c r="S18" s="16">
        <v>71.489999999999995</v>
      </c>
      <c r="T18" s="16">
        <v>47737.979999999996</v>
      </c>
      <c r="U18" s="16"/>
      <c r="V18" s="16">
        <v>47931.159999999996</v>
      </c>
      <c r="W18" s="16"/>
      <c r="X18" s="16"/>
      <c r="Y18" s="16"/>
      <c r="Z18" s="16">
        <v>285.95</v>
      </c>
      <c r="AA18" s="16"/>
      <c r="AB18" s="16">
        <f t="shared" si="5"/>
        <v>158142.16999999998</v>
      </c>
      <c r="AC18" s="15">
        <v>153</v>
      </c>
      <c r="AD18" s="17">
        <f t="shared" si="6"/>
        <v>1033.608954248366</v>
      </c>
    </row>
    <row r="19" spans="2:30" x14ac:dyDescent="0.35">
      <c r="B19" s="20">
        <v>1102</v>
      </c>
      <c r="C19" s="19" t="s">
        <v>42</v>
      </c>
      <c r="D19" s="15" t="s">
        <v>1538</v>
      </c>
      <c r="E19" s="15" t="str">
        <f t="shared" si="0"/>
        <v>OPERADOR CAMION DE CARGA</v>
      </c>
      <c r="F19" s="15" t="str">
        <f t="shared" si="1"/>
        <v>SINDICALIZADO</v>
      </c>
      <c r="G19" s="19" t="s">
        <v>41</v>
      </c>
      <c r="H19" s="19">
        <f t="shared" si="2"/>
        <v>153</v>
      </c>
      <c r="I19" s="18">
        <f t="shared" si="3"/>
        <v>0</v>
      </c>
      <c r="J19" s="18">
        <f t="shared" si="4"/>
        <v>0</v>
      </c>
      <c r="K19" s="15" t="s">
        <v>8</v>
      </c>
      <c r="L19" s="16">
        <v>42198.590000000004</v>
      </c>
      <c r="M19" s="16">
        <v>8850</v>
      </c>
      <c r="N19" s="16">
        <v>2287.6</v>
      </c>
      <c r="O19" s="16">
        <v>4150.42</v>
      </c>
      <c r="P19" s="16">
        <v>4448.6499999999996</v>
      </c>
      <c r="Q19" s="16"/>
      <c r="R19" s="16">
        <v>1178.8400000000001</v>
      </c>
      <c r="S19" s="16">
        <v>147.36000000000001</v>
      </c>
      <c r="T19" s="16">
        <v>62463.460000000006</v>
      </c>
      <c r="U19" s="16"/>
      <c r="V19" s="16">
        <v>48260</v>
      </c>
      <c r="W19" s="16"/>
      <c r="X19" s="16"/>
      <c r="Y19" s="16"/>
      <c r="Z19" s="16"/>
      <c r="AA19" s="16"/>
      <c r="AB19" s="16">
        <f t="shared" si="5"/>
        <v>173984.92</v>
      </c>
      <c r="AC19" s="15">
        <v>153</v>
      </c>
      <c r="AD19" s="17">
        <f t="shared" si="6"/>
        <v>1137.1563398692811</v>
      </c>
    </row>
    <row r="20" spans="2:30" x14ac:dyDescent="0.35">
      <c r="B20" s="20">
        <v>1103</v>
      </c>
      <c r="C20" s="19" t="s">
        <v>44</v>
      </c>
      <c r="D20" s="15" t="s">
        <v>1538</v>
      </c>
      <c r="E20" s="15" t="str">
        <f t="shared" si="0"/>
        <v>OPERADOR CAMION DE CARGA</v>
      </c>
      <c r="F20" s="15" t="str">
        <f t="shared" si="1"/>
        <v>SINDICALIZADO</v>
      </c>
      <c r="G20" s="19" t="s">
        <v>41</v>
      </c>
      <c r="H20" s="19">
        <f t="shared" si="2"/>
        <v>153</v>
      </c>
      <c r="I20" s="18">
        <f t="shared" si="3"/>
        <v>3</v>
      </c>
      <c r="J20" s="18">
        <f t="shared" si="4"/>
        <v>5</v>
      </c>
      <c r="K20" s="15" t="s">
        <v>8</v>
      </c>
      <c r="L20" s="16">
        <v>42198.59</v>
      </c>
      <c r="M20" s="16">
        <v>8850</v>
      </c>
      <c r="N20" s="16">
        <v>2287.6</v>
      </c>
      <c r="O20" s="16">
        <v>3948.5099999999998</v>
      </c>
      <c r="P20" s="16">
        <v>3850.4599999999996</v>
      </c>
      <c r="Q20" s="16"/>
      <c r="R20" s="16">
        <v>571.9</v>
      </c>
      <c r="S20" s="16">
        <v>71.489999999999995</v>
      </c>
      <c r="T20" s="16">
        <v>52644.800000000003</v>
      </c>
      <c r="U20" s="16"/>
      <c r="V20" s="16">
        <v>46266.8</v>
      </c>
      <c r="W20" s="16"/>
      <c r="X20" s="16"/>
      <c r="Y20" s="16">
        <v>1213.8800000000001</v>
      </c>
      <c r="Z20" s="16"/>
      <c r="AA20" s="16">
        <v>1429.75</v>
      </c>
      <c r="AB20" s="16">
        <f t="shared" si="5"/>
        <v>158046.52000000002</v>
      </c>
      <c r="AC20" s="15">
        <v>153</v>
      </c>
      <c r="AD20" s="17">
        <f t="shared" si="6"/>
        <v>1032.9837908496734</v>
      </c>
    </row>
    <row r="21" spans="2:30" x14ac:dyDescent="0.35">
      <c r="B21" s="20">
        <v>1104</v>
      </c>
      <c r="C21" s="19" t="s">
        <v>46</v>
      </c>
      <c r="D21" s="15" t="s">
        <v>1538</v>
      </c>
      <c r="E21" s="15" t="str">
        <f t="shared" si="0"/>
        <v>OPERADOR CAMION DE CARGA</v>
      </c>
      <c r="F21" s="15" t="str">
        <f t="shared" si="1"/>
        <v>SINDICALIZADO</v>
      </c>
      <c r="G21" s="19" t="s">
        <v>47</v>
      </c>
      <c r="H21" s="19">
        <f t="shared" si="2"/>
        <v>153</v>
      </c>
      <c r="I21" s="18">
        <f t="shared" si="3"/>
        <v>3</v>
      </c>
      <c r="J21" s="18">
        <f t="shared" si="4"/>
        <v>0</v>
      </c>
      <c r="K21" s="15" t="s">
        <v>8</v>
      </c>
      <c r="L21" s="16">
        <v>42770.49</v>
      </c>
      <c r="M21" s="16">
        <v>8850</v>
      </c>
      <c r="N21" s="16">
        <v>1715.7</v>
      </c>
      <c r="O21" s="16">
        <v>3860.9799999999996</v>
      </c>
      <c r="P21" s="16">
        <v>3341.02</v>
      </c>
      <c r="Q21" s="16">
        <v>606.94000000000005</v>
      </c>
      <c r="R21" s="16"/>
      <c r="S21" s="16"/>
      <c r="T21" s="16">
        <v>54685.399999999994</v>
      </c>
      <c r="U21" s="16"/>
      <c r="V21" s="16">
        <v>45260.12999999999</v>
      </c>
      <c r="W21" s="16"/>
      <c r="X21" s="16">
        <v>589.42000000000007</v>
      </c>
      <c r="Y21" s="16"/>
      <c r="Z21" s="16">
        <v>2019.17</v>
      </c>
      <c r="AA21" s="16"/>
      <c r="AB21" s="16">
        <f t="shared" si="5"/>
        <v>158482.06999999998</v>
      </c>
      <c r="AC21" s="15">
        <v>153</v>
      </c>
      <c r="AD21" s="17">
        <f t="shared" si="6"/>
        <v>1035.8305228758168</v>
      </c>
    </row>
    <row r="22" spans="2:30" x14ac:dyDescent="0.35">
      <c r="B22" s="20">
        <v>1105</v>
      </c>
      <c r="C22" s="19" t="s">
        <v>48</v>
      </c>
      <c r="D22" s="15" t="s">
        <v>1538</v>
      </c>
      <c r="E22" s="15" t="str">
        <f t="shared" si="0"/>
        <v>OPERADOR CAMION DE CARGA</v>
      </c>
      <c r="F22" s="15" t="str">
        <f t="shared" si="1"/>
        <v>SINDICALIZADO</v>
      </c>
      <c r="G22" s="19" t="s">
        <v>49</v>
      </c>
      <c r="H22" s="19">
        <f t="shared" si="2"/>
        <v>153</v>
      </c>
      <c r="I22" s="18">
        <f t="shared" si="3"/>
        <v>0</v>
      </c>
      <c r="J22" s="18">
        <f t="shared" si="4"/>
        <v>0</v>
      </c>
      <c r="K22" s="15" t="s">
        <v>8</v>
      </c>
      <c r="L22" s="16">
        <v>42484.54</v>
      </c>
      <c r="M22" s="16">
        <v>8850</v>
      </c>
      <c r="N22" s="16">
        <v>2001.65</v>
      </c>
      <c r="O22" s="16">
        <v>4187.7699999999995</v>
      </c>
      <c r="P22" s="16">
        <v>4019.72</v>
      </c>
      <c r="Q22" s="16"/>
      <c r="R22" s="16"/>
      <c r="S22" s="16"/>
      <c r="T22" s="16">
        <v>52841.86</v>
      </c>
      <c r="U22" s="16"/>
      <c r="V22" s="16">
        <v>46286.95</v>
      </c>
      <c r="W22" s="16"/>
      <c r="X22" s="16"/>
      <c r="Y22" s="16">
        <v>1429.75</v>
      </c>
      <c r="Z22" s="16"/>
      <c r="AA22" s="16"/>
      <c r="AB22" s="16">
        <f t="shared" si="5"/>
        <v>159242.74</v>
      </c>
      <c r="AC22" s="15">
        <v>153</v>
      </c>
      <c r="AD22" s="17">
        <f t="shared" si="6"/>
        <v>1040.8022222222221</v>
      </c>
    </row>
    <row r="23" spans="2:30" x14ac:dyDescent="0.35">
      <c r="B23" s="20">
        <v>1106</v>
      </c>
      <c r="C23" s="19" t="s">
        <v>50</v>
      </c>
      <c r="D23" s="15" t="s">
        <v>1538</v>
      </c>
      <c r="E23" s="15" t="str">
        <f t="shared" si="0"/>
        <v>OPERADOR CAMION DE CARGA</v>
      </c>
      <c r="F23" s="15" t="str">
        <f t="shared" si="1"/>
        <v>SINDICALIZADO</v>
      </c>
      <c r="G23" s="19" t="s">
        <v>41</v>
      </c>
      <c r="H23" s="19">
        <f t="shared" si="2"/>
        <v>153</v>
      </c>
      <c r="I23" s="18">
        <f t="shared" si="3"/>
        <v>12</v>
      </c>
      <c r="J23" s="18">
        <f t="shared" si="4"/>
        <v>0</v>
      </c>
      <c r="K23" s="15" t="s">
        <v>8</v>
      </c>
      <c r="L23" s="16">
        <v>42198.59</v>
      </c>
      <c r="M23" s="16">
        <v>8850</v>
      </c>
      <c r="N23" s="16">
        <v>2287.6</v>
      </c>
      <c r="O23" s="16">
        <v>4064.6399999999994</v>
      </c>
      <c r="P23" s="16">
        <v>2220.54</v>
      </c>
      <c r="Q23" s="16"/>
      <c r="R23" s="16"/>
      <c r="S23" s="16"/>
      <c r="T23" s="16">
        <v>59540.420000000013</v>
      </c>
      <c r="U23" s="16"/>
      <c r="V23" s="16">
        <v>46266.799999999996</v>
      </c>
      <c r="W23" s="16"/>
      <c r="X23" s="16">
        <v>1733.22</v>
      </c>
      <c r="Y23" s="16"/>
      <c r="Z23" s="16"/>
      <c r="AA23" s="16"/>
      <c r="AB23" s="16">
        <f t="shared" si="5"/>
        <v>163695.37</v>
      </c>
      <c r="AC23" s="15">
        <v>153</v>
      </c>
      <c r="AD23" s="17">
        <f t="shared" si="6"/>
        <v>1069.9043790849673</v>
      </c>
    </row>
    <row r="24" spans="2:30" x14ac:dyDescent="0.35">
      <c r="B24" s="20">
        <v>1107</v>
      </c>
      <c r="C24" s="19" t="s">
        <v>51</v>
      </c>
      <c r="D24" s="15" t="s">
        <v>1538</v>
      </c>
      <c r="E24" s="15" t="str">
        <f t="shared" si="0"/>
        <v>OPERADOR CAMION DE CARGA</v>
      </c>
      <c r="F24" s="15" t="str">
        <f t="shared" si="1"/>
        <v>SINDICALIZADO</v>
      </c>
      <c r="G24" s="19" t="s">
        <v>52</v>
      </c>
      <c r="H24" s="19">
        <f t="shared" si="2"/>
        <v>153</v>
      </c>
      <c r="I24" s="18">
        <f t="shared" si="3"/>
        <v>2</v>
      </c>
      <c r="J24" s="18">
        <f t="shared" si="4"/>
        <v>0</v>
      </c>
      <c r="K24" s="15" t="s">
        <v>8</v>
      </c>
      <c r="L24" s="16">
        <v>42198.59</v>
      </c>
      <c r="M24" s="16">
        <v>8850</v>
      </c>
      <c r="N24" s="16">
        <v>2287.6</v>
      </c>
      <c r="O24" s="16">
        <v>4334.2699999999995</v>
      </c>
      <c r="P24" s="16">
        <v>3991.1299999999997</v>
      </c>
      <c r="Q24" s="16"/>
      <c r="R24" s="16"/>
      <c r="S24" s="16"/>
      <c r="T24" s="16">
        <v>46095.659999999996</v>
      </c>
      <c r="U24" s="16"/>
      <c r="V24" s="16">
        <v>47931.159999999996</v>
      </c>
      <c r="W24" s="16"/>
      <c r="X24" s="16">
        <v>285.95</v>
      </c>
      <c r="Y24" s="16"/>
      <c r="Z24" s="16"/>
      <c r="AA24" s="16"/>
      <c r="AB24" s="16">
        <f t="shared" si="5"/>
        <v>155402.45999999996</v>
      </c>
      <c r="AC24" s="15">
        <v>153</v>
      </c>
      <c r="AD24" s="17">
        <f t="shared" si="6"/>
        <v>1015.7023529411762</v>
      </c>
    </row>
    <row r="25" spans="2:30" x14ac:dyDescent="0.35">
      <c r="B25" s="20">
        <v>1108</v>
      </c>
      <c r="C25" s="19" t="s">
        <v>53</v>
      </c>
      <c r="D25" s="15" t="s">
        <v>1538</v>
      </c>
      <c r="E25" s="15" t="str">
        <f t="shared" si="0"/>
        <v>OPERADOR CAMION DE CARGA</v>
      </c>
      <c r="F25" s="15" t="str">
        <f t="shared" si="1"/>
        <v>SINDICALIZADO</v>
      </c>
      <c r="G25" s="19" t="s">
        <v>54</v>
      </c>
      <c r="H25" s="19">
        <f t="shared" si="2"/>
        <v>153</v>
      </c>
      <c r="I25" s="18">
        <f t="shared" si="3"/>
        <v>6</v>
      </c>
      <c r="J25" s="18">
        <f t="shared" si="4"/>
        <v>0</v>
      </c>
      <c r="K25" s="15" t="s">
        <v>8</v>
      </c>
      <c r="L25" s="16">
        <v>41340.74</v>
      </c>
      <c r="M25" s="16">
        <v>8850</v>
      </c>
      <c r="N25" s="16">
        <v>3145.4500000000003</v>
      </c>
      <c r="O25" s="16">
        <v>3835.87</v>
      </c>
      <c r="P25" s="16">
        <v>3562.2</v>
      </c>
      <c r="Q25" s="16">
        <v>606.94000000000005</v>
      </c>
      <c r="R25" s="16"/>
      <c r="S25" s="16"/>
      <c r="T25" s="16">
        <v>47180.459999999992</v>
      </c>
      <c r="U25" s="16"/>
      <c r="V25" s="16">
        <v>46286.95</v>
      </c>
      <c r="W25" s="16"/>
      <c r="X25" s="16">
        <v>1429.75</v>
      </c>
      <c r="Y25" s="16"/>
      <c r="Z25" s="16">
        <v>285.95</v>
      </c>
      <c r="AA25" s="16"/>
      <c r="AB25" s="16">
        <f t="shared" si="5"/>
        <v>153092.90999999997</v>
      </c>
      <c r="AC25" s="15">
        <v>153</v>
      </c>
      <c r="AD25" s="17">
        <f t="shared" si="6"/>
        <v>1000.6072549019606</v>
      </c>
    </row>
    <row r="26" spans="2:30" x14ac:dyDescent="0.35">
      <c r="B26" s="20">
        <v>1109</v>
      </c>
      <c r="C26" s="19" t="s">
        <v>55</v>
      </c>
      <c r="D26" s="15" t="s">
        <v>1538</v>
      </c>
      <c r="E26" s="15" t="str">
        <f t="shared" si="0"/>
        <v>OPERADOR CAMION DE CARGA</v>
      </c>
      <c r="F26" s="15" t="str">
        <f t="shared" si="1"/>
        <v>SINDICALIZADO</v>
      </c>
      <c r="G26" s="19" t="s">
        <v>41</v>
      </c>
      <c r="H26" s="19">
        <f t="shared" si="2"/>
        <v>153</v>
      </c>
      <c r="I26" s="18">
        <f t="shared" si="3"/>
        <v>4</v>
      </c>
      <c r="J26" s="18">
        <f t="shared" si="4"/>
        <v>0</v>
      </c>
      <c r="K26" s="15" t="s">
        <v>8</v>
      </c>
      <c r="L26" s="16">
        <v>42198.590000000004</v>
      </c>
      <c r="M26" s="16">
        <v>8850</v>
      </c>
      <c r="N26" s="16">
        <v>2287.6</v>
      </c>
      <c r="O26" s="16">
        <v>4361.119999999999</v>
      </c>
      <c r="P26" s="16">
        <v>3989.3799999999997</v>
      </c>
      <c r="Q26" s="16">
        <v>606.94000000000005</v>
      </c>
      <c r="R26" s="16">
        <v>606.94000000000005</v>
      </c>
      <c r="S26" s="16">
        <v>75.87</v>
      </c>
      <c r="T26" s="16">
        <v>52166.979999999996</v>
      </c>
      <c r="U26" s="16"/>
      <c r="V26" s="16">
        <v>47582.17</v>
      </c>
      <c r="W26" s="16"/>
      <c r="X26" s="16">
        <v>285.95</v>
      </c>
      <c r="Y26" s="16"/>
      <c r="Z26" s="16">
        <v>303.47000000000003</v>
      </c>
      <c r="AA26" s="16"/>
      <c r="AB26" s="16">
        <f t="shared" si="5"/>
        <v>162136.16999999998</v>
      </c>
      <c r="AC26" s="15">
        <v>153</v>
      </c>
      <c r="AD26" s="17">
        <f t="shared" si="6"/>
        <v>1059.7135294117645</v>
      </c>
    </row>
    <row r="27" spans="2:30" x14ac:dyDescent="0.35">
      <c r="B27" s="20">
        <v>1110</v>
      </c>
      <c r="C27" s="19" t="s">
        <v>57</v>
      </c>
      <c r="D27" s="15" t="s">
        <v>1538</v>
      </c>
      <c r="E27" s="15" t="str">
        <f t="shared" si="0"/>
        <v>OPERADOR CAMION DE CARGA</v>
      </c>
      <c r="F27" s="15" t="str">
        <f t="shared" si="1"/>
        <v>SINDICALIZADO</v>
      </c>
      <c r="G27" s="19" t="s">
        <v>41</v>
      </c>
      <c r="H27" s="19">
        <f t="shared" si="2"/>
        <v>153</v>
      </c>
      <c r="I27" s="18">
        <f t="shared" si="3"/>
        <v>5</v>
      </c>
      <c r="J27" s="18">
        <f t="shared" si="4"/>
        <v>0</v>
      </c>
      <c r="K27" s="15" t="s">
        <v>8</v>
      </c>
      <c r="L27" s="16">
        <v>42198.59</v>
      </c>
      <c r="M27" s="16">
        <v>8850</v>
      </c>
      <c r="N27" s="16">
        <v>2287.6</v>
      </c>
      <c r="O27" s="16">
        <v>4270.07</v>
      </c>
      <c r="P27" s="16">
        <v>3512.5899999999997</v>
      </c>
      <c r="Q27" s="16">
        <v>606.94000000000005</v>
      </c>
      <c r="R27" s="16"/>
      <c r="S27" s="16"/>
      <c r="T27" s="16">
        <v>56894.799999999996</v>
      </c>
      <c r="U27" s="16"/>
      <c r="V27" s="16">
        <v>47582.17</v>
      </c>
      <c r="W27" s="16"/>
      <c r="X27" s="16">
        <v>589.42000000000007</v>
      </c>
      <c r="Y27" s="16"/>
      <c r="Z27" s="16"/>
      <c r="AA27" s="16"/>
      <c r="AB27" s="16">
        <f t="shared" si="5"/>
        <v>165613.34</v>
      </c>
      <c r="AC27" s="15">
        <v>153</v>
      </c>
      <c r="AD27" s="17">
        <f t="shared" si="6"/>
        <v>1082.4401307189542</v>
      </c>
    </row>
    <row r="28" spans="2:30" x14ac:dyDescent="0.35">
      <c r="B28" s="20">
        <v>1111</v>
      </c>
      <c r="C28" s="19" t="s">
        <v>58</v>
      </c>
      <c r="D28" s="15" t="s">
        <v>1538</v>
      </c>
      <c r="E28" s="15" t="str">
        <f t="shared" si="0"/>
        <v>OPERADOR CAMION DE CARGA</v>
      </c>
      <c r="F28" s="15" t="str">
        <f t="shared" si="1"/>
        <v>SINDICALIZADO</v>
      </c>
      <c r="G28" s="19" t="s">
        <v>41</v>
      </c>
      <c r="H28" s="19">
        <f t="shared" si="2"/>
        <v>153</v>
      </c>
      <c r="I28" s="18">
        <f t="shared" si="3"/>
        <v>0</v>
      </c>
      <c r="J28" s="18">
        <f t="shared" si="4"/>
        <v>0</v>
      </c>
      <c r="K28" s="15" t="s">
        <v>8</v>
      </c>
      <c r="L28" s="16">
        <v>42198.59</v>
      </c>
      <c r="M28" s="16">
        <v>8850</v>
      </c>
      <c r="N28" s="16">
        <v>2287.6</v>
      </c>
      <c r="O28" s="16">
        <v>4303.91</v>
      </c>
      <c r="P28" s="16">
        <v>4448.6499999999996</v>
      </c>
      <c r="Q28" s="16"/>
      <c r="R28" s="16"/>
      <c r="S28" s="16"/>
      <c r="T28" s="16">
        <v>57791.180000000008</v>
      </c>
      <c r="U28" s="16"/>
      <c r="V28" s="16">
        <v>48260</v>
      </c>
      <c r="W28" s="16"/>
      <c r="X28" s="16"/>
      <c r="Y28" s="16"/>
      <c r="Z28" s="16"/>
      <c r="AA28" s="16"/>
      <c r="AB28" s="16">
        <f t="shared" si="5"/>
        <v>168139.93</v>
      </c>
      <c r="AC28" s="15">
        <v>153</v>
      </c>
      <c r="AD28" s="17">
        <f t="shared" si="6"/>
        <v>1098.9537908496732</v>
      </c>
    </row>
    <row r="29" spans="2:30" x14ac:dyDescent="0.35">
      <c r="B29" s="20">
        <v>1113</v>
      </c>
      <c r="C29" s="19" t="s">
        <v>59</v>
      </c>
      <c r="D29" s="15" t="s">
        <v>1538</v>
      </c>
      <c r="E29" s="15" t="str">
        <f t="shared" si="0"/>
        <v>OPERADOR CAMION DE CARGA</v>
      </c>
      <c r="F29" s="15" t="str">
        <f t="shared" si="1"/>
        <v>SINDICALIZADO</v>
      </c>
      <c r="G29" s="19" t="s">
        <v>60</v>
      </c>
      <c r="H29" s="19">
        <f t="shared" si="2"/>
        <v>153</v>
      </c>
      <c r="I29" s="18">
        <f t="shared" si="3"/>
        <v>1</v>
      </c>
      <c r="J29" s="18">
        <f t="shared" si="4"/>
        <v>0</v>
      </c>
      <c r="K29" s="15" t="s">
        <v>8</v>
      </c>
      <c r="L29" s="16">
        <v>42770.49</v>
      </c>
      <c r="M29" s="16">
        <v>8850</v>
      </c>
      <c r="N29" s="16">
        <v>1715.7</v>
      </c>
      <c r="O29" s="16">
        <v>4214.62</v>
      </c>
      <c r="P29" s="16">
        <v>3991.1299999999997</v>
      </c>
      <c r="Q29" s="16"/>
      <c r="R29" s="16"/>
      <c r="S29" s="16"/>
      <c r="T29" s="16">
        <v>56798.14</v>
      </c>
      <c r="U29" s="16"/>
      <c r="V29" s="16">
        <v>47931.159999999996</v>
      </c>
      <c r="W29" s="16"/>
      <c r="X29" s="16">
        <v>285.95</v>
      </c>
      <c r="Y29" s="16"/>
      <c r="Z29" s="16"/>
      <c r="AA29" s="16"/>
      <c r="AB29" s="16">
        <f t="shared" si="5"/>
        <v>165985.28999999998</v>
      </c>
      <c r="AC29" s="15">
        <v>153</v>
      </c>
      <c r="AD29" s="17">
        <f t="shared" si="6"/>
        <v>1084.8711764705881</v>
      </c>
    </row>
    <row r="30" spans="2:30" x14ac:dyDescent="0.35">
      <c r="B30" s="20">
        <v>1115</v>
      </c>
      <c r="C30" s="19" t="s">
        <v>61</v>
      </c>
      <c r="D30" s="15" t="s">
        <v>1538</v>
      </c>
      <c r="E30" s="15" t="str">
        <f t="shared" si="0"/>
        <v>OPERADOR CAMION DE CARGA</v>
      </c>
      <c r="F30" s="15" t="str">
        <f t="shared" si="1"/>
        <v>SINDICALIZADO</v>
      </c>
      <c r="G30" s="19" t="s">
        <v>41</v>
      </c>
      <c r="H30" s="19">
        <f t="shared" si="2"/>
        <v>153</v>
      </c>
      <c r="I30" s="18">
        <f t="shared" si="3"/>
        <v>2</v>
      </c>
      <c r="J30" s="18">
        <f t="shared" si="4"/>
        <v>0</v>
      </c>
      <c r="K30" s="15" t="s">
        <v>8</v>
      </c>
      <c r="L30" s="16">
        <v>42198.59</v>
      </c>
      <c r="M30" s="16">
        <v>8850</v>
      </c>
      <c r="N30" s="16">
        <v>2287.6</v>
      </c>
      <c r="O30" s="16">
        <v>3953.7599999999998</v>
      </c>
      <c r="P30" s="16">
        <v>3991.1299999999997</v>
      </c>
      <c r="Q30" s="16"/>
      <c r="R30" s="16"/>
      <c r="S30" s="16"/>
      <c r="T30" s="16">
        <v>46367.62</v>
      </c>
      <c r="U30" s="16"/>
      <c r="V30" s="16">
        <v>47602.319999999992</v>
      </c>
      <c r="W30" s="16"/>
      <c r="X30" s="16">
        <v>285.95</v>
      </c>
      <c r="Y30" s="16"/>
      <c r="Z30" s="16">
        <v>285.95</v>
      </c>
      <c r="AA30" s="16"/>
      <c r="AB30" s="16">
        <f t="shared" si="5"/>
        <v>154679.12</v>
      </c>
      <c r="AC30" s="15">
        <v>153</v>
      </c>
      <c r="AD30" s="17">
        <f t="shared" si="6"/>
        <v>1010.9746405228758</v>
      </c>
    </row>
    <row r="31" spans="2:30" x14ac:dyDescent="0.35">
      <c r="B31" s="20">
        <v>1116</v>
      </c>
      <c r="C31" s="19" t="s">
        <v>62</v>
      </c>
      <c r="D31" s="15" t="s">
        <v>1538</v>
      </c>
      <c r="E31" s="15" t="str">
        <f t="shared" si="0"/>
        <v>OPERADOR CAMION DE CARGA</v>
      </c>
      <c r="F31" s="15" t="str">
        <f t="shared" si="1"/>
        <v>SINDICALIZADO</v>
      </c>
      <c r="G31" s="19" t="s">
        <v>41</v>
      </c>
      <c r="H31" s="19">
        <f t="shared" si="2"/>
        <v>153</v>
      </c>
      <c r="I31" s="18">
        <f t="shared" si="3"/>
        <v>3</v>
      </c>
      <c r="J31" s="18">
        <f t="shared" si="4"/>
        <v>0</v>
      </c>
      <c r="K31" s="15" t="s">
        <v>8</v>
      </c>
      <c r="L31" s="16">
        <v>42181.070000000007</v>
      </c>
      <c r="M31" s="16">
        <v>8850</v>
      </c>
      <c r="N31" s="16">
        <v>2305.12</v>
      </c>
      <c r="O31" s="16">
        <v>3575.0199999999995</v>
      </c>
      <c r="P31" s="16">
        <v>3991.1299999999997</v>
      </c>
      <c r="Q31" s="16"/>
      <c r="R31" s="16"/>
      <c r="S31" s="16"/>
      <c r="T31" s="16">
        <v>57354.579999999994</v>
      </c>
      <c r="U31" s="16"/>
      <c r="V31" s="16">
        <v>47931.159999999996</v>
      </c>
      <c r="W31" s="16"/>
      <c r="X31" s="16">
        <v>285.95</v>
      </c>
      <c r="Y31" s="16"/>
      <c r="Z31" s="16"/>
      <c r="AA31" s="16"/>
      <c r="AB31" s="16">
        <f t="shared" si="5"/>
        <v>165902.12999999998</v>
      </c>
      <c r="AC31" s="15">
        <v>153</v>
      </c>
      <c r="AD31" s="17">
        <f t="shared" si="6"/>
        <v>1084.3276470588235</v>
      </c>
    </row>
    <row r="32" spans="2:30" x14ac:dyDescent="0.35">
      <c r="B32" s="20">
        <v>1117</v>
      </c>
      <c r="C32" s="19" t="s">
        <v>63</v>
      </c>
      <c r="D32" s="15" t="s">
        <v>1538</v>
      </c>
      <c r="E32" s="15" t="str">
        <f t="shared" si="0"/>
        <v>OPERADOR CAMION DE CARGA</v>
      </c>
      <c r="F32" s="15" t="str">
        <f t="shared" si="1"/>
        <v>SINDICALIZADO</v>
      </c>
      <c r="G32" s="19" t="s">
        <v>65</v>
      </c>
      <c r="H32" s="19">
        <f t="shared" si="2"/>
        <v>153</v>
      </c>
      <c r="I32" s="18">
        <f t="shared" si="3"/>
        <v>0</v>
      </c>
      <c r="J32" s="18">
        <f t="shared" si="4"/>
        <v>0</v>
      </c>
      <c r="K32" s="15" t="s">
        <v>8</v>
      </c>
      <c r="L32" s="16">
        <v>42770.49</v>
      </c>
      <c r="M32" s="16">
        <v>8850</v>
      </c>
      <c r="N32" s="16">
        <v>1715.7</v>
      </c>
      <c r="O32" s="16">
        <v>4332.5099999999993</v>
      </c>
      <c r="P32" s="16">
        <v>4448.6499999999996</v>
      </c>
      <c r="Q32" s="16"/>
      <c r="R32" s="16"/>
      <c r="S32" s="16"/>
      <c r="T32" s="16"/>
      <c r="U32" s="16">
        <v>42100</v>
      </c>
      <c r="V32" s="16">
        <v>51552.45</v>
      </c>
      <c r="W32" s="16"/>
      <c r="X32" s="16"/>
      <c r="Y32" s="16"/>
      <c r="Z32" s="16"/>
      <c r="AA32" s="16"/>
      <c r="AB32" s="16">
        <f t="shared" si="5"/>
        <v>155769.79999999999</v>
      </c>
      <c r="AC32" s="15">
        <v>153</v>
      </c>
      <c r="AD32" s="17">
        <f t="shared" si="6"/>
        <v>1018.1032679738561</v>
      </c>
    </row>
    <row r="33" spans="2:30" x14ac:dyDescent="0.35">
      <c r="B33" s="20">
        <v>1118</v>
      </c>
      <c r="C33" s="19" t="s">
        <v>66</v>
      </c>
      <c r="D33" s="15" t="s">
        <v>1538</v>
      </c>
      <c r="E33" s="15" t="str">
        <f t="shared" si="0"/>
        <v>OPERADOR CAMION DE CARGA</v>
      </c>
      <c r="F33" s="15" t="str">
        <f t="shared" si="1"/>
        <v>SINDICALIZADO</v>
      </c>
      <c r="G33" s="19" t="s">
        <v>41</v>
      </c>
      <c r="H33" s="19">
        <f t="shared" si="2"/>
        <v>153</v>
      </c>
      <c r="I33" s="18">
        <f t="shared" si="3"/>
        <v>3</v>
      </c>
      <c r="J33" s="18">
        <f t="shared" si="4"/>
        <v>0</v>
      </c>
      <c r="K33" s="15" t="s">
        <v>8</v>
      </c>
      <c r="L33" s="16">
        <v>42181.070000000007</v>
      </c>
      <c r="M33" s="16">
        <v>8850</v>
      </c>
      <c r="N33" s="16">
        <v>2305.12</v>
      </c>
      <c r="O33" s="16">
        <v>3716.24</v>
      </c>
      <c r="P33" s="16">
        <v>3535.9199999999996</v>
      </c>
      <c r="Q33" s="16"/>
      <c r="R33" s="16">
        <v>571.9</v>
      </c>
      <c r="S33" s="16">
        <v>71.489999999999995</v>
      </c>
      <c r="T33" s="16">
        <v>57513.880000000005</v>
      </c>
      <c r="U33" s="16"/>
      <c r="V33" s="16">
        <v>47582.17</v>
      </c>
      <c r="W33" s="16"/>
      <c r="X33" s="16">
        <v>589.42000000000007</v>
      </c>
      <c r="Y33" s="16"/>
      <c r="Z33" s="16"/>
      <c r="AA33" s="16"/>
      <c r="AB33" s="16">
        <f t="shared" si="5"/>
        <v>165738.37</v>
      </c>
      <c r="AC33" s="15">
        <v>153</v>
      </c>
      <c r="AD33" s="17">
        <f t="shared" si="6"/>
        <v>1083.2573202614378</v>
      </c>
    </row>
    <row r="34" spans="2:30" x14ac:dyDescent="0.35">
      <c r="B34" s="20">
        <v>1120</v>
      </c>
      <c r="C34" s="19" t="s">
        <v>67</v>
      </c>
      <c r="D34" s="15" t="s">
        <v>1538</v>
      </c>
      <c r="E34" s="15" t="str">
        <f t="shared" si="0"/>
        <v>OPERADOR CAMION DE CARGA</v>
      </c>
      <c r="F34" s="15" t="str">
        <f t="shared" si="1"/>
        <v>SINDICALIZADO</v>
      </c>
      <c r="G34" s="19" t="s">
        <v>41</v>
      </c>
      <c r="H34" s="19">
        <f t="shared" si="2"/>
        <v>153</v>
      </c>
      <c r="I34" s="18">
        <f t="shared" si="3"/>
        <v>2</v>
      </c>
      <c r="J34" s="18">
        <f t="shared" si="4"/>
        <v>0</v>
      </c>
      <c r="K34" s="15" t="s">
        <v>8</v>
      </c>
      <c r="L34" s="16">
        <v>42181.070000000007</v>
      </c>
      <c r="M34" s="16">
        <v>8850</v>
      </c>
      <c r="N34" s="16">
        <v>2305.12</v>
      </c>
      <c r="O34" s="16">
        <v>4448.6499999999996</v>
      </c>
      <c r="P34" s="16">
        <v>4448.6499999999996</v>
      </c>
      <c r="Q34" s="16"/>
      <c r="R34" s="16">
        <v>1143.8</v>
      </c>
      <c r="S34" s="16">
        <v>142.97999999999999</v>
      </c>
      <c r="T34" s="16">
        <v>54536.68</v>
      </c>
      <c r="U34" s="16"/>
      <c r="V34" s="16">
        <v>48260</v>
      </c>
      <c r="W34" s="16"/>
      <c r="X34" s="16"/>
      <c r="Y34" s="16"/>
      <c r="Z34" s="16"/>
      <c r="AA34" s="16"/>
      <c r="AB34" s="16">
        <f t="shared" si="5"/>
        <v>166316.95000000001</v>
      </c>
      <c r="AC34" s="15">
        <v>153</v>
      </c>
      <c r="AD34" s="17">
        <f t="shared" si="6"/>
        <v>1087.038888888889</v>
      </c>
    </row>
    <row r="35" spans="2:30" x14ac:dyDescent="0.35">
      <c r="B35" s="20">
        <v>1121</v>
      </c>
      <c r="C35" s="19" t="s">
        <v>68</v>
      </c>
      <c r="D35" s="15" t="s">
        <v>1538</v>
      </c>
      <c r="E35" s="15" t="str">
        <f t="shared" si="0"/>
        <v>OPERADOR CAMION DE CARGA</v>
      </c>
      <c r="F35" s="15" t="str">
        <f t="shared" si="1"/>
        <v>SINDICALIZADO</v>
      </c>
      <c r="G35" s="19" t="s">
        <v>41</v>
      </c>
      <c r="H35" s="19">
        <f t="shared" si="2"/>
        <v>153</v>
      </c>
      <c r="I35" s="18">
        <f t="shared" si="3"/>
        <v>4</v>
      </c>
      <c r="J35" s="18">
        <f t="shared" si="4"/>
        <v>0</v>
      </c>
      <c r="K35" s="15" t="s">
        <v>8</v>
      </c>
      <c r="L35" s="16">
        <v>42181.07</v>
      </c>
      <c r="M35" s="16">
        <v>8850</v>
      </c>
      <c r="N35" s="16">
        <v>2305.12</v>
      </c>
      <c r="O35" s="16">
        <v>4389.7099999999991</v>
      </c>
      <c r="P35" s="16">
        <v>3991.1299999999997</v>
      </c>
      <c r="Q35" s="16"/>
      <c r="R35" s="16"/>
      <c r="S35" s="16"/>
      <c r="T35" s="16">
        <v>57198.200000000004</v>
      </c>
      <c r="U35" s="16"/>
      <c r="V35" s="16">
        <v>47931.159999999996</v>
      </c>
      <c r="W35" s="16"/>
      <c r="X35" s="16">
        <v>285.95</v>
      </c>
      <c r="Y35" s="16"/>
      <c r="Z35" s="16"/>
      <c r="AA35" s="16"/>
      <c r="AB35" s="16">
        <f t="shared" si="5"/>
        <v>166560.44</v>
      </c>
      <c r="AC35" s="15">
        <v>153</v>
      </c>
      <c r="AD35" s="17">
        <f t="shared" si="6"/>
        <v>1088.6303267973856</v>
      </c>
    </row>
    <row r="36" spans="2:30" x14ac:dyDescent="0.35">
      <c r="B36" s="20">
        <v>1122</v>
      </c>
      <c r="C36" s="19" t="s">
        <v>69</v>
      </c>
      <c r="D36" s="15" t="s">
        <v>1538</v>
      </c>
      <c r="E36" s="15" t="str">
        <f t="shared" si="0"/>
        <v>OPERADOR CAMION DE CARGA</v>
      </c>
      <c r="F36" s="15" t="str">
        <f t="shared" si="1"/>
        <v>SINDICALIZADO</v>
      </c>
      <c r="G36" s="19" t="s">
        <v>41</v>
      </c>
      <c r="H36" s="19">
        <f t="shared" si="2"/>
        <v>153</v>
      </c>
      <c r="I36" s="18">
        <f t="shared" si="3"/>
        <v>4</v>
      </c>
      <c r="J36" s="18">
        <f t="shared" si="4"/>
        <v>0</v>
      </c>
      <c r="K36" s="15" t="s">
        <v>8</v>
      </c>
      <c r="L36" s="16">
        <v>42198.59</v>
      </c>
      <c r="M36" s="16">
        <v>8850</v>
      </c>
      <c r="N36" s="16">
        <v>2287.6</v>
      </c>
      <c r="O36" s="16">
        <v>4094.99</v>
      </c>
      <c r="P36" s="16">
        <v>3564.5099999999998</v>
      </c>
      <c r="Q36" s="16"/>
      <c r="R36" s="16">
        <v>571.9</v>
      </c>
      <c r="S36" s="16">
        <v>71.489999999999995</v>
      </c>
      <c r="T36" s="16">
        <v>63821.8</v>
      </c>
      <c r="U36" s="16"/>
      <c r="V36" s="16">
        <v>47582.17</v>
      </c>
      <c r="W36" s="16"/>
      <c r="X36" s="16">
        <v>589.42000000000007</v>
      </c>
      <c r="Y36" s="16"/>
      <c r="Z36" s="16"/>
      <c r="AA36" s="16"/>
      <c r="AB36" s="16">
        <f t="shared" si="5"/>
        <v>172453.62999999998</v>
      </c>
      <c r="AC36" s="15">
        <v>153</v>
      </c>
      <c r="AD36" s="17">
        <f t="shared" si="6"/>
        <v>1127.1479084967318</v>
      </c>
    </row>
    <row r="37" spans="2:30" x14ac:dyDescent="0.35">
      <c r="B37" s="20">
        <v>1124</v>
      </c>
      <c r="C37" s="19" t="s">
        <v>70</v>
      </c>
      <c r="D37" s="15" t="s">
        <v>1538</v>
      </c>
      <c r="E37" s="15" t="str">
        <f t="shared" si="0"/>
        <v>OPERADOR CAMION DE CARGA</v>
      </c>
      <c r="F37" s="15" t="str">
        <f t="shared" si="1"/>
        <v>SINDICALIZADO</v>
      </c>
      <c r="G37" s="19" t="s">
        <v>41</v>
      </c>
      <c r="H37" s="19">
        <f t="shared" si="2"/>
        <v>153</v>
      </c>
      <c r="I37" s="18">
        <f t="shared" si="3"/>
        <v>2</v>
      </c>
      <c r="J37" s="18">
        <f t="shared" si="4"/>
        <v>0</v>
      </c>
      <c r="K37" s="15" t="s">
        <v>8</v>
      </c>
      <c r="L37" s="16">
        <v>42181.07</v>
      </c>
      <c r="M37" s="16">
        <v>8850</v>
      </c>
      <c r="N37" s="16">
        <v>2305.12</v>
      </c>
      <c r="O37" s="16">
        <v>4146.92</v>
      </c>
      <c r="P37" s="16">
        <v>4019.72</v>
      </c>
      <c r="Q37" s="16"/>
      <c r="R37" s="16"/>
      <c r="S37" s="16"/>
      <c r="T37" s="16">
        <v>59466.719999999987</v>
      </c>
      <c r="U37" s="16"/>
      <c r="V37" s="16">
        <v>47931.159999999996</v>
      </c>
      <c r="W37" s="16"/>
      <c r="X37" s="16">
        <v>285.95</v>
      </c>
      <c r="Y37" s="16"/>
      <c r="Z37" s="16"/>
      <c r="AA37" s="16"/>
      <c r="AB37" s="16">
        <f t="shared" si="5"/>
        <v>168614.75999999998</v>
      </c>
      <c r="AC37" s="15">
        <v>153</v>
      </c>
      <c r="AD37" s="17">
        <f t="shared" ref="AD37:AD66" si="7">AB37/AC37</f>
        <v>1102.0572549019607</v>
      </c>
    </row>
    <row r="38" spans="2:30" x14ac:dyDescent="0.35">
      <c r="B38" s="20">
        <v>1125</v>
      </c>
      <c r="C38" s="19" t="s">
        <v>71</v>
      </c>
      <c r="D38" s="15" t="s">
        <v>1538</v>
      </c>
      <c r="E38" s="15" t="str">
        <f t="shared" si="0"/>
        <v>OPERADOR CAMION DE CARGA</v>
      </c>
      <c r="F38" s="15" t="str">
        <f t="shared" si="1"/>
        <v>SINDICALIZADO</v>
      </c>
      <c r="G38" s="19" t="s">
        <v>41</v>
      </c>
      <c r="H38" s="19">
        <f t="shared" si="2"/>
        <v>153</v>
      </c>
      <c r="I38" s="18">
        <f t="shared" si="3"/>
        <v>7</v>
      </c>
      <c r="J38" s="18">
        <f t="shared" si="4"/>
        <v>10</v>
      </c>
      <c r="K38" s="15" t="s">
        <v>8</v>
      </c>
      <c r="L38" s="16">
        <v>42198.59</v>
      </c>
      <c r="M38" s="16">
        <v>8850</v>
      </c>
      <c r="N38" s="16">
        <v>2287.6</v>
      </c>
      <c r="O38" s="16">
        <v>3564.5</v>
      </c>
      <c r="P38" s="16">
        <v>3646.2299999999996</v>
      </c>
      <c r="Q38" s="16"/>
      <c r="R38" s="16">
        <v>571.9</v>
      </c>
      <c r="S38" s="16">
        <v>71.489999999999995</v>
      </c>
      <c r="T38" s="16">
        <v>53518.860000000008</v>
      </c>
      <c r="U38" s="16"/>
      <c r="V38" s="16">
        <v>43636.06</v>
      </c>
      <c r="W38" s="16"/>
      <c r="X38" s="16">
        <v>285.95</v>
      </c>
      <c r="Y38" s="16"/>
      <c r="Z38" s="16">
        <v>875.37000000000012</v>
      </c>
      <c r="AA38" s="16">
        <v>2859.5</v>
      </c>
      <c r="AB38" s="16">
        <f t="shared" si="5"/>
        <v>154324.41</v>
      </c>
      <c r="AC38" s="15">
        <v>153</v>
      </c>
      <c r="AD38" s="17">
        <f t="shared" si="7"/>
        <v>1008.6562745098039</v>
      </c>
    </row>
    <row r="39" spans="2:30" x14ac:dyDescent="0.35">
      <c r="B39" s="20">
        <v>1126</v>
      </c>
      <c r="C39" s="19" t="s">
        <v>72</v>
      </c>
      <c r="D39" s="15" t="s">
        <v>1538</v>
      </c>
      <c r="E39" s="15" t="str">
        <f t="shared" si="0"/>
        <v>OPERADOR CAMION DE CARGA</v>
      </c>
      <c r="F39" s="15" t="str">
        <f t="shared" si="1"/>
        <v>SINDICALIZADO</v>
      </c>
      <c r="G39" s="19" t="s">
        <v>41</v>
      </c>
      <c r="H39" s="19">
        <f t="shared" si="2"/>
        <v>153</v>
      </c>
      <c r="I39" s="18">
        <f t="shared" si="3"/>
        <v>0</v>
      </c>
      <c r="J39" s="18">
        <f t="shared" si="4"/>
        <v>0</v>
      </c>
      <c r="K39" s="15" t="s">
        <v>8</v>
      </c>
      <c r="L39" s="16">
        <v>42163.549999999996</v>
      </c>
      <c r="M39" s="16">
        <v>8850</v>
      </c>
      <c r="N39" s="16">
        <v>2322.64</v>
      </c>
      <c r="O39" s="16">
        <v>3744.8300000000004</v>
      </c>
      <c r="P39" s="16">
        <v>4448.6499999999996</v>
      </c>
      <c r="Q39" s="16"/>
      <c r="R39" s="16"/>
      <c r="S39" s="16"/>
      <c r="T39" s="16">
        <v>58693.820000000007</v>
      </c>
      <c r="U39" s="16"/>
      <c r="V39" s="16">
        <v>48260</v>
      </c>
      <c r="W39" s="16"/>
      <c r="X39" s="16"/>
      <c r="Y39" s="16"/>
      <c r="Z39" s="16"/>
      <c r="AA39" s="16"/>
      <c r="AB39" s="16">
        <f t="shared" si="5"/>
        <v>168483.49</v>
      </c>
      <c r="AC39" s="15">
        <v>153</v>
      </c>
      <c r="AD39" s="17">
        <f t="shared" si="7"/>
        <v>1101.1992810457516</v>
      </c>
    </row>
    <row r="40" spans="2:30" x14ac:dyDescent="0.35">
      <c r="B40" s="20">
        <v>1128</v>
      </c>
      <c r="C40" s="19" t="s">
        <v>73</v>
      </c>
      <c r="D40" s="15" t="s">
        <v>1538</v>
      </c>
      <c r="E40" s="15" t="str">
        <f t="shared" si="0"/>
        <v>OPERADOR CAMION DE CARGA</v>
      </c>
      <c r="F40" s="15" t="str">
        <f t="shared" si="1"/>
        <v>SINDICALIZADO</v>
      </c>
      <c r="G40" s="19" t="s">
        <v>41</v>
      </c>
      <c r="H40" s="19">
        <f t="shared" si="2"/>
        <v>153</v>
      </c>
      <c r="I40" s="18">
        <f t="shared" si="3"/>
        <v>0</v>
      </c>
      <c r="J40" s="18">
        <f t="shared" si="4"/>
        <v>0</v>
      </c>
      <c r="K40" s="15" t="s">
        <v>8</v>
      </c>
      <c r="L40" s="16">
        <v>42163.549999999996</v>
      </c>
      <c r="M40" s="16">
        <v>8850</v>
      </c>
      <c r="N40" s="16">
        <v>2322.64</v>
      </c>
      <c r="O40" s="16">
        <v>4357.6099999999997</v>
      </c>
      <c r="P40" s="16">
        <v>4418.2999999999993</v>
      </c>
      <c r="Q40" s="16"/>
      <c r="R40" s="16"/>
      <c r="S40" s="16"/>
      <c r="T40" s="16">
        <v>47874.220000000008</v>
      </c>
      <c r="U40" s="16"/>
      <c r="V40" s="16">
        <v>47911.01</v>
      </c>
      <c r="W40" s="16"/>
      <c r="X40" s="16"/>
      <c r="Y40" s="16"/>
      <c r="Z40" s="16">
        <v>303.47000000000003</v>
      </c>
      <c r="AA40" s="16"/>
      <c r="AB40" s="16">
        <f t="shared" si="5"/>
        <v>157593.86000000002</v>
      </c>
      <c r="AC40" s="15">
        <v>153</v>
      </c>
      <c r="AD40" s="17">
        <f t="shared" si="7"/>
        <v>1030.02522875817</v>
      </c>
    </row>
    <row r="41" spans="2:30" x14ac:dyDescent="0.35">
      <c r="B41" s="20">
        <v>1130</v>
      </c>
      <c r="C41" s="19" t="s">
        <v>75</v>
      </c>
      <c r="D41" s="15" t="s">
        <v>1538</v>
      </c>
      <c r="E41" s="15" t="str">
        <f t="shared" si="0"/>
        <v>OPERADOR CAMION DE CARGA</v>
      </c>
      <c r="F41" s="15" t="str">
        <f t="shared" si="1"/>
        <v>SINDICALIZADO</v>
      </c>
      <c r="G41" s="19" t="s">
        <v>41</v>
      </c>
      <c r="H41" s="19">
        <f t="shared" si="2"/>
        <v>153</v>
      </c>
      <c r="I41" s="18">
        <f t="shared" si="3"/>
        <v>1</v>
      </c>
      <c r="J41" s="18">
        <f t="shared" si="4"/>
        <v>0</v>
      </c>
      <c r="K41" s="15" t="s">
        <v>8</v>
      </c>
      <c r="L41" s="16">
        <v>42198.59</v>
      </c>
      <c r="M41" s="16">
        <v>8850</v>
      </c>
      <c r="N41" s="16">
        <v>2287.6</v>
      </c>
      <c r="O41" s="16">
        <v>4187.79</v>
      </c>
      <c r="P41" s="16">
        <v>4420.0599999999995</v>
      </c>
      <c r="Q41" s="16">
        <v>606.94000000000005</v>
      </c>
      <c r="R41" s="16">
        <v>571.9</v>
      </c>
      <c r="S41" s="16">
        <v>71.489999999999995</v>
      </c>
      <c r="T41" s="16">
        <v>52836.259999999995</v>
      </c>
      <c r="U41" s="16"/>
      <c r="V41" s="16">
        <v>47931.159999999996</v>
      </c>
      <c r="W41" s="16"/>
      <c r="X41" s="16"/>
      <c r="Y41" s="16"/>
      <c r="Z41" s="16">
        <v>285.95</v>
      </c>
      <c r="AA41" s="16"/>
      <c r="AB41" s="16">
        <f t="shared" si="5"/>
        <v>163675.83999999997</v>
      </c>
      <c r="AC41" s="15">
        <v>153</v>
      </c>
      <c r="AD41" s="17">
        <f t="shared" si="7"/>
        <v>1069.7767320261437</v>
      </c>
    </row>
    <row r="42" spans="2:30" x14ac:dyDescent="0.35">
      <c r="B42" s="20">
        <v>1132</v>
      </c>
      <c r="C42" s="19" t="s">
        <v>76</v>
      </c>
      <c r="D42" s="15" t="s">
        <v>1538</v>
      </c>
      <c r="E42" s="15" t="str">
        <f t="shared" si="0"/>
        <v>OPERADOR CAMION DE CARGA</v>
      </c>
      <c r="F42" s="15" t="str">
        <f t="shared" si="1"/>
        <v>SINDICALIZADO</v>
      </c>
      <c r="G42" s="19" t="s">
        <v>41</v>
      </c>
      <c r="H42" s="19">
        <f t="shared" si="2"/>
        <v>153</v>
      </c>
      <c r="I42" s="18">
        <f t="shared" si="3"/>
        <v>4</v>
      </c>
      <c r="J42" s="18">
        <f t="shared" si="4"/>
        <v>0</v>
      </c>
      <c r="K42" s="15" t="s">
        <v>8</v>
      </c>
      <c r="L42" s="16">
        <v>42467.02</v>
      </c>
      <c r="M42" s="16">
        <v>8850</v>
      </c>
      <c r="N42" s="16">
        <v>2019.17</v>
      </c>
      <c r="O42" s="16">
        <v>4241.4699999999993</v>
      </c>
      <c r="P42" s="16">
        <v>3562.2</v>
      </c>
      <c r="Q42" s="16"/>
      <c r="R42" s="16">
        <v>606.94000000000005</v>
      </c>
      <c r="S42" s="16">
        <v>75.87</v>
      </c>
      <c r="T42" s="16">
        <v>61974.64</v>
      </c>
      <c r="U42" s="16"/>
      <c r="V42" s="16">
        <v>47602.319999999992</v>
      </c>
      <c r="W42" s="16"/>
      <c r="X42" s="16">
        <v>571.9</v>
      </c>
      <c r="Y42" s="16"/>
      <c r="Z42" s="16"/>
      <c r="AA42" s="16"/>
      <c r="AB42" s="16">
        <f t="shared" si="5"/>
        <v>170827.73</v>
      </c>
      <c r="AC42" s="15">
        <v>153</v>
      </c>
      <c r="AD42" s="17">
        <f t="shared" si="7"/>
        <v>1116.5211111111112</v>
      </c>
    </row>
    <row r="43" spans="2:30" x14ac:dyDescent="0.35">
      <c r="B43" s="20">
        <v>1133</v>
      </c>
      <c r="C43" s="19" t="s">
        <v>77</v>
      </c>
      <c r="D43" s="15" t="s">
        <v>1538</v>
      </c>
      <c r="E43" s="15" t="str">
        <f t="shared" si="0"/>
        <v>OPERADOR CAMION DE CARGA</v>
      </c>
      <c r="F43" s="15" t="str">
        <f t="shared" si="1"/>
        <v>SINDICALIZADO</v>
      </c>
      <c r="G43" s="19" t="s">
        <v>41</v>
      </c>
      <c r="H43" s="19">
        <f t="shared" si="2"/>
        <v>153</v>
      </c>
      <c r="I43" s="18">
        <f t="shared" si="3"/>
        <v>0</v>
      </c>
      <c r="J43" s="18">
        <f t="shared" si="4"/>
        <v>0</v>
      </c>
      <c r="K43" s="15" t="s">
        <v>8</v>
      </c>
      <c r="L43" s="16">
        <v>42770.49</v>
      </c>
      <c r="M43" s="16">
        <v>8850</v>
      </c>
      <c r="N43" s="16">
        <v>1715.7</v>
      </c>
      <c r="O43" s="16">
        <v>4387.9499999999989</v>
      </c>
      <c r="P43" s="16">
        <v>4448.6499999999996</v>
      </c>
      <c r="Q43" s="16"/>
      <c r="R43" s="16"/>
      <c r="S43" s="16"/>
      <c r="T43" s="16">
        <v>51524.819999999992</v>
      </c>
      <c r="U43" s="16"/>
      <c r="V43" s="16">
        <v>48260</v>
      </c>
      <c r="W43" s="16"/>
      <c r="X43" s="16"/>
      <c r="Y43" s="16"/>
      <c r="Z43" s="16"/>
      <c r="AA43" s="16"/>
      <c r="AB43" s="16">
        <f t="shared" si="5"/>
        <v>161957.60999999999</v>
      </c>
      <c r="AC43" s="15">
        <v>153</v>
      </c>
      <c r="AD43" s="17">
        <f t="shared" si="7"/>
        <v>1058.5464705882353</v>
      </c>
    </row>
    <row r="44" spans="2:30" x14ac:dyDescent="0.35">
      <c r="B44" s="20">
        <v>1134</v>
      </c>
      <c r="C44" s="19" t="s">
        <v>78</v>
      </c>
      <c r="D44" s="15" t="s">
        <v>1538</v>
      </c>
      <c r="E44" s="15" t="str">
        <f t="shared" si="0"/>
        <v>OPERADOR CAMION DE CARGA</v>
      </c>
      <c r="F44" s="15" t="str">
        <f t="shared" si="1"/>
        <v>SINDICALIZADO</v>
      </c>
      <c r="G44" s="19" t="s">
        <v>41</v>
      </c>
      <c r="H44" s="19">
        <f t="shared" si="2"/>
        <v>153</v>
      </c>
      <c r="I44" s="18">
        <f t="shared" si="3"/>
        <v>1</v>
      </c>
      <c r="J44" s="18">
        <f t="shared" si="4"/>
        <v>0</v>
      </c>
      <c r="K44" s="15" t="s">
        <v>8</v>
      </c>
      <c r="L44" s="16">
        <v>42181.07</v>
      </c>
      <c r="M44" s="16">
        <v>8850</v>
      </c>
      <c r="N44" s="16">
        <v>2305.1200000000003</v>
      </c>
      <c r="O44" s="16">
        <v>4094.9899999999993</v>
      </c>
      <c r="P44" s="16">
        <v>3993.4399999999996</v>
      </c>
      <c r="Q44" s="16"/>
      <c r="R44" s="16">
        <v>606.94000000000005</v>
      </c>
      <c r="S44" s="16">
        <v>75.87</v>
      </c>
      <c r="T44" s="16">
        <v>63045.72</v>
      </c>
      <c r="U44" s="16"/>
      <c r="V44" s="16">
        <v>47911.01</v>
      </c>
      <c r="W44" s="16"/>
      <c r="X44" s="16">
        <v>303.47000000000003</v>
      </c>
      <c r="Y44" s="16"/>
      <c r="Z44" s="16"/>
      <c r="AA44" s="16"/>
      <c r="AB44" s="16">
        <f t="shared" si="5"/>
        <v>172760.69</v>
      </c>
      <c r="AC44" s="15">
        <v>153</v>
      </c>
      <c r="AD44" s="17">
        <f t="shared" si="7"/>
        <v>1129.1548366013071</v>
      </c>
    </row>
    <row r="45" spans="2:30" x14ac:dyDescent="0.35">
      <c r="B45" s="20">
        <v>1135</v>
      </c>
      <c r="C45" s="19" t="s">
        <v>79</v>
      </c>
      <c r="D45" s="15" t="s">
        <v>1538</v>
      </c>
      <c r="E45" s="15" t="str">
        <f t="shared" si="0"/>
        <v>OPERADOR CAMION DE CARGA</v>
      </c>
      <c r="F45" s="15" t="str">
        <f t="shared" si="1"/>
        <v>SINDICALIZADO</v>
      </c>
      <c r="G45" s="19" t="s">
        <v>80</v>
      </c>
      <c r="H45" s="19">
        <f t="shared" si="2"/>
        <v>153</v>
      </c>
      <c r="I45" s="18">
        <f t="shared" si="3"/>
        <v>3</v>
      </c>
      <c r="J45" s="18">
        <f t="shared" si="4"/>
        <v>0</v>
      </c>
      <c r="K45" s="15" t="s">
        <v>8</v>
      </c>
      <c r="L45" s="16">
        <v>42770.49</v>
      </c>
      <c r="M45" s="16">
        <v>8850</v>
      </c>
      <c r="N45" s="16">
        <v>1715.7</v>
      </c>
      <c r="O45" s="16">
        <v>4057.6399999999994</v>
      </c>
      <c r="P45" s="16">
        <v>3541.18</v>
      </c>
      <c r="Q45" s="16"/>
      <c r="R45" s="16"/>
      <c r="S45" s="16"/>
      <c r="T45" s="16">
        <v>57010.780000000006</v>
      </c>
      <c r="U45" s="16"/>
      <c r="V45" s="16">
        <v>47582.17</v>
      </c>
      <c r="W45" s="16"/>
      <c r="X45" s="16">
        <v>589.42000000000007</v>
      </c>
      <c r="Y45" s="16"/>
      <c r="Z45" s="16"/>
      <c r="AA45" s="16"/>
      <c r="AB45" s="16">
        <f t="shared" si="5"/>
        <v>164938.54</v>
      </c>
      <c r="AC45" s="15">
        <v>153</v>
      </c>
      <c r="AD45" s="17">
        <f t="shared" si="7"/>
        <v>1078.0296732026145</v>
      </c>
    </row>
    <row r="46" spans="2:30" x14ac:dyDescent="0.35">
      <c r="B46" s="20">
        <v>1136</v>
      </c>
      <c r="C46" s="19" t="s">
        <v>81</v>
      </c>
      <c r="D46" s="15" t="s">
        <v>1538</v>
      </c>
      <c r="E46" s="15" t="str">
        <f t="shared" si="0"/>
        <v>OPERADOR CAMION DE CARGA</v>
      </c>
      <c r="F46" s="15" t="str">
        <f t="shared" si="1"/>
        <v>SINDICALIZADO</v>
      </c>
      <c r="G46" s="19" t="s">
        <v>41</v>
      </c>
      <c r="H46" s="19">
        <f t="shared" si="2"/>
        <v>153</v>
      </c>
      <c r="I46" s="18">
        <f t="shared" si="3"/>
        <v>2</v>
      </c>
      <c r="J46" s="18">
        <f t="shared" si="4"/>
        <v>0</v>
      </c>
      <c r="K46" s="15" t="s">
        <v>8</v>
      </c>
      <c r="L46" s="16">
        <v>42484.54</v>
      </c>
      <c r="M46" s="16">
        <v>8850</v>
      </c>
      <c r="N46" s="16">
        <v>2001.65</v>
      </c>
      <c r="O46" s="16">
        <v>3458.8799999999997</v>
      </c>
      <c r="P46" s="16">
        <v>3444.31</v>
      </c>
      <c r="Q46" s="16"/>
      <c r="R46" s="16"/>
      <c r="S46" s="16"/>
      <c r="T46" s="16">
        <v>53850.600000000006</v>
      </c>
      <c r="U46" s="16"/>
      <c r="V46" s="16">
        <v>45917.81</v>
      </c>
      <c r="W46" s="16"/>
      <c r="X46" s="16">
        <v>571.9</v>
      </c>
      <c r="Y46" s="16"/>
      <c r="Z46" s="16">
        <v>1464.79</v>
      </c>
      <c r="AA46" s="16"/>
      <c r="AB46" s="16">
        <f t="shared" si="5"/>
        <v>157971.1</v>
      </c>
      <c r="AC46" s="15">
        <v>153</v>
      </c>
      <c r="AD46" s="17">
        <f t="shared" si="7"/>
        <v>1032.4908496732025</v>
      </c>
    </row>
    <row r="47" spans="2:30" x14ac:dyDescent="0.35">
      <c r="B47" s="20">
        <v>1137</v>
      </c>
      <c r="C47" s="19" t="s">
        <v>82</v>
      </c>
      <c r="D47" s="15" t="s">
        <v>1538</v>
      </c>
      <c r="E47" s="15" t="str">
        <f t="shared" si="0"/>
        <v>OPERADOR CAMION DE CARGA</v>
      </c>
      <c r="F47" s="15" t="str">
        <f t="shared" si="1"/>
        <v>SINDICALIZADO</v>
      </c>
      <c r="G47" s="19" t="s">
        <v>41</v>
      </c>
      <c r="H47" s="19">
        <f t="shared" si="2"/>
        <v>153</v>
      </c>
      <c r="I47" s="18">
        <f t="shared" si="3"/>
        <v>1</v>
      </c>
      <c r="J47" s="18">
        <f t="shared" si="4"/>
        <v>0</v>
      </c>
      <c r="K47" s="15" t="s">
        <v>8</v>
      </c>
      <c r="L47" s="16">
        <v>42181.07</v>
      </c>
      <c r="M47" s="16">
        <v>8850</v>
      </c>
      <c r="N47" s="16">
        <v>2305.12</v>
      </c>
      <c r="O47" s="16">
        <v>4448.6499999999996</v>
      </c>
      <c r="P47" s="16">
        <v>4448.6499999999996</v>
      </c>
      <c r="Q47" s="16"/>
      <c r="R47" s="16"/>
      <c r="S47" s="16"/>
      <c r="T47" s="16">
        <v>52346.259999999995</v>
      </c>
      <c r="U47" s="16"/>
      <c r="V47" s="16">
        <v>48260</v>
      </c>
      <c r="W47" s="16"/>
      <c r="X47" s="16"/>
      <c r="Y47" s="16"/>
      <c r="Z47" s="16"/>
      <c r="AA47" s="16"/>
      <c r="AB47" s="16">
        <f t="shared" si="5"/>
        <v>162839.75</v>
      </c>
      <c r="AC47" s="15">
        <v>153</v>
      </c>
      <c r="AD47" s="17">
        <f t="shared" si="7"/>
        <v>1064.312091503268</v>
      </c>
    </row>
    <row r="48" spans="2:30" x14ac:dyDescent="0.35">
      <c r="B48" s="20">
        <v>1139</v>
      </c>
      <c r="C48" s="19" t="s">
        <v>84</v>
      </c>
      <c r="D48" s="15" t="s">
        <v>1538</v>
      </c>
      <c r="E48" s="15" t="str">
        <f t="shared" si="0"/>
        <v>OPERADOR CAMION DE CARGA</v>
      </c>
      <c r="F48" s="15" t="str">
        <f t="shared" si="1"/>
        <v>SINDICALIZADO</v>
      </c>
      <c r="G48" s="19" t="s">
        <v>41</v>
      </c>
      <c r="H48" s="19">
        <f t="shared" si="2"/>
        <v>153</v>
      </c>
      <c r="I48" s="18">
        <f t="shared" si="3"/>
        <v>11</v>
      </c>
      <c r="J48" s="18">
        <f t="shared" si="4"/>
        <v>0</v>
      </c>
      <c r="K48" s="15" t="s">
        <v>8</v>
      </c>
      <c r="L48" s="16">
        <v>42198.59</v>
      </c>
      <c r="M48" s="16">
        <v>8850</v>
      </c>
      <c r="N48" s="16">
        <v>2287.6</v>
      </c>
      <c r="O48" s="16">
        <v>2145.81</v>
      </c>
      <c r="P48" s="16">
        <v>2678.06</v>
      </c>
      <c r="Q48" s="16"/>
      <c r="R48" s="16">
        <v>571.9</v>
      </c>
      <c r="S48" s="16">
        <v>71.489999999999995</v>
      </c>
      <c r="T48" s="16">
        <v>59175.360000000008</v>
      </c>
      <c r="U48" s="16"/>
      <c r="V48" s="16">
        <v>46924.49</v>
      </c>
      <c r="W48" s="16"/>
      <c r="X48" s="16">
        <v>1161.3200000000002</v>
      </c>
      <c r="Y48" s="16"/>
      <c r="Z48" s="16"/>
      <c r="AA48" s="16"/>
      <c r="AB48" s="16">
        <f t="shared" si="5"/>
        <v>163741.97999999998</v>
      </c>
      <c r="AC48" s="15">
        <v>153</v>
      </c>
      <c r="AD48" s="17">
        <f t="shared" si="7"/>
        <v>1070.2090196078429</v>
      </c>
    </row>
    <row r="49" spans="2:30" x14ac:dyDescent="0.35">
      <c r="B49" s="20">
        <v>1140</v>
      </c>
      <c r="C49" s="19" t="s">
        <v>85</v>
      </c>
      <c r="D49" s="15" t="s">
        <v>1538</v>
      </c>
      <c r="E49" s="15" t="str">
        <f t="shared" si="0"/>
        <v>OPERADOR CAMION DE CARGA</v>
      </c>
      <c r="F49" s="15" t="str">
        <f t="shared" si="1"/>
        <v>SINDICALIZADO</v>
      </c>
      <c r="G49" s="19" t="s">
        <v>86</v>
      </c>
      <c r="H49" s="19">
        <f t="shared" si="2"/>
        <v>153</v>
      </c>
      <c r="I49" s="18">
        <f t="shared" si="3"/>
        <v>0</v>
      </c>
      <c r="J49" s="18">
        <f t="shared" si="4"/>
        <v>0</v>
      </c>
      <c r="K49" s="15" t="s">
        <v>8</v>
      </c>
      <c r="L49" s="16">
        <v>42770.49</v>
      </c>
      <c r="M49" s="16">
        <v>8850</v>
      </c>
      <c r="N49" s="16">
        <v>1715.7</v>
      </c>
      <c r="O49" s="16">
        <v>4012.71</v>
      </c>
      <c r="P49" s="16">
        <v>4420.0599999999995</v>
      </c>
      <c r="Q49" s="16"/>
      <c r="R49" s="16"/>
      <c r="S49" s="16"/>
      <c r="T49" s="16">
        <v>58743.22</v>
      </c>
      <c r="U49" s="16"/>
      <c r="V49" s="16">
        <v>47931.159999999996</v>
      </c>
      <c r="W49" s="16"/>
      <c r="X49" s="16"/>
      <c r="Y49" s="16"/>
      <c r="Z49" s="16">
        <v>285.95</v>
      </c>
      <c r="AA49" s="16"/>
      <c r="AB49" s="16">
        <f t="shared" si="5"/>
        <v>168157.38999999998</v>
      </c>
      <c r="AC49" s="15">
        <v>153</v>
      </c>
      <c r="AD49" s="17">
        <f t="shared" si="7"/>
        <v>1099.0679084967319</v>
      </c>
    </row>
    <row r="50" spans="2:30" x14ac:dyDescent="0.35">
      <c r="B50" s="20">
        <v>1142</v>
      </c>
      <c r="C50" s="19" t="s">
        <v>87</v>
      </c>
      <c r="D50" s="15" t="s">
        <v>1538</v>
      </c>
      <c r="E50" s="15" t="str">
        <f t="shared" si="0"/>
        <v>OPERADOR CAMION DE CARGA</v>
      </c>
      <c r="F50" s="15" t="str">
        <f t="shared" si="1"/>
        <v>SINDICALIZADO</v>
      </c>
      <c r="G50" s="19" t="s">
        <v>41</v>
      </c>
      <c r="H50" s="19">
        <f t="shared" si="2"/>
        <v>153</v>
      </c>
      <c r="I50" s="18">
        <f t="shared" si="3"/>
        <v>5</v>
      </c>
      <c r="J50" s="18">
        <f t="shared" si="4"/>
        <v>5</v>
      </c>
      <c r="K50" s="15" t="s">
        <v>8</v>
      </c>
      <c r="L50" s="16">
        <v>42484.54</v>
      </c>
      <c r="M50" s="16">
        <v>8850</v>
      </c>
      <c r="N50" s="16">
        <v>2001.65</v>
      </c>
      <c r="O50" s="16">
        <v>3918.16</v>
      </c>
      <c r="P50" s="16">
        <v>2914.4</v>
      </c>
      <c r="Q50" s="16"/>
      <c r="R50" s="16">
        <v>571.9</v>
      </c>
      <c r="S50" s="16">
        <v>71.489999999999995</v>
      </c>
      <c r="T50" s="16">
        <v>58113.94</v>
      </c>
      <c r="U50" s="16"/>
      <c r="V50" s="16">
        <v>45588.969999999994</v>
      </c>
      <c r="W50" s="16"/>
      <c r="X50" s="16">
        <v>892.8900000000001</v>
      </c>
      <c r="Y50" s="16"/>
      <c r="Z50" s="16"/>
      <c r="AA50" s="16">
        <v>1429.75</v>
      </c>
      <c r="AB50" s="16">
        <f t="shared" si="5"/>
        <v>162192.41</v>
      </c>
      <c r="AC50" s="15">
        <v>153</v>
      </c>
      <c r="AD50" s="17">
        <f t="shared" si="7"/>
        <v>1060.0811111111111</v>
      </c>
    </row>
    <row r="51" spans="2:30" x14ac:dyDescent="0.35">
      <c r="B51" s="20">
        <v>1143</v>
      </c>
      <c r="C51" s="19" t="s">
        <v>88</v>
      </c>
      <c r="D51" s="15" t="s">
        <v>1538</v>
      </c>
      <c r="E51" s="15" t="str">
        <f t="shared" si="0"/>
        <v>OPERADOR CAMION DE CARGA</v>
      </c>
      <c r="F51" s="15" t="str">
        <f t="shared" si="1"/>
        <v>SINDICALIZADO</v>
      </c>
      <c r="G51" s="19" t="s">
        <v>41</v>
      </c>
      <c r="H51" s="19">
        <f t="shared" si="2"/>
        <v>153</v>
      </c>
      <c r="I51" s="18">
        <f t="shared" si="3"/>
        <v>4</v>
      </c>
      <c r="J51" s="18">
        <f t="shared" si="4"/>
        <v>0</v>
      </c>
      <c r="K51" s="15" t="s">
        <v>8</v>
      </c>
      <c r="L51" s="16">
        <v>42163.549999999996</v>
      </c>
      <c r="M51" s="16">
        <v>8850</v>
      </c>
      <c r="N51" s="16">
        <v>2322.64</v>
      </c>
      <c r="O51" s="16">
        <v>4002.1899999999996</v>
      </c>
      <c r="P51" s="16">
        <v>4448.6499999999996</v>
      </c>
      <c r="Q51" s="16"/>
      <c r="R51" s="16"/>
      <c r="S51" s="16"/>
      <c r="T51" s="16">
        <v>55909.46</v>
      </c>
      <c r="U51" s="16"/>
      <c r="V51" s="16">
        <v>48259.999999999993</v>
      </c>
      <c r="W51" s="16"/>
      <c r="X51" s="16"/>
      <c r="Y51" s="16"/>
      <c r="Z51" s="16"/>
      <c r="AA51" s="16"/>
      <c r="AB51" s="16">
        <f t="shared" si="5"/>
        <v>165956.49</v>
      </c>
      <c r="AC51" s="15">
        <v>153</v>
      </c>
      <c r="AD51" s="17">
        <f t="shared" si="7"/>
        <v>1084.6829411764704</v>
      </c>
    </row>
    <row r="52" spans="2:30" x14ac:dyDescent="0.35">
      <c r="B52" s="20">
        <v>1144</v>
      </c>
      <c r="C52" s="19" t="s">
        <v>89</v>
      </c>
      <c r="D52" s="15" t="s">
        <v>1538</v>
      </c>
      <c r="E52" s="15" t="str">
        <f t="shared" si="0"/>
        <v>OPERADOR CAMION DE CARGA</v>
      </c>
      <c r="F52" s="15" t="str">
        <f t="shared" si="1"/>
        <v>SINDICALIZADO</v>
      </c>
      <c r="G52" s="19" t="s">
        <v>41</v>
      </c>
      <c r="H52" s="19">
        <f t="shared" si="2"/>
        <v>153</v>
      </c>
      <c r="I52" s="18">
        <f t="shared" si="3"/>
        <v>9</v>
      </c>
      <c r="J52" s="18">
        <f t="shared" si="4"/>
        <v>0</v>
      </c>
      <c r="K52" s="15" t="s">
        <v>8</v>
      </c>
      <c r="L52" s="16">
        <v>42181.07</v>
      </c>
      <c r="M52" s="16">
        <v>8850</v>
      </c>
      <c r="N52" s="16">
        <v>2305.12</v>
      </c>
      <c r="O52" s="16">
        <v>3105.2299999999996</v>
      </c>
      <c r="P52" s="16">
        <v>3083.66</v>
      </c>
      <c r="Q52" s="16"/>
      <c r="R52" s="16">
        <v>1143.8</v>
      </c>
      <c r="S52" s="16">
        <v>142.97999999999999</v>
      </c>
      <c r="T52" s="16">
        <v>62247.040000000008</v>
      </c>
      <c r="U52" s="16"/>
      <c r="V52" s="16">
        <v>46924.479999999996</v>
      </c>
      <c r="W52" s="16"/>
      <c r="X52" s="16">
        <v>1161.32</v>
      </c>
      <c r="Y52" s="16"/>
      <c r="Z52" s="16"/>
      <c r="AA52" s="16"/>
      <c r="AB52" s="16">
        <f t="shared" si="5"/>
        <v>168822.06</v>
      </c>
      <c r="AC52" s="15">
        <v>153</v>
      </c>
      <c r="AD52" s="17">
        <f t="shared" si="7"/>
        <v>1103.4121568627452</v>
      </c>
    </row>
    <row r="53" spans="2:30" x14ac:dyDescent="0.35">
      <c r="B53" s="20">
        <v>1145</v>
      </c>
      <c r="C53" s="19" t="s">
        <v>90</v>
      </c>
      <c r="D53" s="15" t="s">
        <v>1538</v>
      </c>
      <c r="E53" s="15" t="str">
        <f t="shared" si="0"/>
        <v>OPERADOR CAMION DE CARGA</v>
      </c>
      <c r="F53" s="15" t="str">
        <f t="shared" si="1"/>
        <v>SINDICALIZADO</v>
      </c>
      <c r="G53" s="19" t="s">
        <v>91</v>
      </c>
      <c r="H53" s="19">
        <f t="shared" si="2"/>
        <v>153</v>
      </c>
      <c r="I53" s="18">
        <f t="shared" si="3"/>
        <v>2</v>
      </c>
      <c r="J53" s="18">
        <f t="shared" si="4"/>
        <v>5</v>
      </c>
      <c r="K53" s="15" t="s">
        <v>8</v>
      </c>
      <c r="L53" s="16">
        <v>43056.439999999995</v>
      </c>
      <c r="M53" s="16">
        <v>8850</v>
      </c>
      <c r="N53" s="16">
        <v>1429.75</v>
      </c>
      <c r="O53" s="16">
        <v>3898.3199999999997</v>
      </c>
      <c r="P53" s="16">
        <v>4277.08</v>
      </c>
      <c r="Q53" s="16"/>
      <c r="R53" s="16">
        <v>571.9</v>
      </c>
      <c r="S53" s="16">
        <v>71.489999999999995</v>
      </c>
      <c r="T53" s="16">
        <v>47157.119999999995</v>
      </c>
      <c r="U53" s="16"/>
      <c r="V53" s="16">
        <v>46615.789999999994</v>
      </c>
      <c r="W53" s="16"/>
      <c r="X53" s="16"/>
      <c r="Y53" s="16"/>
      <c r="Z53" s="16">
        <v>285.95</v>
      </c>
      <c r="AA53" s="16">
        <v>1429.75</v>
      </c>
      <c r="AB53" s="16">
        <f t="shared" si="5"/>
        <v>154212.18999999997</v>
      </c>
      <c r="AC53" s="15">
        <v>153</v>
      </c>
      <c r="AD53" s="17">
        <f t="shared" si="7"/>
        <v>1007.9228104575162</v>
      </c>
    </row>
    <row r="54" spans="2:30" x14ac:dyDescent="0.35">
      <c r="B54" s="20">
        <v>1146</v>
      </c>
      <c r="C54" s="19" t="s">
        <v>92</v>
      </c>
      <c r="D54" s="15" t="s">
        <v>1538</v>
      </c>
      <c r="E54" s="15" t="str">
        <f t="shared" si="0"/>
        <v>OPERADOR CAMION DE CARGA</v>
      </c>
      <c r="F54" s="15" t="str">
        <f t="shared" si="1"/>
        <v>SINDICALIZADO</v>
      </c>
      <c r="G54" s="19" t="s">
        <v>93</v>
      </c>
      <c r="H54" s="19">
        <f t="shared" si="2"/>
        <v>153</v>
      </c>
      <c r="I54" s="18">
        <f t="shared" si="3"/>
        <v>6</v>
      </c>
      <c r="J54" s="18">
        <f t="shared" si="4"/>
        <v>0</v>
      </c>
      <c r="K54" s="15" t="s">
        <v>8</v>
      </c>
      <c r="L54" s="16">
        <v>42198.590000000004</v>
      </c>
      <c r="M54" s="16">
        <v>8850</v>
      </c>
      <c r="N54" s="16">
        <v>2287.6</v>
      </c>
      <c r="O54" s="16">
        <v>4273.57</v>
      </c>
      <c r="P54" s="16">
        <v>3078.39</v>
      </c>
      <c r="Q54" s="16"/>
      <c r="R54" s="16"/>
      <c r="S54" s="16"/>
      <c r="T54" s="16">
        <v>51775.180000000008</v>
      </c>
      <c r="U54" s="16"/>
      <c r="V54" s="16">
        <v>46924.49</v>
      </c>
      <c r="W54" s="16"/>
      <c r="X54" s="16">
        <v>875.37000000000012</v>
      </c>
      <c r="Y54" s="16"/>
      <c r="Z54" s="16">
        <v>285.95</v>
      </c>
      <c r="AA54" s="16"/>
      <c r="AB54" s="16">
        <f t="shared" si="5"/>
        <v>158226.5</v>
      </c>
      <c r="AC54" s="15">
        <v>153</v>
      </c>
      <c r="AD54" s="17">
        <f t="shared" si="7"/>
        <v>1034.1601307189542</v>
      </c>
    </row>
    <row r="55" spans="2:30" x14ac:dyDescent="0.35">
      <c r="B55" s="20">
        <v>1148</v>
      </c>
      <c r="C55" s="19" t="s">
        <v>94</v>
      </c>
      <c r="D55" s="15" t="s">
        <v>1538</v>
      </c>
      <c r="E55" s="15" t="str">
        <f t="shared" si="0"/>
        <v>OPERADOR CAMION DE CARGA</v>
      </c>
      <c r="F55" s="15" t="str">
        <f t="shared" si="1"/>
        <v>SINDICALIZADO</v>
      </c>
      <c r="G55" s="19" t="s">
        <v>41</v>
      </c>
      <c r="H55" s="19">
        <f t="shared" si="2"/>
        <v>153</v>
      </c>
      <c r="I55" s="18">
        <f t="shared" si="3"/>
        <v>2</v>
      </c>
      <c r="J55" s="18">
        <f t="shared" si="4"/>
        <v>0</v>
      </c>
      <c r="K55" s="15" t="s">
        <v>8</v>
      </c>
      <c r="L55" s="16">
        <v>42198.59</v>
      </c>
      <c r="M55" s="16">
        <v>8850</v>
      </c>
      <c r="N55" s="16">
        <v>2287.6</v>
      </c>
      <c r="O55" s="16">
        <v>4361.1099999999997</v>
      </c>
      <c r="P55" s="16">
        <v>4448.6499999999996</v>
      </c>
      <c r="Q55" s="16"/>
      <c r="R55" s="16"/>
      <c r="S55" s="16"/>
      <c r="T55" s="16">
        <v>62350.679999999993</v>
      </c>
      <c r="U55" s="16"/>
      <c r="V55" s="16">
        <v>48259.999999999993</v>
      </c>
      <c r="W55" s="16"/>
      <c r="X55" s="16"/>
      <c r="Y55" s="16"/>
      <c r="Z55" s="16"/>
      <c r="AA55" s="16"/>
      <c r="AB55" s="16">
        <f t="shared" si="5"/>
        <v>172756.62999999998</v>
      </c>
      <c r="AC55" s="15">
        <v>153</v>
      </c>
      <c r="AD55" s="17">
        <f t="shared" si="7"/>
        <v>1129.1283006535946</v>
      </c>
    </row>
    <row r="56" spans="2:30" x14ac:dyDescent="0.35">
      <c r="B56" s="20">
        <v>1150</v>
      </c>
      <c r="C56" s="19" t="s">
        <v>95</v>
      </c>
      <c r="D56" s="15" t="s">
        <v>1538</v>
      </c>
      <c r="E56" s="15" t="str">
        <f t="shared" si="0"/>
        <v>OPERADOR CAMION DE CARGA</v>
      </c>
      <c r="F56" s="15" t="str">
        <f t="shared" si="1"/>
        <v>SINDICALIZADO</v>
      </c>
      <c r="G56" s="19" t="s">
        <v>54</v>
      </c>
      <c r="H56" s="19">
        <f t="shared" si="2"/>
        <v>153</v>
      </c>
      <c r="I56" s="18">
        <f t="shared" si="3"/>
        <v>2</v>
      </c>
      <c r="J56" s="18">
        <f t="shared" si="4"/>
        <v>0</v>
      </c>
      <c r="K56" s="15" t="s">
        <v>8</v>
      </c>
      <c r="L56" s="16">
        <v>42198.590000000004</v>
      </c>
      <c r="M56" s="16">
        <v>8850</v>
      </c>
      <c r="N56" s="16">
        <v>2287.6</v>
      </c>
      <c r="O56" s="16">
        <v>3596.5899999999992</v>
      </c>
      <c r="P56" s="16">
        <v>3991.1199999999994</v>
      </c>
      <c r="Q56" s="16"/>
      <c r="R56" s="16"/>
      <c r="S56" s="16"/>
      <c r="T56" s="16">
        <v>46396.06</v>
      </c>
      <c r="U56" s="16"/>
      <c r="V56" s="16">
        <v>47273.479999999996</v>
      </c>
      <c r="W56" s="16"/>
      <c r="X56" s="16">
        <v>571.9</v>
      </c>
      <c r="Y56" s="16"/>
      <c r="Z56" s="16">
        <v>285.95</v>
      </c>
      <c r="AA56" s="16"/>
      <c r="AB56" s="16">
        <f t="shared" si="5"/>
        <v>153735.59</v>
      </c>
      <c r="AC56" s="15">
        <v>153</v>
      </c>
      <c r="AD56" s="17">
        <f t="shared" si="7"/>
        <v>1004.8077777777778</v>
      </c>
    </row>
    <row r="57" spans="2:30" x14ac:dyDescent="0.35">
      <c r="B57" s="20">
        <v>1151</v>
      </c>
      <c r="C57" s="19" t="s">
        <v>96</v>
      </c>
      <c r="D57" s="15" t="s">
        <v>1538</v>
      </c>
      <c r="E57" s="15" t="str">
        <f t="shared" si="0"/>
        <v>OPERADOR CAMION DE CARGA</v>
      </c>
      <c r="F57" s="15" t="str">
        <f t="shared" si="1"/>
        <v>SINDICALIZADO</v>
      </c>
      <c r="G57" s="19" t="s">
        <v>41</v>
      </c>
      <c r="H57" s="19">
        <f t="shared" si="2"/>
        <v>153</v>
      </c>
      <c r="I57" s="18">
        <f t="shared" si="3"/>
        <v>2</v>
      </c>
      <c r="J57" s="18">
        <f t="shared" si="4"/>
        <v>0</v>
      </c>
      <c r="K57" s="15" t="s">
        <v>8</v>
      </c>
      <c r="L57" s="16">
        <v>42198.59</v>
      </c>
      <c r="M57" s="16">
        <v>8850</v>
      </c>
      <c r="N57" s="16">
        <v>2287.6</v>
      </c>
      <c r="O57" s="16">
        <v>4362.8500000000004</v>
      </c>
      <c r="P57" s="16">
        <v>4448.6499999999996</v>
      </c>
      <c r="Q57" s="16"/>
      <c r="R57" s="16">
        <v>571.9</v>
      </c>
      <c r="S57" s="16">
        <v>71.489999999999995</v>
      </c>
      <c r="T57" s="16">
        <v>60104.520000000004</v>
      </c>
      <c r="U57" s="16"/>
      <c r="V57" s="16">
        <v>48260</v>
      </c>
      <c r="W57" s="16"/>
      <c r="X57" s="16"/>
      <c r="Y57" s="16"/>
      <c r="Z57" s="16"/>
      <c r="AA57" s="16"/>
      <c r="AB57" s="16">
        <f t="shared" si="5"/>
        <v>171155.6</v>
      </c>
      <c r="AC57" s="15">
        <v>153</v>
      </c>
      <c r="AD57" s="17">
        <f t="shared" si="7"/>
        <v>1118.6640522875816</v>
      </c>
    </row>
    <row r="58" spans="2:30" x14ac:dyDescent="0.35">
      <c r="B58" s="20">
        <v>1153</v>
      </c>
      <c r="C58" s="19" t="s">
        <v>97</v>
      </c>
      <c r="D58" s="15" t="s">
        <v>1538</v>
      </c>
      <c r="E58" s="15" t="str">
        <f t="shared" si="0"/>
        <v>OPERADOR CAMION DE CARGA</v>
      </c>
      <c r="F58" s="15" t="str">
        <f t="shared" si="1"/>
        <v>SINDICALIZADO</v>
      </c>
      <c r="G58" s="19" t="s">
        <v>41</v>
      </c>
      <c r="H58" s="19">
        <f t="shared" si="2"/>
        <v>153</v>
      </c>
      <c r="I58" s="18">
        <f t="shared" si="3"/>
        <v>0</v>
      </c>
      <c r="J58" s="18">
        <f t="shared" si="4"/>
        <v>0</v>
      </c>
      <c r="K58" s="15" t="s">
        <v>8</v>
      </c>
      <c r="L58" s="16">
        <v>42770.49</v>
      </c>
      <c r="M58" s="16">
        <v>8850</v>
      </c>
      <c r="N58" s="16">
        <v>1715.7</v>
      </c>
      <c r="O58" s="16">
        <v>4244.9699999999993</v>
      </c>
      <c r="P58" s="16">
        <v>4448.6499999999996</v>
      </c>
      <c r="Q58" s="16"/>
      <c r="R58" s="16"/>
      <c r="S58" s="16"/>
      <c r="T58" s="16">
        <v>56056.9</v>
      </c>
      <c r="U58" s="16"/>
      <c r="V58" s="16">
        <v>48260</v>
      </c>
      <c r="W58" s="16"/>
      <c r="X58" s="16"/>
      <c r="Y58" s="16"/>
      <c r="Z58" s="16"/>
      <c r="AA58" s="16"/>
      <c r="AB58" s="16">
        <f t="shared" si="5"/>
        <v>166346.71</v>
      </c>
      <c r="AC58" s="15">
        <v>153</v>
      </c>
      <c r="AD58" s="17">
        <f t="shared" si="7"/>
        <v>1087.2333986928104</v>
      </c>
    </row>
    <row r="59" spans="2:30" x14ac:dyDescent="0.35">
      <c r="B59" s="20">
        <v>1154</v>
      </c>
      <c r="C59" s="19" t="s">
        <v>98</v>
      </c>
      <c r="D59" s="15" t="s">
        <v>1538</v>
      </c>
      <c r="E59" s="15" t="str">
        <f t="shared" si="0"/>
        <v>OPERADOR CAMION DE CARGA</v>
      </c>
      <c r="F59" s="15" t="str">
        <f t="shared" si="1"/>
        <v>SINDICALIZADO</v>
      </c>
      <c r="G59" s="19" t="s">
        <v>99</v>
      </c>
      <c r="H59" s="19">
        <f t="shared" si="2"/>
        <v>153</v>
      </c>
      <c r="I59" s="18">
        <f t="shared" si="3"/>
        <v>0</v>
      </c>
      <c r="J59" s="18">
        <f t="shared" si="4"/>
        <v>0</v>
      </c>
      <c r="K59" s="15" t="s">
        <v>8</v>
      </c>
      <c r="L59" s="16">
        <v>42752.97</v>
      </c>
      <c r="M59" s="16">
        <v>8850</v>
      </c>
      <c r="N59" s="16">
        <v>1733.22</v>
      </c>
      <c r="O59" s="16">
        <v>4359.3499999999995</v>
      </c>
      <c r="P59" s="16">
        <v>4448.6499999999996</v>
      </c>
      <c r="Q59" s="16"/>
      <c r="R59" s="16">
        <v>1143.8</v>
      </c>
      <c r="S59" s="16">
        <v>71.489999999999995</v>
      </c>
      <c r="T59" s="16">
        <v>47411.82</v>
      </c>
      <c r="U59" s="16"/>
      <c r="V59" s="16">
        <v>48588.84</v>
      </c>
      <c r="W59" s="16"/>
      <c r="X59" s="16"/>
      <c r="Y59" s="16"/>
      <c r="Z59" s="16"/>
      <c r="AA59" s="16"/>
      <c r="AB59" s="16">
        <f t="shared" si="5"/>
        <v>159360.14000000001</v>
      </c>
      <c r="AC59" s="15">
        <v>153</v>
      </c>
      <c r="AD59" s="17">
        <f t="shared" si="7"/>
        <v>1041.5695424836601</v>
      </c>
    </row>
    <row r="60" spans="2:30" x14ac:dyDescent="0.35">
      <c r="B60" s="20">
        <v>1155</v>
      </c>
      <c r="C60" s="19" t="s">
        <v>100</v>
      </c>
      <c r="D60" s="15" t="s">
        <v>1538</v>
      </c>
      <c r="E60" s="15" t="str">
        <f t="shared" si="0"/>
        <v>OPERADOR CAMION DE CARGA</v>
      </c>
      <c r="F60" s="15" t="str">
        <f t="shared" si="1"/>
        <v>SINDICALIZADO</v>
      </c>
      <c r="G60" s="19" t="s">
        <v>101</v>
      </c>
      <c r="H60" s="19">
        <f t="shared" si="2"/>
        <v>153</v>
      </c>
      <c r="I60" s="18">
        <f t="shared" si="3"/>
        <v>6</v>
      </c>
      <c r="J60" s="18">
        <f t="shared" si="4"/>
        <v>10</v>
      </c>
      <c r="K60" s="15" t="s">
        <v>8</v>
      </c>
      <c r="L60" s="16">
        <v>42198.590000000004</v>
      </c>
      <c r="M60" s="16">
        <v>8850</v>
      </c>
      <c r="N60" s="16">
        <v>2287.6</v>
      </c>
      <c r="O60" s="16">
        <v>3165.9400000000005</v>
      </c>
      <c r="P60" s="16">
        <v>3389.44</v>
      </c>
      <c r="Q60" s="16"/>
      <c r="R60" s="16"/>
      <c r="S60" s="16"/>
      <c r="T60" s="16">
        <v>53481.179999999993</v>
      </c>
      <c r="U60" s="16"/>
      <c r="V60" s="16">
        <v>43166.19</v>
      </c>
      <c r="W60" s="16"/>
      <c r="X60" s="16">
        <v>875.37</v>
      </c>
      <c r="Y60" s="16"/>
      <c r="Z60" s="16">
        <v>606.94000000000005</v>
      </c>
      <c r="AA60" s="16">
        <v>2661.1499999999996</v>
      </c>
      <c r="AB60" s="16">
        <f t="shared" si="5"/>
        <v>152395.48000000001</v>
      </c>
      <c r="AC60" s="15">
        <v>153</v>
      </c>
      <c r="AD60" s="17">
        <f t="shared" si="7"/>
        <v>996.048888888889</v>
      </c>
    </row>
    <row r="61" spans="2:30" x14ac:dyDescent="0.35">
      <c r="B61" s="20">
        <v>1158</v>
      </c>
      <c r="C61" s="19" t="s">
        <v>102</v>
      </c>
      <c r="D61" s="15" t="s">
        <v>1538</v>
      </c>
      <c r="E61" s="15" t="str">
        <f t="shared" si="0"/>
        <v>OPERADOR CAMION DE CARGA</v>
      </c>
      <c r="F61" s="15" t="str">
        <f t="shared" si="1"/>
        <v>SINDICALIZADO</v>
      </c>
      <c r="G61" s="19" t="s">
        <v>41</v>
      </c>
      <c r="H61" s="19">
        <f t="shared" si="2"/>
        <v>153</v>
      </c>
      <c r="I61" s="18">
        <f t="shared" si="3"/>
        <v>1</v>
      </c>
      <c r="J61" s="18">
        <f t="shared" si="4"/>
        <v>16</v>
      </c>
      <c r="K61" s="15" t="s">
        <v>8</v>
      </c>
      <c r="L61" s="16">
        <v>42198.59</v>
      </c>
      <c r="M61" s="16">
        <v>8850</v>
      </c>
      <c r="N61" s="16">
        <v>2287.6</v>
      </c>
      <c r="O61" s="16">
        <v>2722.9900000000002</v>
      </c>
      <c r="P61" s="16">
        <v>3943.2599999999998</v>
      </c>
      <c r="Q61" s="16"/>
      <c r="R61" s="16">
        <v>571.9</v>
      </c>
      <c r="S61" s="16">
        <v>71.489999999999995</v>
      </c>
      <c r="T61" s="16">
        <v>58299.22</v>
      </c>
      <c r="U61" s="16"/>
      <c r="V61" s="16">
        <v>42448.04</v>
      </c>
      <c r="W61" s="16"/>
      <c r="X61" s="16"/>
      <c r="Y61" s="16"/>
      <c r="Z61" s="16">
        <v>285.95</v>
      </c>
      <c r="AA61" s="16">
        <v>4767.92</v>
      </c>
      <c r="AB61" s="16">
        <f t="shared" si="5"/>
        <v>156339.22</v>
      </c>
      <c r="AC61" s="15">
        <v>153</v>
      </c>
      <c r="AD61" s="17">
        <f t="shared" si="7"/>
        <v>1021.8249673202614</v>
      </c>
    </row>
    <row r="62" spans="2:30" x14ac:dyDescent="0.35">
      <c r="B62" s="20">
        <v>1160</v>
      </c>
      <c r="C62" s="19" t="s">
        <v>103</v>
      </c>
      <c r="D62" s="15" t="s">
        <v>1538</v>
      </c>
      <c r="E62" s="15" t="str">
        <f t="shared" si="0"/>
        <v>OPERADOR CAMION DE CARGA</v>
      </c>
      <c r="F62" s="15" t="str">
        <f t="shared" si="1"/>
        <v>SINDICALIZADO</v>
      </c>
      <c r="G62" s="19" t="s">
        <v>41</v>
      </c>
      <c r="H62" s="19">
        <f t="shared" si="2"/>
        <v>153</v>
      </c>
      <c r="I62" s="18">
        <f t="shared" si="3"/>
        <v>2</v>
      </c>
      <c r="J62" s="18">
        <f t="shared" si="4"/>
        <v>0</v>
      </c>
      <c r="K62" s="15" t="s">
        <v>8</v>
      </c>
      <c r="L62" s="16">
        <v>42163.549999999996</v>
      </c>
      <c r="M62" s="16">
        <v>8850</v>
      </c>
      <c r="N62" s="16">
        <v>2322.64</v>
      </c>
      <c r="O62" s="16">
        <v>3448.37</v>
      </c>
      <c r="P62" s="16">
        <v>4019.72</v>
      </c>
      <c r="Q62" s="16"/>
      <c r="R62" s="16"/>
      <c r="S62" s="16"/>
      <c r="T62" s="16">
        <v>54966.020000000004</v>
      </c>
      <c r="U62" s="16"/>
      <c r="V62" s="16">
        <v>47931.159999999996</v>
      </c>
      <c r="W62" s="16"/>
      <c r="X62" s="16">
        <v>285.95</v>
      </c>
      <c r="Y62" s="16"/>
      <c r="Z62" s="16"/>
      <c r="AA62" s="16"/>
      <c r="AB62" s="16">
        <f t="shared" si="5"/>
        <v>163415.50999999998</v>
      </c>
      <c r="AC62" s="15">
        <v>153</v>
      </c>
      <c r="AD62" s="17">
        <f t="shared" si="7"/>
        <v>1068.0752287581697</v>
      </c>
    </row>
    <row r="63" spans="2:30" x14ac:dyDescent="0.35">
      <c r="B63" s="20">
        <v>1161</v>
      </c>
      <c r="C63" s="19" t="s">
        <v>104</v>
      </c>
      <c r="D63" s="15" t="s">
        <v>1538</v>
      </c>
      <c r="E63" s="15" t="str">
        <f t="shared" si="0"/>
        <v>OPERADOR CAMION DE CARGA</v>
      </c>
      <c r="F63" s="15" t="str">
        <f t="shared" si="1"/>
        <v>SINDICALIZADO</v>
      </c>
      <c r="G63" s="19" t="s">
        <v>105</v>
      </c>
      <c r="H63" s="19">
        <f t="shared" si="2"/>
        <v>153</v>
      </c>
      <c r="I63" s="18">
        <f t="shared" si="3"/>
        <v>4</v>
      </c>
      <c r="J63" s="18">
        <f t="shared" si="4"/>
        <v>0</v>
      </c>
      <c r="K63" s="15" t="s">
        <v>8</v>
      </c>
      <c r="L63" s="16">
        <v>42770.49</v>
      </c>
      <c r="M63" s="16">
        <v>8850</v>
      </c>
      <c r="N63" s="16">
        <v>1715.7</v>
      </c>
      <c r="O63" s="16">
        <v>4216.3799999999992</v>
      </c>
      <c r="P63" s="16">
        <v>3590.79</v>
      </c>
      <c r="Q63" s="16"/>
      <c r="R63" s="16">
        <v>606.94000000000005</v>
      </c>
      <c r="S63" s="16">
        <v>75.87</v>
      </c>
      <c r="T63" s="16">
        <v>51897.02</v>
      </c>
      <c r="U63" s="16"/>
      <c r="V63" s="16">
        <v>46615.789999999994</v>
      </c>
      <c r="W63" s="16"/>
      <c r="X63" s="16">
        <v>571.9</v>
      </c>
      <c r="Y63" s="16"/>
      <c r="Z63" s="16">
        <v>857.85</v>
      </c>
      <c r="AA63" s="16"/>
      <c r="AB63" s="16">
        <f t="shared" si="5"/>
        <v>158909.22999999998</v>
      </c>
      <c r="AC63" s="15">
        <v>153</v>
      </c>
      <c r="AD63" s="17">
        <f t="shared" si="7"/>
        <v>1038.6224183006534</v>
      </c>
    </row>
    <row r="64" spans="2:30" x14ac:dyDescent="0.35">
      <c r="B64" s="20">
        <v>1162</v>
      </c>
      <c r="C64" s="19" t="s">
        <v>106</v>
      </c>
      <c r="D64" s="15" t="s">
        <v>1538</v>
      </c>
      <c r="E64" s="15" t="str">
        <f t="shared" si="0"/>
        <v>OPERADOR CAMION DE CARGA</v>
      </c>
      <c r="F64" s="15" t="str">
        <f t="shared" si="1"/>
        <v>SINDICALIZADO</v>
      </c>
      <c r="G64" s="19" t="s">
        <v>41</v>
      </c>
      <c r="H64" s="19">
        <f t="shared" si="2"/>
        <v>153</v>
      </c>
      <c r="I64" s="18">
        <f t="shared" si="3"/>
        <v>1</v>
      </c>
      <c r="J64" s="18">
        <f t="shared" si="4"/>
        <v>154</v>
      </c>
      <c r="K64" s="15" t="s">
        <v>8</v>
      </c>
      <c r="L64" s="16">
        <v>43908.030000000013</v>
      </c>
      <c r="M64" s="16">
        <v>8850</v>
      </c>
      <c r="N64" s="16"/>
      <c r="O64" s="16">
        <v>291.21000000000004</v>
      </c>
      <c r="P64" s="16">
        <v>291.21000000000004</v>
      </c>
      <c r="Q64" s="16"/>
      <c r="R64" s="16"/>
      <c r="S64" s="16"/>
      <c r="T64" s="16"/>
      <c r="U64" s="16"/>
      <c r="V64" s="16">
        <v>3838.9</v>
      </c>
      <c r="W64" s="16"/>
      <c r="X64" s="16"/>
      <c r="Y64" s="16"/>
      <c r="Z64" s="16"/>
      <c r="AA64" s="16">
        <v>40995.97</v>
      </c>
      <c r="AB64" s="16">
        <f t="shared" si="5"/>
        <v>16183.380000000012</v>
      </c>
      <c r="AC64" s="15">
        <v>153</v>
      </c>
      <c r="AD64" s="17">
        <f t="shared" si="7"/>
        <v>105.77372549019616</v>
      </c>
    </row>
    <row r="65" spans="2:30" x14ac:dyDescent="0.35">
      <c r="B65" s="20">
        <v>1163</v>
      </c>
      <c r="C65" s="19" t="s">
        <v>107</v>
      </c>
      <c r="D65" s="15" t="s">
        <v>1538</v>
      </c>
      <c r="E65" s="15" t="str">
        <f t="shared" si="0"/>
        <v>OPERADOR CAMION DE CARGA</v>
      </c>
      <c r="F65" s="15" t="str">
        <f t="shared" si="1"/>
        <v>SINDICALIZADO</v>
      </c>
      <c r="G65" s="19" t="s">
        <v>108</v>
      </c>
      <c r="H65" s="19">
        <f t="shared" si="2"/>
        <v>153</v>
      </c>
      <c r="I65" s="18">
        <f t="shared" si="3"/>
        <v>0</v>
      </c>
      <c r="J65" s="18">
        <f t="shared" si="4"/>
        <v>0</v>
      </c>
      <c r="K65" s="15" t="s">
        <v>8</v>
      </c>
      <c r="L65" s="16">
        <v>42770.49</v>
      </c>
      <c r="M65" s="16">
        <v>8850</v>
      </c>
      <c r="N65" s="16">
        <v>1715.7</v>
      </c>
      <c r="O65" s="16">
        <v>4066.3999999999992</v>
      </c>
      <c r="P65" s="16">
        <v>4187.7899999999991</v>
      </c>
      <c r="Q65" s="16"/>
      <c r="R65" s="16">
        <v>571.9</v>
      </c>
      <c r="S65" s="16">
        <v>71.489999999999995</v>
      </c>
      <c r="T65" s="16">
        <v>56000.560000000005</v>
      </c>
      <c r="U65" s="16"/>
      <c r="V65" s="16">
        <v>45260.12999999999</v>
      </c>
      <c r="W65" s="16"/>
      <c r="X65" s="16"/>
      <c r="Y65" s="16"/>
      <c r="Z65" s="16">
        <v>2608.5899999999997</v>
      </c>
      <c r="AA65" s="16"/>
      <c r="AB65" s="16">
        <f t="shared" si="5"/>
        <v>160885.87</v>
      </c>
      <c r="AC65" s="15">
        <v>153</v>
      </c>
      <c r="AD65" s="17">
        <f t="shared" si="7"/>
        <v>1051.541633986928</v>
      </c>
    </row>
    <row r="66" spans="2:30" x14ac:dyDescent="0.35">
      <c r="B66" s="20">
        <v>1165</v>
      </c>
      <c r="C66" s="19" t="s">
        <v>109</v>
      </c>
      <c r="D66" s="15" t="s">
        <v>1538</v>
      </c>
      <c r="E66" s="15" t="str">
        <f t="shared" si="0"/>
        <v>OPERADOR CAMION DE CARGA</v>
      </c>
      <c r="F66" s="15" t="str">
        <f t="shared" si="1"/>
        <v>SINDICALIZADO</v>
      </c>
      <c r="G66" s="19" t="s">
        <v>110</v>
      </c>
      <c r="H66" s="19">
        <f t="shared" si="2"/>
        <v>153</v>
      </c>
      <c r="I66" s="18">
        <f t="shared" si="3"/>
        <v>1</v>
      </c>
      <c r="J66" s="18">
        <f t="shared" si="4"/>
        <v>0</v>
      </c>
      <c r="K66" s="15" t="s">
        <v>8</v>
      </c>
      <c r="L66" s="16">
        <v>42770.49</v>
      </c>
      <c r="M66" s="16">
        <v>8850</v>
      </c>
      <c r="N66" s="16">
        <v>1715.7</v>
      </c>
      <c r="O66" s="16">
        <v>4332.51</v>
      </c>
      <c r="P66" s="16">
        <v>4389.7099999999991</v>
      </c>
      <c r="Q66" s="16"/>
      <c r="R66" s="16"/>
      <c r="S66" s="16"/>
      <c r="T66" s="16">
        <v>57101.02</v>
      </c>
      <c r="U66" s="16"/>
      <c r="V66" s="16">
        <v>47582.170000000006</v>
      </c>
      <c r="W66" s="16"/>
      <c r="X66" s="16"/>
      <c r="Y66" s="16"/>
      <c r="Z66" s="16">
        <v>589.42000000000007</v>
      </c>
      <c r="AA66" s="16"/>
      <c r="AB66" s="16">
        <f t="shared" si="5"/>
        <v>166152.18</v>
      </c>
      <c r="AC66" s="15">
        <v>153</v>
      </c>
      <c r="AD66" s="17">
        <f t="shared" si="7"/>
        <v>1085.9619607843138</v>
      </c>
    </row>
    <row r="67" spans="2:30" x14ac:dyDescent="0.35">
      <c r="B67" s="20">
        <v>1167</v>
      </c>
      <c r="C67" s="19" t="s">
        <v>111</v>
      </c>
      <c r="D67" s="15" t="s">
        <v>1538</v>
      </c>
      <c r="E67" s="15" t="str">
        <f t="shared" si="0"/>
        <v>OPERADOR CAMION DE CARGA</v>
      </c>
      <c r="F67" s="15" t="str">
        <f t="shared" si="1"/>
        <v>SINDICALIZADO</v>
      </c>
      <c r="G67" s="19" t="s">
        <v>112</v>
      </c>
      <c r="H67" s="19">
        <f t="shared" si="2"/>
        <v>153</v>
      </c>
      <c r="I67" s="18">
        <f t="shared" si="3"/>
        <v>1</v>
      </c>
      <c r="J67" s="18">
        <f t="shared" si="4"/>
        <v>0</v>
      </c>
      <c r="K67" s="15" t="s">
        <v>8</v>
      </c>
      <c r="L67" s="16">
        <v>42467.02</v>
      </c>
      <c r="M67" s="16">
        <v>8850</v>
      </c>
      <c r="N67" s="16">
        <v>2019.17</v>
      </c>
      <c r="O67" s="16">
        <v>3164.7299999999996</v>
      </c>
      <c r="P67" s="16">
        <v>3052.12</v>
      </c>
      <c r="Q67" s="16"/>
      <c r="R67" s="16"/>
      <c r="S67" s="16">
        <v>71.489999999999995</v>
      </c>
      <c r="T67" s="16">
        <v>35822.119999999995</v>
      </c>
      <c r="U67" s="16"/>
      <c r="V67" s="16">
        <v>37132.6</v>
      </c>
      <c r="W67" s="16"/>
      <c r="X67" s="16">
        <v>285.95</v>
      </c>
      <c r="Y67" s="16"/>
      <c r="Z67" s="16">
        <v>285.95</v>
      </c>
      <c r="AA67" s="16"/>
      <c r="AB67" s="16">
        <f t="shared" si="5"/>
        <v>132007.35</v>
      </c>
      <c r="AC67" s="15">
        <v>153</v>
      </c>
      <c r="AD67" s="27">
        <v>976.79</v>
      </c>
    </row>
    <row r="68" spans="2:30" x14ac:dyDescent="0.35">
      <c r="B68" s="20">
        <v>1168</v>
      </c>
      <c r="C68" s="19" t="s">
        <v>113</v>
      </c>
      <c r="D68" s="15" t="s">
        <v>1538</v>
      </c>
      <c r="E68" s="15" t="str">
        <f t="shared" si="0"/>
        <v>OPERADOR CAMION DE CARGA</v>
      </c>
      <c r="F68" s="15" t="str">
        <f t="shared" si="1"/>
        <v>SINDICALIZADO</v>
      </c>
      <c r="G68" s="19" t="s">
        <v>41</v>
      </c>
      <c r="H68" s="19">
        <f t="shared" si="2"/>
        <v>153</v>
      </c>
      <c r="I68" s="18">
        <f t="shared" si="3"/>
        <v>1</v>
      </c>
      <c r="J68" s="18">
        <f t="shared" si="4"/>
        <v>0</v>
      </c>
      <c r="K68" s="15" t="s">
        <v>8</v>
      </c>
      <c r="L68" s="16">
        <v>42181.07</v>
      </c>
      <c r="M68" s="16">
        <v>8850</v>
      </c>
      <c r="N68" s="16">
        <v>2305.12</v>
      </c>
      <c r="O68" s="16">
        <v>4448.6499999999996</v>
      </c>
      <c r="P68" s="16">
        <v>4448.6499999999996</v>
      </c>
      <c r="Q68" s="16"/>
      <c r="R68" s="16"/>
      <c r="S68" s="16"/>
      <c r="T68" s="16">
        <v>49596.460000000006</v>
      </c>
      <c r="U68" s="16"/>
      <c r="V68" s="16">
        <v>48260</v>
      </c>
      <c r="W68" s="16"/>
      <c r="X68" s="16"/>
      <c r="Y68" s="16"/>
      <c r="Z68" s="16"/>
      <c r="AA68" s="16"/>
      <c r="AB68" s="16">
        <f t="shared" si="5"/>
        <v>160089.95000000001</v>
      </c>
      <c r="AC68" s="15">
        <v>153</v>
      </c>
      <c r="AD68" s="17">
        <f t="shared" ref="AD68:AD80" si="8">AB68/AC68</f>
        <v>1046.3395424836601</v>
      </c>
    </row>
    <row r="69" spans="2:30" x14ac:dyDescent="0.35">
      <c r="B69" s="20">
        <v>1169</v>
      </c>
      <c r="C69" s="19" t="s">
        <v>114</v>
      </c>
      <c r="D69" s="15" t="s">
        <v>1538</v>
      </c>
      <c r="E69" s="15" t="str">
        <f t="shared" ref="E69:E132" si="9">VLOOKUP(B69,CAT,2,FALSE)</f>
        <v>OPERADOR CAMION DE CARGA</v>
      </c>
      <c r="F69" s="15" t="str">
        <f t="shared" ref="F69:F132" si="10">VLOOKUP(B69,CAT,3,FALSE)</f>
        <v>SINDICALIZADO</v>
      </c>
      <c r="G69" s="19" t="s">
        <v>41</v>
      </c>
      <c r="H69" s="19">
        <f t="shared" ref="H69:H132" si="11">IF(DATEDIF(G69,$I$2,"d")+1&gt;$J$2,$J$2,DATEDIF(G69,$I$2,"d")+1)</f>
        <v>153</v>
      </c>
      <c r="I69" s="18">
        <f t="shared" ref="I69:I132" si="12">IFERROR(VLOOKUP(B69,faltas,5,FALSE),0)</f>
        <v>1</v>
      </c>
      <c r="J69" s="18">
        <f t="shared" ref="J69:J132" si="13">IFERROR(VLOOKUP(B69,incapacidad,3,FALSE),0)</f>
        <v>0</v>
      </c>
      <c r="K69" s="15" t="s">
        <v>8</v>
      </c>
      <c r="L69" s="16">
        <v>42198.59</v>
      </c>
      <c r="M69" s="16">
        <v>8850</v>
      </c>
      <c r="N69" s="16">
        <v>2287.6</v>
      </c>
      <c r="O69" s="16">
        <v>3589.58</v>
      </c>
      <c r="P69" s="16">
        <v>4448.6499999999996</v>
      </c>
      <c r="Q69" s="16"/>
      <c r="R69" s="16"/>
      <c r="S69" s="16"/>
      <c r="T69" s="16">
        <v>57911.939999999995</v>
      </c>
      <c r="U69" s="16"/>
      <c r="V69" s="16">
        <v>48260</v>
      </c>
      <c r="W69" s="16"/>
      <c r="X69" s="16"/>
      <c r="Y69" s="16"/>
      <c r="Z69" s="16"/>
      <c r="AA69" s="16"/>
      <c r="AB69" s="16">
        <f t="shared" ref="AB69:AB132" si="14">SUM(L69:W69)-SUM(X69:AA69)</f>
        <v>167546.35999999999</v>
      </c>
      <c r="AC69" s="15">
        <v>153</v>
      </c>
      <c r="AD69" s="17">
        <f t="shared" si="8"/>
        <v>1095.0742483660131</v>
      </c>
    </row>
    <row r="70" spans="2:30" x14ac:dyDescent="0.35">
      <c r="B70" s="20">
        <v>1170</v>
      </c>
      <c r="C70" s="19" t="s">
        <v>115</v>
      </c>
      <c r="D70" s="15" t="s">
        <v>1538</v>
      </c>
      <c r="E70" s="15" t="str">
        <f t="shared" si="9"/>
        <v>OPERADOR CAMION DE CARGA</v>
      </c>
      <c r="F70" s="15" t="str">
        <f t="shared" si="10"/>
        <v>SINDICALIZADO</v>
      </c>
      <c r="G70" s="19" t="s">
        <v>41</v>
      </c>
      <c r="H70" s="19">
        <f t="shared" si="11"/>
        <v>153</v>
      </c>
      <c r="I70" s="18">
        <f t="shared" si="12"/>
        <v>2</v>
      </c>
      <c r="J70" s="18">
        <f t="shared" si="13"/>
        <v>0</v>
      </c>
      <c r="K70" s="15" t="s">
        <v>8</v>
      </c>
      <c r="L70" s="16">
        <v>42198.59</v>
      </c>
      <c r="M70" s="16">
        <v>8850</v>
      </c>
      <c r="N70" s="16">
        <v>2287.6</v>
      </c>
      <c r="O70" s="16">
        <v>3830.62</v>
      </c>
      <c r="P70" s="16">
        <v>3562.19</v>
      </c>
      <c r="Q70" s="16"/>
      <c r="R70" s="16"/>
      <c r="S70" s="16"/>
      <c r="T70" s="16">
        <v>60683.740000000005</v>
      </c>
      <c r="U70" s="16"/>
      <c r="V70" s="16">
        <v>47273.479999999996</v>
      </c>
      <c r="W70" s="16"/>
      <c r="X70" s="16">
        <v>571.9</v>
      </c>
      <c r="Y70" s="16"/>
      <c r="Z70" s="16">
        <v>285.95</v>
      </c>
      <c r="AA70" s="16"/>
      <c r="AB70" s="16">
        <f t="shared" si="14"/>
        <v>167828.37</v>
      </c>
      <c r="AC70" s="15">
        <v>153</v>
      </c>
      <c r="AD70" s="17">
        <f t="shared" si="8"/>
        <v>1096.9174509803922</v>
      </c>
    </row>
    <row r="71" spans="2:30" x14ac:dyDescent="0.35">
      <c r="B71" s="20">
        <v>1171</v>
      </c>
      <c r="C71" s="19" t="s">
        <v>116</v>
      </c>
      <c r="D71" s="15" t="s">
        <v>1538</v>
      </c>
      <c r="E71" s="15" t="str">
        <f t="shared" si="9"/>
        <v>OPERADOR CAMION DE CARGA</v>
      </c>
      <c r="F71" s="15" t="str">
        <f t="shared" si="10"/>
        <v>SINDICALIZADO</v>
      </c>
      <c r="G71" s="19" t="s">
        <v>41</v>
      </c>
      <c r="H71" s="19">
        <f t="shared" si="11"/>
        <v>153</v>
      </c>
      <c r="I71" s="18">
        <f t="shared" si="12"/>
        <v>6</v>
      </c>
      <c r="J71" s="18">
        <f t="shared" si="13"/>
        <v>4</v>
      </c>
      <c r="K71" s="15" t="s">
        <v>8</v>
      </c>
      <c r="L71" s="16">
        <v>42146.03</v>
      </c>
      <c r="M71" s="16">
        <v>8850</v>
      </c>
      <c r="N71" s="16">
        <v>2322.64</v>
      </c>
      <c r="O71" s="16">
        <v>3048.0499999999997</v>
      </c>
      <c r="P71" s="16">
        <v>2981.5399999999995</v>
      </c>
      <c r="Q71" s="16"/>
      <c r="R71" s="16"/>
      <c r="S71" s="16"/>
      <c r="T71" s="16">
        <v>53627.419999999991</v>
      </c>
      <c r="U71" s="16"/>
      <c r="V71" s="16">
        <v>45219.829999999994</v>
      </c>
      <c r="W71" s="16"/>
      <c r="X71" s="16">
        <v>1143.8</v>
      </c>
      <c r="Y71" s="16"/>
      <c r="Z71" s="16">
        <v>285.95</v>
      </c>
      <c r="AA71" s="16">
        <v>1213.8800000000001</v>
      </c>
      <c r="AB71" s="16">
        <f t="shared" si="14"/>
        <v>155551.87999999998</v>
      </c>
      <c r="AC71" s="15">
        <v>153</v>
      </c>
      <c r="AD71" s="17">
        <f t="shared" si="8"/>
        <v>1016.6789542483658</v>
      </c>
    </row>
    <row r="72" spans="2:30" x14ac:dyDescent="0.35">
      <c r="B72" s="20">
        <v>1172</v>
      </c>
      <c r="C72" s="19" t="s">
        <v>1569</v>
      </c>
      <c r="D72" s="15" t="s">
        <v>1538</v>
      </c>
      <c r="E72" s="15" t="str">
        <f t="shared" si="9"/>
        <v>OPERADOR DE TROMPO</v>
      </c>
      <c r="F72" s="15" t="str">
        <f t="shared" si="10"/>
        <v>SINDICALIZADO</v>
      </c>
      <c r="G72" s="19" t="s">
        <v>1560</v>
      </c>
      <c r="H72" s="19">
        <f t="shared" si="11"/>
        <v>97</v>
      </c>
      <c r="I72" s="18">
        <f t="shared" si="12"/>
        <v>0</v>
      </c>
      <c r="J72" s="18">
        <f t="shared" si="13"/>
        <v>0</v>
      </c>
      <c r="K72" s="15" t="s">
        <v>276</v>
      </c>
      <c r="L72" s="16">
        <v>28160.65</v>
      </c>
      <c r="M72" s="16">
        <v>5310</v>
      </c>
      <c r="N72" s="16"/>
      <c r="O72" s="16">
        <v>2816.0899999999997</v>
      </c>
      <c r="P72" s="16">
        <v>2816.0899999999997</v>
      </c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>
        <f t="shared" si="14"/>
        <v>39102.829999999994</v>
      </c>
      <c r="AC72" s="15">
        <v>153</v>
      </c>
      <c r="AD72" s="17">
        <f t="shared" si="8"/>
        <v>255.57405228758165</v>
      </c>
    </row>
    <row r="73" spans="2:30" x14ac:dyDescent="0.35">
      <c r="B73" s="20">
        <v>1173</v>
      </c>
      <c r="C73" s="19" t="s">
        <v>117</v>
      </c>
      <c r="D73" s="15" t="s">
        <v>1538</v>
      </c>
      <c r="E73" s="15" t="str">
        <f t="shared" si="9"/>
        <v>OPERADOR CAMION DE CARGA</v>
      </c>
      <c r="F73" s="15" t="str">
        <f t="shared" si="10"/>
        <v>SINDICALIZADO</v>
      </c>
      <c r="G73" s="19" t="s">
        <v>41</v>
      </c>
      <c r="H73" s="19">
        <f t="shared" si="11"/>
        <v>153</v>
      </c>
      <c r="I73" s="18">
        <f t="shared" si="12"/>
        <v>5</v>
      </c>
      <c r="J73" s="18">
        <f t="shared" si="13"/>
        <v>0</v>
      </c>
      <c r="K73" s="15" t="s">
        <v>8</v>
      </c>
      <c r="L73" s="16">
        <v>42163.549999999996</v>
      </c>
      <c r="M73" s="16">
        <v>8850</v>
      </c>
      <c r="N73" s="16">
        <v>2322.64</v>
      </c>
      <c r="O73" s="16">
        <v>4244.97</v>
      </c>
      <c r="P73" s="16">
        <v>3512.5899999999997</v>
      </c>
      <c r="Q73" s="16"/>
      <c r="R73" s="16"/>
      <c r="S73" s="16"/>
      <c r="T73" s="16">
        <v>59353.56</v>
      </c>
      <c r="U73" s="16"/>
      <c r="V73" s="16">
        <v>47582.169999999991</v>
      </c>
      <c r="W73" s="16"/>
      <c r="X73" s="16">
        <v>589.42000000000007</v>
      </c>
      <c r="Y73" s="16"/>
      <c r="Z73" s="16"/>
      <c r="AA73" s="16"/>
      <c r="AB73" s="16">
        <f t="shared" si="14"/>
        <v>167440.05999999997</v>
      </c>
      <c r="AC73" s="15">
        <v>153</v>
      </c>
      <c r="AD73" s="17">
        <f t="shared" si="8"/>
        <v>1094.3794771241828</v>
      </c>
    </row>
    <row r="74" spans="2:30" x14ac:dyDescent="0.35">
      <c r="B74" s="20">
        <v>1174</v>
      </c>
      <c r="C74" s="19" t="s">
        <v>118</v>
      </c>
      <c r="D74" s="15" t="s">
        <v>1538</v>
      </c>
      <c r="E74" s="15" t="str">
        <f t="shared" si="9"/>
        <v>OPERADOR CAMION DE CARGA</v>
      </c>
      <c r="F74" s="15" t="str">
        <f t="shared" si="10"/>
        <v>SINDICALIZADO</v>
      </c>
      <c r="G74" s="19" t="s">
        <v>41</v>
      </c>
      <c r="H74" s="19">
        <f t="shared" si="11"/>
        <v>153</v>
      </c>
      <c r="I74" s="18">
        <f t="shared" si="12"/>
        <v>10</v>
      </c>
      <c r="J74" s="18">
        <f t="shared" si="13"/>
        <v>0</v>
      </c>
      <c r="K74" s="15" t="s">
        <v>8</v>
      </c>
      <c r="L74" s="16">
        <v>42484.539999999994</v>
      </c>
      <c r="M74" s="16">
        <v>8850</v>
      </c>
      <c r="N74" s="16">
        <v>2001.65</v>
      </c>
      <c r="O74" s="16">
        <v>3315.9200000000005</v>
      </c>
      <c r="P74" s="16">
        <v>2678.06</v>
      </c>
      <c r="Q74" s="16"/>
      <c r="R74" s="16"/>
      <c r="S74" s="16"/>
      <c r="T74" s="16">
        <v>57153.14</v>
      </c>
      <c r="U74" s="16"/>
      <c r="V74" s="16">
        <v>45917.81</v>
      </c>
      <c r="W74" s="16"/>
      <c r="X74" s="16">
        <v>1733.2200000000003</v>
      </c>
      <c r="Y74" s="16"/>
      <c r="Z74" s="16">
        <v>303.47000000000003</v>
      </c>
      <c r="AA74" s="16"/>
      <c r="AB74" s="16">
        <f t="shared" si="14"/>
        <v>160364.43</v>
      </c>
      <c r="AC74" s="15">
        <v>153</v>
      </c>
      <c r="AD74" s="17">
        <f t="shared" si="8"/>
        <v>1048.1335294117646</v>
      </c>
    </row>
    <row r="75" spans="2:30" x14ac:dyDescent="0.35">
      <c r="B75" s="20">
        <v>1177</v>
      </c>
      <c r="C75" s="19" t="s">
        <v>120</v>
      </c>
      <c r="D75" s="15" t="s">
        <v>1538</v>
      </c>
      <c r="E75" s="15" t="str">
        <f t="shared" si="9"/>
        <v>OPERADOR CAMION DE CARGA</v>
      </c>
      <c r="F75" s="15" t="str">
        <f t="shared" si="10"/>
        <v>SINDICALIZADO</v>
      </c>
      <c r="G75" s="19" t="s">
        <v>41</v>
      </c>
      <c r="H75" s="19">
        <f t="shared" si="11"/>
        <v>153</v>
      </c>
      <c r="I75" s="18">
        <f t="shared" si="12"/>
        <v>3</v>
      </c>
      <c r="J75" s="18">
        <f t="shared" si="13"/>
        <v>0</v>
      </c>
      <c r="K75" s="15" t="s">
        <v>8</v>
      </c>
      <c r="L75" s="16">
        <v>42198.590000000018</v>
      </c>
      <c r="M75" s="16">
        <v>8850</v>
      </c>
      <c r="N75" s="16">
        <v>2287.6</v>
      </c>
      <c r="O75" s="16">
        <v>4273.5599999999995</v>
      </c>
      <c r="P75" s="16">
        <v>3161.8599999999997</v>
      </c>
      <c r="Q75" s="16"/>
      <c r="R75" s="16"/>
      <c r="S75" s="16"/>
      <c r="T75" s="16">
        <v>56687.7</v>
      </c>
      <c r="U75" s="16"/>
      <c r="V75" s="16">
        <v>47273.48</v>
      </c>
      <c r="W75" s="16"/>
      <c r="X75" s="16">
        <v>857.84999999999991</v>
      </c>
      <c r="Y75" s="16"/>
      <c r="Z75" s="16"/>
      <c r="AA75" s="16"/>
      <c r="AB75" s="16">
        <f t="shared" si="14"/>
        <v>163874.94</v>
      </c>
      <c r="AC75" s="15">
        <v>153</v>
      </c>
      <c r="AD75" s="17">
        <f t="shared" si="8"/>
        <v>1071.0780392156862</v>
      </c>
    </row>
    <row r="76" spans="2:30" x14ac:dyDescent="0.35">
      <c r="B76" s="20">
        <v>1178</v>
      </c>
      <c r="C76" s="19" t="s">
        <v>121</v>
      </c>
      <c r="D76" s="15" t="s">
        <v>1538</v>
      </c>
      <c r="E76" s="15" t="str">
        <f t="shared" si="9"/>
        <v>OPERADOR CAMION DE CARGA</v>
      </c>
      <c r="F76" s="15" t="str">
        <f t="shared" si="10"/>
        <v>SINDICALIZADO</v>
      </c>
      <c r="G76" s="19" t="s">
        <v>122</v>
      </c>
      <c r="H76" s="19">
        <f t="shared" si="11"/>
        <v>153</v>
      </c>
      <c r="I76" s="18">
        <f t="shared" si="12"/>
        <v>4</v>
      </c>
      <c r="J76" s="18">
        <f t="shared" si="13"/>
        <v>0</v>
      </c>
      <c r="K76" s="15" t="s">
        <v>8</v>
      </c>
      <c r="L76" s="16">
        <v>42770.49000000002</v>
      </c>
      <c r="M76" s="16">
        <v>8850</v>
      </c>
      <c r="N76" s="16">
        <v>1715.7</v>
      </c>
      <c r="O76" s="16">
        <v>4037.7899999999995</v>
      </c>
      <c r="P76" s="16">
        <v>3512.5899999999997</v>
      </c>
      <c r="Q76" s="16"/>
      <c r="R76" s="16"/>
      <c r="S76" s="16"/>
      <c r="T76" s="16">
        <v>46063.280000000013</v>
      </c>
      <c r="U76" s="16"/>
      <c r="V76" s="16">
        <v>47253.33</v>
      </c>
      <c r="W76" s="16"/>
      <c r="X76" s="16">
        <v>589.42000000000007</v>
      </c>
      <c r="Y76" s="16"/>
      <c r="Z76" s="16">
        <v>285.95</v>
      </c>
      <c r="AA76" s="16"/>
      <c r="AB76" s="16">
        <f t="shared" si="14"/>
        <v>153327.81000000006</v>
      </c>
      <c r="AC76" s="15">
        <v>153</v>
      </c>
      <c r="AD76" s="17">
        <f t="shared" si="8"/>
        <v>1002.1425490196082</v>
      </c>
    </row>
    <row r="77" spans="2:30" x14ac:dyDescent="0.35">
      <c r="B77" s="20">
        <v>1179</v>
      </c>
      <c r="C77" s="19" t="s">
        <v>123</v>
      </c>
      <c r="D77" s="15" t="s">
        <v>1538</v>
      </c>
      <c r="E77" s="15" t="str">
        <f t="shared" si="9"/>
        <v>OPERADOR CAMION DE CARGA</v>
      </c>
      <c r="F77" s="15" t="str">
        <f t="shared" si="10"/>
        <v>SINDICALIZADO</v>
      </c>
      <c r="G77" s="19" t="s">
        <v>41</v>
      </c>
      <c r="H77" s="19">
        <f t="shared" si="11"/>
        <v>153</v>
      </c>
      <c r="I77" s="18">
        <f t="shared" si="12"/>
        <v>2</v>
      </c>
      <c r="J77" s="18">
        <f t="shared" si="13"/>
        <v>0</v>
      </c>
      <c r="K77" s="15" t="s">
        <v>8</v>
      </c>
      <c r="L77" s="16">
        <v>42163.550000000017</v>
      </c>
      <c r="M77" s="16">
        <v>8850</v>
      </c>
      <c r="N77" s="16">
        <v>2322.64</v>
      </c>
      <c r="O77" s="16">
        <v>4068.1399999999994</v>
      </c>
      <c r="P77" s="16">
        <v>4019.7199999999993</v>
      </c>
      <c r="Q77" s="16"/>
      <c r="R77" s="16">
        <v>571.9</v>
      </c>
      <c r="S77" s="16">
        <v>71.489999999999995</v>
      </c>
      <c r="T77" s="16">
        <v>62215.219999999987</v>
      </c>
      <c r="U77" s="16"/>
      <c r="V77" s="16">
        <v>47931.16</v>
      </c>
      <c r="W77" s="16"/>
      <c r="X77" s="16">
        <v>285.95</v>
      </c>
      <c r="Y77" s="16"/>
      <c r="Z77" s="16"/>
      <c r="AA77" s="16"/>
      <c r="AB77" s="16">
        <f t="shared" si="14"/>
        <v>171927.87</v>
      </c>
      <c r="AC77" s="15">
        <v>153</v>
      </c>
      <c r="AD77" s="17">
        <f t="shared" si="8"/>
        <v>1123.711568627451</v>
      </c>
    </row>
    <row r="78" spans="2:30" x14ac:dyDescent="0.35">
      <c r="B78" s="20">
        <v>1180</v>
      </c>
      <c r="C78" s="19" t="s">
        <v>124</v>
      </c>
      <c r="D78" s="15" t="s">
        <v>1538</v>
      </c>
      <c r="E78" s="15" t="str">
        <f t="shared" si="9"/>
        <v>OPERADOR CAMION DE CARGA</v>
      </c>
      <c r="F78" s="15" t="str">
        <f t="shared" si="10"/>
        <v>SINDICALIZADO</v>
      </c>
      <c r="G78" s="19" t="s">
        <v>125</v>
      </c>
      <c r="H78" s="19">
        <f t="shared" si="11"/>
        <v>153</v>
      </c>
      <c r="I78" s="18">
        <f t="shared" si="12"/>
        <v>5</v>
      </c>
      <c r="J78" s="18">
        <f t="shared" si="13"/>
        <v>7</v>
      </c>
      <c r="K78" s="15" t="s">
        <v>8</v>
      </c>
      <c r="L78" s="16">
        <v>42181.070000000022</v>
      </c>
      <c r="M78" s="16">
        <v>8850</v>
      </c>
      <c r="N78" s="16">
        <v>2305.12</v>
      </c>
      <c r="O78" s="16">
        <v>3578.5299999999993</v>
      </c>
      <c r="P78" s="16">
        <v>3819.5499999999997</v>
      </c>
      <c r="Q78" s="16"/>
      <c r="R78" s="16"/>
      <c r="S78" s="16"/>
      <c r="T78" s="16">
        <v>52691.979999999996</v>
      </c>
      <c r="U78" s="16"/>
      <c r="V78" s="16">
        <v>45629.26</v>
      </c>
      <c r="W78" s="16"/>
      <c r="X78" s="16">
        <v>285.95</v>
      </c>
      <c r="Y78" s="16"/>
      <c r="Z78" s="16"/>
      <c r="AA78" s="16">
        <v>2001.65</v>
      </c>
      <c r="AB78" s="16">
        <f t="shared" si="14"/>
        <v>156767.91000000003</v>
      </c>
      <c r="AC78" s="15">
        <v>153</v>
      </c>
      <c r="AD78" s="17">
        <f t="shared" si="8"/>
        <v>1024.6268627450982</v>
      </c>
    </row>
    <row r="79" spans="2:30" x14ac:dyDescent="0.35">
      <c r="B79" s="20">
        <v>1181</v>
      </c>
      <c r="C79" s="19" t="s">
        <v>126</v>
      </c>
      <c r="D79" s="15" t="s">
        <v>1538</v>
      </c>
      <c r="E79" s="15" t="str">
        <f t="shared" si="9"/>
        <v>OPERADOR CAMION DE CARGA</v>
      </c>
      <c r="F79" s="15" t="str">
        <f t="shared" si="10"/>
        <v>SINDICALIZADO</v>
      </c>
      <c r="G79" s="19" t="s">
        <v>41</v>
      </c>
      <c r="H79" s="19">
        <f t="shared" si="11"/>
        <v>153</v>
      </c>
      <c r="I79" s="18">
        <f t="shared" si="12"/>
        <v>5</v>
      </c>
      <c r="J79" s="18">
        <f t="shared" si="13"/>
        <v>0</v>
      </c>
      <c r="K79" s="15" t="s">
        <v>8</v>
      </c>
      <c r="L79" s="16">
        <v>42198.590000000018</v>
      </c>
      <c r="M79" s="16">
        <v>8850</v>
      </c>
      <c r="N79" s="16">
        <v>2287.6</v>
      </c>
      <c r="O79" s="16">
        <v>3569.77</v>
      </c>
      <c r="P79" s="16">
        <v>3410.47</v>
      </c>
      <c r="Q79" s="16"/>
      <c r="R79" s="16"/>
      <c r="S79" s="16"/>
      <c r="T79" s="16">
        <v>57878.000000000007</v>
      </c>
      <c r="U79" s="16"/>
      <c r="V79" s="16">
        <v>45857.37</v>
      </c>
      <c r="W79" s="16"/>
      <c r="X79" s="16">
        <v>571.9</v>
      </c>
      <c r="Y79" s="16"/>
      <c r="Z79" s="16">
        <v>1517.3500000000001</v>
      </c>
      <c r="AA79" s="16"/>
      <c r="AB79" s="16">
        <f t="shared" si="14"/>
        <v>161962.55000000002</v>
      </c>
      <c r="AC79" s="15">
        <v>153</v>
      </c>
      <c r="AD79" s="17">
        <f t="shared" si="8"/>
        <v>1058.5787581699346</v>
      </c>
    </row>
    <row r="80" spans="2:30" x14ac:dyDescent="0.35">
      <c r="B80" s="20">
        <v>1182</v>
      </c>
      <c r="C80" s="19" t="s">
        <v>127</v>
      </c>
      <c r="D80" s="15" t="s">
        <v>1538</v>
      </c>
      <c r="E80" s="15" t="str">
        <f t="shared" si="9"/>
        <v>OPERADOR CAMION DE CARGA</v>
      </c>
      <c r="F80" s="15" t="str">
        <f t="shared" si="10"/>
        <v>SINDICALIZADO</v>
      </c>
      <c r="G80" s="19" t="s">
        <v>128</v>
      </c>
      <c r="H80" s="19">
        <f t="shared" si="11"/>
        <v>153</v>
      </c>
      <c r="I80" s="18">
        <f t="shared" si="12"/>
        <v>0</v>
      </c>
      <c r="J80" s="18">
        <f t="shared" si="13"/>
        <v>0</v>
      </c>
      <c r="K80" s="15" t="s">
        <v>8</v>
      </c>
      <c r="L80" s="16">
        <v>42770.49000000002</v>
      </c>
      <c r="M80" s="16">
        <v>8850</v>
      </c>
      <c r="N80" s="16">
        <v>1715.7</v>
      </c>
      <c r="O80" s="16">
        <v>4391.46</v>
      </c>
      <c r="P80" s="16">
        <v>4448.6499999999996</v>
      </c>
      <c r="Q80" s="16"/>
      <c r="R80" s="16">
        <v>571.9</v>
      </c>
      <c r="S80" s="16">
        <v>71.489999999999995</v>
      </c>
      <c r="T80" s="16">
        <v>63454.94</v>
      </c>
      <c r="U80" s="16"/>
      <c r="V80" s="16">
        <v>48260</v>
      </c>
      <c r="W80" s="16"/>
      <c r="X80" s="16"/>
      <c r="Y80" s="16"/>
      <c r="Z80" s="16"/>
      <c r="AA80" s="16"/>
      <c r="AB80" s="16">
        <f t="shared" si="14"/>
        <v>174534.63</v>
      </c>
      <c r="AC80" s="15">
        <v>153</v>
      </c>
      <c r="AD80" s="17">
        <f t="shared" si="8"/>
        <v>1140.7492156862745</v>
      </c>
    </row>
    <row r="81" spans="2:30" x14ac:dyDescent="0.35">
      <c r="B81" s="20">
        <v>1184</v>
      </c>
      <c r="C81" s="19" t="s">
        <v>130</v>
      </c>
      <c r="D81" s="15" t="s">
        <v>1538</v>
      </c>
      <c r="E81" s="15" t="str">
        <f t="shared" si="9"/>
        <v>OPERADOR CAMION DE CARGA</v>
      </c>
      <c r="F81" s="15" t="str">
        <f t="shared" si="10"/>
        <v>SINDICALIZADO</v>
      </c>
      <c r="G81" s="19" t="s">
        <v>41</v>
      </c>
      <c r="H81" s="19">
        <f t="shared" si="11"/>
        <v>153</v>
      </c>
      <c r="I81" s="18">
        <f t="shared" si="12"/>
        <v>0</v>
      </c>
      <c r="J81" s="18">
        <f t="shared" si="13"/>
        <v>0</v>
      </c>
      <c r="K81" s="15" t="s">
        <v>8</v>
      </c>
      <c r="L81" s="16">
        <v>43750.350000000006</v>
      </c>
      <c r="M81" s="16">
        <v>8850</v>
      </c>
      <c r="N81" s="16"/>
      <c r="O81" s="16">
        <v>428.93</v>
      </c>
      <c r="P81" s="16">
        <v>428.93</v>
      </c>
      <c r="Q81" s="16"/>
      <c r="R81" s="16"/>
      <c r="S81" s="16"/>
      <c r="T81" s="16">
        <v>16216.84</v>
      </c>
      <c r="U81" s="16"/>
      <c r="V81" s="16">
        <v>6905.7000000000007</v>
      </c>
      <c r="W81" s="16"/>
      <c r="X81" s="16"/>
      <c r="Y81" s="16"/>
      <c r="Z81" s="16"/>
      <c r="AA81" s="16"/>
      <c r="AB81" s="16">
        <f t="shared" si="14"/>
        <v>76580.75</v>
      </c>
      <c r="AC81" s="15">
        <v>153</v>
      </c>
      <c r="AD81" s="27">
        <v>1165.55</v>
      </c>
    </row>
    <row r="82" spans="2:30" x14ac:dyDescent="0.35">
      <c r="B82" s="20">
        <v>1185</v>
      </c>
      <c r="C82" s="19" t="s">
        <v>131</v>
      </c>
      <c r="D82" s="15" t="s">
        <v>1538</v>
      </c>
      <c r="E82" s="15" t="str">
        <f t="shared" si="9"/>
        <v>OPERADOR CAMION DE CARGA</v>
      </c>
      <c r="F82" s="15" t="str">
        <f t="shared" si="10"/>
        <v>SINDICALIZADO</v>
      </c>
      <c r="G82" s="19" t="s">
        <v>132</v>
      </c>
      <c r="H82" s="19">
        <f t="shared" si="11"/>
        <v>153</v>
      </c>
      <c r="I82" s="18">
        <f t="shared" si="12"/>
        <v>0</v>
      </c>
      <c r="J82" s="18">
        <f t="shared" si="13"/>
        <v>0</v>
      </c>
      <c r="K82" s="15" t="s">
        <v>8</v>
      </c>
      <c r="L82" s="16">
        <v>42770.49000000002</v>
      </c>
      <c r="M82" s="16">
        <v>8850</v>
      </c>
      <c r="N82" s="16">
        <v>1715.7</v>
      </c>
      <c r="O82" s="16">
        <v>4277.07</v>
      </c>
      <c r="P82" s="16">
        <v>4334.2599999999993</v>
      </c>
      <c r="Q82" s="16">
        <v>606.94000000000005</v>
      </c>
      <c r="R82" s="16">
        <v>571.9</v>
      </c>
      <c r="S82" s="16"/>
      <c r="T82" s="16">
        <v>54796.999999999993</v>
      </c>
      <c r="U82" s="16"/>
      <c r="V82" s="16">
        <v>46944.63</v>
      </c>
      <c r="W82" s="16"/>
      <c r="X82" s="16"/>
      <c r="Y82" s="16"/>
      <c r="Z82" s="16">
        <v>1143.8</v>
      </c>
      <c r="AA82" s="16"/>
      <c r="AB82" s="16">
        <f t="shared" si="14"/>
        <v>163724.19000000003</v>
      </c>
      <c r="AC82" s="15">
        <v>153</v>
      </c>
      <c r="AD82" s="17">
        <f t="shared" ref="AD82:AD94" si="15">AB82/AC82</f>
        <v>1070.0927450980394</v>
      </c>
    </row>
    <row r="83" spans="2:30" x14ac:dyDescent="0.35">
      <c r="B83" s="20">
        <v>1186</v>
      </c>
      <c r="C83" s="19" t="s">
        <v>133</v>
      </c>
      <c r="D83" s="15" t="s">
        <v>1538</v>
      </c>
      <c r="E83" s="15" t="str">
        <f t="shared" si="9"/>
        <v>OPERADOR CAMION DE CARGA</v>
      </c>
      <c r="F83" s="15" t="str">
        <f t="shared" si="10"/>
        <v>SINDICALIZADO</v>
      </c>
      <c r="G83" s="19" t="s">
        <v>93</v>
      </c>
      <c r="H83" s="19">
        <f t="shared" si="11"/>
        <v>153</v>
      </c>
      <c r="I83" s="18">
        <f t="shared" si="12"/>
        <v>1</v>
      </c>
      <c r="J83" s="18">
        <f t="shared" si="13"/>
        <v>0</v>
      </c>
      <c r="K83" s="15" t="s">
        <v>8</v>
      </c>
      <c r="L83" s="16">
        <v>42181.070000000029</v>
      </c>
      <c r="M83" s="16">
        <v>8850</v>
      </c>
      <c r="N83" s="16">
        <v>2305.12</v>
      </c>
      <c r="O83" s="16">
        <v>4121.82</v>
      </c>
      <c r="P83" s="16">
        <v>4334.2599999999993</v>
      </c>
      <c r="Q83" s="16"/>
      <c r="R83" s="16"/>
      <c r="S83" s="16"/>
      <c r="T83" s="16">
        <v>32282.22</v>
      </c>
      <c r="U83" s="16"/>
      <c r="V83" s="16">
        <v>47931.16</v>
      </c>
      <c r="W83" s="16"/>
      <c r="X83" s="16"/>
      <c r="Y83" s="16"/>
      <c r="Z83" s="16">
        <v>1143.8</v>
      </c>
      <c r="AA83" s="16"/>
      <c r="AB83" s="16">
        <f t="shared" si="14"/>
        <v>140861.85000000003</v>
      </c>
      <c r="AC83" s="15">
        <v>153</v>
      </c>
      <c r="AD83" s="17">
        <f t="shared" si="15"/>
        <v>920.66568627450999</v>
      </c>
    </row>
    <row r="84" spans="2:30" x14ac:dyDescent="0.35">
      <c r="B84" s="20">
        <v>1187</v>
      </c>
      <c r="C84" s="19" t="s">
        <v>134</v>
      </c>
      <c r="D84" s="15" t="s">
        <v>1538</v>
      </c>
      <c r="E84" s="15" t="str">
        <f t="shared" si="9"/>
        <v>OPERADOR CAMION DE CARGA</v>
      </c>
      <c r="F84" s="15" t="str">
        <f t="shared" si="10"/>
        <v>SINDICALIZADO</v>
      </c>
      <c r="G84" s="19" t="s">
        <v>93</v>
      </c>
      <c r="H84" s="19">
        <f t="shared" si="11"/>
        <v>153</v>
      </c>
      <c r="I84" s="18">
        <f t="shared" si="12"/>
        <v>0</v>
      </c>
      <c r="J84" s="18">
        <f t="shared" si="13"/>
        <v>0</v>
      </c>
      <c r="K84" s="15" t="s">
        <v>8</v>
      </c>
      <c r="L84" s="16">
        <v>42198.590000000018</v>
      </c>
      <c r="M84" s="16">
        <v>8850</v>
      </c>
      <c r="N84" s="16">
        <v>2287.6</v>
      </c>
      <c r="O84" s="16">
        <v>4000.45</v>
      </c>
      <c r="P84" s="16">
        <v>4448.6499999999996</v>
      </c>
      <c r="Q84" s="16"/>
      <c r="R84" s="16">
        <v>1178.8400000000001</v>
      </c>
      <c r="S84" s="16">
        <v>147.36000000000001</v>
      </c>
      <c r="T84" s="16">
        <v>63607.98</v>
      </c>
      <c r="U84" s="16"/>
      <c r="V84" s="16">
        <v>48260</v>
      </c>
      <c r="W84" s="16"/>
      <c r="X84" s="16"/>
      <c r="Y84" s="16"/>
      <c r="Z84" s="16"/>
      <c r="AA84" s="16"/>
      <c r="AB84" s="16">
        <f t="shared" si="14"/>
        <v>174979.47000000003</v>
      </c>
      <c r="AC84" s="15">
        <v>153</v>
      </c>
      <c r="AD84" s="17">
        <f t="shared" si="15"/>
        <v>1143.6566666666668</v>
      </c>
    </row>
    <row r="85" spans="2:30" x14ac:dyDescent="0.35">
      <c r="B85" s="20">
        <v>1188</v>
      </c>
      <c r="C85" s="19" t="s">
        <v>135</v>
      </c>
      <c r="D85" s="15" t="s">
        <v>1538</v>
      </c>
      <c r="E85" s="15" t="str">
        <f t="shared" si="9"/>
        <v>OPERADOR CAMION DE CARGA</v>
      </c>
      <c r="F85" s="15" t="str">
        <f t="shared" si="10"/>
        <v>SINDICALIZADO</v>
      </c>
      <c r="G85" s="19" t="s">
        <v>41</v>
      </c>
      <c r="H85" s="19">
        <f t="shared" si="11"/>
        <v>153</v>
      </c>
      <c r="I85" s="18">
        <f t="shared" si="12"/>
        <v>0</v>
      </c>
      <c r="J85" s="18">
        <f t="shared" si="13"/>
        <v>0</v>
      </c>
      <c r="K85" s="15" t="s">
        <v>8</v>
      </c>
      <c r="L85" s="16">
        <v>42770.49000000002</v>
      </c>
      <c r="M85" s="16">
        <v>8850</v>
      </c>
      <c r="N85" s="16">
        <v>1715.7</v>
      </c>
      <c r="O85" s="16">
        <v>4389.7</v>
      </c>
      <c r="P85" s="16">
        <v>4448.6499999999996</v>
      </c>
      <c r="Q85" s="16"/>
      <c r="R85" s="16">
        <v>1143.8</v>
      </c>
      <c r="S85" s="16">
        <v>142.97999999999999</v>
      </c>
      <c r="T85" s="16">
        <v>64107.06</v>
      </c>
      <c r="U85" s="16"/>
      <c r="V85" s="16">
        <v>48260</v>
      </c>
      <c r="W85" s="16"/>
      <c r="X85" s="16"/>
      <c r="Y85" s="16"/>
      <c r="Z85" s="16"/>
      <c r="AA85" s="16"/>
      <c r="AB85" s="16">
        <f t="shared" si="14"/>
        <v>175828.38</v>
      </c>
      <c r="AC85" s="15">
        <v>153</v>
      </c>
      <c r="AD85" s="17">
        <f t="shared" si="15"/>
        <v>1149.2050980392157</v>
      </c>
    </row>
    <row r="86" spans="2:30" x14ac:dyDescent="0.35">
      <c r="B86" s="20">
        <v>1189</v>
      </c>
      <c r="C86" s="19" t="s">
        <v>136</v>
      </c>
      <c r="D86" s="15" t="s">
        <v>1538</v>
      </c>
      <c r="E86" s="15" t="str">
        <f t="shared" si="9"/>
        <v>OPERADOR CAMION DE CARGA</v>
      </c>
      <c r="F86" s="15" t="str">
        <f t="shared" si="10"/>
        <v>SINDICALIZADO</v>
      </c>
      <c r="G86" s="19" t="s">
        <v>41</v>
      </c>
      <c r="H86" s="19">
        <f t="shared" si="11"/>
        <v>153</v>
      </c>
      <c r="I86" s="18">
        <f t="shared" si="12"/>
        <v>5</v>
      </c>
      <c r="J86" s="18">
        <f t="shared" si="13"/>
        <v>0</v>
      </c>
      <c r="K86" s="15" t="s">
        <v>8</v>
      </c>
      <c r="L86" s="16">
        <v>42181.070000000029</v>
      </c>
      <c r="M86" s="16">
        <v>8850</v>
      </c>
      <c r="N86" s="16">
        <v>2305.1200000000003</v>
      </c>
      <c r="O86" s="16">
        <v>2879.98</v>
      </c>
      <c r="P86" s="16">
        <v>3562.1999999999994</v>
      </c>
      <c r="Q86" s="16"/>
      <c r="R86" s="16">
        <v>571.9</v>
      </c>
      <c r="S86" s="16">
        <v>71.489999999999995</v>
      </c>
      <c r="T86" s="16">
        <v>56034.759999999995</v>
      </c>
      <c r="U86" s="16"/>
      <c r="V86" s="16">
        <v>47273.469999999994</v>
      </c>
      <c r="W86" s="16"/>
      <c r="X86" s="16">
        <v>571.9</v>
      </c>
      <c r="Y86" s="16"/>
      <c r="Z86" s="16">
        <v>285.95</v>
      </c>
      <c r="AA86" s="16"/>
      <c r="AB86" s="16">
        <f t="shared" si="14"/>
        <v>162872.14000000001</v>
      </c>
      <c r="AC86" s="15">
        <v>153</v>
      </c>
      <c r="AD86" s="17">
        <f t="shared" si="15"/>
        <v>1064.5237908496733</v>
      </c>
    </row>
    <row r="87" spans="2:30" x14ac:dyDescent="0.35">
      <c r="B87" s="20">
        <v>1190</v>
      </c>
      <c r="C87" s="19" t="s">
        <v>137</v>
      </c>
      <c r="D87" s="15" t="s">
        <v>1538</v>
      </c>
      <c r="E87" s="15" t="str">
        <f t="shared" si="9"/>
        <v>OPERADOR CAMION DE CARGA</v>
      </c>
      <c r="F87" s="15" t="str">
        <f t="shared" si="10"/>
        <v>SINDICALIZADO</v>
      </c>
      <c r="G87" s="19" t="s">
        <v>41</v>
      </c>
      <c r="H87" s="19">
        <f t="shared" si="11"/>
        <v>153</v>
      </c>
      <c r="I87" s="18">
        <f t="shared" si="12"/>
        <v>4</v>
      </c>
      <c r="J87" s="18">
        <f t="shared" si="13"/>
        <v>5</v>
      </c>
      <c r="K87" s="15" t="s">
        <v>8</v>
      </c>
      <c r="L87" s="16">
        <v>42770.49000000002</v>
      </c>
      <c r="M87" s="16">
        <v>8850</v>
      </c>
      <c r="N87" s="16">
        <v>1715.7</v>
      </c>
      <c r="O87" s="16">
        <v>4244.9699999999993</v>
      </c>
      <c r="P87" s="16">
        <v>3850.4599999999996</v>
      </c>
      <c r="Q87" s="16"/>
      <c r="R87" s="16"/>
      <c r="S87" s="16"/>
      <c r="T87" s="16">
        <v>54107.08</v>
      </c>
      <c r="U87" s="16"/>
      <c r="V87" s="16">
        <v>46266.799999999996</v>
      </c>
      <c r="W87" s="16"/>
      <c r="X87" s="16">
        <v>303.47000000000003</v>
      </c>
      <c r="Y87" s="16"/>
      <c r="Z87" s="16"/>
      <c r="AA87" s="16">
        <v>1429.75</v>
      </c>
      <c r="AB87" s="16">
        <f t="shared" si="14"/>
        <v>160072.28</v>
      </c>
      <c r="AC87" s="15">
        <v>153</v>
      </c>
      <c r="AD87" s="17">
        <f t="shared" si="15"/>
        <v>1046.2240522875818</v>
      </c>
    </row>
    <row r="88" spans="2:30" x14ac:dyDescent="0.35">
      <c r="B88" s="20">
        <v>1191</v>
      </c>
      <c r="C88" s="19" t="s">
        <v>138</v>
      </c>
      <c r="D88" s="15" t="s">
        <v>1538</v>
      </c>
      <c r="E88" s="15" t="str">
        <f t="shared" si="9"/>
        <v>OPERADOR CAMION DE CARGA</v>
      </c>
      <c r="F88" s="15" t="str">
        <f t="shared" si="10"/>
        <v>SINDICALIZADO</v>
      </c>
      <c r="G88" s="19" t="s">
        <v>139</v>
      </c>
      <c r="H88" s="19">
        <f t="shared" si="11"/>
        <v>153</v>
      </c>
      <c r="I88" s="18">
        <f t="shared" si="12"/>
        <v>4</v>
      </c>
      <c r="J88" s="18">
        <f t="shared" si="13"/>
        <v>0</v>
      </c>
      <c r="K88" s="15" t="s">
        <v>8</v>
      </c>
      <c r="L88" s="16">
        <v>42770.490000000005</v>
      </c>
      <c r="M88" s="16">
        <v>8850</v>
      </c>
      <c r="N88" s="16">
        <v>1715.7</v>
      </c>
      <c r="O88" s="16">
        <v>3199.7799999999997</v>
      </c>
      <c r="P88" s="16">
        <v>3392.94</v>
      </c>
      <c r="Q88" s="16"/>
      <c r="R88" s="16">
        <v>571.9</v>
      </c>
      <c r="S88" s="16">
        <v>71.489999999999995</v>
      </c>
      <c r="T88" s="16">
        <v>57181.4</v>
      </c>
      <c r="U88" s="16"/>
      <c r="V88" s="16">
        <v>45937.96</v>
      </c>
      <c r="W88" s="16"/>
      <c r="X88" s="16">
        <v>589.42000000000007</v>
      </c>
      <c r="Y88" s="16"/>
      <c r="Z88" s="16">
        <v>1429.75</v>
      </c>
      <c r="AA88" s="16"/>
      <c r="AB88" s="16">
        <f t="shared" si="14"/>
        <v>161672.49</v>
      </c>
      <c r="AC88" s="15">
        <v>153</v>
      </c>
      <c r="AD88" s="17">
        <f t="shared" si="15"/>
        <v>1056.6829411764704</v>
      </c>
    </row>
    <row r="89" spans="2:30" x14ac:dyDescent="0.35">
      <c r="B89" s="20">
        <v>1193</v>
      </c>
      <c r="C89" s="19" t="s">
        <v>140</v>
      </c>
      <c r="D89" s="15" t="s">
        <v>1538</v>
      </c>
      <c r="E89" s="15" t="str">
        <f t="shared" si="9"/>
        <v>OPERADOR CAMION DE CARGA</v>
      </c>
      <c r="F89" s="15" t="str">
        <f t="shared" si="10"/>
        <v>SINDICALIZADO</v>
      </c>
      <c r="G89" s="19" t="s">
        <v>141</v>
      </c>
      <c r="H89" s="19">
        <f t="shared" si="11"/>
        <v>153</v>
      </c>
      <c r="I89" s="18">
        <f t="shared" si="12"/>
        <v>8</v>
      </c>
      <c r="J89" s="18">
        <f t="shared" si="13"/>
        <v>0</v>
      </c>
      <c r="K89" s="15" t="s">
        <v>8</v>
      </c>
      <c r="L89" s="16">
        <v>42770.490000000005</v>
      </c>
      <c r="M89" s="16">
        <v>8850</v>
      </c>
      <c r="N89" s="16">
        <v>1715.7</v>
      </c>
      <c r="O89" s="16">
        <v>2637.2000000000003</v>
      </c>
      <c r="P89" s="16">
        <v>3053.31</v>
      </c>
      <c r="Q89" s="16"/>
      <c r="R89" s="16">
        <v>571.9</v>
      </c>
      <c r="S89" s="16">
        <v>71.489999999999995</v>
      </c>
      <c r="T89" s="16">
        <v>35991.819999999992</v>
      </c>
      <c r="U89" s="16"/>
      <c r="V89" s="16">
        <v>46904.340000000004</v>
      </c>
      <c r="W89" s="16"/>
      <c r="X89" s="16">
        <v>875.37</v>
      </c>
      <c r="Y89" s="16"/>
      <c r="Z89" s="16">
        <v>303.47000000000003</v>
      </c>
      <c r="AA89" s="16"/>
      <c r="AB89" s="16">
        <f t="shared" si="14"/>
        <v>141387.41</v>
      </c>
      <c r="AC89" s="15">
        <v>153</v>
      </c>
      <c r="AD89" s="17">
        <f t="shared" si="15"/>
        <v>924.10071895424835</v>
      </c>
    </row>
    <row r="90" spans="2:30" x14ac:dyDescent="0.35">
      <c r="B90" s="20">
        <v>1195</v>
      </c>
      <c r="C90" s="19" t="s">
        <v>142</v>
      </c>
      <c r="D90" s="15" t="s">
        <v>1538</v>
      </c>
      <c r="E90" s="15" t="str">
        <f t="shared" si="9"/>
        <v>AUXILIAR GENERAL</v>
      </c>
      <c r="F90" s="15" t="str">
        <f t="shared" si="10"/>
        <v>SINDICALIZADO</v>
      </c>
      <c r="G90" s="19" t="s">
        <v>145</v>
      </c>
      <c r="H90" s="19">
        <f t="shared" si="11"/>
        <v>153</v>
      </c>
      <c r="I90" s="18">
        <f t="shared" si="12"/>
        <v>1</v>
      </c>
      <c r="J90" s="18">
        <f t="shared" si="13"/>
        <v>0</v>
      </c>
      <c r="K90" s="15" t="s">
        <v>8</v>
      </c>
      <c r="L90" s="16">
        <v>38594.549999999967</v>
      </c>
      <c r="M90" s="16">
        <v>8850</v>
      </c>
      <c r="N90" s="16">
        <v>3260.04</v>
      </c>
      <c r="O90" s="16">
        <v>3874.09</v>
      </c>
      <c r="P90" s="16">
        <v>4185.47</v>
      </c>
      <c r="Q90" s="16"/>
      <c r="R90" s="16"/>
      <c r="S90" s="16">
        <v>685.04</v>
      </c>
      <c r="T90" s="16"/>
      <c r="U90" s="16"/>
      <c r="V90" s="16">
        <v>50972.979999999996</v>
      </c>
      <c r="W90" s="16"/>
      <c r="X90" s="16"/>
      <c r="Y90" s="16"/>
      <c r="Z90" s="16"/>
      <c r="AA90" s="16"/>
      <c r="AB90" s="16">
        <f t="shared" si="14"/>
        <v>110422.16999999995</v>
      </c>
      <c r="AC90" s="15">
        <v>153</v>
      </c>
      <c r="AD90" s="17">
        <f t="shared" si="15"/>
        <v>721.7135294117644</v>
      </c>
    </row>
    <row r="91" spans="2:30" x14ac:dyDescent="0.35">
      <c r="B91" s="20">
        <v>1196</v>
      </c>
      <c r="C91" s="19" t="s">
        <v>146</v>
      </c>
      <c r="D91" s="15" t="s">
        <v>1538</v>
      </c>
      <c r="E91" s="15" t="str">
        <f t="shared" si="9"/>
        <v>OPERADOR CAMION DE CARGA</v>
      </c>
      <c r="F91" s="15" t="str">
        <f t="shared" si="10"/>
        <v>SINDICALIZADO</v>
      </c>
      <c r="G91" s="19" t="s">
        <v>147</v>
      </c>
      <c r="H91" s="19">
        <f t="shared" si="11"/>
        <v>153</v>
      </c>
      <c r="I91" s="18">
        <f t="shared" si="12"/>
        <v>4</v>
      </c>
      <c r="J91" s="18">
        <f t="shared" si="13"/>
        <v>45</v>
      </c>
      <c r="K91" s="15" t="s">
        <v>8</v>
      </c>
      <c r="L91" s="16">
        <v>42770.490000000005</v>
      </c>
      <c r="M91" s="16">
        <v>8850</v>
      </c>
      <c r="N91" s="16">
        <v>1715.7</v>
      </c>
      <c r="O91" s="16">
        <v>2797.68</v>
      </c>
      <c r="P91" s="16">
        <v>2613.85</v>
      </c>
      <c r="Q91" s="16"/>
      <c r="R91" s="16">
        <v>571.9</v>
      </c>
      <c r="S91" s="16">
        <v>71.489999999999995</v>
      </c>
      <c r="T91" s="16">
        <v>27984.780000000006</v>
      </c>
      <c r="U91" s="16"/>
      <c r="V91" s="16">
        <v>33072.799999999996</v>
      </c>
      <c r="W91" s="16"/>
      <c r="X91" s="16">
        <v>303.47000000000003</v>
      </c>
      <c r="Y91" s="16"/>
      <c r="Z91" s="16">
        <v>892.8900000000001</v>
      </c>
      <c r="AA91" s="16">
        <v>12902.79</v>
      </c>
      <c r="AB91" s="16">
        <f t="shared" si="14"/>
        <v>106349.54000000001</v>
      </c>
      <c r="AC91" s="15">
        <v>153</v>
      </c>
      <c r="AD91" s="17">
        <f t="shared" si="15"/>
        <v>695.09503267973867</v>
      </c>
    </row>
    <row r="92" spans="2:30" x14ac:dyDescent="0.35">
      <c r="B92" s="20">
        <v>1197</v>
      </c>
      <c r="C92" s="19" t="s">
        <v>148</v>
      </c>
      <c r="D92" s="15" t="s">
        <v>1538</v>
      </c>
      <c r="E92" s="15" t="str">
        <f t="shared" si="9"/>
        <v>OPERADOR CAMION DE CARGA</v>
      </c>
      <c r="F92" s="15" t="str">
        <f t="shared" si="10"/>
        <v>SINDICALIZADO</v>
      </c>
      <c r="G92" s="19" t="s">
        <v>147</v>
      </c>
      <c r="H92" s="19">
        <f t="shared" si="11"/>
        <v>153</v>
      </c>
      <c r="I92" s="18">
        <f t="shared" si="12"/>
        <v>1</v>
      </c>
      <c r="J92" s="18">
        <f t="shared" si="13"/>
        <v>7</v>
      </c>
      <c r="K92" s="15" t="s">
        <v>8</v>
      </c>
      <c r="L92" s="16">
        <v>42770.490000000005</v>
      </c>
      <c r="M92" s="16">
        <v>8850</v>
      </c>
      <c r="N92" s="16">
        <v>1715.7</v>
      </c>
      <c r="O92" s="16">
        <v>4128.83</v>
      </c>
      <c r="P92" s="16">
        <v>4248.4799999999996</v>
      </c>
      <c r="Q92" s="16"/>
      <c r="R92" s="16"/>
      <c r="S92" s="16"/>
      <c r="T92" s="16">
        <v>44755.28</v>
      </c>
      <c r="U92" s="16"/>
      <c r="V92" s="16">
        <v>45958.1</v>
      </c>
      <c r="W92" s="16"/>
      <c r="X92" s="16"/>
      <c r="Y92" s="16"/>
      <c r="Z92" s="16"/>
      <c r="AA92" s="16">
        <v>2001.65</v>
      </c>
      <c r="AB92" s="16">
        <f t="shared" si="14"/>
        <v>150425.23000000001</v>
      </c>
      <c r="AC92" s="15">
        <v>153</v>
      </c>
      <c r="AD92" s="17">
        <f t="shared" si="15"/>
        <v>983.17143790849684</v>
      </c>
    </row>
    <row r="93" spans="2:30" x14ac:dyDescent="0.35">
      <c r="B93" s="20">
        <v>1199</v>
      </c>
      <c r="C93" s="19" t="s">
        <v>149</v>
      </c>
      <c r="D93" s="15" t="s">
        <v>1538</v>
      </c>
      <c r="E93" s="15" t="str">
        <f t="shared" si="9"/>
        <v>OPERADOR CAMION DE CARGA</v>
      </c>
      <c r="F93" s="15" t="str">
        <f t="shared" si="10"/>
        <v>SINDICALIZADO</v>
      </c>
      <c r="G93" s="19" t="s">
        <v>150</v>
      </c>
      <c r="H93" s="19">
        <f t="shared" si="11"/>
        <v>153</v>
      </c>
      <c r="I93" s="18">
        <f t="shared" si="12"/>
        <v>6</v>
      </c>
      <c r="J93" s="18">
        <f t="shared" si="13"/>
        <v>0</v>
      </c>
      <c r="K93" s="15" t="s">
        <v>8</v>
      </c>
      <c r="L93" s="16">
        <v>42770.490000000005</v>
      </c>
      <c r="M93" s="16">
        <v>8850</v>
      </c>
      <c r="N93" s="16">
        <v>1715.7</v>
      </c>
      <c r="O93" s="16">
        <v>3948.4999999999995</v>
      </c>
      <c r="P93" s="16">
        <v>3562.2</v>
      </c>
      <c r="Q93" s="16"/>
      <c r="R93" s="16"/>
      <c r="S93" s="16"/>
      <c r="T93" s="16">
        <v>43771.76</v>
      </c>
      <c r="U93" s="16"/>
      <c r="V93" s="16">
        <v>49081.07</v>
      </c>
      <c r="W93" s="16"/>
      <c r="X93" s="16">
        <v>857.84999999999991</v>
      </c>
      <c r="Y93" s="16"/>
      <c r="Z93" s="16">
        <v>285.95</v>
      </c>
      <c r="AA93" s="16"/>
      <c r="AB93" s="16">
        <f t="shared" si="14"/>
        <v>152555.92000000001</v>
      </c>
      <c r="AC93" s="15">
        <v>153</v>
      </c>
      <c r="AD93" s="17">
        <f t="shared" si="15"/>
        <v>997.09751633986934</v>
      </c>
    </row>
    <row r="94" spans="2:30" x14ac:dyDescent="0.35">
      <c r="B94" s="20">
        <v>1200</v>
      </c>
      <c r="C94" s="19" t="s">
        <v>151</v>
      </c>
      <c r="D94" s="15" t="s">
        <v>1538</v>
      </c>
      <c r="E94" s="15" t="str">
        <f t="shared" si="9"/>
        <v>OPERADOR CAMION DE CARGA</v>
      </c>
      <c r="F94" s="15" t="str">
        <f t="shared" si="10"/>
        <v>SINDICALIZADO</v>
      </c>
      <c r="G94" s="19" t="s">
        <v>152</v>
      </c>
      <c r="H94" s="19">
        <f t="shared" si="11"/>
        <v>153</v>
      </c>
      <c r="I94" s="18">
        <f t="shared" si="12"/>
        <v>4</v>
      </c>
      <c r="J94" s="18">
        <f t="shared" si="13"/>
        <v>14</v>
      </c>
      <c r="K94" s="15" t="s">
        <v>8</v>
      </c>
      <c r="L94" s="16">
        <v>42770.490000000005</v>
      </c>
      <c r="M94" s="16">
        <v>8850</v>
      </c>
      <c r="N94" s="16">
        <v>1715.7</v>
      </c>
      <c r="O94" s="16">
        <v>3789.2099999999991</v>
      </c>
      <c r="P94" s="16">
        <v>3533.6099999999997</v>
      </c>
      <c r="Q94" s="16"/>
      <c r="R94" s="16"/>
      <c r="S94" s="16"/>
      <c r="T94" s="16">
        <v>45418.76</v>
      </c>
      <c r="U94" s="16"/>
      <c r="V94" s="16">
        <v>44971.57</v>
      </c>
      <c r="W94" s="16"/>
      <c r="X94" s="16">
        <v>285.95</v>
      </c>
      <c r="Y94" s="16"/>
      <c r="Z94" s="16">
        <v>571.9</v>
      </c>
      <c r="AA94" s="16">
        <v>4003.3</v>
      </c>
      <c r="AB94" s="16">
        <f t="shared" si="14"/>
        <v>146188.19</v>
      </c>
      <c r="AC94" s="15">
        <v>153</v>
      </c>
      <c r="AD94" s="17">
        <f t="shared" si="15"/>
        <v>955.47836601307188</v>
      </c>
    </row>
    <row r="95" spans="2:30" x14ac:dyDescent="0.35">
      <c r="B95" s="20">
        <v>1201</v>
      </c>
      <c r="C95" s="19" t="s">
        <v>153</v>
      </c>
      <c r="D95" s="15" t="s">
        <v>1538</v>
      </c>
      <c r="E95" s="15" t="str">
        <f t="shared" si="9"/>
        <v>OPERADOR CAMION DE CARGA</v>
      </c>
      <c r="F95" s="15" t="str">
        <f t="shared" si="10"/>
        <v>SINDICALIZADO</v>
      </c>
      <c r="G95" s="19" t="s">
        <v>34</v>
      </c>
      <c r="H95" s="19">
        <f t="shared" si="11"/>
        <v>153</v>
      </c>
      <c r="I95" s="18">
        <f t="shared" si="12"/>
        <v>0</v>
      </c>
      <c r="J95" s="18">
        <f t="shared" si="13"/>
        <v>0</v>
      </c>
      <c r="K95" s="15" t="s">
        <v>8</v>
      </c>
      <c r="L95" s="16">
        <v>42034.649999999951</v>
      </c>
      <c r="M95" s="16">
        <v>8850</v>
      </c>
      <c r="N95" s="16">
        <v>1715.7</v>
      </c>
      <c r="O95" s="16">
        <v>1229.5899999999999</v>
      </c>
      <c r="P95" s="16">
        <v>1229.5899999999999</v>
      </c>
      <c r="Q95" s="16"/>
      <c r="R95" s="16">
        <v>571.9</v>
      </c>
      <c r="S95" s="16">
        <v>71.489999999999995</v>
      </c>
      <c r="T95" s="16">
        <v>22641.82</v>
      </c>
      <c r="U95" s="16"/>
      <c r="V95" s="16">
        <v>12167.18</v>
      </c>
      <c r="W95" s="16"/>
      <c r="X95" s="16"/>
      <c r="Y95" s="16"/>
      <c r="Z95" s="16">
        <v>285.95</v>
      </c>
      <c r="AA95" s="16"/>
      <c r="AB95" s="16">
        <f t="shared" si="14"/>
        <v>90225.969999999928</v>
      </c>
      <c r="AC95" s="15">
        <v>153</v>
      </c>
      <c r="AD95" s="27">
        <v>1013.71</v>
      </c>
    </row>
    <row r="96" spans="2:30" x14ac:dyDescent="0.35">
      <c r="B96" s="20">
        <v>1203</v>
      </c>
      <c r="C96" s="19" t="s">
        <v>154</v>
      </c>
      <c r="D96" s="15" t="s">
        <v>1538</v>
      </c>
      <c r="E96" s="15" t="str">
        <f t="shared" si="9"/>
        <v>OPERADOR CAMION DE CARGA</v>
      </c>
      <c r="F96" s="15" t="str">
        <f t="shared" si="10"/>
        <v>SINDICALIZADO</v>
      </c>
      <c r="G96" s="19" t="s">
        <v>155</v>
      </c>
      <c r="H96" s="19">
        <f t="shared" si="11"/>
        <v>153</v>
      </c>
      <c r="I96" s="18">
        <f t="shared" si="12"/>
        <v>6</v>
      </c>
      <c r="J96" s="18">
        <f t="shared" si="13"/>
        <v>0</v>
      </c>
      <c r="K96" s="15" t="s">
        <v>8</v>
      </c>
      <c r="L96" s="16">
        <v>42770.490000000005</v>
      </c>
      <c r="M96" s="16">
        <v>8850</v>
      </c>
      <c r="N96" s="16">
        <v>1715.7</v>
      </c>
      <c r="O96" s="16">
        <v>3046.2999999999997</v>
      </c>
      <c r="P96" s="16">
        <v>2654.73</v>
      </c>
      <c r="Q96" s="16"/>
      <c r="R96" s="16"/>
      <c r="S96" s="16"/>
      <c r="T96" s="16">
        <v>54443.479999999989</v>
      </c>
      <c r="U96" s="16"/>
      <c r="V96" s="16">
        <v>46595.65</v>
      </c>
      <c r="W96" s="16"/>
      <c r="X96" s="16">
        <v>1161.32</v>
      </c>
      <c r="Y96" s="16"/>
      <c r="Z96" s="16">
        <v>285.95</v>
      </c>
      <c r="AA96" s="16"/>
      <c r="AB96" s="16">
        <f t="shared" si="14"/>
        <v>158629.08000000002</v>
      </c>
      <c r="AC96" s="15">
        <v>153</v>
      </c>
      <c r="AD96" s="17">
        <f>AB96/AC96</f>
        <v>1036.7913725490198</v>
      </c>
    </row>
    <row r="97" spans="2:30" x14ac:dyDescent="0.35">
      <c r="B97" s="20">
        <v>1204</v>
      </c>
      <c r="C97" s="19" t="s">
        <v>156</v>
      </c>
      <c r="D97" s="15" t="s">
        <v>1538</v>
      </c>
      <c r="E97" s="15" t="str">
        <f t="shared" si="9"/>
        <v>OPERADOR CAMION DE CARGA</v>
      </c>
      <c r="F97" s="15" t="str">
        <f t="shared" si="10"/>
        <v>SINDICALIZADO</v>
      </c>
      <c r="G97" s="19" t="s">
        <v>157</v>
      </c>
      <c r="H97" s="19">
        <f t="shared" si="11"/>
        <v>153</v>
      </c>
      <c r="I97" s="18">
        <f t="shared" si="12"/>
        <v>1</v>
      </c>
      <c r="J97" s="18">
        <f t="shared" si="13"/>
        <v>0</v>
      </c>
      <c r="K97" s="15" t="s">
        <v>8</v>
      </c>
      <c r="L97" s="16">
        <v>42770.490000000005</v>
      </c>
      <c r="M97" s="16">
        <v>8850</v>
      </c>
      <c r="N97" s="16">
        <v>1715.7</v>
      </c>
      <c r="O97" s="16">
        <v>4069.8999999999996</v>
      </c>
      <c r="P97" s="16">
        <v>3562.2</v>
      </c>
      <c r="Q97" s="16"/>
      <c r="R97" s="16"/>
      <c r="S97" s="16"/>
      <c r="T97" s="16">
        <v>44120.800000000003</v>
      </c>
      <c r="U97" s="16"/>
      <c r="V97" s="16">
        <v>46286.950000000004</v>
      </c>
      <c r="W97" s="16"/>
      <c r="X97" s="16">
        <v>285.95</v>
      </c>
      <c r="Y97" s="16">
        <v>1143.8</v>
      </c>
      <c r="Z97" s="16">
        <v>285.95</v>
      </c>
      <c r="AA97" s="16"/>
      <c r="AB97" s="16">
        <f t="shared" si="14"/>
        <v>149660.34</v>
      </c>
      <c r="AC97" s="15">
        <v>153</v>
      </c>
      <c r="AD97" s="17">
        <f>AB97/AC97</f>
        <v>978.17215686274506</v>
      </c>
    </row>
    <row r="98" spans="2:30" x14ac:dyDescent="0.35">
      <c r="B98" s="20">
        <v>1205</v>
      </c>
      <c r="C98" s="19" t="s">
        <v>158</v>
      </c>
      <c r="D98" s="15" t="s">
        <v>1538</v>
      </c>
      <c r="E98" s="15" t="str">
        <f t="shared" si="9"/>
        <v>OPERADOR CAMION DE CARGA</v>
      </c>
      <c r="F98" s="15" t="str">
        <f t="shared" si="10"/>
        <v>SINDICALIZADO</v>
      </c>
      <c r="G98" s="19" t="s">
        <v>159</v>
      </c>
      <c r="H98" s="19">
        <f t="shared" si="11"/>
        <v>153</v>
      </c>
      <c r="I98" s="18">
        <f t="shared" si="12"/>
        <v>10</v>
      </c>
      <c r="J98" s="18">
        <f t="shared" si="13"/>
        <v>0</v>
      </c>
      <c r="K98" s="15" t="s">
        <v>8</v>
      </c>
      <c r="L98" s="16">
        <v>42770.490000000005</v>
      </c>
      <c r="M98" s="16">
        <v>8850</v>
      </c>
      <c r="N98" s="16">
        <v>1715.7</v>
      </c>
      <c r="O98" s="16">
        <v>3866.2099999999991</v>
      </c>
      <c r="P98" s="16">
        <v>3078.39</v>
      </c>
      <c r="Q98" s="16">
        <v>606.94000000000005</v>
      </c>
      <c r="R98" s="16">
        <v>606.94000000000005</v>
      </c>
      <c r="S98" s="16">
        <v>75.87</v>
      </c>
      <c r="T98" s="16">
        <v>59204.28</v>
      </c>
      <c r="U98" s="16"/>
      <c r="V98" s="16">
        <v>46924.49</v>
      </c>
      <c r="W98" s="16"/>
      <c r="X98" s="16">
        <v>875.37000000000012</v>
      </c>
      <c r="Y98" s="16"/>
      <c r="Z98" s="16">
        <v>285.95</v>
      </c>
      <c r="AA98" s="16"/>
      <c r="AB98" s="16">
        <f t="shared" si="14"/>
        <v>166537.99</v>
      </c>
      <c r="AC98" s="15">
        <v>153</v>
      </c>
      <c r="AD98" s="17">
        <f>AB98/AC98</f>
        <v>1088.4835947712418</v>
      </c>
    </row>
    <row r="99" spans="2:30" x14ac:dyDescent="0.35">
      <c r="B99" s="20">
        <v>1207</v>
      </c>
      <c r="C99" s="19" t="s">
        <v>160</v>
      </c>
      <c r="D99" s="15" t="s">
        <v>1538</v>
      </c>
      <c r="E99" s="15" t="str">
        <f t="shared" si="9"/>
        <v>OPERADOR CAMION DE CARGA</v>
      </c>
      <c r="F99" s="15" t="str">
        <f t="shared" si="10"/>
        <v>SINDICALIZADO</v>
      </c>
      <c r="G99" s="19" t="s">
        <v>161</v>
      </c>
      <c r="H99" s="19">
        <f t="shared" si="11"/>
        <v>153</v>
      </c>
      <c r="I99" s="18">
        <f t="shared" si="12"/>
        <v>3</v>
      </c>
      <c r="J99" s="18">
        <f t="shared" si="13"/>
        <v>0</v>
      </c>
      <c r="K99" s="15" t="s">
        <v>8</v>
      </c>
      <c r="L99" s="16">
        <v>42770.490000000005</v>
      </c>
      <c r="M99" s="16">
        <v>8850</v>
      </c>
      <c r="N99" s="16">
        <v>1715.7</v>
      </c>
      <c r="O99" s="16">
        <v>4127.09</v>
      </c>
      <c r="P99" s="16">
        <v>3501.5099999999998</v>
      </c>
      <c r="Q99" s="16"/>
      <c r="R99" s="16"/>
      <c r="S99" s="16"/>
      <c r="T99" s="16">
        <v>50006</v>
      </c>
      <c r="U99" s="16"/>
      <c r="V99" s="16">
        <v>45917.81</v>
      </c>
      <c r="W99" s="16"/>
      <c r="X99" s="16">
        <v>571.9</v>
      </c>
      <c r="Y99" s="16"/>
      <c r="Z99" s="16">
        <v>1178.8400000000001</v>
      </c>
      <c r="AA99" s="16"/>
      <c r="AB99" s="16">
        <f t="shared" si="14"/>
        <v>155137.86000000002</v>
      </c>
      <c r="AC99" s="15">
        <v>153</v>
      </c>
      <c r="AD99" s="27">
        <v>1013.9729411764707</v>
      </c>
    </row>
    <row r="100" spans="2:30" x14ac:dyDescent="0.35">
      <c r="B100" s="20">
        <v>1208</v>
      </c>
      <c r="C100" s="19" t="s">
        <v>162</v>
      </c>
      <c r="D100" s="15" t="s">
        <v>1538</v>
      </c>
      <c r="E100" s="15" t="str">
        <f t="shared" si="9"/>
        <v>OPERADOR CAMION DE CARGA</v>
      </c>
      <c r="F100" s="15" t="str">
        <f t="shared" si="10"/>
        <v>SINDICALIZADO</v>
      </c>
      <c r="G100" s="19" t="s">
        <v>163</v>
      </c>
      <c r="H100" s="19">
        <f t="shared" si="11"/>
        <v>153</v>
      </c>
      <c r="I100" s="18">
        <f t="shared" si="12"/>
        <v>3</v>
      </c>
      <c r="J100" s="18">
        <f t="shared" si="13"/>
        <v>8</v>
      </c>
      <c r="K100" s="15" t="s">
        <v>8</v>
      </c>
      <c r="L100" s="16">
        <v>42770.490000000005</v>
      </c>
      <c r="M100" s="16">
        <v>8850</v>
      </c>
      <c r="N100" s="16">
        <v>1715.7</v>
      </c>
      <c r="O100" s="16">
        <v>3485.7300000000005</v>
      </c>
      <c r="P100" s="16">
        <v>3483.99</v>
      </c>
      <c r="Q100" s="16"/>
      <c r="R100" s="16"/>
      <c r="S100" s="16"/>
      <c r="T100" s="16">
        <v>39646.620000000003</v>
      </c>
      <c r="U100" s="16"/>
      <c r="V100" s="16">
        <v>44293.75</v>
      </c>
      <c r="W100" s="16"/>
      <c r="X100" s="16">
        <v>589.42000000000007</v>
      </c>
      <c r="Y100" s="16"/>
      <c r="Z100" s="16">
        <v>571.9</v>
      </c>
      <c r="AA100" s="16">
        <v>2287.6</v>
      </c>
      <c r="AB100" s="16">
        <f t="shared" si="14"/>
        <v>140797.35999999999</v>
      </c>
      <c r="AC100" s="15">
        <v>153</v>
      </c>
      <c r="AD100" s="17">
        <f t="shared" ref="AD100:AD118" si="16">AB100/AC100</f>
        <v>920.24418300653588</v>
      </c>
    </row>
    <row r="101" spans="2:30" x14ac:dyDescent="0.35">
      <c r="B101" s="20">
        <v>1209</v>
      </c>
      <c r="C101" s="19" t="s">
        <v>164</v>
      </c>
      <c r="D101" s="15" t="s">
        <v>1538</v>
      </c>
      <c r="E101" s="15" t="str">
        <f t="shared" si="9"/>
        <v>OPERADOR CAMION DE CARGA</v>
      </c>
      <c r="F101" s="15" t="str">
        <f t="shared" si="10"/>
        <v>SINDICALIZADO</v>
      </c>
      <c r="G101" s="19" t="s">
        <v>163</v>
      </c>
      <c r="H101" s="19">
        <f t="shared" si="11"/>
        <v>153</v>
      </c>
      <c r="I101" s="18">
        <f t="shared" si="12"/>
        <v>7</v>
      </c>
      <c r="J101" s="18">
        <f t="shared" si="13"/>
        <v>0</v>
      </c>
      <c r="K101" s="15" t="s">
        <v>8</v>
      </c>
      <c r="L101" s="16">
        <v>42770.490000000005</v>
      </c>
      <c r="M101" s="16">
        <v>8850</v>
      </c>
      <c r="N101" s="16">
        <v>1715.7</v>
      </c>
      <c r="O101" s="16">
        <v>3514.33</v>
      </c>
      <c r="P101" s="16">
        <v>4019.72</v>
      </c>
      <c r="Q101" s="16"/>
      <c r="R101" s="16"/>
      <c r="S101" s="16"/>
      <c r="T101" s="16">
        <v>44550.680000000008</v>
      </c>
      <c r="U101" s="16"/>
      <c r="V101" s="16">
        <v>47931.16</v>
      </c>
      <c r="W101" s="16"/>
      <c r="X101" s="16">
        <v>285.95</v>
      </c>
      <c r="Y101" s="16"/>
      <c r="Z101" s="16"/>
      <c r="AA101" s="16"/>
      <c r="AB101" s="16">
        <f t="shared" si="14"/>
        <v>153066.13</v>
      </c>
      <c r="AC101" s="15">
        <v>153</v>
      </c>
      <c r="AD101" s="17">
        <f t="shared" si="16"/>
        <v>1000.4322222222222</v>
      </c>
    </row>
    <row r="102" spans="2:30" x14ac:dyDescent="0.35">
      <c r="B102" s="20">
        <v>1210</v>
      </c>
      <c r="C102" s="19" t="s">
        <v>165</v>
      </c>
      <c r="D102" s="15" t="s">
        <v>1538</v>
      </c>
      <c r="E102" s="15" t="str">
        <f t="shared" si="9"/>
        <v>OPERADOR CAMION DE CARGA</v>
      </c>
      <c r="F102" s="15" t="str">
        <f t="shared" si="10"/>
        <v>SINDICALIZADO</v>
      </c>
      <c r="G102" s="19" t="s">
        <v>166</v>
      </c>
      <c r="H102" s="19">
        <f t="shared" si="11"/>
        <v>153</v>
      </c>
      <c r="I102" s="18">
        <f t="shared" si="12"/>
        <v>4</v>
      </c>
      <c r="J102" s="18">
        <f t="shared" si="13"/>
        <v>0</v>
      </c>
      <c r="K102" s="15" t="s">
        <v>8</v>
      </c>
      <c r="L102" s="16">
        <v>42770.49000000002</v>
      </c>
      <c r="M102" s="16">
        <v>8850</v>
      </c>
      <c r="N102" s="16">
        <v>1715.7</v>
      </c>
      <c r="O102" s="16">
        <v>3830.63</v>
      </c>
      <c r="P102" s="16">
        <v>3307.16</v>
      </c>
      <c r="Q102" s="16"/>
      <c r="R102" s="16">
        <v>571.9</v>
      </c>
      <c r="S102" s="16">
        <v>71.489999999999995</v>
      </c>
      <c r="T102" s="16">
        <v>37570.1</v>
      </c>
      <c r="U102" s="16"/>
      <c r="V102" s="16">
        <v>44193.01</v>
      </c>
      <c r="W102" s="16"/>
      <c r="X102" s="16">
        <v>875.37</v>
      </c>
      <c r="Y102" s="16"/>
      <c r="Z102" s="16">
        <v>2661.1499999999996</v>
      </c>
      <c r="AA102" s="16"/>
      <c r="AB102" s="16">
        <f t="shared" si="14"/>
        <v>139343.96000000002</v>
      </c>
      <c r="AC102" s="15">
        <v>153</v>
      </c>
      <c r="AD102" s="17">
        <f t="shared" si="16"/>
        <v>910.74483660130727</v>
      </c>
    </row>
    <row r="103" spans="2:30" x14ac:dyDescent="0.35">
      <c r="B103" s="20">
        <v>1211</v>
      </c>
      <c r="C103" s="19" t="s">
        <v>167</v>
      </c>
      <c r="D103" s="15" t="s">
        <v>1538</v>
      </c>
      <c r="E103" s="15" t="str">
        <f t="shared" si="9"/>
        <v>OPERADOR CAMION DE CARGA</v>
      </c>
      <c r="F103" s="15" t="str">
        <f t="shared" si="10"/>
        <v>SINDICALIZADO</v>
      </c>
      <c r="G103" s="19" t="s">
        <v>168</v>
      </c>
      <c r="H103" s="19">
        <f t="shared" si="11"/>
        <v>153</v>
      </c>
      <c r="I103" s="18">
        <f t="shared" si="12"/>
        <v>1</v>
      </c>
      <c r="J103" s="18">
        <f t="shared" si="13"/>
        <v>0</v>
      </c>
      <c r="K103" s="15" t="s">
        <v>8</v>
      </c>
      <c r="L103" s="16">
        <v>42770.49000000002</v>
      </c>
      <c r="M103" s="16">
        <v>8850</v>
      </c>
      <c r="N103" s="16">
        <v>1715.7</v>
      </c>
      <c r="O103" s="16">
        <v>4391.4499999999989</v>
      </c>
      <c r="P103" s="16">
        <v>3991.1199999999994</v>
      </c>
      <c r="Q103" s="16"/>
      <c r="R103" s="16"/>
      <c r="S103" s="16"/>
      <c r="T103" s="16">
        <v>44773.679999999993</v>
      </c>
      <c r="U103" s="16"/>
      <c r="V103" s="16">
        <v>47602.32</v>
      </c>
      <c r="W103" s="16"/>
      <c r="X103" s="16">
        <v>285.95</v>
      </c>
      <c r="Y103" s="16"/>
      <c r="Z103" s="16">
        <v>285.95</v>
      </c>
      <c r="AA103" s="16"/>
      <c r="AB103" s="16">
        <f t="shared" si="14"/>
        <v>153522.86000000002</v>
      </c>
      <c r="AC103" s="15">
        <v>153</v>
      </c>
      <c r="AD103" s="17">
        <f t="shared" si="16"/>
        <v>1003.4173856209152</v>
      </c>
    </row>
    <row r="104" spans="2:30" x14ac:dyDescent="0.35">
      <c r="B104" s="20">
        <v>1212</v>
      </c>
      <c r="C104" s="19" t="s">
        <v>1568</v>
      </c>
      <c r="D104" s="15" t="s">
        <v>1538</v>
      </c>
      <c r="E104" s="15" t="str">
        <f t="shared" si="9"/>
        <v>OPERADOR CAMION DE CARGA</v>
      </c>
      <c r="F104" s="15" t="str">
        <f t="shared" si="10"/>
        <v>SINDICALIZADO</v>
      </c>
      <c r="G104" s="19" t="s">
        <v>170</v>
      </c>
      <c r="H104" s="19">
        <f t="shared" si="11"/>
        <v>153</v>
      </c>
      <c r="I104" s="18">
        <f t="shared" si="12"/>
        <v>14</v>
      </c>
      <c r="J104" s="18">
        <f t="shared" si="13"/>
        <v>0</v>
      </c>
      <c r="K104" s="15" t="s">
        <v>8</v>
      </c>
      <c r="L104" s="16">
        <v>42770.49000000002</v>
      </c>
      <c r="M104" s="16">
        <v>8850</v>
      </c>
      <c r="N104" s="16">
        <v>1715.7</v>
      </c>
      <c r="O104" s="16">
        <v>3795.0099999999993</v>
      </c>
      <c r="P104" s="16">
        <v>457.52</v>
      </c>
      <c r="Q104" s="16"/>
      <c r="R104" s="16"/>
      <c r="S104" s="16"/>
      <c r="T104" s="16">
        <v>55189.060000000005</v>
      </c>
      <c r="U104" s="16"/>
      <c r="V104" s="16">
        <v>44911.14</v>
      </c>
      <c r="W104" s="16"/>
      <c r="X104" s="16">
        <v>2912.0599999999995</v>
      </c>
      <c r="Y104" s="16"/>
      <c r="Z104" s="16"/>
      <c r="AA104" s="16"/>
      <c r="AB104" s="16">
        <f t="shared" si="14"/>
        <v>154776.86000000004</v>
      </c>
      <c r="AC104" s="15">
        <v>153</v>
      </c>
      <c r="AD104" s="17">
        <f t="shared" si="16"/>
        <v>1011.6134640522879</v>
      </c>
    </row>
    <row r="105" spans="2:30" x14ac:dyDescent="0.35">
      <c r="B105" s="20">
        <v>1215</v>
      </c>
      <c r="C105" s="19" t="s">
        <v>1567</v>
      </c>
      <c r="D105" s="15" t="s">
        <v>1538</v>
      </c>
      <c r="E105" s="15" t="str">
        <f t="shared" si="9"/>
        <v>OPERADOR CAMION DE CARGA</v>
      </c>
      <c r="F105" s="15" t="str">
        <f t="shared" si="10"/>
        <v>SINDICALIZADO</v>
      </c>
      <c r="G105" s="19" t="s">
        <v>174</v>
      </c>
      <c r="H105" s="19">
        <f t="shared" si="11"/>
        <v>153</v>
      </c>
      <c r="I105" s="18">
        <f t="shared" si="12"/>
        <v>4</v>
      </c>
      <c r="J105" s="18">
        <f t="shared" si="13"/>
        <v>0</v>
      </c>
      <c r="K105" s="15" t="s">
        <v>8</v>
      </c>
      <c r="L105" s="16">
        <v>42770.49000000002</v>
      </c>
      <c r="M105" s="16">
        <v>8850</v>
      </c>
      <c r="N105" s="16">
        <v>1715.7</v>
      </c>
      <c r="O105" s="16">
        <v>3028.2</v>
      </c>
      <c r="P105" s="16">
        <v>3133.27</v>
      </c>
      <c r="Q105" s="16"/>
      <c r="R105" s="16">
        <v>571.9</v>
      </c>
      <c r="S105" s="16">
        <v>71.489999999999995</v>
      </c>
      <c r="T105" s="16">
        <v>60570.719999999994</v>
      </c>
      <c r="U105" s="16"/>
      <c r="V105" s="16">
        <v>47273.48</v>
      </c>
      <c r="W105" s="16"/>
      <c r="X105" s="16">
        <v>857.84999999999991</v>
      </c>
      <c r="Y105" s="16"/>
      <c r="Z105" s="16"/>
      <c r="AA105" s="16"/>
      <c r="AB105" s="16">
        <f t="shared" si="14"/>
        <v>167127.4</v>
      </c>
      <c r="AC105" s="15">
        <v>153</v>
      </c>
      <c r="AD105" s="17">
        <f t="shared" si="16"/>
        <v>1092.3359477124184</v>
      </c>
    </row>
    <row r="106" spans="2:30" x14ac:dyDescent="0.35">
      <c r="B106" s="20">
        <v>1218</v>
      </c>
      <c r="C106" s="19" t="s">
        <v>179</v>
      </c>
      <c r="D106" s="15" t="s">
        <v>1538</v>
      </c>
      <c r="E106" s="15" t="str">
        <f t="shared" si="9"/>
        <v>OPERADOR CAMION DE CARGA</v>
      </c>
      <c r="F106" s="15" t="str">
        <f t="shared" si="10"/>
        <v>SINDICALIZADO</v>
      </c>
      <c r="G106" s="19" t="s">
        <v>180</v>
      </c>
      <c r="H106" s="19">
        <f t="shared" si="11"/>
        <v>153</v>
      </c>
      <c r="I106" s="18">
        <f t="shared" si="12"/>
        <v>2</v>
      </c>
      <c r="J106" s="18">
        <f t="shared" si="13"/>
        <v>4</v>
      </c>
      <c r="K106" s="15" t="s">
        <v>8</v>
      </c>
      <c r="L106" s="16">
        <v>42770.49000000002</v>
      </c>
      <c r="M106" s="16">
        <v>8850</v>
      </c>
      <c r="N106" s="16">
        <v>1715.7</v>
      </c>
      <c r="O106" s="16">
        <v>4153.93</v>
      </c>
      <c r="P106" s="16">
        <v>3850.4599999999996</v>
      </c>
      <c r="Q106" s="16"/>
      <c r="R106" s="16"/>
      <c r="S106" s="16"/>
      <c r="T106" s="16">
        <v>45998.01999999999</v>
      </c>
      <c r="U106" s="16"/>
      <c r="V106" s="16">
        <v>45568.82</v>
      </c>
      <c r="W106" s="16"/>
      <c r="X106" s="16">
        <v>303.47000000000003</v>
      </c>
      <c r="Y106" s="16"/>
      <c r="Z106" s="16">
        <v>892.8900000000001</v>
      </c>
      <c r="AA106" s="16">
        <v>1143.8</v>
      </c>
      <c r="AB106" s="16">
        <f t="shared" si="14"/>
        <v>150567.26</v>
      </c>
      <c r="AC106" s="15">
        <v>153</v>
      </c>
      <c r="AD106" s="17">
        <f t="shared" si="16"/>
        <v>984.0997385620916</v>
      </c>
    </row>
    <row r="107" spans="2:30" x14ac:dyDescent="0.35">
      <c r="B107" s="20">
        <v>1219</v>
      </c>
      <c r="C107" s="19" t="s">
        <v>181</v>
      </c>
      <c r="D107" s="15" t="s">
        <v>1538</v>
      </c>
      <c r="E107" s="15" t="str">
        <f t="shared" si="9"/>
        <v>OPERADOR CAMION DE CARGA</v>
      </c>
      <c r="F107" s="15" t="str">
        <f t="shared" si="10"/>
        <v>SINDICALIZADO</v>
      </c>
      <c r="G107" s="19" t="s">
        <v>180</v>
      </c>
      <c r="H107" s="19">
        <f t="shared" si="11"/>
        <v>153</v>
      </c>
      <c r="I107" s="18">
        <f t="shared" si="12"/>
        <v>7</v>
      </c>
      <c r="J107" s="18">
        <f t="shared" si="13"/>
        <v>4</v>
      </c>
      <c r="K107" s="15" t="s">
        <v>8</v>
      </c>
      <c r="L107" s="16">
        <v>42770.49000000002</v>
      </c>
      <c r="M107" s="16">
        <v>8850</v>
      </c>
      <c r="N107" s="16">
        <v>1715.7</v>
      </c>
      <c r="O107" s="16">
        <v>3600.0999999999995</v>
      </c>
      <c r="P107" s="16">
        <v>2649.47</v>
      </c>
      <c r="Q107" s="16"/>
      <c r="R107" s="16"/>
      <c r="S107" s="16"/>
      <c r="T107" s="16">
        <v>32779.479999999996</v>
      </c>
      <c r="U107" s="16"/>
      <c r="V107" s="16">
        <v>45609.109999999993</v>
      </c>
      <c r="W107" s="16"/>
      <c r="X107" s="16">
        <v>1161.3200000000002</v>
      </c>
      <c r="Y107" s="16">
        <v>857.85</v>
      </c>
      <c r="Z107" s="16">
        <v>285.95</v>
      </c>
      <c r="AA107" s="16">
        <v>1143.8</v>
      </c>
      <c r="AB107" s="16">
        <f t="shared" si="14"/>
        <v>134525.43</v>
      </c>
      <c r="AC107" s="15">
        <v>153</v>
      </c>
      <c r="AD107" s="17">
        <f t="shared" si="16"/>
        <v>879.25117647058823</v>
      </c>
    </row>
    <row r="108" spans="2:30" x14ac:dyDescent="0.35">
      <c r="B108" s="20">
        <v>1222</v>
      </c>
      <c r="C108" s="19" t="s">
        <v>183</v>
      </c>
      <c r="D108" s="15" t="s">
        <v>1538</v>
      </c>
      <c r="E108" s="15" t="str">
        <f t="shared" si="9"/>
        <v>OPERADOR CAMION DE CARGA</v>
      </c>
      <c r="F108" s="15" t="str">
        <f t="shared" si="10"/>
        <v>SINDICALIZADO</v>
      </c>
      <c r="G108" s="19" t="s">
        <v>184</v>
      </c>
      <c r="H108" s="19">
        <f t="shared" si="11"/>
        <v>153</v>
      </c>
      <c r="I108" s="18">
        <f t="shared" si="12"/>
        <v>6</v>
      </c>
      <c r="J108" s="18">
        <f t="shared" si="13"/>
        <v>0</v>
      </c>
      <c r="K108" s="15" t="s">
        <v>8</v>
      </c>
      <c r="L108" s="16">
        <v>42770.490000000005</v>
      </c>
      <c r="M108" s="16">
        <v>8850</v>
      </c>
      <c r="N108" s="16">
        <v>1715.7</v>
      </c>
      <c r="O108" s="16">
        <v>3455.39</v>
      </c>
      <c r="P108" s="16">
        <v>2678.06</v>
      </c>
      <c r="Q108" s="16"/>
      <c r="R108" s="16"/>
      <c r="S108" s="16"/>
      <c r="T108" s="16">
        <v>57127.439999999995</v>
      </c>
      <c r="U108" s="16"/>
      <c r="V108" s="16">
        <v>46924.49</v>
      </c>
      <c r="W108" s="16"/>
      <c r="X108" s="16">
        <v>1161.3200000000002</v>
      </c>
      <c r="Y108" s="16"/>
      <c r="Z108" s="16"/>
      <c r="AA108" s="16"/>
      <c r="AB108" s="16">
        <f t="shared" si="14"/>
        <v>162360.24999999997</v>
      </c>
      <c r="AC108" s="15">
        <v>153</v>
      </c>
      <c r="AD108" s="17">
        <f t="shared" si="16"/>
        <v>1061.1781045751632</v>
      </c>
    </row>
    <row r="109" spans="2:30" x14ac:dyDescent="0.35">
      <c r="B109" s="20">
        <v>1225</v>
      </c>
      <c r="C109" s="19" t="s">
        <v>1390</v>
      </c>
      <c r="D109" s="15" t="s">
        <v>1538</v>
      </c>
      <c r="E109" s="15" t="str">
        <f t="shared" si="9"/>
        <v>OPERADOR CAMION DE CARGA</v>
      </c>
      <c r="F109" s="15" t="str">
        <f t="shared" si="10"/>
        <v>SINDICALIZADO</v>
      </c>
      <c r="G109" s="19" t="s">
        <v>1544</v>
      </c>
      <c r="H109" s="19">
        <f t="shared" si="11"/>
        <v>153</v>
      </c>
      <c r="I109" s="18">
        <f t="shared" si="12"/>
        <v>1</v>
      </c>
      <c r="J109" s="18">
        <f t="shared" si="13"/>
        <v>0</v>
      </c>
      <c r="K109" s="15" t="s">
        <v>8</v>
      </c>
      <c r="L109" s="16">
        <v>43628.340000000018</v>
      </c>
      <c r="M109" s="16">
        <v>8850</v>
      </c>
      <c r="N109" s="16">
        <v>857.85</v>
      </c>
      <c r="O109" s="16">
        <v>4125.32</v>
      </c>
      <c r="P109" s="16">
        <v>4019.72</v>
      </c>
      <c r="Q109" s="16"/>
      <c r="R109" s="16"/>
      <c r="S109" s="16"/>
      <c r="T109" s="16">
        <v>64617.280000000006</v>
      </c>
      <c r="U109" s="16"/>
      <c r="V109" s="16">
        <v>47931.159999999996</v>
      </c>
      <c r="W109" s="16"/>
      <c r="X109" s="16">
        <v>285.95</v>
      </c>
      <c r="Y109" s="16"/>
      <c r="Z109" s="16">
        <v>857.85</v>
      </c>
      <c r="AA109" s="16"/>
      <c r="AB109" s="16">
        <f t="shared" si="14"/>
        <v>172885.87000000002</v>
      </c>
      <c r="AC109" s="15">
        <v>153</v>
      </c>
      <c r="AD109" s="17">
        <f t="shared" si="16"/>
        <v>1129.9730065359479</v>
      </c>
    </row>
    <row r="110" spans="2:30" x14ac:dyDescent="0.35">
      <c r="B110" s="20">
        <v>1226</v>
      </c>
      <c r="C110" s="19" t="s">
        <v>1391</v>
      </c>
      <c r="D110" s="15" t="s">
        <v>1538</v>
      </c>
      <c r="E110" s="15" t="str">
        <f t="shared" si="9"/>
        <v>OPERADOR CAMION DE CARGA</v>
      </c>
      <c r="F110" s="15" t="str">
        <f t="shared" si="10"/>
        <v>SINDICALIZADO</v>
      </c>
      <c r="G110" s="19" t="s">
        <v>1544</v>
      </c>
      <c r="H110" s="19">
        <f t="shared" si="11"/>
        <v>153</v>
      </c>
      <c r="I110" s="18">
        <f t="shared" si="12"/>
        <v>2</v>
      </c>
      <c r="J110" s="18">
        <f t="shared" si="13"/>
        <v>5</v>
      </c>
      <c r="K110" s="15" t="s">
        <v>8</v>
      </c>
      <c r="L110" s="16">
        <v>43342.39</v>
      </c>
      <c r="M110" s="16">
        <v>8850</v>
      </c>
      <c r="N110" s="16">
        <v>1143.8</v>
      </c>
      <c r="O110" s="16">
        <v>3793.2499999999995</v>
      </c>
      <c r="P110" s="16">
        <v>3392.93</v>
      </c>
      <c r="Q110" s="16"/>
      <c r="R110" s="16"/>
      <c r="S110" s="16"/>
      <c r="T110" s="16">
        <v>56181.51999999999</v>
      </c>
      <c r="U110" s="16"/>
      <c r="V110" s="16">
        <v>45609.120000000003</v>
      </c>
      <c r="W110" s="16"/>
      <c r="X110" s="16">
        <v>589.42000000000007</v>
      </c>
      <c r="Y110" s="16"/>
      <c r="Z110" s="16">
        <v>285.95</v>
      </c>
      <c r="AA110" s="16">
        <v>1429.75</v>
      </c>
      <c r="AB110" s="16">
        <f t="shared" si="14"/>
        <v>160007.88999999998</v>
      </c>
      <c r="AC110" s="15">
        <v>153</v>
      </c>
      <c r="AD110" s="17">
        <f t="shared" si="16"/>
        <v>1045.803202614379</v>
      </c>
    </row>
    <row r="111" spans="2:30" x14ac:dyDescent="0.35">
      <c r="B111" s="20">
        <v>1229</v>
      </c>
      <c r="C111" s="19" t="s">
        <v>1394</v>
      </c>
      <c r="D111" s="15" t="s">
        <v>1538</v>
      </c>
      <c r="E111" s="15" t="str">
        <f t="shared" si="9"/>
        <v>OPERADOR CAMION DE CARGA</v>
      </c>
      <c r="F111" s="15" t="str">
        <f t="shared" si="10"/>
        <v>SINDICALIZADO</v>
      </c>
      <c r="G111" s="19" t="s">
        <v>1554</v>
      </c>
      <c r="H111" s="19">
        <f t="shared" si="11"/>
        <v>153</v>
      </c>
      <c r="I111" s="18">
        <f t="shared" si="12"/>
        <v>3</v>
      </c>
      <c r="J111" s="18">
        <f t="shared" si="13"/>
        <v>4</v>
      </c>
      <c r="K111" s="15" t="s">
        <v>8</v>
      </c>
      <c r="L111" s="16">
        <v>44486.189999999995</v>
      </c>
      <c r="M111" s="16">
        <v>8850</v>
      </c>
      <c r="N111" s="16"/>
      <c r="O111" s="16">
        <v>2564.25</v>
      </c>
      <c r="P111" s="16">
        <v>2814.0199999999995</v>
      </c>
      <c r="Q111" s="16"/>
      <c r="R111" s="16">
        <v>1143.8</v>
      </c>
      <c r="S111" s="16">
        <v>142.97999999999999</v>
      </c>
      <c r="T111" s="16">
        <v>20467.02</v>
      </c>
      <c r="U111" s="16"/>
      <c r="V111" s="16">
        <v>44481.560000000005</v>
      </c>
      <c r="W111" s="16"/>
      <c r="X111" s="16">
        <v>875.37000000000012</v>
      </c>
      <c r="Y111" s="16"/>
      <c r="Z111" s="16">
        <v>2912.06</v>
      </c>
      <c r="AA111" s="16">
        <v>1213.8800000000001</v>
      </c>
      <c r="AB111" s="16">
        <f t="shared" si="14"/>
        <v>119948.51000000001</v>
      </c>
      <c r="AC111" s="15">
        <v>153</v>
      </c>
      <c r="AD111" s="17">
        <f t="shared" si="16"/>
        <v>783.97718954248376</v>
      </c>
    </row>
    <row r="112" spans="2:30" x14ac:dyDescent="0.35">
      <c r="B112" s="20">
        <v>1230</v>
      </c>
      <c r="C112" s="19" t="s">
        <v>1395</v>
      </c>
      <c r="D112" s="15" t="s">
        <v>1538</v>
      </c>
      <c r="E112" s="15" t="str">
        <f t="shared" si="9"/>
        <v>OPERADOR CAMION DE CARGA</v>
      </c>
      <c r="F112" s="15" t="str">
        <f t="shared" si="10"/>
        <v>SINDICALIZADO</v>
      </c>
      <c r="G112" s="19" t="s">
        <v>1543</v>
      </c>
      <c r="H112" s="19">
        <f t="shared" si="11"/>
        <v>153</v>
      </c>
      <c r="I112" s="18">
        <f t="shared" si="12"/>
        <v>4</v>
      </c>
      <c r="J112" s="18">
        <f t="shared" si="13"/>
        <v>2</v>
      </c>
      <c r="K112" s="15" t="s">
        <v>8</v>
      </c>
      <c r="L112" s="16">
        <v>44483.189999999995</v>
      </c>
      <c r="M112" s="16">
        <v>8850</v>
      </c>
      <c r="N112" s="16"/>
      <c r="O112" s="16">
        <v>3512.2700000000004</v>
      </c>
      <c r="P112" s="16">
        <v>3678.58</v>
      </c>
      <c r="Q112" s="16"/>
      <c r="R112" s="16">
        <v>571.9</v>
      </c>
      <c r="S112" s="16">
        <v>71.489999999999995</v>
      </c>
      <c r="T112" s="16">
        <v>12188.44</v>
      </c>
      <c r="U112" s="16"/>
      <c r="V112" s="16">
        <v>45917.81</v>
      </c>
      <c r="W112" s="16"/>
      <c r="X112" s="16">
        <v>606.94000000000005</v>
      </c>
      <c r="Y112" s="16"/>
      <c r="Z112" s="16">
        <v>2573.5499999999997</v>
      </c>
      <c r="AA112" s="16">
        <v>571.9</v>
      </c>
      <c r="AB112" s="16">
        <f t="shared" si="14"/>
        <v>115521.29</v>
      </c>
      <c r="AC112" s="15">
        <v>153</v>
      </c>
      <c r="AD112" s="17">
        <f t="shared" si="16"/>
        <v>755.04111111111104</v>
      </c>
    </row>
    <row r="113" spans="2:30" s="28" customFormat="1" x14ac:dyDescent="0.35">
      <c r="B113" s="33">
        <v>1234</v>
      </c>
      <c r="C113" s="32" t="s">
        <v>1399</v>
      </c>
      <c r="D113" s="28" t="s">
        <v>1538</v>
      </c>
      <c r="E113" s="28" t="str">
        <f t="shared" si="9"/>
        <v>OPERADOR CAMION DE CARGA</v>
      </c>
      <c r="F113" s="28" t="str">
        <f t="shared" si="10"/>
        <v>SINDICALIZADO</v>
      </c>
      <c r="G113" s="32" t="s">
        <v>1545</v>
      </c>
      <c r="H113" s="32">
        <f t="shared" si="11"/>
        <v>27</v>
      </c>
      <c r="I113" s="31">
        <f t="shared" si="12"/>
        <v>0</v>
      </c>
      <c r="J113" s="31">
        <f t="shared" si="13"/>
        <v>0</v>
      </c>
      <c r="K113" s="28" t="s">
        <v>8</v>
      </c>
      <c r="L113" s="29">
        <v>8194.1900000000041</v>
      </c>
      <c r="M113" s="29">
        <v>1770</v>
      </c>
      <c r="N113" s="29"/>
      <c r="O113" s="29">
        <v>637.32999999999993</v>
      </c>
      <c r="P113" s="29">
        <v>819.42</v>
      </c>
      <c r="Q113" s="29"/>
      <c r="R113" s="29"/>
      <c r="S113" s="29"/>
      <c r="T113" s="29"/>
      <c r="U113" s="29"/>
      <c r="V113" s="29">
        <v>9073.76</v>
      </c>
      <c r="W113" s="29"/>
      <c r="X113" s="29"/>
      <c r="Y113" s="29"/>
      <c r="Z113" s="29"/>
      <c r="AA113" s="29"/>
      <c r="AB113" s="29">
        <f t="shared" si="14"/>
        <v>20494.700000000004</v>
      </c>
      <c r="AC113" s="28">
        <v>153</v>
      </c>
      <c r="AD113" s="30">
        <f t="shared" si="16"/>
        <v>133.95228758169938</v>
      </c>
    </row>
    <row r="114" spans="2:30" s="28" customFormat="1" x14ac:dyDescent="0.35">
      <c r="B114" s="33">
        <v>1235</v>
      </c>
      <c r="C114" s="32" t="s">
        <v>1400</v>
      </c>
      <c r="D114" s="28" t="s">
        <v>1538</v>
      </c>
      <c r="E114" s="28" t="str">
        <f t="shared" si="9"/>
        <v>OPERADOR CAMION DE CARGA</v>
      </c>
      <c r="F114" s="28" t="str">
        <f t="shared" si="10"/>
        <v>SINDICALIZADO</v>
      </c>
      <c r="G114" s="32" t="s">
        <v>1545</v>
      </c>
      <c r="H114" s="32">
        <f t="shared" si="11"/>
        <v>27</v>
      </c>
      <c r="I114" s="31">
        <f t="shared" si="12"/>
        <v>0</v>
      </c>
      <c r="J114" s="31">
        <f t="shared" si="13"/>
        <v>0</v>
      </c>
      <c r="K114" s="28" t="s">
        <v>8</v>
      </c>
      <c r="L114" s="29">
        <v>8193.6900000000041</v>
      </c>
      <c r="M114" s="29">
        <v>1770</v>
      </c>
      <c r="N114" s="29"/>
      <c r="O114" s="29">
        <v>819.37</v>
      </c>
      <c r="P114" s="29">
        <v>819.37</v>
      </c>
      <c r="Q114" s="29"/>
      <c r="R114" s="29"/>
      <c r="S114" s="29"/>
      <c r="T114" s="29"/>
      <c r="U114" s="29"/>
      <c r="V114" s="29">
        <v>9073.76</v>
      </c>
      <c r="W114" s="29"/>
      <c r="X114" s="29"/>
      <c r="Y114" s="29"/>
      <c r="Z114" s="29"/>
      <c r="AA114" s="29"/>
      <c r="AB114" s="29">
        <f t="shared" si="14"/>
        <v>20676.190000000006</v>
      </c>
      <c r="AC114" s="28">
        <v>153</v>
      </c>
      <c r="AD114" s="30">
        <f t="shared" si="16"/>
        <v>135.13849673202617</v>
      </c>
    </row>
    <row r="115" spans="2:30" s="28" customFormat="1" x14ac:dyDescent="0.35">
      <c r="B115" s="33">
        <v>1236</v>
      </c>
      <c r="C115" s="32" t="s">
        <v>1401</v>
      </c>
      <c r="D115" s="28" t="s">
        <v>1538</v>
      </c>
      <c r="E115" s="28" t="str">
        <f t="shared" si="9"/>
        <v>OPERADOR CAMION DE CARGA</v>
      </c>
      <c r="F115" s="28" t="str">
        <f t="shared" si="10"/>
        <v>SINDICALIZADO</v>
      </c>
      <c r="G115" s="32" t="s">
        <v>1545</v>
      </c>
      <c r="H115" s="32">
        <f t="shared" si="11"/>
        <v>27</v>
      </c>
      <c r="I115" s="31">
        <f t="shared" si="12"/>
        <v>0</v>
      </c>
      <c r="J115" s="31">
        <f t="shared" si="13"/>
        <v>0</v>
      </c>
      <c r="K115" s="28" t="s">
        <v>8</v>
      </c>
      <c r="L115" s="29">
        <v>8193.6900000000041</v>
      </c>
      <c r="M115" s="29">
        <v>1770</v>
      </c>
      <c r="N115" s="29"/>
      <c r="O115" s="29">
        <v>789.02</v>
      </c>
      <c r="P115" s="29">
        <v>819.37</v>
      </c>
      <c r="Q115" s="29">
        <v>606.94000000000005</v>
      </c>
      <c r="R115" s="29"/>
      <c r="S115" s="29">
        <v>75.87</v>
      </c>
      <c r="T115" s="29"/>
      <c r="U115" s="29"/>
      <c r="V115" s="29">
        <v>9073.76</v>
      </c>
      <c r="W115" s="29"/>
      <c r="X115" s="29"/>
      <c r="Y115" s="29"/>
      <c r="Z115" s="29"/>
      <c r="AA115" s="29"/>
      <c r="AB115" s="29">
        <f t="shared" si="14"/>
        <v>21328.650000000009</v>
      </c>
      <c r="AC115" s="28">
        <v>153</v>
      </c>
      <c r="AD115" s="30">
        <f t="shared" si="16"/>
        <v>139.40294117647065</v>
      </c>
    </row>
    <row r="116" spans="2:30" x14ac:dyDescent="0.35">
      <c r="B116" s="20">
        <v>1301</v>
      </c>
      <c r="C116" s="19" t="s">
        <v>188</v>
      </c>
      <c r="D116" s="15" t="s">
        <v>1538</v>
      </c>
      <c r="E116" s="15" t="str">
        <f t="shared" si="9"/>
        <v>AUXILIAR DE MECANICO DIESEL</v>
      </c>
      <c r="F116" s="15" t="str">
        <f t="shared" si="10"/>
        <v>SINDICALIZADO</v>
      </c>
      <c r="G116" s="19" t="s">
        <v>91</v>
      </c>
      <c r="H116" s="19">
        <f t="shared" si="11"/>
        <v>153</v>
      </c>
      <c r="I116" s="18">
        <f t="shared" si="12"/>
        <v>3</v>
      </c>
      <c r="J116" s="18">
        <f t="shared" si="13"/>
        <v>0</v>
      </c>
      <c r="K116" s="15" t="s">
        <v>8</v>
      </c>
      <c r="L116" s="16">
        <v>41282.05000000001</v>
      </c>
      <c r="M116" s="16">
        <v>8850</v>
      </c>
      <c r="N116" s="16">
        <v>572.54</v>
      </c>
      <c r="O116" s="16">
        <v>3548.08</v>
      </c>
      <c r="P116" s="16">
        <v>3671.34</v>
      </c>
      <c r="Q116" s="16">
        <v>1110.04</v>
      </c>
      <c r="R116" s="16"/>
      <c r="S116" s="16">
        <v>1298.4900000000002</v>
      </c>
      <c r="T116" s="16">
        <v>30781</v>
      </c>
      <c r="U116" s="16"/>
      <c r="V116" s="16">
        <v>50821.09</v>
      </c>
      <c r="W116" s="16"/>
      <c r="X116" s="16">
        <v>268.75</v>
      </c>
      <c r="Y116" s="16"/>
      <c r="Z116" s="16">
        <v>841.29</v>
      </c>
      <c r="AA116" s="16"/>
      <c r="AB116" s="16">
        <f t="shared" si="14"/>
        <v>140824.59</v>
      </c>
      <c r="AC116" s="15">
        <v>153</v>
      </c>
      <c r="AD116" s="17">
        <f t="shared" si="16"/>
        <v>920.42215686274506</v>
      </c>
    </row>
    <row r="117" spans="2:30" x14ac:dyDescent="0.35">
      <c r="B117" s="20">
        <v>1302</v>
      </c>
      <c r="C117" s="19" t="s">
        <v>191</v>
      </c>
      <c r="D117" s="15" t="s">
        <v>1538</v>
      </c>
      <c r="E117" s="15" t="str">
        <f t="shared" si="9"/>
        <v>AUXILIAR DE MECANICO DIESEL</v>
      </c>
      <c r="F117" s="15" t="str">
        <f t="shared" si="10"/>
        <v>SINDICALIZADO</v>
      </c>
      <c r="G117" s="19" t="s">
        <v>41</v>
      </c>
      <c r="H117" s="19">
        <f t="shared" si="11"/>
        <v>153</v>
      </c>
      <c r="I117" s="18">
        <f t="shared" si="12"/>
        <v>0</v>
      </c>
      <c r="J117" s="18">
        <f t="shared" si="13"/>
        <v>0</v>
      </c>
      <c r="K117" s="15" t="s">
        <v>8</v>
      </c>
      <c r="L117" s="16">
        <v>40779.590000000011</v>
      </c>
      <c r="M117" s="16">
        <v>8850</v>
      </c>
      <c r="N117" s="16">
        <v>1075</v>
      </c>
      <c r="O117" s="16">
        <v>3992.1200000000008</v>
      </c>
      <c r="P117" s="16">
        <v>4185.47</v>
      </c>
      <c r="Q117" s="16">
        <v>1647.54</v>
      </c>
      <c r="R117" s="16"/>
      <c r="S117" s="16">
        <v>1370.0400000000004</v>
      </c>
      <c r="T117" s="16">
        <v>30981.439999999995</v>
      </c>
      <c r="U117" s="16"/>
      <c r="V117" s="16">
        <v>52611.76999999999</v>
      </c>
      <c r="W117" s="16"/>
      <c r="X117" s="16"/>
      <c r="Y117" s="16"/>
      <c r="Z117" s="16"/>
      <c r="AA117" s="16"/>
      <c r="AB117" s="16">
        <f t="shared" si="14"/>
        <v>145492.97</v>
      </c>
      <c r="AC117" s="15">
        <v>153</v>
      </c>
      <c r="AD117" s="17">
        <f t="shared" si="16"/>
        <v>950.93444444444447</v>
      </c>
    </row>
    <row r="118" spans="2:30" x14ac:dyDescent="0.35">
      <c r="B118" s="20">
        <v>1303</v>
      </c>
      <c r="C118" s="19" t="s">
        <v>192</v>
      </c>
      <c r="D118" s="15" t="s">
        <v>1538</v>
      </c>
      <c r="E118" s="15" t="str">
        <f t="shared" si="9"/>
        <v>SUPERVISOR MANTTO DIESEL</v>
      </c>
      <c r="F118" s="15" t="str">
        <f t="shared" si="10"/>
        <v>EMPLEADO</v>
      </c>
      <c r="G118" s="19" t="s">
        <v>41</v>
      </c>
      <c r="H118" s="19">
        <f t="shared" si="11"/>
        <v>153</v>
      </c>
      <c r="I118" s="18">
        <f t="shared" si="12"/>
        <v>0</v>
      </c>
      <c r="J118" s="18">
        <f t="shared" si="13"/>
        <v>0</v>
      </c>
      <c r="K118" s="15" t="s">
        <v>8</v>
      </c>
      <c r="L118" s="16">
        <v>48495.000000000007</v>
      </c>
      <c r="M118" s="16">
        <v>8850</v>
      </c>
      <c r="N118" s="16">
        <v>2710.95</v>
      </c>
      <c r="O118" s="16">
        <v>4952.0499999999993</v>
      </c>
      <c r="P118" s="16">
        <v>5120.58</v>
      </c>
      <c r="Q118" s="16">
        <v>2051.1000000000004</v>
      </c>
      <c r="R118" s="16">
        <v>4006.8</v>
      </c>
      <c r="S118" s="16">
        <v>1588.03</v>
      </c>
      <c r="T118" s="16">
        <v>70601.67</v>
      </c>
      <c r="U118" s="16"/>
      <c r="V118" s="16">
        <v>37447.949999999997</v>
      </c>
      <c r="W118" s="16">
        <v>3740.04</v>
      </c>
      <c r="X118" s="16"/>
      <c r="Y118" s="16"/>
      <c r="Z118" s="16"/>
      <c r="AA118" s="16"/>
      <c r="AB118" s="16">
        <f t="shared" si="14"/>
        <v>189564.17</v>
      </c>
      <c r="AC118" s="15">
        <v>153</v>
      </c>
      <c r="AD118" s="17">
        <f t="shared" si="16"/>
        <v>1238.9815032679739</v>
      </c>
    </row>
    <row r="119" spans="2:30" x14ac:dyDescent="0.35">
      <c r="B119" s="20">
        <v>1305</v>
      </c>
      <c r="C119" s="19" t="s">
        <v>197</v>
      </c>
      <c r="D119" s="15" t="s">
        <v>1538</v>
      </c>
      <c r="E119" s="15" t="str">
        <f t="shared" si="9"/>
        <v>VULCANIZADOR</v>
      </c>
      <c r="F119" s="15" t="str">
        <f t="shared" si="10"/>
        <v>SINDICALIZADO</v>
      </c>
      <c r="G119" s="19" t="s">
        <v>41</v>
      </c>
      <c r="H119" s="19">
        <f t="shared" si="11"/>
        <v>153</v>
      </c>
      <c r="I119" s="18">
        <f t="shared" si="12"/>
        <v>0</v>
      </c>
      <c r="J119" s="18">
        <f t="shared" si="13"/>
        <v>0</v>
      </c>
      <c r="K119" s="15" t="s">
        <v>8</v>
      </c>
      <c r="L119" s="16">
        <v>38863.30000000001</v>
      </c>
      <c r="M119" s="16">
        <v>8850</v>
      </c>
      <c r="N119" s="16">
        <v>2991.29</v>
      </c>
      <c r="O119" s="16">
        <v>3246.04</v>
      </c>
      <c r="P119" s="16">
        <v>3355.3</v>
      </c>
      <c r="Q119" s="16">
        <v>1075</v>
      </c>
      <c r="R119" s="16"/>
      <c r="S119" s="16">
        <v>1025.3500000000001</v>
      </c>
      <c r="T119" s="16">
        <v>35533.000000000007</v>
      </c>
      <c r="U119" s="16"/>
      <c r="V119" s="16">
        <v>41805.08</v>
      </c>
      <c r="W119" s="16"/>
      <c r="X119" s="16"/>
      <c r="Y119" s="16"/>
      <c r="Z119" s="16"/>
      <c r="AA119" s="16"/>
      <c r="AB119" s="16">
        <f t="shared" si="14"/>
        <v>136744.36000000004</v>
      </c>
      <c r="AC119" s="15">
        <v>153</v>
      </c>
      <c r="AD119" s="27">
        <v>963.2</v>
      </c>
    </row>
    <row r="120" spans="2:30" x14ac:dyDescent="0.35">
      <c r="B120" s="20">
        <v>1306</v>
      </c>
      <c r="C120" s="19" t="s">
        <v>199</v>
      </c>
      <c r="D120" s="15" t="s">
        <v>1538</v>
      </c>
      <c r="E120" s="15" t="str">
        <f t="shared" si="9"/>
        <v>AUXILIAR GENERAL</v>
      </c>
      <c r="F120" s="15" t="str">
        <f t="shared" si="10"/>
        <v>SINDICALIZADO</v>
      </c>
      <c r="G120" s="19" t="s">
        <v>41</v>
      </c>
      <c r="H120" s="19">
        <f t="shared" si="11"/>
        <v>153</v>
      </c>
      <c r="I120" s="18">
        <f t="shared" si="12"/>
        <v>1</v>
      </c>
      <c r="J120" s="18">
        <f t="shared" si="13"/>
        <v>0</v>
      </c>
      <c r="K120" s="15" t="s">
        <v>8</v>
      </c>
      <c r="L120" s="16">
        <v>39114.530000000013</v>
      </c>
      <c r="M120" s="16">
        <v>8850</v>
      </c>
      <c r="N120" s="16">
        <v>2740.06</v>
      </c>
      <c r="O120" s="16">
        <v>4015.4700000000003</v>
      </c>
      <c r="P120" s="16">
        <v>3782.34</v>
      </c>
      <c r="Q120" s="16">
        <v>1647.54</v>
      </c>
      <c r="R120" s="16"/>
      <c r="S120" s="16">
        <v>1302.8499999999999</v>
      </c>
      <c r="T120" s="16">
        <v>22662.9</v>
      </c>
      <c r="U120" s="16"/>
      <c r="V120" s="16">
        <v>52248.959999999992</v>
      </c>
      <c r="W120" s="16"/>
      <c r="X120" s="16">
        <v>268.75</v>
      </c>
      <c r="Y120" s="16"/>
      <c r="Z120" s="16"/>
      <c r="AA120" s="16"/>
      <c r="AB120" s="16">
        <f t="shared" si="14"/>
        <v>136095.9</v>
      </c>
      <c r="AC120" s="15">
        <v>153</v>
      </c>
      <c r="AD120" s="17">
        <f t="shared" ref="AD120:AD159" si="17">AB120/AC120</f>
        <v>889.51568627450979</v>
      </c>
    </row>
    <row r="121" spans="2:30" x14ac:dyDescent="0.35">
      <c r="B121" s="20">
        <v>1308</v>
      </c>
      <c r="C121" s="19" t="s">
        <v>200</v>
      </c>
      <c r="D121" s="15" t="s">
        <v>1538</v>
      </c>
      <c r="E121" s="15" t="str">
        <f t="shared" si="9"/>
        <v>AUXILIAR DE MECANICO DIESEL</v>
      </c>
      <c r="F121" s="15" t="str">
        <f t="shared" si="10"/>
        <v>SINDICALIZADO</v>
      </c>
      <c r="G121" s="19" t="s">
        <v>41</v>
      </c>
      <c r="H121" s="19">
        <f t="shared" si="11"/>
        <v>153</v>
      </c>
      <c r="I121" s="18">
        <f t="shared" si="12"/>
        <v>2</v>
      </c>
      <c r="J121" s="18">
        <f t="shared" si="13"/>
        <v>0</v>
      </c>
      <c r="K121" s="15" t="s">
        <v>8</v>
      </c>
      <c r="L121" s="16">
        <v>39955.820000000007</v>
      </c>
      <c r="M121" s="16">
        <v>8850</v>
      </c>
      <c r="N121" s="16">
        <v>1898.77</v>
      </c>
      <c r="O121" s="16">
        <v>3689.4500000000003</v>
      </c>
      <c r="P121" s="16">
        <v>4185.47</v>
      </c>
      <c r="Q121" s="16">
        <v>1647.54</v>
      </c>
      <c r="R121" s="16"/>
      <c r="S121" s="16">
        <v>953.79</v>
      </c>
      <c r="T121" s="16">
        <v>30981.439999999995</v>
      </c>
      <c r="U121" s="16"/>
      <c r="V121" s="16">
        <v>52182.369999999995</v>
      </c>
      <c r="W121" s="16"/>
      <c r="X121" s="16"/>
      <c r="Y121" s="16"/>
      <c r="Z121" s="16"/>
      <c r="AA121" s="16"/>
      <c r="AB121" s="16">
        <f t="shared" si="14"/>
        <v>144344.65</v>
      </c>
      <c r="AC121" s="15">
        <v>153</v>
      </c>
      <c r="AD121" s="17">
        <f t="shared" si="17"/>
        <v>943.42908496732025</v>
      </c>
    </row>
    <row r="122" spans="2:30" x14ac:dyDescent="0.35">
      <c r="B122" s="20">
        <v>1309</v>
      </c>
      <c r="C122" s="19" t="s">
        <v>201</v>
      </c>
      <c r="D122" s="15" t="s">
        <v>1538</v>
      </c>
      <c r="E122" s="15" t="str">
        <f t="shared" si="9"/>
        <v>AUXILIAR DE MECANICO DIESEL</v>
      </c>
      <c r="F122" s="15" t="str">
        <f t="shared" si="10"/>
        <v>SINDICALIZADO</v>
      </c>
      <c r="G122" s="19" t="s">
        <v>91</v>
      </c>
      <c r="H122" s="19">
        <f t="shared" si="11"/>
        <v>153</v>
      </c>
      <c r="I122" s="18">
        <f t="shared" si="12"/>
        <v>4</v>
      </c>
      <c r="J122" s="18">
        <f t="shared" si="13"/>
        <v>0</v>
      </c>
      <c r="K122" s="15" t="s">
        <v>8</v>
      </c>
      <c r="L122" s="16">
        <v>40779.590000000011</v>
      </c>
      <c r="M122" s="16">
        <v>8850</v>
      </c>
      <c r="N122" s="16">
        <v>1075</v>
      </c>
      <c r="O122" s="16">
        <v>4015.4600000000005</v>
      </c>
      <c r="P122" s="16">
        <v>4185.47</v>
      </c>
      <c r="Q122" s="16">
        <v>1647.54</v>
      </c>
      <c r="R122" s="16"/>
      <c r="S122" s="16">
        <v>1370.0500000000002</v>
      </c>
      <c r="T122" s="16">
        <v>30981.439999999995</v>
      </c>
      <c r="U122" s="16"/>
      <c r="V122" s="16">
        <v>52611.76999999999</v>
      </c>
      <c r="W122" s="16"/>
      <c r="X122" s="16"/>
      <c r="Y122" s="16"/>
      <c r="Z122" s="16"/>
      <c r="AA122" s="16"/>
      <c r="AB122" s="16">
        <f t="shared" si="14"/>
        <v>145516.32</v>
      </c>
      <c r="AC122" s="15">
        <v>153</v>
      </c>
      <c r="AD122" s="17">
        <f t="shared" si="17"/>
        <v>951.08705882352945</v>
      </c>
    </row>
    <row r="123" spans="2:30" x14ac:dyDescent="0.35">
      <c r="B123" s="20">
        <v>1310</v>
      </c>
      <c r="C123" s="19" t="s">
        <v>202</v>
      </c>
      <c r="D123" s="15" t="s">
        <v>1538</v>
      </c>
      <c r="E123" s="15" t="str">
        <f t="shared" si="9"/>
        <v>AUXILIAR DE MECANICO DIESEL</v>
      </c>
      <c r="F123" s="15" t="str">
        <f t="shared" si="10"/>
        <v>SINDICALIZADO</v>
      </c>
      <c r="G123" s="19" t="s">
        <v>203</v>
      </c>
      <c r="H123" s="19">
        <f t="shared" si="11"/>
        <v>153</v>
      </c>
      <c r="I123" s="18">
        <f t="shared" si="12"/>
        <v>0</v>
      </c>
      <c r="J123" s="18">
        <f t="shared" si="13"/>
        <v>0</v>
      </c>
      <c r="K123" s="15" t="s">
        <v>8</v>
      </c>
      <c r="L123" s="16">
        <v>41854.590000000011</v>
      </c>
      <c r="M123" s="16">
        <v>8850</v>
      </c>
      <c r="N123" s="16"/>
      <c r="O123" s="16">
        <v>4185.47</v>
      </c>
      <c r="P123" s="16">
        <v>4185.47</v>
      </c>
      <c r="Q123" s="16">
        <v>1110.04</v>
      </c>
      <c r="R123" s="16"/>
      <c r="S123" s="16">
        <v>1437.23</v>
      </c>
      <c r="T123" s="16">
        <v>30981.439999999995</v>
      </c>
      <c r="U123" s="16"/>
      <c r="V123" s="16">
        <v>52208.639999999992</v>
      </c>
      <c r="W123" s="16"/>
      <c r="X123" s="16"/>
      <c r="Y123" s="16"/>
      <c r="Z123" s="16"/>
      <c r="AA123" s="16"/>
      <c r="AB123" s="16">
        <f t="shared" si="14"/>
        <v>144812.88</v>
      </c>
      <c r="AC123" s="15">
        <v>153</v>
      </c>
      <c r="AD123" s="17">
        <f t="shared" si="17"/>
        <v>946.48941176470589</v>
      </c>
    </row>
    <row r="124" spans="2:30" x14ac:dyDescent="0.35">
      <c r="B124" s="20">
        <v>1314</v>
      </c>
      <c r="C124" s="19" t="s">
        <v>204</v>
      </c>
      <c r="D124" s="15" t="s">
        <v>1538</v>
      </c>
      <c r="E124" s="15" t="str">
        <f t="shared" si="9"/>
        <v>MECANICO DIESEL</v>
      </c>
      <c r="F124" s="15" t="str">
        <f t="shared" si="10"/>
        <v>SINDICALIZADO</v>
      </c>
      <c r="G124" s="19" t="s">
        <v>41</v>
      </c>
      <c r="H124" s="19">
        <f t="shared" si="11"/>
        <v>153</v>
      </c>
      <c r="I124" s="18">
        <f t="shared" si="12"/>
        <v>1</v>
      </c>
      <c r="J124" s="18">
        <f t="shared" si="13"/>
        <v>0</v>
      </c>
      <c r="K124" s="15" t="s">
        <v>8</v>
      </c>
      <c r="L124" s="16">
        <v>40723.779999999984</v>
      </c>
      <c r="M124" s="16">
        <v>8850</v>
      </c>
      <c r="N124" s="16">
        <v>1953.9499999999998</v>
      </c>
      <c r="O124" s="16">
        <v>3640.16</v>
      </c>
      <c r="P124" s="16">
        <v>4267.76</v>
      </c>
      <c r="Q124" s="16">
        <v>1131.56</v>
      </c>
      <c r="R124" s="16"/>
      <c r="S124" s="16">
        <v>1255.4499999999998</v>
      </c>
      <c r="T124" s="16">
        <v>49239.3</v>
      </c>
      <c r="U124" s="16"/>
      <c r="V124" s="16">
        <v>53233.5</v>
      </c>
      <c r="W124" s="16"/>
      <c r="X124" s="16"/>
      <c r="Y124" s="16"/>
      <c r="Z124" s="16"/>
      <c r="AA124" s="16"/>
      <c r="AB124" s="16">
        <f t="shared" si="14"/>
        <v>164295.46</v>
      </c>
      <c r="AC124" s="15">
        <v>153</v>
      </c>
      <c r="AD124" s="17">
        <f t="shared" si="17"/>
        <v>1073.8265359477123</v>
      </c>
    </row>
    <row r="125" spans="2:30" x14ac:dyDescent="0.35">
      <c r="B125" s="20">
        <v>1315</v>
      </c>
      <c r="C125" s="19" t="s">
        <v>206</v>
      </c>
      <c r="D125" s="15" t="s">
        <v>1538</v>
      </c>
      <c r="E125" s="15" t="str">
        <f t="shared" si="9"/>
        <v>AUXILIAR DE MECANICO DIESEL</v>
      </c>
      <c r="F125" s="15" t="str">
        <f t="shared" si="10"/>
        <v>SINDICALIZADO</v>
      </c>
      <c r="G125" s="19" t="s">
        <v>41</v>
      </c>
      <c r="H125" s="19">
        <f t="shared" si="11"/>
        <v>153</v>
      </c>
      <c r="I125" s="18">
        <f t="shared" si="12"/>
        <v>0</v>
      </c>
      <c r="J125" s="18">
        <f t="shared" si="13"/>
        <v>0</v>
      </c>
      <c r="K125" s="15" t="s">
        <v>8</v>
      </c>
      <c r="L125" s="16">
        <v>39704.590000000011</v>
      </c>
      <c r="M125" s="16">
        <v>8850</v>
      </c>
      <c r="N125" s="16">
        <v>2150</v>
      </c>
      <c r="O125" s="16">
        <v>3990.34</v>
      </c>
      <c r="P125" s="16">
        <v>4158.59</v>
      </c>
      <c r="Q125" s="16">
        <v>1647.54</v>
      </c>
      <c r="R125" s="16"/>
      <c r="S125" s="16">
        <v>1370.0500000000002</v>
      </c>
      <c r="T125" s="16">
        <v>30981.439999999995</v>
      </c>
      <c r="U125" s="16"/>
      <c r="V125" s="16">
        <v>52248.959999999992</v>
      </c>
      <c r="W125" s="16"/>
      <c r="X125" s="16"/>
      <c r="Y125" s="16"/>
      <c r="Z125" s="16">
        <v>268.75</v>
      </c>
      <c r="AA125" s="16"/>
      <c r="AB125" s="16">
        <f t="shared" si="14"/>
        <v>144832.76</v>
      </c>
      <c r="AC125" s="15">
        <v>153</v>
      </c>
      <c r="AD125" s="17">
        <f t="shared" si="17"/>
        <v>946.61934640522884</v>
      </c>
    </row>
    <row r="126" spans="2:30" x14ac:dyDescent="0.35">
      <c r="B126" s="20">
        <v>1316</v>
      </c>
      <c r="C126" s="19" t="s">
        <v>207</v>
      </c>
      <c r="D126" s="15" t="s">
        <v>1538</v>
      </c>
      <c r="E126" s="15" t="str">
        <f t="shared" si="9"/>
        <v>VULCANIZADOR</v>
      </c>
      <c r="F126" s="15" t="str">
        <f t="shared" si="10"/>
        <v>SINDICALIZADO</v>
      </c>
      <c r="G126" s="19" t="s">
        <v>41</v>
      </c>
      <c r="H126" s="19">
        <f t="shared" si="11"/>
        <v>153</v>
      </c>
      <c r="I126" s="18">
        <f t="shared" si="12"/>
        <v>0</v>
      </c>
      <c r="J126" s="18">
        <f t="shared" si="13"/>
        <v>0</v>
      </c>
      <c r="K126" s="15" t="s">
        <v>8</v>
      </c>
      <c r="L126" s="16">
        <v>39383.280000000013</v>
      </c>
      <c r="M126" s="16">
        <v>8850</v>
      </c>
      <c r="N126" s="16">
        <v>2471.31</v>
      </c>
      <c r="O126" s="16">
        <v>4129.97</v>
      </c>
      <c r="P126" s="16">
        <v>4185.47</v>
      </c>
      <c r="Q126" s="16">
        <v>1647.54</v>
      </c>
      <c r="R126" s="16"/>
      <c r="S126" s="16">
        <v>1231.29</v>
      </c>
      <c r="T126" s="16">
        <v>35533.000000000007</v>
      </c>
      <c r="U126" s="16"/>
      <c r="V126" s="16">
        <v>52611.76999999999</v>
      </c>
      <c r="W126" s="16"/>
      <c r="X126" s="16"/>
      <c r="Y126" s="16"/>
      <c r="Z126" s="16"/>
      <c r="AA126" s="16"/>
      <c r="AB126" s="16">
        <f t="shared" si="14"/>
        <v>150043.63</v>
      </c>
      <c r="AC126" s="15">
        <v>153</v>
      </c>
      <c r="AD126" s="17">
        <f t="shared" si="17"/>
        <v>980.6773202614379</v>
      </c>
    </row>
    <row r="127" spans="2:30" x14ac:dyDescent="0.35">
      <c r="B127" s="20">
        <v>1317</v>
      </c>
      <c r="C127" s="19" t="s">
        <v>208</v>
      </c>
      <c r="D127" s="15" t="s">
        <v>1538</v>
      </c>
      <c r="E127" s="15" t="str">
        <f t="shared" si="9"/>
        <v>SUPERVISOR MANTTO DIESEL</v>
      </c>
      <c r="F127" s="15" t="str">
        <f t="shared" si="10"/>
        <v>EMPLEADO</v>
      </c>
      <c r="G127" s="19" t="s">
        <v>41</v>
      </c>
      <c r="H127" s="19">
        <f t="shared" si="11"/>
        <v>153</v>
      </c>
      <c r="I127" s="18">
        <f t="shared" si="12"/>
        <v>0</v>
      </c>
      <c r="J127" s="18">
        <f t="shared" si="13"/>
        <v>0</v>
      </c>
      <c r="K127" s="15" t="s">
        <v>8</v>
      </c>
      <c r="L127" s="16">
        <v>48153.15</v>
      </c>
      <c r="M127" s="16">
        <v>8850</v>
      </c>
      <c r="N127" s="16">
        <v>3052.8</v>
      </c>
      <c r="O127" s="16">
        <v>4986.22</v>
      </c>
      <c r="P127" s="16">
        <v>5120.58</v>
      </c>
      <c r="Q127" s="16">
        <v>1367.4</v>
      </c>
      <c r="R127" s="16">
        <v>2687.1000000000004</v>
      </c>
      <c r="S127" s="16">
        <v>1588.0400000000002</v>
      </c>
      <c r="T127" s="16">
        <v>70601.67</v>
      </c>
      <c r="U127" s="16"/>
      <c r="V127" s="16">
        <v>37447.949999999997</v>
      </c>
      <c r="W127" s="16">
        <v>3692.34</v>
      </c>
      <c r="X127" s="16"/>
      <c r="Y127" s="16"/>
      <c r="Z127" s="16"/>
      <c r="AA127" s="16"/>
      <c r="AB127" s="16">
        <f t="shared" si="14"/>
        <v>187547.24999999997</v>
      </c>
      <c r="AC127" s="15">
        <v>153</v>
      </c>
      <c r="AD127" s="17">
        <f t="shared" si="17"/>
        <v>1225.7990196078429</v>
      </c>
    </row>
    <row r="128" spans="2:30" x14ac:dyDescent="0.35">
      <c r="B128" s="20">
        <v>1318</v>
      </c>
      <c r="C128" s="19" t="s">
        <v>209</v>
      </c>
      <c r="D128" s="15" t="s">
        <v>1538</v>
      </c>
      <c r="E128" s="15" t="str">
        <f t="shared" si="9"/>
        <v>AUXILIAR GENERAL</v>
      </c>
      <c r="F128" s="15" t="str">
        <f t="shared" si="10"/>
        <v>SINDICALIZADO</v>
      </c>
      <c r="G128" s="19" t="s">
        <v>210</v>
      </c>
      <c r="H128" s="19">
        <f t="shared" si="11"/>
        <v>153</v>
      </c>
      <c r="I128" s="18">
        <f t="shared" si="12"/>
        <v>0</v>
      </c>
      <c r="J128" s="18">
        <f t="shared" si="13"/>
        <v>24</v>
      </c>
      <c r="K128" s="15" t="s">
        <v>8</v>
      </c>
      <c r="L128" s="16">
        <v>39710</v>
      </c>
      <c r="M128" s="16">
        <v>8850</v>
      </c>
      <c r="N128" s="16">
        <v>1881.25</v>
      </c>
      <c r="O128" s="16">
        <v>3430.38</v>
      </c>
      <c r="P128" s="16">
        <v>3487.2900000000004</v>
      </c>
      <c r="Q128" s="16"/>
      <c r="R128" s="16"/>
      <c r="S128" s="16">
        <v>679.77</v>
      </c>
      <c r="T128" s="16"/>
      <c r="U128" s="16"/>
      <c r="V128" s="16">
        <v>43785.86</v>
      </c>
      <c r="W128" s="16"/>
      <c r="X128" s="16"/>
      <c r="Y128" s="16"/>
      <c r="Z128" s="16">
        <v>268.75</v>
      </c>
      <c r="AA128" s="16">
        <v>6450</v>
      </c>
      <c r="AB128" s="16">
        <f t="shared" si="14"/>
        <v>95105.799999999988</v>
      </c>
      <c r="AC128" s="15">
        <v>153</v>
      </c>
      <c r="AD128" s="17">
        <f t="shared" si="17"/>
        <v>621.60653594771236</v>
      </c>
    </row>
    <row r="129" spans="2:30" x14ac:dyDescent="0.35">
      <c r="B129" s="20">
        <v>1320</v>
      </c>
      <c r="C129" s="19" t="s">
        <v>211</v>
      </c>
      <c r="D129" s="15" t="s">
        <v>1538</v>
      </c>
      <c r="E129" s="15" t="str">
        <f t="shared" si="9"/>
        <v>AUXILIAR DE MECANICO DIESEL</v>
      </c>
      <c r="F129" s="15" t="str">
        <f t="shared" si="10"/>
        <v>SINDICALIZADO</v>
      </c>
      <c r="G129" s="19" t="s">
        <v>41</v>
      </c>
      <c r="H129" s="19">
        <f t="shared" si="11"/>
        <v>153</v>
      </c>
      <c r="I129" s="18">
        <f t="shared" si="12"/>
        <v>2</v>
      </c>
      <c r="J129" s="18">
        <f t="shared" si="13"/>
        <v>0</v>
      </c>
      <c r="K129" s="15" t="s">
        <v>8</v>
      </c>
      <c r="L129" s="16">
        <v>37770.780000000013</v>
      </c>
      <c r="M129" s="16">
        <v>8850</v>
      </c>
      <c r="N129" s="16">
        <v>4083.81</v>
      </c>
      <c r="O129" s="16">
        <v>3931.3300000000004</v>
      </c>
      <c r="P129" s="16">
        <v>3379.21</v>
      </c>
      <c r="Q129" s="16">
        <v>1110.04</v>
      </c>
      <c r="R129" s="16"/>
      <c r="S129" s="16">
        <v>1168.48</v>
      </c>
      <c r="T129" s="16">
        <v>27441.88</v>
      </c>
      <c r="U129" s="16"/>
      <c r="V129" s="16">
        <v>51509.89</v>
      </c>
      <c r="W129" s="16"/>
      <c r="X129" s="16">
        <v>268.75</v>
      </c>
      <c r="Y129" s="16">
        <v>268.75</v>
      </c>
      <c r="Z129" s="16"/>
      <c r="AA129" s="16"/>
      <c r="AB129" s="16">
        <f t="shared" si="14"/>
        <v>138707.92000000001</v>
      </c>
      <c r="AC129" s="15">
        <v>153</v>
      </c>
      <c r="AD129" s="17">
        <f t="shared" si="17"/>
        <v>906.58771241830073</v>
      </c>
    </row>
    <row r="130" spans="2:30" x14ac:dyDescent="0.35">
      <c r="B130" s="20">
        <v>1321</v>
      </c>
      <c r="C130" s="19" t="s">
        <v>213</v>
      </c>
      <c r="D130" s="15" t="s">
        <v>1538</v>
      </c>
      <c r="E130" s="15" t="str">
        <f t="shared" si="9"/>
        <v>VULCANIZADOR</v>
      </c>
      <c r="F130" s="15" t="str">
        <f t="shared" si="10"/>
        <v>SINDICALIZADO</v>
      </c>
      <c r="G130" s="19" t="s">
        <v>41</v>
      </c>
      <c r="H130" s="19">
        <f t="shared" si="11"/>
        <v>153</v>
      </c>
      <c r="I130" s="18">
        <f t="shared" si="12"/>
        <v>0</v>
      </c>
      <c r="J130" s="18">
        <f t="shared" si="13"/>
        <v>0</v>
      </c>
      <c r="K130" s="15" t="s">
        <v>8</v>
      </c>
      <c r="L130" s="16">
        <v>39114.530000000013</v>
      </c>
      <c r="M130" s="16">
        <v>8850</v>
      </c>
      <c r="N130" s="16">
        <v>2740.06</v>
      </c>
      <c r="O130" s="16">
        <v>4131.71</v>
      </c>
      <c r="P130" s="16">
        <v>4185.47</v>
      </c>
      <c r="Q130" s="16">
        <v>1110.04</v>
      </c>
      <c r="R130" s="16"/>
      <c r="S130" s="16">
        <v>1168.48</v>
      </c>
      <c r="T130" s="16">
        <v>33860.560000000005</v>
      </c>
      <c r="U130" s="16"/>
      <c r="V130" s="16">
        <v>52208.639999999992</v>
      </c>
      <c r="W130" s="16"/>
      <c r="X130" s="16"/>
      <c r="Y130" s="16"/>
      <c r="Z130" s="16"/>
      <c r="AA130" s="16"/>
      <c r="AB130" s="16">
        <f t="shared" si="14"/>
        <v>147369.49000000002</v>
      </c>
      <c r="AC130" s="15">
        <v>153</v>
      </c>
      <c r="AD130" s="17">
        <f t="shared" si="17"/>
        <v>963.19928104575172</v>
      </c>
    </row>
    <row r="131" spans="2:30" x14ac:dyDescent="0.35">
      <c r="B131" s="20">
        <v>1322</v>
      </c>
      <c r="C131" s="19" t="s">
        <v>214</v>
      </c>
      <c r="D131" s="15" t="s">
        <v>1538</v>
      </c>
      <c r="E131" s="15" t="str">
        <f t="shared" si="9"/>
        <v>AUXILIAR DE MECANICO DIESEL</v>
      </c>
      <c r="F131" s="15" t="str">
        <f t="shared" si="10"/>
        <v>SINDICALIZADO</v>
      </c>
      <c r="G131" s="19" t="s">
        <v>203</v>
      </c>
      <c r="H131" s="19">
        <f t="shared" si="11"/>
        <v>153</v>
      </c>
      <c r="I131" s="18">
        <f t="shared" si="12"/>
        <v>2</v>
      </c>
      <c r="J131" s="18">
        <f t="shared" si="13"/>
        <v>0</v>
      </c>
      <c r="K131" s="15" t="s">
        <v>8</v>
      </c>
      <c r="L131" s="16">
        <v>39687.070000000007</v>
      </c>
      <c r="M131" s="16">
        <v>8850</v>
      </c>
      <c r="N131" s="16">
        <v>2167.52</v>
      </c>
      <c r="O131" s="16">
        <v>3652.07</v>
      </c>
      <c r="P131" s="16">
        <v>3782.34</v>
      </c>
      <c r="Q131" s="16">
        <v>1647.54</v>
      </c>
      <c r="R131" s="16"/>
      <c r="S131" s="16">
        <v>1302.8500000000004</v>
      </c>
      <c r="T131" s="16">
        <v>30774.899999999998</v>
      </c>
      <c r="U131" s="16"/>
      <c r="V131" s="16">
        <v>52248.959999999992</v>
      </c>
      <c r="W131" s="16"/>
      <c r="X131" s="16">
        <v>268.75</v>
      </c>
      <c r="Y131" s="16"/>
      <c r="Z131" s="16"/>
      <c r="AA131" s="16"/>
      <c r="AB131" s="16">
        <f t="shared" si="14"/>
        <v>143844.5</v>
      </c>
      <c r="AC131" s="15">
        <v>153</v>
      </c>
      <c r="AD131" s="17">
        <f t="shared" si="17"/>
        <v>940.16013071895429</v>
      </c>
    </row>
    <row r="132" spans="2:30" x14ac:dyDescent="0.35">
      <c r="B132" s="20">
        <v>1323</v>
      </c>
      <c r="C132" s="19" t="s">
        <v>215</v>
      </c>
      <c r="D132" s="15" t="s">
        <v>1538</v>
      </c>
      <c r="E132" s="15" t="str">
        <f t="shared" si="9"/>
        <v>SUPERVISOR MANTTO DIESEL</v>
      </c>
      <c r="F132" s="15" t="str">
        <f t="shared" si="10"/>
        <v>EMPLEADO</v>
      </c>
      <c r="G132" s="19" t="s">
        <v>216</v>
      </c>
      <c r="H132" s="19">
        <f t="shared" si="11"/>
        <v>153</v>
      </c>
      <c r="I132" s="18">
        <f t="shared" si="12"/>
        <v>1</v>
      </c>
      <c r="J132" s="18">
        <f t="shared" si="13"/>
        <v>0</v>
      </c>
      <c r="K132" s="15" t="s">
        <v>8</v>
      </c>
      <c r="L132" s="16">
        <v>49154.850000000013</v>
      </c>
      <c r="M132" s="16">
        <v>8850</v>
      </c>
      <c r="N132" s="16">
        <v>2051.1000000000004</v>
      </c>
      <c r="O132" s="16">
        <v>4475.8600000000006</v>
      </c>
      <c r="P132" s="16">
        <v>5120.59</v>
      </c>
      <c r="Q132" s="16">
        <v>1367.4</v>
      </c>
      <c r="R132" s="16">
        <v>4006.8</v>
      </c>
      <c r="S132" s="16">
        <v>1502.56</v>
      </c>
      <c r="T132" s="16">
        <v>69925.78</v>
      </c>
      <c r="U132" s="16"/>
      <c r="V132" s="16">
        <v>37447.949999999997</v>
      </c>
      <c r="W132" s="16">
        <v>3726.72</v>
      </c>
      <c r="X132" s="16"/>
      <c r="Y132" s="16"/>
      <c r="Z132" s="16"/>
      <c r="AA132" s="16"/>
      <c r="AB132" s="16">
        <f t="shared" si="14"/>
        <v>187629.61000000002</v>
      </c>
      <c r="AC132" s="15">
        <v>153</v>
      </c>
      <c r="AD132" s="17">
        <f t="shared" si="17"/>
        <v>1226.337320261438</v>
      </c>
    </row>
    <row r="133" spans="2:30" x14ac:dyDescent="0.35">
      <c r="B133" s="20">
        <v>1324</v>
      </c>
      <c r="C133" s="19" t="s">
        <v>217</v>
      </c>
      <c r="D133" s="15" t="s">
        <v>1538</v>
      </c>
      <c r="E133" s="15" t="str">
        <f t="shared" ref="E133:E196" si="18">VLOOKUP(B133,CAT,2,FALSE)</f>
        <v>AUXILIAR DE MECANICO DIESEL</v>
      </c>
      <c r="F133" s="15" t="str">
        <f t="shared" ref="F133:F196" si="19">VLOOKUP(B133,CAT,3,FALSE)</f>
        <v>SINDICALIZADO</v>
      </c>
      <c r="G133" s="19" t="s">
        <v>218</v>
      </c>
      <c r="H133" s="19">
        <f t="shared" ref="H133:H196" si="20">IF(DATEDIF(G133,$I$2,"d")+1&gt;$J$2,$J$2,DATEDIF(G133,$I$2,"d")+1)</f>
        <v>153</v>
      </c>
      <c r="I133" s="18">
        <f t="shared" ref="I133:I196" si="21">IFERROR(VLOOKUP(B133,faltas,5,FALSE),0)</f>
        <v>7</v>
      </c>
      <c r="J133" s="18">
        <f t="shared" ref="J133:J196" si="22">IFERROR(VLOOKUP(B133,incapacidad,3,FALSE),0)</f>
        <v>0</v>
      </c>
      <c r="K133" s="15" t="s">
        <v>8</v>
      </c>
      <c r="L133" s="16">
        <v>39365.760000000009</v>
      </c>
      <c r="M133" s="16">
        <v>8850</v>
      </c>
      <c r="N133" s="16">
        <v>2488.83</v>
      </c>
      <c r="O133" s="16">
        <v>3963.46</v>
      </c>
      <c r="P133" s="16">
        <v>3728.59</v>
      </c>
      <c r="Q133" s="16">
        <v>1647.54</v>
      </c>
      <c r="R133" s="16"/>
      <c r="S133" s="16">
        <v>1302.8499999999999</v>
      </c>
      <c r="T133" s="16">
        <v>30372.239999999998</v>
      </c>
      <c r="U133" s="16"/>
      <c r="V133" s="16">
        <v>51577.09</v>
      </c>
      <c r="W133" s="16"/>
      <c r="X133" s="16">
        <v>537.5</v>
      </c>
      <c r="Y133" s="16"/>
      <c r="Z133" s="16">
        <v>268.75</v>
      </c>
      <c r="AA133" s="16"/>
      <c r="AB133" s="16">
        <f t="shared" ref="AB133:AB196" si="23">SUM(L133:W133)-SUM(X133:AA133)</f>
        <v>142490.11000000002</v>
      </c>
      <c r="AC133" s="15">
        <v>153</v>
      </c>
      <c r="AD133" s="17">
        <f t="shared" si="17"/>
        <v>931.30790849673213</v>
      </c>
    </row>
    <row r="134" spans="2:30" x14ac:dyDescent="0.35">
      <c r="B134" s="20">
        <v>1326</v>
      </c>
      <c r="C134" s="19" t="s">
        <v>219</v>
      </c>
      <c r="D134" s="15" t="s">
        <v>1538</v>
      </c>
      <c r="E134" s="15" t="str">
        <f t="shared" si="18"/>
        <v>VULCANIZADOR</v>
      </c>
      <c r="F134" s="15" t="str">
        <f t="shared" si="19"/>
        <v>SINDICALIZADO</v>
      </c>
      <c r="G134" s="19" t="s">
        <v>41</v>
      </c>
      <c r="H134" s="19">
        <f t="shared" si="20"/>
        <v>153</v>
      </c>
      <c r="I134" s="18">
        <f t="shared" si="21"/>
        <v>0</v>
      </c>
      <c r="J134" s="18">
        <f t="shared" si="22"/>
        <v>0</v>
      </c>
      <c r="K134" s="15" t="s">
        <v>8</v>
      </c>
      <c r="L134" s="16">
        <v>39400.80000000001</v>
      </c>
      <c r="M134" s="16">
        <v>8850</v>
      </c>
      <c r="N134" s="16">
        <v>2453.79</v>
      </c>
      <c r="O134" s="16">
        <v>4049.3500000000004</v>
      </c>
      <c r="P134" s="16">
        <v>4185.47</v>
      </c>
      <c r="Q134" s="16">
        <v>1647.54</v>
      </c>
      <c r="R134" s="16"/>
      <c r="S134" s="16">
        <v>1159.73</v>
      </c>
      <c r="T134" s="16">
        <v>35533.000000000007</v>
      </c>
      <c r="U134" s="16"/>
      <c r="V134" s="16">
        <v>52611.069999999992</v>
      </c>
      <c r="W134" s="16"/>
      <c r="X134" s="16"/>
      <c r="Y134" s="16"/>
      <c r="Z134" s="16"/>
      <c r="AA134" s="16"/>
      <c r="AB134" s="16">
        <f t="shared" si="23"/>
        <v>149890.75</v>
      </c>
      <c r="AC134" s="15">
        <v>153</v>
      </c>
      <c r="AD134" s="17">
        <f t="shared" si="17"/>
        <v>979.67810457516339</v>
      </c>
    </row>
    <row r="135" spans="2:30" x14ac:dyDescent="0.35">
      <c r="B135" s="20">
        <v>1328</v>
      </c>
      <c r="C135" s="19" t="s">
        <v>221</v>
      </c>
      <c r="D135" s="15" t="s">
        <v>1538</v>
      </c>
      <c r="E135" s="15" t="str">
        <f t="shared" si="18"/>
        <v>AUXILIAR GENERAL</v>
      </c>
      <c r="F135" s="15" t="str">
        <f t="shared" si="19"/>
        <v>SINDICALIZADO</v>
      </c>
      <c r="G135" s="19" t="s">
        <v>41</v>
      </c>
      <c r="H135" s="19">
        <f t="shared" si="20"/>
        <v>153</v>
      </c>
      <c r="I135" s="18">
        <f t="shared" si="21"/>
        <v>0</v>
      </c>
      <c r="J135" s="18">
        <f t="shared" si="22"/>
        <v>0</v>
      </c>
      <c r="K135" s="15" t="s">
        <v>8</v>
      </c>
      <c r="L135" s="16">
        <v>41317.090000000011</v>
      </c>
      <c r="M135" s="16">
        <v>8850</v>
      </c>
      <c r="N135" s="16">
        <v>537.5</v>
      </c>
      <c r="O135" s="16">
        <v>3933.09</v>
      </c>
      <c r="P135" s="16">
        <v>4185.47</v>
      </c>
      <c r="Q135" s="16">
        <v>572.54</v>
      </c>
      <c r="R135" s="16"/>
      <c r="S135" s="16">
        <v>546.28</v>
      </c>
      <c r="T135" s="16"/>
      <c r="U135" s="16"/>
      <c r="V135" s="16">
        <v>50972.979999999996</v>
      </c>
      <c r="W135" s="16"/>
      <c r="X135" s="16"/>
      <c r="Y135" s="16"/>
      <c r="Z135" s="16"/>
      <c r="AA135" s="16"/>
      <c r="AB135" s="16">
        <f t="shared" si="23"/>
        <v>110914.95000000001</v>
      </c>
      <c r="AC135" s="15">
        <v>153</v>
      </c>
      <c r="AD135" s="17">
        <f t="shared" si="17"/>
        <v>724.93431372549026</v>
      </c>
    </row>
    <row r="136" spans="2:30" x14ac:dyDescent="0.35">
      <c r="B136" s="20">
        <v>1331</v>
      </c>
      <c r="C136" s="19" t="s">
        <v>222</v>
      </c>
      <c r="D136" s="15" t="s">
        <v>1538</v>
      </c>
      <c r="E136" s="15" t="str">
        <f t="shared" si="18"/>
        <v>AUXILIAR DE MECANICO DIESEL</v>
      </c>
      <c r="F136" s="15" t="str">
        <f t="shared" si="19"/>
        <v>SINDICALIZADO</v>
      </c>
      <c r="G136" s="19" t="s">
        <v>223</v>
      </c>
      <c r="H136" s="19">
        <f t="shared" si="20"/>
        <v>153</v>
      </c>
      <c r="I136" s="18">
        <f t="shared" si="21"/>
        <v>3</v>
      </c>
      <c r="J136" s="18">
        <f t="shared" si="22"/>
        <v>6</v>
      </c>
      <c r="K136" s="15" t="s">
        <v>8</v>
      </c>
      <c r="L136" s="16">
        <v>39669.55000000001</v>
      </c>
      <c r="M136" s="16">
        <v>8850</v>
      </c>
      <c r="N136" s="16">
        <v>2185.04</v>
      </c>
      <c r="O136" s="16">
        <v>3215.05</v>
      </c>
      <c r="P136" s="16">
        <v>3567.34</v>
      </c>
      <c r="Q136" s="16">
        <v>1110.04</v>
      </c>
      <c r="R136" s="16"/>
      <c r="S136" s="16">
        <v>1298.4900000000002</v>
      </c>
      <c r="T136" s="16">
        <v>28700.62</v>
      </c>
      <c r="U136" s="16"/>
      <c r="V136" s="16">
        <v>50179.59</v>
      </c>
      <c r="W136" s="16"/>
      <c r="X136" s="16">
        <v>268.75</v>
      </c>
      <c r="Y136" s="16"/>
      <c r="Z136" s="16">
        <v>268.75</v>
      </c>
      <c r="AA136" s="16">
        <v>1612.5</v>
      </c>
      <c r="AB136" s="16">
        <f t="shared" si="23"/>
        <v>136625.72</v>
      </c>
      <c r="AC136" s="15">
        <v>153</v>
      </c>
      <c r="AD136" s="17">
        <f t="shared" si="17"/>
        <v>892.97856209150325</v>
      </c>
    </row>
    <row r="137" spans="2:30" x14ac:dyDescent="0.35">
      <c r="B137" s="20">
        <v>1332</v>
      </c>
      <c r="C137" s="19" t="s">
        <v>224</v>
      </c>
      <c r="D137" s="15" t="s">
        <v>1538</v>
      </c>
      <c r="E137" s="15" t="str">
        <f t="shared" si="18"/>
        <v>MECANICO DIESEL</v>
      </c>
      <c r="F137" s="15" t="str">
        <f t="shared" si="19"/>
        <v>SINDICALIZADO</v>
      </c>
      <c r="G137" s="19" t="s">
        <v>41</v>
      </c>
      <c r="H137" s="19">
        <f t="shared" si="20"/>
        <v>153</v>
      </c>
      <c r="I137" s="18">
        <f t="shared" si="21"/>
        <v>2</v>
      </c>
      <c r="J137" s="18">
        <f t="shared" si="22"/>
        <v>0</v>
      </c>
      <c r="K137" s="15" t="s">
        <v>8</v>
      </c>
      <c r="L137" s="16">
        <v>40087.919999999991</v>
      </c>
      <c r="M137" s="16">
        <v>8850</v>
      </c>
      <c r="N137" s="16">
        <v>2589.81</v>
      </c>
      <c r="O137" s="16">
        <v>3983.12</v>
      </c>
      <c r="P137" s="16">
        <v>3856.5700000000006</v>
      </c>
      <c r="Q137" s="16">
        <v>1131.56</v>
      </c>
      <c r="R137" s="16"/>
      <c r="S137" s="16">
        <v>1255.4399999999998</v>
      </c>
      <c r="T137" s="16">
        <v>48908.22</v>
      </c>
      <c r="U137" s="16"/>
      <c r="V137" s="16">
        <v>52890.84</v>
      </c>
      <c r="W137" s="16"/>
      <c r="X137" s="16">
        <v>274.13</v>
      </c>
      <c r="Y137" s="16"/>
      <c r="Z137" s="16"/>
      <c r="AA137" s="16"/>
      <c r="AB137" s="16">
        <f t="shared" si="23"/>
        <v>163279.34999999998</v>
      </c>
      <c r="AC137" s="15">
        <v>153</v>
      </c>
      <c r="AD137" s="17">
        <f t="shared" si="17"/>
        <v>1067.1852941176469</v>
      </c>
    </row>
    <row r="138" spans="2:30" x14ac:dyDescent="0.35">
      <c r="B138" s="20">
        <v>1333</v>
      </c>
      <c r="C138" s="19" t="s">
        <v>225</v>
      </c>
      <c r="D138" s="15" t="s">
        <v>1538</v>
      </c>
      <c r="E138" s="15" t="str">
        <f t="shared" si="18"/>
        <v>AUXILIAR DE MECANICO DIESEL</v>
      </c>
      <c r="F138" s="15" t="str">
        <f t="shared" si="19"/>
        <v>SINDICALIZADO</v>
      </c>
      <c r="G138" s="19" t="s">
        <v>203</v>
      </c>
      <c r="H138" s="19">
        <f t="shared" si="20"/>
        <v>153</v>
      </c>
      <c r="I138" s="18">
        <f t="shared" si="21"/>
        <v>0</v>
      </c>
      <c r="J138" s="18">
        <f t="shared" si="22"/>
        <v>0</v>
      </c>
      <c r="K138" s="15" t="s">
        <v>8</v>
      </c>
      <c r="L138" s="16">
        <v>41317.090000000011</v>
      </c>
      <c r="M138" s="16">
        <v>8850</v>
      </c>
      <c r="N138" s="16">
        <v>537.5</v>
      </c>
      <c r="O138" s="16">
        <v>3763.0800000000004</v>
      </c>
      <c r="P138" s="16">
        <v>3755.4700000000003</v>
      </c>
      <c r="Q138" s="16">
        <v>1647.54</v>
      </c>
      <c r="R138" s="16"/>
      <c r="S138" s="16">
        <v>1365.67</v>
      </c>
      <c r="T138" s="16">
        <v>30179.699999999997</v>
      </c>
      <c r="U138" s="16"/>
      <c r="V138" s="16">
        <v>51268.01999999999</v>
      </c>
      <c r="W138" s="16"/>
      <c r="X138" s="16"/>
      <c r="Y138" s="16">
        <v>1075</v>
      </c>
      <c r="Z138" s="16"/>
      <c r="AA138" s="16"/>
      <c r="AB138" s="16">
        <f t="shared" si="23"/>
        <v>141609.07</v>
      </c>
      <c r="AC138" s="15">
        <v>153</v>
      </c>
      <c r="AD138" s="17">
        <f t="shared" si="17"/>
        <v>925.549477124183</v>
      </c>
    </row>
    <row r="139" spans="2:30" x14ac:dyDescent="0.35">
      <c r="B139" s="20">
        <v>1335</v>
      </c>
      <c r="C139" s="19" t="s">
        <v>227</v>
      </c>
      <c r="D139" s="15" t="s">
        <v>1538</v>
      </c>
      <c r="E139" s="15" t="str">
        <f t="shared" si="18"/>
        <v>LAVADOR EQUIPO DE TRANSPORTE</v>
      </c>
      <c r="F139" s="15" t="str">
        <f t="shared" si="19"/>
        <v>SINDICALIZADO</v>
      </c>
      <c r="G139" s="19" t="s">
        <v>41</v>
      </c>
      <c r="H139" s="19">
        <f t="shared" si="20"/>
        <v>153</v>
      </c>
      <c r="I139" s="18">
        <f t="shared" si="21"/>
        <v>0</v>
      </c>
      <c r="J139" s="18">
        <f t="shared" si="22"/>
        <v>0</v>
      </c>
      <c r="K139" s="15" t="s">
        <v>8</v>
      </c>
      <c r="L139" s="16">
        <v>40744.55000000001</v>
      </c>
      <c r="M139" s="16">
        <v>8850</v>
      </c>
      <c r="N139" s="16">
        <v>1110.04</v>
      </c>
      <c r="O139" s="16">
        <v>3993.8600000000006</v>
      </c>
      <c r="P139" s="16">
        <v>4185.47</v>
      </c>
      <c r="Q139" s="16">
        <v>1110.04</v>
      </c>
      <c r="R139" s="16"/>
      <c r="S139" s="16">
        <v>1231.3000000000002</v>
      </c>
      <c r="T139" s="16">
        <v>22964.559999999998</v>
      </c>
      <c r="U139" s="16"/>
      <c r="V139" s="16">
        <v>52208.639999999992</v>
      </c>
      <c r="W139" s="16"/>
      <c r="X139" s="16"/>
      <c r="Y139" s="16"/>
      <c r="Z139" s="16"/>
      <c r="AA139" s="16"/>
      <c r="AB139" s="16">
        <f t="shared" si="23"/>
        <v>136398.46</v>
      </c>
      <c r="AC139" s="15">
        <v>153</v>
      </c>
      <c r="AD139" s="17">
        <f t="shared" si="17"/>
        <v>891.49320261437902</v>
      </c>
    </row>
    <row r="140" spans="2:30" x14ac:dyDescent="0.35">
      <c r="B140" s="20">
        <v>1336</v>
      </c>
      <c r="C140" s="19" t="s">
        <v>229</v>
      </c>
      <c r="D140" s="15" t="s">
        <v>1538</v>
      </c>
      <c r="E140" s="15" t="str">
        <f t="shared" si="18"/>
        <v>SOLDADOR</v>
      </c>
      <c r="F140" s="15" t="str">
        <f t="shared" si="19"/>
        <v>SINDICALIZADO</v>
      </c>
      <c r="G140" s="19" t="s">
        <v>41</v>
      </c>
      <c r="H140" s="19">
        <f t="shared" si="20"/>
        <v>153</v>
      </c>
      <c r="I140" s="18">
        <f t="shared" si="21"/>
        <v>0</v>
      </c>
      <c r="J140" s="18">
        <f t="shared" si="22"/>
        <v>0</v>
      </c>
      <c r="K140" s="15" t="s">
        <v>8</v>
      </c>
      <c r="L140" s="16">
        <v>41284.199999999997</v>
      </c>
      <c r="M140" s="16">
        <v>8850</v>
      </c>
      <c r="N140" s="16">
        <v>2873.04</v>
      </c>
      <c r="O140" s="16">
        <v>4330.58</v>
      </c>
      <c r="P140" s="16">
        <v>4387.3399999999992</v>
      </c>
      <c r="Q140" s="16">
        <v>1170.24</v>
      </c>
      <c r="R140" s="16"/>
      <c r="S140" s="16">
        <v>1228.0500000000002</v>
      </c>
      <c r="T140" s="16">
        <v>49239.3</v>
      </c>
      <c r="U140" s="16"/>
      <c r="V140" s="16">
        <v>54692.55</v>
      </c>
      <c r="W140" s="16"/>
      <c r="X140" s="16"/>
      <c r="Y140" s="16"/>
      <c r="Z140" s="16">
        <v>283.8</v>
      </c>
      <c r="AA140" s="16"/>
      <c r="AB140" s="16">
        <f t="shared" si="23"/>
        <v>167771.5</v>
      </c>
      <c r="AC140" s="15">
        <v>153</v>
      </c>
      <c r="AD140" s="17">
        <f t="shared" si="17"/>
        <v>1096.545751633987</v>
      </c>
    </row>
    <row r="141" spans="2:30" x14ac:dyDescent="0.35">
      <c r="B141" s="20">
        <v>1338</v>
      </c>
      <c r="C141" s="19" t="s">
        <v>231</v>
      </c>
      <c r="D141" s="15" t="s">
        <v>1538</v>
      </c>
      <c r="E141" s="15" t="str">
        <f t="shared" si="18"/>
        <v>AUXILIAR DE MECANICO DIESEL</v>
      </c>
      <c r="F141" s="15" t="str">
        <f t="shared" si="19"/>
        <v>SINDICALIZADO</v>
      </c>
      <c r="G141" s="19" t="s">
        <v>47</v>
      </c>
      <c r="H141" s="19">
        <f t="shared" si="20"/>
        <v>153</v>
      </c>
      <c r="I141" s="18">
        <f t="shared" si="21"/>
        <v>3</v>
      </c>
      <c r="J141" s="18">
        <f t="shared" si="22"/>
        <v>0</v>
      </c>
      <c r="K141" s="15" t="s">
        <v>8</v>
      </c>
      <c r="L141" s="16">
        <v>40189.530000000013</v>
      </c>
      <c r="M141" s="16">
        <v>8850</v>
      </c>
      <c r="N141" s="16">
        <v>1665.06</v>
      </c>
      <c r="O141" s="16">
        <v>3682.4500000000003</v>
      </c>
      <c r="P141" s="16">
        <v>3325.46</v>
      </c>
      <c r="Q141" s="16">
        <v>1110.04</v>
      </c>
      <c r="R141" s="16"/>
      <c r="S141" s="16">
        <v>1231.3000000000002</v>
      </c>
      <c r="T141" s="16">
        <v>30773.119999999995</v>
      </c>
      <c r="U141" s="16"/>
      <c r="V141" s="16">
        <v>51200.82</v>
      </c>
      <c r="W141" s="16"/>
      <c r="X141" s="16">
        <v>537.5</v>
      </c>
      <c r="Y141" s="16"/>
      <c r="Z141" s="16">
        <v>268.75</v>
      </c>
      <c r="AA141" s="16"/>
      <c r="AB141" s="16">
        <f t="shared" si="23"/>
        <v>141221.53</v>
      </c>
      <c r="AC141" s="15">
        <v>153</v>
      </c>
      <c r="AD141" s="17">
        <f t="shared" si="17"/>
        <v>923.01653594771244</v>
      </c>
    </row>
    <row r="142" spans="2:30" x14ac:dyDescent="0.35">
      <c r="B142" s="20">
        <v>1339</v>
      </c>
      <c r="C142" s="19" t="s">
        <v>232</v>
      </c>
      <c r="D142" s="15" t="s">
        <v>1538</v>
      </c>
      <c r="E142" s="15" t="str">
        <f t="shared" si="18"/>
        <v>MECANICO DIESEL</v>
      </c>
      <c r="F142" s="15" t="str">
        <f t="shared" si="19"/>
        <v>SINDICALIZADO</v>
      </c>
      <c r="G142" s="19" t="s">
        <v>112</v>
      </c>
      <c r="H142" s="19">
        <f t="shared" si="20"/>
        <v>153</v>
      </c>
      <c r="I142" s="18">
        <f t="shared" si="21"/>
        <v>0</v>
      </c>
      <c r="J142" s="18">
        <f t="shared" si="22"/>
        <v>0</v>
      </c>
      <c r="K142" s="15" t="s">
        <v>8</v>
      </c>
      <c r="L142" s="16">
        <v>41581.209999999985</v>
      </c>
      <c r="M142" s="16">
        <v>8850</v>
      </c>
      <c r="N142" s="16">
        <v>1096.52</v>
      </c>
      <c r="O142" s="16">
        <v>4096.28</v>
      </c>
      <c r="P142" s="16">
        <v>4267.76</v>
      </c>
      <c r="Q142" s="16">
        <v>1096.52</v>
      </c>
      <c r="R142" s="16"/>
      <c r="S142" s="16">
        <v>1465.4199999999998</v>
      </c>
      <c r="T142" s="16">
        <v>49239.3</v>
      </c>
      <c r="U142" s="16"/>
      <c r="V142" s="16">
        <v>53207.21</v>
      </c>
      <c r="W142" s="16"/>
      <c r="X142" s="16"/>
      <c r="Y142" s="16"/>
      <c r="Z142" s="16"/>
      <c r="AA142" s="16"/>
      <c r="AB142" s="16">
        <f t="shared" si="23"/>
        <v>164900.21999999997</v>
      </c>
      <c r="AC142" s="15">
        <v>153</v>
      </c>
      <c r="AD142" s="17">
        <f t="shared" si="17"/>
        <v>1077.7792156862743</v>
      </c>
    </row>
    <row r="143" spans="2:30" x14ac:dyDescent="0.35">
      <c r="B143" s="20">
        <v>1340</v>
      </c>
      <c r="C143" s="19" t="s">
        <v>233</v>
      </c>
      <c r="D143" s="15" t="s">
        <v>1538</v>
      </c>
      <c r="E143" s="15" t="str">
        <f t="shared" si="18"/>
        <v>MECANICO DIESEL</v>
      </c>
      <c r="F143" s="15" t="str">
        <f t="shared" si="19"/>
        <v>SINDICALIZADO</v>
      </c>
      <c r="G143" s="19" t="s">
        <v>41</v>
      </c>
      <c r="H143" s="19">
        <f t="shared" si="20"/>
        <v>153</v>
      </c>
      <c r="I143" s="18">
        <f t="shared" si="21"/>
        <v>1</v>
      </c>
      <c r="J143" s="18">
        <f t="shared" si="22"/>
        <v>0</v>
      </c>
      <c r="K143" s="15" t="s">
        <v>8</v>
      </c>
      <c r="L143" s="16">
        <v>40980.389999999992</v>
      </c>
      <c r="M143" s="16">
        <v>8850</v>
      </c>
      <c r="N143" s="16">
        <v>1697.3400000000001</v>
      </c>
      <c r="O143" s="16">
        <v>4092.7700000000004</v>
      </c>
      <c r="P143" s="16">
        <v>4267.76</v>
      </c>
      <c r="Q143" s="16">
        <v>1714.86</v>
      </c>
      <c r="R143" s="16"/>
      <c r="S143" s="16">
        <v>1255.4399999999998</v>
      </c>
      <c r="T143" s="16">
        <v>49239.3</v>
      </c>
      <c r="U143" s="16"/>
      <c r="V143" s="16">
        <v>53670.96</v>
      </c>
      <c r="W143" s="16"/>
      <c r="X143" s="16"/>
      <c r="Y143" s="16"/>
      <c r="Z143" s="16"/>
      <c r="AA143" s="16"/>
      <c r="AB143" s="16">
        <f t="shared" si="23"/>
        <v>165768.82</v>
      </c>
      <c r="AC143" s="15">
        <v>153</v>
      </c>
      <c r="AD143" s="17">
        <f t="shared" si="17"/>
        <v>1083.456339869281</v>
      </c>
    </row>
    <row r="144" spans="2:30" x14ac:dyDescent="0.35">
      <c r="B144" s="20">
        <v>1341</v>
      </c>
      <c r="C144" s="19" t="s">
        <v>234</v>
      </c>
      <c r="D144" s="15" t="s">
        <v>1538</v>
      </c>
      <c r="E144" s="15" t="str">
        <f t="shared" si="18"/>
        <v>OPERADOR CAMION DE CARGA</v>
      </c>
      <c r="F144" s="15" t="str">
        <f t="shared" si="19"/>
        <v>SINDICALIZADO</v>
      </c>
      <c r="G144" s="19" t="s">
        <v>235</v>
      </c>
      <c r="H144" s="19">
        <f t="shared" si="20"/>
        <v>153</v>
      </c>
      <c r="I144" s="18">
        <f t="shared" si="21"/>
        <v>2</v>
      </c>
      <c r="J144" s="18">
        <f t="shared" si="22"/>
        <v>0</v>
      </c>
      <c r="K144" s="15" t="s">
        <v>8</v>
      </c>
      <c r="L144" s="16">
        <v>42770.49</v>
      </c>
      <c r="M144" s="16">
        <v>8850</v>
      </c>
      <c r="N144" s="16">
        <v>1715.7</v>
      </c>
      <c r="O144" s="16">
        <v>4243.21</v>
      </c>
      <c r="P144" s="16">
        <v>3135.58</v>
      </c>
      <c r="Q144" s="16"/>
      <c r="R144" s="16">
        <v>2357.6800000000003</v>
      </c>
      <c r="S144" s="16">
        <v>294.72000000000003</v>
      </c>
      <c r="T144" s="16">
        <v>61134.66</v>
      </c>
      <c r="U144" s="16"/>
      <c r="V144" s="16">
        <v>47253.33</v>
      </c>
      <c r="W144" s="16"/>
      <c r="X144" s="16">
        <v>875.37000000000012</v>
      </c>
      <c r="Y144" s="16"/>
      <c r="Z144" s="16"/>
      <c r="AA144" s="16"/>
      <c r="AB144" s="16">
        <f t="shared" si="23"/>
        <v>170880</v>
      </c>
      <c r="AC144" s="15">
        <v>153</v>
      </c>
      <c r="AD144" s="17">
        <f t="shared" si="17"/>
        <v>1116.8627450980391</v>
      </c>
    </row>
    <row r="145" spans="2:30" x14ac:dyDescent="0.35">
      <c r="B145" s="20">
        <v>1342</v>
      </c>
      <c r="C145" s="19" t="s">
        <v>236</v>
      </c>
      <c r="D145" s="15" t="s">
        <v>1538</v>
      </c>
      <c r="E145" s="15" t="str">
        <f t="shared" si="18"/>
        <v>OPERADOR CAMION DE CARGA</v>
      </c>
      <c r="F145" s="15" t="str">
        <f t="shared" si="19"/>
        <v>SINDICALIZADO</v>
      </c>
      <c r="G145" s="19" t="s">
        <v>235</v>
      </c>
      <c r="H145" s="19">
        <f t="shared" si="20"/>
        <v>153</v>
      </c>
      <c r="I145" s="18">
        <f t="shared" si="21"/>
        <v>4</v>
      </c>
      <c r="J145" s="18">
        <f t="shared" si="22"/>
        <v>6</v>
      </c>
      <c r="K145" s="15" t="s">
        <v>8</v>
      </c>
      <c r="L145" s="16">
        <v>42770.49</v>
      </c>
      <c r="M145" s="16">
        <v>8850</v>
      </c>
      <c r="N145" s="16">
        <v>1715.7</v>
      </c>
      <c r="O145" s="16">
        <v>3718</v>
      </c>
      <c r="P145" s="16">
        <v>3642.7199999999993</v>
      </c>
      <c r="Q145" s="16"/>
      <c r="R145" s="16"/>
      <c r="S145" s="16"/>
      <c r="T145" s="16">
        <v>45911.7</v>
      </c>
      <c r="U145" s="16"/>
      <c r="V145" s="16">
        <v>44253.440000000002</v>
      </c>
      <c r="W145" s="16"/>
      <c r="X145" s="16">
        <v>285.95</v>
      </c>
      <c r="Y145" s="16"/>
      <c r="Z145" s="16">
        <v>1768.26</v>
      </c>
      <c r="AA145" s="16">
        <v>1715.7</v>
      </c>
      <c r="AB145" s="16">
        <f t="shared" si="23"/>
        <v>147092.13999999998</v>
      </c>
      <c r="AC145" s="15">
        <v>153</v>
      </c>
      <c r="AD145" s="17">
        <f t="shared" si="17"/>
        <v>961.38653594771233</v>
      </c>
    </row>
    <row r="146" spans="2:30" x14ac:dyDescent="0.35">
      <c r="B146" s="20">
        <v>1343</v>
      </c>
      <c r="C146" s="19" t="s">
        <v>237</v>
      </c>
      <c r="D146" s="15" t="s">
        <v>1538</v>
      </c>
      <c r="E146" s="15" t="str">
        <f t="shared" si="18"/>
        <v>OPERADOR CAMION DE CARGA</v>
      </c>
      <c r="F146" s="15" t="str">
        <f t="shared" si="19"/>
        <v>SINDICALIZADO</v>
      </c>
      <c r="G146" s="19" t="s">
        <v>235</v>
      </c>
      <c r="H146" s="19">
        <f t="shared" si="20"/>
        <v>153</v>
      </c>
      <c r="I146" s="18">
        <f t="shared" si="21"/>
        <v>5</v>
      </c>
      <c r="J146" s="18">
        <f t="shared" si="22"/>
        <v>0</v>
      </c>
      <c r="K146" s="15" t="s">
        <v>8</v>
      </c>
      <c r="L146" s="16">
        <v>42770.49</v>
      </c>
      <c r="M146" s="16">
        <v>8850</v>
      </c>
      <c r="N146" s="16">
        <v>1715.7</v>
      </c>
      <c r="O146" s="16">
        <v>3827.1200000000003</v>
      </c>
      <c r="P146" s="16">
        <v>3135.58</v>
      </c>
      <c r="Q146" s="16"/>
      <c r="R146" s="16"/>
      <c r="S146" s="16"/>
      <c r="T146" s="16">
        <v>55491.419999999991</v>
      </c>
      <c r="U146" s="16"/>
      <c r="V146" s="16">
        <v>47253.33</v>
      </c>
      <c r="W146" s="16"/>
      <c r="X146" s="16">
        <v>875.37000000000012</v>
      </c>
      <c r="Y146" s="16"/>
      <c r="Z146" s="16"/>
      <c r="AA146" s="16"/>
      <c r="AB146" s="16">
        <f t="shared" si="23"/>
        <v>162168.27000000002</v>
      </c>
      <c r="AC146" s="15">
        <v>153</v>
      </c>
      <c r="AD146" s="17">
        <f t="shared" si="17"/>
        <v>1059.9233333333334</v>
      </c>
    </row>
    <row r="147" spans="2:30" x14ac:dyDescent="0.35">
      <c r="B147" s="20">
        <v>1345</v>
      </c>
      <c r="C147" s="19" t="s">
        <v>238</v>
      </c>
      <c r="D147" s="15" t="s">
        <v>1538</v>
      </c>
      <c r="E147" s="15" t="str">
        <f t="shared" si="18"/>
        <v>AUXILIAR DE MECANICO DIESEL</v>
      </c>
      <c r="F147" s="15" t="str">
        <f t="shared" si="19"/>
        <v>SINDICALIZADO</v>
      </c>
      <c r="G147" s="19" t="s">
        <v>147</v>
      </c>
      <c r="H147" s="19">
        <f t="shared" si="20"/>
        <v>153</v>
      </c>
      <c r="I147" s="18">
        <f t="shared" si="21"/>
        <v>5</v>
      </c>
      <c r="J147" s="18">
        <f t="shared" si="22"/>
        <v>0</v>
      </c>
      <c r="K147" s="15" t="s">
        <v>8</v>
      </c>
      <c r="L147" s="16">
        <v>40242.090000000011</v>
      </c>
      <c r="M147" s="16">
        <v>8850</v>
      </c>
      <c r="N147" s="16">
        <v>1612.5</v>
      </c>
      <c r="O147" s="16">
        <v>3576.69</v>
      </c>
      <c r="P147" s="16">
        <v>4185.47</v>
      </c>
      <c r="Q147" s="16">
        <v>1647.54</v>
      </c>
      <c r="R147" s="16"/>
      <c r="S147" s="16">
        <v>1437.23</v>
      </c>
      <c r="T147" s="16">
        <v>30780.999999999996</v>
      </c>
      <c r="U147" s="16"/>
      <c r="V147" s="16">
        <v>52611.76999999999</v>
      </c>
      <c r="W147" s="16"/>
      <c r="X147" s="16"/>
      <c r="Y147" s="16"/>
      <c r="Z147" s="16"/>
      <c r="AA147" s="16"/>
      <c r="AB147" s="16">
        <f t="shared" si="23"/>
        <v>144944.29</v>
      </c>
      <c r="AC147" s="15">
        <v>153</v>
      </c>
      <c r="AD147" s="17">
        <f t="shared" si="17"/>
        <v>947.34830065359483</v>
      </c>
    </row>
    <row r="148" spans="2:30" x14ac:dyDescent="0.35">
      <c r="B148" s="20">
        <v>1400</v>
      </c>
      <c r="C148" s="19" t="s">
        <v>240</v>
      </c>
      <c r="D148" s="15" t="s">
        <v>1538</v>
      </c>
      <c r="E148" s="15" t="str">
        <f t="shared" si="18"/>
        <v>OPERADOR MAQUINA PESADA</v>
      </c>
      <c r="F148" s="15" t="str">
        <f t="shared" si="19"/>
        <v>SINDICALIZADO</v>
      </c>
      <c r="G148" s="19" t="s">
        <v>99</v>
      </c>
      <c r="H148" s="19">
        <f t="shared" si="20"/>
        <v>153</v>
      </c>
      <c r="I148" s="18">
        <f t="shared" si="21"/>
        <v>6</v>
      </c>
      <c r="J148" s="18">
        <f t="shared" si="22"/>
        <v>0</v>
      </c>
      <c r="K148" s="15" t="s">
        <v>8</v>
      </c>
      <c r="L148" s="16">
        <v>42431.979999999996</v>
      </c>
      <c r="M148" s="16">
        <v>8850</v>
      </c>
      <c r="N148" s="16">
        <v>2054.21</v>
      </c>
      <c r="O148" s="16">
        <v>2697.8999999999996</v>
      </c>
      <c r="P148" s="16">
        <v>2225.8000000000002</v>
      </c>
      <c r="Q148" s="16"/>
      <c r="R148" s="16"/>
      <c r="S148" s="16"/>
      <c r="T148" s="16">
        <v>40742.5</v>
      </c>
      <c r="U148" s="16"/>
      <c r="V148" s="16">
        <v>48568.710000000006</v>
      </c>
      <c r="W148" s="16"/>
      <c r="X148" s="16">
        <v>1447.2700000000002</v>
      </c>
      <c r="Y148" s="16"/>
      <c r="Z148" s="16"/>
      <c r="AA148" s="16"/>
      <c r="AB148" s="16">
        <f t="shared" si="23"/>
        <v>146123.83000000002</v>
      </c>
      <c r="AC148" s="15">
        <v>153</v>
      </c>
      <c r="AD148" s="17">
        <f t="shared" si="17"/>
        <v>955.05771241830075</v>
      </c>
    </row>
    <row r="149" spans="2:30" x14ac:dyDescent="0.35">
      <c r="B149" s="20">
        <v>1401</v>
      </c>
      <c r="C149" s="19" t="s">
        <v>243</v>
      </c>
      <c r="D149" s="15" t="s">
        <v>1538</v>
      </c>
      <c r="E149" s="15" t="str">
        <f t="shared" si="18"/>
        <v>OPERADOR MAQUINA PESADA</v>
      </c>
      <c r="F149" s="15" t="str">
        <f t="shared" si="19"/>
        <v>SINDICALIZADO</v>
      </c>
      <c r="G149" s="19" t="s">
        <v>41</v>
      </c>
      <c r="H149" s="19">
        <f t="shared" si="20"/>
        <v>153</v>
      </c>
      <c r="I149" s="18">
        <f t="shared" si="21"/>
        <v>1</v>
      </c>
      <c r="J149" s="18">
        <f t="shared" si="22"/>
        <v>112</v>
      </c>
      <c r="K149" s="15" t="s">
        <v>8</v>
      </c>
      <c r="L149" s="16">
        <v>43464.400000000009</v>
      </c>
      <c r="M149" s="16">
        <v>8850</v>
      </c>
      <c r="N149" s="16">
        <v>285.95</v>
      </c>
      <c r="O149" s="16">
        <v>1601.3400000000001</v>
      </c>
      <c r="P149" s="16">
        <v>1687.1200000000001</v>
      </c>
      <c r="Q149" s="16"/>
      <c r="R149" s="16"/>
      <c r="S149" s="16"/>
      <c r="T149" s="16">
        <v>24445.5</v>
      </c>
      <c r="U149" s="16"/>
      <c r="V149" s="16">
        <v>18744.03</v>
      </c>
      <c r="W149" s="16"/>
      <c r="X149" s="16"/>
      <c r="Y149" s="16"/>
      <c r="Z149" s="16"/>
      <c r="AA149" s="16">
        <v>26879.3</v>
      </c>
      <c r="AB149" s="16">
        <f t="shared" si="23"/>
        <v>72199.039999999994</v>
      </c>
      <c r="AC149" s="15">
        <v>153</v>
      </c>
      <c r="AD149" s="17">
        <f t="shared" si="17"/>
        <v>471.88915032679733</v>
      </c>
    </row>
    <row r="150" spans="2:30" x14ac:dyDescent="0.35">
      <c r="B150" s="20">
        <v>1402</v>
      </c>
      <c r="C150" s="19" t="s">
        <v>244</v>
      </c>
      <c r="D150" s="15" t="s">
        <v>1538</v>
      </c>
      <c r="E150" s="15" t="str">
        <f t="shared" si="18"/>
        <v>OPERADOR MAQUINA PESADA</v>
      </c>
      <c r="F150" s="15" t="str">
        <f t="shared" si="19"/>
        <v>SINDICALIZADO</v>
      </c>
      <c r="G150" s="19" t="s">
        <v>41</v>
      </c>
      <c r="H150" s="19">
        <f t="shared" si="20"/>
        <v>153</v>
      </c>
      <c r="I150" s="18">
        <f t="shared" si="21"/>
        <v>0</v>
      </c>
      <c r="J150" s="18">
        <f t="shared" si="22"/>
        <v>0</v>
      </c>
      <c r="K150" s="15" t="s">
        <v>8</v>
      </c>
      <c r="L150" s="16">
        <v>41340.74</v>
      </c>
      <c r="M150" s="16">
        <v>8850</v>
      </c>
      <c r="N150" s="16">
        <v>3145.45</v>
      </c>
      <c r="O150" s="16">
        <v>4359.3499999999995</v>
      </c>
      <c r="P150" s="16">
        <v>4448.6499999999996</v>
      </c>
      <c r="Q150" s="16"/>
      <c r="R150" s="16">
        <v>571.9</v>
      </c>
      <c r="S150" s="16">
        <v>71.489999999999995</v>
      </c>
      <c r="T150" s="16">
        <v>40742.5</v>
      </c>
      <c r="U150" s="16"/>
      <c r="V150" s="16">
        <v>50233.06</v>
      </c>
      <c r="W150" s="16"/>
      <c r="X150" s="16"/>
      <c r="Y150" s="16"/>
      <c r="Z150" s="16"/>
      <c r="AA150" s="16"/>
      <c r="AB150" s="16">
        <f t="shared" si="23"/>
        <v>153763.13999999998</v>
      </c>
      <c r="AC150" s="15">
        <v>153</v>
      </c>
      <c r="AD150" s="17">
        <f t="shared" si="17"/>
        <v>1004.9878431372548</v>
      </c>
    </row>
    <row r="151" spans="2:30" x14ac:dyDescent="0.35">
      <c r="B151" s="20">
        <v>1403</v>
      </c>
      <c r="C151" s="19" t="s">
        <v>245</v>
      </c>
      <c r="D151" s="15" t="s">
        <v>1538</v>
      </c>
      <c r="E151" s="15" t="str">
        <f t="shared" si="18"/>
        <v>OPERADOR MAQUINA PESADA</v>
      </c>
      <c r="F151" s="15" t="str">
        <f t="shared" si="19"/>
        <v>SINDICALIZADO</v>
      </c>
      <c r="G151" s="19" t="s">
        <v>41</v>
      </c>
      <c r="H151" s="19">
        <f t="shared" si="20"/>
        <v>153</v>
      </c>
      <c r="I151" s="18">
        <f t="shared" si="21"/>
        <v>1</v>
      </c>
      <c r="J151" s="18">
        <f t="shared" si="22"/>
        <v>0</v>
      </c>
      <c r="K151" s="15" t="s">
        <v>8</v>
      </c>
      <c r="L151" s="16">
        <v>42075.95</v>
      </c>
      <c r="M151" s="16">
        <v>8850</v>
      </c>
      <c r="N151" s="16">
        <v>2410.2399999999998</v>
      </c>
      <c r="O151" s="16">
        <v>4300.41</v>
      </c>
      <c r="P151" s="16">
        <v>4019.72</v>
      </c>
      <c r="Q151" s="16"/>
      <c r="R151" s="16"/>
      <c r="S151" s="16"/>
      <c r="T151" s="16">
        <v>23650</v>
      </c>
      <c r="U151" s="16"/>
      <c r="V151" s="16">
        <v>49904.219999999994</v>
      </c>
      <c r="W151" s="16"/>
      <c r="X151" s="16">
        <v>285.95</v>
      </c>
      <c r="Y151" s="16"/>
      <c r="Z151" s="16"/>
      <c r="AA151" s="16"/>
      <c r="AB151" s="16">
        <f t="shared" si="23"/>
        <v>134924.58999999997</v>
      </c>
      <c r="AC151" s="15">
        <v>153</v>
      </c>
      <c r="AD151" s="17">
        <f t="shared" si="17"/>
        <v>881.86006535947695</v>
      </c>
    </row>
    <row r="152" spans="2:30" x14ac:dyDescent="0.35">
      <c r="B152" s="20">
        <v>1405</v>
      </c>
      <c r="C152" s="19" t="s">
        <v>247</v>
      </c>
      <c r="D152" s="15" t="s">
        <v>1538</v>
      </c>
      <c r="E152" s="15" t="str">
        <f t="shared" si="18"/>
        <v>OPERADOR MAQUINA PESADA</v>
      </c>
      <c r="F152" s="15" t="str">
        <f t="shared" si="19"/>
        <v>SINDICALIZADO</v>
      </c>
      <c r="G152" s="19" t="s">
        <v>248</v>
      </c>
      <c r="H152" s="19">
        <f t="shared" si="20"/>
        <v>153</v>
      </c>
      <c r="I152" s="18">
        <f t="shared" si="21"/>
        <v>1</v>
      </c>
      <c r="J152" s="18">
        <f t="shared" si="22"/>
        <v>11</v>
      </c>
      <c r="K152" s="15" t="s">
        <v>8</v>
      </c>
      <c r="L152" s="16">
        <v>43593.299999999996</v>
      </c>
      <c r="M152" s="16">
        <v>8850</v>
      </c>
      <c r="N152" s="16">
        <v>892.8900000000001</v>
      </c>
      <c r="O152" s="16">
        <v>3753.6099999999997</v>
      </c>
      <c r="P152" s="16">
        <v>4134.1099999999997</v>
      </c>
      <c r="Q152" s="16"/>
      <c r="R152" s="16"/>
      <c r="S152" s="16"/>
      <c r="T152" s="16">
        <v>40742.5</v>
      </c>
      <c r="U152" s="16"/>
      <c r="V152" s="16">
        <v>46615.789999999994</v>
      </c>
      <c r="W152" s="16"/>
      <c r="X152" s="16"/>
      <c r="Y152" s="16"/>
      <c r="Z152" s="16"/>
      <c r="AA152" s="16">
        <v>3145.45</v>
      </c>
      <c r="AB152" s="16">
        <f t="shared" si="23"/>
        <v>145436.75</v>
      </c>
      <c r="AC152" s="15">
        <v>153</v>
      </c>
      <c r="AD152" s="17">
        <f t="shared" si="17"/>
        <v>950.5669934640523</v>
      </c>
    </row>
    <row r="153" spans="2:30" x14ac:dyDescent="0.35">
      <c r="B153" s="20">
        <v>1406</v>
      </c>
      <c r="C153" s="19" t="s">
        <v>249</v>
      </c>
      <c r="D153" s="15" t="s">
        <v>1538</v>
      </c>
      <c r="E153" s="15" t="str">
        <f t="shared" si="18"/>
        <v>AUXILIAR DE MECANICO DIESEL</v>
      </c>
      <c r="F153" s="15" t="str">
        <f t="shared" si="19"/>
        <v>SINDICALIZADO</v>
      </c>
      <c r="G153" s="19" t="s">
        <v>155</v>
      </c>
      <c r="H153" s="19">
        <f t="shared" si="20"/>
        <v>153</v>
      </c>
      <c r="I153" s="18">
        <f t="shared" si="21"/>
        <v>2</v>
      </c>
      <c r="J153" s="18">
        <f t="shared" si="22"/>
        <v>0</v>
      </c>
      <c r="K153" s="15" t="s">
        <v>8</v>
      </c>
      <c r="L153" s="16">
        <v>40762.070000000007</v>
      </c>
      <c r="M153" s="16">
        <v>8850</v>
      </c>
      <c r="N153" s="16">
        <v>1092.52</v>
      </c>
      <c r="O153" s="16">
        <v>3805.7200000000003</v>
      </c>
      <c r="P153" s="16">
        <v>3782.34</v>
      </c>
      <c r="Q153" s="16">
        <v>1647.54</v>
      </c>
      <c r="R153" s="16"/>
      <c r="S153" s="16">
        <v>1370.0400000000004</v>
      </c>
      <c r="T153" s="16">
        <v>30774.899999999998</v>
      </c>
      <c r="U153" s="16"/>
      <c r="V153" s="16">
        <v>52248.959999999992</v>
      </c>
      <c r="W153" s="16"/>
      <c r="X153" s="16"/>
      <c r="Y153" s="16">
        <v>268.75</v>
      </c>
      <c r="Z153" s="16"/>
      <c r="AA153" s="16"/>
      <c r="AB153" s="16">
        <f t="shared" si="23"/>
        <v>144065.34</v>
      </c>
      <c r="AC153" s="15">
        <v>153</v>
      </c>
      <c r="AD153" s="17">
        <f t="shared" si="17"/>
        <v>941.60352941176473</v>
      </c>
    </row>
    <row r="154" spans="2:30" x14ac:dyDescent="0.35">
      <c r="B154" s="20">
        <v>1410</v>
      </c>
      <c r="C154" s="19" t="s">
        <v>250</v>
      </c>
      <c r="D154" s="15" t="s">
        <v>1538</v>
      </c>
      <c r="E154" s="15" t="str">
        <f t="shared" si="18"/>
        <v>AUXILIAR DE MECANICO DIESEL</v>
      </c>
      <c r="F154" s="15" t="str">
        <f t="shared" si="19"/>
        <v>SINDICALIZADO</v>
      </c>
      <c r="G154" s="19" t="s">
        <v>251</v>
      </c>
      <c r="H154" s="19">
        <f t="shared" si="20"/>
        <v>153</v>
      </c>
      <c r="I154" s="18">
        <f t="shared" si="21"/>
        <v>0</v>
      </c>
      <c r="J154" s="18">
        <f t="shared" si="22"/>
        <v>0</v>
      </c>
      <c r="K154" s="15" t="s">
        <v>8</v>
      </c>
      <c r="L154" s="16">
        <v>38255.720000000008</v>
      </c>
      <c r="M154" s="16">
        <v>8850</v>
      </c>
      <c r="N154" s="16">
        <v>3598.87</v>
      </c>
      <c r="O154" s="16">
        <v>4185.47</v>
      </c>
      <c r="P154" s="16">
        <v>4185.47</v>
      </c>
      <c r="Q154" s="16">
        <v>1647.54</v>
      </c>
      <c r="R154" s="16"/>
      <c r="S154" s="16">
        <v>1298.4900000000002</v>
      </c>
      <c r="T154" s="16">
        <v>30981.439999999995</v>
      </c>
      <c r="U154" s="16"/>
      <c r="V154" s="16">
        <v>52611.76999999999</v>
      </c>
      <c r="W154" s="16"/>
      <c r="X154" s="16"/>
      <c r="Y154" s="16"/>
      <c r="Z154" s="16"/>
      <c r="AA154" s="16"/>
      <c r="AB154" s="16">
        <f t="shared" si="23"/>
        <v>145614.76999999999</v>
      </c>
      <c r="AC154" s="15">
        <v>153</v>
      </c>
      <c r="AD154" s="17">
        <f t="shared" si="17"/>
        <v>951.73052287581697</v>
      </c>
    </row>
    <row r="155" spans="2:30" x14ac:dyDescent="0.35">
      <c r="B155" s="20">
        <v>1412</v>
      </c>
      <c r="C155" s="19" t="s">
        <v>252</v>
      </c>
      <c r="D155" s="15" t="s">
        <v>1538</v>
      </c>
      <c r="E155" s="15" t="str">
        <f t="shared" si="18"/>
        <v>AUXILIAR DE SOLDADOR</v>
      </c>
      <c r="F155" s="15" t="str">
        <f t="shared" si="19"/>
        <v>SINDICALIZADO</v>
      </c>
      <c r="G155" s="19" t="s">
        <v>254</v>
      </c>
      <c r="H155" s="19">
        <f t="shared" si="20"/>
        <v>153</v>
      </c>
      <c r="I155" s="18">
        <f t="shared" si="21"/>
        <v>0</v>
      </c>
      <c r="J155" s="18">
        <f t="shared" si="22"/>
        <v>0</v>
      </c>
      <c r="K155" s="15" t="s">
        <v>8</v>
      </c>
      <c r="L155" s="16">
        <v>40224.570000000007</v>
      </c>
      <c r="M155" s="16">
        <v>8850</v>
      </c>
      <c r="N155" s="16">
        <v>1630.02</v>
      </c>
      <c r="O155" s="16">
        <v>3719.82</v>
      </c>
      <c r="P155" s="16">
        <v>4185.47</v>
      </c>
      <c r="Q155" s="16">
        <v>1647.54</v>
      </c>
      <c r="R155" s="16"/>
      <c r="S155" s="16">
        <v>1226.9299999999998</v>
      </c>
      <c r="T155" s="16">
        <v>30981.439999999995</v>
      </c>
      <c r="U155" s="16"/>
      <c r="V155" s="16">
        <v>52611.76999999999</v>
      </c>
      <c r="W155" s="16"/>
      <c r="X155" s="16"/>
      <c r="Y155" s="16"/>
      <c r="Z155" s="16"/>
      <c r="AA155" s="16"/>
      <c r="AB155" s="16">
        <f t="shared" si="23"/>
        <v>145077.56</v>
      </c>
      <c r="AC155" s="15">
        <v>153</v>
      </c>
      <c r="AD155" s="17">
        <f t="shared" si="17"/>
        <v>948.21934640522875</v>
      </c>
    </row>
    <row r="156" spans="2:30" x14ac:dyDescent="0.35">
      <c r="B156" s="20">
        <v>1414</v>
      </c>
      <c r="C156" s="19" t="s">
        <v>255</v>
      </c>
      <c r="D156" s="15" t="s">
        <v>1538</v>
      </c>
      <c r="E156" s="15" t="str">
        <f t="shared" si="18"/>
        <v>LAVADOR EQUIPO DE TRANSPORTE</v>
      </c>
      <c r="F156" s="15" t="str">
        <f t="shared" si="19"/>
        <v>SINDICALIZADO</v>
      </c>
      <c r="G156" s="19" t="s">
        <v>256</v>
      </c>
      <c r="H156" s="19">
        <f t="shared" si="20"/>
        <v>153</v>
      </c>
      <c r="I156" s="18">
        <f t="shared" si="21"/>
        <v>4</v>
      </c>
      <c r="J156" s="18">
        <f t="shared" si="22"/>
        <v>3</v>
      </c>
      <c r="K156" s="15" t="s">
        <v>8</v>
      </c>
      <c r="L156" s="16">
        <v>40242.090000000011</v>
      </c>
      <c r="M156" s="16">
        <v>8850</v>
      </c>
      <c r="N156" s="16">
        <v>1612.5</v>
      </c>
      <c r="O156" s="16">
        <v>3474.4600000000005</v>
      </c>
      <c r="P156" s="16">
        <v>3567.34</v>
      </c>
      <c r="Q156" s="16">
        <v>1647.54</v>
      </c>
      <c r="R156" s="16"/>
      <c r="S156" s="16">
        <v>1370.0400000000004</v>
      </c>
      <c r="T156" s="16">
        <v>21910.960000000003</v>
      </c>
      <c r="U156" s="16"/>
      <c r="V156" s="16">
        <v>48728.329999999994</v>
      </c>
      <c r="W156" s="16"/>
      <c r="X156" s="16"/>
      <c r="Y156" s="16">
        <v>1075</v>
      </c>
      <c r="Z156" s="16">
        <v>1075</v>
      </c>
      <c r="AA156" s="16">
        <v>806.25</v>
      </c>
      <c r="AB156" s="16">
        <f t="shared" si="23"/>
        <v>128447.01000000001</v>
      </c>
      <c r="AC156" s="15">
        <v>153</v>
      </c>
      <c r="AD156" s="17">
        <f t="shared" si="17"/>
        <v>839.52294117647068</v>
      </c>
    </row>
    <row r="157" spans="2:30" x14ac:dyDescent="0.35">
      <c r="B157" s="20">
        <v>1416</v>
      </c>
      <c r="C157" s="19" t="s">
        <v>257</v>
      </c>
      <c r="D157" s="15" t="s">
        <v>1538</v>
      </c>
      <c r="E157" s="15" t="str">
        <f t="shared" si="18"/>
        <v>AUXILIAR DE SOLDADOR</v>
      </c>
      <c r="F157" s="15" t="str">
        <f t="shared" si="19"/>
        <v>SINDICALIZADO</v>
      </c>
      <c r="G157" s="19" t="s">
        <v>258</v>
      </c>
      <c r="H157" s="19">
        <f t="shared" si="20"/>
        <v>153</v>
      </c>
      <c r="I157" s="18">
        <f t="shared" si="21"/>
        <v>0</v>
      </c>
      <c r="J157" s="18">
        <f t="shared" si="22"/>
        <v>0</v>
      </c>
      <c r="K157" s="15" t="s">
        <v>8</v>
      </c>
      <c r="L157" s="16">
        <v>41048.340000000011</v>
      </c>
      <c r="M157" s="16">
        <v>8850</v>
      </c>
      <c r="N157" s="16">
        <v>806.25</v>
      </c>
      <c r="O157" s="16">
        <v>4156.8500000000004</v>
      </c>
      <c r="P157" s="16">
        <v>4185.47</v>
      </c>
      <c r="Q157" s="16">
        <v>1647.54</v>
      </c>
      <c r="R157" s="16"/>
      <c r="S157" s="16">
        <v>1365.67</v>
      </c>
      <c r="T157" s="16">
        <v>30981.439999999995</v>
      </c>
      <c r="U157" s="16"/>
      <c r="V157" s="16">
        <v>52611.76999999999</v>
      </c>
      <c r="W157" s="16"/>
      <c r="X157" s="16"/>
      <c r="Y157" s="16"/>
      <c r="Z157" s="16"/>
      <c r="AA157" s="16"/>
      <c r="AB157" s="16">
        <f t="shared" si="23"/>
        <v>145653.32999999999</v>
      </c>
      <c r="AC157" s="15">
        <v>153</v>
      </c>
      <c r="AD157" s="17">
        <f t="shared" si="17"/>
        <v>951.98254901960775</v>
      </c>
    </row>
    <row r="158" spans="2:30" x14ac:dyDescent="0.35">
      <c r="B158" s="20">
        <v>1417</v>
      </c>
      <c r="C158" s="19" t="s">
        <v>259</v>
      </c>
      <c r="D158" s="15" t="s">
        <v>1538</v>
      </c>
      <c r="E158" s="15" t="str">
        <f t="shared" si="18"/>
        <v>AUXILIAR DE MECANICO DIESEL</v>
      </c>
      <c r="F158" s="15" t="str">
        <f t="shared" si="19"/>
        <v>SINDICALIZADO</v>
      </c>
      <c r="G158" s="19" t="s">
        <v>258</v>
      </c>
      <c r="H158" s="19">
        <f t="shared" si="20"/>
        <v>153</v>
      </c>
      <c r="I158" s="18">
        <f t="shared" si="21"/>
        <v>0</v>
      </c>
      <c r="J158" s="18">
        <f t="shared" si="22"/>
        <v>0</v>
      </c>
      <c r="K158" s="15" t="s">
        <v>8</v>
      </c>
      <c r="L158" s="16">
        <v>40458.280000000013</v>
      </c>
      <c r="M158" s="16">
        <v>8850</v>
      </c>
      <c r="N158" s="16">
        <v>1396.31</v>
      </c>
      <c r="O158" s="16">
        <v>3789.96</v>
      </c>
      <c r="P158" s="16">
        <v>4129.97</v>
      </c>
      <c r="Q158" s="16">
        <v>1647.54</v>
      </c>
      <c r="R158" s="16"/>
      <c r="S158" s="16">
        <v>1370.0500000000002</v>
      </c>
      <c r="T158" s="16">
        <v>30981.439999999995</v>
      </c>
      <c r="U158" s="16"/>
      <c r="V158" s="16">
        <v>51891.119999999995</v>
      </c>
      <c r="W158" s="16"/>
      <c r="X158" s="16"/>
      <c r="Y158" s="16"/>
      <c r="Z158" s="16">
        <v>555.02</v>
      </c>
      <c r="AA158" s="16"/>
      <c r="AB158" s="16">
        <f t="shared" si="23"/>
        <v>143959.65000000002</v>
      </c>
      <c r="AC158" s="15">
        <v>153</v>
      </c>
      <c r="AD158" s="17">
        <f t="shared" si="17"/>
        <v>940.91274509803941</v>
      </c>
    </row>
    <row r="159" spans="2:30" x14ac:dyDescent="0.35">
      <c r="B159" s="20">
        <v>1419</v>
      </c>
      <c r="C159" s="19" t="s">
        <v>261</v>
      </c>
      <c r="D159" s="15" t="s">
        <v>1538</v>
      </c>
      <c r="E159" s="15" t="str">
        <f t="shared" si="18"/>
        <v>AUXILIAR DE MECANICO DIESEL</v>
      </c>
      <c r="F159" s="15" t="str">
        <f t="shared" si="19"/>
        <v>SINDICALIZADO</v>
      </c>
      <c r="G159" s="19" t="s">
        <v>163</v>
      </c>
      <c r="H159" s="19">
        <f t="shared" si="20"/>
        <v>153</v>
      </c>
      <c r="I159" s="18">
        <f t="shared" si="21"/>
        <v>3</v>
      </c>
      <c r="J159" s="18">
        <f t="shared" si="22"/>
        <v>0</v>
      </c>
      <c r="K159" s="15" t="s">
        <v>8</v>
      </c>
      <c r="L159" s="16">
        <v>40744.55000000001</v>
      </c>
      <c r="M159" s="16">
        <v>8850</v>
      </c>
      <c r="N159" s="16">
        <v>1110.04</v>
      </c>
      <c r="O159" s="16">
        <v>3297.42</v>
      </c>
      <c r="P159" s="16">
        <v>3726.8500000000004</v>
      </c>
      <c r="Q159" s="16">
        <v>1110.04</v>
      </c>
      <c r="R159" s="16"/>
      <c r="S159" s="16">
        <v>1298.48</v>
      </c>
      <c r="T159" s="16">
        <v>30574.460000000003</v>
      </c>
      <c r="U159" s="16"/>
      <c r="V159" s="16">
        <v>51514.86</v>
      </c>
      <c r="W159" s="16"/>
      <c r="X159" s="16">
        <v>268.75</v>
      </c>
      <c r="Y159" s="16"/>
      <c r="Z159" s="16">
        <v>286.27</v>
      </c>
      <c r="AA159" s="16"/>
      <c r="AB159" s="16">
        <f t="shared" si="23"/>
        <v>141671.68000000002</v>
      </c>
      <c r="AC159" s="15">
        <v>153</v>
      </c>
      <c r="AD159" s="17">
        <f t="shared" si="17"/>
        <v>925.95869281045771</v>
      </c>
    </row>
    <row r="160" spans="2:30" x14ac:dyDescent="0.35">
      <c r="B160" s="20">
        <v>1420</v>
      </c>
      <c r="C160" s="19" t="s">
        <v>262</v>
      </c>
      <c r="D160" s="15" t="s">
        <v>1538</v>
      </c>
      <c r="E160" s="15" t="str">
        <f t="shared" si="18"/>
        <v>MECANICO DIESEL</v>
      </c>
      <c r="F160" s="15" t="str">
        <f t="shared" si="19"/>
        <v>SINDICALIZADO</v>
      </c>
      <c r="G160" s="19" t="s">
        <v>163</v>
      </c>
      <c r="H160" s="19">
        <f t="shared" si="20"/>
        <v>153</v>
      </c>
      <c r="I160" s="18">
        <f t="shared" si="21"/>
        <v>0</v>
      </c>
      <c r="J160" s="18">
        <f t="shared" si="22"/>
        <v>0</v>
      </c>
      <c r="K160" s="15" t="s">
        <v>8</v>
      </c>
      <c r="L160" s="16">
        <v>41254.519999999982</v>
      </c>
      <c r="M160" s="16">
        <v>8850</v>
      </c>
      <c r="N160" s="16">
        <v>1423.21</v>
      </c>
      <c r="O160" s="16">
        <v>3575.43</v>
      </c>
      <c r="P160" s="16">
        <v>3911.4000000000005</v>
      </c>
      <c r="Q160" s="16">
        <v>1131.56</v>
      </c>
      <c r="R160" s="16"/>
      <c r="S160" s="16">
        <v>1396.8899999999999</v>
      </c>
      <c r="T160" s="16">
        <v>46941.46</v>
      </c>
      <c r="U160" s="16"/>
      <c r="V160" s="16">
        <v>48504.750000000007</v>
      </c>
      <c r="W160" s="16"/>
      <c r="X160" s="16"/>
      <c r="Y160" s="16"/>
      <c r="Z160" s="16"/>
      <c r="AA160" s="16"/>
      <c r="AB160" s="16">
        <f t="shared" si="23"/>
        <v>156989.21999999997</v>
      </c>
      <c r="AC160" s="15">
        <v>153</v>
      </c>
      <c r="AD160" s="27">
        <v>1077.07</v>
      </c>
    </row>
    <row r="161" spans="2:30" x14ac:dyDescent="0.35">
      <c r="B161" s="20">
        <v>1422</v>
      </c>
      <c r="C161" s="19" t="s">
        <v>263</v>
      </c>
      <c r="D161" s="15" t="s">
        <v>1538</v>
      </c>
      <c r="E161" s="15" t="str">
        <f t="shared" si="18"/>
        <v>AUXILIAR DE MECANICO DIESEL</v>
      </c>
      <c r="F161" s="15" t="str">
        <f t="shared" si="19"/>
        <v>SINDICALIZADO</v>
      </c>
      <c r="G161" s="19" t="s">
        <v>166</v>
      </c>
      <c r="H161" s="19">
        <f t="shared" si="20"/>
        <v>153</v>
      </c>
      <c r="I161" s="18">
        <f t="shared" si="21"/>
        <v>1</v>
      </c>
      <c r="J161" s="18">
        <f t="shared" si="22"/>
        <v>0</v>
      </c>
      <c r="K161" s="15" t="s">
        <v>8</v>
      </c>
      <c r="L161" s="16">
        <v>41317.090000000011</v>
      </c>
      <c r="M161" s="16">
        <v>8850</v>
      </c>
      <c r="N161" s="16">
        <v>537.5</v>
      </c>
      <c r="O161" s="16">
        <v>3855.9700000000003</v>
      </c>
      <c r="P161" s="16">
        <v>4156.8500000000004</v>
      </c>
      <c r="Q161" s="16">
        <v>1647.54</v>
      </c>
      <c r="R161" s="16"/>
      <c r="S161" s="16">
        <v>1370.04</v>
      </c>
      <c r="T161" s="16">
        <v>30981.439999999995</v>
      </c>
      <c r="U161" s="16"/>
      <c r="V161" s="16">
        <v>52253.929999999993</v>
      </c>
      <c r="W161" s="16"/>
      <c r="X161" s="16"/>
      <c r="Y161" s="16"/>
      <c r="Z161" s="16">
        <v>286.27</v>
      </c>
      <c r="AA161" s="16"/>
      <c r="AB161" s="16">
        <f t="shared" si="23"/>
        <v>144684.09</v>
      </c>
      <c r="AC161" s="15">
        <v>153</v>
      </c>
      <c r="AD161" s="17">
        <f t="shared" ref="AD161:AD192" si="24">AB161/AC161</f>
        <v>945.64764705882351</v>
      </c>
    </row>
    <row r="162" spans="2:30" x14ac:dyDescent="0.35">
      <c r="B162" s="20">
        <v>1423</v>
      </c>
      <c r="C162" s="19" t="s">
        <v>1566</v>
      </c>
      <c r="D162" s="15" t="s">
        <v>1538</v>
      </c>
      <c r="E162" s="15" t="str">
        <f t="shared" si="18"/>
        <v>AUXILIAR DE SOLDADOR</v>
      </c>
      <c r="F162" s="15" t="str">
        <f t="shared" si="19"/>
        <v>SINDICALIZADO</v>
      </c>
      <c r="G162" s="19" t="s">
        <v>265</v>
      </c>
      <c r="H162" s="19">
        <f t="shared" si="20"/>
        <v>153</v>
      </c>
      <c r="I162" s="18">
        <f t="shared" si="21"/>
        <v>1</v>
      </c>
      <c r="J162" s="18">
        <f t="shared" si="22"/>
        <v>0</v>
      </c>
      <c r="K162" s="15" t="s">
        <v>8</v>
      </c>
      <c r="L162" s="16">
        <v>40744.55000000001</v>
      </c>
      <c r="M162" s="16">
        <v>8850</v>
      </c>
      <c r="N162" s="16">
        <v>1110.04</v>
      </c>
      <c r="O162" s="16">
        <v>4020.7200000000003</v>
      </c>
      <c r="P162" s="16">
        <v>3782.34</v>
      </c>
      <c r="Q162" s="16">
        <v>1647.54</v>
      </c>
      <c r="R162" s="16"/>
      <c r="S162" s="16">
        <v>1370.0500000000002</v>
      </c>
      <c r="T162" s="16">
        <v>30774.899999999998</v>
      </c>
      <c r="U162" s="16"/>
      <c r="V162" s="16">
        <v>52248.959999999992</v>
      </c>
      <c r="W162" s="16"/>
      <c r="X162" s="16">
        <v>268.75</v>
      </c>
      <c r="Y162" s="16"/>
      <c r="Z162" s="16"/>
      <c r="AA162" s="16"/>
      <c r="AB162" s="16">
        <f t="shared" si="23"/>
        <v>144280.35</v>
      </c>
      <c r="AC162" s="15">
        <v>153</v>
      </c>
      <c r="AD162" s="17">
        <f t="shared" si="24"/>
        <v>943.00882352941176</v>
      </c>
    </row>
    <row r="163" spans="2:30" x14ac:dyDescent="0.35">
      <c r="B163" s="20">
        <v>1424</v>
      </c>
      <c r="C163" s="19" t="s">
        <v>1565</v>
      </c>
      <c r="D163" s="15" t="s">
        <v>1538</v>
      </c>
      <c r="E163" s="15" t="str">
        <f t="shared" si="18"/>
        <v>AUXILIAR DE MECANICO DIESEL</v>
      </c>
      <c r="F163" s="15" t="str">
        <f t="shared" si="19"/>
        <v>SINDICALIZADO</v>
      </c>
      <c r="G163" s="19" t="s">
        <v>265</v>
      </c>
      <c r="H163" s="19">
        <f t="shared" si="20"/>
        <v>153</v>
      </c>
      <c r="I163" s="18">
        <f t="shared" si="21"/>
        <v>0</v>
      </c>
      <c r="J163" s="18">
        <f t="shared" si="22"/>
        <v>0</v>
      </c>
      <c r="K163" s="15" t="s">
        <v>8</v>
      </c>
      <c r="L163" s="16">
        <v>39973.340000000011</v>
      </c>
      <c r="M163" s="16">
        <v>8850</v>
      </c>
      <c r="N163" s="16">
        <v>1881.25</v>
      </c>
      <c r="O163" s="16">
        <v>3906.21</v>
      </c>
      <c r="P163" s="16">
        <v>4185.47</v>
      </c>
      <c r="Q163" s="16">
        <v>1647.54</v>
      </c>
      <c r="R163" s="16"/>
      <c r="S163" s="16">
        <v>1231.2999999999997</v>
      </c>
      <c r="T163" s="16">
        <v>30981.439999999995</v>
      </c>
      <c r="U163" s="16"/>
      <c r="V163" s="16">
        <v>52611.76999999999</v>
      </c>
      <c r="W163" s="16"/>
      <c r="X163" s="16"/>
      <c r="Y163" s="16"/>
      <c r="Z163" s="16"/>
      <c r="AA163" s="16"/>
      <c r="AB163" s="16">
        <f t="shared" si="23"/>
        <v>145268.32</v>
      </c>
      <c r="AC163" s="15">
        <v>153</v>
      </c>
      <c r="AD163" s="17">
        <f t="shared" si="24"/>
        <v>949.46614379084974</v>
      </c>
    </row>
    <row r="164" spans="2:30" x14ac:dyDescent="0.35">
      <c r="B164" s="20">
        <v>1425</v>
      </c>
      <c r="C164" s="19" t="s">
        <v>267</v>
      </c>
      <c r="D164" s="15" t="s">
        <v>1538</v>
      </c>
      <c r="E164" s="15" t="str">
        <f t="shared" si="18"/>
        <v>AUXILIAR GENERAL</v>
      </c>
      <c r="F164" s="15" t="str">
        <f t="shared" si="19"/>
        <v>SINDICALIZADO</v>
      </c>
      <c r="G164" s="19" t="s">
        <v>268</v>
      </c>
      <c r="H164" s="19">
        <f t="shared" si="20"/>
        <v>153</v>
      </c>
      <c r="I164" s="18">
        <f t="shared" si="21"/>
        <v>10</v>
      </c>
      <c r="J164" s="18">
        <f t="shared" si="22"/>
        <v>0</v>
      </c>
      <c r="K164" s="15" t="s">
        <v>8</v>
      </c>
      <c r="L164" s="16">
        <v>40779.590000000011</v>
      </c>
      <c r="M164" s="16">
        <v>8850</v>
      </c>
      <c r="N164" s="16">
        <v>1075</v>
      </c>
      <c r="O164" s="16">
        <v>3619.94</v>
      </c>
      <c r="P164" s="16">
        <v>2949.81</v>
      </c>
      <c r="Q164" s="16">
        <v>572.54</v>
      </c>
      <c r="R164" s="16"/>
      <c r="S164" s="16">
        <v>685.04</v>
      </c>
      <c r="T164" s="16"/>
      <c r="U164" s="16"/>
      <c r="V164" s="16">
        <v>50399.54</v>
      </c>
      <c r="W164" s="16"/>
      <c r="X164" s="16">
        <v>823.77</v>
      </c>
      <c r="Y164" s="16"/>
      <c r="Z164" s="16"/>
      <c r="AA164" s="16"/>
      <c r="AB164" s="16">
        <f t="shared" si="23"/>
        <v>108107.69000000002</v>
      </c>
      <c r="AC164" s="15">
        <v>153</v>
      </c>
      <c r="AD164" s="17">
        <f t="shared" si="24"/>
        <v>706.58620915032691</v>
      </c>
    </row>
    <row r="165" spans="2:30" x14ac:dyDescent="0.35">
      <c r="B165" s="20">
        <v>1426</v>
      </c>
      <c r="C165" s="19" t="s">
        <v>269</v>
      </c>
      <c r="D165" s="15" t="s">
        <v>1538</v>
      </c>
      <c r="E165" s="15" t="str">
        <f t="shared" si="18"/>
        <v>AUXILIAR GENERAL</v>
      </c>
      <c r="F165" s="15" t="str">
        <f t="shared" si="19"/>
        <v>SINDICALIZADO</v>
      </c>
      <c r="G165" s="19" t="s">
        <v>268</v>
      </c>
      <c r="H165" s="19">
        <f t="shared" si="20"/>
        <v>153</v>
      </c>
      <c r="I165" s="18">
        <f t="shared" si="21"/>
        <v>0</v>
      </c>
      <c r="J165" s="18">
        <f t="shared" si="22"/>
        <v>0</v>
      </c>
      <c r="K165" s="15" t="s">
        <v>8</v>
      </c>
      <c r="L165" s="16">
        <v>39435.840000000011</v>
      </c>
      <c r="M165" s="16">
        <v>8850</v>
      </c>
      <c r="N165" s="16">
        <v>2418.75</v>
      </c>
      <c r="O165" s="16">
        <v>3529.9700000000003</v>
      </c>
      <c r="P165" s="16">
        <v>4185.47</v>
      </c>
      <c r="Q165" s="16">
        <v>1647.54</v>
      </c>
      <c r="R165" s="16">
        <v>1647.54</v>
      </c>
      <c r="S165" s="16">
        <v>1168.4700000000003</v>
      </c>
      <c r="T165" s="16"/>
      <c r="U165" s="16"/>
      <c r="V165" s="16">
        <v>51805.529999999992</v>
      </c>
      <c r="W165" s="16"/>
      <c r="X165" s="16"/>
      <c r="Y165" s="16"/>
      <c r="Z165" s="16"/>
      <c r="AA165" s="16"/>
      <c r="AB165" s="16">
        <f t="shared" si="23"/>
        <v>114689.11000000002</v>
      </c>
      <c r="AC165" s="15">
        <v>153</v>
      </c>
      <c r="AD165" s="17">
        <f t="shared" si="24"/>
        <v>749.60202614379091</v>
      </c>
    </row>
    <row r="166" spans="2:30" x14ac:dyDescent="0.35">
      <c r="B166" s="20">
        <v>1427</v>
      </c>
      <c r="C166" s="19" t="s">
        <v>270</v>
      </c>
      <c r="D166" s="15" t="s">
        <v>1538</v>
      </c>
      <c r="E166" s="15" t="str">
        <f t="shared" si="18"/>
        <v>AUXILIAR DE MECANICO DIESEL</v>
      </c>
      <c r="F166" s="15" t="str">
        <f t="shared" si="19"/>
        <v>SINDICALIZADO</v>
      </c>
      <c r="G166" s="19" t="s">
        <v>268</v>
      </c>
      <c r="H166" s="19">
        <f t="shared" si="20"/>
        <v>153</v>
      </c>
      <c r="I166" s="18">
        <f t="shared" si="21"/>
        <v>4</v>
      </c>
      <c r="J166" s="18">
        <f t="shared" si="22"/>
        <v>5</v>
      </c>
      <c r="K166" s="15" t="s">
        <v>8</v>
      </c>
      <c r="L166" s="16">
        <v>38290.760000000009</v>
      </c>
      <c r="M166" s="16">
        <v>8850</v>
      </c>
      <c r="N166" s="16">
        <v>3563.83</v>
      </c>
      <c r="O166" s="16">
        <v>3426.57</v>
      </c>
      <c r="P166" s="16">
        <v>2949.81</v>
      </c>
      <c r="Q166" s="16">
        <v>1075</v>
      </c>
      <c r="R166" s="16"/>
      <c r="S166" s="16">
        <v>1302.8600000000001</v>
      </c>
      <c r="T166" s="16">
        <v>30574.460000000003</v>
      </c>
      <c r="U166" s="16"/>
      <c r="V166" s="16">
        <v>51125.759999999995</v>
      </c>
      <c r="W166" s="16"/>
      <c r="X166" s="16">
        <v>823.77</v>
      </c>
      <c r="Y166" s="16"/>
      <c r="Z166" s="16"/>
      <c r="AA166" s="16">
        <v>1431.35</v>
      </c>
      <c r="AB166" s="16">
        <f t="shared" si="23"/>
        <v>138903.93</v>
      </c>
      <c r="AC166" s="15">
        <v>153</v>
      </c>
      <c r="AD166" s="17">
        <f t="shared" si="24"/>
        <v>907.86882352941177</v>
      </c>
    </row>
    <row r="167" spans="2:30" x14ac:dyDescent="0.35">
      <c r="B167" s="20">
        <v>1428</v>
      </c>
      <c r="C167" s="19" t="s">
        <v>271</v>
      </c>
      <c r="D167" s="15" t="s">
        <v>1538</v>
      </c>
      <c r="E167" s="15" t="str">
        <f t="shared" si="18"/>
        <v>AUXILIAR DE MECANICO DIESEL</v>
      </c>
      <c r="F167" s="15" t="str">
        <f t="shared" si="19"/>
        <v>SINDICALIZADO</v>
      </c>
      <c r="G167" s="19" t="s">
        <v>184</v>
      </c>
      <c r="H167" s="19">
        <f t="shared" si="20"/>
        <v>153</v>
      </c>
      <c r="I167" s="18">
        <f t="shared" si="21"/>
        <v>0</v>
      </c>
      <c r="J167" s="18">
        <f t="shared" si="22"/>
        <v>0</v>
      </c>
      <c r="K167" s="15" t="s">
        <v>8</v>
      </c>
      <c r="L167" s="16">
        <v>40493.320000000007</v>
      </c>
      <c r="M167" s="16">
        <v>8850</v>
      </c>
      <c r="N167" s="16">
        <v>1361.27</v>
      </c>
      <c r="O167" s="16">
        <v>4074.4800000000005</v>
      </c>
      <c r="P167" s="16">
        <v>4185.47</v>
      </c>
      <c r="Q167" s="16">
        <v>1647.54</v>
      </c>
      <c r="R167" s="16"/>
      <c r="S167" s="16">
        <v>1370.04</v>
      </c>
      <c r="T167" s="16">
        <v>30981.439999999995</v>
      </c>
      <c r="U167" s="16"/>
      <c r="V167" s="16">
        <v>52611.76999999999</v>
      </c>
      <c r="W167" s="16"/>
      <c r="X167" s="16"/>
      <c r="Y167" s="16"/>
      <c r="Z167" s="16"/>
      <c r="AA167" s="16"/>
      <c r="AB167" s="16">
        <f t="shared" si="23"/>
        <v>145575.32999999999</v>
      </c>
      <c r="AC167" s="15">
        <v>153</v>
      </c>
      <c r="AD167" s="17">
        <f t="shared" si="24"/>
        <v>951.47274509803913</v>
      </c>
    </row>
    <row r="168" spans="2:30" x14ac:dyDescent="0.35">
      <c r="B168" s="20">
        <v>1429</v>
      </c>
      <c r="C168" s="19" t="s">
        <v>272</v>
      </c>
      <c r="D168" s="15" t="s">
        <v>1538</v>
      </c>
      <c r="E168" s="15" t="str">
        <f t="shared" si="18"/>
        <v>AUXILIAR GENERAL</v>
      </c>
      <c r="F168" s="15" t="str">
        <f t="shared" si="19"/>
        <v>SINDICALIZADO</v>
      </c>
      <c r="G168" s="19" t="s">
        <v>273</v>
      </c>
      <c r="H168" s="19">
        <f t="shared" si="20"/>
        <v>153</v>
      </c>
      <c r="I168" s="18">
        <f t="shared" si="21"/>
        <v>0</v>
      </c>
      <c r="J168" s="18">
        <f t="shared" si="22"/>
        <v>0</v>
      </c>
      <c r="K168" s="15" t="s">
        <v>8</v>
      </c>
      <c r="L168" s="16">
        <v>40136.970000000008</v>
      </c>
      <c r="M168" s="16">
        <v>8850</v>
      </c>
      <c r="N168" s="16">
        <v>1717.62</v>
      </c>
      <c r="O168" s="16">
        <v>3573.2000000000003</v>
      </c>
      <c r="P168" s="16">
        <v>4156.8500000000004</v>
      </c>
      <c r="Q168" s="16"/>
      <c r="R168" s="16"/>
      <c r="S168" s="16">
        <v>617.84999999999991</v>
      </c>
      <c r="T168" s="16"/>
      <c r="U168" s="16"/>
      <c r="V168" s="16">
        <v>50615.139999999992</v>
      </c>
      <c r="W168" s="16"/>
      <c r="X168" s="16"/>
      <c r="Y168" s="16"/>
      <c r="Z168" s="16">
        <v>286.27</v>
      </c>
      <c r="AA168" s="16"/>
      <c r="AB168" s="16">
        <f t="shared" si="23"/>
        <v>109381.36</v>
      </c>
      <c r="AC168" s="15">
        <v>153</v>
      </c>
      <c r="AD168" s="17">
        <f t="shared" si="24"/>
        <v>714.91084967320262</v>
      </c>
    </row>
    <row r="169" spans="2:30" x14ac:dyDescent="0.35">
      <c r="B169" s="20">
        <v>1431</v>
      </c>
      <c r="C169" s="19" t="s">
        <v>1406</v>
      </c>
      <c r="D169" s="15" t="s">
        <v>1538</v>
      </c>
      <c r="E169" s="15" t="str">
        <f t="shared" si="18"/>
        <v>AUXILIAR DE MECANICO DIESEL</v>
      </c>
      <c r="F169" s="15" t="str">
        <f t="shared" si="19"/>
        <v>SINDICALIZADO</v>
      </c>
      <c r="G169" s="19" t="s">
        <v>1544</v>
      </c>
      <c r="H169" s="19">
        <f t="shared" si="20"/>
        <v>153</v>
      </c>
      <c r="I169" s="18">
        <f t="shared" si="21"/>
        <v>0</v>
      </c>
      <c r="J169" s="18">
        <f t="shared" si="22"/>
        <v>5</v>
      </c>
      <c r="K169" s="15" t="s">
        <v>8</v>
      </c>
      <c r="L169" s="16">
        <v>41854.590000000011</v>
      </c>
      <c r="M169" s="16">
        <v>8850</v>
      </c>
      <c r="N169" s="16"/>
      <c r="O169" s="16">
        <v>4051.09</v>
      </c>
      <c r="P169" s="16">
        <v>4051.09</v>
      </c>
      <c r="Q169" s="16">
        <v>1647.54</v>
      </c>
      <c r="R169" s="16"/>
      <c r="S169" s="16">
        <v>1365.67</v>
      </c>
      <c r="T169" s="16">
        <v>30981.439999999995</v>
      </c>
      <c r="U169" s="16"/>
      <c r="V169" s="16">
        <v>50932.079999999987</v>
      </c>
      <c r="W169" s="16"/>
      <c r="X169" s="16"/>
      <c r="Y169" s="16"/>
      <c r="Z169" s="16"/>
      <c r="AA169" s="16">
        <v>1343.75</v>
      </c>
      <c r="AB169" s="16">
        <f t="shared" si="23"/>
        <v>142389.75</v>
      </c>
      <c r="AC169" s="15">
        <v>153</v>
      </c>
      <c r="AD169" s="17">
        <f t="shared" si="24"/>
        <v>930.6519607843137</v>
      </c>
    </row>
    <row r="170" spans="2:30" x14ac:dyDescent="0.35">
      <c r="B170" s="20">
        <v>1432</v>
      </c>
      <c r="C170" s="19" t="s">
        <v>1407</v>
      </c>
      <c r="D170" s="15" t="s">
        <v>1538</v>
      </c>
      <c r="E170" s="15" t="str">
        <f t="shared" si="18"/>
        <v>AUXILIAR DE MECANICO DIESEL</v>
      </c>
      <c r="F170" s="15" t="str">
        <f t="shared" si="19"/>
        <v>SINDICALIZADO</v>
      </c>
      <c r="G170" s="19" t="s">
        <v>1546</v>
      </c>
      <c r="H170" s="19">
        <f t="shared" si="20"/>
        <v>153</v>
      </c>
      <c r="I170" s="18">
        <f t="shared" si="21"/>
        <v>1</v>
      </c>
      <c r="J170" s="18">
        <f t="shared" si="22"/>
        <v>0</v>
      </c>
      <c r="K170" s="15" t="s">
        <v>8</v>
      </c>
      <c r="L170" s="16">
        <v>41854.590000000011</v>
      </c>
      <c r="M170" s="16">
        <v>8850</v>
      </c>
      <c r="N170" s="16"/>
      <c r="O170" s="16">
        <v>4074.4700000000003</v>
      </c>
      <c r="P170" s="16">
        <v>3782.34</v>
      </c>
      <c r="Q170" s="16">
        <v>1647.54</v>
      </c>
      <c r="R170" s="16"/>
      <c r="S170" s="16">
        <v>1437.23</v>
      </c>
      <c r="T170" s="16">
        <v>12304.699999999999</v>
      </c>
      <c r="U170" s="16"/>
      <c r="V170" s="16">
        <v>52248.959999999992</v>
      </c>
      <c r="W170" s="16"/>
      <c r="X170" s="16">
        <v>268.75</v>
      </c>
      <c r="Y170" s="16"/>
      <c r="Z170" s="16"/>
      <c r="AA170" s="16"/>
      <c r="AB170" s="16">
        <f t="shared" si="23"/>
        <v>125931.08</v>
      </c>
      <c r="AC170" s="15">
        <v>153</v>
      </c>
      <c r="AD170" s="17">
        <f t="shared" si="24"/>
        <v>823.07895424836602</v>
      </c>
    </row>
    <row r="171" spans="2:30" x14ac:dyDescent="0.35">
      <c r="B171" s="20">
        <v>1433</v>
      </c>
      <c r="C171" s="19" t="s">
        <v>1408</v>
      </c>
      <c r="D171" s="15" t="s">
        <v>1538</v>
      </c>
      <c r="E171" s="15" t="str">
        <f t="shared" si="18"/>
        <v>AUXILIAR DE MECANICO DIESEL</v>
      </c>
      <c r="F171" s="15" t="str">
        <f t="shared" si="19"/>
        <v>SINDICALIZADO</v>
      </c>
      <c r="G171" s="19" t="s">
        <v>1543</v>
      </c>
      <c r="H171" s="19">
        <f t="shared" si="20"/>
        <v>153</v>
      </c>
      <c r="I171" s="18">
        <f t="shared" si="21"/>
        <v>0</v>
      </c>
      <c r="J171" s="18">
        <f t="shared" si="22"/>
        <v>0</v>
      </c>
      <c r="K171" s="15" t="s">
        <v>8</v>
      </c>
      <c r="L171" s="16">
        <v>41854.590000000011</v>
      </c>
      <c r="M171" s="16">
        <v>8850</v>
      </c>
      <c r="N171" s="16"/>
      <c r="O171" s="16">
        <v>4049.3500000000004</v>
      </c>
      <c r="P171" s="16">
        <v>4185.47</v>
      </c>
      <c r="Q171" s="16">
        <v>1110.04</v>
      </c>
      <c r="R171" s="16"/>
      <c r="S171" s="16">
        <v>1370.04</v>
      </c>
      <c r="T171" s="16"/>
      <c r="U171" s="16"/>
      <c r="V171" s="16">
        <v>52208.639999999992</v>
      </c>
      <c r="W171" s="16"/>
      <c r="X171" s="16"/>
      <c r="Y171" s="16"/>
      <c r="Z171" s="16"/>
      <c r="AA171" s="16"/>
      <c r="AB171" s="16">
        <f t="shared" si="23"/>
        <v>113628.13</v>
      </c>
      <c r="AC171" s="15">
        <v>153</v>
      </c>
      <c r="AD171" s="17">
        <f t="shared" si="24"/>
        <v>742.66751633986928</v>
      </c>
    </row>
    <row r="172" spans="2:30" x14ac:dyDescent="0.35">
      <c r="B172" s="20">
        <v>1434</v>
      </c>
      <c r="C172" s="19" t="s">
        <v>1409</v>
      </c>
      <c r="D172" s="15" t="s">
        <v>1538</v>
      </c>
      <c r="E172" s="15" t="str">
        <f t="shared" si="18"/>
        <v>AUXILIAR DE MECANICO DIESEL</v>
      </c>
      <c r="F172" s="15" t="str">
        <f t="shared" si="19"/>
        <v>SINDICALIZADO</v>
      </c>
      <c r="G172" s="19" t="s">
        <v>1543</v>
      </c>
      <c r="H172" s="19">
        <f t="shared" si="20"/>
        <v>153</v>
      </c>
      <c r="I172" s="18">
        <f t="shared" si="21"/>
        <v>0</v>
      </c>
      <c r="J172" s="18">
        <f t="shared" si="22"/>
        <v>0</v>
      </c>
      <c r="K172" s="15" t="s">
        <v>8</v>
      </c>
      <c r="L172" s="16">
        <v>41854.590000000011</v>
      </c>
      <c r="M172" s="16">
        <v>8850</v>
      </c>
      <c r="N172" s="16"/>
      <c r="O172" s="16">
        <v>4051.09</v>
      </c>
      <c r="P172" s="16">
        <v>4185.47</v>
      </c>
      <c r="Q172" s="16">
        <v>1647.54</v>
      </c>
      <c r="R172" s="16"/>
      <c r="S172" s="16">
        <v>1370.04</v>
      </c>
      <c r="T172" s="16"/>
      <c r="U172" s="16"/>
      <c r="V172" s="16">
        <v>52611.76999999999</v>
      </c>
      <c r="W172" s="16"/>
      <c r="X172" s="16"/>
      <c r="Y172" s="16"/>
      <c r="Z172" s="16"/>
      <c r="AA172" s="16"/>
      <c r="AB172" s="16">
        <f t="shared" si="23"/>
        <v>114570.5</v>
      </c>
      <c r="AC172" s="15">
        <v>153</v>
      </c>
      <c r="AD172" s="17">
        <f t="shared" si="24"/>
        <v>748.82679738562092</v>
      </c>
    </row>
    <row r="173" spans="2:30" x14ac:dyDescent="0.35">
      <c r="B173" s="20">
        <v>1435</v>
      </c>
      <c r="C173" s="19" t="s">
        <v>1410</v>
      </c>
      <c r="D173" s="15" t="s">
        <v>1538</v>
      </c>
      <c r="E173" s="15" t="str">
        <f t="shared" si="18"/>
        <v>AUXILIAR DE MECANICO DIESEL</v>
      </c>
      <c r="F173" s="15" t="str">
        <f t="shared" si="19"/>
        <v>SINDICALIZADO</v>
      </c>
      <c r="G173" s="19" t="s">
        <v>1553</v>
      </c>
      <c r="H173" s="19">
        <f t="shared" si="20"/>
        <v>118</v>
      </c>
      <c r="I173" s="18">
        <f t="shared" si="21"/>
        <v>0</v>
      </c>
      <c r="J173" s="18">
        <f t="shared" si="22"/>
        <v>0</v>
      </c>
      <c r="K173" s="15" t="s">
        <v>8</v>
      </c>
      <c r="L173" s="16">
        <v>32448.340000000011</v>
      </c>
      <c r="M173" s="16">
        <v>7080</v>
      </c>
      <c r="N173" s="16"/>
      <c r="O173" s="16">
        <v>3187.6000000000004</v>
      </c>
      <c r="P173" s="16">
        <v>3244.84</v>
      </c>
      <c r="Q173" s="16">
        <v>1110.04</v>
      </c>
      <c r="R173" s="16"/>
      <c r="S173" s="16">
        <v>1034.0899999999999</v>
      </c>
      <c r="T173" s="16"/>
      <c r="U173" s="16"/>
      <c r="V173" s="16">
        <v>40491.15</v>
      </c>
      <c r="W173" s="16"/>
      <c r="X173" s="16"/>
      <c r="Y173" s="16"/>
      <c r="Z173" s="16"/>
      <c r="AA173" s="16"/>
      <c r="AB173" s="16">
        <f t="shared" si="23"/>
        <v>88596.060000000012</v>
      </c>
      <c r="AC173" s="15">
        <v>153</v>
      </c>
      <c r="AD173" s="17">
        <f t="shared" si="24"/>
        <v>579.05921568627457</v>
      </c>
    </row>
    <row r="174" spans="2:30" x14ac:dyDescent="0.35">
      <c r="B174" s="20">
        <v>1436</v>
      </c>
      <c r="C174" s="19" t="s">
        <v>1411</v>
      </c>
      <c r="D174" s="15" t="s">
        <v>1538</v>
      </c>
      <c r="E174" s="15" t="str">
        <f t="shared" si="18"/>
        <v>AUXILIAR DE MECANICO DIESEL</v>
      </c>
      <c r="F174" s="15" t="str">
        <f t="shared" si="19"/>
        <v>SINDICALIZADO</v>
      </c>
      <c r="G174" s="19" t="s">
        <v>1542</v>
      </c>
      <c r="H174" s="19">
        <f t="shared" si="20"/>
        <v>104</v>
      </c>
      <c r="I174" s="18">
        <f t="shared" si="21"/>
        <v>0</v>
      </c>
      <c r="J174" s="18">
        <f t="shared" si="22"/>
        <v>0</v>
      </c>
      <c r="K174" s="15" t="s">
        <v>8</v>
      </c>
      <c r="L174" s="16">
        <v>28685.840000000011</v>
      </c>
      <c r="M174" s="16">
        <v>5310</v>
      </c>
      <c r="N174" s="16"/>
      <c r="O174" s="16">
        <v>2811.3500000000004</v>
      </c>
      <c r="P174" s="16">
        <v>2868.59</v>
      </c>
      <c r="Q174" s="16">
        <v>1647.54</v>
      </c>
      <c r="R174" s="16"/>
      <c r="S174" s="16">
        <v>899.71</v>
      </c>
      <c r="T174" s="16"/>
      <c r="U174" s="16"/>
      <c r="V174" s="16">
        <v>36164.28</v>
      </c>
      <c r="W174" s="16"/>
      <c r="X174" s="16"/>
      <c r="Y174" s="16"/>
      <c r="Z174" s="16"/>
      <c r="AA174" s="16"/>
      <c r="AB174" s="16">
        <f t="shared" si="23"/>
        <v>78387.310000000012</v>
      </c>
      <c r="AC174" s="15">
        <v>153</v>
      </c>
      <c r="AD174" s="17">
        <f t="shared" si="24"/>
        <v>512.33535947712426</v>
      </c>
    </row>
    <row r="175" spans="2:30" x14ac:dyDescent="0.35">
      <c r="B175" s="20">
        <v>1438</v>
      </c>
      <c r="C175" s="19" t="s">
        <v>1413</v>
      </c>
      <c r="D175" s="15" t="s">
        <v>1538</v>
      </c>
      <c r="E175" s="15" t="str">
        <f t="shared" si="18"/>
        <v>AUXILIAR GENERAL</v>
      </c>
      <c r="F175" s="15" t="str">
        <f t="shared" si="19"/>
        <v>SINDICALIZADO</v>
      </c>
      <c r="G175" s="19" t="s">
        <v>1542</v>
      </c>
      <c r="H175" s="19">
        <f t="shared" si="20"/>
        <v>104</v>
      </c>
      <c r="I175" s="18">
        <f t="shared" si="21"/>
        <v>0</v>
      </c>
      <c r="J175" s="18">
        <f t="shared" si="22"/>
        <v>0</v>
      </c>
      <c r="K175" s="15" t="s">
        <v>8</v>
      </c>
      <c r="L175" s="16">
        <v>28685.840000000011</v>
      </c>
      <c r="M175" s="16">
        <v>5310</v>
      </c>
      <c r="N175" s="16"/>
      <c r="O175" s="16">
        <v>2839.9700000000003</v>
      </c>
      <c r="P175" s="16">
        <v>2868.59</v>
      </c>
      <c r="Q175" s="16"/>
      <c r="R175" s="16"/>
      <c r="S175" s="16">
        <v>416.28</v>
      </c>
      <c r="T175" s="16"/>
      <c r="U175" s="16"/>
      <c r="V175" s="16">
        <v>34928.61</v>
      </c>
      <c r="W175" s="16"/>
      <c r="X175" s="16"/>
      <c r="Y175" s="16"/>
      <c r="Z175" s="16"/>
      <c r="AA175" s="16"/>
      <c r="AB175" s="16">
        <f t="shared" si="23"/>
        <v>75049.290000000008</v>
      </c>
      <c r="AC175" s="15">
        <v>153</v>
      </c>
      <c r="AD175" s="17">
        <f t="shared" si="24"/>
        <v>490.51823529411769</v>
      </c>
    </row>
    <row r="176" spans="2:30" x14ac:dyDescent="0.35">
      <c r="B176" s="20">
        <v>1439</v>
      </c>
      <c r="C176" s="19" t="s">
        <v>1414</v>
      </c>
      <c r="D176" s="15" t="s">
        <v>1538</v>
      </c>
      <c r="E176" s="15" t="str">
        <f t="shared" si="18"/>
        <v>OPERADOR MAQUINA PESADA</v>
      </c>
      <c r="F176" s="15" t="str">
        <f t="shared" si="19"/>
        <v>SINDICALIZADO</v>
      </c>
      <c r="G176" s="19" t="s">
        <v>1560</v>
      </c>
      <c r="H176" s="19">
        <f t="shared" si="20"/>
        <v>97</v>
      </c>
      <c r="I176" s="18">
        <f t="shared" si="21"/>
        <v>0</v>
      </c>
      <c r="J176" s="18">
        <f t="shared" si="22"/>
        <v>0</v>
      </c>
      <c r="K176" s="15" t="s">
        <v>8</v>
      </c>
      <c r="L176" s="16">
        <v>28472.989999999998</v>
      </c>
      <c r="M176" s="16">
        <v>5310</v>
      </c>
      <c r="N176" s="16"/>
      <c r="O176" s="16">
        <v>2847.32</v>
      </c>
      <c r="P176" s="16">
        <v>2847.32</v>
      </c>
      <c r="Q176" s="16"/>
      <c r="R176" s="16"/>
      <c r="S176" s="16"/>
      <c r="T176" s="16"/>
      <c r="U176" s="16"/>
      <c r="V176" s="16">
        <v>32475.549999999996</v>
      </c>
      <c r="W176" s="16"/>
      <c r="X176" s="16"/>
      <c r="Y176" s="16"/>
      <c r="Z176" s="16"/>
      <c r="AA176" s="16"/>
      <c r="AB176" s="16">
        <f t="shared" si="23"/>
        <v>71953.179999999993</v>
      </c>
      <c r="AC176" s="15">
        <v>153</v>
      </c>
      <c r="AD176" s="17">
        <f t="shared" si="24"/>
        <v>470.28222222222217</v>
      </c>
    </row>
    <row r="177" spans="2:30" s="28" customFormat="1" x14ac:dyDescent="0.35">
      <c r="B177" s="33">
        <v>1440</v>
      </c>
      <c r="C177" s="32" t="s">
        <v>1415</v>
      </c>
      <c r="D177" s="28" t="s">
        <v>1538</v>
      </c>
      <c r="E177" s="28" t="str">
        <f t="shared" si="18"/>
        <v>AUXILIAR DE MECANICO DIESEL</v>
      </c>
      <c r="F177" s="28" t="str">
        <f t="shared" si="19"/>
        <v>SINDICALIZADO</v>
      </c>
      <c r="G177" s="32" t="s">
        <v>1557</v>
      </c>
      <c r="H177" s="32">
        <f t="shared" si="20"/>
        <v>48</v>
      </c>
      <c r="I177" s="31">
        <f t="shared" si="21"/>
        <v>0</v>
      </c>
      <c r="J177" s="31">
        <f t="shared" si="22"/>
        <v>0</v>
      </c>
      <c r="K177" s="28" t="s">
        <v>8</v>
      </c>
      <c r="L177" s="29">
        <v>13098.340000000011</v>
      </c>
      <c r="M177" s="29">
        <v>1770</v>
      </c>
      <c r="N177" s="29"/>
      <c r="O177" s="29">
        <v>1223.9499999999998</v>
      </c>
      <c r="P177" s="29">
        <v>1367.08</v>
      </c>
      <c r="Q177" s="29">
        <v>572.54</v>
      </c>
      <c r="R177" s="29"/>
      <c r="S177" s="29">
        <v>357.83</v>
      </c>
      <c r="T177" s="29"/>
      <c r="U177" s="29"/>
      <c r="V177" s="29">
        <v>17247.760000000002</v>
      </c>
      <c r="W177" s="29"/>
      <c r="X177" s="29"/>
      <c r="Y177" s="29"/>
      <c r="Z177" s="29"/>
      <c r="AA177" s="29"/>
      <c r="AB177" s="29">
        <f t="shared" si="23"/>
        <v>35637.500000000015</v>
      </c>
      <c r="AC177" s="28">
        <v>153</v>
      </c>
      <c r="AD177" s="30">
        <f t="shared" si="24"/>
        <v>232.92483660130728</v>
      </c>
    </row>
    <row r="178" spans="2:30" s="28" customFormat="1" x14ac:dyDescent="0.35">
      <c r="B178" s="33">
        <v>1441</v>
      </c>
      <c r="C178" s="32" t="s">
        <v>1416</v>
      </c>
      <c r="D178" s="28" t="s">
        <v>1538</v>
      </c>
      <c r="E178" s="28" t="str">
        <f t="shared" si="18"/>
        <v>AUXILIAR DE MECANICO DIESEL</v>
      </c>
      <c r="F178" s="28" t="str">
        <f t="shared" si="19"/>
        <v>SINDICALIZADO</v>
      </c>
      <c r="G178" s="32" t="s">
        <v>1545</v>
      </c>
      <c r="H178" s="32">
        <f t="shared" si="20"/>
        <v>27</v>
      </c>
      <c r="I178" s="31">
        <f t="shared" si="21"/>
        <v>0</v>
      </c>
      <c r="J178" s="31">
        <f t="shared" si="22"/>
        <v>0</v>
      </c>
      <c r="K178" s="28" t="s">
        <v>8</v>
      </c>
      <c r="L178" s="29">
        <v>7729.2900000000045</v>
      </c>
      <c r="M178" s="29">
        <v>1770</v>
      </c>
      <c r="N178" s="29"/>
      <c r="O178" s="29">
        <v>772.92</v>
      </c>
      <c r="P178" s="29">
        <v>772.92</v>
      </c>
      <c r="Q178" s="29">
        <v>572.54</v>
      </c>
      <c r="R178" s="29"/>
      <c r="S178" s="29">
        <v>143.13</v>
      </c>
      <c r="T178" s="29"/>
      <c r="U178" s="29"/>
      <c r="V178" s="29">
        <v>9733.18</v>
      </c>
      <c r="W178" s="29"/>
      <c r="X178" s="29"/>
      <c r="Y178" s="29"/>
      <c r="Z178" s="29"/>
      <c r="AA178" s="29"/>
      <c r="AB178" s="29">
        <f t="shared" si="23"/>
        <v>21493.980000000003</v>
      </c>
      <c r="AC178" s="28">
        <v>153</v>
      </c>
      <c r="AD178" s="30">
        <f t="shared" si="24"/>
        <v>140.48352941176472</v>
      </c>
    </row>
    <row r="179" spans="2:30" x14ac:dyDescent="0.35">
      <c r="B179" s="20">
        <v>2001</v>
      </c>
      <c r="C179" s="19" t="s">
        <v>274</v>
      </c>
      <c r="D179" s="15" t="s">
        <v>1538</v>
      </c>
      <c r="E179" s="15" t="str">
        <f t="shared" si="18"/>
        <v>CHOFER SERVICIOS</v>
      </c>
      <c r="F179" s="15" t="str">
        <f t="shared" si="19"/>
        <v>SINDICALIZADO</v>
      </c>
      <c r="G179" s="19" t="s">
        <v>278</v>
      </c>
      <c r="H179" s="19">
        <f t="shared" si="20"/>
        <v>153</v>
      </c>
      <c r="I179" s="18">
        <f t="shared" si="21"/>
        <v>0</v>
      </c>
      <c r="J179" s="18">
        <f t="shared" si="22"/>
        <v>0</v>
      </c>
      <c r="K179" s="15" t="s">
        <v>276</v>
      </c>
      <c r="L179" s="16">
        <v>41731.69</v>
      </c>
      <c r="M179" s="16">
        <v>8850</v>
      </c>
      <c r="N179" s="16">
        <v>2261.84</v>
      </c>
      <c r="O179" s="16">
        <v>4256.25</v>
      </c>
      <c r="P179" s="16">
        <v>4342.84</v>
      </c>
      <c r="Q179" s="16"/>
      <c r="R179" s="16">
        <v>3392.76</v>
      </c>
      <c r="S179" s="16"/>
      <c r="T179" s="16">
        <v>26593.100000000002</v>
      </c>
      <c r="U179" s="16"/>
      <c r="V179" s="16">
        <v>49027.28</v>
      </c>
      <c r="W179" s="16"/>
      <c r="X179" s="16"/>
      <c r="Y179" s="16"/>
      <c r="Z179" s="16">
        <v>565.46</v>
      </c>
      <c r="AA179" s="16"/>
      <c r="AB179" s="16">
        <f t="shared" si="23"/>
        <v>139890.30000000002</v>
      </c>
      <c r="AC179" s="15">
        <v>153</v>
      </c>
      <c r="AD179" s="17">
        <f t="shared" si="24"/>
        <v>914.31568627450997</v>
      </c>
    </row>
    <row r="180" spans="2:30" x14ac:dyDescent="0.35">
      <c r="B180" s="20">
        <v>2002</v>
      </c>
      <c r="C180" s="19" t="s">
        <v>279</v>
      </c>
      <c r="D180" s="15" t="s">
        <v>1538</v>
      </c>
      <c r="E180" s="15" t="str">
        <f t="shared" si="18"/>
        <v>PARRILLERO</v>
      </c>
      <c r="F180" s="15" t="str">
        <f t="shared" si="19"/>
        <v>SINDICALIZADO</v>
      </c>
      <c r="G180" s="19" t="s">
        <v>278</v>
      </c>
      <c r="H180" s="19">
        <f t="shared" si="20"/>
        <v>153</v>
      </c>
      <c r="I180" s="18">
        <f t="shared" si="21"/>
        <v>0</v>
      </c>
      <c r="J180" s="18">
        <f t="shared" si="22"/>
        <v>7</v>
      </c>
      <c r="K180" s="15" t="s">
        <v>276</v>
      </c>
      <c r="L180" s="16">
        <v>43142.850000000006</v>
      </c>
      <c r="M180" s="16">
        <v>8850</v>
      </c>
      <c r="N180" s="16">
        <v>2024.5800000000002</v>
      </c>
      <c r="O180" s="16">
        <v>4418.3099999999995</v>
      </c>
      <c r="P180" s="16">
        <v>4451.13</v>
      </c>
      <c r="Q180" s="16"/>
      <c r="R180" s="16"/>
      <c r="S180" s="16"/>
      <c r="T180" s="16">
        <v>29972.739999999998</v>
      </c>
      <c r="U180" s="16"/>
      <c r="V180" s="16"/>
      <c r="W180" s="16"/>
      <c r="X180" s="16"/>
      <c r="Y180" s="16"/>
      <c r="Z180" s="16"/>
      <c r="AA180" s="16">
        <v>656.4</v>
      </c>
      <c r="AB180" s="16">
        <f t="shared" si="23"/>
        <v>92203.21</v>
      </c>
      <c r="AC180" s="15">
        <v>153</v>
      </c>
      <c r="AD180" s="17">
        <f t="shared" si="24"/>
        <v>602.63535947712421</v>
      </c>
    </row>
    <row r="181" spans="2:30" x14ac:dyDescent="0.35">
      <c r="B181" s="20">
        <v>2004</v>
      </c>
      <c r="C181" s="19" t="s">
        <v>281</v>
      </c>
      <c r="D181" s="15" t="s">
        <v>1538</v>
      </c>
      <c r="E181" s="15" t="str">
        <f t="shared" si="18"/>
        <v>CARGADOR BARRENOS</v>
      </c>
      <c r="F181" s="15" t="str">
        <f t="shared" si="19"/>
        <v>SINDICALIZADO</v>
      </c>
      <c r="G181" s="19" t="s">
        <v>278</v>
      </c>
      <c r="H181" s="19">
        <f t="shared" si="20"/>
        <v>153</v>
      </c>
      <c r="I181" s="18">
        <f t="shared" si="21"/>
        <v>3</v>
      </c>
      <c r="J181" s="18">
        <f t="shared" si="22"/>
        <v>0</v>
      </c>
      <c r="K181" s="15" t="s">
        <v>276</v>
      </c>
      <c r="L181" s="16">
        <v>45749.400000000009</v>
      </c>
      <c r="M181" s="16">
        <v>8850</v>
      </c>
      <c r="N181" s="16">
        <v>2520.48</v>
      </c>
      <c r="O181" s="16">
        <v>1755.57</v>
      </c>
      <c r="P181" s="16">
        <v>4301.8700000000008</v>
      </c>
      <c r="Q181" s="16"/>
      <c r="R181" s="16"/>
      <c r="S181" s="16"/>
      <c r="T181" s="16">
        <v>59255.420000000006</v>
      </c>
      <c r="U181" s="16"/>
      <c r="V181" s="16"/>
      <c r="W181" s="16"/>
      <c r="X181" s="16">
        <v>328.2</v>
      </c>
      <c r="Y181" s="16"/>
      <c r="Z181" s="16">
        <v>328.2</v>
      </c>
      <c r="AA181" s="16"/>
      <c r="AB181" s="16">
        <f t="shared" si="23"/>
        <v>121776.34000000003</v>
      </c>
      <c r="AC181" s="15">
        <v>153</v>
      </c>
      <c r="AD181" s="17">
        <f t="shared" si="24"/>
        <v>795.92379084967342</v>
      </c>
    </row>
    <row r="182" spans="2:30" x14ac:dyDescent="0.35">
      <c r="B182" s="20">
        <v>2006</v>
      </c>
      <c r="C182" s="19" t="s">
        <v>283</v>
      </c>
      <c r="D182" s="15" t="s">
        <v>1538</v>
      </c>
      <c r="E182" s="15" t="str">
        <f t="shared" si="18"/>
        <v>AYUD. OPERADOR JUMBO</v>
      </c>
      <c r="F182" s="15" t="str">
        <f t="shared" si="19"/>
        <v>SINDICALIZADO</v>
      </c>
      <c r="G182" s="19" t="s">
        <v>278</v>
      </c>
      <c r="H182" s="19">
        <f t="shared" si="20"/>
        <v>153</v>
      </c>
      <c r="I182" s="18">
        <f t="shared" si="21"/>
        <v>2</v>
      </c>
      <c r="J182" s="18">
        <f t="shared" si="22"/>
        <v>0</v>
      </c>
      <c r="K182" s="15" t="s">
        <v>276</v>
      </c>
      <c r="L182" s="16">
        <v>41714.17</v>
      </c>
      <c r="M182" s="16">
        <v>8850</v>
      </c>
      <c r="N182" s="16">
        <v>2279.36</v>
      </c>
      <c r="O182" s="16">
        <v>4371.1099999999997</v>
      </c>
      <c r="P182" s="16">
        <v>3975.2899999999995</v>
      </c>
      <c r="Q182" s="16"/>
      <c r="R182" s="16"/>
      <c r="S182" s="16"/>
      <c r="T182" s="16">
        <v>45655.520000000004</v>
      </c>
      <c r="U182" s="16"/>
      <c r="V182" s="16"/>
      <c r="W182" s="16"/>
      <c r="X182" s="16">
        <v>282.73</v>
      </c>
      <c r="Y182" s="16"/>
      <c r="Z182" s="16"/>
      <c r="AA182" s="16"/>
      <c r="AB182" s="16">
        <f t="shared" si="23"/>
        <v>106562.72000000002</v>
      </c>
      <c r="AC182" s="15">
        <v>153</v>
      </c>
      <c r="AD182" s="17">
        <f t="shared" si="24"/>
        <v>696.48836601307198</v>
      </c>
    </row>
    <row r="183" spans="2:30" x14ac:dyDescent="0.35">
      <c r="B183" s="20">
        <v>2007</v>
      </c>
      <c r="C183" s="19" t="s">
        <v>285</v>
      </c>
      <c r="D183" s="15" t="s">
        <v>1538</v>
      </c>
      <c r="E183" s="15" t="str">
        <f t="shared" si="18"/>
        <v>SUPERVISOR DE MINA</v>
      </c>
      <c r="F183" s="15" t="str">
        <f t="shared" si="19"/>
        <v>EMPLEADO</v>
      </c>
      <c r="G183" s="19" t="s">
        <v>278</v>
      </c>
      <c r="H183" s="19">
        <f t="shared" si="20"/>
        <v>153</v>
      </c>
      <c r="I183" s="18">
        <f t="shared" si="21"/>
        <v>0</v>
      </c>
      <c r="J183" s="18">
        <f t="shared" si="22"/>
        <v>0</v>
      </c>
      <c r="K183" s="15" t="s">
        <v>276</v>
      </c>
      <c r="L183" s="16">
        <v>65274.799999999988</v>
      </c>
      <c r="M183" s="16">
        <v>8850</v>
      </c>
      <c r="N183" s="16">
        <v>2999.8</v>
      </c>
      <c r="O183" s="16">
        <v>6221.14</v>
      </c>
      <c r="P183" s="16">
        <v>6827.4599999999991</v>
      </c>
      <c r="Q183" s="16"/>
      <c r="R183" s="16"/>
      <c r="S183" s="16">
        <v>219.95</v>
      </c>
      <c r="T183" s="16">
        <v>130196.60000000002</v>
      </c>
      <c r="U183" s="16"/>
      <c r="V183" s="16">
        <v>2968</v>
      </c>
      <c r="W183" s="16">
        <v>4879.8100000000004</v>
      </c>
      <c r="X183" s="16"/>
      <c r="Y183" s="16"/>
      <c r="Z183" s="16"/>
      <c r="AA183" s="16"/>
      <c r="AB183" s="16">
        <f t="shared" si="23"/>
        <v>228437.56</v>
      </c>
      <c r="AC183" s="15">
        <v>153</v>
      </c>
      <c r="AD183" s="17">
        <f t="shared" si="24"/>
        <v>1493.0559477124182</v>
      </c>
    </row>
    <row r="184" spans="2:30" x14ac:dyDescent="0.35">
      <c r="B184" s="20">
        <v>2009</v>
      </c>
      <c r="C184" s="19" t="s">
        <v>287</v>
      </c>
      <c r="D184" s="15" t="s">
        <v>1538</v>
      </c>
      <c r="E184" s="15" t="str">
        <f t="shared" si="18"/>
        <v>CARGADOR BARRENOS</v>
      </c>
      <c r="F184" s="15" t="str">
        <f t="shared" si="19"/>
        <v>SINDICALIZADO</v>
      </c>
      <c r="G184" s="19" t="s">
        <v>278</v>
      </c>
      <c r="H184" s="19">
        <f t="shared" si="20"/>
        <v>153</v>
      </c>
      <c r="I184" s="18">
        <f t="shared" si="21"/>
        <v>6</v>
      </c>
      <c r="J184" s="18">
        <f t="shared" si="22"/>
        <v>0</v>
      </c>
      <c r="K184" s="15" t="s">
        <v>276</v>
      </c>
      <c r="L184" s="16">
        <v>46095.12000000001</v>
      </c>
      <c r="M184" s="16">
        <v>8850</v>
      </c>
      <c r="N184" s="16">
        <v>2174.7600000000002</v>
      </c>
      <c r="O184" s="16">
        <v>4443.6499999999996</v>
      </c>
      <c r="P184" s="16">
        <v>3402.65</v>
      </c>
      <c r="Q184" s="16"/>
      <c r="R184" s="16"/>
      <c r="S184" s="16"/>
      <c r="T184" s="16">
        <v>67957.7</v>
      </c>
      <c r="U184" s="16"/>
      <c r="V184" s="16"/>
      <c r="W184" s="16"/>
      <c r="X184" s="16">
        <v>638.88</v>
      </c>
      <c r="Y184" s="16">
        <v>310.68</v>
      </c>
      <c r="Z184" s="16"/>
      <c r="AA184" s="16"/>
      <c r="AB184" s="16">
        <f t="shared" si="23"/>
        <v>131974.32</v>
      </c>
      <c r="AC184" s="15">
        <v>153</v>
      </c>
      <c r="AD184" s="17">
        <f t="shared" si="24"/>
        <v>862.57725490196083</v>
      </c>
    </row>
    <row r="185" spans="2:30" x14ac:dyDescent="0.35">
      <c r="B185" s="20">
        <v>2010</v>
      </c>
      <c r="C185" s="19" t="s">
        <v>288</v>
      </c>
      <c r="D185" s="15" t="s">
        <v>1538</v>
      </c>
      <c r="E185" s="15" t="str">
        <f t="shared" si="18"/>
        <v>AYUD. OPERADOR DE JUMBO A</v>
      </c>
      <c r="F185" s="15" t="str">
        <f t="shared" si="19"/>
        <v>SINDICALIZADO</v>
      </c>
      <c r="G185" s="19" t="s">
        <v>278</v>
      </c>
      <c r="H185" s="19">
        <f t="shared" si="20"/>
        <v>153</v>
      </c>
      <c r="I185" s="18">
        <f t="shared" si="21"/>
        <v>10</v>
      </c>
      <c r="J185" s="18">
        <f t="shared" si="22"/>
        <v>0</v>
      </c>
      <c r="K185" s="15" t="s">
        <v>276</v>
      </c>
      <c r="L185" s="16">
        <v>50772.44000000001</v>
      </c>
      <c r="M185" s="16">
        <v>8850</v>
      </c>
      <c r="N185" s="16">
        <v>2760.6400000000003</v>
      </c>
      <c r="O185" s="16">
        <v>5109.99</v>
      </c>
      <c r="P185" s="16">
        <v>3248.3199999999997</v>
      </c>
      <c r="Q185" s="16"/>
      <c r="R185" s="16"/>
      <c r="S185" s="16"/>
      <c r="T185" s="16">
        <v>39020</v>
      </c>
      <c r="U185" s="16"/>
      <c r="V185" s="16"/>
      <c r="W185" s="16"/>
      <c r="X185" s="16">
        <v>1725.3999999999999</v>
      </c>
      <c r="Y185" s="16"/>
      <c r="Z185" s="16"/>
      <c r="AA185" s="16"/>
      <c r="AB185" s="16">
        <f t="shared" si="23"/>
        <v>108035.99000000002</v>
      </c>
      <c r="AC185" s="15">
        <v>153</v>
      </c>
      <c r="AD185" s="17">
        <f t="shared" si="24"/>
        <v>706.11758169934649</v>
      </c>
    </row>
    <row r="186" spans="2:30" x14ac:dyDescent="0.35">
      <c r="B186" s="20">
        <v>2011</v>
      </c>
      <c r="C186" s="19" t="s">
        <v>290</v>
      </c>
      <c r="D186" s="15" t="s">
        <v>1538</v>
      </c>
      <c r="E186" s="15" t="str">
        <f t="shared" si="18"/>
        <v>SUPERVISOR DE MINA</v>
      </c>
      <c r="F186" s="15" t="str">
        <f t="shared" si="19"/>
        <v>EMPLEADO</v>
      </c>
      <c r="G186" s="19" t="s">
        <v>278</v>
      </c>
      <c r="H186" s="19">
        <f t="shared" si="20"/>
        <v>153</v>
      </c>
      <c r="I186" s="18">
        <f t="shared" si="21"/>
        <v>0</v>
      </c>
      <c r="J186" s="18">
        <f t="shared" si="22"/>
        <v>0</v>
      </c>
      <c r="K186" s="15" t="s">
        <v>276</v>
      </c>
      <c r="L186" s="16">
        <v>65306.599999999984</v>
      </c>
      <c r="M186" s="16">
        <v>8850</v>
      </c>
      <c r="N186" s="16">
        <v>2968</v>
      </c>
      <c r="O186" s="16">
        <v>5479.1399999999985</v>
      </c>
      <c r="P186" s="16">
        <v>6827.4599999999991</v>
      </c>
      <c r="Q186" s="16"/>
      <c r="R186" s="16"/>
      <c r="S186" s="16">
        <v>113.95</v>
      </c>
      <c r="T186" s="16">
        <v>130196.60000000002</v>
      </c>
      <c r="U186" s="16"/>
      <c r="V186" s="16">
        <v>1494</v>
      </c>
      <c r="W186" s="16">
        <v>4772.53</v>
      </c>
      <c r="X186" s="16"/>
      <c r="Y186" s="16"/>
      <c r="Z186" s="16"/>
      <c r="AA186" s="16"/>
      <c r="AB186" s="16">
        <f t="shared" si="23"/>
        <v>226008.28</v>
      </c>
      <c r="AC186" s="15">
        <v>153</v>
      </c>
      <c r="AD186" s="17">
        <f t="shared" si="24"/>
        <v>1477.1783006535948</v>
      </c>
    </row>
    <row r="187" spans="2:30" x14ac:dyDescent="0.35">
      <c r="B187" s="20">
        <v>2012</v>
      </c>
      <c r="C187" s="19" t="s">
        <v>291</v>
      </c>
      <c r="D187" s="15" t="s">
        <v>1538</v>
      </c>
      <c r="E187" s="15" t="str">
        <f t="shared" si="18"/>
        <v>OPERADOR DE SCOOP TRAM</v>
      </c>
      <c r="F187" s="15" t="str">
        <f t="shared" si="19"/>
        <v>SINDICALIZADO</v>
      </c>
      <c r="G187" s="19" t="s">
        <v>278</v>
      </c>
      <c r="H187" s="19">
        <f t="shared" si="20"/>
        <v>153</v>
      </c>
      <c r="I187" s="18">
        <f t="shared" si="21"/>
        <v>0</v>
      </c>
      <c r="J187" s="18">
        <f t="shared" si="22"/>
        <v>0</v>
      </c>
      <c r="K187" s="15" t="s">
        <v>276</v>
      </c>
      <c r="L187" s="16">
        <v>62049.54</v>
      </c>
      <c r="M187" s="16">
        <v>8850</v>
      </c>
      <c r="N187" s="16">
        <v>2502.6</v>
      </c>
      <c r="O187" s="16">
        <v>6163.24</v>
      </c>
      <c r="P187" s="16">
        <v>6455.2099999999991</v>
      </c>
      <c r="Q187" s="16"/>
      <c r="R187" s="16"/>
      <c r="S187" s="16"/>
      <c r="T187" s="16">
        <v>58060</v>
      </c>
      <c r="U187" s="16"/>
      <c r="V187" s="16">
        <v>1589.07</v>
      </c>
      <c r="W187" s="16"/>
      <c r="X187" s="16"/>
      <c r="Y187" s="16"/>
      <c r="Z187" s="16"/>
      <c r="AA187" s="16"/>
      <c r="AB187" s="16">
        <f t="shared" si="23"/>
        <v>145669.66000000003</v>
      </c>
      <c r="AC187" s="15">
        <v>153</v>
      </c>
      <c r="AD187" s="17">
        <f t="shared" si="24"/>
        <v>952.08928104575182</v>
      </c>
    </row>
    <row r="188" spans="2:30" x14ac:dyDescent="0.35">
      <c r="B188" s="20">
        <v>2013</v>
      </c>
      <c r="C188" s="19" t="s">
        <v>293</v>
      </c>
      <c r="D188" s="15" t="s">
        <v>1538</v>
      </c>
      <c r="E188" s="15" t="str">
        <f t="shared" si="18"/>
        <v>AYUD. CARGADOR DE BARRENOS A</v>
      </c>
      <c r="F188" s="15" t="str">
        <f t="shared" si="19"/>
        <v>SINDICALIZADO</v>
      </c>
      <c r="G188" s="19" t="s">
        <v>278</v>
      </c>
      <c r="H188" s="19">
        <f t="shared" si="20"/>
        <v>153</v>
      </c>
      <c r="I188" s="18">
        <f t="shared" si="21"/>
        <v>1</v>
      </c>
      <c r="J188" s="18">
        <f t="shared" si="22"/>
        <v>0</v>
      </c>
      <c r="K188" s="15" t="s">
        <v>276</v>
      </c>
      <c r="L188" s="16">
        <v>42014.42</v>
      </c>
      <c r="M188" s="16">
        <v>8850</v>
      </c>
      <c r="N188" s="16">
        <v>1979.1100000000001</v>
      </c>
      <c r="O188" s="16">
        <v>4342.83</v>
      </c>
      <c r="P188" s="16">
        <v>4399.3899999999994</v>
      </c>
      <c r="Q188" s="16"/>
      <c r="R188" s="16"/>
      <c r="S188" s="16"/>
      <c r="T188" s="16">
        <v>37641</v>
      </c>
      <c r="U188" s="16"/>
      <c r="V188" s="16"/>
      <c r="W188" s="16"/>
      <c r="X188" s="16"/>
      <c r="Y188" s="16"/>
      <c r="Z188" s="16"/>
      <c r="AA188" s="16"/>
      <c r="AB188" s="16">
        <f t="shared" si="23"/>
        <v>99226.75</v>
      </c>
      <c r="AC188" s="15">
        <v>153</v>
      </c>
      <c r="AD188" s="17">
        <f t="shared" si="24"/>
        <v>648.54084967320262</v>
      </c>
    </row>
    <row r="189" spans="2:30" x14ac:dyDescent="0.35">
      <c r="B189" s="20">
        <v>2014</v>
      </c>
      <c r="C189" s="19" t="s">
        <v>295</v>
      </c>
      <c r="D189" s="15" t="s">
        <v>1538</v>
      </c>
      <c r="E189" s="15" t="str">
        <f t="shared" si="18"/>
        <v>OPERADOR JUMBO</v>
      </c>
      <c r="F189" s="15" t="str">
        <f t="shared" si="19"/>
        <v>SINDICALIZADO</v>
      </c>
      <c r="G189" s="19" t="s">
        <v>278</v>
      </c>
      <c r="H189" s="19">
        <f t="shared" si="20"/>
        <v>153</v>
      </c>
      <c r="I189" s="18">
        <f t="shared" si="21"/>
        <v>1</v>
      </c>
      <c r="J189" s="18">
        <f t="shared" si="22"/>
        <v>0</v>
      </c>
      <c r="K189" s="15" t="s">
        <v>276</v>
      </c>
      <c r="L189" s="16">
        <v>61632.439999999995</v>
      </c>
      <c r="M189" s="16">
        <v>8850</v>
      </c>
      <c r="N189" s="16">
        <v>2919.7</v>
      </c>
      <c r="O189" s="16">
        <v>6201.45</v>
      </c>
      <c r="P189" s="16">
        <v>5786.0999999999995</v>
      </c>
      <c r="Q189" s="16"/>
      <c r="R189" s="16"/>
      <c r="S189" s="16"/>
      <c r="T189" s="16">
        <v>73725</v>
      </c>
      <c r="U189" s="16"/>
      <c r="V189" s="16">
        <v>2791.2</v>
      </c>
      <c r="W189" s="16"/>
      <c r="X189" s="16">
        <v>417.1</v>
      </c>
      <c r="Y189" s="16"/>
      <c r="Z189" s="16">
        <v>434.62</v>
      </c>
      <c r="AA189" s="16"/>
      <c r="AB189" s="16">
        <f t="shared" si="23"/>
        <v>161054.17000000001</v>
      </c>
      <c r="AC189" s="15">
        <v>153</v>
      </c>
      <c r="AD189" s="17">
        <f t="shared" si="24"/>
        <v>1052.6416339869281</v>
      </c>
    </row>
    <row r="190" spans="2:30" x14ac:dyDescent="0.35">
      <c r="B190" s="20">
        <v>2016</v>
      </c>
      <c r="C190" s="19" t="s">
        <v>297</v>
      </c>
      <c r="D190" s="15" t="s">
        <v>1538</v>
      </c>
      <c r="E190" s="15" t="str">
        <f t="shared" si="18"/>
        <v>AYUD. CARGADOR BARRENOS</v>
      </c>
      <c r="F190" s="15" t="str">
        <f t="shared" si="19"/>
        <v>SINDICALIZADO</v>
      </c>
      <c r="G190" s="19" t="s">
        <v>299</v>
      </c>
      <c r="H190" s="19">
        <f t="shared" si="20"/>
        <v>153</v>
      </c>
      <c r="I190" s="18">
        <f t="shared" si="21"/>
        <v>4</v>
      </c>
      <c r="J190" s="18">
        <f t="shared" si="22"/>
        <v>0</v>
      </c>
      <c r="K190" s="15" t="s">
        <v>276</v>
      </c>
      <c r="L190" s="16">
        <v>41731.689999999995</v>
      </c>
      <c r="M190" s="16">
        <v>8850</v>
      </c>
      <c r="N190" s="16">
        <v>2261.84</v>
      </c>
      <c r="O190" s="16">
        <v>4166.18</v>
      </c>
      <c r="P190" s="16">
        <v>3501.8999999999996</v>
      </c>
      <c r="Q190" s="16"/>
      <c r="R190" s="16"/>
      <c r="S190" s="16"/>
      <c r="T190" s="16">
        <v>51434.119999999995</v>
      </c>
      <c r="U190" s="16"/>
      <c r="V190" s="16"/>
      <c r="W190" s="16"/>
      <c r="X190" s="16">
        <v>582.98</v>
      </c>
      <c r="Y190" s="16"/>
      <c r="Z190" s="16"/>
      <c r="AA190" s="16"/>
      <c r="AB190" s="16">
        <f t="shared" si="23"/>
        <v>111362.75</v>
      </c>
      <c r="AC190" s="15">
        <v>153</v>
      </c>
      <c r="AD190" s="17">
        <f t="shared" si="24"/>
        <v>727.86111111111109</v>
      </c>
    </row>
    <row r="191" spans="2:30" x14ac:dyDescent="0.35">
      <c r="B191" s="20">
        <v>2017</v>
      </c>
      <c r="C191" s="19" t="s">
        <v>300</v>
      </c>
      <c r="D191" s="15" t="s">
        <v>1538</v>
      </c>
      <c r="E191" s="15" t="str">
        <f t="shared" si="18"/>
        <v>SUPERVISOR CARGADOR DE BARRENOS</v>
      </c>
      <c r="F191" s="15" t="str">
        <f t="shared" si="19"/>
        <v>EMPLEADO</v>
      </c>
      <c r="G191" s="19" t="s">
        <v>278</v>
      </c>
      <c r="H191" s="19">
        <f t="shared" si="20"/>
        <v>153</v>
      </c>
      <c r="I191" s="18">
        <f t="shared" si="21"/>
        <v>0</v>
      </c>
      <c r="J191" s="18">
        <f t="shared" si="22"/>
        <v>0</v>
      </c>
      <c r="K191" s="15" t="s">
        <v>276</v>
      </c>
      <c r="L191" s="16">
        <v>65306.599999999984</v>
      </c>
      <c r="M191" s="16">
        <v>8850</v>
      </c>
      <c r="N191" s="16">
        <v>2968</v>
      </c>
      <c r="O191" s="16">
        <v>6120.4400000000005</v>
      </c>
      <c r="P191" s="16">
        <v>6690.7199999999993</v>
      </c>
      <c r="Q191" s="16"/>
      <c r="R191" s="16"/>
      <c r="S191" s="16">
        <v>106</v>
      </c>
      <c r="T191" s="16">
        <v>85708.85000000002</v>
      </c>
      <c r="U191" s="16"/>
      <c r="V191" s="16">
        <v>1772</v>
      </c>
      <c r="W191" s="16">
        <v>3580.45</v>
      </c>
      <c r="X191" s="16"/>
      <c r="Y191" s="16"/>
      <c r="Z191" s="16">
        <v>1367.4</v>
      </c>
      <c r="AA191" s="16"/>
      <c r="AB191" s="16">
        <f t="shared" si="23"/>
        <v>179735.66</v>
      </c>
      <c r="AC191" s="15">
        <v>153</v>
      </c>
      <c r="AD191" s="17">
        <f t="shared" si="24"/>
        <v>1174.7428758169935</v>
      </c>
    </row>
    <row r="192" spans="2:30" x14ac:dyDescent="0.35">
      <c r="B192" s="20">
        <v>2018</v>
      </c>
      <c r="C192" s="19" t="s">
        <v>302</v>
      </c>
      <c r="D192" s="15" t="s">
        <v>1538</v>
      </c>
      <c r="E192" s="15" t="str">
        <f t="shared" si="18"/>
        <v>CHOFER ALMACEN</v>
      </c>
      <c r="F192" s="15" t="str">
        <f t="shared" si="19"/>
        <v>SINDICALIZADO</v>
      </c>
      <c r="G192" s="19" t="s">
        <v>305</v>
      </c>
      <c r="H192" s="19">
        <f t="shared" si="20"/>
        <v>153</v>
      </c>
      <c r="I192" s="18">
        <f t="shared" si="21"/>
        <v>1</v>
      </c>
      <c r="J192" s="18">
        <f t="shared" si="22"/>
        <v>0</v>
      </c>
      <c r="K192" s="15" t="s">
        <v>276</v>
      </c>
      <c r="L192" s="16">
        <v>49307.999999999993</v>
      </c>
      <c r="M192" s="16">
        <v>8850</v>
      </c>
      <c r="N192" s="16">
        <v>3072.9900000000002</v>
      </c>
      <c r="O192" s="16">
        <v>4051.8900000000003</v>
      </c>
      <c r="P192" s="16">
        <v>4731.8</v>
      </c>
      <c r="Q192" s="16"/>
      <c r="R192" s="16"/>
      <c r="S192" s="16"/>
      <c r="T192" s="16">
        <v>24617.5</v>
      </c>
      <c r="U192" s="16"/>
      <c r="V192" s="16"/>
      <c r="W192" s="16"/>
      <c r="X192" s="16">
        <v>337.55</v>
      </c>
      <c r="Y192" s="16"/>
      <c r="Z192" s="16"/>
      <c r="AA192" s="16"/>
      <c r="AB192" s="16">
        <f t="shared" si="23"/>
        <v>94294.62999999999</v>
      </c>
      <c r="AC192" s="15">
        <v>153</v>
      </c>
      <c r="AD192" s="17">
        <f t="shared" si="24"/>
        <v>616.30477124183005</v>
      </c>
    </row>
    <row r="193" spans="2:30" x14ac:dyDescent="0.35">
      <c r="B193" s="20">
        <v>2020</v>
      </c>
      <c r="C193" s="19" t="s">
        <v>306</v>
      </c>
      <c r="D193" s="15" t="s">
        <v>1538</v>
      </c>
      <c r="E193" s="15" t="str">
        <f t="shared" si="18"/>
        <v>OPERADOR LANZADORA DE CONCRETO</v>
      </c>
      <c r="F193" s="15" t="str">
        <f t="shared" si="19"/>
        <v>SINDICALIZADO</v>
      </c>
      <c r="G193" s="19" t="s">
        <v>278</v>
      </c>
      <c r="H193" s="19">
        <f t="shared" si="20"/>
        <v>153</v>
      </c>
      <c r="I193" s="18">
        <f t="shared" si="21"/>
        <v>0</v>
      </c>
      <c r="J193" s="18">
        <f t="shared" si="22"/>
        <v>0</v>
      </c>
      <c r="K193" s="15" t="s">
        <v>276</v>
      </c>
      <c r="L193" s="16">
        <v>50300.960000000006</v>
      </c>
      <c r="M193" s="16">
        <v>8850</v>
      </c>
      <c r="N193" s="16">
        <v>2485.6400000000003</v>
      </c>
      <c r="O193" s="16">
        <v>4111.0199999999995</v>
      </c>
      <c r="P193" s="16">
        <v>4111.0199999999995</v>
      </c>
      <c r="Q193" s="16"/>
      <c r="R193" s="16"/>
      <c r="S193" s="16"/>
      <c r="T193" s="16">
        <v>31000</v>
      </c>
      <c r="U193" s="16"/>
      <c r="V193" s="16"/>
      <c r="W193" s="16"/>
      <c r="X193" s="16"/>
      <c r="Y193" s="16"/>
      <c r="Z193" s="16">
        <v>345.08</v>
      </c>
      <c r="AA193" s="16"/>
      <c r="AB193" s="16">
        <f t="shared" si="23"/>
        <v>100513.56000000001</v>
      </c>
      <c r="AC193" s="15">
        <v>153</v>
      </c>
      <c r="AD193" s="27">
        <v>774.95</v>
      </c>
    </row>
    <row r="194" spans="2:30" x14ac:dyDescent="0.35">
      <c r="B194" s="20">
        <v>2022</v>
      </c>
      <c r="C194" s="19" t="s">
        <v>308</v>
      </c>
      <c r="D194" s="15" t="s">
        <v>1538</v>
      </c>
      <c r="E194" s="15" t="str">
        <f t="shared" si="18"/>
        <v>OPERADOR JUMBO LANZ</v>
      </c>
      <c r="F194" s="15" t="str">
        <f t="shared" si="19"/>
        <v>SINDICALIZADO</v>
      </c>
      <c r="G194" s="19" t="s">
        <v>278</v>
      </c>
      <c r="H194" s="19">
        <f t="shared" si="20"/>
        <v>153</v>
      </c>
      <c r="I194" s="18">
        <f t="shared" si="21"/>
        <v>0</v>
      </c>
      <c r="J194" s="18">
        <f t="shared" si="22"/>
        <v>0</v>
      </c>
      <c r="K194" s="15" t="s">
        <v>276</v>
      </c>
      <c r="L194" s="16">
        <v>61632.44</v>
      </c>
      <c r="M194" s="16">
        <v>8850</v>
      </c>
      <c r="N194" s="16">
        <v>2919.7</v>
      </c>
      <c r="O194" s="16">
        <v>6413.4999999999991</v>
      </c>
      <c r="P194" s="16">
        <v>6455.2099999999991</v>
      </c>
      <c r="Q194" s="16"/>
      <c r="R194" s="16"/>
      <c r="S194" s="16"/>
      <c r="T194" s="16">
        <v>48398.9</v>
      </c>
      <c r="U194" s="16"/>
      <c r="V194" s="16"/>
      <c r="W194" s="16"/>
      <c r="X194" s="16"/>
      <c r="Y194" s="16"/>
      <c r="Z194" s="16"/>
      <c r="AA194" s="16"/>
      <c r="AB194" s="16">
        <f t="shared" si="23"/>
        <v>134669.75</v>
      </c>
      <c r="AC194" s="15">
        <v>153</v>
      </c>
      <c r="AD194" s="17">
        <f t="shared" ref="AD194:AD201" si="25">AB194/AC194</f>
        <v>880.19444444444446</v>
      </c>
    </row>
    <row r="195" spans="2:30" x14ac:dyDescent="0.35">
      <c r="B195" s="20">
        <v>2024</v>
      </c>
      <c r="C195" s="19" t="s">
        <v>311</v>
      </c>
      <c r="D195" s="15" t="s">
        <v>1538</v>
      </c>
      <c r="E195" s="15" t="str">
        <f t="shared" si="18"/>
        <v>TUBERO Y SERVICIOS</v>
      </c>
      <c r="F195" s="15" t="str">
        <f t="shared" si="19"/>
        <v>SINDICALIZADO</v>
      </c>
      <c r="G195" s="19" t="s">
        <v>278</v>
      </c>
      <c r="H195" s="19">
        <f t="shared" si="20"/>
        <v>153</v>
      </c>
      <c r="I195" s="18">
        <f t="shared" si="21"/>
        <v>2</v>
      </c>
      <c r="J195" s="18">
        <f t="shared" si="22"/>
        <v>0</v>
      </c>
      <c r="K195" s="15" t="s">
        <v>276</v>
      </c>
      <c r="L195" s="16">
        <v>41731.689999999995</v>
      </c>
      <c r="M195" s="16">
        <v>8850</v>
      </c>
      <c r="N195" s="16">
        <v>2261.84</v>
      </c>
      <c r="O195" s="16">
        <v>2906.38</v>
      </c>
      <c r="P195" s="16">
        <v>3522.9199999999996</v>
      </c>
      <c r="Q195" s="16"/>
      <c r="R195" s="16"/>
      <c r="S195" s="16"/>
      <c r="T195" s="16">
        <v>55024.98</v>
      </c>
      <c r="U195" s="16"/>
      <c r="V195" s="16"/>
      <c r="W195" s="16"/>
      <c r="X195" s="16">
        <v>565.46</v>
      </c>
      <c r="Y195" s="16"/>
      <c r="Z195" s="16"/>
      <c r="AA195" s="16"/>
      <c r="AB195" s="16">
        <f t="shared" si="23"/>
        <v>113732.34999999999</v>
      </c>
      <c r="AC195" s="15">
        <v>153</v>
      </c>
      <c r="AD195" s="17">
        <f t="shared" si="25"/>
        <v>743.34869281045746</v>
      </c>
    </row>
    <row r="196" spans="2:30" x14ac:dyDescent="0.35">
      <c r="B196" s="20">
        <v>2025</v>
      </c>
      <c r="C196" s="19" t="s">
        <v>313</v>
      </c>
      <c r="D196" s="15" t="s">
        <v>1538</v>
      </c>
      <c r="E196" s="15" t="str">
        <f t="shared" si="18"/>
        <v>AYUD. CARGADOR DE BARRENOS A</v>
      </c>
      <c r="F196" s="15" t="str">
        <f t="shared" si="19"/>
        <v>SINDICALIZADO</v>
      </c>
      <c r="G196" s="19" t="s">
        <v>278</v>
      </c>
      <c r="H196" s="19">
        <f t="shared" si="20"/>
        <v>153</v>
      </c>
      <c r="I196" s="18">
        <f t="shared" si="21"/>
        <v>2</v>
      </c>
      <c r="J196" s="18">
        <f t="shared" si="22"/>
        <v>0</v>
      </c>
      <c r="K196" s="15" t="s">
        <v>276</v>
      </c>
      <c r="L196" s="16">
        <v>51117.520000000011</v>
      </c>
      <c r="M196" s="16">
        <v>8850</v>
      </c>
      <c r="N196" s="16">
        <v>2415.56</v>
      </c>
      <c r="O196" s="16">
        <v>4830.43</v>
      </c>
      <c r="P196" s="16">
        <v>4835.6899999999996</v>
      </c>
      <c r="Q196" s="16"/>
      <c r="R196" s="16"/>
      <c r="S196" s="16"/>
      <c r="T196" s="16">
        <v>46089.32</v>
      </c>
      <c r="U196" s="16"/>
      <c r="V196" s="16"/>
      <c r="W196" s="16"/>
      <c r="X196" s="16">
        <v>345.08</v>
      </c>
      <c r="Y196" s="16">
        <v>345.08</v>
      </c>
      <c r="Z196" s="16"/>
      <c r="AA196" s="16"/>
      <c r="AB196" s="16">
        <f t="shared" si="23"/>
        <v>117448.36000000002</v>
      </c>
      <c r="AC196" s="15">
        <v>153</v>
      </c>
      <c r="AD196" s="17">
        <f t="shared" si="25"/>
        <v>767.63633986928119</v>
      </c>
    </row>
    <row r="197" spans="2:30" x14ac:dyDescent="0.35">
      <c r="B197" s="20">
        <v>2026</v>
      </c>
      <c r="C197" s="19" t="s">
        <v>314</v>
      </c>
      <c r="D197" s="15" t="s">
        <v>1538</v>
      </c>
      <c r="E197" s="15" t="str">
        <f t="shared" ref="E197:E260" si="26">VLOOKUP(B197,CAT,2,FALSE)</f>
        <v>CARGADOR BARRENOS</v>
      </c>
      <c r="F197" s="15" t="str">
        <f t="shared" ref="F197:F260" si="27">VLOOKUP(B197,CAT,3,FALSE)</f>
        <v>SINDICALIZADO</v>
      </c>
      <c r="G197" s="19" t="s">
        <v>278</v>
      </c>
      <c r="H197" s="19">
        <f t="shared" ref="H197:H260" si="28">IF(DATEDIF(G197,$I$2,"d")+1&gt;$J$2,$J$2,DATEDIF(G197,$I$2,"d")+1)</f>
        <v>153</v>
      </c>
      <c r="I197" s="18">
        <f t="shared" ref="I197:I260" si="29">IFERROR(VLOOKUP(B197,faltas,5,FALSE),0)</f>
        <v>1</v>
      </c>
      <c r="J197" s="18">
        <f t="shared" ref="J197:J260" si="30">IFERROR(VLOOKUP(B197,incapacidad,3,FALSE),0)</f>
        <v>0</v>
      </c>
      <c r="K197" s="15" t="s">
        <v>276</v>
      </c>
      <c r="L197" s="16">
        <v>46095.12000000001</v>
      </c>
      <c r="M197" s="16">
        <v>8850</v>
      </c>
      <c r="N197" s="16">
        <v>2174.7599999999998</v>
      </c>
      <c r="O197" s="16">
        <v>3084.9500000000003</v>
      </c>
      <c r="P197" s="16">
        <v>4826.99</v>
      </c>
      <c r="Q197" s="16"/>
      <c r="R197" s="16"/>
      <c r="S197" s="16"/>
      <c r="T197" s="16">
        <v>57730.64</v>
      </c>
      <c r="U197" s="16"/>
      <c r="V197" s="16"/>
      <c r="W197" s="16"/>
      <c r="X197" s="16"/>
      <c r="Y197" s="16"/>
      <c r="Z197" s="16"/>
      <c r="AA197" s="16"/>
      <c r="AB197" s="16">
        <f t="shared" ref="AB197:AB260" si="31">SUM(L197:W197)-SUM(X197:AA197)</f>
        <v>122762.46</v>
      </c>
      <c r="AC197" s="15">
        <v>153</v>
      </c>
      <c r="AD197" s="17">
        <f t="shared" si="25"/>
        <v>802.36901960784314</v>
      </c>
    </row>
    <row r="198" spans="2:30" x14ac:dyDescent="0.35">
      <c r="B198" s="20">
        <v>2028</v>
      </c>
      <c r="C198" s="19" t="s">
        <v>315</v>
      </c>
      <c r="D198" s="15" t="s">
        <v>1538</v>
      </c>
      <c r="E198" s="15" t="str">
        <f t="shared" si="26"/>
        <v>PERFORISTA</v>
      </c>
      <c r="F198" s="15" t="str">
        <f t="shared" si="27"/>
        <v>SINDICALIZADO</v>
      </c>
      <c r="G198" s="19" t="s">
        <v>278</v>
      </c>
      <c r="H198" s="19">
        <f t="shared" si="28"/>
        <v>153</v>
      </c>
      <c r="I198" s="18">
        <f t="shared" si="29"/>
        <v>0</v>
      </c>
      <c r="J198" s="18">
        <f t="shared" si="30"/>
        <v>0</v>
      </c>
      <c r="K198" s="15" t="s">
        <v>276</v>
      </c>
      <c r="L198" s="16">
        <v>51462.600000000013</v>
      </c>
      <c r="M198" s="16">
        <v>8850</v>
      </c>
      <c r="N198" s="16">
        <v>2070.48</v>
      </c>
      <c r="O198" s="16">
        <v>5353.3099999999995</v>
      </c>
      <c r="P198" s="16">
        <v>5353.3099999999995</v>
      </c>
      <c r="Q198" s="16"/>
      <c r="R198" s="16"/>
      <c r="S198" s="16"/>
      <c r="T198" s="16">
        <v>40232.5</v>
      </c>
      <c r="U198" s="16"/>
      <c r="V198" s="16"/>
      <c r="W198" s="16"/>
      <c r="X198" s="16"/>
      <c r="Y198" s="16"/>
      <c r="Z198" s="16"/>
      <c r="AA198" s="16"/>
      <c r="AB198" s="16">
        <f t="shared" si="31"/>
        <v>113322.20000000001</v>
      </c>
      <c r="AC198" s="15">
        <v>153</v>
      </c>
      <c r="AD198" s="17">
        <f t="shared" si="25"/>
        <v>740.66797385620919</v>
      </c>
    </row>
    <row r="199" spans="2:30" x14ac:dyDescent="0.35">
      <c r="B199" s="20">
        <v>2029</v>
      </c>
      <c r="C199" s="19" t="s">
        <v>317</v>
      </c>
      <c r="D199" s="15" t="s">
        <v>1538</v>
      </c>
      <c r="E199" s="15" t="str">
        <f t="shared" si="26"/>
        <v>OPERADOR DE CABLEADORA</v>
      </c>
      <c r="F199" s="15" t="str">
        <f t="shared" si="27"/>
        <v>SINDICALIZADO</v>
      </c>
      <c r="G199" s="19" t="s">
        <v>278</v>
      </c>
      <c r="H199" s="19">
        <f t="shared" si="28"/>
        <v>153</v>
      </c>
      <c r="I199" s="18">
        <f t="shared" si="29"/>
        <v>0</v>
      </c>
      <c r="J199" s="18">
        <f t="shared" si="30"/>
        <v>0</v>
      </c>
      <c r="K199" s="15" t="s">
        <v>276</v>
      </c>
      <c r="L199" s="16">
        <v>51462.600000000013</v>
      </c>
      <c r="M199" s="16">
        <v>8850</v>
      </c>
      <c r="N199" s="16">
        <v>2070.48</v>
      </c>
      <c r="O199" s="16">
        <v>5318.7999999999993</v>
      </c>
      <c r="P199" s="16">
        <v>5353.3099999999995</v>
      </c>
      <c r="Q199" s="16"/>
      <c r="R199" s="16"/>
      <c r="S199" s="16"/>
      <c r="T199" s="16">
        <v>73286.039999999994</v>
      </c>
      <c r="U199" s="16"/>
      <c r="V199" s="16"/>
      <c r="W199" s="16"/>
      <c r="X199" s="16"/>
      <c r="Y199" s="16"/>
      <c r="Z199" s="16"/>
      <c r="AA199" s="16"/>
      <c r="AB199" s="16">
        <f t="shared" si="31"/>
        <v>146341.23000000001</v>
      </c>
      <c r="AC199" s="15">
        <v>153</v>
      </c>
      <c r="AD199" s="17">
        <f t="shared" si="25"/>
        <v>956.47862745098041</v>
      </c>
    </row>
    <row r="200" spans="2:30" x14ac:dyDescent="0.35">
      <c r="B200" s="20">
        <v>2031</v>
      </c>
      <c r="C200" s="19" t="s">
        <v>319</v>
      </c>
      <c r="D200" s="15" t="s">
        <v>1538</v>
      </c>
      <c r="E200" s="15" t="str">
        <f t="shared" si="26"/>
        <v>PERFORISTA</v>
      </c>
      <c r="F200" s="15" t="str">
        <f t="shared" si="27"/>
        <v>SINDICALIZADO</v>
      </c>
      <c r="G200" s="19" t="s">
        <v>278</v>
      </c>
      <c r="H200" s="19">
        <f t="shared" si="28"/>
        <v>153</v>
      </c>
      <c r="I200" s="18">
        <f t="shared" si="29"/>
        <v>0</v>
      </c>
      <c r="J200" s="18">
        <f t="shared" si="30"/>
        <v>0</v>
      </c>
      <c r="K200" s="15" t="s">
        <v>276</v>
      </c>
      <c r="L200" s="16">
        <v>50772.44000000001</v>
      </c>
      <c r="M200" s="16">
        <v>8850</v>
      </c>
      <c r="N200" s="16">
        <v>2760.6400000000003</v>
      </c>
      <c r="O200" s="16">
        <v>5004.7199999999993</v>
      </c>
      <c r="P200" s="16">
        <v>5353.3099999999995</v>
      </c>
      <c r="Q200" s="16"/>
      <c r="R200" s="16"/>
      <c r="S200" s="16"/>
      <c r="T200" s="16">
        <v>54531.18</v>
      </c>
      <c r="U200" s="16"/>
      <c r="V200" s="16"/>
      <c r="W200" s="16"/>
      <c r="X200" s="16"/>
      <c r="Y200" s="16"/>
      <c r="Z200" s="16"/>
      <c r="AA200" s="16"/>
      <c r="AB200" s="16">
        <f t="shared" si="31"/>
        <v>127272.29000000001</v>
      </c>
      <c r="AC200" s="15">
        <v>153</v>
      </c>
      <c r="AD200" s="17">
        <f t="shared" si="25"/>
        <v>831.84503267973867</v>
      </c>
    </row>
    <row r="201" spans="2:30" x14ac:dyDescent="0.35">
      <c r="B201" s="20">
        <v>2033</v>
      </c>
      <c r="C201" s="19" t="s">
        <v>320</v>
      </c>
      <c r="D201" s="15" t="s">
        <v>1538</v>
      </c>
      <c r="E201" s="15" t="str">
        <f t="shared" si="26"/>
        <v>OPERADOR DE SCOOP TRAM</v>
      </c>
      <c r="F201" s="15" t="str">
        <f t="shared" si="27"/>
        <v>SINDICALIZADO</v>
      </c>
      <c r="G201" s="19" t="s">
        <v>278</v>
      </c>
      <c r="H201" s="19">
        <f t="shared" si="28"/>
        <v>153</v>
      </c>
      <c r="I201" s="18">
        <f t="shared" si="29"/>
        <v>3</v>
      </c>
      <c r="J201" s="18">
        <f t="shared" si="30"/>
        <v>0</v>
      </c>
      <c r="K201" s="15" t="s">
        <v>276</v>
      </c>
      <c r="L201" s="16">
        <v>61614.920000000006</v>
      </c>
      <c r="M201" s="16">
        <v>8850</v>
      </c>
      <c r="N201" s="16">
        <v>2937.2200000000003</v>
      </c>
      <c r="O201" s="16">
        <v>5655.7200000000012</v>
      </c>
      <c r="P201" s="16">
        <v>5162.2</v>
      </c>
      <c r="Q201" s="16"/>
      <c r="R201" s="16"/>
      <c r="S201" s="16"/>
      <c r="T201" s="16">
        <v>43521</v>
      </c>
      <c r="U201" s="16"/>
      <c r="V201" s="16"/>
      <c r="W201" s="16"/>
      <c r="X201" s="16">
        <v>834.2</v>
      </c>
      <c r="Y201" s="16"/>
      <c r="Z201" s="16"/>
      <c r="AA201" s="16"/>
      <c r="AB201" s="16">
        <f t="shared" si="31"/>
        <v>126906.86000000002</v>
      </c>
      <c r="AC201" s="15">
        <v>153</v>
      </c>
      <c r="AD201" s="17">
        <f t="shared" si="25"/>
        <v>829.45660130718966</v>
      </c>
    </row>
    <row r="202" spans="2:30" x14ac:dyDescent="0.35">
      <c r="B202" s="20">
        <v>2034</v>
      </c>
      <c r="C202" s="19" t="s">
        <v>321</v>
      </c>
      <c r="D202" s="15" t="s">
        <v>1538</v>
      </c>
      <c r="E202" s="15" t="str">
        <f t="shared" si="26"/>
        <v>AYUD. OPERADOR DE JUMBO A</v>
      </c>
      <c r="F202" s="15" t="str">
        <f t="shared" si="27"/>
        <v>SINDICALIZADO</v>
      </c>
      <c r="G202" s="19" t="s">
        <v>278</v>
      </c>
      <c r="H202" s="19">
        <f t="shared" si="28"/>
        <v>153</v>
      </c>
      <c r="I202" s="18">
        <f t="shared" si="29"/>
        <v>3</v>
      </c>
      <c r="J202" s="18">
        <f t="shared" si="30"/>
        <v>0</v>
      </c>
      <c r="K202" s="15" t="s">
        <v>276</v>
      </c>
      <c r="L202" s="16">
        <v>50735.400000000009</v>
      </c>
      <c r="M202" s="16">
        <v>8850</v>
      </c>
      <c r="N202" s="16"/>
      <c r="O202" s="16">
        <v>1385.02</v>
      </c>
      <c r="P202" s="16">
        <v>1385.02</v>
      </c>
      <c r="Q202" s="16"/>
      <c r="R202" s="16"/>
      <c r="S202" s="16"/>
      <c r="T202" s="16">
        <v>10372</v>
      </c>
      <c r="U202" s="16"/>
      <c r="V202" s="16"/>
      <c r="W202" s="16"/>
      <c r="X202" s="16"/>
      <c r="Y202" s="16"/>
      <c r="Z202" s="16"/>
      <c r="AA202" s="16"/>
      <c r="AB202" s="16">
        <f t="shared" si="31"/>
        <v>72727.44</v>
      </c>
      <c r="AC202" s="15">
        <v>153</v>
      </c>
      <c r="AD202" s="27">
        <v>857.01</v>
      </c>
    </row>
    <row r="203" spans="2:30" x14ac:dyDescent="0.35">
      <c r="B203" s="20">
        <v>2035</v>
      </c>
      <c r="C203" s="19" t="s">
        <v>322</v>
      </c>
      <c r="D203" s="15" t="s">
        <v>1538</v>
      </c>
      <c r="E203" s="15" t="str">
        <f t="shared" si="26"/>
        <v>CHOFER SERVICIOS</v>
      </c>
      <c r="F203" s="15" t="str">
        <f t="shared" si="27"/>
        <v>SINDICALIZADO</v>
      </c>
      <c r="G203" s="19" t="s">
        <v>278</v>
      </c>
      <c r="H203" s="19">
        <f t="shared" si="28"/>
        <v>153</v>
      </c>
      <c r="I203" s="18">
        <f t="shared" si="29"/>
        <v>0</v>
      </c>
      <c r="J203" s="18">
        <f t="shared" si="30"/>
        <v>0</v>
      </c>
      <c r="K203" s="15" t="s">
        <v>276</v>
      </c>
      <c r="L203" s="16">
        <v>42297.149999999994</v>
      </c>
      <c r="M203" s="16">
        <v>8850</v>
      </c>
      <c r="N203" s="16">
        <v>1696.38</v>
      </c>
      <c r="O203" s="16">
        <v>4399.3899999999994</v>
      </c>
      <c r="P203" s="16">
        <v>4399.3899999999994</v>
      </c>
      <c r="Q203" s="16"/>
      <c r="R203" s="16">
        <v>3392.76</v>
      </c>
      <c r="S203" s="16"/>
      <c r="T203" s="16">
        <v>26593.100000000002</v>
      </c>
      <c r="U203" s="16"/>
      <c r="V203" s="16">
        <v>49677.56</v>
      </c>
      <c r="W203" s="16"/>
      <c r="X203" s="16"/>
      <c r="Y203" s="16"/>
      <c r="Z203" s="16"/>
      <c r="AA203" s="16"/>
      <c r="AB203" s="16">
        <f t="shared" si="31"/>
        <v>141305.72999999998</v>
      </c>
      <c r="AC203" s="15">
        <v>153</v>
      </c>
      <c r="AD203" s="17">
        <f t="shared" ref="AD203:AD234" si="32">AB203/AC203</f>
        <v>923.56686274509786</v>
      </c>
    </row>
    <row r="204" spans="2:30" x14ac:dyDescent="0.35">
      <c r="B204" s="20">
        <v>2036</v>
      </c>
      <c r="C204" s="19" t="s">
        <v>323</v>
      </c>
      <c r="D204" s="15" t="s">
        <v>1538</v>
      </c>
      <c r="E204" s="15" t="str">
        <f t="shared" si="26"/>
        <v>PERFORISTA</v>
      </c>
      <c r="F204" s="15" t="str">
        <f t="shared" si="27"/>
        <v>SINDICALIZADO</v>
      </c>
      <c r="G204" s="19" t="s">
        <v>278</v>
      </c>
      <c r="H204" s="19">
        <f t="shared" si="28"/>
        <v>153</v>
      </c>
      <c r="I204" s="18">
        <f t="shared" si="29"/>
        <v>2</v>
      </c>
      <c r="J204" s="18">
        <f t="shared" si="30"/>
        <v>0</v>
      </c>
      <c r="K204" s="15" t="s">
        <v>276</v>
      </c>
      <c r="L204" s="16">
        <v>51100.000000000007</v>
      </c>
      <c r="M204" s="16">
        <v>8850</v>
      </c>
      <c r="N204" s="16">
        <v>2433.08</v>
      </c>
      <c r="O204" s="16">
        <v>4619.88</v>
      </c>
      <c r="P204" s="16">
        <v>4249.0499999999993</v>
      </c>
      <c r="Q204" s="16"/>
      <c r="R204" s="16"/>
      <c r="S204" s="16"/>
      <c r="T204" s="16">
        <v>54531.18</v>
      </c>
      <c r="U204" s="16"/>
      <c r="V204" s="16"/>
      <c r="W204" s="16"/>
      <c r="X204" s="16">
        <v>690.16</v>
      </c>
      <c r="Y204" s="16"/>
      <c r="Z204" s="16">
        <v>345.08</v>
      </c>
      <c r="AA204" s="16"/>
      <c r="AB204" s="16">
        <f t="shared" si="31"/>
        <v>124747.95</v>
      </c>
      <c r="AC204" s="15">
        <v>153</v>
      </c>
      <c r="AD204" s="17">
        <f t="shared" si="32"/>
        <v>815.34607843137258</v>
      </c>
    </row>
    <row r="205" spans="2:30" x14ac:dyDescent="0.35">
      <c r="B205" s="20">
        <v>2037</v>
      </c>
      <c r="C205" s="19" t="s">
        <v>324</v>
      </c>
      <c r="D205" s="15" t="s">
        <v>1538</v>
      </c>
      <c r="E205" s="15" t="str">
        <f t="shared" si="26"/>
        <v>TUBERO Y SERVICIOS</v>
      </c>
      <c r="F205" s="15" t="str">
        <f t="shared" si="27"/>
        <v>SINDICALIZADO</v>
      </c>
      <c r="G205" s="19" t="s">
        <v>278</v>
      </c>
      <c r="H205" s="19">
        <f t="shared" si="28"/>
        <v>153</v>
      </c>
      <c r="I205" s="18">
        <f t="shared" si="29"/>
        <v>0</v>
      </c>
      <c r="J205" s="18">
        <f t="shared" si="30"/>
        <v>0</v>
      </c>
      <c r="K205" s="15" t="s">
        <v>276</v>
      </c>
      <c r="L205" s="16">
        <v>41731.689999999995</v>
      </c>
      <c r="M205" s="16">
        <v>8850</v>
      </c>
      <c r="N205" s="16">
        <v>2261.84</v>
      </c>
      <c r="O205" s="16">
        <v>4342.83</v>
      </c>
      <c r="P205" s="16">
        <v>4399.3899999999994</v>
      </c>
      <c r="Q205" s="16"/>
      <c r="R205" s="16"/>
      <c r="S205" s="16"/>
      <c r="T205" s="16">
        <v>55024.98</v>
      </c>
      <c r="U205" s="16"/>
      <c r="V205" s="16">
        <v>10000</v>
      </c>
      <c r="W205" s="16"/>
      <c r="X205" s="16"/>
      <c r="Y205" s="16"/>
      <c r="Z205" s="16"/>
      <c r="AA205" s="16"/>
      <c r="AB205" s="16">
        <f t="shared" si="31"/>
        <v>126610.73000000001</v>
      </c>
      <c r="AC205" s="15">
        <v>153</v>
      </c>
      <c r="AD205" s="17">
        <f t="shared" si="32"/>
        <v>827.52111111111117</v>
      </c>
    </row>
    <row r="206" spans="2:30" x14ac:dyDescent="0.35">
      <c r="B206" s="20">
        <v>2038</v>
      </c>
      <c r="C206" s="19" t="s">
        <v>325</v>
      </c>
      <c r="D206" s="15" t="s">
        <v>1538</v>
      </c>
      <c r="E206" s="15" t="str">
        <f t="shared" si="26"/>
        <v>OPERADOR JUMBO</v>
      </c>
      <c r="F206" s="15" t="str">
        <f t="shared" si="27"/>
        <v>SINDICALIZADO</v>
      </c>
      <c r="G206" s="19" t="s">
        <v>278</v>
      </c>
      <c r="H206" s="19">
        <f t="shared" si="28"/>
        <v>153</v>
      </c>
      <c r="I206" s="18">
        <f t="shared" si="29"/>
        <v>0</v>
      </c>
      <c r="J206" s="18">
        <f t="shared" si="30"/>
        <v>0</v>
      </c>
      <c r="K206" s="15" t="s">
        <v>276</v>
      </c>
      <c r="L206" s="16">
        <v>62049.54</v>
      </c>
      <c r="M206" s="16">
        <v>8850</v>
      </c>
      <c r="N206" s="16">
        <v>2502.6</v>
      </c>
      <c r="O206" s="16">
        <v>6368.2899999999991</v>
      </c>
      <c r="P206" s="16">
        <v>6411.7499999999991</v>
      </c>
      <c r="Q206" s="16"/>
      <c r="R206" s="16"/>
      <c r="S206" s="16"/>
      <c r="T206" s="16">
        <v>64913</v>
      </c>
      <c r="U206" s="16"/>
      <c r="V206" s="16">
        <v>537.04</v>
      </c>
      <c r="W206" s="16"/>
      <c r="X206" s="16"/>
      <c r="Y206" s="16"/>
      <c r="Z206" s="16">
        <v>434.62</v>
      </c>
      <c r="AA206" s="16"/>
      <c r="AB206" s="16">
        <f t="shared" si="31"/>
        <v>151197.6</v>
      </c>
      <c r="AC206" s="15">
        <v>153</v>
      </c>
      <c r="AD206" s="17">
        <f t="shared" si="32"/>
        <v>988.21960784313728</v>
      </c>
    </row>
    <row r="207" spans="2:30" x14ac:dyDescent="0.35">
      <c r="B207" s="20">
        <v>2039</v>
      </c>
      <c r="C207" s="19" t="s">
        <v>326</v>
      </c>
      <c r="D207" s="15" t="s">
        <v>1538</v>
      </c>
      <c r="E207" s="15" t="str">
        <f t="shared" si="26"/>
        <v>SUPERVISOR DE VENTILACION</v>
      </c>
      <c r="F207" s="15" t="str">
        <f t="shared" si="27"/>
        <v>EMPLEADO</v>
      </c>
      <c r="G207" s="19" t="s">
        <v>278</v>
      </c>
      <c r="H207" s="19">
        <f t="shared" si="28"/>
        <v>153</v>
      </c>
      <c r="I207" s="18">
        <f t="shared" si="29"/>
        <v>0</v>
      </c>
      <c r="J207" s="18">
        <f t="shared" si="30"/>
        <v>0</v>
      </c>
      <c r="K207" s="15" t="s">
        <v>276</v>
      </c>
      <c r="L207" s="16">
        <v>64818.999999999985</v>
      </c>
      <c r="M207" s="16">
        <v>8850</v>
      </c>
      <c r="N207" s="16">
        <v>3455.6</v>
      </c>
      <c r="O207" s="16">
        <v>2732.68</v>
      </c>
      <c r="P207" s="16">
        <v>6827.4599999999991</v>
      </c>
      <c r="Q207" s="16"/>
      <c r="R207" s="16"/>
      <c r="S207" s="16">
        <v>545.9</v>
      </c>
      <c r="T207" s="16">
        <v>47805.49</v>
      </c>
      <c r="U207" s="16"/>
      <c r="V207" s="16">
        <v>7850</v>
      </c>
      <c r="W207" s="16">
        <v>2794.97</v>
      </c>
      <c r="X207" s="16"/>
      <c r="Y207" s="16"/>
      <c r="Z207" s="16"/>
      <c r="AA207" s="16"/>
      <c r="AB207" s="16">
        <f t="shared" si="31"/>
        <v>145681.09999999998</v>
      </c>
      <c r="AC207" s="15">
        <v>153</v>
      </c>
      <c r="AD207" s="17">
        <f t="shared" si="32"/>
        <v>952.16405228758151</v>
      </c>
    </row>
    <row r="208" spans="2:30" x14ac:dyDescent="0.35">
      <c r="B208" s="20">
        <v>2040</v>
      </c>
      <c r="C208" s="19" t="s">
        <v>328</v>
      </c>
      <c r="D208" s="15" t="s">
        <v>1538</v>
      </c>
      <c r="E208" s="15" t="str">
        <f t="shared" si="26"/>
        <v>JEFE DE MINA</v>
      </c>
      <c r="F208" s="15" t="str">
        <f t="shared" si="27"/>
        <v>EMPLEADO</v>
      </c>
      <c r="G208" s="19" t="s">
        <v>278</v>
      </c>
      <c r="H208" s="19">
        <f t="shared" si="28"/>
        <v>153</v>
      </c>
      <c r="I208" s="18">
        <f t="shared" si="29"/>
        <v>1</v>
      </c>
      <c r="J208" s="18">
        <f t="shared" si="30"/>
        <v>0</v>
      </c>
      <c r="K208" s="15" t="s">
        <v>276</v>
      </c>
      <c r="L208" s="16">
        <v>111459.79999999999</v>
      </c>
      <c r="M208" s="16">
        <v>8850</v>
      </c>
      <c r="N208" s="16">
        <v>5122.3</v>
      </c>
      <c r="O208" s="16">
        <v>11580.38</v>
      </c>
      <c r="P208" s="16">
        <v>11658.21</v>
      </c>
      <c r="Q208" s="16"/>
      <c r="R208" s="16"/>
      <c r="S208" s="16"/>
      <c r="T208" s="16">
        <v>139778.67000000001</v>
      </c>
      <c r="U208" s="16"/>
      <c r="V208" s="16"/>
      <c r="W208" s="16">
        <v>6305.56</v>
      </c>
      <c r="X208" s="16"/>
      <c r="Y208" s="16"/>
      <c r="Z208" s="16"/>
      <c r="AA208" s="16"/>
      <c r="AB208" s="16">
        <f t="shared" si="31"/>
        <v>294754.92</v>
      </c>
      <c r="AC208" s="15">
        <v>153</v>
      </c>
      <c r="AD208" s="17">
        <f t="shared" si="32"/>
        <v>1926.5027450980392</v>
      </c>
    </row>
    <row r="209" spans="2:30" x14ac:dyDescent="0.35">
      <c r="B209" s="20">
        <v>2041</v>
      </c>
      <c r="C209" s="19" t="s">
        <v>330</v>
      </c>
      <c r="D209" s="15" t="s">
        <v>1538</v>
      </c>
      <c r="E209" s="15" t="str">
        <f t="shared" si="26"/>
        <v>CARGADOR BARRENOS</v>
      </c>
      <c r="F209" s="15" t="str">
        <f t="shared" si="27"/>
        <v>SINDICALIZADO</v>
      </c>
      <c r="G209" s="19" t="s">
        <v>278</v>
      </c>
      <c r="H209" s="19">
        <f t="shared" si="28"/>
        <v>153</v>
      </c>
      <c r="I209" s="18">
        <f t="shared" si="29"/>
        <v>1</v>
      </c>
      <c r="J209" s="18">
        <f t="shared" si="30"/>
        <v>0</v>
      </c>
      <c r="K209" s="15" t="s">
        <v>276</v>
      </c>
      <c r="L209" s="16">
        <v>45766.92</v>
      </c>
      <c r="M209" s="16">
        <v>8850</v>
      </c>
      <c r="N209" s="16">
        <v>2502.96</v>
      </c>
      <c r="O209" s="16">
        <v>3803.02</v>
      </c>
      <c r="P209" s="16">
        <v>4334.6900000000005</v>
      </c>
      <c r="Q209" s="16"/>
      <c r="R209" s="16"/>
      <c r="S209" s="16"/>
      <c r="T209" s="16">
        <v>64152.84</v>
      </c>
      <c r="U209" s="16"/>
      <c r="V209" s="16"/>
      <c r="W209" s="16"/>
      <c r="X209" s="16">
        <v>328.2</v>
      </c>
      <c r="Y209" s="16"/>
      <c r="Z209" s="16"/>
      <c r="AA209" s="16"/>
      <c r="AB209" s="16">
        <f t="shared" si="31"/>
        <v>129082.23</v>
      </c>
      <c r="AC209" s="15">
        <v>153</v>
      </c>
      <c r="AD209" s="17">
        <f t="shared" si="32"/>
        <v>843.6747058823529</v>
      </c>
    </row>
    <row r="210" spans="2:30" x14ac:dyDescent="0.35">
      <c r="B210" s="20">
        <v>2042</v>
      </c>
      <c r="C210" s="19" t="s">
        <v>331</v>
      </c>
      <c r="D210" s="15" t="s">
        <v>1538</v>
      </c>
      <c r="E210" s="15" t="str">
        <f t="shared" si="26"/>
        <v>AYUD. OPERADOR DE JUMBO A</v>
      </c>
      <c r="F210" s="15" t="str">
        <f t="shared" si="27"/>
        <v>SINDICALIZADO</v>
      </c>
      <c r="G210" s="19" t="s">
        <v>278</v>
      </c>
      <c r="H210" s="19">
        <f t="shared" si="28"/>
        <v>153</v>
      </c>
      <c r="I210" s="18">
        <f t="shared" si="29"/>
        <v>6</v>
      </c>
      <c r="J210" s="18">
        <f t="shared" si="30"/>
        <v>0</v>
      </c>
      <c r="K210" s="15" t="s">
        <v>276</v>
      </c>
      <c r="L210" s="16">
        <v>51117.520000000011</v>
      </c>
      <c r="M210" s="16">
        <v>8850</v>
      </c>
      <c r="N210" s="16">
        <v>2415.56</v>
      </c>
      <c r="O210" s="16">
        <v>2748.91</v>
      </c>
      <c r="P210" s="16">
        <v>2704.42</v>
      </c>
      <c r="Q210" s="16"/>
      <c r="R210" s="16"/>
      <c r="S210" s="16"/>
      <c r="T210" s="16">
        <v>38026.020000000004</v>
      </c>
      <c r="U210" s="16"/>
      <c r="V210" s="16"/>
      <c r="W210" s="16"/>
      <c r="X210" s="16">
        <v>1742.9199999999998</v>
      </c>
      <c r="Y210" s="16"/>
      <c r="Z210" s="16"/>
      <c r="AA210" s="16"/>
      <c r="AB210" s="16">
        <f t="shared" si="31"/>
        <v>104119.51000000001</v>
      </c>
      <c r="AC210" s="15">
        <v>153</v>
      </c>
      <c r="AD210" s="17">
        <f t="shared" si="32"/>
        <v>680.5196732026144</v>
      </c>
    </row>
    <row r="211" spans="2:30" x14ac:dyDescent="0.35">
      <c r="B211" s="20">
        <v>2043</v>
      </c>
      <c r="C211" s="19" t="s">
        <v>332</v>
      </c>
      <c r="D211" s="15" t="s">
        <v>1538</v>
      </c>
      <c r="E211" s="15" t="str">
        <f t="shared" si="26"/>
        <v>OPERADOR JUMBO</v>
      </c>
      <c r="F211" s="15" t="str">
        <f t="shared" si="27"/>
        <v>SINDICALIZADO</v>
      </c>
      <c r="G211" s="19" t="s">
        <v>278</v>
      </c>
      <c r="H211" s="19">
        <f t="shared" si="28"/>
        <v>153</v>
      </c>
      <c r="I211" s="18">
        <f t="shared" si="29"/>
        <v>1</v>
      </c>
      <c r="J211" s="18">
        <f t="shared" si="30"/>
        <v>0</v>
      </c>
      <c r="K211" s="15" t="s">
        <v>276</v>
      </c>
      <c r="L211" s="16">
        <v>61632.44</v>
      </c>
      <c r="M211" s="16">
        <v>8850</v>
      </c>
      <c r="N211" s="16">
        <v>2919.7</v>
      </c>
      <c r="O211" s="16">
        <v>6326.579999999999</v>
      </c>
      <c r="P211" s="16">
        <v>6411.7499999999991</v>
      </c>
      <c r="Q211" s="16"/>
      <c r="R211" s="16"/>
      <c r="S211" s="16"/>
      <c r="T211" s="16">
        <v>84430</v>
      </c>
      <c r="U211" s="16"/>
      <c r="V211" s="16">
        <v>662.67</v>
      </c>
      <c r="W211" s="16"/>
      <c r="X211" s="16"/>
      <c r="Y211" s="16"/>
      <c r="Z211" s="16">
        <v>434.62</v>
      </c>
      <c r="AA211" s="16"/>
      <c r="AB211" s="16">
        <f t="shared" si="31"/>
        <v>170798.52000000002</v>
      </c>
      <c r="AC211" s="15">
        <v>153</v>
      </c>
      <c r="AD211" s="17">
        <f t="shared" si="32"/>
        <v>1116.3301960784315</v>
      </c>
    </row>
    <row r="212" spans="2:30" x14ac:dyDescent="0.35">
      <c r="B212" s="20">
        <v>2044</v>
      </c>
      <c r="C212" s="19" t="s">
        <v>333</v>
      </c>
      <c r="D212" s="15" t="s">
        <v>1538</v>
      </c>
      <c r="E212" s="15" t="str">
        <f t="shared" si="26"/>
        <v>OPERADOR DE SCOOP TRAM</v>
      </c>
      <c r="F212" s="15" t="str">
        <f t="shared" si="27"/>
        <v>SINDICALIZADO</v>
      </c>
      <c r="G212" s="19" t="s">
        <v>278</v>
      </c>
      <c r="H212" s="19">
        <f t="shared" si="28"/>
        <v>153</v>
      </c>
      <c r="I212" s="18">
        <f t="shared" si="29"/>
        <v>1</v>
      </c>
      <c r="J212" s="18">
        <f t="shared" si="30"/>
        <v>0</v>
      </c>
      <c r="K212" s="15" t="s">
        <v>276</v>
      </c>
      <c r="L212" s="16">
        <v>61614.920000000006</v>
      </c>
      <c r="M212" s="16">
        <v>8850</v>
      </c>
      <c r="N212" s="16">
        <v>2937.2200000000003</v>
      </c>
      <c r="O212" s="16">
        <v>6413.4999999999991</v>
      </c>
      <c r="P212" s="16">
        <v>6455.2099999999991</v>
      </c>
      <c r="Q212" s="16"/>
      <c r="R212" s="16"/>
      <c r="S212" s="16"/>
      <c r="T212" s="16">
        <v>103214</v>
      </c>
      <c r="U212" s="16"/>
      <c r="V212" s="16">
        <v>2518.77</v>
      </c>
      <c r="W212" s="16"/>
      <c r="X212" s="16"/>
      <c r="Y212" s="16"/>
      <c r="Z212" s="16"/>
      <c r="AA212" s="16"/>
      <c r="AB212" s="16">
        <f t="shared" si="31"/>
        <v>192003.62</v>
      </c>
      <c r="AC212" s="15">
        <v>153</v>
      </c>
      <c r="AD212" s="17">
        <f t="shared" si="32"/>
        <v>1254.9256209150326</v>
      </c>
    </row>
    <row r="213" spans="2:30" x14ac:dyDescent="0.35">
      <c r="B213" s="20">
        <v>2045</v>
      </c>
      <c r="C213" s="19" t="s">
        <v>334</v>
      </c>
      <c r="D213" s="15" t="s">
        <v>1538</v>
      </c>
      <c r="E213" s="15" t="str">
        <f t="shared" si="26"/>
        <v>CARGADOR BARRENOS</v>
      </c>
      <c r="F213" s="15" t="str">
        <f t="shared" si="27"/>
        <v>SINDICALIZADO</v>
      </c>
      <c r="G213" s="19" t="s">
        <v>278</v>
      </c>
      <c r="H213" s="19">
        <f t="shared" si="28"/>
        <v>153</v>
      </c>
      <c r="I213" s="18">
        <f t="shared" si="29"/>
        <v>3</v>
      </c>
      <c r="J213" s="18">
        <f t="shared" si="30"/>
        <v>0</v>
      </c>
      <c r="K213" s="15" t="s">
        <v>276</v>
      </c>
      <c r="L213" s="16">
        <v>45784.440000000017</v>
      </c>
      <c r="M213" s="16">
        <v>8850</v>
      </c>
      <c r="N213" s="16">
        <v>2485.44</v>
      </c>
      <c r="O213" s="16">
        <v>4257.26</v>
      </c>
      <c r="P213" s="16">
        <v>3345.77</v>
      </c>
      <c r="Q213" s="16"/>
      <c r="R213" s="16"/>
      <c r="S213" s="16"/>
      <c r="T213" s="16">
        <v>57488.88</v>
      </c>
      <c r="U213" s="16"/>
      <c r="V213" s="16"/>
      <c r="W213" s="16"/>
      <c r="X213" s="16">
        <v>638.88</v>
      </c>
      <c r="Y213" s="16">
        <v>310.68</v>
      </c>
      <c r="Z213" s="16">
        <v>310.68</v>
      </c>
      <c r="AA213" s="16"/>
      <c r="AB213" s="16">
        <f t="shared" si="31"/>
        <v>120951.55</v>
      </c>
      <c r="AC213" s="15">
        <v>153</v>
      </c>
      <c r="AD213" s="17">
        <f t="shared" si="32"/>
        <v>790.53300653594772</v>
      </c>
    </row>
    <row r="214" spans="2:30" x14ac:dyDescent="0.35">
      <c r="B214" s="20">
        <v>2047</v>
      </c>
      <c r="C214" s="19" t="s">
        <v>335</v>
      </c>
      <c r="D214" s="15" t="s">
        <v>1538</v>
      </c>
      <c r="E214" s="15" t="str">
        <f t="shared" si="26"/>
        <v>AYUDANTE GENERAL LANZ</v>
      </c>
      <c r="F214" s="15" t="str">
        <f t="shared" si="27"/>
        <v>SINDICALIZADO</v>
      </c>
      <c r="G214" s="19" t="s">
        <v>278</v>
      </c>
      <c r="H214" s="19">
        <f t="shared" si="28"/>
        <v>153</v>
      </c>
      <c r="I214" s="18">
        <f t="shared" si="29"/>
        <v>0</v>
      </c>
      <c r="J214" s="18">
        <f t="shared" si="30"/>
        <v>0</v>
      </c>
      <c r="K214" s="15" t="s">
        <v>276</v>
      </c>
      <c r="L214" s="16">
        <v>41731.69</v>
      </c>
      <c r="M214" s="16">
        <v>8850</v>
      </c>
      <c r="N214" s="16">
        <v>2261.84</v>
      </c>
      <c r="O214" s="16">
        <v>4314.55</v>
      </c>
      <c r="P214" s="16">
        <v>4399.3899999999994</v>
      </c>
      <c r="Q214" s="16"/>
      <c r="R214" s="16"/>
      <c r="S214" s="16"/>
      <c r="T214" s="16">
        <v>48613.280000000006</v>
      </c>
      <c r="U214" s="16"/>
      <c r="V214" s="16"/>
      <c r="W214" s="16"/>
      <c r="X214" s="16"/>
      <c r="Y214" s="16"/>
      <c r="Z214" s="16"/>
      <c r="AA214" s="16"/>
      <c r="AB214" s="16">
        <f t="shared" si="31"/>
        <v>110170.75</v>
      </c>
      <c r="AC214" s="15">
        <v>153</v>
      </c>
      <c r="AD214" s="17">
        <f t="shared" si="32"/>
        <v>720.07026143790847</v>
      </c>
    </row>
    <row r="215" spans="2:30" x14ac:dyDescent="0.35">
      <c r="B215" s="20">
        <v>2048</v>
      </c>
      <c r="C215" s="19" t="s">
        <v>337</v>
      </c>
      <c r="D215" s="15" t="s">
        <v>1538</v>
      </c>
      <c r="E215" s="15" t="str">
        <f t="shared" si="26"/>
        <v>SUPERVISOR DE MINA</v>
      </c>
      <c r="F215" s="15" t="str">
        <f t="shared" si="27"/>
        <v>EMPLEADO</v>
      </c>
      <c r="G215" s="19" t="s">
        <v>278</v>
      </c>
      <c r="H215" s="19">
        <f t="shared" si="28"/>
        <v>153</v>
      </c>
      <c r="I215" s="18">
        <f t="shared" si="29"/>
        <v>0</v>
      </c>
      <c r="J215" s="18">
        <f t="shared" si="30"/>
        <v>0</v>
      </c>
      <c r="K215" s="15" t="s">
        <v>276</v>
      </c>
      <c r="L215" s="16">
        <v>64882.599999999984</v>
      </c>
      <c r="M215" s="16">
        <v>8850</v>
      </c>
      <c r="N215" s="16">
        <v>3392</v>
      </c>
      <c r="O215" s="16">
        <v>6690.7199999999993</v>
      </c>
      <c r="P215" s="16">
        <v>6781.8799999999992</v>
      </c>
      <c r="Q215" s="16"/>
      <c r="R215" s="16"/>
      <c r="S215" s="16">
        <v>325.95</v>
      </c>
      <c r="T215" s="16">
        <v>130196.60000000002</v>
      </c>
      <c r="U215" s="16"/>
      <c r="V215" s="16">
        <v>4384</v>
      </c>
      <c r="W215" s="16">
        <v>5024.26</v>
      </c>
      <c r="X215" s="16"/>
      <c r="Y215" s="16"/>
      <c r="Z215" s="16">
        <v>455.8</v>
      </c>
      <c r="AA215" s="16"/>
      <c r="AB215" s="16">
        <f t="shared" si="31"/>
        <v>230072.21000000002</v>
      </c>
      <c r="AC215" s="15">
        <v>153</v>
      </c>
      <c r="AD215" s="17">
        <f t="shared" si="32"/>
        <v>1503.739934640523</v>
      </c>
    </row>
    <row r="216" spans="2:30" x14ac:dyDescent="0.35">
      <c r="B216" s="20">
        <v>2049</v>
      </c>
      <c r="C216" s="19" t="s">
        <v>338</v>
      </c>
      <c r="D216" s="15" t="s">
        <v>1538</v>
      </c>
      <c r="E216" s="15" t="str">
        <f t="shared" si="26"/>
        <v>OPERADOR  RAPTOR</v>
      </c>
      <c r="F216" s="15" t="str">
        <f t="shared" si="27"/>
        <v>SINDICALIZADO</v>
      </c>
      <c r="G216" s="19" t="s">
        <v>278</v>
      </c>
      <c r="H216" s="19">
        <f t="shared" si="28"/>
        <v>153</v>
      </c>
      <c r="I216" s="18">
        <f t="shared" si="29"/>
        <v>0</v>
      </c>
      <c r="J216" s="18">
        <f t="shared" si="30"/>
        <v>0</v>
      </c>
      <c r="K216" s="15" t="s">
        <v>276</v>
      </c>
      <c r="L216" s="16">
        <v>61632.44</v>
      </c>
      <c r="M216" s="16">
        <v>8850</v>
      </c>
      <c r="N216" s="16">
        <v>2919.7</v>
      </c>
      <c r="O216" s="16">
        <v>5322.04</v>
      </c>
      <c r="P216" s="16">
        <v>5829.5599999999995</v>
      </c>
      <c r="Q216" s="16"/>
      <c r="R216" s="16"/>
      <c r="S216" s="16"/>
      <c r="T216" s="16">
        <v>59373.64</v>
      </c>
      <c r="U216" s="16"/>
      <c r="V216" s="16"/>
      <c r="W216" s="16"/>
      <c r="X216" s="16"/>
      <c r="Y216" s="16">
        <v>417.1</v>
      </c>
      <c r="Z216" s="16"/>
      <c r="AA216" s="16"/>
      <c r="AB216" s="16">
        <f t="shared" si="31"/>
        <v>143510.28</v>
      </c>
      <c r="AC216" s="15">
        <v>153</v>
      </c>
      <c r="AD216" s="17">
        <f t="shared" si="32"/>
        <v>937.97568627450983</v>
      </c>
    </row>
    <row r="217" spans="2:30" x14ac:dyDescent="0.35">
      <c r="B217" s="20">
        <v>2051</v>
      </c>
      <c r="C217" s="19" t="s">
        <v>340</v>
      </c>
      <c r="D217" s="15" t="s">
        <v>1538</v>
      </c>
      <c r="E217" s="15" t="str">
        <f t="shared" si="26"/>
        <v>OPERADOR RETROEXCAVADORA</v>
      </c>
      <c r="F217" s="15" t="str">
        <f t="shared" si="27"/>
        <v>SINDICALIZADO</v>
      </c>
      <c r="G217" s="19" t="s">
        <v>278</v>
      </c>
      <c r="H217" s="19">
        <f t="shared" si="28"/>
        <v>153</v>
      </c>
      <c r="I217" s="18">
        <f t="shared" si="29"/>
        <v>3</v>
      </c>
      <c r="J217" s="18">
        <f t="shared" si="30"/>
        <v>0</v>
      </c>
      <c r="K217" s="15" t="s">
        <v>276</v>
      </c>
      <c r="L217" s="16">
        <v>51100.000000000007</v>
      </c>
      <c r="M217" s="16">
        <v>8850</v>
      </c>
      <c r="N217" s="16">
        <v>2433.08</v>
      </c>
      <c r="O217" s="16">
        <v>4752.6400000000003</v>
      </c>
      <c r="P217" s="16">
        <v>3774.17</v>
      </c>
      <c r="Q217" s="16"/>
      <c r="R217" s="16"/>
      <c r="S217" s="16"/>
      <c r="T217" s="16">
        <v>40410.82</v>
      </c>
      <c r="U217" s="16"/>
      <c r="V217" s="16"/>
      <c r="W217" s="16"/>
      <c r="X217" s="16">
        <v>707.68000000000006</v>
      </c>
      <c r="Y217" s="16">
        <v>1795.48</v>
      </c>
      <c r="Z217" s="16"/>
      <c r="AA217" s="16"/>
      <c r="AB217" s="16">
        <f t="shared" si="31"/>
        <v>108817.55000000002</v>
      </c>
      <c r="AC217" s="15">
        <v>153</v>
      </c>
      <c r="AD217" s="17">
        <f t="shared" si="32"/>
        <v>711.22581699346415</v>
      </c>
    </row>
    <row r="218" spans="2:30" x14ac:dyDescent="0.35">
      <c r="B218" s="20">
        <v>2052</v>
      </c>
      <c r="C218" s="19" t="s">
        <v>342</v>
      </c>
      <c r="D218" s="15" t="s">
        <v>1538</v>
      </c>
      <c r="E218" s="15" t="str">
        <f t="shared" si="26"/>
        <v>OPERADOR  RAPTOR</v>
      </c>
      <c r="F218" s="15" t="str">
        <f t="shared" si="27"/>
        <v>SINDICALIZADO</v>
      </c>
      <c r="G218" s="19" t="s">
        <v>278</v>
      </c>
      <c r="H218" s="19">
        <f t="shared" si="28"/>
        <v>153</v>
      </c>
      <c r="I218" s="18">
        <f t="shared" si="29"/>
        <v>1</v>
      </c>
      <c r="J218" s="18">
        <f t="shared" si="30"/>
        <v>0</v>
      </c>
      <c r="K218" s="15" t="s">
        <v>276</v>
      </c>
      <c r="L218" s="16">
        <v>61632.439999999995</v>
      </c>
      <c r="M218" s="16">
        <v>8850</v>
      </c>
      <c r="N218" s="16">
        <v>2919.7</v>
      </c>
      <c r="O218" s="16">
        <v>4807.5</v>
      </c>
      <c r="P218" s="16">
        <v>6283.119999999999</v>
      </c>
      <c r="Q218" s="16"/>
      <c r="R218" s="16"/>
      <c r="S218" s="16"/>
      <c r="T218" s="16">
        <v>45525.08</v>
      </c>
      <c r="U218" s="16"/>
      <c r="V218" s="16"/>
      <c r="W218" s="16"/>
      <c r="X218" s="16"/>
      <c r="Y218" s="16"/>
      <c r="Z218" s="16">
        <v>1720.96</v>
      </c>
      <c r="AA218" s="16"/>
      <c r="AB218" s="16">
        <f t="shared" si="31"/>
        <v>128296.87999999999</v>
      </c>
      <c r="AC218" s="15">
        <v>153</v>
      </c>
      <c r="AD218" s="17">
        <f t="shared" si="32"/>
        <v>838.54169934640515</v>
      </c>
    </row>
    <row r="219" spans="2:30" x14ac:dyDescent="0.35">
      <c r="B219" s="20">
        <v>2053</v>
      </c>
      <c r="C219" s="19" t="s">
        <v>343</v>
      </c>
      <c r="D219" s="15" t="s">
        <v>1538</v>
      </c>
      <c r="E219" s="15" t="str">
        <f t="shared" si="26"/>
        <v>OPERADOR DE SCOOP TRAM</v>
      </c>
      <c r="F219" s="15" t="str">
        <f t="shared" si="27"/>
        <v>SINDICALIZADO</v>
      </c>
      <c r="G219" s="19" t="s">
        <v>278</v>
      </c>
      <c r="H219" s="19">
        <f t="shared" si="28"/>
        <v>153</v>
      </c>
      <c r="I219" s="18">
        <f t="shared" si="29"/>
        <v>1</v>
      </c>
      <c r="J219" s="18">
        <f t="shared" si="30"/>
        <v>0</v>
      </c>
      <c r="K219" s="15" t="s">
        <v>276</v>
      </c>
      <c r="L219" s="16">
        <v>61614.920000000006</v>
      </c>
      <c r="M219" s="16">
        <v>8850</v>
      </c>
      <c r="N219" s="16">
        <v>2937.2200000000003</v>
      </c>
      <c r="O219" s="16">
        <v>5991.15</v>
      </c>
      <c r="P219" s="16">
        <v>5759.82</v>
      </c>
      <c r="Q219" s="16"/>
      <c r="R219" s="16"/>
      <c r="S219" s="16"/>
      <c r="T219" s="16">
        <v>63543</v>
      </c>
      <c r="U219" s="16"/>
      <c r="V219" s="16">
        <v>1783.48</v>
      </c>
      <c r="W219" s="16"/>
      <c r="X219" s="16">
        <v>434.62</v>
      </c>
      <c r="Y219" s="16"/>
      <c r="Z219" s="16">
        <v>434.62</v>
      </c>
      <c r="AA219" s="16"/>
      <c r="AB219" s="16">
        <f t="shared" si="31"/>
        <v>149610.35000000003</v>
      </c>
      <c r="AC219" s="15">
        <v>153</v>
      </c>
      <c r="AD219" s="17">
        <f t="shared" si="32"/>
        <v>977.84542483660152</v>
      </c>
    </row>
    <row r="220" spans="2:30" x14ac:dyDescent="0.35">
      <c r="B220" s="20">
        <v>2054</v>
      </c>
      <c r="C220" s="19" t="s">
        <v>344</v>
      </c>
      <c r="D220" s="15" t="s">
        <v>1538</v>
      </c>
      <c r="E220" s="15" t="str">
        <f t="shared" si="26"/>
        <v>PERFORISTA</v>
      </c>
      <c r="F220" s="15" t="str">
        <f t="shared" si="27"/>
        <v>SINDICALIZADO</v>
      </c>
      <c r="G220" s="19" t="s">
        <v>278</v>
      </c>
      <c r="H220" s="19">
        <f t="shared" si="28"/>
        <v>153</v>
      </c>
      <c r="I220" s="18">
        <f t="shared" si="29"/>
        <v>16</v>
      </c>
      <c r="J220" s="18">
        <f t="shared" si="30"/>
        <v>0</v>
      </c>
      <c r="K220" s="15" t="s">
        <v>276</v>
      </c>
      <c r="L220" s="16">
        <v>51462.600000000013</v>
      </c>
      <c r="M220" s="16">
        <v>8850</v>
      </c>
      <c r="N220" s="16">
        <v>2070.48</v>
      </c>
      <c r="O220" s="16">
        <v>4407.5600000000004</v>
      </c>
      <c r="P220" s="16">
        <v>2669.91</v>
      </c>
      <c r="Q220" s="16"/>
      <c r="R220" s="16"/>
      <c r="S220" s="16"/>
      <c r="T220" s="16">
        <v>41868</v>
      </c>
      <c r="U220" s="16"/>
      <c r="V220" s="16"/>
      <c r="W220" s="16"/>
      <c r="X220" s="16">
        <v>1742.9199999999998</v>
      </c>
      <c r="Y220" s="16">
        <v>2140.56</v>
      </c>
      <c r="Z220" s="16"/>
      <c r="AA220" s="16"/>
      <c r="AB220" s="16">
        <f t="shared" si="31"/>
        <v>107445.07000000002</v>
      </c>
      <c r="AC220" s="15">
        <v>153</v>
      </c>
      <c r="AD220" s="17">
        <f t="shared" si="32"/>
        <v>702.25535947712433</v>
      </c>
    </row>
    <row r="221" spans="2:30" x14ac:dyDescent="0.35">
      <c r="B221" s="20">
        <v>2055</v>
      </c>
      <c r="C221" s="19" t="s">
        <v>345</v>
      </c>
      <c r="D221" s="15" t="s">
        <v>1538</v>
      </c>
      <c r="E221" s="15" t="str">
        <f t="shared" si="26"/>
        <v>CARGADOR BARRENOS</v>
      </c>
      <c r="F221" s="15" t="str">
        <f t="shared" si="27"/>
        <v>SINDICALIZADO</v>
      </c>
      <c r="G221" s="19" t="s">
        <v>278</v>
      </c>
      <c r="H221" s="19">
        <f t="shared" si="28"/>
        <v>153</v>
      </c>
      <c r="I221" s="18">
        <f t="shared" si="29"/>
        <v>2</v>
      </c>
      <c r="J221" s="18">
        <f t="shared" si="30"/>
        <v>58</v>
      </c>
      <c r="K221" s="15" t="s">
        <v>276</v>
      </c>
      <c r="L221" s="16">
        <v>45048.600000000006</v>
      </c>
      <c r="M221" s="16">
        <v>8850</v>
      </c>
      <c r="N221" s="16">
        <v>2485.44</v>
      </c>
      <c r="O221" s="16">
        <v>1895.1499999999999</v>
      </c>
      <c r="P221" s="16">
        <v>2702.9300000000003</v>
      </c>
      <c r="Q221" s="16"/>
      <c r="R221" s="16"/>
      <c r="S221" s="16"/>
      <c r="T221" s="16">
        <v>53721.020000000004</v>
      </c>
      <c r="U221" s="16"/>
      <c r="V221" s="16"/>
      <c r="W221" s="16"/>
      <c r="X221" s="16">
        <v>310.68</v>
      </c>
      <c r="Y221" s="16"/>
      <c r="Z221" s="16"/>
      <c r="AA221" s="16">
        <v>15534</v>
      </c>
      <c r="AB221" s="16">
        <f t="shared" si="31"/>
        <v>98858.460000000021</v>
      </c>
      <c r="AC221" s="15">
        <v>153</v>
      </c>
      <c r="AD221" s="17">
        <f t="shared" si="32"/>
        <v>646.13372549019618</v>
      </c>
    </row>
    <row r="222" spans="2:30" x14ac:dyDescent="0.35">
      <c r="B222" s="20">
        <v>2056</v>
      </c>
      <c r="C222" s="19" t="s">
        <v>346</v>
      </c>
      <c r="D222" s="15" t="s">
        <v>1538</v>
      </c>
      <c r="E222" s="15" t="str">
        <f t="shared" si="26"/>
        <v>AYUD. OPERADOR JUMBO</v>
      </c>
      <c r="F222" s="15" t="str">
        <f t="shared" si="27"/>
        <v>SINDICALIZADO</v>
      </c>
      <c r="G222" s="19" t="s">
        <v>347</v>
      </c>
      <c r="H222" s="19">
        <f t="shared" si="28"/>
        <v>153</v>
      </c>
      <c r="I222" s="18">
        <f t="shared" si="29"/>
        <v>7</v>
      </c>
      <c r="J222" s="18">
        <f t="shared" si="30"/>
        <v>0</v>
      </c>
      <c r="K222" s="15" t="s">
        <v>276</v>
      </c>
      <c r="L222" s="16">
        <v>41731.689999999995</v>
      </c>
      <c r="M222" s="16">
        <v>8850</v>
      </c>
      <c r="N222" s="16">
        <v>2261.84</v>
      </c>
      <c r="O222" s="16">
        <v>2546.0800000000004</v>
      </c>
      <c r="P222" s="16">
        <v>3100.8099999999995</v>
      </c>
      <c r="Q222" s="16"/>
      <c r="R222" s="16"/>
      <c r="S222" s="16">
        <v>70.680000000000007</v>
      </c>
      <c r="T222" s="16">
        <v>42518.240000000005</v>
      </c>
      <c r="U222" s="16"/>
      <c r="V222" s="16">
        <v>859.2</v>
      </c>
      <c r="W222" s="16"/>
      <c r="X222" s="16">
        <v>865.71</v>
      </c>
      <c r="Y222" s="16"/>
      <c r="Z222" s="16"/>
      <c r="AA222" s="16"/>
      <c r="AB222" s="16">
        <f t="shared" si="31"/>
        <v>101072.82999999999</v>
      </c>
      <c r="AC222" s="15">
        <v>153</v>
      </c>
      <c r="AD222" s="17">
        <f t="shared" si="32"/>
        <v>660.60673202614373</v>
      </c>
    </row>
    <row r="223" spans="2:30" x14ac:dyDescent="0.35">
      <c r="B223" s="20">
        <v>2058</v>
      </c>
      <c r="C223" s="19" t="s">
        <v>348</v>
      </c>
      <c r="D223" s="15" t="s">
        <v>1538</v>
      </c>
      <c r="E223" s="15" t="str">
        <f t="shared" si="26"/>
        <v>OPERADOR JUMBO</v>
      </c>
      <c r="F223" s="15" t="str">
        <f t="shared" si="27"/>
        <v>SINDICALIZADO</v>
      </c>
      <c r="G223" s="19" t="s">
        <v>278</v>
      </c>
      <c r="H223" s="19">
        <f t="shared" si="28"/>
        <v>153</v>
      </c>
      <c r="I223" s="18">
        <f t="shared" si="29"/>
        <v>0</v>
      </c>
      <c r="J223" s="18">
        <f t="shared" si="30"/>
        <v>0</v>
      </c>
      <c r="K223" s="15" t="s">
        <v>276</v>
      </c>
      <c r="L223" s="16">
        <v>61180.3</v>
      </c>
      <c r="M223" s="16">
        <v>8850</v>
      </c>
      <c r="N223" s="16">
        <v>3371.84</v>
      </c>
      <c r="O223" s="16">
        <v>6244.9099999999989</v>
      </c>
      <c r="P223" s="16">
        <v>6455.2099999999991</v>
      </c>
      <c r="Q223" s="16"/>
      <c r="R223" s="16"/>
      <c r="S223" s="16"/>
      <c r="T223" s="16">
        <v>79114.959999999992</v>
      </c>
      <c r="U223" s="16"/>
      <c r="V223" s="16">
        <v>3067.76</v>
      </c>
      <c r="W223" s="16"/>
      <c r="X223" s="16"/>
      <c r="Y223" s="16"/>
      <c r="Z223" s="16"/>
      <c r="AA223" s="16"/>
      <c r="AB223" s="16">
        <f t="shared" si="31"/>
        <v>168284.98</v>
      </c>
      <c r="AC223" s="15">
        <v>153</v>
      </c>
      <c r="AD223" s="17">
        <f t="shared" si="32"/>
        <v>1099.9018300653595</v>
      </c>
    </row>
    <row r="224" spans="2:30" x14ac:dyDescent="0.35">
      <c r="B224" s="20">
        <v>2059</v>
      </c>
      <c r="C224" s="19" t="s">
        <v>349</v>
      </c>
      <c r="D224" s="15" t="s">
        <v>1538</v>
      </c>
      <c r="E224" s="15" t="str">
        <f t="shared" si="26"/>
        <v>SUPERVISOR DE MINA</v>
      </c>
      <c r="F224" s="15" t="str">
        <f t="shared" si="27"/>
        <v>EMPLEADO</v>
      </c>
      <c r="G224" s="19" t="s">
        <v>278</v>
      </c>
      <c r="H224" s="19">
        <f t="shared" si="28"/>
        <v>153</v>
      </c>
      <c r="I224" s="18">
        <f t="shared" si="29"/>
        <v>0</v>
      </c>
      <c r="J224" s="18">
        <f t="shared" si="30"/>
        <v>0</v>
      </c>
      <c r="K224" s="15" t="s">
        <v>276</v>
      </c>
      <c r="L224" s="16">
        <v>64882.599999999984</v>
      </c>
      <c r="M224" s="16">
        <v>8850</v>
      </c>
      <c r="N224" s="16">
        <v>3392</v>
      </c>
      <c r="O224" s="16">
        <v>6736.2999999999993</v>
      </c>
      <c r="P224" s="16">
        <v>6781.8799999999992</v>
      </c>
      <c r="Q224" s="16"/>
      <c r="R224" s="16"/>
      <c r="S224" s="16">
        <v>219.95</v>
      </c>
      <c r="T224" s="16">
        <v>130196.60000000002</v>
      </c>
      <c r="U224" s="16"/>
      <c r="V224" s="16">
        <v>2968</v>
      </c>
      <c r="W224" s="16">
        <v>4911.6099999999997</v>
      </c>
      <c r="X224" s="16"/>
      <c r="Y224" s="16"/>
      <c r="Z224" s="16">
        <v>455.8</v>
      </c>
      <c r="AA224" s="16"/>
      <c r="AB224" s="16">
        <f t="shared" si="31"/>
        <v>228483.14</v>
      </c>
      <c r="AC224" s="15">
        <v>153</v>
      </c>
      <c r="AD224" s="17">
        <f t="shared" si="32"/>
        <v>1493.3538562091503</v>
      </c>
    </row>
    <row r="225" spans="2:30" x14ac:dyDescent="0.35">
      <c r="B225" s="20">
        <v>2060</v>
      </c>
      <c r="C225" s="19" t="s">
        <v>350</v>
      </c>
      <c r="D225" s="15" t="s">
        <v>1538</v>
      </c>
      <c r="E225" s="15" t="str">
        <f t="shared" si="26"/>
        <v>OPERADOR JUMBO</v>
      </c>
      <c r="F225" s="15" t="str">
        <f t="shared" si="27"/>
        <v>SINDICALIZADO</v>
      </c>
      <c r="G225" s="19" t="s">
        <v>278</v>
      </c>
      <c r="H225" s="19">
        <f t="shared" si="28"/>
        <v>153</v>
      </c>
      <c r="I225" s="18">
        <f t="shared" si="29"/>
        <v>0</v>
      </c>
      <c r="J225" s="18">
        <f t="shared" si="30"/>
        <v>0</v>
      </c>
      <c r="K225" s="15" t="s">
        <v>276</v>
      </c>
      <c r="L225" s="16">
        <v>61632.44</v>
      </c>
      <c r="M225" s="16">
        <v>8850</v>
      </c>
      <c r="N225" s="16">
        <v>2919.7</v>
      </c>
      <c r="O225" s="16">
        <v>1802.29</v>
      </c>
      <c r="P225" s="16">
        <v>6455.2099999999991</v>
      </c>
      <c r="Q225" s="16"/>
      <c r="R225" s="16"/>
      <c r="S225" s="16"/>
      <c r="T225" s="16">
        <v>49508.4</v>
      </c>
      <c r="U225" s="16"/>
      <c r="V225" s="16">
        <v>408.45</v>
      </c>
      <c r="W225" s="16"/>
      <c r="X225" s="16"/>
      <c r="Y225" s="16"/>
      <c r="Z225" s="16"/>
      <c r="AA225" s="16"/>
      <c r="AB225" s="16">
        <f t="shared" si="31"/>
        <v>131576.49</v>
      </c>
      <c r="AC225" s="15">
        <v>153</v>
      </c>
      <c r="AD225" s="17">
        <f t="shared" si="32"/>
        <v>859.97705882352932</v>
      </c>
    </row>
    <row r="226" spans="2:30" x14ac:dyDescent="0.35">
      <c r="B226" s="20">
        <v>2061</v>
      </c>
      <c r="C226" s="19" t="s">
        <v>351</v>
      </c>
      <c r="D226" s="15" t="s">
        <v>1538</v>
      </c>
      <c r="E226" s="15" t="str">
        <f t="shared" si="26"/>
        <v>AUXILIAR DE VENTILACION</v>
      </c>
      <c r="F226" s="15" t="str">
        <f t="shared" si="27"/>
        <v>SINDICALIZADO</v>
      </c>
      <c r="G226" s="19" t="s">
        <v>353</v>
      </c>
      <c r="H226" s="19">
        <f t="shared" si="28"/>
        <v>153</v>
      </c>
      <c r="I226" s="18">
        <f t="shared" si="29"/>
        <v>1</v>
      </c>
      <c r="J226" s="18">
        <f t="shared" si="30"/>
        <v>0</v>
      </c>
      <c r="K226" s="15" t="s">
        <v>276</v>
      </c>
      <c r="L226" s="16">
        <v>42297.149999999994</v>
      </c>
      <c r="M226" s="16">
        <v>8850</v>
      </c>
      <c r="N226" s="16">
        <v>1696.38</v>
      </c>
      <c r="O226" s="16">
        <v>4399.3899999999994</v>
      </c>
      <c r="P226" s="16">
        <v>4399.3899999999994</v>
      </c>
      <c r="Q226" s="16"/>
      <c r="R226" s="16"/>
      <c r="S226" s="16">
        <v>212.04000000000002</v>
      </c>
      <c r="T226" s="16">
        <v>41846.559999999998</v>
      </c>
      <c r="U226" s="16"/>
      <c r="V226" s="16">
        <v>1004</v>
      </c>
      <c r="W226" s="16"/>
      <c r="X226" s="16"/>
      <c r="Y226" s="16"/>
      <c r="Z226" s="16"/>
      <c r="AA226" s="16"/>
      <c r="AB226" s="16">
        <f t="shared" si="31"/>
        <v>104704.90999999999</v>
      </c>
      <c r="AC226" s="15">
        <v>153</v>
      </c>
      <c r="AD226" s="17">
        <f t="shared" si="32"/>
        <v>684.34581699346393</v>
      </c>
    </row>
    <row r="227" spans="2:30" x14ac:dyDescent="0.35">
      <c r="B227" s="20">
        <v>2062</v>
      </c>
      <c r="C227" s="19" t="s">
        <v>354</v>
      </c>
      <c r="D227" s="15" t="s">
        <v>1538</v>
      </c>
      <c r="E227" s="15" t="str">
        <f t="shared" si="26"/>
        <v>OPERADOR  RAPTOR</v>
      </c>
      <c r="F227" s="15" t="str">
        <f t="shared" si="27"/>
        <v>SINDICALIZADO</v>
      </c>
      <c r="G227" s="19" t="s">
        <v>278</v>
      </c>
      <c r="H227" s="19">
        <f t="shared" si="28"/>
        <v>153</v>
      </c>
      <c r="I227" s="18">
        <f t="shared" si="29"/>
        <v>3</v>
      </c>
      <c r="J227" s="18">
        <f t="shared" si="30"/>
        <v>0</v>
      </c>
      <c r="K227" s="15" t="s">
        <v>276</v>
      </c>
      <c r="L227" s="16">
        <v>62049.54</v>
      </c>
      <c r="M227" s="16">
        <v>8850</v>
      </c>
      <c r="N227" s="16">
        <v>2502.6</v>
      </c>
      <c r="O227" s="16">
        <v>4374.62</v>
      </c>
      <c r="P227" s="16">
        <v>6455.2099999999991</v>
      </c>
      <c r="Q227" s="16"/>
      <c r="R227" s="16"/>
      <c r="S227" s="16"/>
      <c r="T227" s="16">
        <v>46072.619999999995</v>
      </c>
      <c r="U227" s="16"/>
      <c r="V227" s="16"/>
      <c r="W227" s="16"/>
      <c r="X227" s="16"/>
      <c r="Y227" s="16"/>
      <c r="Z227" s="16"/>
      <c r="AA227" s="16"/>
      <c r="AB227" s="16">
        <f t="shared" si="31"/>
        <v>130304.59</v>
      </c>
      <c r="AC227" s="15">
        <v>153</v>
      </c>
      <c r="AD227" s="17">
        <f t="shared" si="32"/>
        <v>851.66398692810458</v>
      </c>
    </row>
    <row r="228" spans="2:30" x14ac:dyDescent="0.35">
      <c r="B228" s="20">
        <v>2063</v>
      </c>
      <c r="C228" s="19" t="s">
        <v>355</v>
      </c>
      <c r="D228" s="15" t="s">
        <v>1538</v>
      </c>
      <c r="E228" s="15" t="str">
        <f t="shared" si="26"/>
        <v>PERFORISTA</v>
      </c>
      <c r="F228" s="15" t="str">
        <f t="shared" si="27"/>
        <v>SINDICALIZADO</v>
      </c>
      <c r="G228" s="19" t="s">
        <v>278</v>
      </c>
      <c r="H228" s="19">
        <f t="shared" si="28"/>
        <v>153</v>
      </c>
      <c r="I228" s="18">
        <f t="shared" si="29"/>
        <v>2</v>
      </c>
      <c r="J228" s="18">
        <f t="shared" si="30"/>
        <v>0</v>
      </c>
      <c r="K228" s="15" t="s">
        <v>276</v>
      </c>
      <c r="L228" s="16">
        <v>50772.440000000017</v>
      </c>
      <c r="M228" s="16">
        <v>8850</v>
      </c>
      <c r="N228" s="16">
        <v>2760.64</v>
      </c>
      <c r="O228" s="16">
        <v>2507.36</v>
      </c>
      <c r="P228" s="16">
        <v>4602.3500000000004</v>
      </c>
      <c r="Q228" s="16"/>
      <c r="R228" s="16"/>
      <c r="S228" s="16"/>
      <c r="T228" s="16">
        <v>55363.72</v>
      </c>
      <c r="U228" s="16"/>
      <c r="V228" s="16"/>
      <c r="W228" s="16"/>
      <c r="X228" s="16">
        <v>362.6</v>
      </c>
      <c r="Y228" s="16"/>
      <c r="Z228" s="16">
        <v>2070.48</v>
      </c>
      <c r="AA228" s="16"/>
      <c r="AB228" s="16">
        <f t="shared" si="31"/>
        <v>122423.43000000002</v>
      </c>
      <c r="AC228" s="15">
        <v>153</v>
      </c>
      <c r="AD228" s="17">
        <f t="shared" si="32"/>
        <v>800.15313725490205</v>
      </c>
    </row>
    <row r="229" spans="2:30" x14ac:dyDescent="0.35">
      <c r="B229" s="20">
        <v>2064</v>
      </c>
      <c r="C229" s="19" t="s">
        <v>356</v>
      </c>
      <c r="D229" s="15" t="s">
        <v>1538</v>
      </c>
      <c r="E229" s="15" t="str">
        <f t="shared" si="26"/>
        <v>PARRILLERO</v>
      </c>
      <c r="F229" s="15" t="str">
        <f t="shared" si="27"/>
        <v>SINDICALIZADO</v>
      </c>
      <c r="G229" s="19" t="s">
        <v>278</v>
      </c>
      <c r="H229" s="19">
        <f t="shared" si="28"/>
        <v>153</v>
      </c>
      <c r="I229" s="18">
        <f t="shared" si="29"/>
        <v>1</v>
      </c>
      <c r="J229" s="18">
        <f t="shared" si="30"/>
        <v>0</v>
      </c>
      <c r="K229" s="15" t="s">
        <v>276</v>
      </c>
      <c r="L229" s="16">
        <v>43471.05</v>
      </c>
      <c r="M229" s="16">
        <v>8850</v>
      </c>
      <c r="N229" s="16">
        <v>1696.38</v>
      </c>
      <c r="O229" s="16">
        <v>4516.7699999999995</v>
      </c>
      <c r="P229" s="16">
        <v>4516.7699999999995</v>
      </c>
      <c r="Q229" s="16"/>
      <c r="R229" s="16"/>
      <c r="S229" s="16"/>
      <c r="T229" s="16">
        <v>29978</v>
      </c>
      <c r="U229" s="16"/>
      <c r="V229" s="16">
        <v>10000</v>
      </c>
      <c r="W229" s="16"/>
      <c r="X229" s="16"/>
      <c r="Y229" s="16"/>
      <c r="Z229" s="16"/>
      <c r="AA229" s="16"/>
      <c r="AB229" s="16">
        <f t="shared" si="31"/>
        <v>103028.97</v>
      </c>
      <c r="AC229" s="15">
        <v>153</v>
      </c>
      <c r="AD229" s="17">
        <f t="shared" si="32"/>
        <v>673.39196078431371</v>
      </c>
    </row>
    <row r="230" spans="2:30" x14ac:dyDescent="0.35">
      <c r="B230" s="20">
        <v>2065</v>
      </c>
      <c r="C230" s="19" t="s">
        <v>357</v>
      </c>
      <c r="D230" s="15" t="s">
        <v>1538</v>
      </c>
      <c r="E230" s="15" t="str">
        <f t="shared" si="26"/>
        <v>OPERADOR JUMBO LANZ</v>
      </c>
      <c r="F230" s="15" t="str">
        <f t="shared" si="27"/>
        <v>SINDICALIZADO</v>
      </c>
      <c r="G230" s="19" t="s">
        <v>278</v>
      </c>
      <c r="H230" s="19">
        <f t="shared" si="28"/>
        <v>153</v>
      </c>
      <c r="I230" s="18">
        <f t="shared" si="29"/>
        <v>0</v>
      </c>
      <c r="J230" s="18">
        <f t="shared" si="30"/>
        <v>0</v>
      </c>
      <c r="K230" s="15" t="s">
        <v>276</v>
      </c>
      <c r="L230" s="16">
        <v>61614.920000000006</v>
      </c>
      <c r="M230" s="16">
        <v>8850</v>
      </c>
      <c r="N230" s="16">
        <v>2937.2200000000003</v>
      </c>
      <c r="O230" s="16">
        <v>2820.8500000000004</v>
      </c>
      <c r="P230" s="16">
        <v>6455.2099999999991</v>
      </c>
      <c r="Q230" s="16"/>
      <c r="R230" s="16"/>
      <c r="S230" s="16"/>
      <c r="T230" s="16">
        <v>75627.760000000009</v>
      </c>
      <c r="U230" s="16"/>
      <c r="V230" s="16"/>
      <c r="W230" s="16"/>
      <c r="X230" s="16"/>
      <c r="Y230" s="16"/>
      <c r="Z230" s="16"/>
      <c r="AA230" s="16"/>
      <c r="AB230" s="16">
        <f t="shared" si="31"/>
        <v>158305.96000000002</v>
      </c>
      <c r="AC230" s="15">
        <v>153</v>
      </c>
      <c r="AD230" s="17">
        <f t="shared" si="32"/>
        <v>1034.6794771241832</v>
      </c>
    </row>
    <row r="231" spans="2:30" x14ac:dyDescent="0.35">
      <c r="B231" s="20">
        <v>2066</v>
      </c>
      <c r="C231" s="19" t="s">
        <v>358</v>
      </c>
      <c r="D231" s="15" t="s">
        <v>1538</v>
      </c>
      <c r="E231" s="15" t="str">
        <f t="shared" si="26"/>
        <v>OPERADOR JUMBO</v>
      </c>
      <c r="F231" s="15" t="str">
        <f t="shared" si="27"/>
        <v>SINDICALIZADO</v>
      </c>
      <c r="G231" s="19" t="s">
        <v>278</v>
      </c>
      <c r="H231" s="19">
        <f t="shared" si="28"/>
        <v>153</v>
      </c>
      <c r="I231" s="18">
        <f t="shared" si="29"/>
        <v>3</v>
      </c>
      <c r="J231" s="18">
        <f t="shared" si="30"/>
        <v>0</v>
      </c>
      <c r="K231" s="15" t="s">
        <v>276</v>
      </c>
      <c r="L231" s="16">
        <v>61197.82</v>
      </c>
      <c r="M231" s="16">
        <v>8850</v>
      </c>
      <c r="N231" s="16">
        <v>3354.3199999999997</v>
      </c>
      <c r="O231" s="16">
        <v>5730.3799999999992</v>
      </c>
      <c r="P231" s="16">
        <v>6455.2099999999991</v>
      </c>
      <c r="Q231" s="16"/>
      <c r="R231" s="16"/>
      <c r="S231" s="16"/>
      <c r="T231" s="16">
        <v>94698</v>
      </c>
      <c r="U231" s="16"/>
      <c r="V231" s="16">
        <v>762.97</v>
      </c>
      <c r="W231" s="16"/>
      <c r="X231" s="16"/>
      <c r="Y231" s="16"/>
      <c r="Z231" s="16"/>
      <c r="AA231" s="16"/>
      <c r="AB231" s="16">
        <f t="shared" si="31"/>
        <v>181048.7</v>
      </c>
      <c r="AC231" s="15">
        <v>153</v>
      </c>
      <c r="AD231" s="17">
        <f t="shared" si="32"/>
        <v>1183.3248366013072</v>
      </c>
    </row>
    <row r="232" spans="2:30" x14ac:dyDescent="0.35">
      <c r="B232" s="20">
        <v>2067</v>
      </c>
      <c r="C232" s="19" t="s">
        <v>359</v>
      </c>
      <c r="D232" s="15" t="s">
        <v>1538</v>
      </c>
      <c r="E232" s="15" t="str">
        <f t="shared" si="26"/>
        <v>CHOFER SERVICIOS LANZ</v>
      </c>
      <c r="F232" s="15" t="str">
        <f t="shared" si="27"/>
        <v>SINDICALIZADO</v>
      </c>
      <c r="G232" s="19" t="s">
        <v>353</v>
      </c>
      <c r="H232" s="19">
        <f t="shared" si="28"/>
        <v>153</v>
      </c>
      <c r="I232" s="18">
        <f t="shared" si="29"/>
        <v>1</v>
      </c>
      <c r="J232" s="18">
        <f t="shared" si="30"/>
        <v>0</v>
      </c>
      <c r="K232" s="15" t="s">
        <v>276</v>
      </c>
      <c r="L232" s="16">
        <v>42297.149999999994</v>
      </c>
      <c r="M232" s="16">
        <v>8850</v>
      </c>
      <c r="N232" s="16">
        <v>1696.38</v>
      </c>
      <c r="O232" s="16">
        <v>4017.7999999999997</v>
      </c>
      <c r="P232" s="16">
        <v>3975.2899999999995</v>
      </c>
      <c r="Q232" s="16"/>
      <c r="R232" s="16"/>
      <c r="S232" s="16"/>
      <c r="T232" s="16">
        <v>31526.560000000001</v>
      </c>
      <c r="U232" s="16"/>
      <c r="V232" s="16">
        <v>49352.42</v>
      </c>
      <c r="W232" s="16"/>
      <c r="X232" s="16"/>
      <c r="Y232" s="16">
        <v>282.73</v>
      </c>
      <c r="Z232" s="16"/>
      <c r="AA232" s="16"/>
      <c r="AB232" s="16">
        <f t="shared" si="31"/>
        <v>141432.86999999997</v>
      </c>
      <c r="AC232" s="15">
        <v>153</v>
      </c>
      <c r="AD232" s="17">
        <f t="shared" si="32"/>
        <v>924.39784313725465</v>
      </c>
    </row>
    <row r="233" spans="2:30" x14ac:dyDescent="0.35">
      <c r="B233" s="20">
        <v>2068</v>
      </c>
      <c r="C233" s="19" t="s">
        <v>361</v>
      </c>
      <c r="D233" s="15" t="s">
        <v>1538</v>
      </c>
      <c r="E233" s="15" t="str">
        <f t="shared" si="26"/>
        <v>SUPERVISOR DE MINA</v>
      </c>
      <c r="F233" s="15" t="str">
        <f t="shared" si="27"/>
        <v>EMPLEADO</v>
      </c>
      <c r="G233" s="19" t="s">
        <v>362</v>
      </c>
      <c r="H233" s="19">
        <f t="shared" si="28"/>
        <v>153</v>
      </c>
      <c r="I233" s="18">
        <f t="shared" si="29"/>
        <v>1</v>
      </c>
      <c r="J233" s="18">
        <f t="shared" si="30"/>
        <v>0</v>
      </c>
      <c r="K233" s="15" t="s">
        <v>276</v>
      </c>
      <c r="L233" s="16">
        <v>65730.599999999977</v>
      </c>
      <c r="M233" s="16">
        <v>8850</v>
      </c>
      <c r="N233" s="16">
        <v>2544</v>
      </c>
      <c r="O233" s="16">
        <v>6417.2399999999989</v>
      </c>
      <c r="P233" s="16">
        <v>6736.2999999999993</v>
      </c>
      <c r="Q233" s="16"/>
      <c r="R233" s="16"/>
      <c r="S233" s="16"/>
      <c r="T233" s="16">
        <v>62725.399999999987</v>
      </c>
      <c r="U233" s="16"/>
      <c r="V233" s="16"/>
      <c r="W233" s="16">
        <v>3069.72</v>
      </c>
      <c r="X233" s="16"/>
      <c r="Y233" s="16"/>
      <c r="Z233" s="16">
        <v>911.6</v>
      </c>
      <c r="AA233" s="16"/>
      <c r="AB233" s="16">
        <f t="shared" si="31"/>
        <v>155161.65999999997</v>
      </c>
      <c r="AC233" s="15">
        <v>153</v>
      </c>
      <c r="AD233" s="17">
        <f t="shared" si="32"/>
        <v>1014.128496732026</v>
      </c>
    </row>
    <row r="234" spans="2:30" x14ac:dyDescent="0.35">
      <c r="B234" s="20">
        <v>2070</v>
      </c>
      <c r="C234" s="19" t="s">
        <v>363</v>
      </c>
      <c r="D234" s="15" t="s">
        <v>1538</v>
      </c>
      <c r="E234" s="15" t="str">
        <f t="shared" si="26"/>
        <v>OPERADOR JUMBO</v>
      </c>
      <c r="F234" s="15" t="str">
        <f t="shared" si="27"/>
        <v>SINDICALIZADO</v>
      </c>
      <c r="G234" s="19" t="s">
        <v>278</v>
      </c>
      <c r="H234" s="19">
        <f t="shared" si="28"/>
        <v>153</v>
      </c>
      <c r="I234" s="18">
        <f t="shared" si="29"/>
        <v>0</v>
      </c>
      <c r="J234" s="18">
        <f t="shared" si="30"/>
        <v>0</v>
      </c>
      <c r="K234" s="15" t="s">
        <v>276</v>
      </c>
      <c r="L234" s="16">
        <v>61197.82</v>
      </c>
      <c r="M234" s="16">
        <v>8850</v>
      </c>
      <c r="N234" s="16">
        <v>3354.3199999999997</v>
      </c>
      <c r="O234" s="16">
        <v>6241.4099999999989</v>
      </c>
      <c r="P234" s="16">
        <v>6455.2099999999991</v>
      </c>
      <c r="Q234" s="16"/>
      <c r="R234" s="16"/>
      <c r="S234" s="16"/>
      <c r="T234" s="16">
        <v>78881.64</v>
      </c>
      <c r="U234" s="16"/>
      <c r="V234" s="16">
        <v>5182.32</v>
      </c>
      <c r="W234" s="16"/>
      <c r="X234" s="16"/>
      <c r="Y234" s="16"/>
      <c r="Z234" s="16"/>
      <c r="AA234" s="16"/>
      <c r="AB234" s="16">
        <f t="shared" si="31"/>
        <v>170162.72000000003</v>
      </c>
      <c r="AC234" s="15">
        <v>153</v>
      </c>
      <c r="AD234" s="17">
        <f t="shared" si="32"/>
        <v>1112.174640522876</v>
      </c>
    </row>
    <row r="235" spans="2:30" x14ac:dyDescent="0.35">
      <c r="B235" s="20">
        <v>2073</v>
      </c>
      <c r="C235" s="19" t="s">
        <v>364</v>
      </c>
      <c r="D235" s="15" t="s">
        <v>1538</v>
      </c>
      <c r="E235" s="15" t="str">
        <f t="shared" si="26"/>
        <v>AUXILIAR DE VENTILACION</v>
      </c>
      <c r="F235" s="15" t="str">
        <f t="shared" si="27"/>
        <v>SINDICALIZADO</v>
      </c>
      <c r="G235" s="19" t="s">
        <v>278</v>
      </c>
      <c r="H235" s="19">
        <f t="shared" si="28"/>
        <v>153</v>
      </c>
      <c r="I235" s="18">
        <f t="shared" si="29"/>
        <v>6</v>
      </c>
      <c r="J235" s="18">
        <f t="shared" si="30"/>
        <v>0</v>
      </c>
      <c r="K235" s="15" t="s">
        <v>276</v>
      </c>
      <c r="L235" s="16">
        <v>41731.69</v>
      </c>
      <c r="M235" s="16">
        <v>8850</v>
      </c>
      <c r="N235" s="16">
        <v>2261.84</v>
      </c>
      <c r="O235" s="16">
        <v>4342.83</v>
      </c>
      <c r="P235" s="16">
        <v>3975.2899999999995</v>
      </c>
      <c r="Q235" s="16"/>
      <c r="R235" s="16"/>
      <c r="S235" s="16"/>
      <c r="T235" s="16">
        <v>34010</v>
      </c>
      <c r="U235" s="16"/>
      <c r="V235" s="16"/>
      <c r="W235" s="16"/>
      <c r="X235" s="16">
        <v>282.73</v>
      </c>
      <c r="Y235" s="16"/>
      <c r="Z235" s="16"/>
      <c r="AA235" s="16"/>
      <c r="AB235" s="16">
        <f t="shared" si="31"/>
        <v>94888.92</v>
      </c>
      <c r="AC235" s="15">
        <v>153</v>
      </c>
      <c r="AD235" s="17">
        <f t="shared" ref="AD235:AD256" si="33">AB235/AC235</f>
        <v>620.18901960784308</v>
      </c>
    </row>
    <row r="236" spans="2:30" x14ac:dyDescent="0.35">
      <c r="B236" s="20">
        <v>2074</v>
      </c>
      <c r="C236" s="19" t="s">
        <v>365</v>
      </c>
      <c r="D236" s="15" t="s">
        <v>1538</v>
      </c>
      <c r="E236" s="15" t="str">
        <f t="shared" si="26"/>
        <v>AYUD. OPERADOR JUMBO</v>
      </c>
      <c r="F236" s="15" t="str">
        <f t="shared" si="27"/>
        <v>SINDICALIZADO</v>
      </c>
      <c r="G236" s="19" t="s">
        <v>196</v>
      </c>
      <c r="H236" s="19">
        <f t="shared" si="28"/>
        <v>153</v>
      </c>
      <c r="I236" s="18">
        <f t="shared" si="29"/>
        <v>2</v>
      </c>
      <c r="J236" s="18">
        <f t="shared" si="30"/>
        <v>0</v>
      </c>
      <c r="K236" s="15" t="s">
        <v>276</v>
      </c>
      <c r="L236" s="16">
        <v>42014.42</v>
      </c>
      <c r="M236" s="16">
        <v>8850</v>
      </c>
      <c r="N236" s="16">
        <v>1979.1100000000001</v>
      </c>
      <c r="O236" s="16">
        <v>1427.6699999999998</v>
      </c>
      <c r="P236" s="16">
        <v>3521.1599999999994</v>
      </c>
      <c r="Q236" s="16"/>
      <c r="R236" s="16"/>
      <c r="S236" s="16"/>
      <c r="T236" s="16">
        <v>51293</v>
      </c>
      <c r="U236" s="16"/>
      <c r="V236" s="16">
        <v>2232.4</v>
      </c>
      <c r="W236" s="16"/>
      <c r="X236" s="16">
        <v>282.73</v>
      </c>
      <c r="Y236" s="16">
        <v>282.73</v>
      </c>
      <c r="Z236" s="16">
        <v>300.25</v>
      </c>
      <c r="AA236" s="16"/>
      <c r="AB236" s="16">
        <f t="shared" si="31"/>
        <v>110452.04999999997</v>
      </c>
      <c r="AC236" s="15">
        <v>153</v>
      </c>
      <c r="AD236" s="17">
        <f t="shared" si="33"/>
        <v>721.90882352941162</v>
      </c>
    </row>
    <row r="237" spans="2:30" x14ac:dyDescent="0.35">
      <c r="B237" s="20">
        <v>2075</v>
      </c>
      <c r="C237" s="19" t="s">
        <v>366</v>
      </c>
      <c r="D237" s="15" t="s">
        <v>1538</v>
      </c>
      <c r="E237" s="15" t="str">
        <f t="shared" si="26"/>
        <v>OPERADOR DE LANZADORA</v>
      </c>
      <c r="F237" s="15" t="str">
        <f t="shared" si="27"/>
        <v>SINDICALIZADO</v>
      </c>
      <c r="G237" s="19" t="s">
        <v>278</v>
      </c>
      <c r="H237" s="19">
        <f t="shared" si="28"/>
        <v>153</v>
      </c>
      <c r="I237" s="18">
        <f t="shared" si="29"/>
        <v>0</v>
      </c>
      <c r="J237" s="18">
        <f t="shared" si="30"/>
        <v>0</v>
      </c>
      <c r="K237" s="15" t="s">
        <v>276</v>
      </c>
      <c r="L237" s="16">
        <v>51462.600000000013</v>
      </c>
      <c r="M237" s="16">
        <v>8850</v>
      </c>
      <c r="N237" s="16">
        <v>2070.48</v>
      </c>
      <c r="O237" s="16">
        <v>2583.37</v>
      </c>
      <c r="P237" s="16">
        <v>5353.3099999999995</v>
      </c>
      <c r="Q237" s="16"/>
      <c r="R237" s="16"/>
      <c r="S237" s="16"/>
      <c r="T237" s="16">
        <v>73286.039999999994</v>
      </c>
      <c r="U237" s="16"/>
      <c r="V237" s="16"/>
      <c r="W237" s="16"/>
      <c r="X237" s="16"/>
      <c r="Y237" s="16"/>
      <c r="Z237" s="16"/>
      <c r="AA237" s="16"/>
      <c r="AB237" s="16">
        <f t="shared" si="31"/>
        <v>143605.80000000002</v>
      </c>
      <c r="AC237" s="15">
        <v>153</v>
      </c>
      <c r="AD237" s="17">
        <f t="shared" si="33"/>
        <v>938.60000000000014</v>
      </c>
    </row>
    <row r="238" spans="2:30" x14ac:dyDescent="0.35">
      <c r="B238" s="20">
        <v>2076</v>
      </c>
      <c r="C238" s="19" t="s">
        <v>368</v>
      </c>
      <c r="D238" s="15" t="s">
        <v>1538</v>
      </c>
      <c r="E238" s="15" t="str">
        <f t="shared" si="26"/>
        <v>OPERADOR  RAPTOR</v>
      </c>
      <c r="F238" s="15" t="str">
        <f t="shared" si="27"/>
        <v>SINDICALIZADO</v>
      </c>
      <c r="G238" s="19" t="s">
        <v>278</v>
      </c>
      <c r="H238" s="19">
        <f t="shared" si="28"/>
        <v>153</v>
      </c>
      <c r="I238" s="18">
        <f t="shared" si="29"/>
        <v>0</v>
      </c>
      <c r="J238" s="18">
        <f t="shared" si="30"/>
        <v>0</v>
      </c>
      <c r="K238" s="15" t="s">
        <v>276</v>
      </c>
      <c r="L238" s="16">
        <v>61215.340000000004</v>
      </c>
      <c r="M238" s="16">
        <v>8850</v>
      </c>
      <c r="N238" s="16">
        <v>3336.8</v>
      </c>
      <c r="O238" s="16">
        <v>6076.3200000000006</v>
      </c>
      <c r="P238" s="16">
        <v>6455.2099999999991</v>
      </c>
      <c r="Q238" s="16"/>
      <c r="R238" s="16"/>
      <c r="S238" s="16"/>
      <c r="T238" s="16">
        <v>39355.08</v>
      </c>
      <c r="U238" s="16"/>
      <c r="V238" s="16"/>
      <c r="W238" s="16"/>
      <c r="X238" s="16"/>
      <c r="Y238" s="16"/>
      <c r="Z238" s="16"/>
      <c r="AA238" s="16"/>
      <c r="AB238" s="16">
        <f t="shared" si="31"/>
        <v>125288.75000000001</v>
      </c>
      <c r="AC238" s="15">
        <v>153</v>
      </c>
      <c r="AD238" s="17">
        <f t="shared" si="33"/>
        <v>818.88071895424844</v>
      </c>
    </row>
    <row r="239" spans="2:30" x14ac:dyDescent="0.35">
      <c r="B239" s="20">
        <v>2077</v>
      </c>
      <c r="C239" s="19" t="s">
        <v>369</v>
      </c>
      <c r="D239" s="15" t="s">
        <v>1538</v>
      </c>
      <c r="E239" s="15" t="str">
        <f t="shared" si="26"/>
        <v>SUPERVISOR GENERAL</v>
      </c>
      <c r="F239" s="15" t="str">
        <f t="shared" si="27"/>
        <v>EMPLEADO</v>
      </c>
      <c r="G239" s="19" t="s">
        <v>278</v>
      </c>
      <c r="H239" s="19">
        <f t="shared" si="28"/>
        <v>153</v>
      </c>
      <c r="I239" s="18">
        <f t="shared" si="29"/>
        <v>1</v>
      </c>
      <c r="J239" s="18">
        <f t="shared" si="30"/>
        <v>0</v>
      </c>
      <c r="K239" s="15" t="s">
        <v>276</v>
      </c>
      <c r="L239" s="16">
        <v>87589.66</v>
      </c>
      <c r="M239" s="16">
        <v>8850</v>
      </c>
      <c r="N239" s="16">
        <v>3390</v>
      </c>
      <c r="O239" s="16">
        <v>8138.8700000000008</v>
      </c>
      <c r="P239" s="16">
        <v>8186.9</v>
      </c>
      <c r="Q239" s="16"/>
      <c r="R239" s="16"/>
      <c r="S239" s="16">
        <v>151.84</v>
      </c>
      <c r="T239" s="16">
        <v>170676.54</v>
      </c>
      <c r="U239" s="16"/>
      <c r="V239" s="16">
        <v>2156.4</v>
      </c>
      <c r="W239" s="16">
        <v>6300</v>
      </c>
      <c r="X239" s="16">
        <v>607.38</v>
      </c>
      <c r="Y239" s="16"/>
      <c r="Z239" s="16"/>
      <c r="AA239" s="16"/>
      <c r="AB239" s="16">
        <f t="shared" si="31"/>
        <v>294832.83</v>
      </c>
      <c r="AC239" s="15">
        <v>153</v>
      </c>
      <c r="AD239" s="17">
        <f t="shared" si="33"/>
        <v>1927.0119607843139</v>
      </c>
    </row>
    <row r="240" spans="2:30" x14ac:dyDescent="0.35">
      <c r="B240" s="20">
        <v>2080</v>
      </c>
      <c r="C240" s="19" t="s">
        <v>371</v>
      </c>
      <c r="D240" s="15" t="s">
        <v>1538</v>
      </c>
      <c r="E240" s="15" t="str">
        <f t="shared" si="26"/>
        <v>OPERADOR  RAPTOR</v>
      </c>
      <c r="F240" s="15" t="str">
        <f t="shared" si="27"/>
        <v>SINDICALIZADO</v>
      </c>
      <c r="G240" s="19" t="s">
        <v>278</v>
      </c>
      <c r="H240" s="19">
        <f t="shared" si="28"/>
        <v>153</v>
      </c>
      <c r="I240" s="18">
        <f t="shared" si="29"/>
        <v>0</v>
      </c>
      <c r="J240" s="18">
        <f t="shared" si="30"/>
        <v>0</v>
      </c>
      <c r="K240" s="15" t="s">
        <v>276</v>
      </c>
      <c r="L240" s="16">
        <v>61215.340000000004</v>
      </c>
      <c r="M240" s="16">
        <v>8850</v>
      </c>
      <c r="N240" s="16">
        <v>3336.8</v>
      </c>
      <c r="O240" s="16">
        <v>6411.7499999999991</v>
      </c>
      <c r="P240" s="16">
        <v>6455.2099999999991</v>
      </c>
      <c r="Q240" s="16"/>
      <c r="R240" s="16"/>
      <c r="S240" s="16"/>
      <c r="T240" s="16">
        <v>53202.960000000006</v>
      </c>
      <c r="U240" s="16"/>
      <c r="V240" s="16"/>
      <c r="W240" s="16"/>
      <c r="X240" s="16"/>
      <c r="Y240" s="16"/>
      <c r="Z240" s="16"/>
      <c r="AA240" s="16"/>
      <c r="AB240" s="16">
        <f t="shared" si="31"/>
        <v>139472.06</v>
      </c>
      <c r="AC240" s="15">
        <v>153</v>
      </c>
      <c r="AD240" s="17">
        <f t="shared" si="33"/>
        <v>911.58209150326797</v>
      </c>
    </row>
    <row r="241" spans="2:30" x14ac:dyDescent="0.35">
      <c r="B241" s="20">
        <v>2081</v>
      </c>
      <c r="C241" s="19" t="s">
        <v>372</v>
      </c>
      <c r="D241" s="15" t="s">
        <v>1538</v>
      </c>
      <c r="E241" s="15" t="str">
        <f t="shared" si="26"/>
        <v>OPERADOR JUMBO</v>
      </c>
      <c r="F241" s="15" t="str">
        <f t="shared" si="27"/>
        <v>SINDICALIZADO</v>
      </c>
      <c r="G241" s="19" t="s">
        <v>278</v>
      </c>
      <c r="H241" s="19">
        <f t="shared" si="28"/>
        <v>153</v>
      </c>
      <c r="I241" s="18">
        <f t="shared" si="29"/>
        <v>4</v>
      </c>
      <c r="J241" s="18">
        <f t="shared" si="30"/>
        <v>0</v>
      </c>
      <c r="K241" s="15" t="s">
        <v>276</v>
      </c>
      <c r="L241" s="16">
        <v>61215.340000000004</v>
      </c>
      <c r="M241" s="16">
        <v>8850</v>
      </c>
      <c r="N241" s="16">
        <v>3336.8</v>
      </c>
      <c r="O241" s="16">
        <v>3648.05</v>
      </c>
      <c r="P241" s="16">
        <v>5099.47</v>
      </c>
      <c r="Q241" s="16"/>
      <c r="R241" s="16"/>
      <c r="S241" s="16"/>
      <c r="T241" s="16">
        <v>85974</v>
      </c>
      <c r="U241" s="16"/>
      <c r="V241" s="16">
        <v>676.05</v>
      </c>
      <c r="W241" s="16"/>
      <c r="X241" s="16">
        <v>851.72</v>
      </c>
      <c r="Y241" s="16"/>
      <c r="Z241" s="16">
        <v>417.1</v>
      </c>
      <c r="AA241" s="16"/>
      <c r="AB241" s="16">
        <f t="shared" si="31"/>
        <v>167530.88999999998</v>
      </c>
      <c r="AC241" s="15">
        <v>153</v>
      </c>
      <c r="AD241" s="17">
        <f t="shared" si="33"/>
        <v>1094.9731372549018</v>
      </c>
    </row>
    <row r="242" spans="2:30" x14ac:dyDescent="0.35">
      <c r="B242" s="20">
        <v>2083</v>
      </c>
      <c r="C242" s="19" t="s">
        <v>374</v>
      </c>
      <c r="D242" s="15" t="s">
        <v>1538</v>
      </c>
      <c r="E242" s="15" t="str">
        <f t="shared" si="26"/>
        <v>OPERADOR DE SCOOP TRAM</v>
      </c>
      <c r="F242" s="15" t="str">
        <f t="shared" si="27"/>
        <v>SINDICALIZADO</v>
      </c>
      <c r="G242" s="19" t="s">
        <v>278</v>
      </c>
      <c r="H242" s="19">
        <f t="shared" si="28"/>
        <v>153</v>
      </c>
      <c r="I242" s="18">
        <f t="shared" si="29"/>
        <v>1</v>
      </c>
      <c r="J242" s="18">
        <f t="shared" si="30"/>
        <v>106</v>
      </c>
      <c r="K242" s="15" t="s">
        <v>276</v>
      </c>
      <c r="L242" s="16">
        <v>53117.12000000001</v>
      </c>
      <c r="M242" s="16">
        <v>8850</v>
      </c>
      <c r="N242" s="16"/>
      <c r="O242" s="16">
        <v>2186.65</v>
      </c>
      <c r="P242" s="16">
        <v>2262.2099999999996</v>
      </c>
      <c r="Q242" s="16"/>
      <c r="R242" s="16"/>
      <c r="S242" s="16"/>
      <c r="T242" s="16">
        <v>13604</v>
      </c>
      <c r="U242" s="16"/>
      <c r="V242" s="16">
        <v>18400</v>
      </c>
      <c r="W242" s="16"/>
      <c r="X242" s="16"/>
      <c r="Y242" s="16"/>
      <c r="Z242" s="16"/>
      <c r="AA242" s="16">
        <v>30495</v>
      </c>
      <c r="AB242" s="16">
        <f t="shared" si="31"/>
        <v>67924.98000000001</v>
      </c>
      <c r="AC242" s="15">
        <v>153</v>
      </c>
      <c r="AD242" s="17">
        <f t="shared" si="33"/>
        <v>443.95411764705887</v>
      </c>
    </row>
    <row r="243" spans="2:30" x14ac:dyDescent="0.35">
      <c r="B243" s="20">
        <v>2084</v>
      </c>
      <c r="C243" s="19" t="s">
        <v>375</v>
      </c>
      <c r="D243" s="15" t="s">
        <v>1538</v>
      </c>
      <c r="E243" s="15" t="str">
        <f t="shared" si="26"/>
        <v>SUPERVISOR DE ACERO MINERO</v>
      </c>
      <c r="F243" s="15" t="str">
        <f t="shared" si="27"/>
        <v>EMPLEADO</v>
      </c>
      <c r="G243" s="19" t="s">
        <v>278</v>
      </c>
      <c r="H243" s="19">
        <f t="shared" si="28"/>
        <v>153</v>
      </c>
      <c r="I243" s="18">
        <f t="shared" si="29"/>
        <v>0</v>
      </c>
      <c r="J243" s="18">
        <f t="shared" si="30"/>
        <v>0</v>
      </c>
      <c r="K243" s="15" t="s">
        <v>276</v>
      </c>
      <c r="L243" s="16">
        <v>65730.599999999977</v>
      </c>
      <c r="M243" s="16">
        <v>8850</v>
      </c>
      <c r="N243" s="16">
        <v>2544</v>
      </c>
      <c r="O243" s="16">
        <v>6690.7199999999993</v>
      </c>
      <c r="P243" s="16">
        <v>6827.4599999999991</v>
      </c>
      <c r="Q243" s="16"/>
      <c r="R243" s="16"/>
      <c r="S243" s="16">
        <v>106</v>
      </c>
      <c r="T243" s="16">
        <v>77812.210000000006</v>
      </c>
      <c r="U243" s="16"/>
      <c r="V243" s="16">
        <v>2481</v>
      </c>
      <c r="W243" s="16">
        <v>3702.12</v>
      </c>
      <c r="X243" s="16"/>
      <c r="Y243" s="16"/>
      <c r="Z243" s="16"/>
      <c r="AA243" s="16"/>
      <c r="AB243" s="16">
        <f t="shared" si="31"/>
        <v>174744.11</v>
      </c>
      <c r="AC243" s="15">
        <v>153</v>
      </c>
      <c r="AD243" s="17">
        <f t="shared" si="33"/>
        <v>1142.1183660130719</v>
      </c>
    </row>
    <row r="244" spans="2:30" x14ac:dyDescent="0.35">
      <c r="B244" s="20">
        <v>2085</v>
      </c>
      <c r="C244" s="19" t="s">
        <v>377</v>
      </c>
      <c r="D244" s="15" t="s">
        <v>1538</v>
      </c>
      <c r="E244" s="15" t="str">
        <f t="shared" si="26"/>
        <v>MECAN. MAQUINAS PERFORAD.</v>
      </c>
      <c r="F244" s="15" t="str">
        <f t="shared" si="27"/>
        <v>SINDICALIZADO</v>
      </c>
      <c r="G244" s="19" t="s">
        <v>278</v>
      </c>
      <c r="H244" s="19">
        <f t="shared" si="28"/>
        <v>153</v>
      </c>
      <c r="I244" s="18">
        <f t="shared" si="29"/>
        <v>3</v>
      </c>
      <c r="J244" s="18">
        <f t="shared" si="30"/>
        <v>0</v>
      </c>
      <c r="K244" s="15" t="s">
        <v>276</v>
      </c>
      <c r="L244" s="16">
        <v>43877.399999999994</v>
      </c>
      <c r="M244" s="16">
        <v>8850</v>
      </c>
      <c r="N244" s="16">
        <v>1760.88</v>
      </c>
      <c r="O244" s="16">
        <v>4322.03</v>
      </c>
      <c r="P244" s="16">
        <v>3598.41</v>
      </c>
      <c r="Q244" s="16"/>
      <c r="R244" s="16"/>
      <c r="S244" s="16"/>
      <c r="T244" s="16">
        <v>54352.160000000011</v>
      </c>
      <c r="U244" s="16"/>
      <c r="V244" s="16"/>
      <c r="W244" s="16"/>
      <c r="X244" s="16">
        <v>604.48</v>
      </c>
      <c r="Y244" s="16"/>
      <c r="Z244" s="16">
        <v>586.96</v>
      </c>
      <c r="AA244" s="16"/>
      <c r="AB244" s="16">
        <f t="shared" si="31"/>
        <v>115569.44</v>
      </c>
      <c r="AC244" s="15">
        <v>153</v>
      </c>
      <c r="AD244" s="17">
        <f t="shared" si="33"/>
        <v>755.35581699346403</v>
      </c>
    </row>
    <row r="245" spans="2:30" x14ac:dyDescent="0.35">
      <c r="B245" s="20">
        <v>2086</v>
      </c>
      <c r="C245" s="19" t="s">
        <v>379</v>
      </c>
      <c r="D245" s="15" t="s">
        <v>1538</v>
      </c>
      <c r="E245" s="15" t="str">
        <f t="shared" si="26"/>
        <v>CARGADOR BARRENOS</v>
      </c>
      <c r="F245" s="15" t="str">
        <f t="shared" si="27"/>
        <v>SINDICALIZADO</v>
      </c>
      <c r="G245" s="19" t="s">
        <v>278</v>
      </c>
      <c r="H245" s="19">
        <f t="shared" si="28"/>
        <v>153</v>
      </c>
      <c r="I245" s="18">
        <f t="shared" si="29"/>
        <v>0</v>
      </c>
      <c r="J245" s="18">
        <f t="shared" si="30"/>
        <v>0</v>
      </c>
      <c r="K245" s="15" t="s">
        <v>276</v>
      </c>
      <c r="L245" s="16">
        <v>45749.400000000009</v>
      </c>
      <c r="M245" s="16">
        <v>8850</v>
      </c>
      <c r="N245" s="16">
        <v>2520.48</v>
      </c>
      <c r="O245" s="16">
        <v>4826.99</v>
      </c>
      <c r="P245" s="16">
        <v>4826.99</v>
      </c>
      <c r="Q245" s="16"/>
      <c r="R245" s="16"/>
      <c r="S245" s="16"/>
      <c r="T245" s="16">
        <v>62540.400000000009</v>
      </c>
      <c r="U245" s="16"/>
      <c r="V245" s="16"/>
      <c r="W245" s="16"/>
      <c r="X245" s="16"/>
      <c r="Y245" s="16"/>
      <c r="Z245" s="16"/>
      <c r="AA245" s="16"/>
      <c r="AB245" s="16">
        <f t="shared" si="31"/>
        <v>129314.26000000002</v>
      </c>
      <c r="AC245" s="15">
        <v>153</v>
      </c>
      <c r="AD245" s="17">
        <f t="shared" si="33"/>
        <v>845.19124183006556</v>
      </c>
    </row>
    <row r="246" spans="2:30" x14ac:dyDescent="0.35">
      <c r="B246" s="20">
        <v>2087</v>
      </c>
      <c r="C246" s="19" t="s">
        <v>380</v>
      </c>
      <c r="D246" s="15" t="s">
        <v>1538</v>
      </c>
      <c r="E246" s="15" t="str">
        <f t="shared" si="26"/>
        <v>PARRILLERO</v>
      </c>
      <c r="F246" s="15" t="str">
        <f t="shared" si="27"/>
        <v>SINDICALIZADO</v>
      </c>
      <c r="G246" s="19" t="s">
        <v>278</v>
      </c>
      <c r="H246" s="19">
        <f t="shared" si="28"/>
        <v>153</v>
      </c>
      <c r="I246" s="18">
        <f t="shared" si="29"/>
        <v>1</v>
      </c>
      <c r="J246" s="18">
        <f t="shared" si="30"/>
        <v>0</v>
      </c>
      <c r="K246" s="15" t="s">
        <v>276</v>
      </c>
      <c r="L246" s="16">
        <v>43471.05</v>
      </c>
      <c r="M246" s="16">
        <v>8850</v>
      </c>
      <c r="N246" s="16">
        <v>1696.38</v>
      </c>
      <c r="O246" s="16">
        <v>4370.8500000000004</v>
      </c>
      <c r="P246" s="16">
        <v>4516.7699999999995</v>
      </c>
      <c r="Q246" s="16"/>
      <c r="R246" s="16"/>
      <c r="S246" s="16"/>
      <c r="T246" s="16">
        <v>29972.739999999998</v>
      </c>
      <c r="U246" s="16"/>
      <c r="V246" s="16"/>
      <c r="W246" s="16"/>
      <c r="X246" s="16"/>
      <c r="Y246" s="16"/>
      <c r="Z246" s="16"/>
      <c r="AA246" s="16"/>
      <c r="AB246" s="16">
        <f t="shared" si="31"/>
        <v>92877.79</v>
      </c>
      <c r="AC246" s="15">
        <v>153</v>
      </c>
      <c r="AD246" s="17">
        <f t="shared" si="33"/>
        <v>607.04437908496732</v>
      </c>
    </row>
    <row r="247" spans="2:30" x14ac:dyDescent="0.35">
      <c r="B247" s="20">
        <v>2088</v>
      </c>
      <c r="C247" s="19" t="s">
        <v>381</v>
      </c>
      <c r="D247" s="15" t="s">
        <v>1538</v>
      </c>
      <c r="E247" s="15" t="str">
        <f t="shared" si="26"/>
        <v>LAMPISTERO</v>
      </c>
      <c r="F247" s="15" t="str">
        <f t="shared" si="27"/>
        <v>SINDICALIZADO</v>
      </c>
      <c r="G247" s="19" t="s">
        <v>278</v>
      </c>
      <c r="H247" s="19">
        <f t="shared" si="28"/>
        <v>153</v>
      </c>
      <c r="I247" s="18">
        <f t="shared" si="29"/>
        <v>0</v>
      </c>
      <c r="J247" s="18">
        <f t="shared" si="30"/>
        <v>0</v>
      </c>
      <c r="K247" s="15" t="s">
        <v>276</v>
      </c>
      <c r="L247" s="16">
        <v>42014.42</v>
      </c>
      <c r="M247" s="16">
        <v>8850</v>
      </c>
      <c r="N247" s="16">
        <v>1979.1100000000001</v>
      </c>
      <c r="O247" s="16">
        <v>4399.3899999999994</v>
      </c>
      <c r="P247" s="16">
        <v>4399.3899999999994</v>
      </c>
      <c r="Q247" s="16"/>
      <c r="R247" s="16">
        <v>1130.92</v>
      </c>
      <c r="S247" s="16"/>
      <c r="T247" s="16">
        <v>2460</v>
      </c>
      <c r="U247" s="16"/>
      <c r="V247" s="16">
        <v>49677.56</v>
      </c>
      <c r="W247" s="16"/>
      <c r="X247" s="16"/>
      <c r="Y247" s="16"/>
      <c r="Z247" s="16"/>
      <c r="AA247" s="16"/>
      <c r="AB247" s="16">
        <f t="shared" si="31"/>
        <v>114910.79</v>
      </c>
      <c r="AC247" s="15">
        <v>153</v>
      </c>
      <c r="AD247" s="17">
        <f t="shared" si="33"/>
        <v>751.05091503267965</v>
      </c>
    </row>
    <row r="248" spans="2:30" x14ac:dyDescent="0.35">
      <c r="B248" s="20">
        <v>2089</v>
      </c>
      <c r="C248" s="19" t="s">
        <v>383</v>
      </c>
      <c r="D248" s="15" t="s">
        <v>1538</v>
      </c>
      <c r="E248" s="15" t="str">
        <f t="shared" si="26"/>
        <v>OPERADOR JUMBO</v>
      </c>
      <c r="F248" s="15" t="str">
        <f t="shared" si="27"/>
        <v>SINDICALIZADO</v>
      </c>
      <c r="G248" s="19" t="s">
        <v>278</v>
      </c>
      <c r="H248" s="19">
        <f t="shared" si="28"/>
        <v>153</v>
      </c>
      <c r="I248" s="18">
        <f t="shared" si="29"/>
        <v>2</v>
      </c>
      <c r="J248" s="18">
        <f t="shared" si="30"/>
        <v>0</v>
      </c>
      <c r="K248" s="15" t="s">
        <v>276</v>
      </c>
      <c r="L248" s="16">
        <v>62049.54</v>
      </c>
      <c r="M248" s="16">
        <v>8850</v>
      </c>
      <c r="N248" s="16">
        <v>2502.6</v>
      </c>
      <c r="O248" s="16">
        <v>6330.079999999999</v>
      </c>
      <c r="P248" s="16">
        <v>5787.8499999999995</v>
      </c>
      <c r="Q248" s="16"/>
      <c r="R248" s="16"/>
      <c r="S248" s="16"/>
      <c r="T248" s="16">
        <v>76171</v>
      </c>
      <c r="U248" s="16"/>
      <c r="V248" s="16">
        <v>586.73</v>
      </c>
      <c r="W248" s="16"/>
      <c r="X248" s="16">
        <v>417.1</v>
      </c>
      <c r="Y248" s="16"/>
      <c r="Z248" s="16">
        <v>417.1</v>
      </c>
      <c r="AA248" s="16"/>
      <c r="AB248" s="16">
        <f t="shared" si="31"/>
        <v>161443.6</v>
      </c>
      <c r="AC248" s="15">
        <v>153</v>
      </c>
      <c r="AD248" s="17">
        <f t="shared" si="33"/>
        <v>1055.1869281045751</v>
      </c>
    </row>
    <row r="249" spans="2:30" x14ac:dyDescent="0.35">
      <c r="B249" s="20">
        <v>2090</v>
      </c>
      <c r="C249" s="19" t="s">
        <v>384</v>
      </c>
      <c r="D249" s="15" t="s">
        <v>1538</v>
      </c>
      <c r="E249" s="15" t="str">
        <f t="shared" si="26"/>
        <v>OPERADOR PIPA</v>
      </c>
      <c r="F249" s="15" t="str">
        <f t="shared" si="27"/>
        <v>SINDICALIZADO</v>
      </c>
      <c r="G249" s="19" t="s">
        <v>278</v>
      </c>
      <c r="H249" s="19">
        <f t="shared" si="28"/>
        <v>153</v>
      </c>
      <c r="I249" s="18">
        <f t="shared" si="29"/>
        <v>0</v>
      </c>
      <c r="J249" s="18">
        <f t="shared" si="30"/>
        <v>0</v>
      </c>
      <c r="K249" s="15" t="s">
        <v>276</v>
      </c>
      <c r="L249" s="16">
        <v>41731.689999999995</v>
      </c>
      <c r="M249" s="16">
        <v>8850</v>
      </c>
      <c r="N249" s="16">
        <v>2261.84</v>
      </c>
      <c r="O249" s="16">
        <v>3782.85</v>
      </c>
      <c r="P249" s="16">
        <v>4342.84</v>
      </c>
      <c r="Q249" s="16"/>
      <c r="R249" s="16">
        <v>3392.76</v>
      </c>
      <c r="S249" s="16"/>
      <c r="T249" s="16">
        <v>11609.359999999997</v>
      </c>
      <c r="U249" s="16"/>
      <c r="V249" s="16">
        <v>49027.28</v>
      </c>
      <c r="W249" s="16"/>
      <c r="X249" s="16"/>
      <c r="Y249" s="16"/>
      <c r="Z249" s="16">
        <v>565.46</v>
      </c>
      <c r="AA249" s="16"/>
      <c r="AB249" s="16">
        <f t="shared" si="31"/>
        <v>124433.15999999999</v>
      </c>
      <c r="AC249" s="15">
        <v>153</v>
      </c>
      <c r="AD249" s="17">
        <f t="shared" si="33"/>
        <v>813.28862745098036</v>
      </c>
    </row>
    <row r="250" spans="2:30" x14ac:dyDescent="0.35">
      <c r="B250" s="20">
        <v>2092</v>
      </c>
      <c r="C250" s="19" t="s">
        <v>386</v>
      </c>
      <c r="D250" s="15" t="s">
        <v>1538</v>
      </c>
      <c r="E250" s="15" t="str">
        <f t="shared" si="26"/>
        <v>PARRILLERO</v>
      </c>
      <c r="F250" s="15" t="str">
        <f t="shared" si="27"/>
        <v>SINDICALIZADO</v>
      </c>
      <c r="G250" s="19" t="s">
        <v>353</v>
      </c>
      <c r="H250" s="19">
        <f t="shared" si="28"/>
        <v>153</v>
      </c>
      <c r="I250" s="18">
        <f t="shared" si="29"/>
        <v>2</v>
      </c>
      <c r="J250" s="18">
        <f t="shared" si="30"/>
        <v>0</v>
      </c>
      <c r="K250" s="15" t="s">
        <v>276</v>
      </c>
      <c r="L250" s="16">
        <v>43471.05</v>
      </c>
      <c r="M250" s="16">
        <v>8850</v>
      </c>
      <c r="N250" s="16">
        <v>1696.38</v>
      </c>
      <c r="O250" s="16">
        <v>4290.5600000000004</v>
      </c>
      <c r="P250" s="16">
        <v>4036.12</v>
      </c>
      <c r="Q250" s="16"/>
      <c r="R250" s="16"/>
      <c r="S250" s="16"/>
      <c r="T250" s="16">
        <v>29972.739999999998</v>
      </c>
      <c r="U250" s="16"/>
      <c r="V250" s="16"/>
      <c r="W250" s="16"/>
      <c r="X250" s="16">
        <v>282.73</v>
      </c>
      <c r="Y250" s="16"/>
      <c r="Z250" s="16">
        <v>565.46</v>
      </c>
      <c r="AA250" s="16"/>
      <c r="AB250" s="16">
        <f t="shared" si="31"/>
        <v>91468.66</v>
      </c>
      <c r="AC250" s="15">
        <v>153</v>
      </c>
      <c r="AD250" s="17">
        <f t="shared" si="33"/>
        <v>597.8343790849674</v>
      </c>
    </row>
    <row r="251" spans="2:30" x14ac:dyDescent="0.35">
      <c r="B251" s="20">
        <v>2093</v>
      </c>
      <c r="C251" s="19" t="s">
        <v>387</v>
      </c>
      <c r="D251" s="15" t="s">
        <v>1538</v>
      </c>
      <c r="E251" s="15" t="str">
        <f t="shared" si="26"/>
        <v>CARGADOR BARRENOS</v>
      </c>
      <c r="F251" s="15" t="str">
        <f t="shared" si="27"/>
        <v>SINDICALIZADO</v>
      </c>
      <c r="G251" s="19" t="s">
        <v>388</v>
      </c>
      <c r="H251" s="19">
        <f t="shared" si="28"/>
        <v>153</v>
      </c>
      <c r="I251" s="18">
        <f t="shared" si="29"/>
        <v>0</v>
      </c>
      <c r="J251" s="18">
        <f t="shared" si="30"/>
        <v>11</v>
      </c>
      <c r="K251" s="15" t="s">
        <v>276</v>
      </c>
      <c r="L251" s="16">
        <v>46405.8</v>
      </c>
      <c r="M251" s="16">
        <v>8850</v>
      </c>
      <c r="N251" s="16">
        <v>1864.08</v>
      </c>
      <c r="O251" s="16">
        <v>3682.27</v>
      </c>
      <c r="P251" s="16">
        <v>4764.8500000000004</v>
      </c>
      <c r="Q251" s="16"/>
      <c r="R251" s="16"/>
      <c r="S251" s="16"/>
      <c r="T251" s="16">
        <v>64061.359999999993</v>
      </c>
      <c r="U251" s="16"/>
      <c r="V251" s="16"/>
      <c r="W251" s="16"/>
      <c r="X251" s="16"/>
      <c r="Y251" s="16"/>
      <c r="Z251" s="16">
        <v>621.36</v>
      </c>
      <c r="AA251" s="16"/>
      <c r="AB251" s="16">
        <f t="shared" si="31"/>
        <v>129006.99999999999</v>
      </c>
      <c r="AC251" s="15">
        <v>153</v>
      </c>
      <c r="AD251" s="17">
        <f t="shared" si="33"/>
        <v>843.18300653594758</v>
      </c>
    </row>
    <row r="252" spans="2:30" x14ac:dyDescent="0.35">
      <c r="B252" s="20">
        <v>2094</v>
      </c>
      <c r="C252" s="19" t="s">
        <v>389</v>
      </c>
      <c r="D252" s="15" t="s">
        <v>1538</v>
      </c>
      <c r="E252" s="15" t="str">
        <f t="shared" si="26"/>
        <v>AYUD. CARGADOR BARRENOS</v>
      </c>
      <c r="F252" s="15" t="str">
        <f t="shared" si="27"/>
        <v>SINDICALIZADO</v>
      </c>
      <c r="G252" s="19" t="s">
        <v>278</v>
      </c>
      <c r="H252" s="19">
        <f t="shared" si="28"/>
        <v>153</v>
      </c>
      <c r="I252" s="18">
        <f t="shared" si="29"/>
        <v>5</v>
      </c>
      <c r="J252" s="18">
        <f t="shared" si="30"/>
        <v>0</v>
      </c>
      <c r="K252" s="15" t="s">
        <v>276</v>
      </c>
      <c r="L252" s="16">
        <v>41731.69</v>
      </c>
      <c r="M252" s="16">
        <v>8850</v>
      </c>
      <c r="N252" s="16">
        <v>2261.84</v>
      </c>
      <c r="O252" s="16">
        <v>4342.84</v>
      </c>
      <c r="P252" s="16">
        <v>3522.9199999999996</v>
      </c>
      <c r="Q252" s="16"/>
      <c r="R252" s="16"/>
      <c r="S252" s="16"/>
      <c r="T252" s="16">
        <v>48913.039999999994</v>
      </c>
      <c r="U252" s="16"/>
      <c r="V252" s="16"/>
      <c r="W252" s="16"/>
      <c r="X252" s="16">
        <v>565.46</v>
      </c>
      <c r="Y252" s="16"/>
      <c r="Z252" s="16"/>
      <c r="AA252" s="16"/>
      <c r="AB252" s="16">
        <f t="shared" si="31"/>
        <v>109056.86999999998</v>
      </c>
      <c r="AC252" s="15">
        <v>153</v>
      </c>
      <c r="AD252" s="17">
        <f t="shared" si="33"/>
        <v>712.78999999999985</v>
      </c>
    </row>
    <row r="253" spans="2:30" x14ac:dyDescent="0.35">
      <c r="B253" s="20">
        <v>2096</v>
      </c>
      <c r="C253" s="19" t="s">
        <v>390</v>
      </c>
      <c r="D253" s="15" t="s">
        <v>1538</v>
      </c>
      <c r="E253" s="15" t="str">
        <f t="shared" si="26"/>
        <v>PALERO</v>
      </c>
      <c r="F253" s="15" t="str">
        <f t="shared" si="27"/>
        <v>SINDICALIZADO</v>
      </c>
      <c r="G253" s="19" t="s">
        <v>278</v>
      </c>
      <c r="H253" s="19">
        <f t="shared" si="28"/>
        <v>153</v>
      </c>
      <c r="I253" s="18">
        <f t="shared" si="29"/>
        <v>6</v>
      </c>
      <c r="J253" s="18">
        <f t="shared" si="30"/>
        <v>0</v>
      </c>
      <c r="K253" s="15" t="s">
        <v>276</v>
      </c>
      <c r="L253" s="16">
        <v>46095.12000000001</v>
      </c>
      <c r="M253" s="16">
        <v>8850</v>
      </c>
      <c r="N253" s="16">
        <v>2174.7600000000002</v>
      </c>
      <c r="O253" s="16">
        <v>4761.3500000000004</v>
      </c>
      <c r="P253" s="16">
        <v>3816.58</v>
      </c>
      <c r="Q253" s="16"/>
      <c r="R253" s="16"/>
      <c r="S253" s="16">
        <v>77.67</v>
      </c>
      <c r="T253" s="16">
        <v>50727.059999999983</v>
      </c>
      <c r="U253" s="16"/>
      <c r="V253" s="16">
        <v>896.1</v>
      </c>
      <c r="W253" s="16"/>
      <c r="X253" s="16">
        <v>656.4</v>
      </c>
      <c r="Y253" s="16"/>
      <c r="Z253" s="16"/>
      <c r="AA253" s="16"/>
      <c r="AB253" s="16">
        <f t="shared" si="31"/>
        <v>116742.24</v>
      </c>
      <c r="AC253" s="15">
        <v>153</v>
      </c>
      <c r="AD253" s="17">
        <f t="shared" si="33"/>
        <v>763.02117647058822</v>
      </c>
    </row>
    <row r="254" spans="2:30" x14ac:dyDescent="0.35">
      <c r="B254" s="20">
        <v>2097</v>
      </c>
      <c r="C254" s="19" t="s">
        <v>392</v>
      </c>
      <c r="D254" s="15" t="s">
        <v>1538</v>
      </c>
      <c r="E254" s="15" t="str">
        <f t="shared" si="26"/>
        <v>TOLVERO</v>
      </c>
      <c r="F254" s="15" t="str">
        <f t="shared" si="27"/>
        <v>SINDICALIZADO</v>
      </c>
      <c r="G254" s="19" t="s">
        <v>278</v>
      </c>
      <c r="H254" s="19">
        <f t="shared" si="28"/>
        <v>153</v>
      </c>
      <c r="I254" s="18">
        <f t="shared" si="29"/>
        <v>0</v>
      </c>
      <c r="J254" s="18">
        <f t="shared" si="30"/>
        <v>0</v>
      </c>
      <c r="K254" s="15" t="s">
        <v>276</v>
      </c>
      <c r="L254" s="16">
        <v>42905.590000000004</v>
      </c>
      <c r="M254" s="16">
        <v>8850</v>
      </c>
      <c r="N254" s="16">
        <v>2261.84</v>
      </c>
      <c r="O254" s="16">
        <v>3106.07</v>
      </c>
      <c r="P254" s="16">
        <v>4516.7699999999995</v>
      </c>
      <c r="Q254" s="16"/>
      <c r="R254" s="16"/>
      <c r="S254" s="16"/>
      <c r="T254" s="16">
        <v>37782.320000000007</v>
      </c>
      <c r="U254" s="16"/>
      <c r="V254" s="16"/>
      <c r="W254" s="16"/>
      <c r="X254" s="16"/>
      <c r="Y254" s="16"/>
      <c r="Z254" s="16"/>
      <c r="AA254" s="16"/>
      <c r="AB254" s="16">
        <f t="shared" si="31"/>
        <v>99422.590000000011</v>
      </c>
      <c r="AC254" s="15">
        <v>153</v>
      </c>
      <c r="AD254" s="17">
        <f t="shared" si="33"/>
        <v>649.8208496732027</v>
      </c>
    </row>
    <row r="255" spans="2:30" x14ac:dyDescent="0.35">
      <c r="B255" s="20">
        <v>2099</v>
      </c>
      <c r="C255" s="19" t="s">
        <v>395</v>
      </c>
      <c r="D255" s="15" t="s">
        <v>1538</v>
      </c>
      <c r="E255" s="15" t="str">
        <f t="shared" si="26"/>
        <v>CHOFER SERVICIOS</v>
      </c>
      <c r="F255" s="15" t="str">
        <f t="shared" si="27"/>
        <v>SINDICALIZADO</v>
      </c>
      <c r="G255" s="19" t="s">
        <v>353</v>
      </c>
      <c r="H255" s="19">
        <f t="shared" si="28"/>
        <v>153</v>
      </c>
      <c r="I255" s="18">
        <f t="shared" si="29"/>
        <v>1</v>
      </c>
      <c r="J255" s="18">
        <f t="shared" si="30"/>
        <v>0</v>
      </c>
      <c r="K255" s="15" t="s">
        <v>276</v>
      </c>
      <c r="L255" s="16">
        <v>42297.149999999994</v>
      </c>
      <c r="M255" s="16">
        <v>8850</v>
      </c>
      <c r="N255" s="16">
        <v>1696.38</v>
      </c>
      <c r="O255" s="16">
        <v>4284.5300000000007</v>
      </c>
      <c r="P255" s="16">
        <v>4342.83</v>
      </c>
      <c r="Q255" s="16"/>
      <c r="R255" s="16">
        <v>3392.76</v>
      </c>
      <c r="S255" s="16"/>
      <c r="T255" s="16">
        <v>26593.100000000002</v>
      </c>
      <c r="U255" s="16"/>
      <c r="V255" s="16">
        <v>49352.42</v>
      </c>
      <c r="W255" s="16"/>
      <c r="X255" s="16"/>
      <c r="Y255" s="16"/>
      <c r="Z255" s="16">
        <v>565.46</v>
      </c>
      <c r="AA255" s="16"/>
      <c r="AB255" s="16">
        <f t="shared" si="31"/>
        <v>140243.71</v>
      </c>
      <c r="AC255" s="15">
        <v>153</v>
      </c>
      <c r="AD255" s="17">
        <f t="shared" si="33"/>
        <v>916.62555555555548</v>
      </c>
    </row>
    <row r="256" spans="2:30" x14ac:dyDescent="0.35">
      <c r="B256" s="20">
        <v>2101</v>
      </c>
      <c r="C256" s="19" t="s">
        <v>397</v>
      </c>
      <c r="D256" s="15" t="s">
        <v>1538</v>
      </c>
      <c r="E256" s="15" t="str">
        <f t="shared" si="26"/>
        <v>TUBERO Y SERVICIOS</v>
      </c>
      <c r="F256" s="15" t="str">
        <f t="shared" si="27"/>
        <v>SINDICALIZADO</v>
      </c>
      <c r="G256" s="19" t="s">
        <v>278</v>
      </c>
      <c r="H256" s="19">
        <f t="shared" si="28"/>
        <v>153</v>
      </c>
      <c r="I256" s="18">
        <f t="shared" si="29"/>
        <v>0</v>
      </c>
      <c r="J256" s="18">
        <f t="shared" si="30"/>
        <v>0</v>
      </c>
      <c r="K256" s="15" t="s">
        <v>276</v>
      </c>
      <c r="L256" s="16">
        <v>42014.42</v>
      </c>
      <c r="M256" s="16">
        <v>8850</v>
      </c>
      <c r="N256" s="16">
        <v>1979.1100000000001</v>
      </c>
      <c r="O256" s="16">
        <v>3876.45</v>
      </c>
      <c r="P256" s="16">
        <v>4399.3899999999994</v>
      </c>
      <c r="Q256" s="16"/>
      <c r="R256" s="16"/>
      <c r="S256" s="16"/>
      <c r="T256" s="16">
        <v>55024.98</v>
      </c>
      <c r="U256" s="16"/>
      <c r="V256" s="16"/>
      <c r="W256" s="16"/>
      <c r="X256" s="16"/>
      <c r="Y256" s="16"/>
      <c r="Z256" s="16"/>
      <c r="AA256" s="16"/>
      <c r="AB256" s="16">
        <f t="shared" si="31"/>
        <v>116144.35</v>
      </c>
      <c r="AC256" s="15">
        <v>153</v>
      </c>
      <c r="AD256" s="17">
        <f t="shared" si="33"/>
        <v>759.11339869281051</v>
      </c>
    </row>
    <row r="257" spans="2:30" x14ac:dyDescent="0.35">
      <c r="B257" s="20">
        <v>2102</v>
      </c>
      <c r="C257" s="19" t="s">
        <v>398</v>
      </c>
      <c r="D257" s="15" t="s">
        <v>1538</v>
      </c>
      <c r="E257" s="15" t="str">
        <f t="shared" si="26"/>
        <v>SUPERVISOR DE MINA</v>
      </c>
      <c r="F257" s="15" t="str">
        <f t="shared" si="27"/>
        <v>EMPLEADO</v>
      </c>
      <c r="G257" s="19" t="s">
        <v>278</v>
      </c>
      <c r="H257" s="19">
        <f t="shared" si="28"/>
        <v>153</v>
      </c>
      <c r="I257" s="18">
        <f t="shared" si="29"/>
        <v>0</v>
      </c>
      <c r="J257" s="18">
        <f t="shared" si="30"/>
        <v>109</v>
      </c>
      <c r="K257" s="15" t="s">
        <v>276</v>
      </c>
      <c r="L257" s="16">
        <v>60588</v>
      </c>
      <c r="M257" s="16">
        <v>8850</v>
      </c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>
        <v>4980.59</v>
      </c>
      <c r="AA257" s="16">
        <v>30096</v>
      </c>
      <c r="AB257" s="16">
        <f t="shared" si="31"/>
        <v>34361.410000000003</v>
      </c>
      <c r="AC257" s="15">
        <v>153</v>
      </c>
      <c r="AD257" s="27">
        <v>739</v>
      </c>
    </row>
    <row r="258" spans="2:30" x14ac:dyDescent="0.35">
      <c r="B258" s="20">
        <v>2103</v>
      </c>
      <c r="C258" s="19" t="s">
        <v>399</v>
      </c>
      <c r="D258" s="15" t="s">
        <v>1538</v>
      </c>
      <c r="E258" s="15" t="str">
        <f t="shared" si="26"/>
        <v>AYUDANTE GENERAL LANZ</v>
      </c>
      <c r="F258" s="15" t="str">
        <f t="shared" si="27"/>
        <v>SINDICALIZADO</v>
      </c>
      <c r="G258" s="19" t="s">
        <v>278</v>
      </c>
      <c r="H258" s="19">
        <f t="shared" si="28"/>
        <v>153</v>
      </c>
      <c r="I258" s="18">
        <f t="shared" si="29"/>
        <v>7</v>
      </c>
      <c r="J258" s="18">
        <f t="shared" si="30"/>
        <v>0</v>
      </c>
      <c r="K258" s="15" t="s">
        <v>276</v>
      </c>
      <c r="L258" s="16">
        <v>39973.340000000011</v>
      </c>
      <c r="M258" s="16">
        <v>8850</v>
      </c>
      <c r="N258" s="16">
        <v>1881.25</v>
      </c>
      <c r="O258" s="16">
        <v>3163.07</v>
      </c>
      <c r="P258" s="16">
        <v>3352.34</v>
      </c>
      <c r="Q258" s="16"/>
      <c r="R258" s="16"/>
      <c r="S258" s="16"/>
      <c r="T258" s="16">
        <v>48365</v>
      </c>
      <c r="U258" s="16"/>
      <c r="V258" s="16"/>
      <c r="W258" s="16"/>
      <c r="X258" s="16">
        <v>537.5</v>
      </c>
      <c r="Y258" s="16">
        <v>1075</v>
      </c>
      <c r="Z258" s="16"/>
      <c r="AA258" s="16"/>
      <c r="AB258" s="16">
        <f t="shared" si="31"/>
        <v>103972.50000000001</v>
      </c>
      <c r="AC258" s="15">
        <v>153</v>
      </c>
      <c r="AD258" s="17">
        <f t="shared" ref="AD258:AD305" si="34">AB258/AC258</f>
        <v>679.55882352941182</v>
      </c>
    </row>
    <row r="259" spans="2:30" x14ac:dyDescent="0.35">
      <c r="B259" s="20">
        <v>2104</v>
      </c>
      <c r="C259" s="19" t="s">
        <v>400</v>
      </c>
      <c r="D259" s="15" t="s">
        <v>1538</v>
      </c>
      <c r="E259" s="15" t="str">
        <f t="shared" si="26"/>
        <v>LAMPISTERO</v>
      </c>
      <c r="F259" s="15" t="str">
        <f t="shared" si="27"/>
        <v>SINDICALIZADO</v>
      </c>
      <c r="G259" s="19" t="s">
        <v>278</v>
      </c>
      <c r="H259" s="19">
        <f t="shared" si="28"/>
        <v>153</v>
      </c>
      <c r="I259" s="18">
        <f t="shared" si="29"/>
        <v>0</v>
      </c>
      <c r="J259" s="18">
        <f t="shared" si="30"/>
        <v>0</v>
      </c>
      <c r="K259" s="15" t="s">
        <v>276</v>
      </c>
      <c r="L259" s="16">
        <v>42014.42</v>
      </c>
      <c r="M259" s="16">
        <v>8850</v>
      </c>
      <c r="N259" s="16">
        <v>1979.1100000000001</v>
      </c>
      <c r="O259" s="16">
        <v>4196.21</v>
      </c>
      <c r="P259" s="16">
        <v>4399.3899999999994</v>
      </c>
      <c r="Q259" s="16"/>
      <c r="R259" s="16">
        <v>1130.92</v>
      </c>
      <c r="S259" s="16"/>
      <c r="T259" s="16">
        <v>2460</v>
      </c>
      <c r="U259" s="16"/>
      <c r="V259" s="16">
        <v>49677.56</v>
      </c>
      <c r="W259" s="16"/>
      <c r="X259" s="16"/>
      <c r="Y259" s="16"/>
      <c r="Z259" s="16"/>
      <c r="AA259" s="16"/>
      <c r="AB259" s="16">
        <f t="shared" si="31"/>
        <v>114707.60999999999</v>
      </c>
      <c r="AC259" s="15">
        <v>153</v>
      </c>
      <c r="AD259" s="17">
        <f t="shared" si="34"/>
        <v>749.7229411764705</v>
      </c>
    </row>
    <row r="260" spans="2:30" x14ac:dyDescent="0.35">
      <c r="B260" s="20">
        <v>2106</v>
      </c>
      <c r="C260" s="19" t="s">
        <v>401</v>
      </c>
      <c r="D260" s="15" t="s">
        <v>1538</v>
      </c>
      <c r="E260" s="15" t="str">
        <f t="shared" si="26"/>
        <v>PERFORISTA</v>
      </c>
      <c r="F260" s="15" t="str">
        <f t="shared" si="27"/>
        <v>SINDICALIZADO</v>
      </c>
      <c r="G260" s="19" t="s">
        <v>278</v>
      </c>
      <c r="H260" s="19">
        <f t="shared" si="28"/>
        <v>153</v>
      </c>
      <c r="I260" s="18">
        <f t="shared" si="29"/>
        <v>4</v>
      </c>
      <c r="J260" s="18">
        <f t="shared" si="30"/>
        <v>0</v>
      </c>
      <c r="K260" s="15" t="s">
        <v>276</v>
      </c>
      <c r="L260" s="16">
        <v>51117.520000000011</v>
      </c>
      <c r="M260" s="16">
        <v>8850</v>
      </c>
      <c r="N260" s="16">
        <v>2415.56</v>
      </c>
      <c r="O260" s="16">
        <v>4373.07</v>
      </c>
      <c r="P260" s="16">
        <v>3315.05</v>
      </c>
      <c r="Q260" s="16"/>
      <c r="R260" s="16"/>
      <c r="S260" s="16"/>
      <c r="T260" s="16">
        <v>36055.199999999997</v>
      </c>
      <c r="U260" s="16"/>
      <c r="V260" s="16"/>
      <c r="W260" s="16"/>
      <c r="X260" s="16">
        <v>1052.76</v>
      </c>
      <c r="Y260" s="16"/>
      <c r="Z260" s="16">
        <v>4591.16</v>
      </c>
      <c r="AA260" s="16"/>
      <c r="AB260" s="16">
        <f t="shared" si="31"/>
        <v>100482.48000000001</v>
      </c>
      <c r="AC260" s="15">
        <v>153</v>
      </c>
      <c r="AD260" s="17">
        <f t="shared" si="34"/>
        <v>656.74823529411776</v>
      </c>
    </row>
    <row r="261" spans="2:30" x14ac:dyDescent="0.35">
      <c r="B261" s="20">
        <v>2107</v>
      </c>
      <c r="C261" s="19" t="s">
        <v>402</v>
      </c>
      <c r="D261" s="15" t="s">
        <v>1538</v>
      </c>
      <c r="E261" s="15" t="str">
        <f t="shared" ref="E261:E324" si="35">VLOOKUP(B261,CAT,2,FALSE)</f>
        <v>OPERADOR JUMBO</v>
      </c>
      <c r="F261" s="15" t="str">
        <f t="shared" ref="F261:F324" si="36">VLOOKUP(B261,CAT,3,FALSE)</f>
        <v>SINDICALIZADO</v>
      </c>
      <c r="G261" s="19" t="s">
        <v>278</v>
      </c>
      <c r="H261" s="19">
        <f t="shared" ref="H261:H324" si="37">IF(DATEDIF(G261,$I$2,"d")+1&gt;$J$2,$J$2,DATEDIF(G261,$I$2,"d")+1)</f>
        <v>153</v>
      </c>
      <c r="I261" s="18">
        <f t="shared" ref="I261:I324" si="38">IFERROR(VLOOKUP(B261,faltas,5,FALSE),0)</f>
        <v>2</v>
      </c>
      <c r="J261" s="18">
        <f t="shared" ref="J261:J324" si="39">IFERROR(VLOOKUP(B261,incapacidad,3,FALSE),0)</f>
        <v>0</v>
      </c>
      <c r="K261" s="15" t="s">
        <v>276</v>
      </c>
      <c r="L261" s="16">
        <v>61215.34</v>
      </c>
      <c r="M261" s="16">
        <v>8850</v>
      </c>
      <c r="N261" s="16">
        <v>3336.7999999999997</v>
      </c>
      <c r="O261" s="16">
        <v>4555.49</v>
      </c>
      <c r="P261" s="16">
        <v>6411.7499999999991</v>
      </c>
      <c r="Q261" s="16"/>
      <c r="R261" s="16"/>
      <c r="S261" s="16"/>
      <c r="T261" s="16">
        <v>104690</v>
      </c>
      <c r="U261" s="16"/>
      <c r="V261" s="16">
        <v>5358.2</v>
      </c>
      <c r="W261" s="16"/>
      <c r="X261" s="16"/>
      <c r="Y261" s="16"/>
      <c r="Z261" s="16">
        <v>434.62</v>
      </c>
      <c r="AA261" s="16"/>
      <c r="AB261" s="16">
        <f t="shared" ref="AB261:AB324" si="40">SUM(L261:W261)-SUM(X261:AA261)</f>
        <v>193982.96000000002</v>
      </c>
      <c r="AC261" s="15">
        <v>153</v>
      </c>
      <c r="AD261" s="17">
        <f t="shared" si="34"/>
        <v>1267.8624836601309</v>
      </c>
    </row>
    <row r="262" spans="2:30" x14ac:dyDescent="0.35">
      <c r="B262" s="20">
        <v>2108</v>
      </c>
      <c r="C262" s="19" t="s">
        <v>403</v>
      </c>
      <c r="D262" s="15" t="s">
        <v>1538</v>
      </c>
      <c r="E262" s="15" t="str">
        <f t="shared" si="35"/>
        <v>TOLVERO</v>
      </c>
      <c r="F262" s="15" t="str">
        <f t="shared" si="36"/>
        <v>SINDICALIZADO</v>
      </c>
      <c r="G262" s="19" t="s">
        <v>278</v>
      </c>
      <c r="H262" s="19">
        <f t="shared" si="37"/>
        <v>153</v>
      </c>
      <c r="I262" s="18">
        <f t="shared" si="38"/>
        <v>5</v>
      </c>
      <c r="J262" s="18">
        <f t="shared" si="39"/>
        <v>0</v>
      </c>
      <c r="K262" s="15" t="s">
        <v>276</v>
      </c>
      <c r="L262" s="16">
        <v>43471.05</v>
      </c>
      <c r="M262" s="16">
        <v>8850</v>
      </c>
      <c r="N262" s="16">
        <v>1696.38</v>
      </c>
      <c r="O262" s="16">
        <v>3665</v>
      </c>
      <c r="P262" s="16">
        <v>4064.3999999999996</v>
      </c>
      <c r="Q262" s="16"/>
      <c r="R262" s="16"/>
      <c r="S262" s="16"/>
      <c r="T262" s="16">
        <v>37782.320000000007</v>
      </c>
      <c r="U262" s="16"/>
      <c r="V262" s="16"/>
      <c r="W262" s="16"/>
      <c r="X262" s="16">
        <v>848.19</v>
      </c>
      <c r="Y262" s="16"/>
      <c r="Z262" s="16">
        <v>565.46</v>
      </c>
      <c r="AA262" s="16"/>
      <c r="AB262" s="16">
        <f t="shared" si="40"/>
        <v>98115.500000000015</v>
      </c>
      <c r="AC262" s="15">
        <v>153</v>
      </c>
      <c r="AD262" s="17">
        <f t="shared" si="34"/>
        <v>641.27777777777783</v>
      </c>
    </row>
    <row r="263" spans="2:30" x14ac:dyDescent="0.35">
      <c r="B263" s="20">
        <v>2109</v>
      </c>
      <c r="C263" s="19" t="s">
        <v>404</v>
      </c>
      <c r="D263" s="15" t="s">
        <v>1538</v>
      </c>
      <c r="E263" s="15" t="str">
        <f t="shared" si="35"/>
        <v>OPERADOR JUMBO</v>
      </c>
      <c r="F263" s="15" t="str">
        <f t="shared" si="36"/>
        <v>SINDICALIZADO</v>
      </c>
      <c r="G263" s="19" t="s">
        <v>278</v>
      </c>
      <c r="H263" s="19">
        <f t="shared" si="37"/>
        <v>153</v>
      </c>
      <c r="I263" s="18">
        <f t="shared" si="38"/>
        <v>1</v>
      </c>
      <c r="J263" s="18">
        <f t="shared" si="39"/>
        <v>0</v>
      </c>
      <c r="K263" s="15" t="s">
        <v>276</v>
      </c>
      <c r="L263" s="16">
        <v>61215.340000000004</v>
      </c>
      <c r="M263" s="16">
        <v>8850</v>
      </c>
      <c r="N263" s="16">
        <v>3336.7999999999997</v>
      </c>
      <c r="O263" s="16">
        <v>6203.1999999999989</v>
      </c>
      <c r="P263" s="16">
        <v>5829.5599999999995</v>
      </c>
      <c r="Q263" s="16"/>
      <c r="R263" s="16"/>
      <c r="S263" s="16"/>
      <c r="T263" s="16">
        <v>71594</v>
      </c>
      <c r="U263" s="16"/>
      <c r="V263" s="16">
        <v>1997.97</v>
      </c>
      <c r="W263" s="16"/>
      <c r="X263" s="16">
        <v>417.1</v>
      </c>
      <c r="Y263" s="16"/>
      <c r="Z263" s="16"/>
      <c r="AA263" s="16"/>
      <c r="AB263" s="16">
        <f t="shared" si="40"/>
        <v>158609.76999999999</v>
      </c>
      <c r="AC263" s="15">
        <v>153</v>
      </c>
      <c r="AD263" s="17">
        <f t="shared" si="34"/>
        <v>1036.6651633986928</v>
      </c>
    </row>
    <row r="264" spans="2:30" x14ac:dyDescent="0.35">
      <c r="B264" s="20">
        <v>2110</v>
      </c>
      <c r="C264" s="19" t="s">
        <v>405</v>
      </c>
      <c r="D264" s="15" t="s">
        <v>1538</v>
      </c>
      <c r="E264" s="15" t="str">
        <f t="shared" si="35"/>
        <v>CHOFER SERVICIOS LANZ</v>
      </c>
      <c r="F264" s="15" t="str">
        <f t="shared" si="36"/>
        <v>SINDICALIZADO</v>
      </c>
      <c r="G264" s="19" t="s">
        <v>278</v>
      </c>
      <c r="H264" s="19">
        <f t="shared" si="37"/>
        <v>153</v>
      </c>
      <c r="I264" s="18">
        <f t="shared" si="38"/>
        <v>0</v>
      </c>
      <c r="J264" s="18">
        <f t="shared" si="39"/>
        <v>0</v>
      </c>
      <c r="K264" s="15" t="s">
        <v>276</v>
      </c>
      <c r="L264" s="16">
        <v>42297.149999999994</v>
      </c>
      <c r="M264" s="16">
        <v>8850</v>
      </c>
      <c r="N264" s="16">
        <v>1696.38</v>
      </c>
      <c r="O264" s="16">
        <v>3245.6699999999996</v>
      </c>
      <c r="P264" s="16">
        <v>4399.3899999999994</v>
      </c>
      <c r="Q264" s="16"/>
      <c r="R264" s="16"/>
      <c r="S264" s="16"/>
      <c r="T264" s="16">
        <v>82170.700000000012</v>
      </c>
      <c r="U264" s="16"/>
      <c r="V264" s="16">
        <v>9754.18</v>
      </c>
      <c r="W264" s="16"/>
      <c r="X264" s="16"/>
      <c r="Y264" s="16"/>
      <c r="Z264" s="16"/>
      <c r="AA264" s="16"/>
      <c r="AB264" s="16">
        <f t="shared" si="40"/>
        <v>152413.47</v>
      </c>
      <c r="AC264" s="15">
        <v>153</v>
      </c>
      <c r="AD264" s="17">
        <f t="shared" si="34"/>
        <v>996.16647058823526</v>
      </c>
    </row>
    <row r="265" spans="2:30" x14ac:dyDescent="0.35">
      <c r="B265" s="20">
        <v>2111</v>
      </c>
      <c r="C265" s="19" t="s">
        <v>406</v>
      </c>
      <c r="D265" s="15" t="s">
        <v>1538</v>
      </c>
      <c r="E265" s="15" t="str">
        <f t="shared" si="35"/>
        <v>PERFORISTA</v>
      </c>
      <c r="F265" s="15" t="str">
        <f t="shared" si="36"/>
        <v>SINDICALIZADO</v>
      </c>
      <c r="G265" s="19" t="s">
        <v>278</v>
      </c>
      <c r="H265" s="19">
        <f t="shared" si="37"/>
        <v>153</v>
      </c>
      <c r="I265" s="18">
        <f t="shared" si="38"/>
        <v>1</v>
      </c>
      <c r="J265" s="18">
        <f t="shared" si="39"/>
        <v>0</v>
      </c>
      <c r="K265" s="15" t="s">
        <v>276</v>
      </c>
      <c r="L265" s="16">
        <v>50772.44000000001</v>
      </c>
      <c r="M265" s="16">
        <v>8850</v>
      </c>
      <c r="N265" s="16">
        <v>2760.6400000000003</v>
      </c>
      <c r="O265" s="16">
        <v>4997.71</v>
      </c>
      <c r="P265" s="16">
        <v>4835.6899999999996</v>
      </c>
      <c r="Q265" s="16"/>
      <c r="R265" s="16"/>
      <c r="S265" s="16"/>
      <c r="T265" s="16">
        <v>56195.380000000005</v>
      </c>
      <c r="U265" s="16"/>
      <c r="V265" s="16"/>
      <c r="W265" s="16"/>
      <c r="X265" s="16">
        <v>345.08</v>
      </c>
      <c r="Y265" s="16"/>
      <c r="Z265" s="16"/>
      <c r="AA265" s="16"/>
      <c r="AB265" s="16">
        <f t="shared" si="40"/>
        <v>128066.78000000001</v>
      </c>
      <c r="AC265" s="15">
        <v>153</v>
      </c>
      <c r="AD265" s="17">
        <f t="shared" si="34"/>
        <v>837.03777777777782</v>
      </c>
    </row>
    <row r="266" spans="2:30" x14ac:dyDescent="0.35">
      <c r="B266" s="20">
        <v>2112</v>
      </c>
      <c r="C266" s="19" t="s">
        <v>407</v>
      </c>
      <c r="D266" s="15" t="s">
        <v>1538</v>
      </c>
      <c r="E266" s="15" t="str">
        <f t="shared" si="35"/>
        <v>AYUDANTE RAPTOR A</v>
      </c>
      <c r="F266" s="15" t="str">
        <f t="shared" si="36"/>
        <v>SINDICALIZADO</v>
      </c>
      <c r="G266" s="19" t="s">
        <v>278</v>
      </c>
      <c r="H266" s="19">
        <f t="shared" si="37"/>
        <v>153</v>
      </c>
      <c r="I266" s="18">
        <f t="shared" si="38"/>
        <v>0</v>
      </c>
      <c r="J266" s="18">
        <f t="shared" si="39"/>
        <v>0</v>
      </c>
      <c r="K266" s="15" t="s">
        <v>276</v>
      </c>
      <c r="L266" s="16">
        <v>51462.600000000013</v>
      </c>
      <c r="M266" s="16">
        <v>8850</v>
      </c>
      <c r="N266" s="16">
        <v>2070.48</v>
      </c>
      <c r="O266" s="16">
        <v>5353.3099999999995</v>
      </c>
      <c r="P266" s="16">
        <v>5353.3099999999995</v>
      </c>
      <c r="Q266" s="16"/>
      <c r="R266" s="16"/>
      <c r="S266" s="16"/>
      <c r="T266" s="16">
        <v>41155.380000000005</v>
      </c>
      <c r="U266" s="16"/>
      <c r="V266" s="16"/>
      <c r="W266" s="16"/>
      <c r="X266" s="16"/>
      <c r="Y266" s="16"/>
      <c r="Z266" s="16"/>
      <c r="AA266" s="16"/>
      <c r="AB266" s="16">
        <f t="shared" si="40"/>
        <v>114245.08000000002</v>
      </c>
      <c r="AC266" s="15">
        <v>153</v>
      </c>
      <c r="AD266" s="17">
        <f t="shared" si="34"/>
        <v>746.69986928104584</v>
      </c>
    </row>
    <row r="267" spans="2:30" x14ac:dyDescent="0.35">
      <c r="B267" s="20">
        <v>2114</v>
      </c>
      <c r="C267" s="19" t="s">
        <v>409</v>
      </c>
      <c r="D267" s="15" t="s">
        <v>1538</v>
      </c>
      <c r="E267" s="15" t="str">
        <f t="shared" si="35"/>
        <v>AYUD. CARGADOR DE BARRENOS A</v>
      </c>
      <c r="F267" s="15" t="str">
        <f t="shared" si="36"/>
        <v>SINDICALIZADO</v>
      </c>
      <c r="G267" s="19" t="s">
        <v>278</v>
      </c>
      <c r="H267" s="19">
        <f t="shared" si="37"/>
        <v>153</v>
      </c>
      <c r="I267" s="18">
        <f t="shared" si="38"/>
        <v>0</v>
      </c>
      <c r="J267" s="18">
        <f t="shared" si="39"/>
        <v>0</v>
      </c>
      <c r="K267" s="15" t="s">
        <v>276</v>
      </c>
      <c r="L267" s="16">
        <v>50772.44000000001</v>
      </c>
      <c r="M267" s="16">
        <v>8850</v>
      </c>
      <c r="N267" s="16">
        <v>2760.6400000000003</v>
      </c>
      <c r="O267" s="16">
        <v>5248.03</v>
      </c>
      <c r="P267" s="16">
        <v>5353.3099999999995</v>
      </c>
      <c r="Q267" s="16"/>
      <c r="R267" s="16"/>
      <c r="S267" s="16"/>
      <c r="T267" s="16">
        <v>53128.92</v>
      </c>
      <c r="U267" s="16"/>
      <c r="V267" s="16"/>
      <c r="W267" s="16"/>
      <c r="X267" s="16"/>
      <c r="Y267" s="16"/>
      <c r="Z267" s="16"/>
      <c r="AA267" s="16"/>
      <c r="AB267" s="16">
        <f t="shared" si="40"/>
        <v>126113.34000000001</v>
      </c>
      <c r="AC267" s="15">
        <v>153</v>
      </c>
      <c r="AD267" s="17">
        <f t="shared" si="34"/>
        <v>824.27019607843147</v>
      </c>
    </row>
    <row r="268" spans="2:30" x14ac:dyDescent="0.35">
      <c r="B268" s="20">
        <v>2115</v>
      </c>
      <c r="C268" s="19" t="s">
        <v>410</v>
      </c>
      <c r="D268" s="15" t="s">
        <v>1538</v>
      </c>
      <c r="E268" s="15" t="str">
        <f t="shared" si="35"/>
        <v>AYUDANTE RAPTOR</v>
      </c>
      <c r="F268" s="15" t="str">
        <f t="shared" si="36"/>
        <v>SINDICALIZADO</v>
      </c>
      <c r="G268" s="19" t="s">
        <v>278</v>
      </c>
      <c r="H268" s="19">
        <f t="shared" si="37"/>
        <v>153</v>
      </c>
      <c r="I268" s="18">
        <f t="shared" si="38"/>
        <v>6</v>
      </c>
      <c r="J268" s="18">
        <f t="shared" si="39"/>
        <v>0</v>
      </c>
      <c r="K268" s="15" t="s">
        <v>276</v>
      </c>
      <c r="L268" s="16">
        <v>41731.689999999995</v>
      </c>
      <c r="M268" s="16">
        <v>8850</v>
      </c>
      <c r="N268" s="16">
        <v>2261.84</v>
      </c>
      <c r="O268" s="16">
        <v>2374.7099999999996</v>
      </c>
      <c r="P268" s="16">
        <v>3920.7399999999993</v>
      </c>
      <c r="Q268" s="16"/>
      <c r="R268" s="16"/>
      <c r="S268" s="16"/>
      <c r="T268" s="16">
        <v>54383.479999999996</v>
      </c>
      <c r="U268" s="16"/>
      <c r="V268" s="16"/>
      <c r="W268" s="16"/>
      <c r="X268" s="16">
        <v>300.25</v>
      </c>
      <c r="Y268" s="16"/>
      <c r="Z268" s="16">
        <v>282.73</v>
      </c>
      <c r="AA268" s="16"/>
      <c r="AB268" s="16">
        <f t="shared" si="40"/>
        <v>112939.48</v>
      </c>
      <c r="AC268" s="15">
        <v>153</v>
      </c>
      <c r="AD268" s="17">
        <f t="shared" si="34"/>
        <v>738.16653594771242</v>
      </c>
    </row>
    <row r="269" spans="2:30" x14ac:dyDescent="0.35">
      <c r="B269" s="20">
        <v>2116</v>
      </c>
      <c r="C269" s="19" t="s">
        <v>412</v>
      </c>
      <c r="D269" s="15" t="s">
        <v>1538</v>
      </c>
      <c r="E269" s="15" t="str">
        <f t="shared" si="35"/>
        <v>CARGADOR BARRENOS</v>
      </c>
      <c r="F269" s="15" t="str">
        <f t="shared" si="36"/>
        <v>SINDICALIZADO</v>
      </c>
      <c r="G269" s="19" t="s">
        <v>278</v>
      </c>
      <c r="H269" s="19">
        <f t="shared" si="37"/>
        <v>153</v>
      </c>
      <c r="I269" s="18">
        <f t="shared" si="38"/>
        <v>2</v>
      </c>
      <c r="J269" s="18">
        <f t="shared" si="39"/>
        <v>0</v>
      </c>
      <c r="K269" s="15" t="s">
        <v>276</v>
      </c>
      <c r="L269" s="16">
        <v>45766.92</v>
      </c>
      <c r="M269" s="16">
        <v>8850</v>
      </c>
      <c r="N269" s="16">
        <v>2502.96</v>
      </c>
      <c r="O269" s="16">
        <v>4764.8500000000004</v>
      </c>
      <c r="P269" s="16">
        <v>4795.92</v>
      </c>
      <c r="Q269" s="16"/>
      <c r="R269" s="16"/>
      <c r="S269" s="16"/>
      <c r="T269" s="16">
        <v>41906.04</v>
      </c>
      <c r="U269" s="16"/>
      <c r="V269" s="16"/>
      <c r="W269" s="16"/>
      <c r="X269" s="16"/>
      <c r="Y269" s="16"/>
      <c r="Z269" s="16">
        <v>310.68</v>
      </c>
      <c r="AA269" s="16"/>
      <c r="AB269" s="16">
        <f t="shared" si="40"/>
        <v>108276.01000000001</v>
      </c>
      <c r="AC269" s="15">
        <v>153</v>
      </c>
      <c r="AD269" s="17">
        <f t="shared" si="34"/>
        <v>707.68633986928114</v>
      </c>
    </row>
    <row r="270" spans="2:30" x14ac:dyDescent="0.35">
      <c r="B270" s="20">
        <v>2118</v>
      </c>
      <c r="C270" s="19" t="s">
        <v>413</v>
      </c>
      <c r="D270" s="15" t="s">
        <v>1538</v>
      </c>
      <c r="E270" s="15" t="str">
        <f t="shared" si="35"/>
        <v>PERFORISTA</v>
      </c>
      <c r="F270" s="15" t="str">
        <f t="shared" si="36"/>
        <v>SINDICALIZADO</v>
      </c>
      <c r="G270" s="19" t="s">
        <v>278</v>
      </c>
      <c r="H270" s="19">
        <f t="shared" si="37"/>
        <v>153</v>
      </c>
      <c r="I270" s="18">
        <f t="shared" si="38"/>
        <v>2</v>
      </c>
      <c r="J270" s="18">
        <f t="shared" si="39"/>
        <v>0</v>
      </c>
      <c r="K270" s="15" t="s">
        <v>276</v>
      </c>
      <c r="L270" s="16">
        <v>50754.920000000006</v>
      </c>
      <c r="M270" s="16">
        <v>8850</v>
      </c>
      <c r="N270" s="16">
        <v>2778.16</v>
      </c>
      <c r="O270" s="16">
        <v>5042.74</v>
      </c>
      <c r="P270" s="16">
        <v>4628.6399999999994</v>
      </c>
      <c r="Q270" s="16"/>
      <c r="R270" s="16"/>
      <c r="S270" s="16"/>
      <c r="T270" s="16">
        <v>36055.199999999997</v>
      </c>
      <c r="U270" s="16"/>
      <c r="V270" s="16"/>
      <c r="W270" s="16"/>
      <c r="X270" s="16">
        <v>345.08</v>
      </c>
      <c r="Y270" s="16"/>
      <c r="Z270" s="16">
        <v>1725.4</v>
      </c>
      <c r="AA270" s="16"/>
      <c r="AB270" s="16">
        <f t="shared" si="40"/>
        <v>106039.18000000001</v>
      </c>
      <c r="AC270" s="15">
        <v>153</v>
      </c>
      <c r="AD270" s="17">
        <f t="shared" si="34"/>
        <v>693.06653594771251</v>
      </c>
    </row>
    <row r="271" spans="2:30" x14ac:dyDescent="0.35">
      <c r="B271" s="20">
        <v>2120</v>
      </c>
      <c r="C271" s="19" t="s">
        <v>414</v>
      </c>
      <c r="D271" s="15" t="s">
        <v>1538</v>
      </c>
      <c r="E271" s="15" t="str">
        <f t="shared" si="35"/>
        <v>OPERADOR JUMBO</v>
      </c>
      <c r="F271" s="15" t="str">
        <f t="shared" si="36"/>
        <v>SINDICALIZADO</v>
      </c>
      <c r="G271" s="19" t="s">
        <v>278</v>
      </c>
      <c r="H271" s="19">
        <f t="shared" si="37"/>
        <v>153</v>
      </c>
      <c r="I271" s="18">
        <f t="shared" si="38"/>
        <v>9</v>
      </c>
      <c r="J271" s="18">
        <f t="shared" si="39"/>
        <v>0</v>
      </c>
      <c r="K271" s="15" t="s">
        <v>276</v>
      </c>
      <c r="L271" s="16">
        <v>61215.34</v>
      </c>
      <c r="M271" s="16">
        <v>8850</v>
      </c>
      <c r="N271" s="16">
        <v>3336.8</v>
      </c>
      <c r="O271" s="16">
        <v>5574.05</v>
      </c>
      <c r="P271" s="16">
        <v>4969.08</v>
      </c>
      <c r="Q271" s="16"/>
      <c r="R271" s="16"/>
      <c r="S271" s="16"/>
      <c r="T271" s="16">
        <v>58767</v>
      </c>
      <c r="U271" s="16"/>
      <c r="V271" s="16">
        <v>2088.1999999999998</v>
      </c>
      <c r="W271" s="16"/>
      <c r="X271" s="16">
        <v>851.72</v>
      </c>
      <c r="Y271" s="16"/>
      <c r="Z271" s="16">
        <v>2085.5</v>
      </c>
      <c r="AA271" s="16"/>
      <c r="AB271" s="16">
        <f t="shared" si="40"/>
        <v>141863.25000000003</v>
      </c>
      <c r="AC271" s="15">
        <v>153</v>
      </c>
      <c r="AD271" s="17">
        <f t="shared" si="34"/>
        <v>927.21078431372564</v>
      </c>
    </row>
    <row r="272" spans="2:30" x14ac:dyDescent="0.35">
      <c r="B272" s="20">
        <v>2121</v>
      </c>
      <c r="C272" s="19" t="s">
        <v>415</v>
      </c>
      <c r="D272" s="15" t="s">
        <v>1538</v>
      </c>
      <c r="E272" s="15" t="str">
        <f t="shared" si="35"/>
        <v>SUPERVISOR DE ACERO MINERO</v>
      </c>
      <c r="F272" s="15" t="str">
        <f t="shared" si="36"/>
        <v>EMPLEADO</v>
      </c>
      <c r="G272" s="19" t="s">
        <v>278</v>
      </c>
      <c r="H272" s="19">
        <f t="shared" si="37"/>
        <v>153</v>
      </c>
      <c r="I272" s="18">
        <f t="shared" si="38"/>
        <v>0</v>
      </c>
      <c r="J272" s="18">
        <f t="shared" si="39"/>
        <v>0</v>
      </c>
      <c r="K272" s="15" t="s">
        <v>276</v>
      </c>
      <c r="L272" s="16">
        <v>65730.599999999977</v>
      </c>
      <c r="M272" s="16">
        <v>8850</v>
      </c>
      <c r="N272" s="16">
        <v>2544</v>
      </c>
      <c r="O272" s="16">
        <v>6156.4800000000005</v>
      </c>
      <c r="P272" s="16">
        <v>6827.4599999999991</v>
      </c>
      <c r="Q272" s="16"/>
      <c r="R272" s="16"/>
      <c r="S272" s="16">
        <v>113.95</v>
      </c>
      <c r="T272" s="16">
        <v>77812.210000000006</v>
      </c>
      <c r="U272" s="16"/>
      <c r="V272" s="16">
        <v>1280</v>
      </c>
      <c r="W272" s="16">
        <v>3591.53</v>
      </c>
      <c r="X272" s="16"/>
      <c r="Y272" s="16"/>
      <c r="Z272" s="16"/>
      <c r="AA272" s="16"/>
      <c r="AB272" s="16">
        <f t="shared" si="40"/>
        <v>172906.22999999998</v>
      </c>
      <c r="AC272" s="15">
        <v>153</v>
      </c>
      <c r="AD272" s="17">
        <f t="shared" si="34"/>
        <v>1130.1060784313725</v>
      </c>
    </row>
    <row r="273" spans="2:30" x14ac:dyDescent="0.35">
      <c r="B273" s="20">
        <v>2122</v>
      </c>
      <c r="C273" s="19" t="s">
        <v>416</v>
      </c>
      <c r="D273" s="15" t="s">
        <v>1538</v>
      </c>
      <c r="E273" s="15" t="str">
        <f t="shared" si="35"/>
        <v>SUPERVISOR DE ACERO MINERO</v>
      </c>
      <c r="F273" s="15" t="str">
        <f t="shared" si="36"/>
        <v>EMPLEADO</v>
      </c>
      <c r="G273" s="19" t="s">
        <v>417</v>
      </c>
      <c r="H273" s="19">
        <f t="shared" si="37"/>
        <v>153</v>
      </c>
      <c r="I273" s="18">
        <f t="shared" si="38"/>
        <v>0</v>
      </c>
      <c r="J273" s="18">
        <f t="shared" si="39"/>
        <v>0</v>
      </c>
      <c r="K273" s="15" t="s">
        <v>276</v>
      </c>
      <c r="L273" s="16">
        <v>65730.599999999977</v>
      </c>
      <c r="M273" s="16">
        <v>8850</v>
      </c>
      <c r="N273" s="16">
        <v>2544</v>
      </c>
      <c r="O273" s="16">
        <v>5677.36</v>
      </c>
      <c r="P273" s="16">
        <v>6742.6599999999989</v>
      </c>
      <c r="Q273" s="16"/>
      <c r="R273" s="16"/>
      <c r="S273" s="16">
        <v>106</v>
      </c>
      <c r="T273" s="16">
        <v>77812.210000000006</v>
      </c>
      <c r="U273" s="16"/>
      <c r="V273" s="16">
        <v>1199</v>
      </c>
      <c r="W273" s="16">
        <v>3660.78</v>
      </c>
      <c r="X273" s="16"/>
      <c r="Y273" s="16"/>
      <c r="Z273" s="16">
        <v>848</v>
      </c>
      <c r="AA273" s="16"/>
      <c r="AB273" s="16">
        <f t="shared" si="40"/>
        <v>171474.61</v>
      </c>
      <c r="AC273" s="15">
        <v>153</v>
      </c>
      <c r="AD273" s="17">
        <f t="shared" si="34"/>
        <v>1120.7490849673202</v>
      </c>
    </row>
    <row r="274" spans="2:30" x14ac:dyDescent="0.35">
      <c r="B274" s="20">
        <v>2124</v>
      </c>
      <c r="C274" s="19" t="s">
        <v>418</v>
      </c>
      <c r="D274" s="15" t="s">
        <v>1538</v>
      </c>
      <c r="E274" s="15" t="str">
        <f t="shared" si="35"/>
        <v>AYUD. OPERADOR JUMBO</v>
      </c>
      <c r="F274" s="15" t="str">
        <f t="shared" si="36"/>
        <v>SINDICALIZADO</v>
      </c>
      <c r="G274" s="19" t="s">
        <v>419</v>
      </c>
      <c r="H274" s="19">
        <f t="shared" si="37"/>
        <v>153</v>
      </c>
      <c r="I274" s="18">
        <f t="shared" si="38"/>
        <v>0</v>
      </c>
      <c r="J274" s="18">
        <f t="shared" si="39"/>
        <v>0</v>
      </c>
      <c r="K274" s="15" t="s">
        <v>276</v>
      </c>
      <c r="L274" s="16">
        <v>43085.95</v>
      </c>
      <c r="M274" s="16">
        <v>8850</v>
      </c>
      <c r="N274" s="16"/>
      <c r="O274" s="16">
        <v>3010.49</v>
      </c>
      <c r="P274" s="16">
        <v>3038.7699999999995</v>
      </c>
      <c r="Q274" s="16"/>
      <c r="R274" s="16"/>
      <c r="S274" s="16"/>
      <c r="T274" s="16">
        <v>21250.230000000003</v>
      </c>
      <c r="U274" s="16"/>
      <c r="V274" s="16">
        <v>18400</v>
      </c>
      <c r="W274" s="16"/>
      <c r="X274" s="16"/>
      <c r="Y274" s="16"/>
      <c r="Z274" s="16">
        <v>11880.57</v>
      </c>
      <c r="AA274" s="16"/>
      <c r="AB274" s="16">
        <f t="shared" si="40"/>
        <v>85754.87</v>
      </c>
      <c r="AC274" s="15">
        <v>153</v>
      </c>
      <c r="AD274" s="17">
        <f t="shared" si="34"/>
        <v>560.48934640522873</v>
      </c>
    </row>
    <row r="275" spans="2:30" x14ac:dyDescent="0.35">
      <c r="B275" s="20">
        <v>2125</v>
      </c>
      <c r="C275" s="19" t="s">
        <v>420</v>
      </c>
      <c r="D275" s="15" t="s">
        <v>1538</v>
      </c>
      <c r="E275" s="15" t="str">
        <f t="shared" si="35"/>
        <v>AYUD. OPERADOR JUMBO</v>
      </c>
      <c r="F275" s="15" t="str">
        <f t="shared" si="36"/>
        <v>SINDICALIZADO</v>
      </c>
      <c r="G275" s="19" t="s">
        <v>278</v>
      </c>
      <c r="H275" s="19">
        <f t="shared" si="37"/>
        <v>153</v>
      </c>
      <c r="I275" s="18">
        <f t="shared" si="38"/>
        <v>1</v>
      </c>
      <c r="J275" s="18">
        <f t="shared" si="39"/>
        <v>0</v>
      </c>
      <c r="K275" s="15" t="s">
        <v>276</v>
      </c>
      <c r="L275" s="16">
        <v>42297.149999999994</v>
      </c>
      <c r="M275" s="16">
        <v>8850</v>
      </c>
      <c r="N275" s="16">
        <v>1696.38</v>
      </c>
      <c r="O275" s="16">
        <v>4312.8100000000004</v>
      </c>
      <c r="P275" s="16">
        <v>3925.9999999999995</v>
      </c>
      <c r="Q275" s="16"/>
      <c r="R275" s="16"/>
      <c r="S275" s="16"/>
      <c r="T275" s="16">
        <v>44231.44</v>
      </c>
      <c r="U275" s="16"/>
      <c r="V275" s="16"/>
      <c r="W275" s="16"/>
      <c r="X275" s="16">
        <v>300.25</v>
      </c>
      <c r="Y275" s="16"/>
      <c r="Z275" s="16"/>
      <c r="AA275" s="16"/>
      <c r="AB275" s="16">
        <f t="shared" si="40"/>
        <v>105013.53</v>
      </c>
      <c r="AC275" s="15">
        <v>153</v>
      </c>
      <c r="AD275" s="17">
        <f t="shared" si="34"/>
        <v>686.3629411764706</v>
      </c>
    </row>
    <row r="276" spans="2:30" x14ac:dyDescent="0.35">
      <c r="B276" s="20">
        <v>2127</v>
      </c>
      <c r="C276" s="19" t="s">
        <v>421</v>
      </c>
      <c r="D276" s="15" t="s">
        <v>1538</v>
      </c>
      <c r="E276" s="15" t="str">
        <f t="shared" si="35"/>
        <v>OPERADOR LANZADORA DE CONCRETO</v>
      </c>
      <c r="F276" s="15" t="str">
        <f t="shared" si="36"/>
        <v>SINDICALIZADO</v>
      </c>
      <c r="G276" s="19" t="s">
        <v>278</v>
      </c>
      <c r="H276" s="19">
        <f t="shared" si="37"/>
        <v>153</v>
      </c>
      <c r="I276" s="18">
        <f t="shared" si="38"/>
        <v>3</v>
      </c>
      <c r="J276" s="18">
        <f t="shared" si="39"/>
        <v>0</v>
      </c>
      <c r="K276" s="15" t="s">
        <v>276</v>
      </c>
      <c r="L276" s="16">
        <v>50772.44000000001</v>
      </c>
      <c r="M276" s="16">
        <v>8850</v>
      </c>
      <c r="N276" s="16">
        <v>2760.6400000000003</v>
      </c>
      <c r="O276" s="16">
        <v>5037.4799999999996</v>
      </c>
      <c r="P276" s="16">
        <v>4262.54</v>
      </c>
      <c r="Q276" s="16"/>
      <c r="R276" s="16"/>
      <c r="S276" s="16"/>
      <c r="T276" s="16">
        <v>72786.039999999994</v>
      </c>
      <c r="U276" s="16"/>
      <c r="V276" s="16"/>
      <c r="W276" s="16"/>
      <c r="X276" s="16">
        <v>707.68000000000006</v>
      </c>
      <c r="Y276" s="16"/>
      <c r="Z276" s="16">
        <v>362.6</v>
      </c>
      <c r="AA276" s="16"/>
      <c r="AB276" s="16">
        <f t="shared" si="40"/>
        <v>143398.86000000002</v>
      </c>
      <c r="AC276" s="15">
        <v>153</v>
      </c>
      <c r="AD276" s="17">
        <f t="shared" si="34"/>
        <v>937.24745098039227</v>
      </c>
    </row>
    <row r="277" spans="2:30" x14ac:dyDescent="0.35">
      <c r="B277" s="20">
        <v>2128</v>
      </c>
      <c r="C277" s="19" t="s">
        <v>423</v>
      </c>
      <c r="D277" s="15" t="s">
        <v>1538</v>
      </c>
      <c r="E277" s="15" t="str">
        <f t="shared" si="35"/>
        <v>AYUD. OPERADOR DE JUMBO A</v>
      </c>
      <c r="F277" s="15" t="str">
        <f t="shared" si="36"/>
        <v>SINDICALIZADO</v>
      </c>
      <c r="G277" s="19" t="s">
        <v>278</v>
      </c>
      <c r="H277" s="19">
        <f t="shared" si="37"/>
        <v>153</v>
      </c>
      <c r="I277" s="18">
        <f t="shared" si="38"/>
        <v>0</v>
      </c>
      <c r="J277" s="18">
        <f t="shared" si="39"/>
        <v>0</v>
      </c>
      <c r="K277" s="15" t="s">
        <v>276</v>
      </c>
      <c r="L277" s="16">
        <v>51462.600000000013</v>
      </c>
      <c r="M277" s="16">
        <v>8850</v>
      </c>
      <c r="N277" s="16">
        <v>2070.48</v>
      </c>
      <c r="O277" s="16">
        <v>5144.5099999999993</v>
      </c>
      <c r="P277" s="16">
        <v>5353.3099999999995</v>
      </c>
      <c r="Q277" s="16"/>
      <c r="R277" s="16"/>
      <c r="S277" s="16"/>
      <c r="T277" s="16">
        <v>37736</v>
      </c>
      <c r="U277" s="16"/>
      <c r="V277" s="16"/>
      <c r="W277" s="16"/>
      <c r="X277" s="16"/>
      <c r="Y277" s="16"/>
      <c r="Z277" s="16"/>
      <c r="AA277" s="16"/>
      <c r="AB277" s="16">
        <f t="shared" si="40"/>
        <v>110616.90000000001</v>
      </c>
      <c r="AC277" s="15">
        <v>153</v>
      </c>
      <c r="AD277" s="17">
        <f t="shared" si="34"/>
        <v>722.98627450980393</v>
      </c>
    </row>
    <row r="278" spans="2:30" x14ac:dyDescent="0.35">
      <c r="B278" s="20">
        <v>2129</v>
      </c>
      <c r="C278" s="19" t="s">
        <v>424</v>
      </c>
      <c r="D278" s="15" t="s">
        <v>1538</v>
      </c>
      <c r="E278" s="15" t="str">
        <f t="shared" si="35"/>
        <v>OPERADOR JUMBO</v>
      </c>
      <c r="F278" s="15" t="str">
        <f t="shared" si="36"/>
        <v>SINDICALIZADO</v>
      </c>
      <c r="G278" s="19" t="s">
        <v>278</v>
      </c>
      <c r="H278" s="19">
        <f t="shared" si="37"/>
        <v>153</v>
      </c>
      <c r="I278" s="18">
        <f t="shared" si="38"/>
        <v>0</v>
      </c>
      <c r="J278" s="18">
        <f t="shared" si="39"/>
        <v>0</v>
      </c>
      <c r="K278" s="15" t="s">
        <v>276</v>
      </c>
      <c r="L278" s="16">
        <v>61614.920000000006</v>
      </c>
      <c r="M278" s="16">
        <v>8850</v>
      </c>
      <c r="N278" s="16">
        <v>2937.2200000000003</v>
      </c>
      <c r="O278" s="16">
        <v>6244.9099999999989</v>
      </c>
      <c r="P278" s="16">
        <v>6455.2099999999991</v>
      </c>
      <c r="Q278" s="16"/>
      <c r="R278" s="16"/>
      <c r="S278" s="16"/>
      <c r="T278" s="16">
        <v>93572</v>
      </c>
      <c r="U278" s="16"/>
      <c r="V278" s="16">
        <v>737.38</v>
      </c>
      <c r="W278" s="16"/>
      <c r="X278" s="16"/>
      <c r="Y278" s="16"/>
      <c r="Z278" s="16"/>
      <c r="AA278" s="16"/>
      <c r="AB278" s="16">
        <f t="shared" si="40"/>
        <v>180411.64</v>
      </c>
      <c r="AC278" s="15">
        <v>153</v>
      </c>
      <c r="AD278" s="17">
        <f t="shared" si="34"/>
        <v>1179.161045751634</v>
      </c>
    </row>
    <row r="279" spans="2:30" x14ac:dyDescent="0.35">
      <c r="B279" s="20">
        <v>2130</v>
      </c>
      <c r="C279" s="19" t="s">
        <v>425</v>
      </c>
      <c r="D279" s="15" t="s">
        <v>1538</v>
      </c>
      <c r="E279" s="15" t="str">
        <f t="shared" si="35"/>
        <v>SUPERVISOR DE MINA</v>
      </c>
      <c r="F279" s="15" t="str">
        <f t="shared" si="36"/>
        <v>EMPLEADO</v>
      </c>
      <c r="G279" s="19" t="s">
        <v>278</v>
      </c>
      <c r="H279" s="19">
        <f t="shared" si="37"/>
        <v>153</v>
      </c>
      <c r="I279" s="18">
        <f t="shared" si="38"/>
        <v>0</v>
      </c>
      <c r="J279" s="18">
        <f t="shared" si="39"/>
        <v>0</v>
      </c>
      <c r="K279" s="15" t="s">
        <v>276</v>
      </c>
      <c r="L279" s="16">
        <v>64882.599999999984</v>
      </c>
      <c r="M279" s="16">
        <v>8850</v>
      </c>
      <c r="N279" s="16">
        <v>3392</v>
      </c>
      <c r="O279" s="16">
        <v>6690.7199999999993</v>
      </c>
      <c r="P279" s="16">
        <v>6781.8799999999992</v>
      </c>
      <c r="Q279" s="16"/>
      <c r="R279" s="16"/>
      <c r="S279" s="16">
        <v>219.95</v>
      </c>
      <c r="T279" s="16">
        <v>130196.60000000002</v>
      </c>
      <c r="U279" s="16"/>
      <c r="V279" s="16">
        <v>2890</v>
      </c>
      <c r="W279" s="16">
        <v>4904.26</v>
      </c>
      <c r="X279" s="16"/>
      <c r="Y279" s="16"/>
      <c r="Z279" s="16">
        <v>455.8</v>
      </c>
      <c r="AA279" s="16"/>
      <c r="AB279" s="16">
        <f t="shared" si="40"/>
        <v>228352.21000000002</v>
      </c>
      <c r="AC279" s="15">
        <v>153</v>
      </c>
      <c r="AD279" s="17">
        <f t="shared" si="34"/>
        <v>1492.4981045751636</v>
      </c>
    </row>
    <row r="280" spans="2:30" x14ac:dyDescent="0.35">
      <c r="B280" s="20">
        <v>2131</v>
      </c>
      <c r="C280" s="19" t="s">
        <v>426</v>
      </c>
      <c r="D280" s="15" t="s">
        <v>1538</v>
      </c>
      <c r="E280" s="15" t="str">
        <f t="shared" si="35"/>
        <v>PERFORISTA</v>
      </c>
      <c r="F280" s="15" t="str">
        <f t="shared" si="36"/>
        <v>SINDICALIZADO</v>
      </c>
      <c r="G280" s="19" t="s">
        <v>278</v>
      </c>
      <c r="H280" s="19">
        <f t="shared" si="37"/>
        <v>153</v>
      </c>
      <c r="I280" s="18">
        <f t="shared" si="38"/>
        <v>0</v>
      </c>
      <c r="J280" s="18">
        <f t="shared" si="39"/>
        <v>0</v>
      </c>
      <c r="K280" s="15" t="s">
        <v>276</v>
      </c>
      <c r="L280" s="16">
        <v>51117.51999999999</v>
      </c>
      <c r="M280" s="16">
        <v>8850</v>
      </c>
      <c r="N280" s="16">
        <v>2415.56</v>
      </c>
      <c r="O280" s="16">
        <v>4387.0700000000006</v>
      </c>
      <c r="P280" s="16">
        <v>5353.31</v>
      </c>
      <c r="Q280" s="16"/>
      <c r="R280" s="16"/>
      <c r="S280" s="16"/>
      <c r="T280" s="16">
        <v>54864.72</v>
      </c>
      <c r="U280" s="16"/>
      <c r="V280" s="16"/>
      <c r="W280" s="16"/>
      <c r="X280" s="16"/>
      <c r="Y280" s="16"/>
      <c r="Z280" s="16"/>
      <c r="AA280" s="16"/>
      <c r="AB280" s="16">
        <f t="shared" si="40"/>
        <v>126988.18</v>
      </c>
      <c r="AC280" s="15">
        <v>153</v>
      </c>
      <c r="AD280" s="17">
        <f t="shared" si="34"/>
        <v>829.98810457516333</v>
      </c>
    </row>
    <row r="281" spans="2:30" x14ac:dyDescent="0.35">
      <c r="B281" s="20">
        <v>2132</v>
      </c>
      <c r="C281" s="19" t="s">
        <v>427</v>
      </c>
      <c r="D281" s="15" t="s">
        <v>1538</v>
      </c>
      <c r="E281" s="15" t="str">
        <f t="shared" si="35"/>
        <v>AYUD. CARGADOR DE BARRENOS A</v>
      </c>
      <c r="F281" s="15" t="str">
        <f t="shared" si="36"/>
        <v>SINDICALIZADO</v>
      </c>
      <c r="G281" s="19" t="s">
        <v>278</v>
      </c>
      <c r="H281" s="19">
        <f t="shared" si="37"/>
        <v>153</v>
      </c>
      <c r="I281" s="18">
        <f t="shared" si="38"/>
        <v>1</v>
      </c>
      <c r="J281" s="18">
        <f t="shared" si="39"/>
        <v>0</v>
      </c>
      <c r="K281" s="15" t="s">
        <v>276</v>
      </c>
      <c r="L281" s="16">
        <v>51117.51999999999</v>
      </c>
      <c r="M281" s="16">
        <v>8850</v>
      </c>
      <c r="N281" s="16">
        <v>2415.56</v>
      </c>
      <c r="O281" s="16">
        <v>4478.34</v>
      </c>
      <c r="P281" s="16">
        <v>5353.31</v>
      </c>
      <c r="Q281" s="16"/>
      <c r="R281" s="16"/>
      <c r="S281" s="16"/>
      <c r="T281" s="16">
        <v>36055.199999999997</v>
      </c>
      <c r="U281" s="16"/>
      <c r="V281" s="16"/>
      <c r="W281" s="16"/>
      <c r="X281" s="16"/>
      <c r="Y281" s="16"/>
      <c r="Z281" s="16"/>
      <c r="AA281" s="16"/>
      <c r="AB281" s="16">
        <f t="shared" si="40"/>
        <v>108269.92999999998</v>
      </c>
      <c r="AC281" s="15">
        <v>153</v>
      </c>
      <c r="AD281" s="17">
        <f t="shared" si="34"/>
        <v>707.64660130718937</v>
      </c>
    </row>
    <row r="282" spans="2:30" x14ac:dyDescent="0.35">
      <c r="B282" s="20">
        <v>2133</v>
      </c>
      <c r="C282" s="19" t="s">
        <v>428</v>
      </c>
      <c r="D282" s="15" t="s">
        <v>1538</v>
      </c>
      <c r="E282" s="15" t="str">
        <f t="shared" si="35"/>
        <v>OPERADOR JUMBO</v>
      </c>
      <c r="F282" s="15" t="str">
        <f t="shared" si="36"/>
        <v>SINDICALIZADO</v>
      </c>
      <c r="G282" s="19" t="s">
        <v>278</v>
      </c>
      <c r="H282" s="19">
        <f t="shared" si="37"/>
        <v>153</v>
      </c>
      <c r="I282" s="18">
        <f t="shared" si="38"/>
        <v>0</v>
      </c>
      <c r="J282" s="18">
        <f t="shared" si="39"/>
        <v>0</v>
      </c>
      <c r="K282" s="15" t="s">
        <v>276</v>
      </c>
      <c r="L282" s="16">
        <v>61215.340000000026</v>
      </c>
      <c r="M282" s="16">
        <v>8850</v>
      </c>
      <c r="N282" s="16">
        <v>3336.7999999999997</v>
      </c>
      <c r="O282" s="16">
        <v>6203.1999999999989</v>
      </c>
      <c r="P282" s="16">
        <v>6455.2099999999991</v>
      </c>
      <c r="Q282" s="16"/>
      <c r="R282" s="16"/>
      <c r="S282" s="16"/>
      <c r="T282" s="16">
        <v>85978</v>
      </c>
      <c r="U282" s="16"/>
      <c r="V282" s="16">
        <v>2828.8</v>
      </c>
      <c r="W282" s="16"/>
      <c r="X282" s="16"/>
      <c r="Y282" s="16"/>
      <c r="Z282" s="16"/>
      <c r="AA282" s="16"/>
      <c r="AB282" s="16">
        <f t="shared" si="40"/>
        <v>174867.35</v>
      </c>
      <c r="AC282" s="15">
        <v>153</v>
      </c>
      <c r="AD282" s="17">
        <f t="shared" si="34"/>
        <v>1142.9238562091505</v>
      </c>
    </row>
    <row r="283" spans="2:30" x14ac:dyDescent="0.35">
      <c r="B283" s="20">
        <v>2134</v>
      </c>
      <c r="C283" s="19" t="s">
        <v>429</v>
      </c>
      <c r="D283" s="15" t="s">
        <v>1538</v>
      </c>
      <c r="E283" s="15" t="str">
        <f t="shared" si="35"/>
        <v>OPERADOR  RAPTOR</v>
      </c>
      <c r="F283" s="15" t="str">
        <f t="shared" si="36"/>
        <v>SINDICALIZADO</v>
      </c>
      <c r="G283" s="19" t="s">
        <v>278</v>
      </c>
      <c r="H283" s="19">
        <f t="shared" si="37"/>
        <v>153</v>
      </c>
      <c r="I283" s="18">
        <f t="shared" si="38"/>
        <v>0</v>
      </c>
      <c r="J283" s="18">
        <f t="shared" si="39"/>
        <v>0</v>
      </c>
      <c r="K283" s="15" t="s">
        <v>276</v>
      </c>
      <c r="L283" s="16">
        <v>61632.440000000017</v>
      </c>
      <c r="M283" s="16">
        <v>8850</v>
      </c>
      <c r="N283" s="16">
        <v>2919.7</v>
      </c>
      <c r="O283" s="16">
        <v>6368.2899999999991</v>
      </c>
      <c r="P283" s="16">
        <v>6455.2099999999991</v>
      </c>
      <c r="Q283" s="16"/>
      <c r="R283" s="16"/>
      <c r="S283" s="16"/>
      <c r="T283" s="16">
        <v>51968.86</v>
      </c>
      <c r="U283" s="16"/>
      <c r="V283" s="16"/>
      <c r="W283" s="16"/>
      <c r="X283" s="16"/>
      <c r="Y283" s="16"/>
      <c r="Z283" s="16"/>
      <c r="AA283" s="16"/>
      <c r="AB283" s="16">
        <f t="shared" si="40"/>
        <v>138194.5</v>
      </c>
      <c r="AC283" s="15">
        <v>153</v>
      </c>
      <c r="AD283" s="17">
        <f t="shared" si="34"/>
        <v>903.2320261437909</v>
      </c>
    </row>
    <row r="284" spans="2:30" x14ac:dyDescent="0.35">
      <c r="B284" s="20">
        <v>2135</v>
      </c>
      <c r="C284" s="19" t="s">
        <v>430</v>
      </c>
      <c r="D284" s="15" t="s">
        <v>1538</v>
      </c>
      <c r="E284" s="15" t="str">
        <f t="shared" si="35"/>
        <v>PERFORISTA</v>
      </c>
      <c r="F284" s="15" t="str">
        <f t="shared" si="36"/>
        <v>SINDICALIZADO</v>
      </c>
      <c r="G284" s="19" t="s">
        <v>278</v>
      </c>
      <c r="H284" s="19">
        <f t="shared" si="37"/>
        <v>153</v>
      </c>
      <c r="I284" s="18">
        <f t="shared" si="38"/>
        <v>0</v>
      </c>
      <c r="J284" s="18">
        <f t="shared" si="39"/>
        <v>0</v>
      </c>
      <c r="K284" s="15" t="s">
        <v>276</v>
      </c>
      <c r="L284" s="16">
        <v>50772.439999999995</v>
      </c>
      <c r="M284" s="16">
        <v>8850</v>
      </c>
      <c r="N284" s="16">
        <v>2760.6400000000003</v>
      </c>
      <c r="O284" s="16">
        <v>5282.54</v>
      </c>
      <c r="P284" s="16">
        <v>5353.31</v>
      </c>
      <c r="Q284" s="16"/>
      <c r="R284" s="16"/>
      <c r="S284" s="16"/>
      <c r="T284" s="16">
        <v>56195.380000000005</v>
      </c>
      <c r="U284" s="16"/>
      <c r="V284" s="16"/>
      <c r="W284" s="16"/>
      <c r="X284" s="16"/>
      <c r="Y284" s="16"/>
      <c r="Z284" s="16"/>
      <c r="AA284" s="16"/>
      <c r="AB284" s="16">
        <f t="shared" si="40"/>
        <v>129214.31</v>
      </c>
      <c r="AC284" s="15">
        <v>153</v>
      </c>
      <c r="AD284" s="17">
        <f t="shared" si="34"/>
        <v>844.53797385620919</v>
      </c>
    </row>
    <row r="285" spans="2:30" x14ac:dyDescent="0.35">
      <c r="B285" s="20">
        <v>2136</v>
      </c>
      <c r="C285" s="19" t="s">
        <v>431</v>
      </c>
      <c r="D285" s="15" t="s">
        <v>1538</v>
      </c>
      <c r="E285" s="15" t="str">
        <f t="shared" si="35"/>
        <v>AYUD. OPERADOR DE JUMBO A</v>
      </c>
      <c r="F285" s="15" t="str">
        <f t="shared" si="36"/>
        <v>SINDICALIZADO</v>
      </c>
      <c r="G285" s="19" t="s">
        <v>278</v>
      </c>
      <c r="H285" s="19">
        <f t="shared" si="37"/>
        <v>153</v>
      </c>
      <c r="I285" s="18">
        <f t="shared" si="38"/>
        <v>1</v>
      </c>
      <c r="J285" s="18">
        <f t="shared" si="39"/>
        <v>0</v>
      </c>
      <c r="K285" s="15" t="s">
        <v>276</v>
      </c>
      <c r="L285" s="16">
        <v>51117.52</v>
      </c>
      <c r="M285" s="16">
        <v>8850</v>
      </c>
      <c r="N285" s="16">
        <v>2415.56</v>
      </c>
      <c r="O285" s="16">
        <v>2436.6</v>
      </c>
      <c r="P285" s="16">
        <v>5353.31</v>
      </c>
      <c r="Q285" s="16"/>
      <c r="R285" s="16"/>
      <c r="S285" s="16"/>
      <c r="T285" s="16">
        <v>41465</v>
      </c>
      <c r="U285" s="16"/>
      <c r="V285" s="16"/>
      <c r="W285" s="16"/>
      <c r="X285" s="16"/>
      <c r="Y285" s="16"/>
      <c r="Z285" s="16"/>
      <c r="AA285" s="16"/>
      <c r="AB285" s="16">
        <f t="shared" si="40"/>
        <v>111637.98999999999</v>
      </c>
      <c r="AC285" s="15">
        <v>153</v>
      </c>
      <c r="AD285" s="17">
        <f t="shared" si="34"/>
        <v>729.66006535947702</v>
      </c>
    </row>
    <row r="286" spans="2:30" x14ac:dyDescent="0.35">
      <c r="B286" s="20">
        <v>2137</v>
      </c>
      <c r="C286" s="19" t="s">
        <v>432</v>
      </c>
      <c r="D286" s="15" t="s">
        <v>1538</v>
      </c>
      <c r="E286" s="15" t="str">
        <f t="shared" si="35"/>
        <v>PERFORISTA</v>
      </c>
      <c r="F286" s="15" t="str">
        <f t="shared" si="36"/>
        <v>SINDICALIZADO</v>
      </c>
      <c r="G286" s="19" t="s">
        <v>278</v>
      </c>
      <c r="H286" s="19">
        <f t="shared" si="37"/>
        <v>153</v>
      </c>
      <c r="I286" s="18">
        <f t="shared" si="38"/>
        <v>0</v>
      </c>
      <c r="J286" s="18">
        <f t="shared" si="39"/>
        <v>0</v>
      </c>
      <c r="K286" s="15" t="s">
        <v>276</v>
      </c>
      <c r="L286" s="16">
        <v>50772.439999999995</v>
      </c>
      <c r="M286" s="16">
        <v>8850</v>
      </c>
      <c r="N286" s="16">
        <v>2760.6400000000003</v>
      </c>
      <c r="O286" s="16">
        <v>4971.96</v>
      </c>
      <c r="P286" s="16">
        <v>5284.2900000000009</v>
      </c>
      <c r="Q286" s="16"/>
      <c r="R286" s="16"/>
      <c r="S286" s="16"/>
      <c r="T286" s="16">
        <v>45213</v>
      </c>
      <c r="U286" s="16"/>
      <c r="V286" s="16"/>
      <c r="W286" s="16"/>
      <c r="X286" s="16"/>
      <c r="Y286" s="16"/>
      <c r="Z286" s="16">
        <v>690.16</v>
      </c>
      <c r="AA286" s="16"/>
      <c r="AB286" s="16">
        <f t="shared" si="40"/>
        <v>117162.16999999998</v>
      </c>
      <c r="AC286" s="15">
        <v>153</v>
      </c>
      <c r="AD286" s="17">
        <f t="shared" si="34"/>
        <v>765.765816993464</v>
      </c>
    </row>
    <row r="287" spans="2:30" x14ac:dyDescent="0.35">
      <c r="B287" s="20">
        <v>2138</v>
      </c>
      <c r="C287" s="19" t="s">
        <v>433</v>
      </c>
      <c r="D287" s="15" t="s">
        <v>1538</v>
      </c>
      <c r="E287" s="15" t="str">
        <f t="shared" si="35"/>
        <v>PARRILLERO</v>
      </c>
      <c r="F287" s="15" t="str">
        <f t="shared" si="36"/>
        <v>SINDICALIZADO</v>
      </c>
      <c r="G287" s="19" t="s">
        <v>278</v>
      </c>
      <c r="H287" s="19">
        <f t="shared" si="37"/>
        <v>153</v>
      </c>
      <c r="I287" s="18">
        <f t="shared" si="38"/>
        <v>2</v>
      </c>
      <c r="J287" s="18">
        <f t="shared" si="39"/>
        <v>0</v>
      </c>
      <c r="K287" s="15" t="s">
        <v>276</v>
      </c>
      <c r="L287" s="16">
        <v>43188.320000000007</v>
      </c>
      <c r="M287" s="16">
        <v>8850</v>
      </c>
      <c r="N287" s="16">
        <v>1979.1100000000001</v>
      </c>
      <c r="O287" s="16">
        <v>3905.8199999999997</v>
      </c>
      <c r="P287" s="16">
        <v>3557.47</v>
      </c>
      <c r="Q287" s="16"/>
      <c r="R287" s="16"/>
      <c r="S287" s="16"/>
      <c r="T287" s="16">
        <v>29972.739999999998</v>
      </c>
      <c r="U287" s="16"/>
      <c r="V287" s="16"/>
      <c r="W287" s="16"/>
      <c r="X287" s="16">
        <v>610.93000000000006</v>
      </c>
      <c r="Y287" s="16"/>
      <c r="Z287" s="16"/>
      <c r="AA287" s="16"/>
      <c r="AB287" s="16">
        <f t="shared" si="40"/>
        <v>90842.530000000013</v>
      </c>
      <c r="AC287" s="15">
        <v>153</v>
      </c>
      <c r="AD287" s="17">
        <f t="shared" si="34"/>
        <v>593.74202614379089</v>
      </c>
    </row>
    <row r="288" spans="2:30" x14ac:dyDescent="0.35">
      <c r="B288" s="20">
        <v>2141</v>
      </c>
      <c r="C288" s="19" t="s">
        <v>435</v>
      </c>
      <c r="D288" s="15" t="s">
        <v>1538</v>
      </c>
      <c r="E288" s="15" t="str">
        <f t="shared" si="35"/>
        <v>OPERADOR DE SCOOP TRAM</v>
      </c>
      <c r="F288" s="15" t="str">
        <f t="shared" si="36"/>
        <v>SINDICALIZADO</v>
      </c>
      <c r="G288" s="19" t="s">
        <v>278</v>
      </c>
      <c r="H288" s="19">
        <f t="shared" si="37"/>
        <v>153</v>
      </c>
      <c r="I288" s="18">
        <f t="shared" si="38"/>
        <v>5</v>
      </c>
      <c r="J288" s="18">
        <f t="shared" si="39"/>
        <v>0</v>
      </c>
      <c r="K288" s="15" t="s">
        <v>276</v>
      </c>
      <c r="L288" s="16">
        <v>61215.339999999989</v>
      </c>
      <c r="M288" s="16">
        <v>8850</v>
      </c>
      <c r="N288" s="16">
        <v>3336.8</v>
      </c>
      <c r="O288" s="16">
        <v>4680.6200000000008</v>
      </c>
      <c r="P288" s="16">
        <v>4468.5600000000004</v>
      </c>
      <c r="Q288" s="16"/>
      <c r="R288" s="16"/>
      <c r="S288" s="16">
        <v>104.28</v>
      </c>
      <c r="T288" s="16">
        <v>57644</v>
      </c>
      <c r="U288" s="16"/>
      <c r="V288" s="16">
        <v>4068.43</v>
      </c>
      <c r="W288" s="16"/>
      <c r="X288" s="16">
        <v>1685.92</v>
      </c>
      <c r="Y288" s="16"/>
      <c r="Z288" s="16">
        <v>417.1</v>
      </c>
      <c r="AA288" s="16"/>
      <c r="AB288" s="16">
        <f t="shared" si="40"/>
        <v>142265.00999999998</v>
      </c>
      <c r="AC288" s="15">
        <v>153</v>
      </c>
      <c r="AD288" s="17">
        <f t="shared" si="34"/>
        <v>929.83666666666659</v>
      </c>
    </row>
    <row r="289" spans="2:30" x14ac:dyDescent="0.35">
      <c r="B289" s="20">
        <v>2142</v>
      </c>
      <c r="C289" s="19" t="s">
        <v>436</v>
      </c>
      <c r="D289" s="15" t="s">
        <v>1538</v>
      </c>
      <c r="E289" s="15" t="str">
        <f t="shared" si="35"/>
        <v>OPERADOR RETROEXCAVADORA</v>
      </c>
      <c r="F289" s="15" t="str">
        <f t="shared" si="36"/>
        <v>SINDICALIZADO</v>
      </c>
      <c r="G289" s="19" t="s">
        <v>278</v>
      </c>
      <c r="H289" s="19">
        <f t="shared" si="37"/>
        <v>153</v>
      </c>
      <c r="I289" s="18">
        <f t="shared" si="38"/>
        <v>0</v>
      </c>
      <c r="J289" s="18">
        <f t="shared" si="39"/>
        <v>0</v>
      </c>
      <c r="K289" s="15" t="s">
        <v>276</v>
      </c>
      <c r="L289" s="16">
        <v>51462.599999999991</v>
      </c>
      <c r="M289" s="16">
        <v>8850</v>
      </c>
      <c r="N289" s="16">
        <v>2070.48</v>
      </c>
      <c r="O289" s="16">
        <v>5211.7700000000004</v>
      </c>
      <c r="P289" s="16">
        <v>5282.54</v>
      </c>
      <c r="Q289" s="16"/>
      <c r="R289" s="16"/>
      <c r="S289" s="16"/>
      <c r="T289" s="16">
        <v>40410.82</v>
      </c>
      <c r="U289" s="16"/>
      <c r="V289" s="16"/>
      <c r="W289" s="16"/>
      <c r="X289" s="16"/>
      <c r="Y289" s="16"/>
      <c r="Z289" s="16">
        <v>707.68000000000006</v>
      </c>
      <c r="AA289" s="16"/>
      <c r="AB289" s="16">
        <f t="shared" si="40"/>
        <v>112580.53</v>
      </c>
      <c r="AC289" s="15">
        <v>153</v>
      </c>
      <c r="AD289" s="17">
        <f t="shared" si="34"/>
        <v>735.82045751633984</v>
      </c>
    </row>
    <row r="290" spans="2:30" x14ac:dyDescent="0.35">
      <c r="B290" s="20">
        <v>2143</v>
      </c>
      <c r="C290" s="19" t="s">
        <v>437</v>
      </c>
      <c r="D290" s="15" t="s">
        <v>1538</v>
      </c>
      <c r="E290" s="15" t="str">
        <f t="shared" si="35"/>
        <v>AYUD. OPERADOR DE JUMBO A</v>
      </c>
      <c r="F290" s="15" t="str">
        <f t="shared" si="36"/>
        <v>SINDICALIZADO</v>
      </c>
      <c r="G290" s="19" t="s">
        <v>278</v>
      </c>
      <c r="H290" s="19">
        <f t="shared" si="37"/>
        <v>153</v>
      </c>
      <c r="I290" s="18">
        <f t="shared" si="38"/>
        <v>1</v>
      </c>
      <c r="J290" s="18">
        <f t="shared" si="39"/>
        <v>0</v>
      </c>
      <c r="K290" s="15" t="s">
        <v>276</v>
      </c>
      <c r="L290" s="16">
        <v>51099.999999999993</v>
      </c>
      <c r="M290" s="16">
        <v>8850</v>
      </c>
      <c r="N290" s="16">
        <v>2433.08</v>
      </c>
      <c r="O290" s="16">
        <v>5215.2699999999995</v>
      </c>
      <c r="P290" s="16">
        <v>4801.18</v>
      </c>
      <c r="Q290" s="16"/>
      <c r="R290" s="16"/>
      <c r="S290" s="16"/>
      <c r="T290" s="16">
        <v>37021</v>
      </c>
      <c r="U290" s="16"/>
      <c r="V290" s="16"/>
      <c r="W290" s="16"/>
      <c r="X290" s="16">
        <v>345.08</v>
      </c>
      <c r="Y290" s="16"/>
      <c r="Z290" s="16">
        <v>345.08</v>
      </c>
      <c r="AA290" s="16"/>
      <c r="AB290" s="16">
        <f t="shared" si="40"/>
        <v>108730.37</v>
      </c>
      <c r="AC290" s="15">
        <v>153</v>
      </c>
      <c r="AD290" s="17">
        <f t="shared" si="34"/>
        <v>710.65601307189536</v>
      </c>
    </row>
    <row r="291" spans="2:30" x14ac:dyDescent="0.35">
      <c r="B291" s="20">
        <v>2144</v>
      </c>
      <c r="C291" s="19" t="s">
        <v>438</v>
      </c>
      <c r="D291" s="15" t="s">
        <v>1538</v>
      </c>
      <c r="E291" s="15" t="str">
        <f t="shared" si="35"/>
        <v>PARRILLERO</v>
      </c>
      <c r="F291" s="15" t="str">
        <f t="shared" si="36"/>
        <v>SINDICALIZADO</v>
      </c>
      <c r="G291" s="19" t="s">
        <v>278</v>
      </c>
      <c r="H291" s="19">
        <f t="shared" si="37"/>
        <v>153</v>
      </c>
      <c r="I291" s="18">
        <f t="shared" si="38"/>
        <v>0</v>
      </c>
      <c r="J291" s="18">
        <f t="shared" si="39"/>
        <v>0</v>
      </c>
      <c r="K291" s="15" t="s">
        <v>276</v>
      </c>
      <c r="L291" s="16">
        <v>43188.320000000007</v>
      </c>
      <c r="M291" s="16">
        <v>8850</v>
      </c>
      <c r="N291" s="16">
        <v>1979.1100000000001</v>
      </c>
      <c r="O291" s="16">
        <v>4483.95</v>
      </c>
      <c r="P291" s="16">
        <v>4516.7699999999995</v>
      </c>
      <c r="Q291" s="16"/>
      <c r="R291" s="16"/>
      <c r="S291" s="16"/>
      <c r="T291" s="16">
        <v>29972.739999999998</v>
      </c>
      <c r="U291" s="16"/>
      <c r="V291" s="16"/>
      <c r="W291" s="16"/>
      <c r="X291" s="16"/>
      <c r="Y291" s="16"/>
      <c r="Z291" s="16"/>
      <c r="AA291" s="16"/>
      <c r="AB291" s="16">
        <f t="shared" si="40"/>
        <v>92990.89</v>
      </c>
      <c r="AC291" s="15">
        <v>153</v>
      </c>
      <c r="AD291" s="17">
        <f t="shared" si="34"/>
        <v>607.78359477124184</v>
      </c>
    </row>
    <row r="292" spans="2:30" x14ac:dyDescent="0.35">
      <c r="B292" s="20">
        <v>2145</v>
      </c>
      <c r="C292" s="19" t="s">
        <v>439</v>
      </c>
      <c r="D292" s="15" t="s">
        <v>1538</v>
      </c>
      <c r="E292" s="15" t="str">
        <f t="shared" si="35"/>
        <v>AUXILIAR SEGURIDAD E HIGIENE</v>
      </c>
      <c r="F292" s="15" t="str">
        <f t="shared" si="36"/>
        <v>EMPLEADO</v>
      </c>
      <c r="G292" s="19" t="s">
        <v>34</v>
      </c>
      <c r="H292" s="19">
        <f t="shared" si="37"/>
        <v>153</v>
      </c>
      <c r="I292" s="18">
        <f t="shared" si="38"/>
        <v>1</v>
      </c>
      <c r="J292" s="18">
        <f t="shared" si="39"/>
        <v>0</v>
      </c>
      <c r="K292" s="15" t="s">
        <v>276</v>
      </c>
      <c r="L292" s="16">
        <v>53860.109999999986</v>
      </c>
      <c r="M292" s="16">
        <v>8850</v>
      </c>
      <c r="N292" s="16">
        <v>1372</v>
      </c>
      <c r="O292" s="16">
        <v>2308.41</v>
      </c>
      <c r="P292" s="16">
        <v>5523.22</v>
      </c>
      <c r="Q292" s="16"/>
      <c r="R292" s="16"/>
      <c r="S292" s="16"/>
      <c r="T292" s="16"/>
      <c r="U292" s="16"/>
      <c r="V292" s="16"/>
      <c r="W292" s="16">
        <v>1443.17</v>
      </c>
      <c r="X292" s="16"/>
      <c r="Y292" s="16"/>
      <c r="Z292" s="16"/>
      <c r="AA292" s="16"/>
      <c r="AB292" s="16">
        <f t="shared" si="40"/>
        <v>73356.909999999989</v>
      </c>
      <c r="AC292" s="15">
        <v>153</v>
      </c>
      <c r="AD292" s="17">
        <f t="shared" si="34"/>
        <v>479.45692810457507</v>
      </c>
    </row>
    <row r="293" spans="2:30" x14ac:dyDescent="0.35">
      <c r="B293" s="20">
        <v>2146</v>
      </c>
      <c r="C293" s="19" t="s">
        <v>442</v>
      </c>
      <c r="D293" s="15" t="s">
        <v>1538</v>
      </c>
      <c r="E293" s="15" t="str">
        <f t="shared" si="35"/>
        <v>OPERADOR JUMBO</v>
      </c>
      <c r="F293" s="15" t="str">
        <f t="shared" si="36"/>
        <v>SINDICALIZADO</v>
      </c>
      <c r="G293" s="19" t="s">
        <v>278</v>
      </c>
      <c r="H293" s="19">
        <f t="shared" si="37"/>
        <v>153</v>
      </c>
      <c r="I293" s="18">
        <f t="shared" si="38"/>
        <v>2</v>
      </c>
      <c r="J293" s="18">
        <f t="shared" si="39"/>
        <v>0</v>
      </c>
      <c r="K293" s="15" t="s">
        <v>276</v>
      </c>
      <c r="L293" s="16">
        <v>61632.439999999988</v>
      </c>
      <c r="M293" s="16">
        <v>8850</v>
      </c>
      <c r="N293" s="16">
        <v>2919.7</v>
      </c>
      <c r="O293" s="16">
        <v>5655.7200000000012</v>
      </c>
      <c r="P293" s="16">
        <v>6246.6599999999989</v>
      </c>
      <c r="Q293" s="16"/>
      <c r="R293" s="16"/>
      <c r="S293" s="16"/>
      <c r="T293" s="16">
        <v>81079</v>
      </c>
      <c r="U293" s="16"/>
      <c r="V293" s="16">
        <v>2881.6</v>
      </c>
      <c r="W293" s="16"/>
      <c r="X293" s="16"/>
      <c r="Y293" s="16"/>
      <c r="Z293" s="16">
        <v>2085.5</v>
      </c>
      <c r="AA293" s="16"/>
      <c r="AB293" s="16">
        <f t="shared" si="40"/>
        <v>167179.62</v>
      </c>
      <c r="AC293" s="15">
        <v>153</v>
      </c>
      <c r="AD293" s="17">
        <f t="shared" si="34"/>
        <v>1092.6772549019609</v>
      </c>
    </row>
    <row r="294" spans="2:30" x14ac:dyDescent="0.35">
      <c r="B294" s="20">
        <v>2147</v>
      </c>
      <c r="C294" s="19" t="s">
        <v>443</v>
      </c>
      <c r="D294" s="15" t="s">
        <v>1538</v>
      </c>
      <c r="E294" s="15" t="str">
        <f t="shared" si="35"/>
        <v>SUPERVISOR DE MINA</v>
      </c>
      <c r="F294" s="15" t="str">
        <f t="shared" si="36"/>
        <v>EMPLEADO</v>
      </c>
      <c r="G294" s="19" t="s">
        <v>278</v>
      </c>
      <c r="H294" s="19">
        <f t="shared" si="37"/>
        <v>153</v>
      </c>
      <c r="I294" s="18">
        <f t="shared" si="38"/>
        <v>0</v>
      </c>
      <c r="J294" s="18">
        <f t="shared" si="39"/>
        <v>0</v>
      </c>
      <c r="K294" s="15" t="s">
        <v>276</v>
      </c>
      <c r="L294" s="16">
        <v>65306.599999999984</v>
      </c>
      <c r="M294" s="16">
        <v>8850</v>
      </c>
      <c r="N294" s="16">
        <v>2968</v>
      </c>
      <c r="O294" s="16">
        <v>6602.74</v>
      </c>
      <c r="P294" s="16">
        <v>6827.4599999999991</v>
      </c>
      <c r="Q294" s="16"/>
      <c r="R294" s="16"/>
      <c r="S294" s="16">
        <v>212</v>
      </c>
      <c r="T294" s="16">
        <v>130196.60000000002</v>
      </c>
      <c r="U294" s="16"/>
      <c r="V294" s="16">
        <v>2988</v>
      </c>
      <c r="W294" s="16">
        <v>5028.43</v>
      </c>
      <c r="X294" s="16"/>
      <c r="Y294" s="16"/>
      <c r="Z294" s="16"/>
      <c r="AA294" s="16"/>
      <c r="AB294" s="16">
        <f t="shared" si="40"/>
        <v>228979.83000000002</v>
      </c>
      <c r="AC294" s="15">
        <v>153</v>
      </c>
      <c r="AD294" s="17">
        <f t="shared" si="34"/>
        <v>1496.6001960784315</v>
      </c>
    </row>
    <row r="295" spans="2:30" x14ac:dyDescent="0.35">
      <c r="B295" s="20">
        <v>2148</v>
      </c>
      <c r="C295" s="19" t="s">
        <v>444</v>
      </c>
      <c r="D295" s="15" t="s">
        <v>1538</v>
      </c>
      <c r="E295" s="15" t="str">
        <f t="shared" si="35"/>
        <v>OPERADOR RETROEXCAVADORA</v>
      </c>
      <c r="F295" s="15" t="str">
        <f t="shared" si="36"/>
        <v>SINDICALIZADO</v>
      </c>
      <c r="G295" s="19" t="s">
        <v>278</v>
      </c>
      <c r="H295" s="19">
        <f t="shared" si="37"/>
        <v>153</v>
      </c>
      <c r="I295" s="18">
        <f t="shared" si="38"/>
        <v>6</v>
      </c>
      <c r="J295" s="18">
        <f t="shared" si="39"/>
        <v>0</v>
      </c>
      <c r="K295" s="15" t="s">
        <v>276</v>
      </c>
      <c r="L295" s="16">
        <v>50772.439999999995</v>
      </c>
      <c r="M295" s="16">
        <v>8850</v>
      </c>
      <c r="N295" s="16">
        <v>2760.6400000000003</v>
      </c>
      <c r="O295" s="16">
        <v>4542.1000000000004</v>
      </c>
      <c r="P295" s="16">
        <v>4318.07</v>
      </c>
      <c r="Q295" s="16"/>
      <c r="R295" s="16"/>
      <c r="S295" s="16"/>
      <c r="T295" s="16">
        <v>40410.82</v>
      </c>
      <c r="U295" s="16"/>
      <c r="V295" s="16"/>
      <c r="W295" s="16"/>
      <c r="X295" s="16">
        <v>690.16</v>
      </c>
      <c r="Y295" s="16"/>
      <c r="Z295" s="16"/>
      <c r="AA295" s="16"/>
      <c r="AB295" s="16">
        <f t="shared" si="40"/>
        <v>110963.91</v>
      </c>
      <c r="AC295" s="15">
        <v>153</v>
      </c>
      <c r="AD295" s="17">
        <f t="shared" si="34"/>
        <v>725.25431372549019</v>
      </c>
    </row>
    <row r="296" spans="2:30" x14ac:dyDescent="0.35">
      <c r="B296" s="20">
        <v>2149</v>
      </c>
      <c r="C296" s="19" t="s">
        <v>445</v>
      </c>
      <c r="D296" s="15" t="s">
        <v>1538</v>
      </c>
      <c r="E296" s="15" t="str">
        <f t="shared" si="35"/>
        <v>CARGADOR BARRENOS</v>
      </c>
      <c r="F296" s="15" t="str">
        <f t="shared" si="36"/>
        <v>SINDICALIZADO</v>
      </c>
      <c r="G296" s="19" t="s">
        <v>278</v>
      </c>
      <c r="H296" s="19">
        <f t="shared" si="37"/>
        <v>153</v>
      </c>
      <c r="I296" s="18">
        <f t="shared" si="38"/>
        <v>1</v>
      </c>
      <c r="J296" s="18">
        <f t="shared" si="39"/>
        <v>0</v>
      </c>
      <c r="K296" s="15" t="s">
        <v>276</v>
      </c>
      <c r="L296" s="16">
        <v>46405.8</v>
      </c>
      <c r="M296" s="16">
        <v>8850</v>
      </c>
      <c r="N296" s="16">
        <v>1864.08</v>
      </c>
      <c r="O296" s="16">
        <v>4100.1499999999996</v>
      </c>
      <c r="P296" s="16">
        <v>4303.62</v>
      </c>
      <c r="Q296" s="16"/>
      <c r="R296" s="16"/>
      <c r="S296" s="16"/>
      <c r="T296" s="16">
        <v>63946.380000000005</v>
      </c>
      <c r="U296" s="16"/>
      <c r="V296" s="16"/>
      <c r="W296" s="16"/>
      <c r="X296" s="16"/>
      <c r="Y296" s="16">
        <v>328.2</v>
      </c>
      <c r="Z296" s="16">
        <v>310.68</v>
      </c>
      <c r="AA296" s="16"/>
      <c r="AB296" s="16">
        <f t="shared" si="40"/>
        <v>128831.15000000001</v>
      </c>
      <c r="AC296" s="15">
        <v>153</v>
      </c>
      <c r="AD296" s="17">
        <f t="shared" si="34"/>
        <v>842.033660130719</v>
      </c>
    </row>
    <row r="297" spans="2:30" x14ac:dyDescent="0.35">
      <c r="B297" s="20">
        <v>2150</v>
      </c>
      <c r="C297" s="19" t="s">
        <v>446</v>
      </c>
      <c r="D297" s="15" t="s">
        <v>1538</v>
      </c>
      <c r="E297" s="15" t="str">
        <f t="shared" si="35"/>
        <v>OPERADOR DE SCOOP TRAM</v>
      </c>
      <c r="F297" s="15" t="str">
        <f t="shared" si="36"/>
        <v>SINDICALIZADO</v>
      </c>
      <c r="G297" s="19" t="s">
        <v>278</v>
      </c>
      <c r="H297" s="19">
        <f t="shared" si="37"/>
        <v>153</v>
      </c>
      <c r="I297" s="18">
        <f t="shared" si="38"/>
        <v>0</v>
      </c>
      <c r="J297" s="18">
        <f t="shared" si="39"/>
        <v>0</v>
      </c>
      <c r="K297" s="15" t="s">
        <v>276</v>
      </c>
      <c r="L297" s="16">
        <v>61632.439999999988</v>
      </c>
      <c r="M297" s="16">
        <v>8850</v>
      </c>
      <c r="N297" s="16">
        <v>2919.7</v>
      </c>
      <c r="O297" s="16">
        <v>5650.4599999999991</v>
      </c>
      <c r="P297" s="16">
        <v>6455.2099999999991</v>
      </c>
      <c r="Q297" s="16"/>
      <c r="R297" s="16"/>
      <c r="S297" s="16"/>
      <c r="T297" s="16">
        <v>85518</v>
      </c>
      <c r="U297" s="16"/>
      <c r="V297" s="16">
        <v>5138.6099999999997</v>
      </c>
      <c r="W297" s="16"/>
      <c r="X297" s="16"/>
      <c r="Y297" s="16"/>
      <c r="Z297" s="16"/>
      <c r="AA297" s="16"/>
      <c r="AB297" s="16">
        <f t="shared" si="40"/>
        <v>176164.41999999995</v>
      </c>
      <c r="AC297" s="15">
        <v>153</v>
      </c>
      <c r="AD297" s="17">
        <f t="shared" si="34"/>
        <v>1151.4014379084965</v>
      </c>
    </row>
    <row r="298" spans="2:30" x14ac:dyDescent="0.35">
      <c r="B298" s="20">
        <v>2152</v>
      </c>
      <c r="C298" s="19" t="s">
        <v>447</v>
      </c>
      <c r="D298" s="15" t="s">
        <v>1538</v>
      </c>
      <c r="E298" s="15" t="str">
        <f t="shared" si="35"/>
        <v>OPERADOR PIPA</v>
      </c>
      <c r="F298" s="15" t="str">
        <f t="shared" si="36"/>
        <v>SINDICALIZADO</v>
      </c>
      <c r="G298" s="19" t="s">
        <v>448</v>
      </c>
      <c r="H298" s="19">
        <f t="shared" si="37"/>
        <v>153</v>
      </c>
      <c r="I298" s="18">
        <f t="shared" si="38"/>
        <v>6</v>
      </c>
      <c r="J298" s="18">
        <f t="shared" si="39"/>
        <v>0</v>
      </c>
      <c r="K298" s="15" t="s">
        <v>276</v>
      </c>
      <c r="L298" s="16">
        <v>42297.149999999994</v>
      </c>
      <c r="M298" s="16">
        <v>8850</v>
      </c>
      <c r="N298" s="16">
        <v>1696.38</v>
      </c>
      <c r="O298" s="16">
        <v>3964.76</v>
      </c>
      <c r="P298" s="16">
        <v>3432.8399999999997</v>
      </c>
      <c r="Q298" s="16"/>
      <c r="R298" s="16">
        <v>2827.3</v>
      </c>
      <c r="S298" s="16"/>
      <c r="T298" s="16">
        <v>26593.100000000002</v>
      </c>
      <c r="U298" s="16"/>
      <c r="V298" s="16">
        <v>48702.14</v>
      </c>
      <c r="W298" s="16"/>
      <c r="X298" s="16">
        <v>565.46</v>
      </c>
      <c r="Y298" s="16">
        <v>282.73</v>
      </c>
      <c r="Z298" s="16">
        <v>900.75</v>
      </c>
      <c r="AA298" s="16"/>
      <c r="AB298" s="16">
        <f t="shared" si="40"/>
        <v>136614.72999999998</v>
      </c>
      <c r="AC298" s="15">
        <v>153</v>
      </c>
      <c r="AD298" s="17">
        <f t="shared" si="34"/>
        <v>892.90673202614369</v>
      </c>
    </row>
    <row r="299" spans="2:30" x14ac:dyDescent="0.35">
      <c r="B299" s="20">
        <v>2153</v>
      </c>
      <c r="C299" s="19" t="s">
        <v>449</v>
      </c>
      <c r="D299" s="15" t="s">
        <v>1538</v>
      </c>
      <c r="E299" s="15" t="str">
        <f t="shared" si="35"/>
        <v>ASISTENTE ADMINISTRATIVO</v>
      </c>
      <c r="F299" s="15" t="str">
        <f t="shared" si="36"/>
        <v>EMPLEADO</v>
      </c>
      <c r="G299" s="19" t="s">
        <v>278</v>
      </c>
      <c r="H299" s="19">
        <f t="shared" si="37"/>
        <v>153</v>
      </c>
      <c r="I299" s="18">
        <f t="shared" si="38"/>
        <v>0</v>
      </c>
      <c r="J299" s="18">
        <f t="shared" si="39"/>
        <v>0</v>
      </c>
      <c r="K299" s="15" t="s">
        <v>276</v>
      </c>
      <c r="L299" s="16">
        <v>59375.109999999979</v>
      </c>
      <c r="M299" s="16">
        <v>8850</v>
      </c>
      <c r="N299" s="16">
        <v>2298</v>
      </c>
      <c r="O299" s="16">
        <v>3366.5899999999997</v>
      </c>
      <c r="P299" s="16">
        <v>6167.3200000000006</v>
      </c>
      <c r="Q299" s="16"/>
      <c r="R299" s="16"/>
      <c r="S299" s="16"/>
      <c r="T299" s="16">
        <v>132816.5</v>
      </c>
      <c r="U299" s="16"/>
      <c r="V299" s="16"/>
      <c r="W299" s="16">
        <v>4254.29</v>
      </c>
      <c r="X299" s="16"/>
      <c r="Y299" s="16"/>
      <c r="Z299" s="16"/>
      <c r="AA299" s="16"/>
      <c r="AB299" s="16">
        <f t="shared" si="40"/>
        <v>217127.81</v>
      </c>
      <c r="AC299" s="15">
        <v>153</v>
      </c>
      <c r="AD299" s="17">
        <f t="shared" si="34"/>
        <v>1419.1360130718954</v>
      </c>
    </row>
    <row r="300" spans="2:30" x14ac:dyDescent="0.35">
      <c r="B300" s="20">
        <v>2154</v>
      </c>
      <c r="C300" s="19" t="s">
        <v>451</v>
      </c>
      <c r="D300" s="15" t="s">
        <v>1538</v>
      </c>
      <c r="E300" s="15" t="str">
        <f t="shared" si="35"/>
        <v>OPERADOR DE SCOOP TRAM</v>
      </c>
      <c r="F300" s="15" t="str">
        <f t="shared" si="36"/>
        <v>SINDICALIZADO</v>
      </c>
      <c r="G300" s="19" t="s">
        <v>452</v>
      </c>
      <c r="H300" s="19">
        <f t="shared" si="37"/>
        <v>153</v>
      </c>
      <c r="I300" s="18">
        <f t="shared" si="38"/>
        <v>8</v>
      </c>
      <c r="J300" s="18">
        <f t="shared" si="39"/>
        <v>22</v>
      </c>
      <c r="K300" s="15" t="s">
        <v>276</v>
      </c>
      <c r="L300" s="16">
        <v>62049.539999999986</v>
      </c>
      <c r="M300" s="16">
        <v>8850</v>
      </c>
      <c r="N300" s="16">
        <v>2502.6</v>
      </c>
      <c r="O300" s="16">
        <v>5733.8799999999992</v>
      </c>
      <c r="P300" s="16">
        <v>4899.6799999999994</v>
      </c>
      <c r="Q300" s="16"/>
      <c r="R300" s="16"/>
      <c r="S300" s="16"/>
      <c r="T300" s="16">
        <v>82070</v>
      </c>
      <c r="U300" s="16"/>
      <c r="V300" s="16">
        <v>1891.34</v>
      </c>
      <c r="W300" s="16"/>
      <c r="X300" s="16">
        <v>834.2</v>
      </c>
      <c r="Y300" s="16"/>
      <c r="Z300" s="16"/>
      <c r="AA300" s="16">
        <v>6379.14</v>
      </c>
      <c r="AB300" s="16">
        <f t="shared" si="40"/>
        <v>160783.69999999998</v>
      </c>
      <c r="AC300" s="15">
        <v>153</v>
      </c>
      <c r="AD300" s="17">
        <f t="shared" si="34"/>
        <v>1050.8738562091503</v>
      </c>
    </row>
    <row r="301" spans="2:30" x14ac:dyDescent="0.35">
      <c r="B301" s="20">
        <v>2156</v>
      </c>
      <c r="C301" s="19" t="s">
        <v>453</v>
      </c>
      <c r="D301" s="15" t="s">
        <v>1538</v>
      </c>
      <c r="E301" s="15" t="str">
        <f t="shared" si="35"/>
        <v>OPERADOR JUMBO</v>
      </c>
      <c r="F301" s="15" t="str">
        <f t="shared" si="36"/>
        <v>SINDICALIZADO</v>
      </c>
      <c r="G301" s="19" t="s">
        <v>454</v>
      </c>
      <c r="H301" s="19">
        <f t="shared" si="37"/>
        <v>153</v>
      </c>
      <c r="I301" s="18">
        <f t="shared" si="38"/>
        <v>0</v>
      </c>
      <c r="J301" s="18">
        <f t="shared" si="39"/>
        <v>0</v>
      </c>
      <c r="K301" s="15" t="s">
        <v>276</v>
      </c>
      <c r="L301" s="16">
        <v>62049.539999999986</v>
      </c>
      <c r="M301" s="16">
        <v>8850</v>
      </c>
      <c r="N301" s="16">
        <v>2502.6</v>
      </c>
      <c r="O301" s="16">
        <v>6283.119999999999</v>
      </c>
      <c r="P301" s="16">
        <v>6370.0399999999991</v>
      </c>
      <c r="Q301" s="16"/>
      <c r="R301" s="16"/>
      <c r="S301" s="16"/>
      <c r="T301" s="16">
        <v>74418</v>
      </c>
      <c r="U301" s="16"/>
      <c r="V301" s="16">
        <v>2411.84</v>
      </c>
      <c r="W301" s="16"/>
      <c r="X301" s="16"/>
      <c r="Y301" s="16"/>
      <c r="Z301" s="16">
        <v>851.72</v>
      </c>
      <c r="AA301" s="16"/>
      <c r="AB301" s="16">
        <f t="shared" si="40"/>
        <v>162033.41999999998</v>
      </c>
      <c r="AC301" s="15">
        <v>153</v>
      </c>
      <c r="AD301" s="17">
        <f t="shared" si="34"/>
        <v>1059.0419607843137</v>
      </c>
    </row>
    <row r="302" spans="2:30" x14ac:dyDescent="0.35">
      <c r="B302" s="20">
        <v>2157</v>
      </c>
      <c r="C302" s="19" t="s">
        <v>455</v>
      </c>
      <c r="D302" s="15" t="s">
        <v>1538</v>
      </c>
      <c r="E302" s="15" t="str">
        <f t="shared" si="35"/>
        <v>CARGADOR BARRENOS</v>
      </c>
      <c r="F302" s="15" t="str">
        <f t="shared" si="36"/>
        <v>SINDICALIZADO</v>
      </c>
      <c r="G302" s="19" t="s">
        <v>353</v>
      </c>
      <c r="H302" s="19">
        <f t="shared" si="37"/>
        <v>153</v>
      </c>
      <c r="I302" s="18">
        <f t="shared" si="38"/>
        <v>1</v>
      </c>
      <c r="J302" s="18">
        <f t="shared" si="39"/>
        <v>0</v>
      </c>
      <c r="K302" s="15" t="s">
        <v>276</v>
      </c>
      <c r="L302" s="16">
        <v>46095.12000000001</v>
      </c>
      <c r="M302" s="16">
        <v>8850</v>
      </c>
      <c r="N302" s="16">
        <v>2174.7600000000002</v>
      </c>
      <c r="O302" s="16">
        <v>4167.55</v>
      </c>
      <c r="P302" s="16">
        <v>4360.97</v>
      </c>
      <c r="Q302" s="16"/>
      <c r="R302" s="16"/>
      <c r="S302" s="16"/>
      <c r="T302" s="16">
        <v>54352.439999999995</v>
      </c>
      <c r="U302" s="16"/>
      <c r="V302" s="16"/>
      <c r="W302" s="16"/>
      <c r="X302" s="16">
        <v>310.68</v>
      </c>
      <c r="Y302" s="16"/>
      <c r="Z302" s="16"/>
      <c r="AA302" s="16"/>
      <c r="AB302" s="16">
        <f t="shared" si="40"/>
        <v>119690.16</v>
      </c>
      <c r="AC302" s="15">
        <v>153</v>
      </c>
      <c r="AD302" s="17">
        <f t="shared" si="34"/>
        <v>782.28862745098047</v>
      </c>
    </row>
    <row r="303" spans="2:30" x14ac:dyDescent="0.35">
      <c r="B303" s="20">
        <v>2159</v>
      </c>
      <c r="C303" s="19" t="s">
        <v>456</v>
      </c>
      <c r="D303" s="15" t="s">
        <v>1538</v>
      </c>
      <c r="E303" s="15" t="str">
        <f t="shared" si="35"/>
        <v>AYUD. OPERADOR JUMBO</v>
      </c>
      <c r="F303" s="15" t="str">
        <f t="shared" si="36"/>
        <v>SINDICALIZADO</v>
      </c>
      <c r="G303" s="19" t="s">
        <v>452</v>
      </c>
      <c r="H303" s="19">
        <f t="shared" si="37"/>
        <v>153</v>
      </c>
      <c r="I303" s="18">
        <f t="shared" si="38"/>
        <v>0</v>
      </c>
      <c r="J303" s="18">
        <f t="shared" si="39"/>
        <v>0</v>
      </c>
      <c r="K303" s="15" t="s">
        <v>276</v>
      </c>
      <c r="L303" s="16">
        <v>42297.149999999994</v>
      </c>
      <c r="M303" s="16">
        <v>8850</v>
      </c>
      <c r="N303" s="16">
        <v>1696.38</v>
      </c>
      <c r="O303" s="16">
        <v>4311.0599999999995</v>
      </c>
      <c r="P303" s="16">
        <v>4371.1099999999997</v>
      </c>
      <c r="Q303" s="16"/>
      <c r="R303" s="16"/>
      <c r="S303" s="16"/>
      <c r="T303" s="16">
        <v>42518.240000000005</v>
      </c>
      <c r="U303" s="16"/>
      <c r="V303" s="16"/>
      <c r="W303" s="16"/>
      <c r="X303" s="16"/>
      <c r="Y303" s="16"/>
      <c r="Z303" s="16">
        <v>282.73</v>
      </c>
      <c r="AA303" s="16"/>
      <c r="AB303" s="16">
        <f t="shared" si="40"/>
        <v>103761.21</v>
      </c>
      <c r="AC303" s="15">
        <v>153</v>
      </c>
      <c r="AD303" s="17">
        <f t="shared" si="34"/>
        <v>678.17784313725497</v>
      </c>
    </row>
    <row r="304" spans="2:30" x14ac:dyDescent="0.35">
      <c r="B304" s="20">
        <v>2161</v>
      </c>
      <c r="C304" s="19" t="s">
        <v>457</v>
      </c>
      <c r="D304" s="15" t="s">
        <v>1538</v>
      </c>
      <c r="E304" s="15" t="str">
        <f t="shared" si="35"/>
        <v>OPERADOR DE SCOOP TRAM</v>
      </c>
      <c r="F304" s="15" t="str">
        <f t="shared" si="36"/>
        <v>SINDICALIZADO</v>
      </c>
      <c r="G304" s="19" t="s">
        <v>452</v>
      </c>
      <c r="H304" s="19">
        <f t="shared" si="37"/>
        <v>153</v>
      </c>
      <c r="I304" s="18">
        <f t="shared" si="38"/>
        <v>0</v>
      </c>
      <c r="J304" s="18">
        <f t="shared" si="39"/>
        <v>0</v>
      </c>
      <c r="K304" s="15" t="s">
        <v>276</v>
      </c>
      <c r="L304" s="16">
        <v>62049.539999999986</v>
      </c>
      <c r="M304" s="16">
        <v>8850</v>
      </c>
      <c r="N304" s="16">
        <v>2502.6</v>
      </c>
      <c r="O304" s="16">
        <v>6368.2899999999991</v>
      </c>
      <c r="P304" s="16">
        <v>6455.2099999999991</v>
      </c>
      <c r="Q304" s="16"/>
      <c r="R304" s="16"/>
      <c r="S304" s="16"/>
      <c r="T304" s="16">
        <v>41196</v>
      </c>
      <c r="U304" s="16"/>
      <c r="V304" s="16"/>
      <c r="W304" s="16"/>
      <c r="X304" s="16"/>
      <c r="Y304" s="16"/>
      <c r="Z304" s="16"/>
      <c r="AA304" s="16"/>
      <c r="AB304" s="16">
        <f t="shared" si="40"/>
        <v>127421.63999999998</v>
      </c>
      <c r="AC304" s="15">
        <v>153</v>
      </c>
      <c r="AD304" s="17">
        <f t="shared" si="34"/>
        <v>832.82117647058817</v>
      </c>
    </row>
    <row r="305" spans="2:30" x14ac:dyDescent="0.35">
      <c r="B305" s="20">
        <v>2162</v>
      </c>
      <c r="C305" s="19" t="s">
        <v>458</v>
      </c>
      <c r="D305" s="15" t="s">
        <v>1538</v>
      </c>
      <c r="E305" s="15" t="str">
        <f t="shared" si="35"/>
        <v>AYUD. OPERADOR JUMBO</v>
      </c>
      <c r="F305" s="15" t="str">
        <f t="shared" si="36"/>
        <v>SINDICALIZADO</v>
      </c>
      <c r="G305" s="19" t="s">
        <v>459</v>
      </c>
      <c r="H305" s="19">
        <f t="shared" si="37"/>
        <v>153</v>
      </c>
      <c r="I305" s="18">
        <f t="shared" si="38"/>
        <v>1</v>
      </c>
      <c r="J305" s="18">
        <f t="shared" si="39"/>
        <v>0</v>
      </c>
      <c r="K305" s="15" t="s">
        <v>276</v>
      </c>
      <c r="L305" s="16">
        <v>42297.149999999994</v>
      </c>
      <c r="M305" s="16">
        <v>8850</v>
      </c>
      <c r="N305" s="16">
        <v>1696.38</v>
      </c>
      <c r="O305" s="16">
        <v>3851.670000000001</v>
      </c>
      <c r="P305" s="16">
        <v>4342.84</v>
      </c>
      <c r="Q305" s="16"/>
      <c r="R305" s="16"/>
      <c r="S305" s="16"/>
      <c r="T305" s="16">
        <v>42876</v>
      </c>
      <c r="U305" s="16"/>
      <c r="V305" s="16"/>
      <c r="W305" s="16"/>
      <c r="X305" s="16"/>
      <c r="Y305" s="16"/>
      <c r="Z305" s="16">
        <v>565.46</v>
      </c>
      <c r="AA305" s="16"/>
      <c r="AB305" s="16">
        <f t="shared" si="40"/>
        <v>103348.57999999999</v>
      </c>
      <c r="AC305" s="15">
        <v>153</v>
      </c>
      <c r="AD305" s="17">
        <f t="shared" si="34"/>
        <v>675.4809150326796</v>
      </c>
    </row>
    <row r="306" spans="2:30" x14ac:dyDescent="0.35">
      <c r="B306" s="20">
        <v>2163</v>
      </c>
      <c r="C306" s="19" t="s">
        <v>460</v>
      </c>
      <c r="D306" s="15" t="s">
        <v>1538</v>
      </c>
      <c r="E306" s="15" t="str">
        <f t="shared" si="35"/>
        <v>AYUDANTE RAPTOR</v>
      </c>
      <c r="F306" s="15" t="str">
        <f t="shared" si="36"/>
        <v>SINDICALIZADO</v>
      </c>
      <c r="G306" s="19" t="s">
        <v>461</v>
      </c>
      <c r="H306" s="19">
        <f t="shared" si="37"/>
        <v>153</v>
      </c>
      <c r="I306" s="18">
        <f t="shared" si="38"/>
        <v>2</v>
      </c>
      <c r="J306" s="18">
        <f t="shared" si="39"/>
        <v>0</v>
      </c>
      <c r="K306" s="15" t="s">
        <v>276</v>
      </c>
      <c r="L306" s="16">
        <v>42533.71</v>
      </c>
      <c r="M306" s="16">
        <v>8850</v>
      </c>
      <c r="N306" s="16">
        <v>848.19</v>
      </c>
      <c r="O306" s="16">
        <v>2503.56</v>
      </c>
      <c r="P306" s="16">
        <v>2823.3399999999997</v>
      </c>
      <c r="Q306" s="16"/>
      <c r="R306" s="16"/>
      <c r="S306" s="16"/>
      <c r="T306" s="16">
        <v>28328.940000000002</v>
      </c>
      <c r="U306" s="16"/>
      <c r="V306" s="16"/>
      <c r="W306" s="16"/>
      <c r="X306" s="16">
        <v>600.5</v>
      </c>
      <c r="Y306" s="16"/>
      <c r="Z306" s="16"/>
      <c r="AA306" s="16"/>
      <c r="AB306" s="16">
        <f t="shared" si="40"/>
        <v>85287.239999999991</v>
      </c>
      <c r="AC306" s="15">
        <v>153</v>
      </c>
      <c r="AD306" s="27">
        <v>665.48</v>
      </c>
    </row>
    <row r="307" spans="2:30" x14ac:dyDescent="0.35">
      <c r="B307" s="20">
        <v>2164</v>
      </c>
      <c r="C307" s="19" t="s">
        <v>462</v>
      </c>
      <c r="D307" s="15" t="s">
        <v>1538</v>
      </c>
      <c r="E307" s="15" t="str">
        <f t="shared" si="35"/>
        <v>AYUD. CARGADOR BARRENOS</v>
      </c>
      <c r="F307" s="15" t="str">
        <f t="shared" si="36"/>
        <v>SINDICALIZADO</v>
      </c>
      <c r="G307" s="19" t="s">
        <v>461</v>
      </c>
      <c r="H307" s="19">
        <f t="shared" si="37"/>
        <v>153</v>
      </c>
      <c r="I307" s="18">
        <f t="shared" si="38"/>
        <v>15</v>
      </c>
      <c r="J307" s="18">
        <f t="shared" si="39"/>
        <v>0</v>
      </c>
      <c r="K307" s="15" t="s">
        <v>276</v>
      </c>
      <c r="L307" s="16">
        <v>42297.149999999994</v>
      </c>
      <c r="M307" s="16">
        <v>8850</v>
      </c>
      <c r="N307" s="16">
        <v>1696.38</v>
      </c>
      <c r="O307" s="16">
        <v>3586.69</v>
      </c>
      <c r="P307" s="16">
        <v>3074.5299999999997</v>
      </c>
      <c r="Q307" s="16"/>
      <c r="R307" s="16"/>
      <c r="S307" s="16"/>
      <c r="T307" s="16">
        <v>57827.74</v>
      </c>
      <c r="U307" s="16"/>
      <c r="V307" s="16"/>
      <c r="W307" s="16"/>
      <c r="X307" s="16">
        <v>1183.48</v>
      </c>
      <c r="Y307" s="16"/>
      <c r="Z307" s="16">
        <v>282.73</v>
      </c>
      <c r="AA307" s="16"/>
      <c r="AB307" s="16">
        <f t="shared" si="40"/>
        <v>115866.27999999998</v>
      </c>
      <c r="AC307" s="15">
        <v>153</v>
      </c>
      <c r="AD307" s="17">
        <f t="shared" ref="AD307:AD338" si="41">AB307/AC307</f>
        <v>757.29594771241818</v>
      </c>
    </row>
    <row r="308" spans="2:30" x14ac:dyDescent="0.35">
      <c r="B308" s="20">
        <v>2166</v>
      </c>
      <c r="C308" s="19" t="s">
        <v>464</v>
      </c>
      <c r="D308" s="15" t="s">
        <v>1538</v>
      </c>
      <c r="E308" s="15" t="str">
        <f t="shared" si="35"/>
        <v>AYUDANTE RAPTOR A</v>
      </c>
      <c r="F308" s="15" t="str">
        <f t="shared" si="36"/>
        <v>SINDICALIZADO</v>
      </c>
      <c r="G308" s="19" t="s">
        <v>465</v>
      </c>
      <c r="H308" s="19">
        <f t="shared" si="37"/>
        <v>153</v>
      </c>
      <c r="I308" s="18">
        <f t="shared" si="38"/>
        <v>2</v>
      </c>
      <c r="J308" s="18">
        <f t="shared" si="39"/>
        <v>0</v>
      </c>
      <c r="K308" s="15" t="s">
        <v>276</v>
      </c>
      <c r="L308" s="16">
        <v>51462.599999999977</v>
      </c>
      <c r="M308" s="16">
        <v>8850</v>
      </c>
      <c r="N308" s="16">
        <v>2070.48</v>
      </c>
      <c r="O308" s="16">
        <v>3530.84</v>
      </c>
      <c r="P308" s="16">
        <v>5318.8</v>
      </c>
      <c r="Q308" s="16"/>
      <c r="R308" s="16"/>
      <c r="S308" s="16"/>
      <c r="T308" s="16">
        <v>37399.46</v>
      </c>
      <c r="U308" s="16"/>
      <c r="V308" s="16"/>
      <c r="W308" s="16"/>
      <c r="X308" s="16"/>
      <c r="Y308" s="16"/>
      <c r="Z308" s="16">
        <v>345.08</v>
      </c>
      <c r="AA308" s="16"/>
      <c r="AB308" s="16">
        <f t="shared" si="40"/>
        <v>108287.09999999999</v>
      </c>
      <c r="AC308" s="15">
        <v>153</v>
      </c>
      <c r="AD308" s="17">
        <f t="shared" si="41"/>
        <v>707.75882352941176</v>
      </c>
    </row>
    <row r="309" spans="2:30" x14ac:dyDescent="0.35">
      <c r="B309" s="20">
        <v>2168</v>
      </c>
      <c r="C309" s="19" t="s">
        <v>468</v>
      </c>
      <c r="D309" s="15" t="s">
        <v>1538</v>
      </c>
      <c r="E309" s="15" t="str">
        <f t="shared" si="35"/>
        <v>AUXILIAR DE VENTILACION</v>
      </c>
      <c r="F309" s="15" t="str">
        <f t="shared" si="36"/>
        <v>SINDICALIZADO</v>
      </c>
      <c r="G309" s="19" t="s">
        <v>163</v>
      </c>
      <c r="H309" s="19">
        <f t="shared" si="37"/>
        <v>153</v>
      </c>
      <c r="I309" s="18">
        <f t="shared" si="38"/>
        <v>2</v>
      </c>
      <c r="J309" s="18">
        <f t="shared" si="39"/>
        <v>0</v>
      </c>
      <c r="K309" s="15" t="s">
        <v>276</v>
      </c>
      <c r="L309" s="16">
        <v>42297.149999999994</v>
      </c>
      <c r="M309" s="16">
        <v>8850</v>
      </c>
      <c r="N309" s="16">
        <v>1696.38</v>
      </c>
      <c r="O309" s="16">
        <v>4314.55</v>
      </c>
      <c r="P309" s="16">
        <v>3918.73</v>
      </c>
      <c r="Q309" s="16"/>
      <c r="R309" s="16"/>
      <c r="S309" s="16">
        <v>75.06</v>
      </c>
      <c r="T309" s="16">
        <v>41846.559999999998</v>
      </c>
      <c r="U309" s="16"/>
      <c r="V309" s="16">
        <v>684</v>
      </c>
      <c r="W309" s="16"/>
      <c r="X309" s="16">
        <v>282.73</v>
      </c>
      <c r="Y309" s="16"/>
      <c r="Z309" s="16">
        <v>565.46</v>
      </c>
      <c r="AA309" s="16"/>
      <c r="AB309" s="16">
        <f t="shared" si="40"/>
        <v>102834.23999999999</v>
      </c>
      <c r="AC309" s="15">
        <v>153</v>
      </c>
      <c r="AD309" s="17">
        <f t="shared" si="41"/>
        <v>672.1192156862744</v>
      </c>
    </row>
    <row r="310" spans="2:30" x14ac:dyDescent="0.35">
      <c r="B310" s="20">
        <v>2170</v>
      </c>
      <c r="C310" s="19" t="s">
        <v>470</v>
      </c>
      <c r="D310" s="15" t="s">
        <v>1538</v>
      </c>
      <c r="E310" s="15" t="str">
        <f t="shared" si="35"/>
        <v>AYUDANTE RAPTOR</v>
      </c>
      <c r="F310" s="15" t="str">
        <f t="shared" si="36"/>
        <v>SINDICALIZADO</v>
      </c>
      <c r="G310" s="19" t="s">
        <v>168</v>
      </c>
      <c r="H310" s="19">
        <f t="shared" si="37"/>
        <v>153</v>
      </c>
      <c r="I310" s="18">
        <f t="shared" si="38"/>
        <v>0</v>
      </c>
      <c r="J310" s="18">
        <f t="shared" si="39"/>
        <v>0</v>
      </c>
      <c r="K310" s="15" t="s">
        <v>276</v>
      </c>
      <c r="L310" s="16">
        <v>42297.149999999994</v>
      </c>
      <c r="M310" s="16">
        <v>8850</v>
      </c>
      <c r="N310" s="16">
        <v>1696.38</v>
      </c>
      <c r="O310" s="16">
        <v>4164.4399999999996</v>
      </c>
      <c r="P310" s="16">
        <v>4371.12</v>
      </c>
      <c r="Q310" s="16"/>
      <c r="R310" s="16"/>
      <c r="S310" s="16"/>
      <c r="T310" s="16">
        <v>34790</v>
      </c>
      <c r="U310" s="16"/>
      <c r="V310" s="16"/>
      <c r="W310" s="16"/>
      <c r="X310" s="16"/>
      <c r="Y310" s="16"/>
      <c r="Z310" s="16">
        <v>282.73</v>
      </c>
      <c r="AA310" s="16"/>
      <c r="AB310" s="16">
        <f t="shared" si="40"/>
        <v>95886.36</v>
      </c>
      <c r="AC310" s="15">
        <v>153</v>
      </c>
      <c r="AD310" s="17">
        <f t="shared" si="41"/>
        <v>626.70823529411769</v>
      </c>
    </row>
    <row r="311" spans="2:30" x14ac:dyDescent="0.35">
      <c r="B311" s="20">
        <v>2171</v>
      </c>
      <c r="C311" s="19" t="s">
        <v>1564</v>
      </c>
      <c r="D311" s="15" t="s">
        <v>1538</v>
      </c>
      <c r="E311" s="15" t="str">
        <f t="shared" si="35"/>
        <v>OPERADOR DE SCOOP TRAM</v>
      </c>
      <c r="F311" s="15" t="str">
        <f t="shared" si="36"/>
        <v>SINDICALIZADO</v>
      </c>
      <c r="G311" s="19" t="s">
        <v>172</v>
      </c>
      <c r="H311" s="19">
        <f t="shared" si="37"/>
        <v>153</v>
      </c>
      <c r="I311" s="18">
        <f t="shared" si="38"/>
        <v>3</v>
      </c>
      <c r="J311" s="18">
        <f t="shared" si="39"/>
        <v>0</v>
      </c>
      <c r="K311" s="15" t="s">
        <v>276</v>
      </c>
      <c r="L311" s="16">
        <v>62049.54</v>
      </c>
      <c r="M311" s="16">
        <v>8850</v>
      </c>
      <c r="N311" s="16">
        <v>2502.6</v>
      </c>
      <c r="O311" s="16">
        <v>6330.08</v>
      </c>
      <c r="P311" s="16">
        <v>4536.55</v>
      </c>
      <c r="Q311" s="16"/>
      <c r="R311" s="16"/>
      <c r="S311" s="16">
        <v>104.28</v>
      </c>
      <c r="T311" s="16">
        <v>72433</v>
      </c>
      <c r="U311" s="16"/>
      <c r="V311" s="16">
        <v>2826.16</v>
      </c>
      <c r="W311" s="16"/>
      <c r="X311" s="16">
        <v>834.2</v>
      </c>
      <c r="Y311" s="16">
        <v>417.1</v>
      </c>
      <c r="Z311" s="16"/>
      <c r="AA311" s="16"/>
      <c r="AB311" s="16">
        <f t="shared" si="40"/>
        <v>158380.91000000003</v>
      </c>
      <c r="AC311" s="15">
        <v>153</v>
      </c>
      <c r="AD311" s="17">
        <f t="shared" si="41"/>
        <v>1035.1693464052289</v>
      </c>
    </row>
    <row r="312" spans="2:30" x14ac:dyDescent="0.35">
      <c r="B312" s="20">
        <v>2172</v>
      </c>
      <c r="C312" s="19" t="s">
        <v>472</v>
      </c>
      <c r="D312" s="15" t="s">
        <v>1538</v>
      </c>
      <c r="E312" s="15" t="str">
        <f t="shared" si="35"/>
        <v>AYUD. CARGADOR BARRENOS</v>
      </c>
      <c r="F312" s="15" t="str">
        <f t="shared" si="36"/>
        <v>SINDICALIZADO</v>
      </c>
      <c r="G312" s="19" t="s">
        <v>473</v>
      </c>
      <c r="H312" s="19">
        <f t="shared" si="37"/>
        <v>153</v>
      </c>
      <c r="I312" s="18">
        <f t="shared" si="38"/>
        <v>4</v>
      </c>
      <c r="J312" s="18">
        <f t="shared" si="39"/>
        <v>0</v>
      </c>
      <c r="K312" s="15" t="s">
        <v>276</v>
      </c>
      <c r="L312" s="16">
        <v>42297.149999999994</v>
      </c>
      <c r="M312" s="16">
        <v>8850</v>
      </c>
      <c r="N312" s="16">
        <v>1696.38</v>
      </c>
      <c r="O312" s="16">
        <v>4371.1099999999997</v>
      </c>
      <c r="P312" s="16">
        <v>4399.3899999999994</v>
      </c>
      <c r="Q312" s="16"/>
      <c r="R312" s="16"/>
      <c r="S312" s="16"/>
      <c r="T312" s="16">
        <v>42956</v>
      </c>
      <c r="U312" s="16"/>
      <c r="V312" s="16"/>
      <c r="W312" s="16"/>
      <c r="X312" s="16"/>
      <c r="Y312" s="16"/>
      <c r="Z312" s="16"/>
      <c r="AA312" s="16"/>
      <c r="AB312" s="16">
        <f t="shared" si="40"/>
        <v>104570.03</v>
      </c>
      <c r="AC312" s="15">
        <v>153</v>
      </c>
      <c r="AD312" s="17">
        <f t="shared" si="41"/>
        <v>683.46424836601307</v>
      </c>
    </row>
    <row r="313" spans="2:30" x14ac:dyDescent="0.35">
      <c r="B313" s="20">
        <v>2174</v>
      </c>
      <c r="C313" s="19" t="s">
        <v>475</v>
      </c>
      <c r="D313" s="15" t="s">
        <v>1538</v>
      </c>
      <c r="E313" s="15" t="str">
        <f t="shared" si="35"/>
        <v>AYUD. CARGADOR BARRENOS</v>
      </c>
      <c r="F313" s="15" t="str">
        <f t="shared" si="36"/>
        <v>SINDICALIZADO</v>
      </c>
      <c r="G313" s="19" t="s">
        <v>476</v>
      </c>
      <c r="H313" s="19">
        <f t="shared" si="37"/>
        <v>153</v>
      </c>
      <c r="I313" s="18">
        <f t="shared" si="38"/>
        <v>1</v>
      </c>
      <c r="J313" s="18">
        <f t="shared" si="39"/>
        <v>28</v>
      </c>
      <c r="K313" s="15" t="s">
        <v>276</v>
      </c>
      <c r="L313" s="16">
        <v>41824.109999999979</v>
      </c>
      <c r="M313" s="16">
        <v>8850</v>
      </c>
      <c r="N313" s="16">
        <v>1696.38</v>
      </c>
      <c r="O313" s="16">
        <v>3419.05</v>
      </c>
      <c r="P313" s="16">
        <v>3503.89</v>
      </c>
      <c r="Q313" s="16"/>
      <c r="R313" s="16"/>
      <c r="S313" s="16"/>
      <c r="T313" s="16">
        <v>26076.2</v>
      </c>
      <c r="U313" s="16"/>
      <c r="V313" s="16">
        <v>1914.8</v>
      </c>
      <c r="W313" s="16"/>
      <c r="X313" s="16"/>
      <c r="Y313" s="16"/>
      <c r="Z313" s="16">
        <v>565.46</v>
      </c>
      <c r="AA313" s="16">
        <v>7916.44</v>
      </c>
      <c r="AB313" s="16">
        <f t="shared" si="40"/>
        <v>78802.529999999984</v>
      </c>
      <c r="AC313" s="15">
        <v>153</v>
      </c>
      <c r="AD313" s="17">
        <f t="shared" si="41"/>
        <v>515.04921568627435</v>
      </c>
    </row>
    <row r="314" spans="2:30" x14ac:dyDescent="0.35">
      <c r="B314" s="20">
        <v>2175</v>
      </c>
      <c r="C314" s="19" t="s">
        <v>477</v>
      </c>
      <c r="D314" s="15" t="s">
        <v>1538</v>
      </c>
      <c r="E314" s="15" t="str">
        <f t="shared" si="35"/>
        <v>AUXILIAR DE VENTILACION</v>
      </c>
      <c r="F314" s="15" t="str">
        <f t="shared" si="36"/>
        <v>SINDICALIZADO</v>
      </c>
      <c r="G314" s="19" t="s">
        <v>476</v>
      </c>
      <c r="H314" s="19">
        <f t="shared" si="37"/>
        <v>153</v>
      </c>
      <c r="I314" s="18">
        <f t="shared" si="38"/>
        <v>2</v>
      </c>
      <c r="J314" s="18">
        <f t="shared" si="39"/>
        <v>0</v>
      </c>
      <c r="K314" s="15" t="s">
        <v>276</v>
      </c>
      <c r="L314" s="16">
        <v>42297.149999999994</v>
      </c>
      <c r="M314" s="16">
        <v>8850</v>
      </c>
      <c r="N314" s="16">
        <v>1696.38</v>
      </c>
      <c r="O314" s="16">
        <v>4284.53</v>
      </c>
      <c r="P314" s="16">
        <v>3522.9199999999996</v>
      </c>
      <c r="Q314" s="16"/>
      <c r="R314" s="16"/>
      <c r="S314" s="16"/>
      <c r="T314" s="16">
        <v>41846.559999999998</v>
      </c>
      <c r="U314" s="16"/>
      <c r="V314" s="16"/>
      <c r="W314" s="16"/>
      <c r="X314" s="16">
        <v>565.46</v>
      </c>
      <c r="Y314" s="16"/>
      <c r="Z314" s="16"/>
      <c r="AA314" s="16"/>
      <c r="AB314" s="16">
        <f t="shared" si="40"/>
        <v>101932.07999999997</v>
      </c>
      <c r="AC314" s="15">
        <v>153</v>
      </c>
      <c r="AD314" s="17">
        <f t="shared" si="41"/>
        <v>666.22274509803901</v>
      </c>
    </row>
    <row r="315" spans="2:30" x14ac:dyDescent="0.35">
      <c r="B315" s="20">
        <v>2176</v>
      </c>
      <c r="C315" s="19" t="s">
        <v>478</v>
      </c>
      <c r="D315" s="15" t="s">
        <v>1538</v>
      </c>
      <c r="E315" s="15" t="str">
        <f t="shared" si="35"/>
        <v>AYUDANTE RAPTOR</v>
      </c>
      <c r="F315" s="15" t="str">
        <f t="shared" si="36"/>
        <v>SINDICALIZADO</v>
      </c>
      <c r="G315" s="19" t="s">
        <v>476</v>
      </c>
      <c r="H315" s="19">
        <f t="shared" si="37"/>
        <v>153</v>
      </c>
      <c r="I315" s="18">
        <f t="shared" si="38"/>
        <v>0</v>
      </c>
      <c r="J315" s="18">
        <f t="shared" si="39"/>
        <v>0</v>
      </c>
      <c r="K315" s="15" t="s">
        <v>276</v>
      </c>
      <c r="L315" s="16">
        <v>42297.149999999994</v>
      </c>
      <c r="M315" s="16">
        <v>8850</v>
      </c>
      <c r="N315" s="16">
        <v>1696.38</v>
      </c>
      <c r="O315" s="16">
        <v>4399.3899999999994</v>
      </c>
      <c r="P315" s="16">
        <v>4399.3899999999994</v>
      </c>
      <c r="Q315" s="16"/>
      <c r="R315" s="16"/>
      <c r="S315" s="16"/>
      <c r="T315" s="16">
        <v>54517.3</v>
      </c>
      <c r="U315" s="16"/>
      <c r="V315" s="16"/>
      <c r="W315" s="16"/>
      <c r="X315" s="16"/>
      <c r="Y315" s="16"/>
      <c r="Z315" s="16"/>
      <c r="AA315" s="16"/>
      <c r="AB315" s="16">
        <f t="shared" si="40"/>
        <v>116159.60999999999</v>
      </c>
      <c r="AC315" s="15">
        <v>153</v>
      </c>
      <c r="AD315" s="17">
        <f t="shared" si="41"/>
        <v>759.21313725490188</v>
      </c>
    </row>
    <row r="316" spans="2:30" x14ac:dyDescent="0.35">
      <c r="B316" s="20">
        <v>2177</v>
      </c>
      <c r="C316" s="19" t="s">
        <v>1417</v>
      </c>
      <c r="D316" s="15" t="s">
        <v>1538</v>
      </c>
      <c r="E316" s="15" t="str">
        <f t="shared" si="35"/>
        <v>AYUDANTE GENERAL</v>
      </c>
      <c r="F316" s="15" t="str">
        <f t="shared" si="36"/>
        <v>SINDICALIZADO</v>
      </c>
      <c r="G316" s="19" t="s">
        <v>1539</v>
      </c>
      <c r="H316" s="19">
        <f t="shared" si="37"/>
        <v>153</v>
      </c>
      <c r="I316" s="18">
        <f t="shared" si="38"/>
        <v>0</v>
      </c>
      <c r="J316" s="18">
        <f t="shared" si="39"/>
        <v>0</v>
      </c>
      <c r="K316" s="15" t="s">
        <v>276</v>
      </c>
      <c r="L316" s="16">
        <v>41048.340000000011</v>
      </c>
      <c r="M316" s="16">
        <v>8850</v>
      </c>
      <c r="N316" s="16">
        <v>806.25</v>
      </c>
      <c r="O316" s="16">
        <v>4185.47</v>
      </c>
      <c r="P316" s="16">
        <v>4185.47</v>
      </c>
      <c r="Q316" s="16"/>
      <c r="R316" s="16"/>
      <c r="S316" s="16"/>
      <c r="T316" s="16">
        <v>16125</v>
      </c>
      <c r="U316" s="16"/>
      <c r="V316" s="16"/>
      <c r="W316" s="16"/>
      <c r="X316" s="16"/>
      <c r="Y316" s="16"/>
      <c r="Z316" s="16"/>
      <c r="AA316" s="16"/>
      <c r="AB316" s="16">
        <f t="shared" si="40"/>
        <v>75200.530000000013</v>
      </c>
      <c r="AC316" s="15">
        <v>153</v>
      </c>
      <c r="AD316" s="17">
        <f t="shared" si="41"/>
        <v>491.50673202614388</v>
      </c>
    </row>
    <row r="317" spans="2:30" x14ac:dyDescent="0.35">
      <c r="B317" s="20">
        <v>2178</v>
      </c>
      <c r="C317" s="19" t="s">
        <v>1418</v>
      </c>
      <c r="D317" s="15" t="s">
        <v>1538</v>
      </c>
      <c r="E317" s="15" t="str">
        <f t="shared" si="35"/>
        <v>OPERADOR PIPA</v>
      </c>
      <c r="F317" s="15" t="str">
        <f t="shared" si="36"/>
        <v>SINDICALIZADO</v>
      </c>
      <c r="G317" s="19" t="s">
        <v>1539</v>
      </c>
      <c r="H317" s="19">
        <f t="shared" si="37"/>
        <v>153</v>
      </c>
      <c r="I317" s="18">
        <f t="shared" si="38"/>
        <v>0</v>
      </c>
      <c r="J317" s="18">
        <f t="shared" si="39"/>
        <v>0</v>
      </c>
      <c r="K317" s="15" t="s">
        <v>276</v>
      </c>
      <c r="L317" s="16">
        <v>43145.34</v>
      </c>
      <c r="M317" s="16">
        <v>8850</v>
      </c>
      <c r="N317" s="16">
        <v>848.19</v>
      </c>
      <c r="O317" s="16">
        <v>4312.8099999999995</v>
      </c>
      <c r="P317" s="16">
        <v>4399.3899999999994</v>
      </c>
      <c r="Q317" s="16"/>
      <c r="R317" s="16">
        <v>2827.3</v>
      </c>
      <c r="S317" s="16"/>
      <c r="T317" s="16">
        <v>4516.7999999999993</v>
      </c>
      <c r="U317" s="16"/>
      <c r="V317" s="16">
        <v>49677.56</v>
      </c>
      <c r="W317" s="16"/>
      <c r="X317" s="16"/>
      <c r="Y317" s="16"/>
      <c r="Z317" s="16"/>
      <c r="AA317" s="16"/>
      <c r="AB317" s="16">
        <f t="shared" si="40"/>
        <v>118577.39</v>
      </c>
      <c r="AC317" s="15">
        <v>153</v>
      </c>
      <c r="AD317" s="17">
        <f t="shared" si="41"/>
        <v>775.01562091503263</v>
      </c>
    </row>
    <row r="318" spans="2:30" x14ac:dyDescent="0.35">
      <c r="B318" s="20">
        <v>2179</v>
      </c>
      <c r="C318" s="19" t="s">
        <v>1419</v>
      </c>
      <c r="D318" s="15" t="s">
        <v>1538</v>
      </c>
      <c r="E318" s="15" t="str">
        <f t="shared" si="35"/>
        <v>AYUD. OPERADOR JUMBO</v>
      </c>
      <c r="F318" s="15" t="str">
        <f t="shared" si="36"/>
        <v>SINDICALIZADO</v>
      </c>
      <c r="G318" s="19" t="s">
        <v>1563</v>
      </c>
      <c r="H318" s="19">
        <f t="shared" si="37"/>
        <v>153</v>
      </c>
      <c r="I318" s="18">
        <f t="shared" si="38"/>
        <v>0</v>
      </c>
      <c r="J318" s="18">
        <f t="shared" si="39"/>
        <v>0</v>
      </c>
      <c r="K318" s="15" t="s">
        <v>276</v>
      </c>
      <c r="L318" s="16">
        <v>43993.53</v>
      </c>
      <c r="M318" s="16">
        <v>8850</v>
      </c>
      <c r="N318" s="16"/>
      <c r="O318" s="16">
        <v>4371.1099999999997</v>
      </c>
      <c r="P318" s="16">
        <v>4399.3899999999994</v>
      </c>
      <c r="Q318" s="16"/>
      <c r="R318" s="16"/>
      <c r="S318" s="16">
        <v>70.680000000000007</v>
      </c>
      <c r="T318" s="16">
        <v>42572.119999999995</v>
      </c>
      <c r="U318" s="16"/>
      <c r="V318" s="16">
        <v>1535.7</v>
      </c>
      <c r="W318" s="16"/>
      <c r="X318" s="16"/>
      <c r="Y318" s="16"/>
      <c r="Z318" s="16"/>
      <c r="AA318" s="16"/>
      <c r="AB318" s="16">
        <f t="shared" si="40"/>
        <v>105792.52999999998</v>
      </c>
      <c r="AC318" s="15">
        <v>153</v>
      </c>
      <c r="AD318" s="17">
        <f t="shared" si="41"/>
        <v>691.45444444444433</v>
      </c>
    </row>
    <row r="319" spans="2:30" x14ac:dyDescent="0.35">
      <c r="B319" s="20">
        <v>2180</v>
      </c>
      <c r="C319" s="19" t="s">
        <v>1420</v>
      </c>
      <c r="D319" s="15" t="s">
        <v>1538</v>
      </c>
      <c r="E319" s="15" t="str">
        <f t="shared" si="35"/>
        <v>CHOFER SERVICIOS</v>
      </c>
      <c r="F319" s="15" t="str">
        <f t="shared" si="36"/>
        <v>SINDICALIZADO</v>
      </c>
      <c r="G319" s="19" t="s">
        <v>1563</v>
      </c>
      <c r="H319" s="19">
        <f t="shared" si="37"/>
        <v>153</v>
      </c>
      <c r="I319" s="18">
        <f t="shared" si="38"/>
        <v>0</v>
      </c>
      <c r="J319" s="18">
        <f t="shared" si="39"/>
        <v>0</v>
      </c>
      <c r="K319" s="15" t="s">
        <v>276</v>
      </c>
      <c r="L319" s="16">
        <v>43993.53</v>
      </c>
      <c r="M319" s="16">
        <v>8850</v>
      </c>
      <c r="N319" s="16"/>
      <c r="O319" s="16">
        <v>4197.9699999999993</v>
      </c>
      <c r="P319" s="16">
        <v>4399.3899999999994</v>
      </c>
      <c r="Q319" s="16"/>
      <c r="R319" s="16">
        <v>2827.3</v>
      </c>
      <c r="S319" s="16"/>
      <c r="T319" s="16">
        <v>17977.939999999999</v>
      </c>
      <c r="U319" s="16"/>
      <c r="V319" s="16">
        <v>49677.56</v>
      </c>
      <c r="W319" s="16"/>
      <c r="X319" s="16"/>
      <c r="Y319" s="16"/>
      <c r="Z319" s="16"/>
      <c r="AA319" s="16"/>
      <c r="AB319" s="16">
        <f t="shared" si="40"/>
        <v>131923.69</v>
      </c>
      <c r="AC319" s="15">
        <v>153</v>
      </c>
      <c r="AD319" s="17">
        <f t="shared" si="41"/>
        <v>862.24633986928109</v>
      </c>
    </row>
    <row r="320" spans="2:30" x14ac:dyDescent="0.35">
      <c r="B320" s="20">
        <v>2181</v>
      </c>
      <c r="C320" s="19" t="s">
        <v>1421</v>
      </c>
      <c r="D320" s="15" t="s">
        <v>1538</v>
      </c>
      <c r="E320" s="15" t="str">
        <f t="shared" si="35"/>
        <v>AYUDANTE GENERAL</v>
      </c>
      <c r="F320" s="15" t="str">
        <f t="shared" si="36"/>
        <v>SINDICALIZADO</v>
      </c>
      <c r="G320" s="19" t="s">
        <v>1542</v>
      </c>
      <c r="H320" s="19">
        <f t="shared" si="37"/>
        <v>104</v>
      </c>
      <c r="I320" s="18">
        <f t="shared" si="38"/>
        <v>0</v>
      </c>
      <c r="J320" s="18">
        <f t="shared" si="39"/>
        <v>10</v>
      </c>
      <c r="K320" s="15" t="s">
        <v>276</v>
      </c>
      <c r="L320" s="16">
        <v>28685.840000000011</v>
      </c>
      <c r="M320" s="16">
        <v>5310</v>
      </c>
      <c r="N320" s="16"/>
      <c r="O320" s="16">
        <v>2553.7000000000003</v>
      </c>
      <c r="P320" s="16">
        <v>2553.7000000000003</v>
      </c>
      <c r="Q320" s="16"/>
      <c r="R320" s="16"/>
      <c r="S320" s="16"/>
      <c r="T320" s="16">
        <v>21772.32</v>
      </c>
      <c r="U320" s="16"/>
      <c r="V320" s="16"/>
      <c r="W320" s="16"/>
      <c r="X320" s="16"/>
      <c r="Y320" s="16"/>
      <c r="Z320" s="16">
        <v>286.27</v>
      </c>
      <c r="AA320" s="16">
        <v>2862.7</v>
      </c>
      <c r="AB320" s="16">
        <f t="shared" si="40"/>
        <v>57726.590000000004</v>
      </c>
      <c r="AC320" s="15">
        <v>153</v>
      </c>
      <c r="AD320" s="17">
        <f t="shared" si="41"/>
        <v>377.29797385620918</v>
      </c>
    </row>
    <row r="321" spans="2:30" x14ac:dyDescent="0.35">
      <c r="B321" s="20">
        <v>2182</v>
      </c>
      <c r="C321" s="19" t="s">
        <v>1422</v>
      </c>
      <c r="D321" s="15" t="s">
        <v>1538</v>
      </c>
      <c r="E321" s="15" t="str">
        <f t="shared" si="35"/>
        <v>AYUDANTE GENERAL</v>
      </c>
      <c r="F321" s="15" t="str">
        <f t="shared" si="36"/>
        <v>SINDICALIZADO</v>
      </c>
      <c r="G321" s="19" t="s">
        <v>1542</v>
      </c>
      <c r="H321" s="19">
        <f t="shared" si="37"/>
        <v>104</v>
      </c>
      <c r="I321" s="18">
        <f t="shared" si="38"/>
        <v>0</v>
      </c>
      <c r="J321" s="18">
        <f t="shared" si="39"/>
        <v>0</v>
      </c>
      <c r="K321" s="15" t="s">
        <v>276</v>
      </c>
      <c r="L321" s="16">
        <v>28685.840000000011</v>
      </c>
      <c r="M321" s="16">
        <v>5310</v>
      </c>
      <c r="N321" s="16"/>
      <c r="O321" s="16">
        <v>2813.09</v>
      </c>
      <c r="P321" s="16">
        <v>2868.59</v>
      </c>
      <c r="Q321" s="16"/>
      <c r="R321" s="16"/>
      <c r="S321" s="16"/>
      <c r="T321" s="16">
        <v>25740.14</v>
      </c>
      <c r="U321" s="16"/>
      <c r="V321" s="16"/>
      <c r="W321" s="16"/>
      <c r="X321" s="16"/>
      <c r="Y321" s="16"/>
      <c r="Z321" s="16"/>
      <c r="AA321" s="16"/>
      <c r="AB321" s="16">
        <f t="shared" si="40"/>
        <v>65417.66</v>
      </c>
      <c r="AC321" s="15">
        <v>153</v>
      </c>
      <c r="AD321" s="17">
        <f t="shared" si="41"/>
        <v>427.56640522875819</v>
      </c>
    </row>
    <row r="322" spans="2:30" x14ac:dyDescent="0.35">
      <c r="B322" s="20">
        <v>2183</v>
      </c>
      <c r="C322" s="19" t="s">
        <v>1423</v>
      </c>
      <c r="D322" s="15" t="s">
        <v>1538</v>
      </c>
      <c r="E322" s="15" t="str">
        <f t="shared" si="35"/>
        <v>CHOFER SERVICIOS</v>
      </c>
      <c r="F322" s="15" t="str">
        <f t="shared" si="36"/>
        <v>SINDICALIZADO</v>
      </c>
      <c r="G322" s="19" t="s">
        <v>1560</v>
      </c>
      <c r="H322" s="19">
        <f t="shared" si="37"/>
        <v>97</v>
      </c>
      <c r="I322" s="18">
        <f t="shared" si="38"/>
        <v>0</v>
      </c>
      <c r="J322" s="18">
        <f t="shared" si="39"/>
        <v>0</v>
      </c>
      <c r="K322" s="15" t="s">
        <v>276</v>
      </c>
      <c r="L322" s="16">
        <v>28160.65</v>
      </c>
      <c r="M322" s="16">
        <v>5310</v>
      </c>
      <c r="N322" s="16"/>
      <c r="O322" s="16">
        <v>2756.0399999999995</v>
      </c>
      <c r="P322" s="16">
        <v>2816.0899999999997</v>
      </c>
      <c r="Q322" s="16"/>
      <c r="R322" s="16">
        <v>1130.92</v>
      </c>
      <c r="S322" s="16">
        <v>75.06</v>
      </c>
      <c r="T322" s="16">
        <v>2754.1599999999994</v>
      </c>
      <c r="U322" s="16"/>
      <c r="V322" s="16">
        <v>32725.9</v>
      </c>
      <c r="W322" s="16"/>
      <c r="X322" s="16"/>
      <c r="Y322" s="16"/>
      <c r="Z322" s="16"/>
      <c r="AA322" s="16"/>
      <c r="AB322" s="16">
        <f t="shared" si="40"/>
        <v>75728.819999999992</v>
      </c>
      <c r="AC322" s="15">
        <v>153</v>
      </c>
      <c r="AD322" s="17">
        <f t="shared" si="41"/>
        <v>494.95960784313718</v>
      </c>
    </row>
    <row r="323" spans="2:30" s="28" customFormat="1" x14ac:dyDescent="0.35">
      <c r="B323" s="33">
        <v>2184</v>
      </c>
      <c r="C323" s="32" t="s">
        <v>1424</v>
      </c>
      <c r="D323" s="28" t="s">
        <v>1538</v>
      </c>
      <c r="E323" s="28" t="str">
        <f t="shared" si="35"/>
        <v>AUXILIAR DE VENTILACION</v>
      </c>
      <c r="F323" s="28" t="str">
        <f t="shared" si="36"/>
        <v>SINDICALIZADO</v>
      </c>
      <c r="G323" s="32" t="s">
        <v>1545</v>
      </c>
      <c r="H323" s="32">
        <f t="shared" si="37"/>
        <v>27</v>
      </c>
      <c r="I323" s="31">
        <f t="shared" si="38"/>
        <v>0</v>
      </c>
      <c r="J323" s="31">
        <f t="shared" si="39"/>
        <v>0</v>
      </c>
      <c r="K323" s="28" t="s">
        <v>276</v>
      </c>
      <c r="L323" s="29">
        <v>8106.75</v>
      </c>
      <c r="M323" s="29">
        <v>1770</v>
      </c>
      <c r="N323" s="29"/>
      <c r="O323" s="29">
        <v>780.65000000000009</v>
      </c>
      <c r="P323" s="29">
        <v>810.68000000000006</v>
      </c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>
        <f t="shared" si="40"/>
        <v>11468.08</v>
      </c>
      <c r="AC323" s="28">
        <v>153</v>
      </c>
      <c r="AD323" s="30">
        <f t="shared" si="41"/>
        <v>74.954771241830059</v>
      </c>
    </row>
    <row r="324" spans="2:30" x14ac:dyDescent="0.35">
      <c r="B324" s="20">
        <v>2201</v>
      </c>
      <c r="C324" s="19" t="s">
        <v>479</v>
      </c>
      <c r="D324" s="15" t="s">
        <v>1538</v>
      </c>
      <c r="E324" s="15" t="str">
        <f t="shared" si="35"/>
        <v>AUX. ELECTRICISTA</v>
      </c>
      <c r="F324" s="15" t="str">
        <f t="shared" si="36"/>
        <v>SINDICALIZADO</v>
      </c>
      <c r="G324" s="19" t="s">
        <v>278</v>
      </c>
      <c r="H324" s="19">
        <f t="shared" si="37"/>
        <v>153</v>
      </c>
      <c r="I324" s="18">
        <f t="shared" si="38"/>
        <v>6</v>
      </c>
      <c r="J324" s="18">
        <f t="shared" si="39"/>
        <v>0</v>
      </c>
      <c r="K324" s="15" t="s">
        <v>276</v>
      </c>
      <c r="L324" s="16">
        <v>39704.590000000011</v>
      </c>
      <c r="M324" s="16">
        <v>8850</v>
      </c>
      <c r="N324" s="16">
        <v>2150</v>
      </c>
      <c r="O324" s="16">
        <v>2276.79</v>
      </c>
      <c r="P324" s="16">
        <v>3277.57</v>
      </c>
      <c r="Q324" s="16"/>
      <c r="R324" s="16"/>
      <c r="S324" s="16"/>
      <c r="T324" s="16">
        <v>31939.620000000003</v>
      </c>
      <c r="U324" s="16"/>
      <c r="V324" s="16"/>
      <c r="W324" s="16"/>
      <c r="X324" s="16">
        <v>286.27</v>
      </c>
      <c r="Y324" s="16">
        <v>1075</v>
      </c>
      <c r="Z324" s="16">
        <v>537.5</v>
      </c>
      <c r="AA324" s="16"/>
      <c r="AB324" s="16">
        <f t="shared" si="40"/>
        <v>86299.8</v>
      </c>
      <c r="AC324" s="15">
        <v>153</v>
      </c>
      <c r="AD324" s="17">
        <f t="shared" si="41"/>
        <v>564.05098039215693</v>
      </c>
    </row>
    <row r="325" spans="2:30" x14ac:dyDescent="0.35">
      <c r="B325" s="20">
        <v>2202</v>
      </c>
      <c r="C325" s="19" t="s">
        <v>482</v>
      </c>
      <c r="D325" s="15" t="s">
        <v>1538</v>
      </c>
      <c r="E325" s="15" t="str">
        <f t="shared" ref="E325:E388" si="42">VLOOKUP(B325,CAT,2,FALSE)</f>
        <v>ELECTRICISTA</v>
      </c>
      <c r="F325" s="15" t="str">
        <f t="shared" ref="F325:F388" si="43">VLOOKUP(B325,CAT,3,FALSE)</f>
        <v>SINDICALIZADO</v>
      </c>
      <c r="G325" s="19" t="s">
        <v>278</v>
      </c>
      <c r="H325" s="19">
        <f t="shared" ref="H325:H388" si="44">IF(DATEDIF(G325,$I$2,"d")+1&gt;$J$2,$J$2,DATEDIF(G325,$I$2,"d")+1)</f>
        <v>153</v>
      </c>
      <c r="I325" s="18">
        <f t="shared" ref="I325:I388" si="45">IFERROR(VLOOKUP(B325,faltas,5,FALSE),0)</f>
        <v>1</v>
      </c>
      <c r="J325" s="18">
        <f t="shared" ref="J325:J388" si="46">IFERROR(VLOOKUP(B325,incapacidad,3,FALSE),0)</f>
        <v>7</v>
      </c>
      <c r="K325" s="15" t="s">
        <v>276</v>
      </c>
      <c r="L325" s="16">
        <v>41928.540000000008</v>
      </c>
      <c r="M325" s="16">
        <v>8850</v>
      </c>
      <c r="N325" s="16">
        <v>1683.48</v>
      </c>
      <c r="O325" s="16">
        <v>3750.9599999999991</v>
      </c>
      <c r="P325" s="16">
        <v>3731.6699999999992</v>
      </c>
      <c r="Q325" s="16"/>
      <c r="R325" s="16"/>
      <c r="S325" s="16"/>
      <c r="T325" s="16">
        <v>76781.900000000009</v>
      </c>
      <c r="U325" s="16"/>
      <c r="V325" s="16"/>
      <c r="W325" s="16"/>
      <c r="X325" s="16">
        <v>280.58</v>
      </c>
      <c r="Y325" s="16"/>
      <c r="Z325" s="16"/>
      <c r="AA325" s="16">
        <v>2086.6999999999998</v>
      </c>
      <c r="AB325" s="16">
        <f t="shared" ref="AB325:AB388" si="47">SUM(L325:W325)-SUM(X325:AA325)</f>
        <v>134359.27000000002</v>
      </c>
      <c r="AC325" s="15">
        <v>153</v>
      </c>
      <c r="AD325" s="17">
        <f t="shared" si="41"/>
        <v>878.16516339869293</v>
      </c>
    </row>
    <row r="326" spans="2:30" x14ac:dyDescent="0.35">
      <c r="B326" s="20">
        <v>2203</v>
      </c>
      <c r="C326" s="19" t="s">
        <v>484</v>
      </c>
      <c r="D326" s="15" t="s">
        <v>1538</v>
      </c>
      <c r="E326" s="15" t="str">
        <f t="shared" si="42"/>
        <v>ELECTRICISTA</v>
      </c>
      <c r="F326" s="15" t="str">
        <f t="shared" si="43"/>
        <v>SINDICALIZADO</v>
      </c>
      <c r="G326" s="19" t="s">
        <v>278</v>
      </c>
      <c r="H326" s="19">
        <f t="shared" si="44"/>
        <v>153</v>
      </c>
      <c r="I326" s="18">
        <f t="shared" si="45"/>
        <v>1</v>
      </c>
      <c r="J326" s="18">
        <f t="shared" si="46"/>
        <v>0</v>
      </c>
      <c r="K326" s="15" t="s">
        <v>276</v>
      </c>
      <c r="L326" s="16">
        <v>41700.520000000004</v>
      </c>
      <c r="M326" s="16">
        <v>8850</v>
      </c>
      <c r="N326" s="16">
        <v>1964.06</v>
      </c>
      <c r="O326" s="16">
        <v>4338.3999999999996</v>
      </c>
      <c r="P326" s="16">
        <v>3945.5899999999992</v>
      </c>
      <c r="Q326" s="16"/>
      <c r="R326" s="16"/>
      <c r="S326" s="16"/>
      <c r="T326" s="16">
        <v>73710.62000000001</v>
      </c>
      <c r="U326" s="16"/>
      <c r="V326" s="16"/>
      <c r="W326" s="16"/>
      <c r="X326" s="16">
        <v>280.58</v>
      </c>
      <c r="Y326" s="16"/>
      <c r="Z326" s="16"/>
      <c r="AA326" s="16"/>
      <c r="AB326" s="16">
        <f t="shared" si="47"/>
        <v>134228.61000000002</v>
      </c>
      <c r="AC326" s="15">
        <v>153</v>
      </c>
      <c r="AD326" s="17">
        <f t="shared" si="41"/>
        <v>877.31117647058829</v>
      </c>
    </row>
    <row r="327" spans="2:30" x14ac:dyDescent="0.35">
      <c r="B327" s="20">
        <v>2204</v>
      </c>
      <c r="C327" s="19" t="s">
        <v>485</v>
      </c>
      <c r="D327" s="15" t="s">
        <v>1538</v>
      </c>
      <c r="E327" s="15" t="str">
        <f t="shared" si="42"/>
        <v>AUX. ELECTRICISTA</v>
      </c>
      <c r="F327" s="15" t="str">
        <f t="shared" si="43"/>
        <v>SINDICALIZADO</v>
      </c>
      <c r="G327" s="19" t="s">
        <v>278</v>
      </c>
      <c r="H327" s="19">
        <f t="shared" si="44"/>
        <v>153</v>
      </c>
      <c r="I327" s="18">
        <f t="shared" si="45"/>
        <v>1</v>
      </c>
      <c r="J327" s="18">
        <f t="shared" si="46"/>
        <v>0</v>
      </c>
      <c r="K327" s="15" t="s">
        <v>276</v>
      </c>
      <c r="L327" s="16">
        <v>39669.55000000001</v>
      </c>
      <c r="M327" s="16">
        <v>8850</v>
      </c>
      <c r="N327" s="16">
        <v>2185.04</v>
      </c>
      <c r="O327" s="16">
        <v>1801.8000000000002</v>
      </c>
      <c r="P327" s="16">
        <v>3782.34</v>
      </c>
      <c r="Q327" s="16"/>
      <c r="R327" s="16"/>
      <c r="S327" s="16"/>
      <c r="T327" s="16">
        <v>85516.3</v>
      </c>
      <c r="U327" s="16"/>
      <c r="V327" s="16"/>
      <c r="W327" s="16"/>
      <c r="X327" s="16">
        <v>268.75</v>
      </c>
      <c r="Y327" s="16"/>
      <c r="Z327" s="16"/>
      <c r="AA327" s="16"/>
      <c r="AB327" s="16">
        <f t="shared" si="47"/>
        <v>141536.28000000003</v>
      </c>
      <c r="AC327" s="15">
        <v>153</v>
      </c>
      <c r="AD327" s="17">
        <f t="shared" si="41"/>
        <v>925.07372549019624</v>
      </c>
    </row>
    <row r="328" spans="2:30" x14ac:dyDescent="0.35">
      <c r="B328" s="20">
        <v>2205</v>
      </c>
      <c r="C328" s="19" t="s">
        <v>486</v>
      </c>
      <c r="D328" s="15" t="s">
        <v>1538</v>
      </c>
      <c r="E328" s="15" t="str">
        <f t="shared" si="42"/>
        <v>AUX. ELECTRICISTA</v>
      </c>
      <c r="F328" s="15" t="str">
        <f t="shared" si="43"/>
        <v>SINDICALIZADO</v>
      </c>
      <c r="G328" s="19" t="s">
        <v>278</v>
      </c>
      <c r="H328" s="19">
        <f t="shared" si="44"/>
        <v>153</v>
      </c>
      <c r="I328" s="18">
        <f t="shared" si="45"/>
        <v>11</v>
      </c>
      <c r="J328" s="18">
        <f t="shared" si="46"/>
        <v>0</v>
      </c>
      <c r="K328" s="15" t="s">
        <v>276</v>
      </c>
      <c r="L328" s="16">
        <v>40242.090000000011</v>
      </c>
      <c r="M328" s="16">
        <v>8850</v>
      </c>
      <c r="N328" s="16">
        <v>1612.5</v>
      </c>
      <c r="O328" s="16">
        <v>2308.9300000000003</v>
      </c>
      <c r="P328" s="16">
        <v>2445.0500000000002</v>
      </c>
      <c r="Q328" s="16"/>
      <c r="R328" s="16"/>
      <c r="S328" s="16"/>
      <c r="T328" s="16">
        <v>56858.100000000006</v>
      </c>
      <c r="U328" s="16"/>
      <c r="V328" s="16"/>
      <c r="W328" s="16"/>
      <c r="X328" s="16">
        <v>1396.31</v>
      </c>
      <c r="Y328" s="16">
        <v>1145.08</v>
      </c>
      <c r="Z328" s="16"/>
      <c r="AA328" s="16"/>
      <c r="AB328" s="16">
        <f t="shared" si="47"/>
        <v>109775.28000000001</v>
      </c>
      <c r="AC328" s="15">
        <v>153</v>
      </c>
      <c r="AD328" s="17">
        <f t="shared" si="41"/>
        <v>717.48549019607856</v>
      </c>
    </row>
    <row r="329" spans="2:30" x14ac:dyDescent="0.35">
      <c r="B329" s="20">
        <v>2206</v>
      </c>
      <c r="C329" s="19" t="s">
        <v>487</v>
      </c>
      <c r="D329" s="15" t="s">
        <v>1538</v>
      </c>
      <c r="E329" s="15" t="str">
        <f t="shared" si="42"/>
        <v>SUPERVISOR DE MANTENIMIENTO ELECTRICO</v>
      </c>
      <c r="F329" s="15" t="str">
        <f t="shared" si="43"/>
        <v>EMPLEADO</v>
      </c>
      <c r="G329" s="19" t="s">
        <v>489</v>
      </c>
      <c r="H329" s="19">
        <f t="shared" si="44"/>
        <v>153</v>
      </c>
      <c r="I329" s="18">
        <f t="shared" si="45"/>
        <v>0</v>
      </c>
      <c r="J329" s="18">
        <f t="shared" si="46"/>
        <v>0</v>
      </c>
      <c r="K329" s="15" t="s">
        <v>276</v>
      </c>
      <c r="L329" s="16">
        <v>61418.099999999991</v>
      </c>
      <c r="M329" s="16">
        <v>8850</v>
      </c>
      <c r="N329" s="16">
        <v>3636</v>
      </c>
      <c r="O329" s="16">
        <v>4928.8000000000011</v>
      </c>
      <c r="P329" s="16">
        <v>6505.41</v>
      </c>
      <c r="Q329" s="16"/>
      <c r="R329" s="16"/>
      <c r="S329" s="16"/>
      <c r="T329" s="16">
        <v>124416.06</v>
      </c>
      <c r="U329" s="16"/>
      <c r="V329" s="16"/>
      <c r="W329" s="16">
        <v>4301.99</v>
      </c>
      <c r="X329" s="16"/>
      <c r="Y329" s="16"/>
      <c r="Z329" s="16"/>
      <c r="AA329" s="16"/>
      <c r="AB329" s="16">
        <f t="shared" si="47"/>
        <v>214056.36</v>
      </c>
      <c r="AC329" s="15">
        <v>153</v>
      </c>
      <c r="AD329" s="17">
        <f t="shared" si="41"/>
        <v>1399.0611764705882</v>
      </c>
    </row>
    <row r="330" spans="2:30" x14ac:dyDescent="0.35">
      <c r="B330" s="20">
        <v>2207</v>
      </c>
      <c r="C330" s="19" t="s">
        <v>490</v>
      </c>
      <c r="D330" s="15" t="s">
        <v>1538</v>
      </c>
      <c r="E330" s="15" t="str">
        <f t="shared" si="42"/>
        <v>AUX. ELECTRICISTA</v>
      </c>
      <c r="F330" s="15" t="str">
        <f t="shared" si="43"/>
        <v>SINDICALIZADO</v>
      </c>
      <c r="G330" s="19" t="s">
        <v>353</v>
      </c>
      <c r="H330" s="19">
        <f t="shared" si="44"/>
        <v>153</v>
      </c>
      <c r="I330" s="18">
        <f t="shared" si="45"/>
        <v>3</v>
      </c>
      <c r="J330" s="18">
        <f t="shared" si="46"/>
        <v>0</v>
      </c>
      <c r="K330" s="15" t="s">
        <v>276</v>
      </c>
      <c r="L330" s="16">
        <v>40242.090000000011</v>
      </c>
      <c r="M330" s="16">
        <v>8850</v>
      </c>
      <c r="N330" s="16">
        <v>1612.5</v>
      </c>
      <c r="O330" s="16">
        <v>4076.2200000000003</v>
      </c>
      <c r="P330" s="16">
        <v>3379.21</v>
      </c>
      <c r="Q330" s="16"/>
      <c r="R330" s="16"/>
      <c r="S330" s="16"/>
      <c r="T330" s="16">
        <v>66222.98</v>
      </c>
      <c r="U330" s="16"/>
      <c r="V330" s="16"/>
      <c r="W330" s="16"/>
      <c r="X330" s="16">
        <v>537.5</v>
      </c>
      <c r="Y330" s="16"/>
      <c r="Z330" s="16">
        <v>268.75</v>
      </c>
      <c r="AA330" s="16"/>
      <c r="AB330" s="16">
        <f t="shared" si="47"/>
        <v>123576.75</v>
      </c>
      <c r="AC330" s="15">
        <v>153</v>
      </c>
      <c r="AD330" s="17">
        <f t="shared" si="41"/>
        <v>807.69117647058829</v>
      </c>
    </row>
    <row r="331" spans="2:30" x14ac:dyDescent="0.35">
      <c r="B331" s="20">
        <v>2208</v>
      </c>
      <c r="C331" s="19" t="s">
        <v>491</v>
      </c>
      <c r="D331" s="15" t="s">
        <v>1538</v>
      </c>
      <c r="E331" s="15" t="str">
        <f t="shared" si="42"/>
        <v>ELECTRICISTA</v>
      </c>
      <c r="F331" s="15" t="str">
        <f t="shared" si="43"/>
        <v>SINDICALIZADO</v>
      </c>
      <c r="G331" s="19" t="s">
        <v>278</v>
      </c>
      <c r="H331" s="19">
        <f t="shared" si="44"/>
        <v>153</v>
      </c>
      <c r="I331" s="18">
        <f t="shared" si="45"/>
        <v>0</v>
      </c>
      <c r="J331" s="18">
        <f t="shared" si="46"/>
        <v>0</v>
      </c>
      <c r="K331" s="15" t="s">
        <v>276</v>
      </c>
      <c r="L331" s="16">
        <v>41419.94000000001</v>
      </c>
      <c r="M331" s="16">
        <v>8850</v>
      </c>
      <c r="N331" s="16">
        <v>2244.6400000000003</v>
      </c>
      <c r="O331" s="16">
        <v>4338.3999999999996</v>
      </c>
      <c r="P331" s="16">
        <v>4366.4599999999991</v>
      </c>
      <c r="Q331" s="16"/>
      <c r="R331" s="16"/>
      <c r="S331" s="16"/>
      <c r="T331" s="16">
        <v>76781.900000000009</v>
      </c>
      <c r="U331" s="16"/>
      <c r="V331" s="16"/>
      <c r="W331" s="16"/>
      <c r="X331" s="16"/>
      <c r="Y331" s="16"/>
      <c r="Z331" s="16"/>
      <c r="AA331" s="16"/>
      <c r="AB331" s="16">
        <f t="shared" si="47"/>
        <v>138001.34000000003</v>
      </c>
      <c r="AC331" s="15">
        <v>153</v>
      </c>
      <c r="AD331" s="17">
        <f t="shared" si="41"/>
        <v>901.96954248366035</v>
      </c>
    </row>
    <row r="332" spans="2:30" x14ac:dyDescent="0.35">
      <c r="B332" s="20">
        <v>2209</v>
      </c>
      <c r="C332" s="19" t="s">
        <v>493</v>
      </c>
      <c r="D332" s="15" t="s">
        <v>1538</v>
      </c>
      <c r="E332" s="15" t="str">
        <f t="shared" si="42"/>
        <v>AUX. ELECTRICISTA</v>
      </c>
      <c r="F332" s="15" t="str">
        <f t="shared" si="43"/>
        <v>SINDICALIZADO</v>
      </c>
      <c r="G332" s="19" t="s">
        <v>278</v>
      </c>
      <c r="H332" s="19">
        <f t="shared" si="44"/>
        <v>153</v>
      </c>
      <c r="I332" s="18">
        <f t="shared" si="45"/>
        <v>3</v>
      </c>
      <c r="J332" s="18">
        <f t="shared" si="46"/>
        <v>0</v>
      </c>
      <c r="K332" s="15" t="s">
        <v>276</v>
      </c>
      <c r="L332" s="16">
        <v>39973.340000000011</v>
      </c>
      <c r="M332" s="16">
        <v>8850</v>
      </c>
      <c r="N332" s="16">
        <v>1881.25</v>
      </c>
      <c r="O332" s="16">
        <v>4074.4800000000005</v>
      </c>
      <c r="P332" s="16">
        <v>3755.4700000000003</v>
      </c>
      <c r="Q332" s="16"/>
      <c r="R332" s="16"/>
      <c r="S332" s="16"/>
      <c r="T332" s="16">
        <v>82950.779999999984</v>
      </c>
      <c r="U332" s="16"/>
      <c r="V332" s="16"/>
      <c r="W332" s="16"/>
      <c r="X332" s="16">
        <v>537.5</v>
      </c>
      <c r="Y332" s="16"/>
      <c r="Z332" s="16"/>
      <c r="AA332" s="16"/>
      <c r="AB332" s="16">
        <f t="shared" si="47"/>
        <v>140947.82</v>
      </c>
      <c r="AC332" s="15">
        <v>153</v>
      </c>
      <c r="AD332" s="17">
        <f t="shared" si="41"/>
        <v>921.2275816993465</v>
      </c>
    </row>
    <row r="333" spans="2:30" x14ac:dyDescent="0.35">
      <c r="B333" s="20">
        <v>2211</v>
      </c>
      <c r="C333" s="19" t="s">
        <v>494</v>
      </c>
      <c r="D333" s="15" t="s">
        <v>1538</v>
      </c>
      <c r="E333" s="15" t="str">
        <f t="shared" si="42"/>
        <v>ELECTRICISTA</v>
      </c>
      <c r="F333" s="15" t="str">
        <f t="shared" si="43"/>
        <v>SINDICALIZADO</v>
      </c>
      <c r="G333" s="19" t="s">
        <v>278</v>
      </c>
      <c r="H333" s="19">
        <f t="shared" si="44"/>
        <v>153</v>
      </c>
      <c r="I333" s="18">
        <f t="shared" si="45"/>
        <v>0</v>
      </c>
      <c r="J333" s="18">
        <f t="shared" si="46"/>
        <v>0</v>
      </c>
      <c r="K333" s="15" t="s">
        <v>276</v>
      </c>
      <c r="L333" s="16">
        <v>41419.94</v>
      </c>
      <c r="M333" s="16">
        <v>8850</v>
      </c>
      <c r="N333" s="16">
        <v>2244.64</v>
      </c>
      <c r="O333" s="16">
        <v>1439.7</v>
      </c>
      <c r="P333" s="16">
        <v>4254.2299999999996</v>
      </c>
      <c r="Q333" s="16"/>
      <c r="R333" s="16"/>
      <c r="S333" s="16"/>
      <c r="T333" s="16">
        <v>91375</v>
      </c>
      <c r="U333" s="16"/>
      <c r="V333" s="16"/>
      <c r="W333" s="16"/>
      <c r="X333" s="16"/>
      <c r="Y333" s="16"/>
      <c r="Z333" s="16">
        <v>1122.32</v>
      </c>
      <c r="AA333" s="16"/>
      <c r="AB333" s="16">
        <f t="shared" si="47"/>
        <v>148461.19</v>
      </c>
      <c r="AC333" s="15">
        <v>153</v>
      </c>
      <c r="AD333" s="17">
        <f t="shared" si="41"/>
        <v>970.33457516339865</v>
      </c>
    </row>
    <row r="334" spans="2:30" x14ac:dyDescent="0.35">
      <c r="B334" s="20">
        <v>2212</v>
      </c>
      <c r="C334" s="19" t="s">
        <v>495</v>
      </c>
      <c r="D334" s="15" t="s">
        <v>1538</v>
      </c>
      <c r="E334" s="15" t="str">
        <f t="shared" si="42"/>
        <v>SUPERVISOR DE MANTENIMIENTO ELECTRICO</v>
      </c>
      <c r="F334" s="15" t="str">
        <f t="shared" si="43"/>
        <v>EMPLEADO</v>
      </c>
      <c r="G334" s="19" t="s">
        <v>278</v>
      </c>
      <c r="H334" s="19">
        <f t="shared" si="44"/>
        <v>153</v>
      </c>
      <c r="I334" s="18">
        <f t="shared" si="45"/>
        <v>0</v>
      </c>
      <c r="J334" s="18">
        <f t="shared" si="46"/>
        <v>0</v>
      </c>
      <c r="K334" s="15" t="s">
        <v>276</v>
      </c>
      <c r="L334" s="16">
        <v>62226.099999999991</v>
      </c>
      <c r="M334" s="16">
        <v>8850</v>
      </c>
      <c r="N334" s="16">
        <v>2828</v>
      </c>
      <c r="O334" s="16">
        <v>2591.6600000000003</v>
      </c>
      <c r="P334" s="16">
        <v>6505.41</v>
      </c>
      <c r="Q334" s="16"/>
      <c r="R334" s="16"/>
      <c r="S334" s="16"/>
      <c r="T334" s="16">
        <v>80242.600000000006</v>
      </c>
      <c r="U334" s="16"/>
      <c r="V334" s="16"/>
      <c r="W334" s="16">
        <v>3306.15</v>
      </c>
      <c r="X334" s="16"/>
      <c r="Y334" s="16"/>
      <c r="Z334" s="16"/>
      <c r="AA334" s="16"/>
      <c r="AB334" s="16">
        <f t="shared" si="47"/>
        <v>166549.92000000001</v>
      </c>
      <c r="AC334" s="15">
        <v>153</v>
      </c>
      <c r="AD334" s="17">
        <f t="shared" si="41"/>
        <v>1088.5615686274512</v>
      </c>
    </row>
    <row r="335" spans="2:30" x14ac:dyDescent="0.35">
      <c r="B335" s="20">
        <v>2213</v>
      </c>
      <c r="C335" s="19" t="s">
        <v>496</v>
      </c>
      <c r="D335" s="15" t="s">
        <v>1538</v>
      </c>
      <c r="E335" s="15" t="str">
        <f t="shared" si="42"/>
        <v>ELECTRICISTA</v>
      </c>
      <c r="F335" s="15" t="str">
        <f t="shared" si="43"/>
        <v>SINDICALIZADO</v>
      </c>
      <c r="G335" s="19" t="s">
        <v>278</v>
      </c>
      <c r="H335" s="19">
        <f t="shared" si="44"/>
        <v>153</v>
      </c>
      <c r="I335" s="18">
        <f t="shared" si="45"/>
        <v>0</v>
      </c>
      <c r="J335" s="18">
        <f t="shared" si="46"/>
        <v>0</v>
      </c>
      <c r="K335" s="15" t="s">
        <v>276</v>
      </c>
      <c r="L335" s="16">
        <v>41981.100000000006</v>
      </c>
      <c r="M335" s="16">
        <v>8850</v>
      </c>
      <c r="N335" s="16">
        <v>1683.48</v>
      </c>
      <c r="O335" s="16">
        <v>3572.08</v>
      </c>
      <c r="P335" s="16">
        <v>4366.4599999999991</v>
      </c>
      <c r="Q335" s="16"/>
      <c r="R335" s="16"/>
      <c r="S335" s="16"/>
      <c r="T335" s="16">
        <v>76781.900000000009</v>
      </c>
      <c r="U335" s="16"/>
      <c r="V335" s="16"/>
      <c r="W335" s="16"/>
      <c r="X335" s="16"/>
      <c r="Y335" s="16"/>
      <c r="Z335" s="16"/>
      <c r="AA335" s="16"/>
      <c r="AB335" s="16">
        <f t="shared" si="47"/>
        <v>137235.02000000002</v>
      </c>
      <c r="AC335" s="15">
        <v>153</v>
      </c>
      <c r="AD335" s="17">
        <f t="shared" si="41"/>
        <v>896.96091503267985</v>
      </c>
    </row>
    <row r="336" spans="2:30" x14ac:dyDescent="0.35">
      <c r="B336" s="20">
        <v>2214</v>
      </c>
      <c r="C336" s="19" t="s">
        <v>497</v>
      </c>
      <c r="D336" s="15" t="s">
        <v>1538</v>
      </c>
      <c r="E336" s="15" t="str">
        <f t="shared" si="42"/>
        <v>AUX. ELECTRICISTA</v>
      </c>
      <c r="F336" s="15" t="str">
        <f t="shared" si="43"/>
        <v>SINDICALIZADO</v>
      </c>
      <c r="G336" s="19" t="s">
        <v>147</v>
      </c>
      <c r="H336" s="19">
        <f t="shared" si="44"/>
        <v>153</v>
      </c>
      <c r="I336" s="18">
        <f t="shared" si="45"/>
        <v>1</v>
      </c>
      <c r="J336" s="18">
        <f t="shared" si="46"/>
        <v>0</v>
      </c>
      <c r="K336" s="15" t="s">
        <v>276</v>
      </c>
      <c r="L336" s="16">
        <v>40242.090000000011</v>
      </c>
      <c r="M336" s="16">
        <v>8850</v>
      </c>
      <c r="N336" s="16">
        <v>1612.5</v>
      </c>
      <c r="O336" s="16">
        <v>4020.71</v>
      </c>
      <c r="P336" s="16">
        <v>3782.34</v>
      </c>
      <c r="Q336" s="16"/>
      <c r="R336" s="16"/>
      <c r="S336" s="16"/>
      <c r="T336" s="16">
        <v>65554.060000000012</v>
      </c>
      <c r="U336" s="16"/>
      <c r="V336" s="16"/>
      <c r="W336" s="16"/>
      <c r="X336" s="16">
        <v>268.75</v>
      </c>
      <c r="Y336" s="16"/>
      <c r="Z336" s="16"/>
      <c r="AA336" s="16"/>
      <c r="AB336" s="16">
        <f t="shared" si="47"/>
        <v>123792.95000000003</v>
      </c>
      <c r="AC336" s="15">
        <v>153</v>
      </c>
      <c r="AD336" s="17">
        <f t="shared" si="41"/>
        <v>809.10424836601328</v>
      </c>
    </row>
    <row r="337" spans="2:30" x14ac:dyDescent="0.35">
      <c r="B337" s="20">
        <v>2216</v>
      </c>
      <c r="C337" s="19" t="s">
        <v>498</v>
      </c>
      <c r="D337" s="15" t="s">
        <v>1538</v>
      </c>
      <c r="E337" s="15" t="str">
        <f t="shared" si="42"/>
        <v>ANALISTA DE ING. INDUSTRIAL</v>
      </c>
      <c r="F337" s="15" t="str">
        <f t="shared" si="43"/>
        <v>EMPLEADO</v>
      </c>
      <c r="G337" s="19" t="s">
        <v>501</v>
      </c>
      <c r="H337" s="19">
        <f t="shared" si="44"/>
        <v>153</v>
      </c>
      <c r="I337" s="18">
        <f t="shared" si="45"/>
        <v>0</v>
      </c>
      <c r="J337" s="18">
        <f t="shared" si="46"/>
        <v>0</v>
      </c>
      <c r="K337" s="15" t="s">
        <v>276</v>
      </c>
      <c r="L337" s="16">
        <v>73171.800000000017</v>
      </c>
      <c r="M337" s="16">
        <v>8850</v>
      </c>
      <c r="N337" s="16">
        <v>2832</v>
      </c>
      <c r="O337" s="16">
        <v>7147.26</v>
      </c>
      <c r="P337" s="16">
        <v>7553.18</v>
      </c>
      <c r="Q337" s="16"/>
      <c r="R337" s="16"/>
      <c r="S337" s="16"/>
      <c r="T337" s="16">
        <v>28828.01</v>
      </c>
      <c r="U337" s="16"/>
      <c r="V337" s="16"/>
      <c r="W337" s="16">
        <v>2563.2800000000002</v>
      </c>
      <c r="X337" s="16"/>
      <c r="Y337" s="16"/>
      <c r="Z337" s="16">
        <v>472</v>
      </c>
      <c r="AA337" s="16"/>
      <c r="AB337" s="16">
        <f t="shared" si="47"/>
        <v>130473.53000000001</v>
      </c>
      <c r="AC337" s="15">
        <v>153</v>
      </c>
      <c r="AD337" s="17">
        <f t="shared" si="41"/>
        <v>852.76816993464058</v>
      </c>
    </row>
    <row r="338" spans="2:30" s="28" customFormat="1" x14ac:dyDescent="0.35">
      <c r="B338" s="33">
        <v>2217</v>
      </c>
      <c r="C338" s="32" t="s">
        <v>1425</v>
      </c>
      <c r="D338" s="28" t="s">
        <v>1538</v>
      </c>
      <c r="E338" s="28" t="str">
        <f t="shared" si="42"/>
        <v>AUX. ELECTRICISTA OPERACIÓN MINA</v>
      </c>
      <c r="F338" s="28" t="str">
        <f t="shared" si="43"/>
        <v>SINDICALIZADO</v>
      </c>
      <c r="G338" s="32" t="s">
        <v>1557</v>
      </c>
      <c r="H338" s="32">
        <f t="shared" si="44"/>
        <v>48</v>
      </c>
      <c r="I338" s="31">
        <f t="shared" si="45"/>
        <v>0</v>
      </c>
      <c r="J338" s="31">
        <f t="shared" si="46"/>
        <v>0</v>
      </c>
      <c r="K338" s="28" t="s">
        <v>276</v>
      </c>
      <c r="L338" s="29">
        <v>13098.340000000011</v>
      </c>
      <c r="M338" s="29">
        <v>1770</v>
      </c>
      <c r="N338" s="29"/>
      <c r="O338" s="29">
        <v>1281.1999999999998</v>
      </c>
      <c r="P338" s="29">
        <v>937.68</v>
      </c>
      <c r="Q338" s="29"/>
      <c r="R338" s="29"/>
      <c r="S338" s="29"/>
      <c r="T338" s="29"/>
      <c r="U338" s="29"/>
      <c r="V338" s="29"/>
      <c r="W338" s="29"/>
      <c r="X338" s="29"/>
      <c r="Y338" s="29">
        <v>286.27</v>
      </c>
      <c r="Z338" s="29"/>
      <c r="AA338" s="29"/>
      <c r="AB338" s="29">
        <f t="shared" si="47"/>
        <v>16800.950000000012</v>
      </c>
      <c r="AC338" s="28">
        <v>153</v>
      </c>
      <c r="AD338" s="30">
        <f t="shared" si="41"/>
        <v>109.81013071895433</v>
      </c>
    </row>
    <row r="339" spans="2:30" x14ac:dyDescent="0.35">
      <c r="B339" s="20">
        <v>2251</v>
      </c>
      <c r="C339" s="19" t="s">
        <v>502</v>
      </c>
      <c r="D339" s="15" t="s">
        <v>1538</v>
      </c>
      <c r="E339" s="15" t="str">
        <f t="shared" si="42"/>
        <v>OPERARIO DE BARRENACION</v>
      </c>
      <c r="F339" s="15" t="str">
        <f t="shared" si="43"/>
        <v>SINDICALIZADO</v>
      </c>
      <c r="G339" s="19" t="s">
        <v>278</v>
      </c>
      <c r="H339" s="19">
        <f t="shared" si="44"/>
        <v>153</v>
      </c>
      <c r="I339" s="18">
        <f t="shared" si="45"/>
        <v>7</v>
      </c>
      <c r="J339" s="18">
        <f t="shared" si="46"/>
        <v>0</v>
      </c>
      <c r="K339" s="15" t="s">
        <v>276</v>
      </c>
      <c r="L339" s="16">
        <v>41714.17</v>
      </c>
      <c r="M339" s="16">
        <v>8850</v>
      </c>
      <c r="N339" s="16">
        <v>2279.36</v>
      </c>
      <c r="O339" s="16">
        <v>1874.7799999999997</v>
      </c>
      <c r="P339" s="16">
        <v>3044.2499999999995</v>
      </c>
      <c r="Q339" s="16"/>
      <c r="R339" s="16"/>
      <c r="S339" s="16"/>
      <c r="T339" s="16">
        <v>53100.600000000006</v>
      </c>
      <c r="U339" s="16"/>
      <c r="V339" s="16"/>
      <c r="W339" s="16"/>
      <c r="X339" s="16">
        <v>865.71</v>
      </c>
      <c r="Y339" s="16"/>
      <c r="Z339" s="16">
        <v>565.46</v>
      </c>
      <c r="AA339" s="16"/>
      <c r="AB339" s="16">
        <f t="shared" si="47"/>
        <v>109431.99</v>
      </c>
      <c r="AC339" s="15">
        <v>153</v>
      </c>
      <c r="AD339" s="17">
        <f t="shared" ref="AD339:AD370" si="48">AB339/AC339</f>
        <v>715.24176470588236</v>
      </c>
    </row>
    <row r="340" spans="2:30" x14ac:dyDescent="0.35">
      <c r="B340" s="20">
        <v>2252</v>
      </c>
      <c r="C340" s="19" t="s">
        <v>505</v>
      </c>
      <c r="D340" s="15" t="s">
        <v>1538</v>
      </c>
      <c r="E340" s="15" t="str">
        <f t="shared" si="42"/>
        <v>SUPERINTENDENTE DE MINA B</v>
      </c>
      <c r="F340" s="15" t="str">
        <f t="shared" si="43"/>
        <v>EMPLEADO</v>
      </c>
      <c r="G340" s="19" t="s">
        <v>278</v>
      </c>
      <c r="H340" s="19">
        <f t="shared" si="44"/>
        <v>153</v>
      </c>
      <c r="I340" s="18">
        <f t="shared" si="45"/>
        <v>0</v>
      </c>
      <c r="J340" s="18">
        <f t="shared" si="46"/>
        <v>0</v>
      </c>
      <c r="K340" s="15" t="s">
        <v>276</v>
      </c>
      <c r="L340" s="16">
        <v>152491.67999999996</v>
      </c>
      <c r="M340" s="16">
        <v>8850</v>
      </c>
      <c r="N340" s="16">
        <v>8050.78</v>
      </c>
      <c r="O340" s="16">
        <v>15732.710000000001</v>
      </c>
      <c r="P340" s="16">
        <v>16054.250000000002</v>
      </c>
      <c r="Q340" s="16"/>
      <c r="R340" s="16"/>
      <c r="S340" s="16"/>
      <c r="T340" s="16">
        <v>352598.82999999996</v>
      </c>
      <c r="U340" s="16"/>
      <c r="V340" s="16"/>
      <c r="W340" s="16">
        <v>12002.2</v>
      </c>
      <c r="X340" s="16"/>
      <c r="Y340" s="16"/>
      <c r="Z340" s="16"/>
      <c r="AA340" s="16"/>
      <c r="AB340" s="16">
        <f t="shared" si="47"/>
        <v>565780.44999999984</v>
      </c>
      <c r="AC340" s="15">
        <v>153</v>
      </c>
      <c r="AD340" s="17">
        <f t="shared" si="48"/>
        <v>3697.9114379084958</v>
      </c>
    </row>
    <row r="341" spans="2:30" x14ac:dyDescent="0.35">
      <c r="B341" s="20">
        <v>2253</v>
      </c>
      <c r="C341" s="19" t="s">
        <v>507</v>
      </c>
      <c r="D341" s="15" t="s">
        <v>1538</v>
      </c>
      <c r="E341" s="15" t="str">
        <f t="shared" si="42"/>
        <v>OPERADOR DE SCOOP TRAM</v>
      </c>
      <c r="F341" s="15" t="str">
        <f t="shared" si="43"/>
        <v>SINDICALIZADO</v>
      </c>
      <c r="G341" s="19" t="s">
        <v>278</v>
      </c>
      <c r="H341" s="19">
        <f t="shared" si="44"/>
        <v>153</v>
      </c>
      <c r="I341" s="18">
        <f t="shared" si="45"/>
        <v>3</v>
      </c>
      <c r="J341" s="18">
        <f t="shared" si="46"/>
        <v>0</v>
      </c>
      <c r="K341" s="15" t="s">
        <v>276</v>
      </c>
      <c r="L341" s="16">
        <v>61632.439999999988</v>
      </c>
      <c r="M341" s="16">
        <v>8850</v>
      </c>
      <c r="N341" s="16">
        <v>2919.7</v>
      </c>
      <c r="O341" s="16">
        <v>4880.41</v>
      </c>
      <c r="P341" s="16">
        <v>5829.5599999999995</v>
      </c>
      <c r="Q341" s="16"/>
      <c r="R341" s="16"/>
      <c r="S341" s="16"/>
      <c r="T341" s="16">
        <v>63654.16</v>
      </c>
      <c r="U341" s="16"/>
      <c r="V341" s="16"/>
      <c r="W341" s="16"/>
      <c r="X341" s="16">
        <v>417.1</v>
      </c>
      <c r="Y341" s="16"/>
      <c r="Z341" s="16"/>
      <c r="AA341" s="16"/>
      <c r="AB341" s="16">
        <f t="shared" si="47"/>
        <v>147349.16999999998</v>
      </c>
      <c r="AC341" s="15">
        <v>153</v>
      </c>
      <c r="AD341" s="17">
        <f t="shared" si="48"/>
        <v>963.06647058823523</v>
      </c>
    </row>
    <row r="342" spans="2:30" x14ac:dyDescent="0.35">
      <c r="B342" s="20">
        <v>2255</v>
      </c>
      <c r="C342" s="19" t="s">
        <v>508</v>
      </c>
      <c r="D342" s="15" t="s">
        <v>1538</v>
      </c>
      <c r="E342" s="15" t="str">
        <f t="shared" si="42"/>
        <v>CARGADOR BARRENOS</v>
      </c>
      <c r="F342" s="15" t="str">
        <f t="shared" si="43"/>
        <v>SINDICALIZADO</v>
      </c>
      <c r="G342" s="19" t="s">
        <v>278</v>
      </c>
      <c r="H342" s="19">
        <f t="shared" si="44"/>
        <v>153</v>
      </c>
      <c r="I342" s="18">
        <f t="shared" si="45"/>
        <v>1</v>
      </c>
      <c r="J342" s="18">
        <f t="shared" si="46"/>
        <v>0</v>
      </c>
      <c r="K342" s="15" t="s">
        <v>276</v>
      </c>
      <c r="L342" s="16">
        <v>46405.8</v>
      </c>
      <c r="M342" s="16">
        <v>8850</v>
      </c>
      <c r="N342" s="16">
        <v>1864.08</v>
      </c>
      <c r="O342" s="16">
        <v>2406.25</v>
      </c>
      <c r="P342" s="16">
        <v>4334.6900000000005</v>
      </c>
      <c r="Q342" s="16"/>
      <c r="R342" s="16"/>
      <c r="S342" s="16"/>
      <c r="T342" s="16">
        <v>77226.340000000011</v>
      </c>
      <c r="U342" s="16"/>
      <c r="V342" s="16"/>
      <c r="W342" s="16"/>
      <c r="X342" s="16"/>
      <c r="Y342" s="16">
        <v>656.4</v>
      </c>
      <c r="Z342" s="16"/>
      <c r="AA342" s="16"/>
      <c r="AB342" s="16">
        <f t="shared" si="47"/>
        <v>140430.76000000004</v>
      </c>
      <c r="AC342" s="15">
        <v>153</v>
      </c>
      <c r="AD342" s="17">
        <f t="shared" si="48"/>
        <v>917.84810457516369</v>
      </c>
    </row>
    <row r="343" spans="2:30" x14ac:dyDescent="0.35">
      <c r="B343" s="20">
        <v>2256</v>
      </c>
      <c r="C343" s="19" t="s">
        <v>509</v>
      </c>
      <c r="D343" s="15" t="s">
        <v>1538</v>
      </c>
      <c r="E343" s="15" t="str">
        <f t="shared" si="42"/>
        <v>SUPERVISOR DE MINA C</v>
      </c>
      <c r="F343" s="15" t="str">
        <f t="shared" si="43"/>
        <v>EMPLEADO</v>
      </c>
      <c r="G343" s="19" t="s">
        <v>278</v>
      </c>
      <c r="H343" s="19">
        <f t="shared" si="44"/>
        <v>153</v>
      </c>
      <c r="I343" s="18">
        <f t="shared" si="45"/>
        <v>0</v>
      </c>
      <c r="J343" s="18">
        <f t="shared" si="46"/>
        <v>5</v>
      </c>
      <c r="K343" s="15" t="s">
        <v>276</v>
      </c>
      <c r="L343" s="16">
        <v>64882.6</v>
      </c>
      <c r="M343" s="16">
        <v>8850</v>
      </c>
      <c r="N343" s="16">
        <v>3392</v>
      </c>
      <c r="O343" s="16">
        <v>3078.2400000000002</v>
      </c>
      <c r="P343" s="16">
        <v>6615.4599999999991</v>
      </c>
      <c r="Q343" s="16"/>
      <c r="R343" s="16"/>
      <c r="S343" s="16"/>
      <c r="T343" s="16">
        <v>81172.69</v>
      </c>
      <c r="U343" s="16"/>
      <c r="V343" s="16"/>
      <c r="W343" s="16">
        <v>3496.62</v>
      </c>
      <c r="X343" s="16"/>
      <c r="Y343" s="16"/>
      <c r="Z343" s="16"/>
      <c r="AA343" s="16">
        <v>2120</v>
      </c>
      <c r="AB343" s="16">
        <f t="shared" si="47"/>
        <v>169367.61000000002</v>
      </c>
      <c r="AC343" s="15">
        <v>153</v>
      </c>
      <c r="AD343" s="17">
        <f t="shared" si="48"/>
        <v>1106.9778431372549</v>
      </c>
    </row>
    <row r="344" spans="2:30" x14ac:dyDescent="0.35">
      <c r="B344" s="20">
        <v>2258</v>
      </c>
      <c r="C344" s="19" t="s">
        <v>511</v>
      </c>
      <c r="D344" s="15" t="s">
        <v>1538</v>
      </c>
      <c r="E344" s="15" t="str">
        <f t="shared" si="42"/>
        <v>OPERADOR DE BARRENACION</v>
      </c>
      <c r="F344" s="15" t="str">
        <f t="shared" si="43"/>
        <v>SINDICALIZADO</v>
      </c>
      <c r="G344" s="19" t="s">
        <v>353</v>
      </c>
      <c r="H344" s="19">
        <f t="shared" si="44"/>
        <v>153</v>
      </c>
      <c r="I344" s="18">
        <f t="shared" si="45"/>
        <v>0</v>
      </c>
      <c r="J344" s="18">
        <f t="shared" si="46"/>
        <v>0</v>
      </c>
      <c r="K344" s="15" t="s">
        <v>276</v>
      </c>
      <c r="L344" s="16">
        <v>62049.539999999986</v>
      </c>
      <c r="M344" s="16">
        <v>8850</v>
      </c>
      <c r="N344" s="16">
        <v>2502.6</v>
      </c>
      <c r="O344" s="16">
        <v>2674.69</v>
      </c>
      <c r="P344" s="16">
        <v>6411.7499999999991</v>
      </c>
      <c r="Q344" s="16"/>
      <c r="R344" s="16"/>
      <c r="S344" s="16"/>
      <c r="T344" s="16">
        <v>54336.760000000009</v>
      </c>
      <c r="U344" s="16"/>
      <c r="V344" s="16"/>
      <c r="W344" s="16"/>
      <c r="X344" s="16"/>
      <c r="Y344" s="16"/>
      <c r="Z344" s="16">
        <v>434.62</v>
      </c>
      <c r="AA344" s="16"/>
      <c r="AB344" s="16">
        <f t="shared" si="47"/>
        <v>136390.72</v>
      </c>
      <c r="AC344" s="15">
        <v>153</v>
      </c>
      <c r="AD344" s="17">
        <f t="shared" si="48"/>
        <v>891.44261437908494</v>
      </c>
    </row>
    <row r="345" spans="2:30" x14ac:dyDescent="0.35">
      <c r="B345" s="20">
        <v>2259</v>
      </c>
      <c r="C345" s="19" t="s">
        <v>513</v>
      </c>
      <c r="D345" s="15" t="s">
        <v>1538</v>
      </c>
      <c r="E345" s="15" t="str">
        <f t="shared" si="42"/>
        <v>OPERADOR DE BARRENACION</v>
      </c>
      <c r="F345" s="15" t="str">
        <f t="shared" si="43"/>
        <v>SINDICALIZADO</v>
      </c>
      <c r="G345" s="19" t="s">
        <v>278</v>
      </c>
      <c r="H345" s="19">
        <f t="shared" si="44"/>
        <v>153</v>
      </c>
      <c r="I345" s="18">
        <f t="shared" si="45"/>
        <v>3</v>
      </c>
      <c r="J345" s="18">
        <f t="shared" si="46"/>
        <v>0</v>
      </c>
      <c r="K345" s="15" t="s">
        <v>276</v>
      </c>
      <c r="L345" s="16">
        <v>62049.54</v>
      </c>
      <c r="M345" s="16">
        <v>8850</v>
      </c>
      <c r="N345" s="16">
        <v>2502.6</v>
      </c>
      <c r="O345" s="16">
        <v>3453.5100000000007</v>
      </c>
      <c r="P345" s="16">
        <v>6370.0399999999991</v>
      </c>
      <c r="Q345" s="16"/>
      <c r="R345" s="16"/>
      <c r="S345" s="16"/>
      <c r="T345" s="16">
        <v>42534.559999999998</v>
      </c>
      <c r="U345" s="16"/>
      <c r="V345" s="16"/>
      <c r="W345" s="16"/>
      <c r="X345" s="16"/>
      <c r="Y345" s="16"/>
      <c r="Z345" s="16">
        <v>851.72</v>
      </c>
      <c r="AA345" s="16"/>
      <c r="AB345" s="16">
        <f t="shared" si="47"/>
        <v>124908.53</v>
      </c>
      <c r="AC345" s="15">
        <v>153</v>
      </c>
      <c r="AD345" s="17">
        <f t="shared" si="48"/>
        <v>816.39562091503262</v>
      </c>
    </row>
    <row r="346" spans="2:30" x14ac:dyDescent="0.35">
      <c r="B346" s="20">
        <v>2260</v>
      </c>
      <c r="C346" s="19" t="s">
        <v>514</v>
      </c>
      <c r="D346" s="15" t="s">
        <v>1538</v>
      </c>
      <c r="E346" s="15" t="str">
        <f t="shared" si="42"/>
        <v>AYUD. CARGADOR BARRENOS</v>
      </c>
      <c r="F346" s="15" t="str">
        <f t="shared" si="43"/>
        <v>SINDICALIZADO</v>
      </c>
      <c r="G346" s="19" t="s">
        <v>278</v>
      </c>
      <c r="H346" s="19">
        <f t="shared" si="44"/>
        <v>153</v>
      </c>
      <c r="I346" s="18">
        <f t="shared" si="45"/>
        <v>5</v>
      </c>
      <c r="J346" s="18">
        <f t="shared" si="46"/>
        <v>0</v>
      </c>
      <c r="K346" s="15" t="s">
        <v>276</v>
      </c>
      <c r="L346" s="16">
        <v>41731.69</v>
      </c>
      <c r="M346" s="16">
        <v>8850</v>
      </c>
      <c r="N346" s="16">
        <v>2261.84</v>
      </c>
      <c r="O346" s="16">
        <v>1927.8400000000001</v>
      </c>
      <c r="P346" s="16">
        <v>3975.2899999999995</v>
      </c>
      <c r="Q346" s="16"/>
      <c r="R346" s="16"/>
      <c r="S346" s="16"/>
      <c r="T346" s="16">
        <v>51804.04</v>
      </c>
      <c r="U346" s="16"/>
      <c r="V346" s="16"/>
      <c r="W346" s="16"/>
      <c r="X346" s="16">
        <v>282.73</v>
      </c>
      <c r="Y346" s="16"/>
      <c r="Z346" s="16"/>
      <c r="AA346" s="16"/>
      <c r="AB346" s="16">
        <f t="shared" si="47"/>
        <v>110267.97</v>
      </c>
      <c r="AC346" s="15">
        <v>153</v>
      </c>
      <c r="AD346" s="17">
        <f t="shared" si="48"/>
        <v>720.70568627450984</v>
      </c>
    </row>
    <row r="347" spans="2:30" x14ac:dyDescent="0.35">
      <c r="B347" s="20">
        <v>2261</v>
      </c>
      <c r="C347" s="19" t="s">
        <v>515</v>
      </c>
      <c r="D347" s="15" t="s">
        <v>1538</v>
      </c>
      <c r="E347" s="15" t="str">
        <f t="shared" si="42"/>
        <v>PERFORISTA</v>
      </c>
      <c r="F347" s="15" t="str">
        <f t="shared" si="43"/>
        <v>SINDICALIZADO</v>
      </c>
      <c r="G347" s="19" t="s">
        <v>362</v>
      </c>
      <c r="H347" s="19">
        <f t="shared" si="44"/>
        <v>153</v>
      </c>
      <c r="I347" s="18">
        <f t="shared" si="45"/>
        <v>6</v>
      </c>
      <c r="J347" s="18">
        <f t="shared" si="46"/>
        <v>0</v>
      </c>
      <c r="K347" s="15" t="s">
        <v>276</v>
      </c>
      <c r="L347" s="16">
        <v>51462.600000000013</v>
      </c>
      <c r="M347" s="16">
        <v>8850</v>
      </c>
      <c r="N347" s="16">
        <v>2070.48</v>
      </c>
      <c r="O347" s="16">
        <v>4146.7500000000009</v>
      </c>
      <c r="P347" s="16">
        <v>4809.41</v>
      </c>
      <c r="Q347" s="16"/>
      <c r="R347" s="16"/>
      <c r="S347" s="16"/>
      <c r="T347" s="16">
        <v>85858.28</v>
      </c>
      <c r="U347" s="16"/>
      <c r="V347" s="16"/>
      <c r="W347" s="16"/>
      <c r="X347" s="16">
        <v>362.6</v>
      </c>
      <c r="Y347" s="16"/>
      <c r="Z347" s="16"/>
      <c r="AA347" s="16"/>
      <c r="AB347" s="16">
        <f t="shared" si="47"/>
        <v>156834.92000000001</v>
      </c>
      <c r="AC347" s="15">
        <v>153</v>
      </c>
      <c r="AD347" s="17">
        <f t="shared" si="48"/>
        <v>1025.0648366013072</v>
      </c>
    </row>
    <row r="348" spans="2:30" x14ac:dyDescent="0.35">
      <c r="B348" s="20">
        <v>2262</v>
      </c>
      <c r="C348" s="19" t="s">
        <v>516</v>
      </c>
      <c r="D348" s="15" t="s">
        <v>1538</v>
      </c>
      <c r="E348" s="15" t="str">
        <f t="shared" si="42"/>
        <v>SUPERVISOR DE MINA A</v>
      </c>
      <c r="F348" s="15" t="str">
        <f t="shared" si="43"/>
        <v>EMPLEADO</v>
      </c>
      <c r="G348" s="19" t="s">
        <v>278</v>
      </c>
      <c r="H348" s="19">
        <f t="shared" si="44"/>
        <v>153</v>
      </c>
      <c r="I348" s="18">
        <f t="shared" si="45"/>
        <v>0</v>
      </c>
      <c r="J348" s="18">
        <f t="shared" si="46"/>
        <v>0</v>
      </c>
      <c r="K348" s="15" t="s">
        <v>276</v>
      </c>
      <c r="L348" s="16">
        <v>86982.28</v>
      </c>
      <c r="M348" s="16">
        <v>8850</v>
      </c>
      <c r="N348" s="16">
        <v>3997.38</v>
      </c>
      <c r="O348" s="16">
        <v>8616.2899999999991</v>
      </c>
      <c r="P348" s="16">
        <v>9097.9699999999993</v>
      </c>
      <c r="Q348" s="16"/>
      <c r="R348" s="16"/>
      <c r="S348" s="16"/>
      <c r="T348" s="16">
        <v>96268.340000000011</v>
      </c>
      <c r="U348" s="16"/>
      <c r="V348" s="16"/>
      <c r="W348" s="16">
        <v>4544.25</v>
      </c>
      <c r="X348" s="16"/>
      <c r="Y348" s="16"/>
      <c r="Z348" s="16"/>
      <c r="AA348" s="16"/>
      <c r="AB348" s="16">
        <f t="shared" si="47"/>
        <v>218356.51</v>
      </c>
      <c r="AC348" s="15">
        <v>153</v>
      </c>
      <c r="AD348" s="17">
        <f t="shared" si="48"/>
        <v>1427.1667320261438</v>
      </c>
    </row>
    <row r="349" spans="2:30" x14ac:dyDescent="0.35">
      <c r="B349" s="20">
        <v>2263</v>
      </c>
      <c r="C349" s="19" t="s">
        <v>518</v>
      </c>
      <c r="D349" s="15" t="s">
        <v>1538</v>
      </c>
      <c r="E349" s="15" t="str">
        <f t="shared" si="42"/>
        <v>OPERARIO DE BARRENACION</v>
      </c>
      <c r="F349" s="15" t="str">
        <f t="shared" si="43"/>
        <v>SINDICALIZADO</v>
      </c>
      <c r="G349" s="19" t="s">
        <v>278</v>
      </c>
      <c r="H349" s="19">
        <f t="shared" si="44"/>
        <v>153</v>
      </c>
      <c r="I349" s="18">
        <f t="shared" si="45"/>
        <v>2</v>
      </c>
      <c r="J349" s="18">
        <f t="shared" si="46"/>
        <v>0</v>
      </c>
      <c r="K349" s="15" t="s">
        <v>276</v>
      </c>
      <c r="L349" s="16">
        <v>41996.899999999994</v>
      </c>
      <c r="M349" s="16">
        <v>8850</v>
      </c>
      <c r="N349" s="16">
        <v>1996.63</v>
      </c>
      <c r="O349" s="16">
        <v>2569.09</v>
      </c>
      <c r="P349" s="16">
        <v>3947.0099999999998</v>
      </c>
      <c r="Q349" s="16"/>
      <c r="R349" s="16"/>
      <c r="S349" s="16"/>
      <c r="T349" s="16">
        <v>51724.04</v>
      </c>
      <c r="U349" s="16"/>
      <c r="V349" s="16"/>
      <c r="W349" s="16"/>
      <c r="X349" s="16">
        <v>282.73</v>
      </c>
      <c r="Y349" s="16"/>
      <c r="Z349" s="16">
        <v>282.73</v>
      </c>
      <c r="AA349" s="16"/>
      <c r="AB349" s="16">
        <f t="shared" si="47"/>
        <v>110518.20999999999</v>
      </c>
      <c r="AC349" s="15">
        <v>153</v>
      </c>
      <c r="AD349" s="17">
        <f t="shared" si="48"/>
        <v>722.34124183006531</v>
      </c>
    </row>
    <row r="350" spans="2:30" x14ac:dyDescent="0.35">
      <c r="B350" s="20">
        <v>2265</v>
      </c>
      <c r="C350" s="19" t="s">
        <v>520</v>
      </c>
      <c r="D350" s="15" t="s">
        <v>1538</v>
      </c>
      <c r="E350" s="15" t="str">
        <f t="shared" si="42"/>
        <v>OPERADOR DE SCOOP TRAM</v>
      </c>
      <c r="F350" s="15" t="str">
        <f t="shared" si="43"/>
        <v>SINDICALIZADO</v>
      </c>
      <c r="G350" s="19" t="s">
        <v>353</v>
      </c>
      <c r="H350" s="19">
        <f t="shared" si="44"/>
        <v>153</v>
      </c>
      <c r="I350" s="18">
        <f t="shared" si="45"/>
        <v>0</v>
      </c>
      <c r="J350" s="18">
        <f t="shared" si="46"/>
        <v>0</v>
      </c>
      <c r="K350" s="15" t="s">
        <v>276</v>
      </c>
      <c r="L350" s="16">
        <v>62049.54</v>
      </c>
      <c r="M350" s="16">
        <v>8850</v>
      </c>
      <c r="N350" s="16">
        <v>2502.6</v>
      </c>
      <c r="O350" s="16">
        <v>2845.0400000000004</v>
      </c>
      <c r="P350" s="16">
        <v>6455.2099999999991</v>
      </c>
      <c r="Q350" s="16"/>
      <c r="R350" s="16"/>
      <c r="S350" s="16"/>
      <c r="T350" s="16">
        <v>103878.16</v>
      </c>
      <c r="U350" s="16"/>
      <c r="V350" s="16"/>
      <c r="W350" s="16"/>
      <c r="X350" s="16"/>
      <c r="Y350" s="16"/>
      <c r="Z350" s="16"/>
      <c r="AA350" s="16"/>
      <c r="AB350" s="16">
        <f t="shared" si="47"/>
        <v>186580.55000000002</v>
      </c>
      <c r="AC350" s="15">
        <v>153</v>
      </c>
      <c r="AD350" s="17">
        <f t="shared" si="48"/>
        <v>1219.4807189542485</v>
      </c>
    </row>
    <row r="351" spans="2:30" x14ac:dyDescent="0.35">
      <c r="B351" s="20">
        <v>2266</v>
      </c>
      <c r="C351" s="19" t="s">
        <v>521</v>
      </c>
      <c r="D351" s="15" t="s">
        <v>1538</v>
      </c>
      <c r="E351" s="15" t="str">
        <f t="shared" si="42"/>
        <v>OPERADOR DE BARRENACION</v>
      </c>
      <c r="F351" s="15" t="str">
        <f t="shared" si="43"/>
        <v>SINDICALIZADO</v>
      </c>
      <c r="G351" s="19" t="s">
        <v>278</v>
      </c>
      <c r="H351" s="19">
        <f t="shared" si="44"/>
        <v>153</v>
      </c>
      <c r="I351" s="18">
        <f t="shared" si="45"/>
        <v>0</v>
      </c>
      <c r="J351" s="18">
        <f t="shared" si="46"/>
        <v>0</v>
      </c>
      <c r="K351" s="15" t="s">
        <v>276</v>
      </c>
      <c r="L351" s="16">
        <v>62049.54</v>
      </c>
      <c r="M351" s="16">
        <v>8850</v>
      </c>
      <c r="N351" s="16">
        <v>2502.6</v>
      </c>
      <c r="O351" s="16">
        <v>5092.4699999999993</v>
      </c>
      <c r="P351" s="16">
        <v>6455.2099999999991</v>
      </c>
      <c r="Q351" s="16"/>
      <c r="R351" s="16"/>
      <c r="S351" s="16"/>
      <c r="T351" s="16">
        <v>81870.16</v>
      </c>
      <c r="U351" s="16"/>
      <c r="V351" s="16"/>
      <c r="W351" s="16"/>
      <c r="X351" s="16"/>
      <c r="Y351" s="16"/>
      <c r="Z351" s="16"/>
      <c r="AA351" s="16"/>
      <c r="AB351" s="16">
        <f t="shared" si="47"/>
        <v>166819.98000000001</v>
      </c>
      <c r="AC351" s="15">
        <v>153</v>
      </c>
      <c r="AD351" s="17">
        <f t="shared" si="48"/>
        <v>1090.3266666666668</v>
      </c>
    </row>
    <row r="352" spans="2:30" x14ac:dyDescent="0.35">
      <c r="B352" s="20">
        <v>2267</v>
      </c>
      <c r="C352" s="19" t="s">
        <v>522</v>
      </c>
      <c r="D352" s="15" t="s">
        <v>1538</v>
      </c>
      <c r="E352" s="15" t="str">
        <f t="shared" si="42"/>
        <v>OPERADOR DE BARRENACION</v>
      </c>
      <c r="F352" s="15" t="str">
        <f t="shared" si="43"/>
        <v>SINDICALIZADO</v>
      </c>
      <c r="G352" s="19" t="s">
        <v>278</v>
      </c>
      <c r="H352" s="19">
        <f t="shared" si="44"/>
        <v>153</v>
      </c>
      <c r="I352" s="18">
        <f t="shared" si="45"/>
        <v>15</v>
      </c>
      <c r="J352" s="18">
        <f t="shared" si="46"/>
        <v>0</v>
      </c>
      <c r="K352" s="15" t="s">
        <v>276</v>
      </c>
      <c r="L352" s="16">
        <v>62049.54</v>
      </c>
      <c r="M352" s="16">
        <v>8850</v>
      </c>
      <c r="N352" s="16">
        <v>2502.6</v>
      </c>
      <c r="O352" s="16">
        <v>4753.5300000000007</v>
      </c>
      <c r="P352" s="16">
        <v>3884.6200000000003</v>
      </c>
      <c r="Q352" s="16"/>
      <c r="R352" s="16"/>
      <c r="S352" s="16"/>
      <c r="T352" s="16">
        <v>33630.959999999999</v>
      </c>
      <c r="U352" s="16"/>
      <c r="V352" s="16"/>
      <c r="W352" s="16"/>
      <c r="X352" s="16">
        <v>2120.54</v>
      </c>
      <c r="Y352" s="16"/>
      <c r="Z352" s="16"/>
      <c r="AA352" s="16"/>
      <c r="AB352" s="16">
        <f t="shared" si="47"/>
        <v>113550.71</v>
      </c>
      <c r="AC352" s="15">
        <v>153</v>
      </c>
      <c r="AD352" s="17">
        <f t="shared" si="48"/>
        <v>742.1615032679739</v>
      </c>
    </row>
    <row r="353" spans="2:30" x14ac:dyDescent="0.35">
      <c r="B353" s="20">
        <v>2268</v>
      </c>
      <c r="C353" s="19" t="s">
        <v>523</v>
      </c>
      <c r="D353" s="15" t="s">
        <v>1538</v>
      </c>
      <c r="E353" s="15" t="str">
        <f t="shared" si="42"/>
        <v>OPERADOR DE SCOOP TRAM</v>
      </c>
      <c r="F353" s="15" t="str">
        <f t="shared" si="43"/>
        <v>SINDICALIZADO</v>
      </c>
      <c r="G353" s="19" t="s">
        <v>278</v>
      </c>
      <c r="H353" s="19">
        <f t="shared" si="44"/>
        <v>153</v>
      </c>
      <c r="I353" s="18">
        <f t="shared" si="45"/>
        <v>5</v>
      </c>
      <c r="J353" s="18">
        <f t="shared" si="46"/>
        <v>84</v>
      </c>
      <c r="K353" s="15" t="s">
        <v>276</v>
      </c>
      <c r="L353" s="16">
        <v>61313.700000000004</v>
      </c>
      <c r="M353" s="16">
        <v>8850</v>
      </c>
      <c r="N353" s="16">
        <v>2502.6</v>
      </c>
      <c r="O353" s="16">
        <v>2210.63</v>
      </c>
      <c r="P353" s="16">
        <v>2544.31</v>
      </c>
      <c r="Q353" s="16"/>
      <c r="R353" s="16"/>
      <c r="S353" s="16"/>
      <c r="T353" s="16">
        <v>49988.160000000003</v>
      </c>
      <c r="U353" s="16"/>
      <c r="V353" s="16">
        <v>4148</v>
      </c>
      <c r="W353" s="16"/>
      <c r="X353" s="16">
        <v>834.2</v>
      </c>
      <c r="Y353" s="16"/>
      <c r="Z353" s="16"/>
      <c r="AA353" s="16">
        <v>25443.1</v>
      </c>
      <c r="AB353" s="16">
        <f t="shared" si="47"/>
        <v>105280.10000000002</v>
      </c>
      <c r="AC353" s="15">
        <v>153</v>
      </c>
      <c r="AD353" s="17">
        <f t="shared" si="48"/>
        <v>688.10522875817003</v>
      </c>
    </row>
    <row r="354" spans="2:30" x14ac:dyDescent="0.35">
      <c r="B354" s="20">
        <v>2270</v>
      </c>
      <c r="C354" s="19" t="s">
        <v>525</v>
      </c>
      <c r="D354" s="15" t="s">
        <v>1538</v>
      </c>
      <c r="E354" s="15" t="str">
        <f t="shared" si="42"/>
        <v>OPERADOR DE SCOOP TRAM</v>
      </c>
      <c r="F354" s="15" t="str">
        <f t="shared" si="43"/>
        <v>SINDICALIZADO</v>
      </c>
      <c r="G354" s="19" t="s">
        <v>278</v>
      </c>
      <c r="H354" s="19">
        <f t="shared" si="44"/>
        <v>153</v>
      </c>
      <c r="I354" s="18">
        <f t="shared" si="45"/>
        <v>0</v>
      </c>
      <c r="J354" s="18">
        <f t="shared" si="46"/>
        <v>0</v>
      </c>
      <c r="K354" s="15" t="s">
        <v>276</v>
      </c>
      <c r="L354" s="16">
        <v>53278.120000000017</v>
      </c>
      <c r="M354" s="16">
        <v>8850</v>
      </c>
      <c r="N354" s="16">
        <v>2415.56</v>
      </c>
      <c r="O354" s="16">
        <v>4783.9699999999993</v>
      </c>
      <c r="P354" s="16">
        <v>5534.86</v>
      </c>
      <c r="Q354" s="16"/>
      <c r="R354" s="16"/>
      <c r="S354" s="16"/>
      <c r="T354" s="16">
        <v>86619.25999999998</v>
      </c>
      <c r="U354" s="16"/>
      <c r="V354" s="16"/>
      <c r="W354" s="16"/>
      <c r="X354" s="16"/>
      <c r="Y354" s="16"/>
      <c r="Z354" s="16">
        <v>345.08</v>
      </c>
      <c r="AA354" s="16"/>
      <c r="AB354" s="16">
        <f t="shared" si="47"/>
        <v>161136.69</v>
      </c>
      <c r="AC354" s="15">
        <v>153</v>
      </c>
      <c r="AD354" s="17">
        <f t="shared" si="48"/>
        <v>1053.1809803921569</v>
      </c>
    </row>
    <row r="355" spans="2:30" x14ac:dyDescent="0.35">
      <c r="B355" s="20">
        <v>2272</v>
      </c>
      <c r="C355" s="19" t="s">
        <v>526</v>
      </c>
      <c r="D355" s="15" t="s">
        <v>1538</v>
      </c>
      <c r="E355" s="15" t="str">
        <f t="shared" si="42"/>
        <v>PERFORISTA</v>
      </c>
      <c r="F355" s="15" t="str">
        <f t="shared" si="43"/>
        <v>SINDICALIZADO</v>
      </c>
      <c r="G355" s="19" t="s">
        <v>278</v>
      </c>
      <c r="H355" s="19">
        <f t="shared" si="44"/>
        <v>153</v>
      </c>
      <c r="I355" s="18">
        <f t="shared" si="45"/>
        <v>3</v>
      </c>
      <c r="J355" s="18">
        <f t="shared" si="46"/>
        <v>0</v>
      </c>
      <c r="K355" s="15" t="s">
        <v>276</v>
      </c>
      <c r="L355" s="16">
        <v>50772.44000000001</v>
      </c>
      <c r="M355" s="16">
        <v>8850</v>
      </c>
      <c r="N355" s="16">
        <v>2760.6400000000003</v>
      </c>
      <c r="O355" s="16">
        <v>2458.8200000000002</v>
      </c>
      <c r="P355" s="16">
        <v>4809.41</v>
      </c>
      <c r="Q355" s="16"/>
      <c r="R355" s="16"/>
      <c r="S355" s="16"/>
      <c r="T355" s="16">
        <v>77895.28</v>
      </c>
      <c r="U355" s="16"/>
      <c r="V355" s="16"/>
      <c r="W355" s="16"/>
      <c r="X355" s="16">
        <v>362.6</v>
      </c>
      <c r="Y355" s="16"/>
      <c r="Z355" s="16"/>
      <c r="AA355" s="16"/>
      <c r="AB355" s="16">
        <f t="shared" si="47"/>
        <v>147183.99000000002</v>
      </c>
      <c r="AC355" s="15">
        <v>153</v>
      </c>
      <c r="AD355" s="17">
        <f t="shared" si="48"/>
        <v>961.98686274509816</v>
      </c>
    </row>
    <row r="356" spans="2:30" x14ac:dyDescent="0.35">
      <c r="B356" s="20">
        <v>2273</v>
      </c>
      <c r="C356" s="19" t="s">
        <v>527</v>
      </c>
      <c r="D356" s="15" t="s">
        <v>1538</v>
      </c>
      <c r="E356" s="15" t="str">
        <f t="shared" si="42"/>
        <v>SUPERVISOR DE MINA A</v>
      </c>
      <c r="F356" s="15" t="str">
        <f t="shared" si="43"/>
        <v>EMPLEADO</v>
      </c>
      <c r="G356" s="19" t="s">
        <v>278</v>
      </c>
      <c r="H356" s="19">
        <f t="shared" si="44"/>
        <v>153</v>
      </c>
      <c r="I356" s="18">
        <f t="shared" si="45"/>
        <v>0</v>
      </c>
      <c r="J356" s="18">
        <f t="shared" si="46"/>
        <v>0</v>
      </c>
      <c r="K356" s="15" t="s">
        <v>276</v>
      </c>
      <c r="L356" s="16">
        <v>86982.28</v>
      </c>
      <c r="M356" s="16">
        <v>8850</v>
      </c>
      <c r="N356" s="16">
        <v>3997.38</v>
      </c>
      <c r="O356" s="16">
        <v>8030.1100000000006</v>
      </c>
      <c r="P356" s="16">
        <v>9097.9699999999993</v>
      </c>
      <c r="Q356" s="16"/>
      <c r="R356" s="16"/>
      <c r="S356" s="16"/>
      <c r="T356" s="16">
        <v>96268.340000000011</v>
      </c>
      <c r="U356" s="16"/>
      <c r="V356" s="16"/>
      <c r="W356" s="16">
        <v>4523.0600000000004</v>
      </c>
      <c r="X356" s="16"/>
      <c r="Y356" s="16"/>
      <c r="Z356" s="16"/>
      <c r="AA356" s="16"/>
      <c r="AB356" s="16">
        <f t="shared" si="47"/>
        <v>217749.14</v>
      </c>
      <c r="AC356" s="15">
        <v>153</v>
      </c>
      <c r="AD356" s="17">
        <f t="shared" si="48"/>
        <v>1423.1969934640524</v>
      </c>
    </row>
    <row r="357" spans="2:30" x14ac:dyDescent="0.35">
      <c r="B357" s="20">
        <v>2274</v>
      </c>
      <c r="C357" s="19" t="s">
        <v>528</v>
      </c>
      <c r="D357" s="15" t="s">
        <v>1538</v>
      </c>
      <c r="E357" s="15" t="str">
        <f t="shared" si="42"/>
        <v>MECAN. MAQUINAS PERFORAD</v>
      </c>
      <c r="F357" s="15" t="str">
        <f t="shared" si="43"/>
        <v>SINDICALIZADO</v>
      </c>
      <c r="G357" s="19" t="s">
        <v>278</v>
      </c>
      <c r="H357" s="19">
        <f t="shared" si="44"/>
        <v>153</v>
      </c>
      <c r="I357" s="18">
        <f t="shared" si="45"/>
        <v>0</v>
      </c>
      <c r="J357" s="18">
        <f t="shared" si="46"/>
        <v>0</v>
      </c>
      <c r="K357" s="15" t="s">
        <v>276</v>
      </c>
      <c r="L357" s="16">
        <v>43583.92</v>
      </c>
      <c r="M357" s="16">
        <v>8850</v>
      </c>
      <c r="N357" s="16">
        <v>2054.36</v>
      </c>
      <c r="O357" s="16">
        <v>3095.5600000000004</v>
      </c>
      <c r="P357" s="16">
        <v>4534.4799999999996</v>
      </c>
      <c r="Q357" s="16"/>
      <c r="R357" s="16"/>
      <c r="S357" s="16"/>
      <c r="T357" s="16">
        <v>55385.080000000016</v>
      </c>
      <c r="U357" s="16"/>
      <c r="V357" s="16"/>
      <c r="W357" s="16"/>
      <c r="X357" s="16"/>
      <c r="Y357" s="16"/>
      <c r="Z357" s="16">
        <v>293.48</v>
      </c>
      <c r="AA357" s="16"/>
      <c r="AB357" s="16">
        <f t="shared" si="47"/>
        <v>117209.92000000001</v>
      </c>
      <c r="AC357" s="15">
        <v>153</v>
      </c>
      <c r="AD357" s="17">
        <f t="shared" si="48"/>
        <v>766.07790849673211</v>
      </c>
    </row>
    <row r="358" spans="2:30" x14ac:dyDescent="0.35">
      <c r="B358" s="20">
        <v>2275</v>
      </c>
      <c r="C358" s="19" t="s">
        <v>530</v>
      </c>
      <c r="D358" s="15" t="s">
        <v>1538</v>
      </c>
      <c r="E358" s="15" t="str">
        <f t="shared" si="42"/>
        <v>CARGADOR BARRENOS</v>
      </c>
      <c r="F358" s="15" t="str">
        <f t="shared" si="43"/>
        <v>SINDICALIZADO</v>
      </c>
      <c r="G358" s="19" t="s">
        <v>278</v>
      </c>
      <c r="H358" s="19">
        <f t="shared" si="44"/>
        <v>153</v>
      </c>
      <c r="I358" s="18">
        <f t="shared" si="45"/>
        <v>1</v>
      </c>
      <c r="J358" s="18">
        <f t="shared" si="46"/>
        <v>0</v>
      </c>
      <c r="K358" s="15" t="s">
        <v>276</v>
      </c>
      <c r="L358" s="16">
        <v>41499.990000000005</v>
      </c>
      <c r="M358" s="16">
        <v>8850</v>
      </c>
      <c r="N358" s="16">
        <v>1612.5</v>
      </c>
      <c r="O358" s="16">
        <v>2853.9500000000007</v>
      </c>
      <c r="P358" s="16">
        <v>4284.4000000000005</v>
      </c>
      <c r="Q358" s="16"/>
      <c r="R358" s="16"/>
      <c r="S358" s="16"/>
      <c r="T358" s="16">
        <v>43867.5</v>
      </c>
      <c r="U358" s="16"/>
      <c r="V358" s="16"/>
      <c r="W358" s="16"/>
      <c r="X358" s="16"/>
      <c r="Y358" s="16"/>
      <c r="Z358" s="16">
        <v>268.75</v>
      </c>
      <c r="AA358" s="16"/>
      <c r="AB358" s="16">
        <f t="shared" si="47"/>
        <v>102699.59</v>
      </c>
      <c r="AC358" s="15">
        <v>153</v>
      </c>
      <c r="AD358" s="17">
        <f t="shared" si="48"/>
        <v>671.23915032679736</v>
      </c>
    </row>
    <row r="359" spans="2:30" x14ac:dyDescent="0.35">
      <c r="B359" s="20">
        <v>2276</v>
      </c>
      <c r="C359" s="19" t="s">
        <v>531</v>
      </c>
      <c r="D359" s="15" t="s">
        <v>1538</v>
      </c>
      <c r="E359" s="15" t="str">
        <f t="shared" si="42"/>
        <v>OPERARIO DE BARRENACION</v>
      </c>
      <c r="F359" s="15" t="str">
        <f t="shared" si="43"/>
        <v>SINDICALIZADO</v>
      </c>
      <c r="G359" s="19" t="s">
        <v>278</v>
      </c>
      <c r="H359" s="19">
        <f t="shared" si="44"/>
        <v>153</v>
      </c>
      <c r="I359" s="18">
        <f t="shared" si="45"/>
        <v>2</v>
      </c>
      <c r="J359" s="18">
        <f t="shared" si="46"/>
        <v>0</v>
      </c>
      <c r="K359" s="15" t="s">
        <v>276</v>
      </c>
      <c r="L359" s="16">
        <v>42297.149999999994</v>
      </c>
      <c r="M359" s="16">
        <v>8850</v>
      </c>
      <c r="N359" s="16">
        <v>1696.38</v>
      </c>
      <c r="O359" s="16">
        <v>3210.39</v>
      </c>
      <c r="P359" s="16">
        <v>3947.0199999999995</v>
      </c>
      <c r="Q359" s="16"/>
      <c r="R359" s="16"/>
      <c r="S359" s="16"/>
      <c r="T359" s="16">
        <v>44275.600000000006</v>
      </c>
      <c r="U359" s="16"/>
      <c r="V359" s="16"/>
      <c r="W359" s="16"/>
      <c r="X359" s="16">
        <v>282.73</v>
      </c>
      <c r="Y359" s="16"/>
      <c r="Z359" s="16"/>
      <c r="AA359" s="16"/>
      <c r="AB359" s="16">
        <f t="shared" si="47"/>
        <v>103993.81</v>
      </c>
      <c r="AC359" s="15">
        <v>153</v>
      </c>
      <c r="AD359" s="17">
        <f t="shared" si="48"/>
        <v>679.69810457516337</v>
      </c>
    </row>
    <row r="360" spans="2:30" x14ac:dyDescent="0.35">
      <c r="B360" s="20">
        <v>2277</v>
      </c>
      <c r="C360" s="19" t="s">
        <v>532</v>
      </c>
      <c r="D360" s="15" t="s">
        <v>1538</v>
      </c>
      <c r="E360" s="15" t="str">
        <f t="shared" si="42"/>
        <v>SUPERVISOR SEGURIDAD E HIGIENE B</v>
      </c>
      <c r="F360" s="15" t="str">
        <f t="shared" si="43"/>
        <v>EMPLEADO</v>
      </c>
      <c r="G360" s="19" t="s">
        <v>347</v>
      </c>
      <c r="H360" s="19">
        <f t="shared" si="44"/>
        <v>153</v>
      </c>
      <c r="I360" s="18">
        <f t="shared" si="45"/>
        <v>0</v>
      </c>
      <c r="J360" s="18">
        <f t="shared" si="46"/>
        <v>0</v>
      </c>
      <c r="K360" s="15" t="s">
        <v>276</v>
      </c>
      <c r="L360" s="16">
        <v>65730.599999999977</v>
      </c>
      <c r="M360" s="16">
        <v>8850</v>
      </c>
      <c r="N360" s="16">
        <v>2544</v>
      </c>
      <c r="O360" s="16">
        <v>6657.8599999999988</v>
      </c>
      <c r="P360" s="16">
        <v>6827.4599999999991</v>
      </c>
      <c r="Q360" s="16"/>
      <c r="R360" s="16"/>
      <c r="S360" s="16"/>
      <c r="T360" s="16">
        <v>23986.51</v>
      </c>
      <c r="U360" s="16"/>
      <c r="V360" s="16"/>
      <c r="W360" s="16">
        <v>2255.42</v>
      </c>
      <c r="X360" s="16"/>
      <c r="Y360" s="16"/>
      <c r="Z360" s="16"/>
      <c r="AA360" s="16"/>
      <c r="AB360" s="16">
        <f t="shared" si="47"/>
        <v>116851.84999999998</v>
      </c>
      <c r="AC360" s="15">
        <v>153</v>
      </c>
      <c r="AD360" s="17">
        <f t="shared" si="48"/>
        <v>763.73758169934626</v>
      </c>
    </row>
    <row r="361" spans="2:30" x14ac:dyDescent="0.35">
      <c r="B361" s="20">
        <v>2278</v>
      </c>
      <c r="C361" s="19" t="s">
        <v>534</v>
      </c>
      <c r="D361" s="15" t="s">
        <v>1538</v>
      </c>
      <c r="E361" s="15" t="str">
        <f t="shared" si="42"/>
        <v>SUPERVISOR DE MINA A</v>
      </c>
      <c r="F361" s="15" t="str">
        <f t="shared" si="43"/>
        <v>EMPLEADO</v>
      </c>
      <c r="G361" s="19" t="s">
        <v>278</v>
      </c>
      <c r="H361" s="19">
        <f t="shared" si="44"/>
        <v>153</v>
      </c>
      <c r="I361" s="18">
        <f t="shared" si="45"/>
        <v>0</v>
      </c>
      <c r="J361" s="18">
        <f t="shared" si="46"/>
        <v>0</v>
      </c>
      <c r="K361" s="15" t="s">
        <v>276</v>
      </c>
      <c r="L361" s="16">
        <v>86374.900000000009</v>
      </c>
      <c r="M361" s="16">
        <v>8850</v>
      </c>
      <c r="N361" s="16">
        <v>4604.76</v>
      </c>
      <c r="O361" s="16">
        <v>7227.8</v>
      </c>
      <c r="P361" s="16">
        <v>9097.9699999999993</v>
      </c>
      <c r="Q361" s="16"/>
      <c r="R361" s="16"/>
      <c r="S361" s="16"/>
      <c r="T361" s="16">
        <v>96268.340000000011</v>
      </c>
      <c r="U361" s="16"/>
      <c r="V361" s="16"/>
      <c r="W361" s="16">
        <v>4535.78</v>
      </c>
      <c r="X361" s="16"/>
      <c r="Y361" s="16"/>
      <c r="Z361" s="16"/>
      <c r="AA361" s="16"/>
      <c r="AB361" s="16">
        <f t="shared" si="47"/>
        <v>216959.55000000002</v>
      </c>
      <c r="AC361" s="15">
        <v>153</v>
      </c>
      <c r="AD361" s="17">
        <f t="shared" si="48"/>
        <v>1418.0362745098041</v>
      </c>
    </row>
    <row r="362" spans="2:30" x14ac:dyDescent="0.35">
      <c r="B362" s="20">
        <v>2280</v>
      </c>
      <c r="C362" s="19" t="s">
        <v>536</v>
      </c>
      <c r="D362" s="15" t="s">
        <v>1538</v>
      </c>
      <c r="E362" s="15" t="str">
        <f t="shared" si="42"/>
        <v>TOLVERO</v>
      </c>
      <c r="F362" s="15" t="str">
        <f t="shared" si="43"/>
        <v>SINDICALIZADO</v>
      </c>
      <c r="G362" s="19" t="s">
        <v>278</v>
      </c>
      <c r="H362" s="19">
        <f t="shared" si="44"/>
        <v>153</v>
      </c>
      <c r="I362" s="18">
        <f t="shared" si="45"/>
        <v>5</v>
      </c>
      <c r="J362" s="18">
        <f t="shared" si="46"/>
        <v>0</v>
      </c>
      <c r="K362" s="15" t="s">
        <v>276</v>
      </c>
      <c r="L362" s="16">
        <v>42860.12</v>
      </c>
      <c r="M362" s="16">
        <v>8850</v>
      </c>
      <c r="N362" s="16">
        <v>2307.3100000000004</v>
      </c>
      <c r="O362" s="16">
        <v>2001.8600000000001</v>
      </c>
      <c r="P362" s="16">
        <v>3600.3699999999994</v>
      </c>
      <c r="Q362" s="16"/>
      <c r="R362" s="16"/>
      <c r="S362" s="16"/>
      <c r="T362" s="16">
        <v>58137.880000000005</v>
      </c>
      <c r="U362" s="16"/>
      <c r="V362" s="16"/>
      <c r="W362" s="16"/>
      <c r="X362" s="16">
        <v>610.93000000000006</v>
      </c>
      <c r="Y362" s="16"/>
      <c r="Z362" s="16"/>
      <c r="AA362" s="16"/>
      <c r="AB362" s="16">
        <f t="shared" si="47"/>
        <v>117146.61000000002</v>
      </c>
      <c r="AC362" s="15">
        <v>153</v>
      </c>
      <c r="AD362" s="17">
        <f t="shared" si="48"/>
        <v>765.6641176470589</v>
      </c>
    </row>
    <row r="363" spans="2:30" x14ac:dyDescent="0.35">
      <c r="B363" s="20">
        <v>2281</v>
      </c>
      <c r="C363" s="19" t="s">
        <v>537</v>
      </c>
      <c r="D363" s="15" t="s">
        <v>1538</v>
      </c>
      <c r="E363" s="15" t="str">
        <f t="shared" si="42"/>
        <v>OPERADOR DE BARRENACION</v>
      </c>
      <c r="F363" s="15" t="str">
        <f t="shared" si="43"/>
        <v>SINDICALIZADO</v>
      </c>
      <c r="G363" s="19" t="s">
        <v>278</v>
      </c>
      <c r="H363" s="19">
        <f t="shared" si="44"/>
        <v>153</v>
      </c>
      <c r="I363" s="18">
        <f t="shared" si="45"/>
        <v>0</v>
      </c>
      <c r="J363" s="18">
        <f t="shared" si="46"/>
        <v>11</v>
      </c>
      <c r="K363" s="15" t="s">
        <v>276</v>
      </c>
      <c r="L363" s="16">
        <v>61215.340000000004</v>
      </c>
      <c r="M363" s="16">
        <v>8850</v>
      </c>
      <c r="N363" s="16">
        <v>3336.8</v>
      </c>
      <c r="O363" s="16">
        <v>3830.65</v>
      </c>
      <c r="P363" s="16">
        <v>5952.94</v>
      </c>
      <c r="Q363" s="16"/>
      <c r="R363" s="16"/>
      <c r="S363" s="16"/>
      <c r="T363" s="16">
        <v>24707.759999999995</v>
      </c>
      <c r="U363" s="16"/>
      <c r="V363" s="16"/>
      <c r="W363" s="16"/>
      <c r="X363" s="16"/>
      <c r="Y363" s="16"/>
      <c r="Z363" s="16">
        <v>434.62</v>
      </c>
      <c r="AA363" s="16">
        <v>4588.1000000000004</v>
      </c>
      <c r="AB363" s="16">
        <f t="shared" si="47"/>
        <v>102870.76999999999</v>
      </c>
      <c r="AC363" s="15">
        <v>153</v>
      </c>
      <c r="AD363" s="17">
        <f t="shared" si="48"/>
        <v>672.35797385620913</v>
      </c>
    </row>
    <row r="364" spans="2:30" x14ac:dyDescent="0.35">
      <c r="B364" s="20">
        <v>2282</v>
      </c>
      <c r="C364" s="19" t="s">
        <v>538</v>
      </c>
      <c r="D364" s="15" t="s">
        <v>1538</v>
      </c>
      <c r="E364" s="15" t="str">
        <f t="shared" si="42"/>
        <v>OPERARIO DE BARRENACION</v>
      </c>
      <c r="F364" s="15" t="str">
        <f t="shared" si="43"/>
        <v>SINDICALIZADO</v>
      </c>
      <c r="G364" s="19" t="s">
        <v>278</v>
      </c>
      <c r="H364" s="19">
        <f t="shared" si="44"/>
        <v>153</v>
      </c>
      <c r="I364" s="18">
        <f t="shared" si="45"/>
        <v>0</v>
      </c>
      <c r="J364" s="18">
        <f t="shared" si="46"/>
        <v>2</v>
      </c>
      <c r="K364" s="15" t="s">
        <v>276</v>
      </c>
      <c r="L364" s="16">
        <v>41714.17</v>
      </c>
      <c r="M364" s="16">
        <v>8850</v>
      </c>
      <c r="N364" s="16">
        <v>2279.36</v>
      </c>
      <c r="O364" s="16">
        <v>3524.9</v>
      </c>
      <c r="P364" s="16">
        <v>4342.84</v>
      </c>
      <c r="Q364" s="16"/>
      <c r="R364" s="16"/>
      <c r="S364" s="16"/>
      <c r="T364" s="16">
        <v>31572.600000000006</v>
      </c>
      <c r="U364" s="16"/>
      <c r="V364" s="16"/>
      <c r="W364" s="16"/>
      <c r="X364" s="16"/>
      <c r="Y364" s="16"/>
      <c r="Z364" s="16"/>
      <c r="AA364" s="16">
        <v>565.46</v>
      </c>
      <c r="AB364" s="16">
        <f t="shared" si="47"/>
        <v>91718.41</v>
      </c>
      <c r="AC364" s="15">
        <v>153</v>
      </c>
      <c r="AD364" s="17">
        <f t="shared" si="48"/>
        <v>599.46673202614386</v>
      </c>
    </row>
    <row r="365" spans="2:30" x14ac:dyDescent="0.35">
      <c r="B365" s="20">
        <v>2283</v>
      </c>
      <c r="C365" s="19" t="s">
        <v>539</v>
      </c>
      <c r="D365" s="15" t="s">
        <v>1538</v>
      </c>
      <c r="E365" s="15" t="str">
        <f t="shared" si="42"/>
        <v>OPERADOR PIPA</v>
      </c>
      <c r="F365" s="15" t="str">
        <f t="shared" si="43"/>
        <v>SINDICALIZADO</v>
      </c>
      <c r="G365" s="19" t="s">
        <v>353</v>
      </c>
      <c r="H365" s="19">
        <f t="shared" si="44"/>
        <v>153</v>
      </c>
      <c r="I365" s="18">
        <f t="shared" si="45"/>
        <v>4</v>
      </c>
      <c r="J365" s="18">
        <f t="shared" si="46"/>
        <v>0</v>
      </c>
      <c r="K365" s="15" t="s">
        <v>276</v>
      </c>
      <c r="L365" s="16">
        <v>42297.149999999994</v>
      </c>
      <c r="M365" s="16">
        <v>8850</v>
      </c>
      <c r="N365" s="16">
        <v>1696.38</v>
      </c>
      <c r="O365" s="16">
        <v>3705.04</v>
      </c>
      <c r="P365" s="16">
        <v>3551.1899999999996</v>
      </c>
      <c r="Q365" s="16"/>
      <c r="R365" s="16">
        <v>2827.3</v>
      </c>
      <c r="S365" s="16"/>
      <c r="T365" s="16">
        <v>11609.359999999997</v>
      </c>
      <c r="U365" s="16"/>
      <c r="V365" s="16">
        <v>49027.28</v>
      </c>
      <c r="W365" s="16"/>
      <c r="X365" s="16">
        <v>565.46</v>
      </c>
      <c r="Y365" s="16"/>
      <c r="Z365" s="16"/>
      <c r="AA365" s="16"/>
      <c r="AB365" s="16">
        <f t="shared" si="47"/>
        <v>122998.23999999999</v>
      </c>
      <c r="AC365" s="15">
        <v>153</v>
      </c>
      <c r="AD365" s="17">
        <f t="shared" si="48"/>
        <v>803.91006535947702</v>
      </c>
    </row>
    <row r="366" spans="2:30" x14ac:dyDescent="0.35">
      <c r="B366" s="20">
        <v>2286</v>
      </c>
      <c r="C366" s="19" t="s">
        <v>541</v>
      </c>
      <c r="D366" s="15" t="s">
        <v>1538</v>
      </c>
      <c r="E366" s="15" t="str">
        <f t="shared" si="42"/>
        <v>OPERADOR DE MAQUINARIA</v>
      </c>
      <c r="F366" s="15" t="str">
        <f t="shared" si="43"/>
        <v>SINDICALIZADO</v>
      </c>
      <c r="G366" s="19" t="s">
        <v>278</v>
      </c>
      <c r="H366" s="19">
        <f t="shared" si="44"/>
        <v>153</v>
      </c>
      <c r="I366" s="18">
        <f t="shared" si="45"/>
        <v>14</v>
      </c>
      <c r="J366" s="18">
        <f t="shared" si="46"/>
        <v>0</v>
      </c>
      <c r="K366" s="15" t="s">
        <v>276</v>
      </c>
      <c r="L366" s="16">
        <v>50772.44000000001</v>
      </c>
      <c r="M366" s="16">
        <v>8850</v>
      </c>
      <c r="N366" s="16">
        <v>2760.6400000000003</v>
      </c>
      <c r="O366" s="16">
        <v>4714.6400000000003</v>
      </c>
      <c r="P366" s="16">
        <v>2678.14</v>
      </c>
      <c r="Q366" s="16"/>
      <c r="R366" s="16"/>
      <c r="S366" s="16"/>
      <c r="T366" s="16">
        <v>40687.44000000001</v>
      </c>
      <c r="U366" s="16"/>
      <c r="V366" s="16"/>
      <c r="W366" s="16"/>
      <c r="X366" s="16">
        <v>1760.4399999999998</v>
      </c>
      <c r="Y366" s="16"/>
      <c r="Z366" s="16">
        <v>345.08</v>
      </c>
      <c r="AA366" s="16"/>
      <c r="AB366" s="16">
        <f t="shared" si="47"/>
        <v>108357.78000000001</v>
      </c>
      <c r="AC366" s="15">
        <v>153</v>
      </c>
      <c r="AD366" s="17">
        <f t="shared" si="48"/>
        <v>708.22078431372563</v>
      </c>
    </row>
    <row r="367" spans="2:30" x14ac:dyDescent="0.35">
      <c r="B367" s="20">
        <v>2287</v>
      </c>
      <c r="C367" s="19" t="s">
        <v>543</v>
      </c>
      <c r="D367" s="15" t="s">
        <v>1538</v>
      </c>
      <c r="E367" s="15" t="str">
        <f t="shared" si="42"/>
        <v>OPERADOR DE BARRENACION</v>
      </c>
      <c r="F367" s="15" t="str">
        <f t="shared" si="43"/>
        <v>SINDICALIZADO</v>
      </c>
      <c r="G367" s="19" t="s">
        <v>278</v>
      </c>
      <c r="H367" s="19">
        <f t="shared" si="44"/>
        <v>153</v>
      </c>
      <c r="I367" s="18">
        <f t="shared" si="45"/>
        <v>0</v>
      </c>
      <c r="J367" s="18">
        <f t="shared" si="46"/>
        <v>0</v>
      </c>
      <c r="K367" s="15" t="s">
        <v>276</v>
      </c>
      <c r="L367" s="16">
        <v>62049.54</v>
      </c>
      <c r="M367" s="16">
        <v>8850</v>
      </c>
      <c r="N367" s="16">
        <v>2502.6</v>
      </c>
      <c r="O367" s="16">
        <v>2892.0100000000007</v>
      </c>
      <c r="P367" s="16">
        <v>6455.2099999999991</v>
      </c>
      <c r="Q367" s="16"/>
      <c r="R367" s="16"/>
      <c r="S367" s="16"/>
      <c r="T367" s="16">
        <v>33630.959999999999</v>
      </c>
      <c r="U367" s="16"/>
      <c r="V367" s="16"/>
      <c r="W367" s="16"/>
      <c r="X367" s="16"/>
      <c r="Y367" s="16"/>
      <c r="Z367" s="16"/>
      <c r="AA367" s="16"/>
      <c r="AB367" s="16">
        <f t="shared" si="47"/>
        <v>116380.32</v>
      </c>
      <c r="AC367" s="15">
        <v>153</v>
      </c>
      <c r="AD367" s="17">
        <f t="shared" si="48"/>
        <v>760.65568627450989</v>
      </c>
    </row>
    <row r="368" spans="2:30" x14ac:dyDescent="0.35">
      <c r="B368" s="20">
        <v>2289</v>
      </c>
      <c r="C368" s="19" t="s">
        <v>544</v>
      </c>
      <c r="D368" s="15" t="s">
        <v>1538</v>
      </c>
      <c r="E368" s="15" t="str">
        <f t="shared" si="42"/>
        <v>OPERADOR DE SCOOP TRAM</v>
      </c>
      <c r="F368" s="15" t="str">
        <f t="shared" si="43"/>
        <v>SINDICALIZADO</v>
      </c>
      <c r="G368" s="19" t="s">
        <v>278</v>
      </c>
      <c r="H368" s="19">
        <f t="shared" si="44"/>
        <v>153</v>
      </c>
      <c r="I368" s="18">
        <f t="shared" si="45"/>
        <v>1</v>
      </c>
      <c r="J368" s="18">
        <f t="shared" si="46"/>
        <v>0</v>
      </c>
      <c r="K368" s="15" t="s">
        <v>276</v>
      </c>
      <c r="L368" s="16">
        <v>62049.54</v>
      </c>
      <c r="M368" s="16">
        <v>8850</v>
      </c>
      <c r="N368" s="16">
        <v>2502.6</v>
      </c>
      <c r="O368" s="16">
        <v>4376.3899999999994</v>
      </c>
      <c r="P368" s="16">
        <v>5829.5599999999995</v>
      </c>
      <c r="Q368" s="16"/>
      <c r="R368" s="16"/>
      <c r="S368" s="16"/>
      <c r="T368" s="16">
        <v>32650.159999999996</v>
      </c>
      <c r="U368" s="16"/>
      <c r="V368" s="16"/>
      <c r="W368" s="16"/>
      <c r="X368" s="16">
        <v>417.1</v>
      </c>
      <c r="Y368" s="16"/>
      <c r="Z368" s="16"/>
      <c r="AA368" s="16"/>
      <c r="AB368" s="16">
        <f t="shared" si="47"/>
        <v>115841.15</v>
      </c>
      <c r="AC368" s="15">
        <v>153</v>
      </c>
      <c r="AD368" s="17">
        <f t="shared" si="48"/>
        <v>757.13169934640518</v>
      </c>
    </row>
    <row r="369" spans="2:30" x14ac:dyDescent="0.35">
      <c r="B369" s="20">
        <v>2290</v>
      </c>
      <c r="C369" s="19" t="s">
        <v>545</v>
      </c>
      <c r="D369" s="15" t="s">
        <v>1538</v>
      </c>
      <c r="E369" s="15" t="str">
        <f t="shared" si="42"/>
        <v>OPERADOR DE SCOOP TRAM</v>
      </c>
      <c r="F369" s="15" t="str">
        <f t="shared" si="43"/>
        <v>SINDICALIZADO</v>
      </c>
      <c r="G369" s="19" t="s">
        <v>278</v>
      </c>
      <c r="H369" s="19">
        <f t="shared" si="44"/>
        <v>153</v>
      </c>
      <c r="I369" s="18">
        <f t="shared" si="45"/>
        <v>17</v>
      </c>
      <c r="J369" s="18">
        <f t="shared" si="46"/>
        <v>0</v>
      </c>
      <c r="K369" s="15" t="s">
        <v>276</v>
      </c>
      <c r="L369" s="16">
        <v>61180.3</v>
      </c>
      <c r="M369" s="16">
        <v>8850</v>
      </c>
      <c r="N369" s="16">
        <v>3371.84</v>
      </c>
      <c r="O369" s="16">
        <v>4713.57</v>
      </c>
      <c r="P369" s="16">
        <v>4510.2700000000004</v>
      </c>
      <c r="Q369" s="16"/>
      <c r="R369" s="16"/>
      <c r="S369" s="16"/>
      <c r="T369" s="16">
        <v>77574.16</v>
      </c>
      <c r="U369" s="16"/>
      <c r="V369" s="16"/>
      <c r="W369" s="16"/>
      <c r="X369" s="16">
        <v>2103.0200000000004</v>
      </c>
      <c r="Y369" s="16"/>
      <c r="Z369" s="16"/>
      <c r="AA369" s="16"/>
      <c r="AB369" s="16">
        <f t="shared" si="47"/>
        <v>158097.12000000002</v>
      </c>
      <c r="AC369" s="15">
        <v>153</v>
      </c>
      <c r="AD369" s="17">
        <f t="shared" si="48"/>
        <v>1033.3145098039217</v>
      </c>
    </row>
    <row r="370" spans="2:30" x14ac:dyDescent="0.35">
      <c r="B370" s="20">
        <v>2291</v>
      </c>
      <c r="C370" s="19" t="s">
        <v>546</v>
      </c>
      <c r="D370" s="15" t="s">
        <v>1538</v>
      </c>
      <c r="E370" s="15" t="str">
        <f t="shared" si="42"/>
        <v>OPERADOR DE SCOOP TRAM</v>
      </c>
      <c r="F370" s="15" t="str">
        <f t="shared" si="43"/>
        <v>SINDICALIZADO</v>
      </c>
      <c r="G370" s="19" t="s">
        <v>547</v>
      </c>
      <c r="H370" s="19">
        <f t="shared" si="44"/>
        <v>153</v>
      </c>
      <c r="I370" s="18">
        <f t="shared" si="45"/>
        <v>1</v>
      </c>
      <c r="J370" s="18">
        <f t="shared" si="46"/>
        <v>0</v>
      </c>
      <c r="K370" s="15" t="s">
        <v>276</v>
      </c>
      <c r="L370" s="16">
        <v>61632.44</v>
      </c>
      <c r="M370" s="16">
        <v>8850</v>
      </c>
      <c r="N370" s="16">
        <v>2919.7</v>
      </c>
      <c r="O370" s="16">
        <v>3100.5500000000006</v>
      </c>
      <c r="P370" s="16">
        <v>5829.5599999999995</v>
      </c>
      <c r="Q370" s="16"/>
      <c r="R370" s="16"/>
      <c r="S370" s="16"/>
      <c r="T370" s="16">
        <v>71934.16</v>
      </c>
      <c r="U370" s="16"/>
      <c r="V370" s="16"/>
      <c r="W370" s="16"/>
      <c r="X370" s="16">
        <v>417.1</v>
      </c>
      <c r="Y370" s="16"/>
      <c r="Z370" s="16"/>
      <c r="AA370" s="16"/>
      <c r="AB370" s="16">
        <f t="shared" si="47"/>
        <v>153849.31</v>
      </c>
      <c r="AC370" s="15">
        <v>153</v>
      </c>
      <c r="AD370" s="17">
        <f t="shared" si="48"/>
        <v>1005.551045751634</v>
      </c>
    </row>
    <row r="371" spans="2:30" x14ac:dyDescent="0.35">
      <c r="B371" s="20">
        <v>2293</v>
      </c>
      <c r="C371" s="19" t="s">
        <v>548</v>
      </c>
      <c r="D371" s="15" t="s">
        <v>1538</v>
      </c>
      <c r="E371" s="15" t="str">
        <f t="shared" si="42"/>
        <v>CARGADOR BARRENOS</v>
      </c>
      <c r="F371" s="15" t="str">
        <f t="shared" si="43"/>
        <v>SINDICALIZADO</v>
      </c>
      <c r="G371" s="19" t="s">
        <v>278</v>
      </c>
      <c r="H371" s="19">
        <f t="shared" si="44"/>
        <v>153</v>
      </c>
      <c r="I371" s="18">
        <f t="shared" si="45"/>
        <v>15</v>
      </c>
      <c r="J371" s="18">
        <f t="shared" si="46"/>
        <v>0</v>
      </c>
      <c r="K371" s="15" t="s">
        <v>276</v>
      </c>
      <c r="L371" s="16">
        <v>45749.400000000009</v>
      </c>
      <c r="M371" s="16">
        <v>8850</v>
      </c>
      <c r="N371" s="16">
        <v>2520.48</v>
      </c>
      <c r="O371" s="16">
        <v>2031.6699999999998</v>
      </c>
      <c r="P371" s="16">
        <v>953.06</v>
      </c>
      <c r="Q371" s="16"/>
      <c r="R371" s="16"/>
      <c r="S371" s="16"/>
      <c r="T371" s="16">
        <v>58561.96</v>
      </c>
      <c r="U371" s="16"/>
      <c r="V371" s="16"/>
      <c r="W371" s="16"/>
      <c r="X371" s="16">
        <v>2520.48</v>
      </c>
      <c r="Y371" s="16"/>
      <c r="Z371" s="16">
        <v>310.68</v>
      </c>
      <c r="AA371" s="16"/>
      <c r="AB371" s="16">
        <f t="shared" si="47"/>
        <v>115835.41</v>
      </c>
      <c r="AC371" s="15">
        <v>153</v>
      </c>
      <c r="AD371" s="17">
        <f t="shared" ref="AD371:AD402" si="49">AB371/AC371</f>
        <v>757.09418300653601</v>
      </c>
    </row>
    <row r="372" spans="2:30" x14ac:dyDescent="0.35">
      <c r="B372" s="20">
        <v>2295</v>
      </c>
      <c r="C372" s="19" t="s">
        <v>550</v>
      </c>
      <c r="D372" s="15" t="s">
        <v>1538</v>
      </c>
      <c r="E372" s="15" t="str">
        <f t="shared" si="42"/>
        <v>OPERARIO DE BARRENACION</v>
      </c>
      <c r="F372" s="15" t="str">
        <f t="shared" si="43"/>
        <v>SINDICALIZADO</v>
      </c>
      <c r="G372" s="19" t="s">
        <v>278</v>
      </c>
      <c r="H372" s="19">
        <f t="shared" si="44"/>
        <v>153</v>
      </c>
      <c r="I372" s="18">
        <f t="shared" si="45"/>
        <v>1</v>
      </c>
      <c r="J372" s="18">
        <f t="shared" si="46"/>
        <v>0</v>
      </c>
      <c r="K372" s="15" t="s">
        <v>276</v>
      </c>
      <c r="L372" s="16">
        <v>42014.42</v>
      </c>
      <c r="M372" s="16">
        <v>8850</v>
      </c>
      <c r="N372" s="16">
        <v>1979.1100000000001</v>
      </c>
      <c r="O372" s="16">
        <v>2100.9700000000003</v>
      </c>
      <c r="P372" s="16">
        <v>4342.84</v>
      </c>
      <c r="Q372" s="16"/>
      <c r="R372" s="16"/>
      <c r="S372" s="16"/>
      <c r="T372" s="16">
        <v>76246.039999999994</v>
      </c>
      <c r="U372" s="16"/>
      <c r="V372" s="16">
        <v>678.37</v>
      </c>
      <c r="W372" s="16"/>
      <c r="X372" s="16"/>
      <c r="Y372" s="16"/>
      <c r="Z372" s="16">
        <v>565.46</v>
      </c>
      <c r="AA372" s="16"/>
      <c r="AB372" s="16">
        <f t="shared" si="47"/>
        <v>135646.29</v>
      </c>
      <c r="AC372" s="15">
        <v>153</v>
      </c>
      <c r="AD372" s="17">
        <f t="shared" si="49"/>
        <v>886.57705882352946</v>
      </c>
    </row>
    <row r="373" spans="2:30" x14ac:dyDescent="0.35">
      <c r="B373" s="20">
        <v>2296</v>
      </c>
      <c r="C373" s="19" t="s">
        <v>551</v>
      </c>
      <c r="D373" s="15" t="s">
        <v>1538</v>
      </c>
      <c r="E373" s="15" t="str">
        <f t="shared" si="42"/>
        <v>PERFORISTA</v>
      </c>
      <c r="F373" s="15" t="str">
        <f t="shared" si="43"/>
        <v>SINDICALIZADO</v>
      </c>
      <c r="G373" s="19" t="s">
        <v>278</v>
      </c>
      <c r="H373" s="19">
        <f t="shared" si="44"/>
        <v>153</v>
      </c>
      <c r="I373" s="18">
        <f t="shared" si="45"/>
        <v>4</v>
      </c>
      <c r="J373" s="18">
        <f t="shared" si="46"/>
        <v>0</v>
      </c>
      <c r="K373" s="15" t="s">
        <v>276</v>
      </c>
      <c r="L373" s="16">
        <v>51100.000000000007</v>
      </c>
      <c r="M373" s="16">
        <v>8850</v>
      </c>
      <c r="N373" s="16">
        <v>2433.08</v>
      </c>
      <c r="O373" s="16">
        <v>5071.9800000000005</v>
      </c>
      <c r="P373" s="16">
        <v>4257.28</v>
      </c>
      <c r="Q373" s="16"/>
      <c r="R373" s="16"/>
      <c r="S373" s="16"/>
      <c r="T373" s="16">
        <v>85858.28</v>
      </c>
      <c r="U373" s="16"/>
      <c r="V373" s="16"/>
      <c r="W373" s="16"/>
      <c r="X373" s="16">
        <v>345.08</v>
      </c>
      <c r="Y373" s="16">
        <v>362.6</v>
      </c>
      <c r="Z373" s="16"/>
      <c r="AA373" s="16"/>
      <c r="AB373" s="16">
        <f t="shared" si="47"/>
        <v>156862.94</v>
      </c>
      <c r="AC373" s="15">
        <v>153</v>
      </c>
      <c r="AD373" s="17">
        <f t="shared" si="49"/>
        <v>1025.2479738562092</v>
      </c>
    </row>
    <row r="374" spans="2:30" x14ac:dyDescent="0.35">
      <c r="B374" s="20">
        <v>2297</v>
      </c>
      <c r="C374" s="19" t="s">
        <v>1562</v>
      </c>
      <c r="D374" s="15" t="s">
        <v>1538</v>
      </c>
      <c r="E374" s="15" t="str">
        <f t="shared" si="42"/>
        <v>CARGADOR BARRENOS</v>
      </c>
      <c r="F374" s="15" t="str">
        <f t="shared" si="43"/>
        <v>SINDICALIZADO</v>
      </c>
      <c r="G374" s="19" t="s">
        <v>278</v>
      </c>
      <c r="H374" s="19">
        <f t="shared" si="44"/>
        <v>153</v>
      </c>
      <c r="I374" s="18">
        <f t="shared" si="45"/>
        <v>0</v>
      </c>
      <c r="J374" s="18">
        <f t="shared" si="46"/>
        <v>0</v>
      </c>
      <c r="K374" s="15" t="s">
        <v>276</v>
      </c>
      <c r="L374" s="16">
        <v>46405.8</v>
      </c>
      <c r="M374" s="16">
        <v>8850</v>
      </c>
      <c r="N374" s="16">
        <v>1864.08</v>
      </c>
      <c r="O374" s="16">
        <v>4697.4599999999991</v>
      </c>
      <c r="P374" s="16">
        <v>4826.99</v>
      </c>
      <c r="Q374" s="16"/>
      <c r="R374" s="16"/>
      <c r="S374" s="16"/>
      <c r="T374" s="16">
        <v>69881.960000000006</v>
      </c>
      <c r="U374" s="16"/>
      <c r="V374" s="16"/>
      <c r="W374" s="16"/>
      <c r="X374" s="16"/>
      <c r="Y374" s="16"/>
      <c r="Z374" s="16"/>
      <c r="AA374" s="16"/>
      <c r="AB374" s="16">
        <f t="shared" si="47"/>
        <v>136526.29</v>
      </c>
      <c r="AC374" s="15">
        <v>153</v>
      </c>
      <c r="AD374" s="17">
        <f t="shared" si="49"/>
        <v>892.3286928104576</v>
      </c>
    </row>
    <row r="375" spans="2:30" x14ac:dyDescent="0.35">
      <c r="B375" s="20">
        <v>2298</v>
      </c>
      <c r="C375" s="19" t="s">
        <v>553</v>
      </c>
      <c r="D375" s="15" t="s">
        <v>1538</v>
      </c>
      <c r="E375" s="15" t="str">
        <f t="shared" si="42"/>
        <v>OPERARIO DE BARRENACION</v>
      </c>
      <c r="F375" s="15" t="str">
        <f t="shared" si="43"/>
        <v>SINDICALIZADO</v>
      </c>
      <c r="G375" s="19" t="s">
        <v>554</v>
      </c>
      <c r="H375" s="19">
        <f t="shared" si="44"/>
        <v>153</v>
      </c>
      <c r="I375" s="18">
        <f t="shared" si="45"/>
        <v>2</v>
      </c>
      <c r="J375" s="18">
        <f t="shared" si="46"/>
        <v>12</v>
      </c>
      <c r="K375" s="15" t="s">
        <v>276</v>
      </c>
      <c r="L375" s="16">
        <v>41331.679999999986</v>
      </c>
      <c r="M375" s="16">
        <v>8850</v>
      </c>
      <c r="N375" s="16">
        <v>1979.1100000000001</v>
      </c>
      <c r="O375" s="16">
        <v>3537.3199999999997</v>
      </c>
      <c r="P375" s="16">
        <v>3680.8299999999995</v>
      </c>
      <c r="Q375" s="16"/>
      <c r="R375" s="16"/>
      <c r="S375" s="16"/>
      <c r="T375" s="16">
        <v>44060.600000000006</v>
      </c>
      <c r="U375" s="16"/>
      <c r="V375" s="16">
        <v>394.8</v>
      </c>
      <c r="W375" s="16"/>
      <c r="X375" s="16">
        <v>282.73</v>
      </c>
      <c r="Y375" s="16"/>
      <c r="Z375" s="16"/>
      <c r="AA375" s="16">
        <v>3392.76</v>
      </c>
      <c r="AB375" s="16">
        <f t="shared" si="47"/>
        <v>100158.84999999999</v>
      </c>
      <c r="AC375" s="15">
        <v>153</v>
      </c>
      <c r="AD375" s="17">
        <f t="shared" si="49"/>
        <v>654.63300653594763</v>
      </c>
    </row>
    <row r="376" spans="2:30" x14ac:dyDescent="0.35">
      <c r="B376" s="20">
        <v>2299</v>
      </c>
      <c r="C376" s="19" t="s">
        <v>555</v>
      </c>
      <c r="D376" s="15" t="s">
        <v>1538</v>
      </c>
      <c r="E376" s="15" t="str">
        <f t="shared" si="42"/>
        <v>PERFORISTA</v>
      </c>
      <c r="F376" s="15" t="str">
        <f t="shared" si="43"/>
        <v>SINDICALIZADO</v>
      </c>
      <c r="G376" s="19" t="s">
        <v>278</v>
      </c>
      <c r="H376" s="19">
        <f t="shared" si="44"/>
        <v>153</v>
      </c>
      <c r="I376" s="18">
        <f t="shared" si="45"/>
        <v>1</v>
      </c>
      <c r="J376" s="18">
        <f t="shared" si="46"/>
        <v>0</v>
      </c>
      <c r="K376" s="15" t="s">
        <v>276</v>
      </c>
      <c r="L376" s="16">
        <v>50754.920000000006</v>
      </c>
      <c r="M376" s="16">
        <v>8850</v>
      </c>
      <c r="N376" s="16">
        <v>2778.16</v>
      </c>
      <c r="O376" s="16">
        <v>2821.4300000000003</v>
      </c>
      <c r="P376" s="16">
        <v>5353.3099999999995</v>
      </c>
      <c r="Q376" s="16"/>
      <c r="R376" s="16"/>
      <c r="S376" s="16"/>
      <c r="T376" s="16">
        <v>85858.28</v>
      </c>
      <c r="U376" s="16"/>
      <c r="V376" s="16"/>
      <c r="W376" s="16"/>
      <c r="X376" s="16"/>
      <c r="Y376" s="16"/>
      <c r="Z376" s="16"/>
      <c r="AA376" s="16"/>
      <c r="AB376" s="16">
        <f t="shared" si="47"/>
        <v>156416.1</v>
      </c>
      <c r="AC376" s="15">
        <v>153</v>
      </c>
      <c r="AD376" s="17">
        <f t="shared" si="49"/>
        <v>1022.3274509803922</v>
      </c>
    </row>
    <row r="377" spans="2:30" x14ac:dyDescent="0.35">
      <c r="B377" s="20">
        <v>2300</v>
      </c>
      <c r="C377" s="19" t="s">
        <v>556</v>
      </c>
      <c r="D377" s="15" t="s">
        <v>1538</v>
      </c>
      <c r="E377" s="15" t="str">
        <f t="shared" si="42"/>
        <v>PERFORISTA</v>
      </c>
      <c r="F377" s="15" t="str">
        <f t="shared" si="43"/>
        <v>SINDICALIZADO</v>
      </c>
      <c r="G377" s="19" t="s">
        <v>278</v>
      </c>
      <c r="H377" s="19">
        <f t="shared" si="44"/>
        <v>153</v>
      </c>
      <c r="I377" s="18">
        <f t="shared" si="45"/>
        <v>0</v>
      </c>
      <c r="J377" s="18">
        <f t="shared" si="46"/>
        <v>0</v>
      </c>
      <c r="K377" s="15" t="s">
        <v>276</v>
      </c>
      <c r="L377" s="16">
        <v>51462.600000000013</v>
      </c>
      <c r="M377" s="16">
        <v>8850</v>
      </c>
      <c r="N377" s="16">
        <v>2070.48</v>
      </c>
      <c r="O377" s="16">
        <v>5318.7999999999993</v>
      </c>
      <c r="P377" s="16">
        <v>4801.1799999999994</v>
      </c>
      <c r="Q377" s="16"/>
      <c r="R377" s="16"/>
      <c r="S377" s="16"/>
      <c r="T377" s="16">
        <v>32831.480000000003</v>
      </c>
      <c r="U377" s="16"/>
      <c r="V377" s="16"/>
      <c r="W377" s="16"/>
      <c r="X377" s="16"/>
      <c r="Y377" s="16">
        <v>345.08</v>
      </c>
      <c r="Z377" s="16"/>
      <c r="AA377" s="16"/>
      <c r="AB377" s="16">
        <f t="shared" si="47"/>
        <v>104989.46</v>
      </c>
      <c r="AC377" s="15">
        <v>153</v>
      </c>
      <c r="AD377" s="17">
        <f t="shared" si="49"/>
        <v>686.20562091503268</v>
      </c>
    </row>
    <row r="378" spans="2:30" x14ac:dyDescent="0.35">
      <c r="B378" s="20">
        <v>2301</v>
      </c>
      <c r="C378" s="19" t="s">
        <v>557</v>
      </c>
      <c r="D378" s="15" t="s">
        <v>1538</v>
      </c>
      <c r="E378" s="15" t="str">
        <f t="shared" si="42"/>
        <v>PERFORISTA</v>
      </c>
      <c r="F378" s="15" t="str">
        <f t="shared" si="43"/>
        <v>SINDICALIZADO</v>
      </c>
      <c r="G378" s="19" t="s">
        <v>278</v>
      </c>
      <c r="H378" s="19">
        <f t="shared" si="44"/>
        <v>153</v>
      </c>
      <c r="I378" s="18">
        <f t="shared" si="45"/>
        <v>11</v>
      </c>
      <c r="J378" s="18">
        <f t="shared" si="46"/>
        <v>0</v>
      </c>
      <c r="K378" s="15" t="s">
        <v>276</v>
      </c>
      <c r="L378" s="16">
        <v>50754.920000000013</v>
      </c>
      <c r="M378" s="16">
        <v>8850</v>
      </c>
      <c r="N378" s="16">
        <v>2778.16</v>
      </c>
      <c r="O378" s="16">
        <v>2286.2799999999997</v>
      </c>
      <c r="P378" s="16">
        <v>2669.91</v>
      </c>
      <c r="Q378" s="16"/>
      <c r="R378" s="16"/>
      <c r="S378" s="16"/>
      <c r="T378" s="16">
        <v>59847.280000000013</v>
      </c>
      <c r="U378" s="16"/>
      <c r="V378" s="16"/>
      <c r="W378" s="16"/>
      <c r="X378" s="16">
        <v>1742.9199999999998</v>
      </c>
      <c r="Y378" s="16"/>
      <c r="Z378" s="16"/>
      <c r="AA378" s="16"/>
      <c r="AB378" s="16">
        <f t="shared" si="47"/>
        <v>125443.63000000003</v>
      </c>
      <c r="AC378" s="15">
        <v>153</v>
      </c>
      <c r="AD378" s="17">
        <f t="shared" si="49"/>
        <v>819.89300653594796</v>
      </c>
    </row>
    <row r="379" spans="2:30" x14ac:dyDescent="0.35">
      <c r="B379" s="20">
        <v>2303</v>
      </c>
      <c r="C379" s="19" t="s">
        <v>558</v>
      </c>
      <c r="D379" s="15" t="s">
        <v>1538</v>
      </c>
      <c r="E379" s="15" t="str">
        <f t="shared" si="42"/>
        <v>OPERADOR DE MAQUINARIA</v>
      </c>
      <c r="F379" s="15" t="str">
        <f t="shared" si="43"/>
        <v>SINDICALIZADO</v>
      </c>
      <c r="G379" s="19" t="s">
        <v>278</v>
      </c>
      <c r="H379" s="19">
        <f t="shared" si="44"/>
        <v>153</v>
      </c>
      <c r="I379" s="18">
        <f t="shared" si="45"/>
        <v>9</v>
      </c>
      <c r="J379" s="18">
        <f t="shared" si="46"/>
        <v>0</v>
      </c>
      <c r="K379" s="15" t="s">
        <v>276</v>
      </c>
      <c r="L379" s="16">
        <v>51462.600000000013</v>
      </c>
      <c r="M379" s="16">
        <v>8850</v>
      </c>
      <c r="N379" s="16">
        <v>2070.48</v>
      </c>
      <c r="O379" s="16">
        <v>4253.78</v>
      </c>
      <c r="P379" s="16">
        <v>3222.04</v>
      </c>
      <c r="Q379" s="16"/>
      <c r="R379" s="16"/>
      <c r="S379" s="16"/>
      <c r="T379" s="16">
        <v>46767.400000000009</v>
      </c>
      <c r="U379" s="16"/>
      <c r="V379" s="16"/>
      <c r="W379" s="16"/>
      <c r="X379" s="16">
        <v>1397.84</v>
      </c>
      <c r="Y379" s="16"/>
      <c r="Z379" s="16"/>
      <c r="AA379" s="16"/>
      <c r="AB379" s="16">
        <f t="shared" si="47"/>
        <v>115228.46000000002</v>
      </c>
      <c r="AC379" s="15">
        <v>153</v>
      </c>
      <c r="AD379" s="17">
        <f t="shared" si="49"/>
        <v>753.12718954248385</v>
      </c>
    </row>
    <row r="380" spans="2:30" x14ac:dyDescent="0.35">
      <c r="B380" s="20">
        <v>2304</v>
      </c>
      <c r="C380" s="19" t="s">
        <v>559</v>
      </c>
      <c r="D380" s="15" t="s">
        <v>1538</v>
      </c>
      <c r="E380" s="15" t="str">
        <f t="shared" si="42"/>
        <v>PERFORISTA</v>
      </c>
      <c r="F380" s="15" t="str">
        <f t="shared" si="43"/>
        <v>SINDICALIZADO</v>
      </c>
      <c r="G380" s="19" t="s">
        <v>278</v>
      </c>
      <c r="H380" s="19">
        <f t="shared" si="44"/>
        <v>153</v>
      </c>
      <c r="I380" s="18">
        <f t="shared" si="45"/>
        <v>0</v>
      </c>
      <c r="J380" s="18">
        <f t="shared" si="46"/>
        <v>0</v>
      </c>
      <c r="K380" s="15" t="s">
        <v>276</v>
      </c>
      <c r="L380" s="16">
        <v>51117.520000000011</v>
      </c>
      <c r="M380" s="16">
        <v>8850</v>
      </c>
      <c r="N380" s="16">
        <v>2415.56</v>
      </c>
      <c r="O380" s="16">
        <v>4113.9900000000007</v>
      </c>
      <c r="P380" s="16">
        <v>5353.3099999999995</v>
      </c>
      <c r="Q380" s="16"/>
      <c r="R380" s="16"/>
      <c r="S380" s="16"/>
      <c r="T380" s="16">
        <v>54783.280000000013</v>
      </c>
      <c r="U380" s="16"/>
      <c r="V380" s="16"/>
      <c r="W380" s="16"/>
      <c r="X380" s="16"/>
      <c r="Y380" s="16"/>
      <c r="Z380" s="16"/>
      <c r="AA380" s="16"/>
      <c r="AB380" s="16">
        <f t="shared" si="47"/>
        <v>126633.66000000002</v>
      </c>
      <c r="AC380" s="15">
        <v>153</v>
      </c>
      <c r="AD380" s="17">
        <f t="shared" si="49"/>
        <v>827.67098039215693</v>
      </c>
    </row>
    <row r="381" spans="2:30" x14ac:dyDescent="0.35">
      <c r="B381" s="20">
        <v>2305</v>
      </c>
      <c r="C381" s="19" t="s">
        <v>560</v>
      </c>
      <c r="D381" s="15" t="s">
        <v>1538</v>
      </c>
      <c r="E381" s="15" t="str">
        <f t="shared" si="42"/>
        <v>PERFORISTA</v>
      </c>
      <c r="F381" s="15" t="str">
        <f t="shared" si="43"/>
        <v>SINDICALIZADO</v>
      </c>
      <c r="G381" s="19" t="s">
        <v>278</v>
      </c>
      <c r="H381" s="19">
        <f t="shared" si="44"/>
        <v>153</v>
      </c>
      <c r="I381" s="18">
        <f t="shared" si="45"/>
        <v>4</v>
      </c>
      <c r="J381" s="18">
        <f t="shared" si="46"/>
        <v>0</v>
      </c>
      <c r="K381" s="15" t="s">
        <v>276</v>
      </c>
      <c r="L381" s="16">
        <v>51462.600000000013</v>
      </c>
      <c r="M381" s="16">
        <v>8850</v>
      </c>
      <c r="N381" s="16">
        <v>2070.48</v>
      </c>
      <c r="O381" s="16">
        <v>4291.78</v>
      </c>
      <c r="P381" s="16">
        <v>3731.4299999999994</v>
      </c>
      <c r="Q381" s="16"/>
      <c r="R381" s="16"/>
      <c r="S381" s="16"/>
      <c r="T381" s="16">
        <v>85858.28</v>
      </c>
      <c r="U381" s="16"/>
      <c r="V381" s="16"/>
      <c r="W381" s="16"/>
      <c r="X381" s="16">
        <v>1035.24</v>
      </c>
      <c r="Y381" s="16"/>
      <c r="Z381" s="16"/>
      <c r="AA381" s="16"/>
      <c r="AB381" s="16">
        <f t="shared" si="47"/>
        <v>155229.33000000002</v>
      </c>
      <c r="AC381" s="15">
        <v>153</v>
      </c>
      <c r="AD381" s="17">
        <f t="shared" si="49"/>
        <v>1014.5707843137257</v>
      </c>
    </row>
    <row r="382" spans="2:30" x14ac:dyDescent="0.35">
      <c r="B382" s="20">
        <v>2306</v>
      </c>
      <c r="C382" s="19" t="s">
        <v>561</v>
      </c>
      <c r="D382" s="15" t="s">
        <v>1538</v>
      </c>
      <c r="E382" s="15" t="str">
        <f t="shared" si="42"/>
        <v>OPERADOR DE SCOOP TRAM</v>
      </c>
      <c r="F382" s="15" t="str">
        <f t="shared" si="43"/>
        <v>SINDICALIZADO</v>
      </c>
      <c r="G382" s="19" t="s">
        <v>278</v>
      </c>
      <c r="H382" s="19">
        <f t="shared" si="44"/>
        <v>153</v>
      </c>
      <c r="I382" s="18">
        <f t="shared" si="45"/>
        <v>0</v>
      </c>
      <c r="J382" s="18">
        <f t="shared" si="46"/>
        <v>0</v>
      </c>
      <c r="K382" s="15" t="s">
        <v>276</v>
      </c>
      <c r="L382" s="16">
        <v>61215.340000000004</v>
      </c>
      <c r="M382" s="16">
        <v>8850</v>
      </c>
      <c r="N382" s="16">
        <v>3336.8</v>
      </c>
      <c r="O382" s="16">
        <v>5650.46</v>
      </c>
      <c r="P382" s="16">
        <v>6455.2099999999991</v>
      </c>
      <c r="Q382" s="16"/>
      <c r="R382" s="16"/>
      <c r="S382" s="16"/>
      <c r="T382" s="16">
        <v>76542.16</v>
      </c>
      <c r="U382" s="16"/>
      <c r="V382" s="16"/>
      <c r="W382" s="16"/>
      <c r="X382" s="16"/>
      <c r="Y382" s="16"/>
      <c r="Z382" s="16"/>
      <c r="AA382" s="16"/>
      <c r="AB382" s="16">
        <f t="shared" si="47"/>
        <v>162049.97</v>
      </c>
      <c r="AC382" s="15">
        <v>153</v>
      </c>
      <c r="AD382" s="17">
        <f t="shared" si="49"/>
        <v>1059.1501307189542</v>
      </c>
    </row>
    <row r="383" spans="2:30" x14ac:dyDescent="0.35">
      <c r="B383" s="20">
        <v>2307</v>
      </c>
      <c r="C383" s="19" t="s">
        <v>562</v>
      </c>
      <c r="D383" s="15" t="s">
        <v>1538</v>
      </c>
      <c r="E383" s="15" t="str">
        <f t="shared" si="42"/>
        <v>PERFORISTA</v>
      </c>
      <c r="F383" s="15" t="str">
        <f t="shared" si="43"/>
        <v>SINDICALIZADO</v>
      </c>
      <c r="G383" s="19" t="s">
        <v>278</v>
      </c>
      <c r="H383" s="19">
        <f t="shared" si="44"/>
        <v>153</v>
      </c>
      <c r="I383" s="18">
        <f t="shared" si="45"/>
        <v>0</v>
      </c>
      <c r="J383" s="18">
        <f t="shared" si="46"/>
        <v>0</v>
      </c>
      <c r="K383" s="15" t="s">
        <v>276</v>
      </c>
      <c r="L383" s="16">
        <v>51462.600000000013</v>
      </c>
      <c r="M383" s="16">
        <v>8850</v>
      </c>
      <c r="N383" s="16">
        <v>2070.48</v>
      </c>
      <c r="O383" s="16">
        <v>2962.96</v>
      </c>
      <c r="P383" s="16">
        <v>5280.79</v>
      </c>
      <c r="Q383" s="16"/>
      <c r="R383" s="16"/>
      <c r="S383" s="16"/>
      <c r="T383" s="16">
        <v>36567.400000000009</v>
      </c>
      <c r="U383" s="16"/>
      <c r="V383" s="16"/>
      <c r="W383" s="16"/>
      <c r="X383" s="16"/>
      <c r="Y383" s="16"/>
      <c r="Z383" s="16">
        <v>725.2</v>
      </c>
      <c r="AA383" s="16"/>
      <c r="AB383" s="16">
        <f t="shared" si="47"/>
        <v>106469.03000000003</v>
      </c>
      <c r="AC383" s="15">
        <v>153</v>
      </c>
      <c r="AD383" s="17">
        <f t="shared" si="49"/>
        <v>695.87601307189561</v>
      </c>
    </row>
    <row r="384" spans="2:30" x14ac:dyDescent="0.35">
      <c r="B384" s="20">
        <v>2308</v>
      </c>
      <c r="C384" s="19" t="s">
        <v>563</v>
      </c>
      <c r="D384" s="15" t="s">
        <v>1538</v>
      </c>
      <c r="E384" s="15" t="str">
        <f t="shared" si="42"/>
        <v>OPERADOR DE BARRENACION</v>
      </c>
      <c r="F384" s="15" t="str">
        <f t="shared" si="43"/>
        <v>SINDICALIZADO</v>
      </c>
      <c r="G384" s="19" t="s">
        <v>278</v>
      </c>
      <c r="H384" s="19">
        <f t="shared" si="44"/>
        <v>153</v>
      </c>
      <c r="I384" s="18">
        <f t="shared" si="45"/>
        <v>5</v>
      </c>
      <c r="J384" s="18">
        <f t="shared" si="46"/>
        <v>0</v>
      </c>
      <c r="K384" s="15" t="s">
        <v>276</v>
      </c>
      <c r="L384" s="16">
        <v>61632.44</v>
      </c>
      <c r="M384" s="16">
        <v>8850</v>
      </c>
      <c r="N384" s="16">
        <v>2919.7</v>
      </c>
      <c r="O384" s="16">
        <v>3846.4200000000005</v>
      </c>
      <c r="P384" s="16">
        <v>5203.91</v>
      </c>
      <c r="Q384" s="16"/>
      <c r="R384" s="16"/>
      <c r="S384" s="16"/>
      <c r="T384" s="16">
        <v>51900.080000000009</v>
      </c>
      <c r="U384" s="16"/>
      <c r="V384" s="16"/>
      <c r="W384" s="16"/>
      <c r="X384" s="16">
        <v>834.2</v>
      </c>
      <c r="Y384" s="16"/>
      <c r="Z384" s="16"/>
      <c r="AA384" s="16"/>
      <c r="AB384" s="16">
        <f t="shared" si="47"/>
        <v>133518.35</v>
      </c>
      <c r="AC384" s="15">
        <v>153</v>
      </c>
      <c r="AD384" s="17">
        <f t="shared" si="49"/>
        <v>872.66895424836605</v>
      </c>
    </row>
    <row r="385" spans="2:30" x14ac:dyDescent="0.35">
      <c r="B385" s="20">
        <v>2309</v>
      </c>
      <c r="C385" s="19" t="s">
        <v>564</v>
      </c>
      <c r="D385" s="15" t="s">
        <v>1538</v>
      </c>
      <c r="E385" s="15" t="str">
        <f t="shared" si="42"/>
        <v>OPERADOR DE BARRENACION</v>
      </c>
      <c r="F385" s="15" t="str">
        <f t="shared" si="43"/>
        <v>SINDICALIZADO</v>
      </c>
      <c r="G385" s="19" t="s">
        <v>278</v>
      </c>
      <c r="H385" s="19">
        <f t="shared" si="44"/>
        <v>153</v>
      </c>
      <c r="I385" s="18">
        <f t="shared" si="45"/>
        <v>0</v>
      </c>
      <c r="J385" s="18">
        <f t="shared" si="46"/>
        <v>0</v>
      </c>
      <c r="K385" s="15" t="s">
        <v>276</v>
      </c>
      <c r="L385" s="16">
        <v>61215.340000000004</v>
      </c>
      <c r="M385" s="16">
        <v>8850</v>
      </c>
      <c r="N385" s="16">
        <v>3336.8</v>
      </c>
      <c r="O385" s="16">
        <v>6283.119999999999</v>
      </c>
      <c r="P385" s="16">
        <v>6455.2099999999991</v>
      </c>
      <c r="Q385" s="16"/>
      <c r="R385" s="16"/>
      <c r="S385" s="16"/>
      <c r="T385" s="16">
        <v>63734.16</v>
      </c>
      <c r="U385" s="16"/>
      <c r="V385" s="16"/>
      <c r="W385" s="16"/>
      <c r="X385" s="16"/>
      <c r="Y385" s="16"/>
      <c r="Z385" s="16"/>
      <c r="AA385" s="16"/>
      <c r="AB385" s="16">
        <f t="shared" si="47"/>
        <v>149874.63</v>
      </c>
      <c r="AC385" s="15">
        <v>153</v>
      </c>
      <c r="AD385" s="17">
        <f t="shared" si="49"/>
        <v>979.57274509803926</v>
      </c>
    </row>
    <row r="386" spans="2:30" x14ac:dyDescent="0.35">
      <c r="B386" s="20">
        <v>2310</v>
      </c>
      <c r="C386" s="19" t="s">
        <v>565</v>
      </c>
      <c r="D386" s="15" t="s">
        <v>1538</v>
      </c>
      <c r="E386" s="15" t="str">
        <f t="shared" si="42"/>
        <v>OPERADOR DE SCOOP TRAM</v>
      </c>
      <c r="F386" s="15" t="str">
        <f t="shared" si="43"/>
        <v>SINDICALIZADO</v>
      </c>
      <c r="G386" s="19" t="s">
        <v>278</v>
      </c>
      <c r="H386" s="19">
        <f t="shared" si="44"/>
        <v>153</v>
      </c>
      <c r="I386" s="18">
        <f t="shared" si="45"/>
        <v>0</v>
      </c>
      <c r="J386" s="18">
        <f t="shared" si="46"/>
        <v>0</v>
      </c>
      <c r="K386" s="15" t="s">
        <v>276</v>
      </c>
      <c r="L386" s="16">
        <v>61180.3</v>
      </c>
      <c r="M386" s="16">
        <v>8850</v>
      </c>
      <c r="N386" s="16">
        <v>3371.84</v>
      </c>
      <c r="O386" s="16">
        <v>5645.1999999999989</v>
      </c>
      <c r="P386" s="16">
        <v>6455.2099999999991</v>
      </c>
      <c r="Q386" s="16"/>
      <c r="R386" s="16"/>
      <c r="S386" s="16"/>
      <c r="T386" s="16">
        <v>92526.560000000012</v>
      </c>
      <c r="U386" s="16"/>
      <c r="V386" s="16">
        <v>3096</v>
      </c>
      <c r="W386" s="16"/>
      <c r="X386" s="16"/>
      <c r="Y386" s="16"/>
      <c r="Z386" s="16"/>
      <c r="AA386" s="16"/>
      <c r="AB386" s="16">
        <f t="shared" si="47"/>
        <v>181125.11</v>
      </c>
      <c r="AC386" s="15">
        <v>153</v>
      </c>
      <c r="AD386" s="17">
        <f t="shared" si="49"/>
        <v>1183.8242483660131</v>
      </c>
    </row>
    <row r="387" spans="2:30" x14ac:dyDescent="0.35">
      <c r="B387" s="20">
        <v>2311</v>
      </c>
      <c r="C387" s="19" t="s">
        <v>566</v>
      </c>
      <c r="D387" s="15" t="s">
        <v>1538</v>
      </c>
      <c r="E387" s="15" t="str">
        <f t="shared" si="42"/>
        <v>PERFORISTA</v>
      </c>
      <c r="F387" s="15" t="str">
        <f t="shared" si="43"/>
        <v>SINDICALIZADO</v>
      </c>
      <c r="G387" s="19" t="s">
        <v>278</v>
      </c>
      <c r="H387" s="19">
        <f t="shared" si="44"/>
        <v>153</v>
      </c>
      <c r="I387" s="18">
        <f t="shared" si="45"/>
        <v>0</v>
      </c>
      <c r="J387" s="18">
        <f t="shared" si="46"/>
        <v>0</v>
      </c>
      <c r="K387" s="15" t="s">
        <v>276</v>
      </c>
      <c r="L387" s="16">
        <v>50772.440000000017</v>
      </c>
      <c r="M387" s="16">
        <v>8850</v>
      </c>
      <c r="N387" s="16">
        <v>2760.64</v>
      </c>
      <c r="O387" s="16">
        <v>5318.8</v>
      </c>
      <c r="P387" s="16">
        <v>5353.3099999999995</v>
      </c>
      <c r="Q387" s="16"/>
      <c r="R387" s="16"/>
      <c r="S387" s="16"/>
      <c r="T387" s="16">
        <v>71386.040000000008</v>
      </c>
      <c r="U387" s="16"/>
      <c r="V387" s="16"/>
      <c r="W387" s="16"/>
      <c r="X387" s="16"/>
      <c r="Y387" s="16"/>
      <c r="Z387" s="16"/>
      <c r="AA387" s="16"/>
      <c r="AB387" s="16">
        <f t="shared" si="47"/>
        <v>144441.23000000004</v>
      </c>
      <c r="AC387" s="15">
        <v>153</v>
      </c>
      <c r="AD387" s="17">
        <f t="shared" si="49"/>
        <v>944.06032679738587</v>
      </c>
    </row>
    <row r="388" spans="2:30" x14ac:dyDescent="0.35">
      <c r="B388" s="20">
        <v>2313</v>
      </c>
      <c r="C388" s="19" t="s">
        <v>567</v>
      </c>
      <c r="D388" s="15" t="s">
        <v>1538</v>
      </c>
      <c r="E388" s="15" t="str">
        <f t="shared" si="42"/>
        <v>OPERARIO DE BARRENACION</v>
      </c>
      <c r="F388" s="15" t="str">
        <f t="shared" si="43"/>
        <v>SINDICALIZADO</v>
      </c>
      <c r="G388" s="19" t="s">
        <v>278</v>
      </c>
      <c r="H388" s="19">
        <f t="shared" si="44"/>
        <v>153</v>
      </c>
      <c r="I388" s="18">
        <f t="shared" si="45"/>
        <v>4</v>
      </c>
      <c r="J388" s="18">
        <f t="shared" si="46"/>
        <v>0</v>
      </c>
      <c r="K388" s="15" t="s">
        <v>276</v>
      </c>
      <c r="L388" s="16">
        <v>41731.689999999995</v>
      </c>
      <c r="M388" s="16">
        <v>8850</v>
      </c>
      <c r="N388" s="16">
        <v>2261.84</v>
      </c>
      <c r="O388" s="16">
        <v>2184.04</v>
      </c>
      <c r="P388" s="16">
        <v>3098.8199999999997</v>
      </c>
      <c r="Q388" s="16"/>
      <c r="R388" s="16"/>
      <c r="S388" s="16"/>
      <c r="T388" s="16">
        <v>42169.600000000006</v>
      </c>
      <c r="U388" s="16"/>
      <c r="V388" s="16"/>
      <c r="W388" s="16"/>
      <c r="X388" s="16">
        <v>848.19</v>
      </c>
      <c r="Y388" s="16"/>
      <c r="Z388" s="16"/>
      <c r="AA388" s="16"/>
      <c r="AB388" s="16">
        <f t="shared" si="47"/>
        <v>99447.8</v>
      </c>
      <c r="AC388" s="15">
        <v>153</v>
      </c>
      <c r="AD388" s="17">
        <f t="shared" si="49"/>
        <v>649.98562091503265</v>
      </c>
    </row>
    <row r="389" spans="2:30" x14ac:dyDescent="0.35">
      <c r="B389" s="20">
        <v>2314</v>
      </c>
      <c r="C389" s="19" t="s">
        <v>568</v>
      </c>
      <c r="D389" s="15" t="s">
        <v>1538</v>
      </c>
      <c r="E389" s="15" t="str">
        <f t="shared" ref="E389:E452" si="50">VLOOKUP(B389,CAT,2,FALSE)</f>
        <v>OPERADOR RETROEXCAVADORA</v>
      </c>
      <c r="F389" s="15" t="str">
        <f t="shared" ref="F389:F452" si="51">VLOOKUP(B389,CAT,3,FALSE)</f>
        <v>SINDICALIZADO</v>
      </c>
      <c r="G389" s="19" t="s">
        <v>347</v>
      </c>
      <c r="H389" s="19">
        <f t="shared" ref="H389:H452" si="52">IF(DATEDIF(G389,$I$2,"d")+1&gt;$J$2,$J$2,DATEDIF(G389,$I$2,"d")+1)</f>
        <v>153</v>
      </c>
      <c r="I389" s="18">
        <f t="shared" ref="I389:I452" si="53">IFERROR(VLOOKUP(B389,faltas,5,FALSE),0)</f>
        <v>0</v>
      </c>
      <c r="J389" s="18">
        <f t="shared" ref="J389:J452" si="54">IFERROR(VLOOKUP(B389,incapacidad,3,FALSE),0)</f>
        <v>0</v>
      </c>
      <c r="K389" s="15" t="s">
        <v>276</v>
      </c>
      <c r="L389" s="16">
        <v>51462.600000000013</v>
      </c>
      <c r="M389" s="16">
        <v>8850</v>
      </c>
      <c r="N389" s="16">
        <v>2070.48</v>
      </c>
      <c r="O389" s="16">
        <v>2381.58</v>
      </c>
      <c r="P389" s="16">
        <v>5353.3099999999995</v>
      </c>
      <c r="Q389" s="16"/>
      <c r="R389" s="16"/>
      <c r="S389" s="16"/>
      <c r="T389" s="16">
        <v>32989.46</v>
      </c>
      <c r="U389" s="16"/>
      <c r="V389" s="16"/>
      <c r="W389" s="16"/>
      <c r="X389" s="16"/>
      <c r="Y389" s="16"/>
      <c r="Z389" s="16"/>
      <c r="AA389" s="16"/>
      <c r="AB389" s="16">
        <f t="shared" ref="AB389:AB452" si="55">SUM(L389:W389)-SUM(X389:AA389)</f>
        <v>103107.43000000002</v>
      </c>
      <c r="AC389" s="15">
        <v>153</v>
      </c>
      <c r="AD389" s="17">
        <f t="shared" si="49"/>
        <v>673.90477124183019</v>
      </c>
    </row>
    <row r="390" spans="2:30" x14ac:dyDescent="0.35">
      <c r="B390" s="20">
        <v>2315</v>
      </c>
      <c r="C390" s="19" t="s">
        <v>569</v>
      </c>
      <c r="D390" s="15" t="s">
        <v>1538</v>
      </c>
      <c r="E390" s="15" t="str">
        <f t="shared" si="50"/>
        <v>OPERADOR DE BARRENACION</v>
      </c>
      <c r="F390" s="15" t="str">
        <f t="shared" si="51"/>
        <v>SINDICALIZADO</v>
      </c>
      <c r="G390" s="19" t="s">
        <v>278</v>
      </c>
      <c r="H390" s="19">
        <f t="shared" si="52"/>
        <v>153</v>
      </c>
      <c r="I390" s="18">
        <f t="shared" si="53"/>
        <v>8</v>
      </c>
      <c r="J390" s="18">
        <f t="shared" si="54"/>
        <v>0</v>
      </c>
      <c r="K390" s="15" t="s">
        <v>276</v>
      </c>
      <c r="L390" s="16">
        <v>61180.3</v>
      </c>
      <c r="M390" s="16">
        <v>8850</v>
      </c>
      <c r="N390" s="16">
        <v>3371.84</v>
      </c>
      <c r="O390" s="16">
        <v>2845.03</v>
      </c>
      <c r="P390" s="16">
        <v>4451.38</v>
      </c>
      <c r="Q390" s="16"/>
      <c r="R390" s="16"/>
      <c r="S390" s="16"/>
      <c r="T390" s="16">
        <v>35327.200000000004</v>
      </c>
      <c r="U390" s="16"/>
      <c r="V390" s="16"/>
      <c r="W390" s="16"/>
      <c r="X390" s="16">
        <v>1251.3000000000002</v>
      </c>
      <c r="Y390" s="16"/>
      <c r="Z390" s="16">
        <v>851.72</v>
      </c>
      <c r="AA390" s="16"/>
      <c r="AB390" s="16">
        <f t="shared" si="55"/>
        <v>113922.73</v>
      </c>
      <c r="AC390" s="15">
        <v>153</v>
      </c>
      <c r="AD390" s="17">
        <f t="shared" si="49"/>
        <v>744.59300653594767</v>
      </c>
    </row>
    <row r="391" spans="2:30" x14ac:dyDescent="0.35">
      <c r="B391" s="20">
        <v>2317</v>
      </c>
      <c r="C391" s="19" t="s">
        <v>571</v>
      </c>
      <c r="D391" s="15" t="s">
        <v>1538</v>
      </c>
      <c r="E391" s="15" t="str">
        <f t="shared" si="50"/>
        <v>OPERADOR DE BARRENACION</v>
      </c>
      <c r="F391" s="15" t="str">
        <f t="shared" si="51"/>
        <v>SINDICALIZADO</v>
      </c>
      <c r="G391" s="19" t="s">
        <v>278</v>
      </c>
      <c r="H391" s="19">
        <f t="shared" si="52"/>
        <v>153</v>
      </c>
      <c r="I391" s="18">
        <f t="shared" si="53"/>
        <v>0</v>
      </c>
      <c r="J391" s="18">
        <f t="shared" si="54"/>
        <v>0</v>
      </c>
      <c r="K391" s="15" t="s">
        <v>276</v>
      </c>
      <c r="L391" s="16">
        <v>61215.340000000004</v>
      </c>
      <c r="M391" s="16">
        <v>8850</v>
      </c>
      <c r="N391" s="16">
        <v>3336.8</v>
      </c>
      <c r="O391" s="16">
        <v>6203.2</v>
      </c>
      <c r="P391" s="16">
        <v>6371.7899999999991</v>
      </c>
      <c r="Q391" s="16"/>
      <c r="R391" s="16"/>
      <c r="S391" s="16"/>
      <c r="T391" s="16">
        <v>100038.16</v>
      </c>
      <c r="U391" s="16"/>
      <c r="V391" s="16"/>
      <c r="W391" s="16"/>
      <c r="X391" s="16"/>
      <c r="Y391" s="16"/>
      <c r="Z391" s="16">
        <v>834.2</v>
      </c>
      <c r="AA391" s="16"/>
      <c r="AB391" s="16">
        <f t="shared" si="55"/>
        <v>185181.08999999997</v>
      </c>
      <c r="AC391" s="15">
        <v>153</v>
      </c>
      <c r="AD391" s="17">
        <f t="shared" si="49"/>
        <v>1210.3339215686271</v>
      </c>
    </row>
    <row r="392" spans="2:30" x14ac:dyDescent="0.35">
      <c r="B392" s="20">
        <v>2318</v>
      </c>
      <c r="C392" s="19" t="s">
        <v>572</v>
      </c>
      <c r="D392" s="15" t="s">
        <v>1538</v>
      </c>
      <c r="E392" s="15" t="str">
        <f t="shared" si="50"/>
        <v>OPERADOR DE LANZADORA DE CONCRETO</v>
      </c>
      <c r="F392" s="15" t="str">
        <f t="shared" si="51"/>
        <v>SINDICALIZADO</v>
      </c>
      <c r="G392" s="19" t="s">
        <v>278</v>
      </c>
      <c r="H392" s="19">
        <f t="shared" si="52"/>
        <v>153</v>
      </c>
      <c r="I392" s="18">
        <f t="shared" si="53"/>
        <v>0</v>
      </c>
      <c r="J392" s="18">
        <f t="shared" si="54"/>
        <v>0</v>
      </c>
      <c r="K392" s="15" t="s">
        <v>276</v>
      </c>
      <c r="L392" s="16">
        <v>51117.520000000019</v>
      </c>
      <c r="M392" s="16">
        <v>8850</v>
      </c>
      <c r="N392" s="16">
        <v>2415.56</v>
      </c>
      <c r="O392" s="16">
        <v>3817.43</v>
      </c>
      <c r="P392" s="16">
        <v>5353.3099999999995</v>
      </c>
      <c r="Q392" s="16"/>
      <c r="R392" s="16"/>
      <c r="S392" s="16"/>
      <c r="T392" s="16">
        <v>73286.039999999994</v>
      </c>
      <c r="U392" s="16"/>
      <c r="V392" s="16"/>
      <c r="W392" s="16"/>
      <c r="X392" s="16"/>
      <c r="Y392" s="16"/>
      <c r="Z392" s="16"/>
      <c r="AA392" s="16"/>
      <c r="AB392" s="16">
        <f t="shared" si="55"/>
        <v>144839.85999999999</v>
      </c>
      <c r="AC392" s="15">
        <v>153</v>
      </c>
      <c r="AD392" s="17">
        <f t="shared" si="49"/>
        <v>946.66575163398682</v>
      </c>
    </row>
    <row r="393" spans="2:30" x14ac:dyDescent="0.35">
      <c r="B393" s="20">
        <v>2319</v>
      </c>
      <c r="C393" s="19" t="s">
        <v>574</v>
      </c>
      <c r="D393" s="15" t="s">
        <v>1538</v>
      </c>
      <c r="E393" s="15" t="str">
        <f t="shared" si="50"/>
        <v>PERFORISTA</v>
      </c>
      <c r="F393" s="15" t="str">
        <f t="shared" si="51"/>
        <v>SINDICALIZADO</v>
      </c>
      <c r="G393" s="19" t="s">
        <v>278</v>
      </c>
      <c r="H393" s="19">
        <f t="shared" si="52"/>
        <v>153</v>
      </c>
      <c r="I393" s="18">
        <f t="shared" si="53"/>
        <v>10</v>
      </c>
      <c r="J393" s="18">
        <f t="shared" si="54"/>
        <v>0</v>
      </c>
      <c r="K393" s="15" t="s">
        <v>276</v>
      </c>
      <c r="L393" s="16">
        <v>51117.520000000011</v>
      </c>
      <c r="M393" s="16">
        <v>8850</v>
      </c>
      <c r="N393" s="16">
        <v>2415.56</v>
      </c>
      <c r="O393" s="16">
        <v>2491.58</v>
      </c>
      <c r="P393" s="16">
        <v>2678.14</v>
      </c>
      <c r="Q393" s="16"/>
      <c r="R393" s="16"/>
      <c r="S393" s="16"/>
      <c r="T393" s="16">
        <v>77895.28</v>
      </c>
      <c r="U393" s="16"/>
      <c r="V393" s="16"/>
      <c r="W393" s="16"/>
      <c r="X393" s="16">
        <v>1760.4399999999998</v>
      </c>
      <c r="Y393" s="16"/>
      <c r="Z393" s="16"/>
      <c r="AA393" s="16"/>
      <c r="AB393" s="16">
        <f t="shared" si="55"/>
        <v>143687.64000000001</v>
      </c>
      <c r="AC393" s="15">
        <v>153</v>
      </c>
      <c r="AD393" s="17">
        <f t="shared" si="49"/>
        <v>939.13490196078442</v>
      </c>
    </row>
    <row r="394" spans="2:30" x14ac:dyDescent="0.35">
      <c r="B394" s="20">
        <v>2320</v>
      </c>
      <c r="C394" s="19" t="s">
        <v>575</v>
      </c>
      <c r="D394" s="15" t="s">
        <v>1538</v>
      </c>
      <c r="E394" s="15" t="str">
        <f t="shared" si="50"/>
        <v>CHOFER SERVICIOS</v>
      </c>
      <c r="F394" s="15" t="str">
        <f t="shared" si="51"/>
        <v>SINDICALIZADO</v>
      </c>
      <c r="G394" s="19" t="s">
        <v>278</v>
      </c>
      <c r="H394" s="19">
        <f t="shared" si="52"/>
        <v>153</v>
      </c>
      <c r="I394" s="18">
        <f t="shared" si="53"/>
        <v>6</v>
      </c>
      <c r="J394" s="18">
        <f t="shared" si="54"/>
        <v>0</v>
      </c>
      <c r="K394" s="15" t="s">
        <v>276</v>
      </c>
      <c r="L394" s="16">
        <v>41714.17</v>
      </c>
      <c r="M394" s="16">
        <v>8850</v>
      </c>
      <c r="N394" s="16">
        <v>2279.36</v>
      </c>
      <c r="O394" s="16">
        <v>1945.35</v>
      </c>
      <c r="P394" s="16">
        <v>3494.64</v>
      </c>
      <c r="Q394" s="16"/>
      <c r="R394" s="16">
        <v>3958.2200000000003</v>
      </c>
      <c r="S394" s="16"/>
      <c r="T394" s="16">
        <v>21496.520000000004</v>
      </c>
      <c r="U394" s="16"/>
      <c r="V394" s="16">
        <v>48702.14</v>
      </c>
      <c r="W394" s="16"/>
      <c r="X394" s="16">
        <v>565.46</v>
      </c>
      <c r="Y394" s="16"/>
      <c r="Z394" s="16">
        <v>282.73</v>
      </c>
      <c r="AA394" s="16"/>
      <c r="AB394" s="16">
        <f t="shared" si="55"/>
        <v>131592.21000000002</v>
      </c>
      <c r="AC394" s="15">
        <v>153</v>
      </c>
      <c r="AD394" s="17">
        <f t="shared" si="49"/>
        <v>860.07980392156878</v>
      </c>
    </row>
    <row r="395" spans="2:30" x14ac:dyDescent="0.35">
      <c r="B395" s="20">
        <v>2321</v>
      </c>
      <c r="C395" s="19" t="s">
        <v>576</v>
      </c>
      <c r="D395" s="15" t="s">
        <v>1538</v>
      </c>
      <c r="E395" s="15" t="str">
        <f t="shared" si="50"/>
        <v>OPERADOR DE SCOOP TRAM</v>
      </c>
      <c r="F395" s="15" t="str">
        <f t="shared" si="51"/>
        <v>SINDICALIZADO</v>
      </c>
      <c r="G395" s="19" t="s">
        <v>577</v>
      </c>
      <c r="H395" s="19">
        <f t="shared" si="52"/>
        <v>153</v>
      </c>
      <c r="I395" s="18">
        <f t="shared" si="53"/>
        <v>4</v>
      </c>
      <c r="J395" s="18">
        <f t="shared" si="54"/>
        <v>0</v>
      </c>
      <c r="K395" s="15" t="s">
        <v>276</v>
      </c>
      <c r="L395" s="16">
        <v>62049.54</v>
      </c>
      <c r="M395" s="16">
        <v>8850</v>
      </c>
      <c r="N395" s="16">
        <v>2502.6</v>
      </c>
      <c r="O395" s="16">
        <v>5518.3200000000015</v>
      </c>
      <c r="P395" s="16">
        <v>5092.4600000000009</v>
      </c>
      <c r="Q395" s="16"/>
      <c r="R395" s="16"/>
      <c r="S395" s="16"/>
      <c r="T395" s="16">
        <v>82154</v>
      </c>
      <c r="U395" s="16"/>
      <c r="V395" s="16">
        <v>1927.84</v>
      </c>
      <c r="W395" s="16"/>
      <c r="X395" s="16">
        <v>851.72</v>
      </c>
      <c r="Y395" s="16"/>
      <c r="Z395" s="16">
        <v>851.72</v>
      </c>
      <c r="AA395" s="16"/>
      <c r="AB395" s="16">
        <f t="shared" si="55"/>
        <v>166391.32000000004</v>
      </c>
      <c r="AC395" s="15">
        <v>153</v>
      </c>
      <c r="AD395" s="17">
        <f t="shared" si="49"/>
        <v>1087.5249673202616</v>
      </c>
    </row>
    <row r="396" spans="2:30" x14ac:dyDescent="0.35">
      <c r="B396" s="20">
        <v>2323</v>
      </c>
      <c r="C396" s="19" t="s">
        <v>578</v>
      </c>
      <c r="D396" s="15" t="s">
        <v>1538</v>
      </c>
      <c r="E396" s="15" t="str">
        <f t="shared" si="50"/>
        <v>PERFORISTA</v>
      </c>
      <c r="F396" s="15" t="str">
        <f t="shared" si="51"/>
        <v>SINDICALIZADO</v>
      </c>
      <c r="G396" s="19" t="s">
        <v>278</v>
      </c>
      <c r="H396" s="19">
        <f t="shared" si="52"/>
        <v>153</v>
      </c>
      <c r="I396" s="18">
        <f t="shared" si="53"/>
        <v>2</v>
      </c>
      <c r="J396" s="18">
        <f t="shared" si="54"/>
        <v>0</v>
      </c>
      <c r="K396" s="15" t="s">
        <v>276</v>
      </c>
      <c r="L396" s="16">
        <v>51100.000000000007</v>
      </c>
      <c r="M396" s="16">
        <v>8850</v>
      </c>
      <c r="N396" s="16">
        <v>2433.08</v>
      </c>
      <c r="O396" s="16">
        <v>2436.58</v>
      </c>
      <c r="P396" s="16">
        <v>4705.8899999999994</v>
      </c>
      <c r="Q396" s="16"/>
      <c r="R396" s="16"/>
      <c r="S396" s="16"/>
      <c r="T396" s="16">
        <v>85858.28</v>
      </c>
      <c r="U396" s="16"/>
      <c r="V396" s="16"/>
      <c r="W396" s="16"/>
      <c r="X396" s="16">
        <v>362.6</v>
      </c>
      <c r="Y396" s="16"/>
      <c r="Z396" s="16">
        <v>1035.24</v>
      </c>
      <c r="AA396" s="16"/>
      <c r="AB396" s="16">
        <f t="shared" si="55"/>
        <v>153985.99000000002</v>
      </c>
      <c r="AC396" s="15">
        <v>153</v>
      </c>
      <c r="AD396" s="17">
        <f t="shared" si="49"/>
        <v>1006.4443790849674</v>
      </c>
    </row>
    <row r="397" spans="2:30" x14ac:dyDescent="0.35">
      <c r="B397" s="20">
        <v>2327</v>
      </c>
      <c r="C397" s="19" t="s">
        <v>580</v>
      </c>
      <c r="D397" s="15" t="s">
        <v>1538</v>
      </c>
      <c r="E397" s="15" t="str">
        <f t="shared" si="50"/>
        <v>TOLVERO</v>
      </c>
      <c r="F397" s="15" t="str">
        <f t="shared" si="51"/>
        <v>SINDICALIZADO</v>
      </c>
      <c r="G397" s="19" t="s">
        <v>278</v>
      </c>
      <c r="H397" s="19">
        <f t="shared" si="52"/>
        <v>153</v>
      </c>
      <c r="I397" s="18">
        <f t="shared" si="53"/>
        <v>13</v>
      </c>
      <c r="J397" s="18">
        <f t="shared" si="54"/>
        <v>0</v>
      </c>
      <c r="K397" s="15" t="s">
        <v>276</v>
      </c>
      <c r="L397" s="16">
        <v>43188.320000000007</v>
      </c>
      <c r="M397" s="16">
        <v>8850</v>
      </c>
      <c r="N397" s="16">
        <v>1979.1100000000001</v>
      </c>
      <c r="O397" s="16">
        <v>2791.52</v>
      </c>
      <c r="P397" s="16">
        <v>2205.89</v>
      </c>
      <c r="Q397" s="16"/>
      <c r="R397" s="16"/>
      <c r="S397" s="16"/>
      <c r="T397" s="16">
        <v>39540.04</v>
      </c>
      <c r="U397" s="16"/>
      <c r="V397" s="16">
        <v>1187.43</v>
      </c>
      <c r="W397" s="16"/>
      <c r="X397" s="16">
        <v>1459.1200000000001</v>
      </c>
      <c r="Y397" s="16"/>
      <c r="Z397" s="16">
        <v>656.4</v>
      </c>
      <c r="AA397" s="16"/>
      <c r="AB397" s="16">
        <f t="shared" si="55"/>
        <v>97626.79</v>
      </c>
      <c r="AC397" s="15">
        <v>153</v>
      </c>
      <c r="AD397" s="17">
        <f t="shared" si="49"/>
        <v>638.08359477124179</v>
      </c>
    </row>
    <row r="398" spans="2:30" x14ac:dyDescent="0.35">
      <c r="B398" s="20">
        <v>2329</v>
      </c>
      <c r="C398" s="19" t="s">
        <v>581</v>
      </c>
      <c r="D398" s="15" t="s">
        <v>1538</v>
      </c>
      <c r="E398" s="15" t="str">
        <f t="shared" si="50"/>
        <v>CHOFER SERVICIOS</v>
      </c>
      <c r="F398" s="15" t="str">
        <f t="shared" si="51"/>
        <v>SINDICALIZADO</v>
      </c>
      <c r="G398" s="19" t="s">
        <v>353</v>
      </c>
      <c r="H398" s="19">
        <f t="shared" si="52"/>
        <v>153</v>
      </c>
      <c r="I398" s="18">
        <f t="shared" si="53"/>
        <v>0</v>
      </c>
      <c r="J398" s="18">
        <f t="shared" si="54"/>
        <v>0</v>
      </c>
      <c r="K398" s="15" t="s">
        <v>276</v>
      </c>
      <c r="L398" s="16">
        <v>42297.149999999994</v>
      </c>
      <c r="M398" s="16">
        <v>8850</v>
      </c>
      <c r="N398" s="16">
        <v>1696.38</v>
      </c>
      <c r="O398" s="16">
        <v>4258.01</v>
      </c>
      <c r="P398" s="16">
        <v>4371.1099999999997</v>
      </c>
      <c r="Q398" s="16"/>
      <c r="R398" s="16">
        <v>3958.2200000000003</v>
      </c>
      <c r="S398" s="16"/>
      <c r="T398" s="16">
        <v>21496.520000000004</v>
      </c>
      <c r="U398" s="16"/>
      <c r="V398" s="16">
        <v>49352.42</v>
      </c>
      <c r="W398" s="16"/>
      <c r="X398" s="16"/>
      <c r="Y398" s="16"/>
      <c r="Z398" s="16">
        <v>282.73</v>
      </c>
      <c r="AA398" s="16"/>
      <c r="AB398" s="16">
        <f t="shared" si="55"/>
        <v>135997.07999999999</v>
      </c>
      <c r="AC398" s="15">
        <v>153</v>
      </c>
      <c r="AD398" s="17">
        <f t="shared" si="49"/>
        <v>888.86980392156852</v>
      </c>
    </row>
    <row r="399" spans="2:30" x14ac:dyDescent="0.35">
      <c r="B399" s="20">
        <v>2330</v>
      </c>
      <c r="C399" s="19" t="s">
        <v>582</v>
      </c>
      <c r="D399" s="15" t="s">
        <v>1538</v>
      </c>
      <c r="E399" s="15" t="str">
        <f t="shared" si="50"/>
        <v>OPERADOR DE MAQUINARIA</v>
      </c>
      <c r="F399" s="15" t="str">
        <f t="shared" si="51"/>
        <v>SINDICALIZADO</v>
      </c>
      <c r="G399" s="19" t="s">
        <v>278</v>
      </c>
      <c r="H399" s="19">
        <f t="shared" si="52"/>
        <v>153</v>
      </c>
      <c r="I399" s="18">
        <f t="shared" si="53"/>
        <v>11</v>
      </c>
      <c r="J399" s="18">
        <f t="shared" si="54"/>
        <v>0</v>
      </c>
      <c r="K399" s="15" t="s">
        <v>276</v>
      </c>
      <c r="L399" s="16">
        <v>50754.920000000006</v>
      </c>
      <c r="M399" s="16">
        <v>8850</v>
      </c>
      <c r="N399" s="16">
        <v>2778.16</v>
      </c>
      <c r="O399" s="16">
        <v>3903.44</v>
      </c>
      <c r="P399" s="16">
        <v>2668.16</v>
      </c>
      <c r="Q399" s="16"/>
      <c r="R399" s="16"/>
      <c r="S399" s="16"/>
      <c r="T399" s="16">
        <v>43880.000000000007</v>
      </c>
      <c r="U399" s="16"/>
      <c r="V399" s="16"/>
      <c r="W399" s="16"/>
      <c r="X399" s="16">
        <v>1742.9199999999998</v>
      </c>
      <c r="Y399" s="16"/>
      <c r="Z399" s="16">
        <v>362.6</v>
      </c>
      <c r="AA399" s="16"/>
      <c r="AB399" s="16">
        <f t="shared" si="55"/>
        <v>110729.16000000002</v>
      </c>
      <c r="AC399" s="15">
        <v>153</v>
      </c>
      <c r="AD399" s="17">
        <f t="shared" si="49"/>
        <v>723.72000000000014</v>
      </c>
    </row>
    <row r="400" spans="2:30" x14ac:dyDescent="0.35">
      <c r="B400" s="20">
        <v>2332</v>
      </c>
      <c r="C400" s="19" t="s">
        <v>583</v>
      </c>
      <c r="D400" s="15" t="s">
        <v>1538</v>
      </c>
      <c r="E400" s="15" t="str">
        <f t="shared" si="50"/>
        <v>OPERADOR DE MAQUINARIA</v>
      </c>
      <c r="F400" s="15" t="str">
        <f t="shared" si="51"/>
        <v>SINDICALIZADO</v>
      </c>
      <c r="G400" s="19" t="s">
        <v>278</v>
      </c>
      <c r="H400" s="19">
        <f t="shared" si="52"/>
        <v>153</v>
      </c>
      <c r="I400" s="18">
        <f t="shared" si="53"/>
        <v>8</v>
      </c>
      <c r="J400" s="18">
        <f t="shared" si="54"/>
        <v>0</v>
      </c>
      <c r="K400" s="15" t="s">
        <v>276</v>
      </c>
      <c r="L400" s="16">
        <v>51462.600000000013</v>
      </c>
      <c r="M400" s="16">
        <v>8850</v>
      </c>
      <c r="N400" s="16">
        <v>2070.48</v>
      </c>
      <c r="O400" s="16">
        <v>2144.7399999999998</v>
      </c>
      <c r="P400" s="16">
        <v>2195.0300000000002</v>
      </c>
      <c r="Q400" s="16"/>
      <c r="R400" s="16"/>
      <c r="S400" s="16"/>
      <c r="T400" s="16">
        <v>31407.400000000009</v>
      </c>
      <c r="U400" s="16"/>
      <c r="V400" s="16"/>
      <c r="W400" s="16"/>
      <c r="X400" s="16">
        <v>2105.52</v>
      </c>
      <c r="Y400" s="16"/>
      <c r="Z400" s="16"/>
      <c r="AA400" s="16"/>
      <c r="AB400" s="16">
        <f t="shared" si="55"/>
        <v>96024.730000000025</v>
      </c>
      <c r="AC400" s="15">
        <v>153</v>
      </c>
      <c r="AD400" s="17">
        <f t="shared" si="49"/>
        <v>627.61261437908513</v>
      </c>
    </row>
    <row r="401" spans="2:30" x14ac:dyDescent="0.35">
      <c r="B401" s="20">
        <v>2333</v>
      </c>
      <c r="C401" s="19" t="s">
        <v>584</v>
      </c>
      <c r="D401" s="15" t="s">
        <v>1538</v>
      </c>
      <c r="E401" s="15" t="str">
        <f t="shared" si="50"/>
        <v>OPERADOR DE SCOOP TRAM</v>
      </c>
      <c r="F401" s="15" t="str">
        <f t="shared" si="51"/>
        <v>SINDICALIZADO</v>
      </c>
      <c r="G401" s="19" t="s">
        <v>278</v>
      </c>
      <c r="H401" s="19">
        <f t="shared" si="52"/>
        <v>153</v>
      </c>
      <c r="I401" s="18">
        <f t="shared" si="53"/>
        <v>3</v>
      </c>
      <c r="J401" s="18">
        <f t="shared" si="54"/>
        <v>0</v>
      </c>
      <c r="K401" s="15" t="s">
        <v>276</v>
      </c>
      <c r="L401" s="16">
        <v>61614.920000000006</v>
      </c>
      <c r="M401" s="16">
        <v>8850</v>
      </c>
      <c r="N401" s="16">
        <v>2937.2200000000003</v>
      </c>
      <c r="O401" s="16">
        <v>6071.06</v>
      </c>
      <c r="P401" s="16">
        <v>4510.2700000000004</v>
      </c>
      <c r="Q401" s="16"/>
      <c r="R401" s="16"/>
      <c r="S401" s="16"/>
      <c r="T401" s="16">
        <v>71382.16</v>
      </c>
      <c r="U401" s="16"/>
      <c r="V401" s="16"/>
      <c r="W401" s="16"/>
      <c r="X401" s="16">
        <v>1268.8200000000002</v>
      </c>
      <c r="Y401" s="16">
        <v>417.1</v>
      </c>
      <c r="Z401" s="16"/>
      <c r="AA401" s="16"/>
      <c r="AB401" s="16">
        <f t="shared" si="55"/>
        <v>153679.71</v>
      </c>
      <c r="AC401" s="15">
        <v>153</v>
      </c>
      <c r="AD401" s="17">
        <f t="shared" si="49"/>
        <v>1004.4425490196078</v>
      </c>
    </row>
    <row r="402" spans="2:30" x14ac:dyDescent="0.35">
      <c r="B402" s="20">
        <v>2334</v>
      </c>
      <c r="C402" s="19" t="s">
        <v>585</v>
      </c>
      <c r="D402" s="15" t="s">
        <v>1538</v>
      </c>
      <c r="E402" s="15" t="str">
        <f t="shared" si="50"/>
        <v>OPERADOR DE BARRENACION</v>
      </c>
      <c r="F402" s="15" t="str">
        <f t="shared" si="51"/>
        <v>SINDICALIZADO</v>
      </c>
      <c r="G402" s="19" t="s">
        <v>278</v>
      </c>
      <c r="H402" s="19">
        <f t="shared" si="52"/>
        <v>153</v>
      </c>
      <c r="I402" s="18">
        <f t="shared" si="53"/>
        <v>4</v>
      </c>
      <c r="J402" s="18">
        <f t="shared" si="54"/>
        <v>0</v>
      </c>
      <c r="K402" s="15" t="s">
        <v>276</v>
      </c>
      <c r="L402" s="16">
        <v>61215.34</v>
      </c>
      <c r="M402" s="16">
        <v>8850</v>
      </c>
      <c r="N402" s="16">
        <v>3336.8</v>
      </c>
      <c r="O402" s="16">
        <v>3057.0900000000006</v>
      </c>
      <c r="P402" s="16">
        <v>5803.28</v>
      </c>
      <c r="Q402" s="16"/>
      <c r="R402" s="16"/>
      <c r="S402" s="16"/>
      <c r="T402" s="16">
        <v>57119.760000000009</v>
      </c>
      <c r="U402" s="16"/>
      <c r="V402" s="16"/>
      <c r="W402" s="16"/>
      <c r="X402" s="16">
        <v>434.62</v>
      </c>
      <c r="Y402" s="16"/>
      <c r="Z402" s="16"/>
      <c r="AA402" s="16"/>
      <c r="AB402" s="16">
        <f t="shared" si="55"/>
        <v>138947.65000000002</v>
      </c>
      <c r="AC402" s="15">
        <v>153</v>
      </c>
      <c r="AD402" s="17">
        <f t="shared" si="49"/>
        <v>908.15457516339882</v>
      </c>
    </row>
    <row r="403" spans="2:30" x14ac:dyDescent="0.35">
      <c r="B403" s="20">
        <v>2336</v>
      </c>
      <c r="C403" s="19" t="s">
        <v>586</v>
      </c>
      <c r="D403" s="15" t="s">
        <v>1538</v>
      </c>
      <c r="E403" s="15" t="str">
        <f t="shared" si="50"/>
        <v>OPERADOR DE MAQUINARIA</v>
      </c>
      <c r="F403" s="15" t="str">
        <f t="shared" si="51"/>
        <v>SINDICALIZADO</v>
      </c>
      <c r="G403" s="19" t="s">
        <v>278</v>
      </c>
      <c r="H403" s="19">
        <f t="shared" si="52"/>
        <v>153</v>
      </c>
      <c r="I403" s="18">
        <f t="shared" si="53"/>
        <v>1</v>
      </c>
      <c r="J403" s="18">
        <f t="shared" si="54"/>
        <v>0</v>
      </c>
      <c r="K403" s="15" t="s">
        <v>276</v>
      </c>
      <c r="L403" s="16">
        <v>50408.810000000012</v>
      </c>
      <c r="M403" s="16">
        <v>8850</v>
      </c>
      <c r="N403" s="16">
        <v>3123.16</v>
      </c>
      <c r="O403" s="16">
        <v>2284.4900000000002</v>
      </c>
      <c r="P403" s="16">
        <v>4801.1099999999997</v>
      </c>
      <c r="Q403" s="16"/>
      <c r="R403" s="16"/>
      <c r="S403" s="16"/>
      <c r="T403" s="16">
        <v>49977.19999999999</v>
      </c>
      <c r="U403" s="16"/>
      <c r="V403" s="16"/>
      <c r="W403" s="16"/>
      <c r="X403" s="16">
        <v>345.07</v>
      </c>
      <c r="Y403" s="16"/>
      <c r="Z403" s="16"/>
      <c r="AA403" s="16"/>
      <c r="AB403" s="16">
        <f t="shared" si="55"/>
        <v>119099.69999999998</v>
      </c>
      <c r="AC403" s="15">
        <v>153</v>
      </c>
      <c r="AD403" s="17">
        <f t="shared" ref="AD403:AD413" si="56">AB403/AC403</f>
        <v>778.42941176470572</v>
      </c>
    </row>
    <row r="404" spans="2:30" x14ac:dyDescent="0.35">
      <c r="B404" s="20">
        <v>2337</v>
      </c>
      <c r="C404" s="19" t="s">
        <v>587</v>
      </c>
      <c r="D404" s="15" t="s">
        <v>1538</v>
      </c>
      <c r="E404" s="15" t="str">
        <f t="shared" si="50"/>
        <v>PERFORISTA</v>
      </c>
      <c r="F404" s="15" t="str">
        <f t="shared" si="51"/>
        <v>SINDICALIZADO</v>
      </c>
      <c r="G404" s="19" t="s">
        <v>278</v>
      </c>
      <c r="H404" s="19">
        <f t="shared" si="52"/>
        <v>153</v>
      </c>
      <c r="I404" s="18">
        <f t="shared" si="53"/>
        <v>6</v>
      </c>
      <c r="J404" s="18">
        <f t="shared" si="54"/>
        <v>0</v>
      </c>
      <c r="K404" s="15" t="s">
        <v>276</v>
      </c>
      <c r="L404" s="16">
        <v>50772.440000000017</v>
      </c>
      <c r="M404" s="16">
        <v>8850</v>
      </c>
      <c r="N404" s="16">
        <v>2760.6400000000003</v>
      </c>
      <c r="O404" s="16">
        <v>2386.3000000000002</v>
      </c>
      <c r="P404" s="16">
        <v>3739.66</v>
      </c>
      <c r="Q404" s="16"/>
      <c r="R404" s="16"/>
      <c r="S404" s="16"/>
      <c r="T404" s="16">
        <v>59847.280000000013</v>
      </c>
      <c r="U404" s="16"/>
      <c r="V404" s="16"/>
      <c r="W404" s="16"/>
      <c r="X404" s="16">
        <v>1052.76</v>
      </c>
      <c r="Y404" s="16"/>
      <c r="Z404" s="16"/>
      <c r="AA404" s="16"/>
      <c r="AB404" s="16">
        <f t="shared" si="55"/>
        <v>127303.56000000004</v>
      </c>
      <c r="AC404" s="15">
        <v>153</v>
      </c>
      <c r="AD404" s="17">
        <f t="shared" si="56"/>
        <v>832.04941176470618</v>
      </c>
    </row>
    <row r="405" spans="2:30" x14ac:dyDescent="0.35">
      <c r="B405" s="20">
        <v>2338</v>
      </c>
      <c r="C405" s="19" t="s">
        <v>588</v>
      </c>
      <c r="D405" s="15" t="s">
        <v>1538</v>
      </c>
      <c r="E405" s="15" t="str">
        <f t="shared" si="50"/>
        <v>OPERADOR DE MAQUINARIA</v>
      </c>
      <c r="F405" s="15" t="str">
        <f t="shared" si="51"/>
        <v>SINDICALIZADO</v>
      </c>
      <c r="G405" s="19" t="s">
        <v>278</v>
      </c>
      <c r="H405" s="19">
        <f t="shared" si="52"/>
        <v>153</v>
      </c>
      <c r="I405" s="18">
        <f t="shared" si="53"/>
        <v>2</v>
      </c>
      <c r="J405" s="18">
        <f t="shared" si="54"/>
        <v>0</v>
      </c>
      <c r="K405" s="15" t="s">
        <v>276</v>
      </c>
      <c r="L405" s="16">
        <v>51462.600000000013</v>
      </c>
      <c r="M405" s="16">
        <v>8850</v>
      </c>
      <c r="N405" s="16">
        <v>2070.48</v>
      </c>
      <c r="O405" s="16">
        <v>2110.2400000000002</v>
      </c>
      <c r="P405" s="16">
        <v>4835.6899999999996</v>
      </c>
      <c r="Q405" s="16"/>
      <c r="R405" s="16"/>
      <c r="S405" s="16"/>
      <c r="T405" s="16">
        <v>46767.040000000008</v>
      </c>
      <c r="U405" s="16"/>
      <c r="V405" s="16"/>
      <c r="W405" s="16"/>
      <c r="X405" s="16">
        <v>345.08</v>
      </c>
      <c r="Y405" s="16"/>
      <c r="Z405" s="16"/>
      <c r="AA405" s="16"/>
      <c r="AB405" s="16">
        <f t="shared" si="55"/>
        <v>115750.97000000002</v>
      </c>
      <c r="AC405" s="15">
        <v>153</v>
      </c>
      <c r="AD405" s="17">
        <f t="shared" si="56"/>
        <v>756.5422875816995</v>
      </c>
    </row>
    <row r="406" spans="2:30" x14ac:dyDescent="0.35">
      <c r="B406" s="20">
        <v>2340</v>
      </c>
      <c r="C406" s="19" t="s">
        <v>590</v>
      </c>
      <c r="D406" s="15" t="s">
        <v>1538</v>
      </c>
      <c r="E406" s="15" t="str">
        <f t="shared" si="50"/>
        <v>PERFORISTA</v>
      </c>
      <c r="F406" s="15" t="str">
        <f t="shared" si="51"/>
        <v>SINDICALIZADO</v>
      </c>
      <c r="G406" s="19" t="s">
        <v>278</v>
      </c>
      <c r="H406" s="19">
        <f t="shared" si="52"/>
        <v>153</v>
      </c>
      <c r="I406" s="18">
        <f t="shared" si="53"/>
        <v>6</v>
      </c>
      <c r="J406" s="18">
        <f t="shared" si="54"/>
        <v>0</v>
      </c>
      <c r="K406" s="15" t="s">
        <v>276</v>
      </c>
      <c r="L406" s="16">
        <v>50737.400000000009</v>
      </c>
      <c r="M406" s="16">
        <v>8850</v>
      </c>
      <c r="N406" s="16">
        <v>2795.6800000000003</v>
      </c>
      <c r="O406" s="16">
        <v>2643.6299999999997</v>
      </c>
      <c r="P406" s="16">
        <v>3765.9399999999996</v>
      </c>
      <c r="Q406" s="16"/>
      <c r="R406" s="16"/>
      <c r="S406" s="16"/>
      <c r="T406" s="16">
        <v>79282.28</v>
      </c>
      <c r="U406" s="16"/>
      <c r="V406" s="16"/>
      <c r="W406" s="16"/>
      <c r="X406" s="16">
        <v>1035.24</v>
      </c>
      <c r="Y406" s="16"/>
      <c r="Z406" s="16"/>
      <c r="AA406" s="16"/>
      <c r="AB406" s="16">
        <f t="shared" si="55"/>
        <v>147039.69</v>
      </c>
      <c r="AC406" s="15">
        <v>153</v>
      </c>
      <c r="AD406" s="17">
        <f t="shared" si="56"/>
        <v>961.04372549019604</v>
      </c>
    </row>
    <row r="407" spans="2:30" x14ac:dyDescent="0.35">
      <c r="B407" s="20">
        <v>2342</v>
      </c>
      <c r="C407" s="19" t="s">
        <v>592</v>
      </c>
      <c r="D407" s="15" t="s">
        <v>1538</v>
      </c>
      <c r="E407" s="15" t="str">
        <f t="shared" si="50"/>
        <v>PERFORISTA</v>
      </c>
      <c r="F407" s="15" t="str">
        <f t="shared" si="51"/>
        <v>SINDICALIZADO</v>
      </c>
      <c r="G407" s="19" t="s">
        <v>278</v>
      </c>
      <c r="H407" s="19">
        <f t="shared" si="52"/>
        <v>153</v>
      </c>
      <c r="I407" s="18">
        <f t="shared" si="53"/>
        <v>10</v>
      </c>
      <c r="J407" s="18">
        <f t="shared" si="54"/>
        <v>0</v>
      </c>
      <c r="K407" s="15" t="s">
        <v>276</v>
      </c>
      <c r="L407" s="16">
        <v>51462.600000000013</v>
      </c>
      <c r="M407" s="16">
        <v>8850</v>
      </c>
      <c r="N407" s="16">
        <v>2070.48</v>
      </c>
      <c r="O407" s="16">
        <v>3565.3699999999994</v>
      </c>
      <c r="P407" s="16">
        <v>3187.5299999999997</v>
      </c>
      <c r="Q407" s="16"/>
      <c r="R407" s="16"/>
      <c r="S407" s="16"/>
      <c r="T407" s="16">
        <v>59847.280000000013</v>
      </c>
      <c r="U407" s="16"/>
      <c r="V407" s="16"/>
      <c r="W407" s="16"/>
      <c r="X407" s="16">
        <v>1397.84</v>
      </c>
      <c r="Y407" s="16"/>
      <c r="Z407" s="16"/>
      <c r="AA407" s="16"/>
      <c r="AB407" s="16">
        <f t="shared" si="55"/>
        <v>127585.42000000003</v>
      </c>
      <c r="AC407" s="15">
        <v>153</v>
      </c>
      <c r="AD407" s="17">
        <f t="shared" si="56"/>
        <v>833.89163398692824</v>
      </c>
    </row>
    <row r="408" spans="2:30" x14ac:dyDescent="0.35">
      <c r="B408" s="20">
        <v>2343</v>
      </c>
      <c r="C408" s="19" t="s">
        <v>593</v>
      </c>
      <c r="D408" s="15" t="s">
        <v>1538</v>
      </c>
      <c r="E408" s="15" t="str">
        <f t="shared" si="50"/>
        <v>CARGADOR BARRENOS</v>
      </c>
      <c r="F408" s="15" t="str">
        <f t="shared" si="51"/>
        <v>SINDICALIZADO</v>
      </c>
      <c r="G408" s="19" t="s">
        <v>278</v>
      </c>
      <c r="H408" s="19">
        <f t="shared" si="52"/>
        <v>153</v>
      </c>
      <c r="I408" s="18">
        <f t="shared" si="53"/>
        <v>6</v>
      </c>
      <c r="J408" s="18">
        <f t="shared" si="54"/>
        <v>0</v>
      </c>
      <c r="K408" s="15" t="s">
        <v>276</v>
      </c>
      <c r="L408" s="16">
        <v>45784.44</v>
      </c>
      <c r="M408" s="16">
        <v>8850</v>
      </c>
      <c r="N408" s="16">
        <v>2485.44</v>
      </c>
      <c r="O408" s="16">
        <v>2373.4300000000003</v>
      </c>
      <c r="P408" s="16">
        <v>3371.5800000000004</v>
      </c>
      <c r="Q408" s="16"/>
      <c r="R408" s="16"/>
      <c r="S408" s="16"/>
      <c r="T408" s="16">
        <v>86881.960000000021</v>
      </c>
      <c r="U408" s="16"/>
      <c r="V408" s="16"/>
      <c r="W408" s="16"/>
      <c r="X408" s="16">
        <v>949.56</v>
      </c>
      <c r="Y408" s="16"/>
      <c r="Z408" s="16"/>
      <c r="AA408" s="16"/>
      <c r="AB408" s="16">
        <f t="shared" si="55"/>
        <v>148797.29000000004</v>
      </c>
      <c r="AC408" s="15">
        <v>153</v>
      </c>
      <c r="AD408" s="17">
        <f t="shared" si="56"/>
        <v>972.53130718954276</v>
      </c>
    </row>
    <row r="409" spans="2:30" x14ac:dyDescent="0.35">
      <c r="B409" s="20">
        <v>2344</v>
      </c>
      <c r="C409" s="19" t="s">
        <v>594</v>
      </c>
      <c r="D409" s="15" t="s">
        <v>1538</v>
      </c>
      <c r="E409" s="15" t="str">
        <f t="shared" si="50"/>
        <v>OPERARIO DE BARRENACION</v>
      </c>
      <c r="F409" s="15" t="str">
        <f t="shared" si="51"/>
        <v>SINDICALIZADO</v>
      </c>
      <c r="G409" s="19" t="s">
        <v>353</v>
      </c>
      <c r="H409" s="19">
        <f t="shared" si="52"/>
        <v>153</v>
      </c>
      <c r="I409" s="18">
        <f t="shared" si="53"/>
        <v>0</v>
      </c>
      <c r="J409" s="18">
        <f t="shared" si="54"/>
        <v>0</v>
      </c>
      <c r="K409" s="15" t="s">
        <v>276</v>
      </c>
      <c r="L409" s="16">
        <v>42297.149999999994</v>
      </c>
      <c r="M409" s="16">
        <v>8850</v>
      </c>
      <c r="N409" s="16">
        <v>1696.38</v>
      </c>
      <c r="O409" s="16">
        <v>1873.04</v>
      </c>
      <c r="P409" s="16">
        <v>4399.3899999999994</v>
      </c>
      <c r="Q409" s="16"/>
      <c r="R409" s="16"/>
      <c r="S409" s="16"/>
      <c r="T409" s="16">
        <v>36549.600000000006</v>
      </c>
      <c r="U409" s="16"/>
      <c r="V409" s="16"/>
      <c r="W409" s="16"/>
      <c r="X409" s="16"/>
      <c r="Y409" s="16"/>
      <c r="Z409" s="16"/>
      <c r="AA409" s="16"/>
      <c r="AB409" s="16">
        <f t="shared" si="55"/>
        <v>95665.56</v>
      </c>
      <c r="AC409" s="15">
        <v>153</v>
      </c>
      <c r="AD409" s="17">
        <f t="shared" si="56"/>
        <v>625.26509803921567</v>
      </c>
    </row>
    <row r="410" spans="2:30" x14ac:dyDescent="0.35">
      <c r="B410" s="20">
        <v>2345</v>
      </c>
      <c r="C410" s="19" t="s">
        <v>595</v>
      </c>
      <c r="D410" s="15" t="s">
        <v>1538</v>
      </c>
      <c r="E410" s="15" t="str">
        <f t="shared" si="50"/>
        <v>OPERADOR DE BARRENACION</v>
      </c>
      <c r="F410" s="15" t="str">
        <f t="shared" si="51"/>
        <v>SINDICALIZADO</v>
      </c>
      <c r="G410" s="19" t="s">
        <v>278</v>
      </c>
      <c r="H410" s="19">
        <f t="shared" si="52"/>
        <v>153</v>
      </c>
      <c r="I410" s="18">
        <f t="shared" si="53"/>
        <v>0</v>
      </c>
      <c r="J410" s="18">
        <f t="shared" si="54"/>
        <v>0</v>
      </c>
      <c r="K410" s="15" t="s">
        <v>276</v>
      </c>
      <c r="L410" s="16">
        <v>61632.44</v>
      </c>
      <c r="M410" s="16">
        <v>8850</v>
      </c>
      <c r="N410" s="16">
        <v>2919.7</v>
      </c>
      <c r="O410" s="16">
        <v>5563.54</v>
      </c>
      <c r="P410" s="16">
        <v>6455.2099999999991</v>
      </c>
      <c r="Q410" s="16"/>
      <c r="R410" s="16"/>
      <c r="S410" s="16"/>
      <c r="T410" s="16">
        <v>67158.16</v>
      </c>
      <c r="U410" s="16"/>
      <c r="V410" s="16"/>
      <c r="W410" s="16"/>
      <c r="X410" s="16"/>
      <c r="Y410" s="16"/>
      <c r="Z410" s="16"/>
      <c r="AA410" s="16"/>
      <c r="AB410" s="16">
        <f t="shared" si="55"/>
        <v>152579.04999999999</v>
      </c>
      <c r="AC410" s="15">
        <v>153</v>
      </c>
      <c r="AD410" s="17">
        <f t="shared" si="56"/>
        <v>997.24869281045744</v>
      </c>
    </row>
    <row r="411" spans="2:30" x14ac:dyDescent="0.35">
      <c r="B411" s="20">
        <v>2347</v>
      </c>
      <c r="C411" s="19" t="s">
        <v>597</v>
      </c>
      <c r="D411" s="15" t="s">
        <v>1538</v>
      </c>
      <c r="E411" s="15" t="str">
        <f t="shared" si="50"/>
        <v>PERFORISTA</v>
      </c>
      <c r="F411" s="15" t="str">
        <f t="shared" si="51"/>
        <v>SINDICALIZADO</v>
      </c>
      <c r="G411" s="19" t="s">
        <v>278</v>
      </c>
      <c r="H411" s="19">
        <f t="shared" si="52"/>
        <v>153</v>
      </c>
      <c r="I411" s="18">
        <f t="shared" si="53"/>
        <v>1</v>
      </c>
      <c r="J411" s="18">
        <f t="shared" si="54"/>
        <v>0</v>
      </c>
      <c r="K411" s="15" t="s">
        <v>276</v>
      </c>
      <c r="L411" s="16">
        <v>51117.520000000011</v>
      </c>
      <c r="M411" s="16">
        <v>8850</v>
      </c>
      <c r="N411" s="16">
        <v>2415.56</v>
      </c>
      <c r="O411" s="16">
        <v>5139.25</v>
      </c>
      <c r="P411" s="16">
        <v>5317.05</v>
      </c>
      <c r="Q411" s="16"/>
      <c r="R411" s="16"/>
      <c r="S411" s="16"/>
      <c r="T411" s="16">
        <v>31566.040000000008</v>
      </c>
      <c r="U411" s="16"/>
      <c r="V411" s="16"/>
      <c r="W411" s="16"/>
      <c r="X411" s="16"/>
      <c r="Y411" s="16"/>
      <c r="Z411" s="16">
        <v>362.6</v>
      </c>
      <c r="AA411" s="16"/>
      <c r="AB411" s="16">
        <f t="shared" si="55"/>
        <v>104042.82000000002</v>
      </c>
      <c r="AC411" s="15">
        <v>153</v>
      </c>
      <c r="AD411" s="17">
        <f t="shared" si="56"/>
        <v>680.01843137254912</v>
      </c>
    </row>
    <row r="412" spans="2:30" x14ac:dyDescent="0.35">
      <c r="B412" s="20">
        <v>2350</v>
      </c>
      <c r="C412" s="19" t="s">
        <v>599</v>
      </c>
      <c r="D412" s="15" t="s">
        <v>1538</v>
      </c>
      <c r="E412" s="15" t="str">
        <f t="shared" si="50"/>
        <v>PERFORISTA</v>
      </c>
      <c r="F412" s="15" t="str">
        <f t="shared" si="51"/>
        <v>SINDICALIZADO</v>
      </c>
      <c r="G412" s="19" t="s">
        <v>362</v>
      </c>
      <c r="H412" s="19">
        <f t="shared" si="52"/>
        <v>153</v>
      </c>
      <c r="I412" s="18">
        <f t="shared" si="53"/>
        <v>1</v>
      </c>
      <c r="J412" s="18">
        <f t="shared" si="54"/>
        <v>0</v>
      </c>
      <c r="K412" s="15" t="s">
        <v>276</v>
      </c>
      <c r="L412" s="16">
        <v>51100.000000000007</v>
      </c>
      <c r="M412" s="16">
        <v>8850</v>
      </c>
      <c r="N412" s="16">
        <v>2433.08</v>
      </c>
      <c r="O412" s="16">
        <v>3732.65</v>
      </c>
      <c r="P412" s="16">
        <v>5037.4799999999996</v>
      </c>
      <c r="Q412" s="16"/>
      <c r="R412" s="16"/>
      <c r="S412" s="16"/>
      <c r="T412" s="16">
        <v>76071.28</v>
      </c>
      <c r="U412" s="16"/>
      <c r="V412" s="16"/>
      <c r="W412" s="16"/>
      <c r="X412" s="16"/>
      <c r="Y412" s="16"/>
      <c r="Z412" s="16">
        <v>3158.2799999999997</v>
      </c>
      <c r="AA412" s="16"/>
      <c r="AB412" s="16">
        <f t="shared" si="55"/>
        <v>144066.21</v>
      </c>
      <c r="AC412" s="15">
        <v>153</v>
      </c>
      <c r="AD412" s="17">
        <f t="shared" si="56"/>
        <v>941.60921568627441</v>
      </c>
    </row>
    <row r="413" spans="2:30" x14ac:dyDescent="0.35">
      <c r="B413" s="20">
        <v>2351</v>
      </c>
      <c r="C413" s="19" t="s">
        <v>600</v>
      </c>
      <c r="D413" s="15" t="s">
        <v>1538</v>
      </c>
      <c r="E413" s="15" t="str">
        <f t="shared" si="50"/>
        <v>OPERARIO DE BARRENACION</v>
      </c>
      <c r="F413" s="15" t="str">
        <f t="shared" si="51"/>
        <v>SINDICALIZADO</v>
      </c>
      <c r="G413" s="19" t="s">
        <v>278</v>
      </c>
      <c r="H413" s="19">
        <f t="shared" si="52"/>
        <v>153</v>
      </c>
      <c r="I413" s="18">
        <f t="shared" si="53"/>
        <v>0</v>
      </c>
      <c r="J413" s="18">
        <f t="shared" si="54"/>
        <v>0</v>
      </c>
      <c r="K413" s="15" t="s">
        <v>276</v>
      </c>
      <c r="L413" s="16">
        <v>42014.42</v>
      </c>
      <c r="M413" s="16">
        <v>8850</v>
      </c>
      <c r="N413" s="16">
        <v>1979.1100000000001</v>
      </c>
      <c r="O413" s="16">
        <v>3357.01</v>
      </c>
      <c r="P413" s="16">
        <v>4399.3899999999994</v>
      </c>
      <c r="Q413" s="16"/>
      <c r="R413" s="16"/>
      <c r="S413" s="16"/>
      <c r="T413" s="16">
        <v>30524.880000000005</v>
      </c>
      <c r="U413" s="16"/>
      <c r="V413" s="16"/>
      <c r="W413" s="16"/>
      <c r="X413" s="16"/>
      <c r="Y413" s="16"/>
      <c r="Z413" s="16"/>
      <c r="AA413" s="16"/>
      <c r="AB413" s="16">
        <f t="shared" si="55"/>
        <v>91124.81</v>
      </c>
      <c r="AC413" s="15">
        <v>153</v>
      </c>
      <c r="AD413" s="17">
        <f t="shared" si="56"/>
        <v>595.58699346405228</v>
      </c>
    </row>
    <row r="414" spans="2:30" x14ac:dyDescent="0.35">
      <c r="B414" s="20">
        <v>2352</v>
      </c>
      <c r="C414" s="19" t="s">
        <v>601</v>
      </c>
      <c r="D414" s="15" t="s">
        <v>1538</v>
      </c>
      <c r="E414" s="15" t="str">
        <f t="shared" si="50"/>
        <v>CARGADOR BARRENOS</v>
      </c>
      <c r="F414" s="15" t="str">
        <f t="shared" si="51"/>
        <v>SINDICALIZADO</v>
      </c>
      <c r="G414" s="19" t="s">
        <v>278</v>
      </c>
      <c r="H414" s="19">
        <f t="shared" si="52"/>
        <v>153</v>
      </c>
      <c r="I414" s="18">
        <f t="shared" si="53"/>
        <v>0</v>
      </c>
      <c r="J414" s="18">
        <f t="shared" si="54"/>
        <v>0</v>
      </c>
      <c r="K414" s="15" t="s">
        <v>276</v>
      </c>
      <c r="L414" s="16">
        <v>45862.680000000008</v>
      </c>
      <c r="M414" s="16">
        <v>8850</v>
      </c>
      <c r="N414" s="16">
        <v>1864.08</v>
      </c>
      <c r="O414" s="16">
        <v>2621.97</v>
      </c>
      <c r="P414" s="16">
        <v>2777.3199999999997</v>
      </c>
      <c r="Q414" s="16"/>
      <c r="R414" s="16"/>
      <c r="S414" s="16"/>
      <c r="T414" s="16">
        <v>75453.920000000013</v>
      </c>
      <c r="U414" s="16"/>
      <c r="V414" s="16"/>
      <c r="W414" s="16"/>
      <c r="X414" s="16"/>
      <c r="Y414" s="16"/>
      <c r="Z414" s="16"/>
      <c r="AA414" s="16"/>
      <c r="AB414" s="16">
        <f t="shared" si="55"/>
        <v>137429.97000000003</v>
      </c>
      <c r="AC414" s="15">
        <v>153</v>
      </c>
      <c r="AD414" s="27">
        <v>972.85</v>
      </c>
    </row>
    <row r="415" spans="2:30" x14ac:dyDescent="0.35">
      <c r="B415" s="20">
        <v>2353</v>
      </c>
      <c r="C415" s="19" t="s">
        <v>602</v>
      </c>
      <c r="D415" s="15" t="s">
        <v>1538</v>
      </c>
      <c r="E415" s="15" t="str">
        <f t="shared" si="50"/>
        <v>OPERADOR DE BARRENACION</v>
      </c>
      <c r="F415" s="15" t="str">
        <f t="shared" si="51"/>
        <v>SINDICALIZADO</v>
      </c>
      <c r="G415" s="19" t="s">
        <v>278</v>
      </c>
      <c r="H415" s="19">
        <f t="shared" si="52"/>
        <v>153</v>
      </c>
      <c r="I415" s="18">
        <f t="shared" si="53"/>
        <v>1</v>
      </c>
      <c r="J415" s="18">
        <f t="shared" si="54"/>
        <v>0</v>
      </c>
      <c r="K415" s="15" t="s">
        <v>276</v>
      </c>
      <c r="L415" s="16">
        <v>61632.44</v>
      </c>
      <c r="M415" s="16">
        <v>8850</v>
      </c>
      <c r="N415" s="16">
        <v>2919.7</v>
      </c>
      <c r="O415" s="16">
        <v>3481.2000000000003</v>
      </c>
      <c r="P415" s="16">
        <v>6281.369999999999</v>
      </c>
      <c r="Q415" s="16"/>
      <c r="R415" s="16"/>
      <c r="S415" s="16"/>
      <c r="T415" s="16">
        <v>33630.959999999999</v>
      </c>
      <c r="U415" s="16"/>
      <c r="V415" s="16"/>
      <c r="W415" s="16"/>
      <c r="X415" s="16"/>
      <c r="Y415" s="16"/>
      <c r="Z415" s="16">
        <v>1738.48</v>
      </c>
      <c r="AA415" s="16"/>
      <c r="AB415" s="16">
        <f t="shared" si="55"/>
        <v>115057.18999999999</v>
      </c>
      <c r="AC415" s="15">
        <v>153</v>
      </c>
      <c r="AD415" s="17">
        <f t="shared" ref="AD415:AD455" si="57">AB415/AC415</f>
        <v>752.00777777777773</v>
      </c>
    </row>
    <row r="416" spans="2:30" x14ac:dyDescent="0.35">
      <c r="B416" s="20">
        <v>2354</v>
      </c>
      <c r="C416" s="19" t="s">
        <v>603</v>
      </c>
      <c r="D416" s="15" t="s">
        <v>1538</v>
      </c>
      <c r="E416" s="15" t="str">
        <f t="shared" si="50"/>
        <v>SUPERVISOR DE MINA</v>
      </c>
      <c r="F416" s="15" t="str">
        <f t="shared" si="51"/>
        <v>EMPLEADO</v>
      </c>
      <c r="G416" s="19" t="s">
        <v>278</v>
      </c>
      <c r="H416" s="19">
        <f t="shared" si="52"/>
        <v>153</v>
      </c>
      <c r="I416" s="18">
        <f t="shared" si="53"/>
        <v>0</v>
      </c>
      <c r="J416" s="18">
        <f t="shared" si="54"/>
        <v>0</v>
      </c>
      <c r="K416" s="15" t="s">
        <v>276</v>
      </c>
      <c r="L416" s="16">
        <v>65730.599999999977</v>
      </c>
      <c r="M416" s="16">
        <v>8850</v>
      </c>
      <c r="N416" s="16">
        <v>2544</v>
      </c>
      <c r="O416" s="16">
        <v>2559.8999999999996</v>
      </c>
      <c r="P416" s="16">
        <v>6827.4599999999991</v>
      </c>
      <c r="Q416" s="16"/>
      <c r="R416" s="16"/>
      <c r="S416" s="16"/>
      <c r="T416" s="16">
        <v>62024.369999999995</v>
      </c>
      <c r="U416" s="16"/>
      <c r="V416" s="16"/>
      <c r="W416" s="16">
        <v>3071.21</v>
      </c>
      <c r="X416" s="16"/>
      <c r="Y416" s="16"/>
      <c r="Z416" s="16"/>
      <c r="AA416" s="16"/>
      <c r="AB416" s="16">
        <f t="shared" si="55"/>
        <v>151607.53999999995</v>
      </c>
      <c r="AC416" s="15">
        <v>153</v>
      </c>
      <c r="AD416" s="17">
        <f t="shared" si="57"/>
        <v>990.89895424836573</v>
      </c>
    </row>
    <row r="417" spans="2:30" x14ac:dyDescent="0.35">
      <c r="B417" s="20">
        <v>2355</v>
      </c>
      <c r="C417" s="19" t="s">
        <v>604</v>
      </c>
      <c r="D417" s="15" t="s">
        <v>1538</v>
      </c>
      <c r="E417" s="15" t="str">
        <f t="shared" si="50"/>
        <v>CHOFER SERVICIOS</v>
      </c>
      <c r="F417" s="15" t="str">
        <f t="shared" si="51"/>
        <v>SINDICALIZADO</v>
      </c>
      <c r="G417" s="19" t="s">
        <v>278</v>
      </c>
      <c r="H417" s="19">
        <f t="shared" si="52"/>
        <v>153</v>
      </c>
      <c r="I417" s="18">
        <f t="shared" si="53"/>
        <v>1</v>
      </c>
      <c r="J417" s="18">
        <f t="shared" si="54"/>
        <v>0</v>
      </c>
      <c r="K417" s="15" t="s">
        <v>276</v>
      </c>
      <c r="L417" s="16">
        <v>41714.17</v>
      </c>
      <c r="M417" s="16">
        <v>8850</v>
      </c>
      <c r="N417" s="16">
        <v>2279.36</v>
      </c>
      <c r="O417" s="16">
        <v>2113.23</v>
      </c>
      <c r="P417" s="16">
        <v>3975.2899999999995</v>
      </c>
      <c r="Q417" s="16"/>
      <c r="R417" s="16">
        <v>3958.2200000000003</v>
      </c>
      <c r="S417" s="16"/>
      <c r="T417" s="16">
        <v>6688.52</v>
      </c>
      <c r="U417" s="16"/>
      <c r="V417" s="16">
        <v>49352.42</v>
      </c>
      <c r="W417" s="16"/>
      <c r="X417" s="16"/>
      <c r="Y417" s="16">
        <v>282.73</v>
      </c>
      <c r="Z417" s="16"/>
      <c r="AA417" s="16"/>
      <c r="AB417" s="16">
        <f t="shared" si="55"/>
        <v>118648.48000000001</v>
      </c>
      <c r="AC417" s="15">
        <v>153</v>
      </c>
      <c r="AD417" s="17">
        <f t="shared" si="57"/>
        <v>775.48026143790855</v>
      </c>
    </row>
    <row r="418" spans="2:30" x14ac:dyDescent="0.35">
      <c r="B418" s="20">
        <v>2356</v>
      </c>
      <c r="C418" s="19" t="s">
        <v>605</v>
      </c>
      <c r="D418" s="15" t="s">
        <v>1538</v>
      </c>
      <c r="E418" s="15" t="str">
        <f t="shared" si="50"/>
        <v>CHOFER SERVICIOS</v>
      </c>
      <c r="F418" s="15" t="str">
        <f t="shared" si="51"/>
        <v>SINDICALIZADO</v>
      </c>
      <c r="G418" s="19" t="s">
        <v>278</v>
      </c>
      <c r="H418" s="19">
        <f t="shared" si="52"/>
        <v>153</v>
      </c>
      <c r="I418" s="18">
        <f t="shared" si="53"/>
        <v>10</v>
      </c>
      <c r="J418" s="18">
        <f t="shared" si="54"/>
        <v>0</v>
      </c>
      <c r="K418" s="15" t="s">
        <v>276</v>
      </c>
      <c r="L418" s="16">
        <v>42297.149999999994</v>
      </c>
      <c r="M418" s="16">
        <v>8850</v>
      </c>
      <c r="N418" s="16">
        <v>1696.38</v>
      </c>
      <c r="O418" s="16">
        <v>2001.9000000000003</v>
      </c>
      <c r="P418" s="16">
        <v>2674.72</v>
      </c>
      <c r="Q418" s="16"/>
      <c r="R418" s="16">
        <v>3958.2200000000003</v>
      </c>
      <c r="S418" s="16"/>
      <c r="T418" s="16">
        <v>6688.52</v>
      </c>
      <c r="U418" s="16"/>
      <c r="V418" s="16">
        <v>46101.02</v>
      </c>
      <c r="W418" s="16"/>
      <c r="X418" s="16">
        <v>1413.65</v>
      </c>
      <c r="Y418" s="16">
        <v>1413.65</v>
      </c>
      <c r="Z418" s="16">
        <v>282.73</v>
      </c>
      <c r="AA418" s="16"/>
      <c r="AB418" s="16">
        <f t="shared" si="55"/>
        <v>111157.88</v>
      </c>
      <c r="AC418" s="15">
        <v>153</v>
      </c>
      <c r="AD418" s="17">
        <f t="shared" si="57"/>
        <v>726.52209150326803</v>
      </c>
    </row>
    <row r="419" spans="2:30" x14ac:dyDescent="0.35">
      <c r="B419" s="20">
        <v>2358</v>
      </c>
      <c r="C419" s="19" t="s">
        <v>606</v>
      </c>
      <c r="D419" s="15" t="s">
        <v>1538</v>
      </c>
      <c r="E419" s="15" t="str">
        <f t="shared" si="50"/>
        <v>PERFORISTA</v>
      </c>
      <c r="F419" s="15" t="str">
        <f t="shared" si="51"/>
        <v>SINDICALIZADO</v>
      </c>
      <c r="G419" s="19" t="s">
        <v>278</v>
      </c>
      <c r="H419" s="19">
        <f t="shared" si="52"/>
        <v>153</v>
      </c>
      <c r="I419" s="18">
        <f t="shared" si="53"/>
        <v>2</v>
      </c>
      <c r="J419" s="18">
        <f t="shared" si="54"/>
        <v>0</v>
      </c>
      <c r="K419" s="15" t="s">
        <v>276</v>
      </c>
      <c r="L419" s="16">
        <v>50772.440000000017</v>
      </c>
      <c r="M419" s="16">
        <v>8850</v>
      </c>
      <c r="N419" s="16">
        <v>2760.6400000000003</v>
      </c>
      <c r="O419" s="16">
        <v>4995.96</v>
      </c>
      <c r="P419" s="16">
        <v>4835.6899999999996</v>
      </c>
      <c r="Q419" s="16"/>
      <c r="R419" s="16"/>
      <c r="S419" s="16"/>
      <c r="T419" s="16">
        <v>77895.28</v>
      </c>
      <c r="U419" s="16"/>
      <c r="V419" s="16"/>
      <c r="W419" s="16"/>
      <c r="X419" s="16">
        <v>345.08</v>
      </c>
      <c r="Y419" s="16"/>
      <c r="Z419" s="16"/>
      <c r="AA419" s="16"/>
      <c r="AB419" s="16">
        <f t="shared" si="55"/>
        <v>149764.93000000002</v>
      </c>
      <c r="AC419" s="15">
        <v>153</v>
      </c>
      <c r="AD419" s="17">
        <f t="shared" si="57"/>
        <v>978.8557516339871</v>
      </c>
    </row>
    <row r="420" spans="2:30" x14ac:dyDescent="0.35">
      <c r="B420" s="20">
        <v>2359</v>
      </c>
      <c r="C420" s="19" t="s">
        <v>607</v>
      </c>
      <c r="D420" s="15" t="s">
        <v>1538</v>
      </c>
      <c r="E420" s="15" t="str">
        <f t="shared" si="50"/>
        <v>CARGADOR BARRENOS</v>
      </c>
      <c r="F420" s="15" t="str">
        <f t="shared" si="51"/>
        <v>SINDICALIZADO</v>
      </c>
      <c r="G420" s="19" t="s">
        <v>278</v>
      </c>
      <c r="H420" s="19">
        <f t="shared" si="52"/>
        <v>153</v>
      </c>
      <c r="I420" s="18">
        <f t="shared" si="53"/>
        <v>1</v>
      </c>
      <c r="J420" s="18">
        <f t="shared" si="54"/>
        <v>15</v>
      </c>
      <c r="K420" s="15" t="s">
        <v>276</v>
      </c>
      <c r="L420" s="16">
        <v>47337.840000000011</v>
      </c>
      <c r="M420" s="16">
        <v>8850</v>
      </c>
      <c r="N420" s="16">
        <v>932.04</v>
      </c>
      <c r="O420" s="16">
        <v>3123.0299999999997</v>
      </c>
      <c r="P420" s="16">
        <v>3863.88</v>
      </c>
      <c r="Q420" s="16"/>
      <c r="R420" s="16"/>
      <c r="S420" s="16"/>
      <c r="T420" s="16">
        <v>67883.56</v>
      </c>
      <c r="U420" s="16"/>
      <c r="V420" s="16"/>
      <c r="W420" s="16"/>
      <c r="X420" s="16">
        <v>310.68</v>
      </c>
      <c r="Y420" s="16"/>
      <c r="Z420" s="16">
        <v>310.68</v>
      </c>
      <c r="AA420" s="16">
        <v>4660.2</v>
      </c>
      <c r="AB420" s="16">
        <f t="shared" si="55"/>
        <v>126708.79000000001</v>
      </c>
      <c r="AC420" s="15">
        <v>153</v>
      </c>
      <c r="AD420" s="17">
        <f t="shared" si="57"/>
        <v>828.16202614379085</v>
      </c>
    </row>
    <row r="421" spans="2:30" x14ac:dyDescent="0.35">
      <c r="B421" s="20">
        <v>2360</v>
      </c>
      <c r="C421" s="19" t="s">
        <v>608</v>
      </c>
      <c r="D421" s="15" t="s">
        <v>1538</v>
      </c>
      <c r="E421" s="15" t="str">
        <f t="shared" si="50"/>
        <v>PERFORISTA</v>
      </c>
      <c r="F421" s="15" t="str">
        <f t="shared" si="51"/>
        <v>SINDICALIZADO</v>
      </c>
      <c r="G421" s="19" t="s">
        <v>278</v>
      </c>
      <c r="H421" s="19">
        <f t="shared" si="52"/>
        <v>153</v>
      </c>
      <c r="I421" s="18">
        <f t="shared" si="53"/>
        <v>6</v>
      </c>
      <c r="J421" s="18">
        <f t="shared" si="54"/>
        <v>0</v>
      </c>
      <c r="K421" s="15" t="s">
        <v>276</v>
      </c>
      <c r="L421" s="16">
        <v>50772.44000000001</v>
      </c>
      <c r="M421" s="16">
        <v>8850</v>
      </c>
      <c r="N421" s="16">
        <v>2760.6400000000003</v>
      </c>
      <c r="O421" s="16">
        <v>2498.5899999999997</v>
      </c>
      <c r="P421" s="16">
        <v>4291.79</v>
      </c>
      <c r="Q421" s="16"/>
      <c r="R421" s="16"/>
      <c r="S421" s="16"/>
      <c r="T421" s="16">
        <v>67815.400000000009</v>
      </c>
      <c r="U421" s="16"/>
      <c r="V421" s="16"/>
      <c r="W421" s="16"/>
      <c r="X421" s="16">
        <v>707.68000000000006</v>
      </c>
      <c r="Y421" s="16"/>
      <c r="Z421" s="16"/>
      <c r="AA421" s="16"/>
      <c r="AB421" s="16">
        <f t="shared" si="55"/>
        <v>136281.18000000002</v>
      </c>
      <c r="AC421" s="15">
        <v>153</v>
      </c>
      <c r="AD421" s="17">
        <f t="shared" si="57"/>
        <v>890.7266666666668</v>
      </c>
    </row>
    <row r="422" spans="2:30" x14ac:dyDescent="0.35">
      <c r="B422" s="20">
        <v>2361</v>
      </c>
      <c r="C422" s="19" t="s">
        <v>609</v>
      </c>
      <c r="D422" s="15" t="s">
        <v>1538</v>
      </c>
      <c r="E422" s="15" t="str">
        <f t="shared" si="50"/>
        <v>PERFORISTA</v>
      </c>
      <c r="F422" s="15" t="str">
        <f t="shared" si="51"/>
        <v>SINDICALIZADO</v>
      </c>
      <c r="G422" s="19" t="s">
        <v>278</v>
      </c>
      <c r="H422" s="19">
        <f t="shared" si="52"/>
        <v>153</v>
      </c>
      <c r="I422" s="18">
        <f t="shared" si="53"/>
        <v>3</v>
      </c>
      <c r="J422" s="18">
        <f t="shared" si="54"/>
        <v>6</v>
      </c>
      <c r="K422" s="15" t="s">
        <v>276</v>
      </c>
      <c r="L422" s="16">
        <v>50772.44000000001</v>
      </c>
      <c r="M422" s="16">
        <v>8850</v>
      </c>
      <c r="N422" s="16">
        <v>2760.6400000000003</v>
      </c>
      <c r="O422" s="16">
        <v>5064.9799999999996</v>
      </c>
      <c r="P422" s="16">
        <v>4618.1299999999992</v>
      </c>
      <c r="Q422" s="16"/>
      <c r="R422" s="16"/>
      <c r="S422" s="16"/>
      <c r="T422" s="16">
        <v>59847.280000000013</v>
      </c>
      <c r="U422" s="16"/>
      <c r="V422" s="16"/>
      <c r="W422" s="16"/>
      <c r="X422" s="16">
        <v>345.08</v>
      </c>
      <c r="Y422" s="16"/>
      <c r="Z422" s="16"/>
      <c r="AA422" s="16">
        <v>2175.6</v>
      </c>
      <c r="AB422" s="16">
        <f t="shared" si="55"/>
        <v>129392.79000000004</v>
      </c>
      <c r="AC422" s="15">
        <v>153</v>
      </c>
      <c r="AD422" s="17">
        <f t="shared" si="57"/>
        <v>845.70450980392184</v>
      </c>
    </row>
    <row r="423" spans="2:30" x14ac:dyDescent="0.35">
      <c r="B423" s="20">
        <v>2362</v>
      </c>
      <c r="C423" s="19" t="s">
        <v>610</v>
      </c>
      <c r="D423" s="15" t="s">
        <v>1538</v>
      </c>
      <c r="E423" s="15" t="str">
        <f t="shared" si="50"/>
        <v>OPERARIO DE BARRENACION</v>
      </c>
      <c r="F423" s="15" t="str">
        <f t="shared" si="51"/>
        <v>SINDICALIZADO</v>
      </c>
      <c r="G423" s="19" t="s">
        <v>278</v>
      </c>
      <c r="H423" s="19">
        <f t="shared" si="52"/>
        <v>153</v>
      </c>
      <c r="I423" s="18">
        <f t="shared" si="53"/>
        <v>4</v>
      </c>
      <c r="J423" s="18">
        <f t="shared" si="54"/>
        <v>0</v>
      </c>
      <c r="K423" s="15" t="s">
        <v>276</v>
      </c>
      <c r="L423" s="16">
        <v>42014.42</v>
      </c>
      <c r="M423" s="16">
        <v>8850</v>
      </c>
      <c r="N423" s="16">
        <v>1979.1100000000001</v>
      </c>
      <c r="O423" s="16">
        <v>1843.0099999999998</v>
      </c>
      <c r="P423" s="16">
        <v>3524.9099999999994</v>
      </c>
      <c r="Q423" s="16"/>
      <c r="R423" s="16"/>
      <c r="S423" s="16"/>
      <c r="T423" s="16">
        <v>30981.880000000005</v>
      </c>
      <c r="U423" s="16"/>
      <c r="V423" s="16"/>
      <c r="W423" s="16"/>
      <c r="X423" s="16">
        <v>582.98</v>
      </c>
      <c r="Y423" s="16"/>
      <c r="Z423" s="16"/>
      <c r="AA423" s="16"/>
      <c r="AB423" s="16">
        <f t="shared" si="55"/>
        <v>88610.35</v>
      </c>
      <c r="AC423" s="15">
        <v>153</v>
      </c>
      <c r="AD423" s="17">
        <f t="shared" si="57"/>
        <v>579.15261437908498</v>
      </c>
    </row>
    <row r="424" spans="2:30" x14ac:dyDescent="0.35">
      <c r="B424" s="20">
        <v>2363</v>
      </c>
      <c r="C424" s="19" t="s">
        <v>611</v>
      </c>
      <c r="D424" s="15" t="s">
        <v>1538</v>
      </c>
      <c r="E424" s="15" t="str">
        <f t="shared" si="50"/>
        <v>OPERADOR DE BARRENACION</v>
      </c>
      <c r="F424" s="15" t="str">
        <f t="shared" si="51"/>
        <v>SINDICALIZADO</v>
      </c>
      <c r="G424" s="19" t="s">
        <v>278</v>
      </c>
      <c r="H424" s="19">
        <f t="shared" si="52"/>
        <v>153</v>
      </c>
      <c r="I424" s="18">
        <f t="shared" si="53"/>
        <v>1</v>
      </c>
      <c r="J424" s="18">
        <f t="shared" si="54"/>
        <v>0</v>
      </c>
      <c r="K424" s="15" t="s">
        <v>276</v>
      </c>
      <c r="L424" s="16">
        <v>61632.44</v>
      </c>
      <c r="M424" s="16">
        <v>8850</v>
      </c>
      <c r="N424" s="16">
        <v>2919.7</v>
      </c>
      <c r="O424" s="16">
        <v>2718.15</v>
      </c>
      <c r="P424" s="16">
        <v>5803.28</v>
      </c>
      <c r="Q424" s="16"/>
      <c r="R424" s="16"/>
      <c r="S424" s="16"/>
      <c r="T424" s="16">
        <v>62526.16</v>
      </c>
      <c r="U424" s="16"/>
      <c r="V424" s="16"/>
      <c r="W424" s="16"/>
      <c r="X424" s="16">
        <v>434.62</v>
      </c>
      <c r="Y424" s="16"/>
      <c r="Z424" s="16"/>
      <c r="AA424" s="16"/>
      <c r="AB424" s="16">
        <f t="shared" si="55"/>
        <v>144015.10999999999</v>
      </c>
      <c r="AC424" s="15">
        <v>153</v>
      </c>
      <c r="AD424" s="17">
        <f t="shared" si="57"/>
        <v>941.27522875816987</v>
      </c>
    </row>
    <row r="425" spans="2:30" x14ac:dyDescent="0.35">
      <c r="B425" s="20">
        <v>2364</v>
      </c>
      <c r="C425" s="19" t="s">
        <v>612</v>
      </c>
      <c r="D425" s="15" t="s">
        <v>1538</v>
      </c>
      <c r="E425" s="15" t="str">
        <f t="shared" si="50"/>
        <v>OPERADOR DE BARRENACION</v>
      </c>
      <c r="F425" s="15" t="str">
        <f t="shared" si="51"/>
        <v>SINDICALIZADO</v>
      </c>
      <c r="G425" s="19" t="s">
        <v>417</v>
      </c>
      <c r="H425" s="19">
        <f t="shared" si="52"/>
        <v>153</v>
      </c>
      <c r="I425" s="18">
        <f t="shared" si="53"/>
        <v>0</v>
      </c>
      <c r="J425" s="18">
        <f t="shared" si="54"/>
        <v>0</v>
      </c>
      <c r="K425" s="15" t="s">
        <v>276</v>
      </c>
      <c r="L425" s="16">
        <v>62049.54</v>
      </c>
      <c r="M425" s="16">
        <v>8850</v>
      </c>
      <c r="N425" s="16">
        <v>2502.6</v>
      </c>
      <c r="O425" s="16">
        <v>6157.99</v>
      </c>
      <c r="P425" s="16">
        <v>6455.2099999999991</v>
      </c>
      <c r="Q425" s="16"/>
      <c r="R425" s="16"/>
      <c r="S425" s="16"/>
      <c r="T425" s="16">
        <v>60750.16</v>
      </c>
      <c r="U425" s="16"/>
      <c r="V425" s="16"/>
      <c r="W425" s="16"/>
      <c r="X425" s="16"/>
      <c r="Y425" s="16"/>
      <c r="Z425" s="16"/>
      <c r="AA425" s="16"/>
      <c r="AB425" s="16">
        <f t="shared" si="55"/>
        <v>146765.50000000003</v>
      </c>
      <c r="AC425" s="15">
        <v>153</v>
      </c>
      <c r="AD425" s="17">
        <f t="shared" si="57"/>
        <v>959.25163398692825</v>
      </c>
    </row>
    <row r="426" spans="2:30" x14ac:dyDescent="0.35">
      <c r="B426" s="20">
        <v>2365</v>
      </c>
      <c r="C426" s="19" t="s">
        <v>613</v>
      </c>
      <c r="D426" s="15" t="s">
        <v>1538</v>
      </c>
      <c r="E426" s="15" t="str">
        <f t="shared" si="50"/>
        <v>CARGADOR BARRENOS</v>
      </c>
      <c r="F426" s="15" t="str">
        <f t="shared" si="51"/>
        <v>SINDICALIZADO</v>
      </c>
      <c r="G426" s="19" t="s">
        <v>278</v>
      </c>
      <c r="H426" s="19">
        <f t="shared" si="52"/>
        <v>153</v>
      </c>
      <c r="I426" s="18">
        <f t="shared" si="53"/>
        <v>4</v>
      </c>
      <c r="J426" s="18">
        <f t="shared" si="54"/>
        <v>0</v>
      </c>
      <c r="K426" s="15" t="s">
        <v>276</v>
      </c>
      <c r="L426" s="16">
        <v>46405.8</v>
      </c>
      <c r="M426" s="16">
        <v>8850</v>
      </c>
      <c r="N426" s="16">
        <v>1864.08</v>
      </c>
      <c r="O426" s="16">
        <v>3100.2599999999998</v>
      </c>
      <c r="P426" s="16">
        <v>3842.86</v>
      </c>
      <c r="Q426" s="16"/>
      <c r="R426" s="16"/>
      <c r="S426" s="16"/>
      <c r="T426" s="16">
        <v>68065.960000000006</v>
      </c>
      <c r="U426" s="16"/>
      <c r="V426" s="16"/>
      <c r="W426" s="16"/>
      <c r="X426" s="16">
        <v>638.88</v>
      </c>
      <c r="Y426" s="16"/>
      <c r="Z426" s="16"/>
      <c r="AA426" s="16"/>
      <c r="AB426" s="16">
        <f t="shared" si="55"/>
        <v>131490.08000000002</v>
      </c>
      <c r="AC426" s="15">
        <v>153</v>
      </c>
      <c r="AD426" s="17">
        <f t="shared" si="57"/>
        <v>859.4122875816995</v>
      </c>
    </row>
    <row r="427" spans="2:30" x14ac:dyDescent="0.35">
      <c r="B427" s="20">
        <v>2366</v>
      </c>
      <c r="C427" s="19" t="s">
        <v>614</v>
      </c>
      <c r="D427" s="15" t="s">
        <v>1538</v>
      </c>
      <c r="E427" s="15" t="str">
        <f t="shared" si="50"/>
        <v>PERFORISTA</v>
      </c>
      <c r="F427" s="15" t="str">
        <f t="shared" si="51"/>
        <v>SINDICALIZADO</v>
      </c>
      <c r="G427" s="19" t="s">
        <v>278</v>
      </c>
      <c r="H427" s="19">
        <f t="shared" si="52"/>
        <v>153</v>
      </c>
      <c r="I427" s="18">
        <f t="shared" si="53"/>
        <v>2</v>
      </c>
      <c r="J427" s="18">
        <f t="shared" si="54"/>
        <v>0</v>
      </c>
      <c r="K427" s="15" t="s">
        <v>276</v>
      </c>
      <c r="L427" s="16">
        <v>50772.44000000001</v>
      </c>
      <c r="M427" s="16">
        <v>8850</v>
      </c>
      <c r="N427" s="16">
        <v>2760.64</v>
      </c>
      <c r="O427" s="16">
        <v>3520.33</v>
      </c>
      <c r="P427" s="16">
        <v>4835.6899999999996</v>
      </c>
      <c r="Q427" s="16"/>
      <c r="R427" s="16"/>
      <c r="S427" s="16"/>
      <c r="T427" s="16">
        <v>77895.28</v>
      </c>
      <c r="U427" s="16"/>
      <c r="V427" s="16"/>
      <c r="W427" s="16"/>
      <c r="X427" s="16">
        <v>345.08</v>
      </c>
      <c r="Y427" s="16"/>
      <c r="Z427" s="16"/>
      <c r="AA427" s="16"/>
      <c r="AB427" s="16">
        <f t="shared" si="55"/>
        <v>148289.30000000002</v>
      </c>
      <c r="AC427" s="15">
        <v>153</v>
      </c>
      <c r="AD427" s="17">
        <f t="shared" si="57"/>
        <v>969.21111111111122</v>
      </c>
    </row>
    <row r="428" spans="2:30" x14ac:dyDescent="0.35">
      <c r="B428" s="20">
        <v>2367</v>
      </c>
      <c r="C428" s="19" t="s">
        <v>615</v>
      </c>
      <c r="D428" s="15" t="s">
        <v>1538</v>
      </c>
      <c r="E428" s="15" t="str">
        <f t="shared" si="50"/>
        <v>OPERARIO DE BARRENACION</v>
      </c>
      <c r="F428" s="15" t="str">
        <f t="shared" si="51"/>
        <v>SINDICALIZADO</v>
      </c>
      <c r="G428" s="19" t="s">
        <v>278</v>
      </c>
      <c r="H428" s="19">
        <f t="shared" si="52"/>
        <v>153</v>
      </c>
      <c r="I428" s="18">
        <f t="shared" si="53"/>
        <v>3</v>
      </c>
      <c r="J428" s="18">
        <f t="shared" si="54"/>
        <v>0</v>
      </c>
      <c r="K428" s="15" t="s">
        <v>276</v>
      </c>
      <c r="L428" s="16">
        <v>41731.689999999995</v>
      </c>
      <c r="M428" s="16">
        <v>8850</v>
      </c>
      <c r="N428" s="16">
        <v>2261.84</v>
      </c>
      <c r="O428" s="16">
        <v>2570.8599999999997</v>
      </c>
      <c r="P428" s="16">
        <v>3501.8999999999996</v>
      </c>
      <c r="Q428" s="16"/>
      <c r="R428" s="16"/>
      <c r="S428" s="16"/>
      <c r="T428" s="16">
        <v>61309.840000000004</v>
      </c>
      <c r="U428" s="16"/>
      <c r="V428" s="16"/>
      <c r="W428" s="16"/>
      <c r="X428" s="16">
        <v>582.98</v>
      </c>
      <c r="Y428" s="16"/>
      <c r="Z428" s="16"/>
      <c r="AA428" s="16"/>
      <c r="AB428" s="16">
        <f t="shared" si="55"/>
        <v>119643.15000000001</v>
      </c>
      <c r="AC428" s="15">
        <v>153</v>
      </c>
      <c r="AD428" s="17">
        <f t="shared" si="57"/>
        <v>781.98137254901962</v>
      </c>
    </row>
    <row r="429" spans="2:30" x14ac:dyDescent="0.35">
      <c r="B429" s="20">
        <v>2368</v>
      </c>
      <c r="C429" s="19" t="s">
        <v>616</v>
      </c>
      <c r="D429" s="15" t="s">
        <v>1538</v>
      </c>
      <c r="E429" s="15" t="str">
        <f t="shared" si="50"/>
        <v>OPERADOR DE SCOOP TRAM</v>
      </c>
      <c r="F429" s="15" t="str">
        <f t="shared" si="51"/>
        <v>SINDICALIZADO</v>
      </c>
      <c r="G429" s="19" t="s">
        <v>347</v>
      </c>
      <c r="H429" s="19">
        <f t="shared" si="52"/>
        <v>153</v>
      </c>
      <c r="I429" s="18">
        <f t="shared" si="53"/>
        <v>0</v>
      </c>
      <c r="J429" s="18">
        <f t="shared" si="54"/>
        <v>0</v>
      </c>
      <c r="K429" s="15" t="s">
        <v>276</v>
      </c>
      <c r="L429" s="16">
        <v>61632.44</v>
      </c>
      <c r="M429" s="16">
        <v>8850</v>
      </c>
      <c r="N429" s="16">
        <v>2919.7</v>
      </c>
      <c r="O429" s="16">
        <v>6201.4499999999989</v>
      </c>
      <c r="P429" s="16">
        <v>5829.5599999999995</v>
      </c>
      <c r="Q429" s="16"/>
      <c r="R429" s="16"/>
      <c r="S429" s="16">
        <v>208.56</v>
      </c>
      <c r="T429" s="16">
        <v>34010</v>
      </c>
      <c r="U429" s="16"/>
      <c r="V429" s="16">
        <v>1806</v>
      </c>
      <c r="W429" s="16"/>
      <c r="X429" s="16"/>
      <c r="Y429" s="16">
        <v>1251.3</v>
      </c>
      <c r="Z429" s="16"/>
      <c r="AA429" s="16"/>
      <c r="AB429" s="16">
        <f t="shared" si="55"/>
        <v>120206.40999999999</v>
      </c>
      <c r="AC429" s="15">
        <v>153</v>
      </c>
      <c r="AD429" s="17">
        <f t="shared" si="57"/>
        <v>785.66281045751623</v>
      </c>
    </row>
    <row r="430" spans="2:30" x14ac:dyDescent="0.35">
      <c r="B430" s="20">
        <v>2369</v>
      </c>
      <c r="C430" s="19" t="s">
        <v>617</v>
      </c>
      <c r="D430" s="15" t="s">
        <v>1538</v>
      </c>
      <c r="E430" s="15" t="str">
        <f t="shared" si="50"/>
        <v>OPERADOR DE SCOOP TRAM</v>
      </c>
      <c r="F430" s="15" t="str">
        <f t="shared" si="51"/>
        <v>SINDICALIZADO</v>
      </c>
      <c r="G430" s="19" t="s">
        <v>278</v>
      </c>
      <c r="H430" s="19">
        <f t="shared" si="52"/>
        <v>153</v>
      </c>
      <c r="I430" s="18">
        <f t="shared" si="53"/>
        <v>0</v>
      </c>
      <c r="J430" s="18">
        <f t="shared" si="54"/>
        <v>0</v>
      </c>
      <c r="K430" s="15" t="s">
        <v>276</v>
      </c>
      <c r="L430" s="16">
        <v>62049.54</v>
      </c>
      <c r="M430" s="16">
        <v>8850</v>
      </c>
      <c r="N430" s="16">
        <v>2502.6</v>
      </c>
      <c r="O430" s="16">
        <v>4042.7100000000005</v>
      </c>
      <c r="P430" s="16">
        <v>6455.2099999999991</v>
      </c>
      <c r="Q430" s="16"/>
      <c r="R430" s="16"/>
      <c r="S430" s="16"/>
      <c r="T430" s="16">
        <v>83265.16</v>
      </c>
      <c r="U430" s="16"/>
      <c r="V430" s="16"/>
      <c r="W430" s="16"/>
      <c r="X430" s="16"/>
      <c r="Y430" s="16"/>
      <c r="Z430" s="16"/>
      <c r="AA430" s="16"/>
      <c r="AB430" s="16">
        <f t="shared" si="55"/>
        <v>167165.22000000003</v>
      </c>
      <c r="AC430" s="15">
        <v>153</v>
      </c>
      <c r="AD430" s="17">
        <f t="shared" si="57"/>
        <v>1092.5831372549021</v>
      </c>
    </row>
    <row r="431" spans="2:30" x14ac:dyDescent="0.35">
      <c r="B431" s="20">
        <v>2370</v>
      </c>
      <c r="C431" s="19" t="s">
        <v>618</v>
      </c>
      <c r="D431" s="15" t="s">
        <v>1538</v>
      </c>
      <c r="E431" s="15" t="str">
        <f t="shared" si="50"/>
        <v>OPERADOR DE SCOOP TRAM</v>
      </c>
      <c r="F431" s="15" t="str">
        <f t="shared" si="51"/>
        <v>SINDICALIZADO</v>
      </c>
      <c r="G431" s="19" t="s">
        <v>278</v>
      </c>
      <c r="H431" s="19">
        <f t="shared" si="52"/>
        <v>153</v>
      </c>
      <c r="I431" s="18">
        <f t="shared" si="53"/>
        <v>3</v>
      </c>
      <c r="J431" s="18">
        <f t="shared" si="54"/>
        <v>0</v>
      </c>
      <c r="K431" s="15" t="s">
        <v>276</v>
      </c>
      <c r="L431" s="16">
        <v>61632.44</v>
      </c>
      <c r="M431" s="16">
        <v>8850</v>
      </c>
      <c r="N431" s="16">
        <v>2919.7</v>
      </c>
      <c r="O431" s="16">
        <v>5855.5099999999993</v>
      </c>
      <c r="P431" s="16">
        <v>5787.8499999999995</v>
      </c>
      <c r="Q431" s="16"/>
      <c r="R431" s="16"/>
      <c r="S431" s="16"/>
      <c r="T431" s="16">
        <v>116766.16</v>
      </c>
      <c r="U431" s="16"/>
      <c r="V431" s="16"/>
      <c r="W431" s="16"/>
      <c r="X431" s="16">
        <v>417.1</v>
      </c>
      <c r="Y431" s="16"/>
      <c r="Z431" s="16">
        <v>417.1</v>
      </c>
      <c r="AA431" s="16"/>
      <c r="AB431" s="16">
        <f t="shared" si="55"/>
        <v>200977.46</v>
      </c>
      <c r="AC431" s="15">
        <v>153</v>
      </c>
      <c r="AD431" s="17">
        <f t="shared" si="57"/>
        <v>1313.5781699346405</v>
      </c>
    </row>
    <row r="432" spans="2:30" x14ac:dyDescent="0.35">
      <c r="B432" s="20">
        <v>2371</v>
      </c>
      <c r="C432" s="19" t="s">
        <v>619</v>
      </c>
      <c r="D432" s="15" t="s">
        <v>1538</v>
      </c>
      <c r="E432" s="15" t="str">
        <f t="shared" si="50"/>
        <v>PERFORISTA</v>
      </c>
      <c r="F432" s="15" t="str">
        <f t="shared" si="51"/>
        <v>SINDICALIZADO</v>
      </c>
      <c r="G432" s="19" t="s">
        <v>278</v>
      </c>
      <c r="H432" s="19">
        <f t="shared" si="52"/>
        <v>153</v>
      </c>
      <c r="I432" s="18">
        <f t="shared" si="53"/>
        <v>14</v>
      </c>
      <c r="J432" s="18">
        <f t="shared" si="54"/>
        <v>0</v>
      </c>
      <c r="K432" s="15" t="s">
        <v>276</v>
      </c>
      <c r="L432" s="16">
        <v>51117.520000000011</v>
      </c>
      <c r="M432" s="16">
        <v>8850</v>
      </c>
      <c r="N432" s="16">
        <v>2415.56</v>
      </c>
      <c r="O432" s="16">
        <v>4053.7200000000003</v>
      </c>
      <c r="P432" s="16">
        <v>2704.42</v>
      </c>
      <c r="Q432" s="16"/>
      <c r="R432" s="16"/>
      <c r="S432" s="16"/>
      <c r="T432" s="16">
        <v>59847.280000000013</v>
      </c>
      <c r="U432" s="16"/>
      <c r="V432" s="16"/>
      <c r="W432" s="16"/>
      <c r="X432" s="16">
        <v>2088</v>
      </c>
      <c r="Y432" s="16"/>
      <c r="Z432" s="16"/>
      <c r="AA432" s="16"/>
      <c r="AB432" s="16">
        <f t="shared" si="55"/>
        <v>126900.50000000001</v>
      </c>
      <c r="AC432" s="15">
        <v>153</v>
      </c>
      <c r="AD432" s="17">
        <f t="shared" si="57"/>
        <v>829.4150326797386</v>
      </c>
    </row>
    <row r="433" spans="2:30" x14ac:dyDescent="0.35">
      <c r="B433" s="20">
        <v>2372</v>
      </c>
      <c r="C433" s="19" t="s">
        <v>620</v>
      </c>
      <c r="D433" s="15" t="s">
        <v>1538</v>
      </c>
      <c r="E433" s="15" t="str">
        <f t="shared" si="50"/>
        <v>OPERADOR DE BARRENACION</v>
      </c>
      <c r="F433" s="15" t="str">
        <f t="shared" si="51"/>
        <v>SINDICALIZADO</v>
      </c>
      <c r="G433" s="19" t="s">
        <v>278</v>
      </c>
      <c r="H433" s="19">
        <f t="shared" si="52"/>
        <v>153</v>
      </c>
      <c r="I433" s="18">
        <f t="shared" si="53"/>
        <v>6</v>
      </c>
      <c r="J433" s="18">
        <f t="shared" si="54"/>
        <v>0</v>
      </c>
      <c r="K433" s="15" t="s">
        <v>276</v>
      </c>
      <c r="L433" s="16">
        <v>62049.54</v>
      </c>
      <c r="M433" s="16">
        <v>8850</v>
      </c>
      <c r="N433" s="16">
        <v>2502.6</v>
      </c>
      <c r="O433" s="16">
        <v>2935.4700000000003</v>
      </c>
      <c r="P433" s="16">
        <v>3274.4</v>
      </c>
      <c r="Q433" s="16"/>
      <c r="R433" s="16"/>
      <c r="S433" s="16"/>
      <c r="T433" s="16">
        <v>46326.160000000011</v>
      </c>
      <c r="U433" s="16"/>
      <c r="V433" s="16"/>
      <c r="W433" s="16"/>
      <c r="X433" s="16">
        <v>1703.44</v>
      </c>
      <c r="Y433" s="16">
        <v>417.1</v>
      </c>
      <c r="Z433" s="16"/>
      <c r="AA433" s="16"/>
      <c r="AB433" s="16">
        <f t="shared" si="55"/>
        <v>123817.63000000002</v>
      </c>
      <c r="AC433" s="15">
        <v>153</v>
      </c>
      <c r="AD433" s="17">
        <f t="shared" si="57"/>
        <v>809.26555555555569</v>
      </c>
    </row>
    <row r="434" spans="2:30" x14ac:dyDescent="0.35">
      <c r="B434" s="20">
        <v>2373</v>
      </c>
      <c r="C434" s="19" t="s">
        <v>621</v>
      </c>
      <c r="D434" s="15" t="s">
        <v>1538</v>
      </c>
      <c r="E434" s="15" t="str">
        <f t="shared" si="50"/>
        <v>OPERADOR DE LANZADORA DE CONCRETO</v>
      </c>
      <c r="F434" s="15" t="str">
        <f t="shared" si="51"/>
        <v>SINDICALIZADO</v>
      </c>
      <c r="G434" s="19" t="s">
        <v>278</v>
      </c>
      <c r="H434" s="19">
        <f t="shared" si="52"/>
        <v>153</v>
      </c>
      <c r="I434" s="18">
        <f t="shared" si="53"/>
        <v>0</v>
      </c>
      <c r="J434" s="18">
        <f t="shared" si="54"/>
        <v>0</v>
      </c>
      <c r="K434" s="15" t="s">
        <v>276</v>
      </c>
      <c r="L434" s="16">
        <v>51462.600000000013</v>
      </c>
      <c r="M434" s="16">
        <v>8850</v>
      </c>
      <c r="N434" s="16">
        <v>2070.48</v>
      </c>
      <c r="O434" s="16">
        <v>5318.7999999999993</v>
      </c>
      <c r="P434" s="16">
        <v>5353.3099999999995</v>
      </c>
      <c r="Q434" s="16"/>
      <c r="R434" s="16"/>
      <c r="S434" s="16"/>
      <c r="T434" s="16">
        <v>62286.040000000008</v>
      </c>
      <c r="U434" s="16"/>
      <c r="V434" s="16"/>
      <c r="W434" s="16"/>
      <c r="X434" s="16"/>
      <c r="Y434" s="16"/>
      <c r="Z434" s="16"/>
      <c r="AA434" s="16"/>
      <c r="AB434" s="16">
        <f t="shared" si="55"/>
        <v>135341.23000000004</v>
      </c>
      <c r="AC434" s="15">
        <v>153</v>
      </c>
      <c r="AD434" s="17">
        <f t="shared" si="57"/>
        <v>884.58320261437939</v>
      </c>
    </row>
    <row r="435" spans="2:30" x14ac:dyDescent="0.35">
      <c r="B435" s="20">
        <v>2374</v>
      </c>
      <c r="C435" s="19" t="s">
        <v>622</v>
      </c>
      <c r="D435" s="15" t="s">
        <v>1538</v>
      </c>
      <c r="E435" s="15" t="str">
        <f t="shared" si="50"/>
        <v>OPERADOR DE BARRENACION</v>
      </c>
      <c r="F435" s="15" t="str">
        <f t="shared" si="51"/>
        <v>SINDICALIZADO</v>
      </c>
      <c r="G435" s="19" t="s">
        <v>278</v>
      </c>
      <c r="H435" s="19">
        <f t="shared" si="52"/>
        <v>153</v>
      </c>
      <c r="I435" s="18">
        <f t="shared" si="53"/>
        <v>3</v>
      </c>
      <c r="J435" s="18">
        <f t="shared" si="54"/>
        <v>0</v>
      </c>
      <c r="K435" s="15" t="s">
        <v>276</v>
      </c>
      <c r="L435" s="16">
        <v>62049.54</v>
      </c>
      <c r="M435" s="16">
        <v>8850</v>
      </c>
      <c r="N435" s="16">
        <v>2502.6</v>
      </c>
      <c r="O435" s="16">
        <v>5394.9500000000007</v>
      </c>
      <c r="P435" s="16">
        <v>6455.2099999999991</v>
      </c>
      <c r="Q435" s="16"/>
      <c r="R435" s="16"/>
      <c r="S435" s="16"/>
      <c r="T435" s="16">
        <v>50982.160000000011</v>
      </c>
      <c r="U435" s="16"/>
      <c r="V435" s="16"/>
      <c r="W435" s="16"/>
      <c r="X435" s="16"/>
      <c r="Y435" s="16"/>
      <c r="Z435" s="16"/>
      <c r="AA435" s="16"/>
      <c r="AB435" s="16">
        <f t="shared" si="55"/>
        <v>136234.46000000002</v>
      </c>
      <c r="AC435" s="15">
        <v>153</v>
      </c>
      <c r="AD435" s="17">
        <f t="shared" si="57"/>
        <v>890.42130718954263</v>
      </c>
    </row>
    <row r="436" spans="2:30" x14ac:dyDescent="0.35">
      <c r="B436" s="20">
        <v>2375</v>
      </c>
      <c r="C436" s="19" t="s">
        <v>623</v>
      </c>
      <c r="D436" s="15" t="s">
        <v>1538</v>
      </c>
      <c r="E436" s="15" t="str">
        <f t="shared" si="50"/>
        <v>OPERADOR DE BARRENACION</v>
      </c>
      <c r="F436" s="15" t="str">
        <f t="shared" si="51"/>
        <v>SINDICALIZADO</v>
      </c>
      <c r="G436" s="19" t="s">
        <v>278</v>
      </c>
      <c r="H436" s="19">
        <f t="shared" si="52"/>
        <v>153</v>
      </c>
      <c r="I436" s="18">
        <f t="shared" si="53"/>
        <v>0</v>
      </c>
      <c r="J436" s="18">
        <f t="shared" si="54"/>
        <v>0</v>
      </c>
      <c r="K436" s="15" t="s">
        <v>276</v>
      </c>
      <c r="L436" s="16">
        <v>61215.340000000004</v>
      </c>
      <c r="M436" s="16">
        <v>8850</v>
      </c>
      <c r="N436" s="16">
        <v>3336.7999999999997</v>
      </c>
      <c r="O436" s="16">
        <v>6243.1599999999989</v>
      </c>
      <c r="P436" s="16">
        <v>6455.2099999999991</v>
      </c>
      <c r="Q436" s="16"/>
      <c r="R436" s="16"/>
      <c r="S436" s="16"/>
      <c r="T436" s="16">
        <v>36582.560000000005</v>
      </c>
      <c r="U436" s="16"/>
      <c r="V436" s="16"/>
      <c r="W436" s="16"/>
      <c r="X436" s="16"/>
      <c r="Y436" s="16"/>
      <c r="Z436" s="16"/>
      <c r="AA436" s="16"/>
      <c r="AB436" s="16">
        <f t="shared" si="55"/>
        <v>122683.07</v>
      </c>
      <c r="AC436" s="15">
        <v>153</v>
      </c>
      <c r="AD436" s="17">
        <f t="shared" si="57"/>
        <v>801.85013071895435</v>
      </c>
    </row>
    <row r="437" spans="2:30" x14ac:dyDescent="0.35">
      <c r="B437" s="20">
        <v>2376</v>
      </c>
      <c r="C437" s="19" t="s">
        <v>624</v>
      </c>
      <c r="D437" s="15" t="s">
        <v>1538</v>
      </c>
      <c r="E437" s="15" t="str">
        <f t="shared" si="50"/>
        <v>PERFORISTA</v>
      </c>
      <c r="F437" s="15" t="str">
        <f t="shared" si="51"/>
        <v>SINDICALIZADO</v>
      </c>
      <c r="G437" s="19" t="s">
        <v>278</v>
      </c>
      <c r="H437" s="19">
        <f t="shared" si="52"/>
        <v>153</v>
      </c>
      <c r="I437" s="18">
        <f t="shared" si="53"/>
        <v>4</v>
      </c>
      <c r="J437" s="18">
        <f t="shared" si="54"/>
        <v>0</v>
      </c>
      <c r="K437" s="15" t="s">
        <v>276</v>
      </c>
      <c r="L437" s="16">
        <v>51117.520000000011</v>
      </c>
      <c r="M437" s="16">
        <v>8850</v>
      </c>
      <c r="N437" s="16">
        <v>2415.56</v>
      </c>
      <c r="O437" s="16">
        <v>4333.3</v>
      </c>
      <c r="P437" s="16">
        <v>4835.6899999999996</v>
      </c>
      <c r="Q437" s="16"/>
      <c r="R437" s="16"/>
      <c r="S437" s="16"/>
      <c r="T437" s="16">
        <v>77895.28</v>
      </c>
      <c r="U437" s="16"/>
      <c r="V437" s="16"/>
      <c r="W437" s="16"/>
      <c r="X437" s="16">
        <v>345.08</v>
      </c>
      <c r="Y437" s="16"/>
      <c r="Z437" s="16"/>
      <c r="AA437" s="16"/>
      <c r="AB437" s="16">
        <f t="shared" si="55"/>
        <v>149102.27000000002</v>
      </c>
      <c r="AC437" s="15">
        <v>153</v>
      </c>
      <c r="AD437" s="17">
        <f t="shared" si="57"/>
        <v>974.52464052287598</v>
      </c>
    </row>
    <row r="438" spans="2:30" x14ac:dyDescent="0.35">
      <c r="B438" s="20">
        <v>2377</v>
      </c>
      <c r="C438" s="19" t="s">
        <v>625</v>
      </c>
      <c r="D438" s="15" t="s">
        <v>1538</v>
      </c>
      <c r="E438" s="15" t="str">
        <f t="shared" si="50"/>
        <v>OPERADOR DE BARRENACION</v>
      </c>
      <c r="F438" s="15" t="str">
        <f t="shared" si="51"/>
        <v>SINDICALIZADO</v>
      </c>
      <c r="G438" s="19" t="s">
        <v>278</v>
      </c>
      <c r="H438" s="19">
        <f t="shared" si="52"/>
        <v>153</v>
      </c>
      <c r="I438" s="18">
        <f t="shared" si="53"/>
        <v>0</v>
      </c>
      <c r="J438" s="18">
        <f t="shared" si="54"/>
        <v>0</v>
      </c>
      <c r="K438" s="15" t="s">
        <v>276</v>
      </c>
      <c r="L438" s="16">
        <v>61215.340000000004</v>
      </c>
      <c r="M438" s="16">
        <v>8850</v>
      </c>
      <c r="N438" s="16">
        <v>3336.8</v>
      </c>
      <c r="O438" s="16">
        <v>6029.36</v>
      </c>
      <c r="P438" s="16">
        <v>6455.2099999999991</v>
      </c>
      <c r="Q438" s="16"/>
      <c r="R438" s="16"/>
      <c r="S438" s="16"/>
      <c r="T438" s="16">
        <v>92094.16</v>
      </c>
      <c r="U438" s="16"/>
      <c r="V438" s="16"/>
      <c r="W438" s="16"/>
      <c r="X438" s="16"/>
      <c r="Y438" s="16"/>
      <c r="Z438" s="16"/>
      <c r="AA438" s="16"/>
      <c r="AB438" s="16">
        <f t="shared" si="55"/>
        <v>177980.87</v>
      </c>
      <c r="AC438" s="15">
        <v>153</v>
      </c>
      <c r="AD438" s="17">
        <f t="shared" si="57"/>
        <v>1163.273660130719</v>
      </c>
    </row>
    <row r="439" spans="2:30" x14ac:dyDescent="0.35">
      <c r="B439" s="20">
        <v>2378</v>
      </c>
      <c r="C439" s="19" t="s">
        <v>626</v>
      </c>
      <c r="D439" s="15" t="s">
        <v>1538</v>
      </c>
      <c r="E439" s="15" t="str">
        <f t="shared" si="50"/>
        <v>OPERARIO DE BARRENACION</v>
      </c>
      <c r="F439" s="15" t="str">
        <f t="shared" si="51"/>
        <v>SINDICALIZADO</v>
      </c>
      <c r="G439" s="19" t="s">
        <v>627</v>
      </c>
      <c r="H439" s="19">
        <f t="shared" si="52"/>
        <v>153</v>
      </c>
      <c r="I439" s="18">
        <f t="shared" si="53"/>
        <v>3</v>
      </c>
      <c r="J439" s="18">
        <f t="shared" si="54"/>
        <v>28</v>
      </c>
      <c r="K439" s="15" t="s">
        <v>276</v>
      </c>
      <c r="L439" s="16">
        <v>41744.71</v>
      </c>
      <c r="M439" s="16">
        <v>8850</v>
      </c>
      <c r="N439" s="16">
        <v>1637.19</v>
      </c>
      <c r="O439" s="16">
        <v>3675.02</v>
      </c>
      <c r="P439" s="16">
        <v>3733.3199999999997</v>
      </c>
      <c r="Q439" s="16"/>
      <c r="R439" s="16"/>
      <c r="S439" s="16"/>
      <c r="T439" s="16">
        <v>25480.400000000001</v>
      </c>
      <c r="U439" s="16"/>
      <c r="V439" s="16"/>
      <c r="W439" s="16"/>
      <c r="X439" s="16"/>
      <c r="Y439" s="16"/>
      <c r="Z439" s="16"/>
      <c r="AA439" s="16">
        <v>6049</v>
      </c>
      <c r="AB439" s="16">
        <f t="shared" si="55"/>
        <v>79071.64</v>
      </c>
      <c r="AC439" s="15">
        <v>153</v>
      </c>
      <c r="AD439" s="17">
        <f t="shared" si="57"/>
        <v>516.80810457516338</v>
      </c>
    </row>
    <row r="440" spans="2:30" x14ac:dyDescent="0.35">
      <c r="B440" s="20">
        <v>2379</v>
      </c>
      <c r="C440" s="19" t="s">
        <v>628</v>
      </c>
      <c r="D440" s="15" t="s">
        <v>1538</v>
      </c>
      <c r="E440" s="15" t="str">
        <f t="shared" si="50"/>
        <v>CARGADOR BARRENOS</v>
      </c>
      <c r="F440" s="15" t="str">
        <f t="shared" si="51"/>
        <v>SINDICALIZADO</v>
      </c>
      <c r="G440" s="19" t="s">
        <v>278</v>
      </c>
      <c r="H440" s="19">
        <f t="shared" si="52"/>
        <v>153</v>
      </c>
      <c r="I440" s="18">
        <f t="shared" si="53"/>
        <v>0</v>
      </c>
      <c r="J440" s="18">
        <f t="shared" si="54"/>
        <v>0</v>
      </c>
      <c r="K440" s="15" t="s">
        <v>276</v>
      </c>
      <c r="L440" s="16">
        <v>46077.600000000006</v>
      </c>
      <c r="M440" s="16">
        <v>8850</v>
      </c>
      <c r="N440" s="16">
        <v>2192.2799999999997</v>
      </c>
      <c r="O440" s="16">
        <v>4250.25</v>
      </c>
      <c r="P440" s="16">
        <v>4826.99</v>
      </c>
      <c r="Q440" s="16"/>
      <c r="R440" s="16"/>
      <c r="S440" s="16"/>
      <c r="T440" s="16">
        <v>69881.960000000006</v>
      </c>
      <c r="U440" s="16"/>
      <c r="V440" s="16"/>
      <c r="W440" s="16"/>
      <c r="X440" s="16"/>
      <c r="Y440" s="16"/>
      <c r="Z440" s="16"/>
      <c r="AA440" s="16"/>
      <c r="AB440" s="16">
        <f t="shared" si="55"/>
        <v>136079.08000000002</v>
      </c>
      <c r="AC440" s="15">
        <v>153</v>
      </c>
      <c r="AD440" s="17">
        <f t="shared" si="57"/>
        <v>889.40575163398705</v>
      </c>
    </row>
    <row r="441" spans="2:30" x14ac:dyDescent="0.35">
      <c r="B441" s="20">
        <v>2380</v>
      </c>
      <c r="C441" s="19" t="s">
        <v>629</v>
      </c>
      <c r="D441" s="15" t="s">
        <v>1538</v>
      </c>
      <c r="E441" s="15" t="str">
        <f t="shared" si="50"/>
        <v>TUBERO Y SERVICIOS</v>
      </c>
      <c r="F441" s="15" t="str">
        <f t="shared" si="51"/>
        <v>SINDICALIZADO</v>
      </c>
      <c r="G441" s="19" t="s">
        <v>278</v>
      </c>
      <c r="H441" s="19">
        <f t="shared" si="52"/>
        <v>153</v>
      </c>
      <c r="I441" s="18">
        <f t="shared" si="53"/>
        <v>2</v>
      </c>
      <c r="J441" s="18">
        <f t="shared" si="54"/>
        <v>0</v>
      </c>
      <c r="K441" s="15" t="s">
        <v>276</v>
      </c>
      <c r="L441" s="16">
        <v>41731.689999999995</v>
      </c>
      <c r="M441" s="16">
        <v>8850</v>
      </c>
      <c r="N441" s="16">
        <v>2261.84</v>
      </c>
      <c r="O441" s="16">
        <v>3242.18</v>
      </c>
      <c r="P441" s="16">
        <v>4399.3899999999994</v>
      </c>
      <c r="Q441" s="16"/>
      <c r="R441" s="16"/>
      <c r="S441" s="16"/>
      <c r="T441" s="16">
        <v>8352.44</v>
      </c>
      <c r="U441" s="16">
        <v>37200</v>
      </c>
      <c r="V441" s="16"/>
      <c r="W441" s="16"/>
      <c r="X441" s="16"/>
      <c r="Y441" s="16"/>
      <c r="Z441" s="16"/>
      <c r="AA441" s="16"/>
      <c r="AB441" s="16">
        <f t="shared" si="55"/>
        <v>106037.54</v>
      </c>
      <c r="AC441" s="15">
        <v>153</v>
      </c>
      <c r="AD441" s="17">
        <f t="shared" si="57"/>
        <v>693.05581699346396</v>
      </c>
    </row>
    <row r="442" spans="2:30" x14ac:dyDescent="0.35">
      <c r="B442" s="20">
        <v>2381</v>
      </c>
      <c r="C442" s="19" t="s">
        <v>630</v>
      </c>
      <c r="D442" s="15" t="s">
        <v>1538</v>
      </c>
      <c r="E442" s="15" t="str">
        <f t="shared" si="50"/>
        <v>OPERADOR DE MAQUINARIA</v>
      </c>
      <c r="F442" s="15" t="str">
        <f t="shared" si="51"/>
        <v>SINDICALIZADO</v>
      </c>
      <c r="G442" s="19" t="s">
        <v>278</v>
      </c>
      <c r="H442" s="19">
        <f t="shared" si="52"/>
        <v>153</v>
      </c>
      <c r="I442" s="18">
        <f t="shared" si="53"/>
        <v>11</v>
      </c>
      <c r="J442" s="18">
        <f t="shared" si="54"/>
        <v>0</v>
      </c>
      <c r="K442" s="15" t="s">
        <v>276</v>
      </c>
      <c r="L442" s="16">
        <v>51117.520000000011</v>
      </c>
      <c r="M442" s="16">
        <v>8850</v>
      </c>
      <c r="N442" s="16">
        <v>2415.56</v>
      </c>
      <c r="O442" s="16">
        <v>2248.27</v>
      </c>
      <c r="P442" s="16">
        <v>2648.89</v>
      </c>
      <c r="Q442" s="16"/>
      <c r="R442" s="16"/>
      <c r="S442" s="16"/>
      <c r="T442" s="16">
        <v>31513.160000000003</v>
      </c>
      <c r="U442" s="16"/>
      <c r="V442" s="16"/>
      <c r="W442" s="16"/>
      <c r="X442" s="16">
        <v>1760.4399999999998</v>
      </c>
      <c r="Y442" s="16"/>
      <c r="Z442" s="16"/>
      <c r="AA442" s="16"/>
      <c r="AB442" s="16">
        <f t="shared" si="55"/>
        <v>97032.960000000006</v>
      </c>
      <c r="AC442" s="15">
        <v>153</v>
      </c>
      <c r="AD442" s="17">
        <f t="shared" si="57"/>
        <v>634.20235294117651</v>
      </c>
    </row>
    <row r="443" spans="2:30" x14ac:dyDescent="0.35">
      <c r="B443" s="20">
        <v>2382</v>
      </c>
      <c r="C443" s="19" t="s">
        <v>631</v>
      </c>
      <c r="D443" s="15" t="s">
        <v>1538</v>
      </c>
      <c r="E443" s="15" t="str">
        <f t="shared" si="50"/>
        <v>SUPERVISOR DE MINA</v>
      </c>
      <c r="F443" s="15" t="str">
        <f t="shared" si="51"/>
        <v>SINDICALIZADO</v>
      </c>
      <c r="G443" s="19" t="s">
        <v>278</v>
      </c>
      <c r="H443" s="19">
        <f t="shared" si="52"/>
        <v>153</v>
      </c>
      <c r="I443" s="18">
        <f t="shared" si="53"/>
        <v>0</v>
      </c>
      <c r="J443" s="18">
        <f t="shared" si="54"/>
        <v>0</v>
      </c>
      <c r="K443" s="15" t="s">
        <v>276</v>
      </c>
      <c r="L443" s="16">
        <v>62328</v>
      </c>
      <c r="M443" s="16">
        <v>8850</v>
      </c>
      <c r="N443" s="16">
        <v>2544</v>
      </c>
      <c r="O443" s="16">
        <v>6487.2</v>
      </c>
      <c r="P443" s="16">
        <v>6487.2</v>
      </c>
      <c r="Q443" s="16"/>
      <c r="R443" s="16"/>
      <c r="S443" s="16"/>
      <c r="T443" s="16">
        <v>77945.399999999994</v>
      </c>
      <c r="U443" s="16"/>
      <c r="V443" s="16"/>
      <c r="W443" s="16"/>
      <c r="X443" s="16"/>
      <c r="Y443" s="16"/>
      <c r="Z443" s="16"/>
      <c r="AA443" s="16"/>
      <c r="AB443" s="16">
        <f t="shared" si="55"/>
        <v>164641.79999999999</v>
      </c>
      <c r="AC443" s="15">
        <v>153</v>
      </c>
      <c r="AD443" s="17">
        <f t="shared" si="57"/>
        <v>1076.0901960784313</v>
      </c>
    </row>
    <row r="444" spans="2:30" x14ac:dyDescent="0.35">
      <c r="B444" s="20">
        <v>2383</v>
      </c>
      <c r="C444" s="19" t="s">
        <v>632</v>
      </c>
      <c r="D444" s="15" t="s">
        <v>1538</v>
      </c>
      <c r="E444" s="15" t="str">
        <f t="shared" si="50"/>
        <v>OPERADOR DE SCOOP TRAM</v>
      </c>
      <c r="F444" s="15" t="str">
        <f t="shared" si="51"/>
        <v>SINDICALIZADO</v>
      </c>
      <c r="G444" s="19" t="s">
        <v>278</v>
      </c>
      <c r="H444" s="19">
        <f t="shared" si="52"/>
        <v>153</v>
      </c>
      <c r="I444" s="18">
        <f t="shared" si="53"/>
        <v>0</v>
      </c>
      <c r="J444" s="18">
        <f t="shared" si="54"/>
        <v>0</v>
      </c>
      <c r="K444" s="15" t="s">
        <v>276</v>
      </c>
      <c r="L444" s="16">
        <v>62049.54</v>
      </c>
      <c r="M444" s="16">
        <v>8850</v>
      </c>
      <c r="N444" s="16">
        <v>2502.6</v>
      </c>
      <c r="O444" s="16">
        <v>6455.2099999999991</v>
      </c>
      <c r="P444" s="16">
        <v>6455.2099999999991</v>
      </c>
      <c r="Q444" s="16"/>
      <c r="R444" s="16"/>
      <c r="S444" s="16"/>
      <c r="T444" s="16">
        <v>34171.620000000003</v>
      </c>
      <c r="U444" s="16"/>
      <c r="V444" s="16"/>
      <c r="W444" s="16"/>
      <c r="X444" s="16"/>
      <c r="Y444" s="16"/>
      <c r="Z444" s="16"/>
      <c r="AA444" s="16"/>
      <c r="AB444" s="16">
        <f t="shared" si="55"/>
        <v>120484.18</v>
      </c>
      <c r="AC444" s="15">
        <v>153</v>
      </c>
      <c r="AD444" s="17">
        <f t="shared" si="57"/>
        <v>787.47830065359472</v>
      </c>
    </row>
    <row r="445" spans="2:30" x14ac:dyDescent="0.35">
      <c r="B445" s="20">
        <v>2384</v>
      </c>
      <c r="C445" s="19" t="s">
        <v>633</v>
      </c>
      <c r="D445" s="15" t="s">
        <v>1538</v>
      </c>
      <c r="E445" s="15" t="str">
        <f t="shared" si="50"/>
        <v>CARGADOR BARRENOS</v>
      </c>
      <c r="F445" s="15" t="str">
        <f t="shared" si="51"/>
        <v>SINDICALIZADO</v>
      </c>
      <c r="G445" s="19" t="s">
        <v>278</v>
      </c>
      <c r="H445" s="19">
        <f t="shared" si="52"/>
        <v>153</v>
      </c>
      <c r="I445" s="18">
        <f t="shared" si="53"/>
        <v>2</v>
      </c>
      <c r="J445" s="18">
        <f t="shared" si="54"/>
        <v>0</v>
      </c>
      <c r="K445" s="15" t="s">
        <v>276</v>
      </c>
      <c r="L445" s="16">
        <v>45784.44000000001</v>
      </c>
      <c r="M445" s="16">
        <v>8850</v>
      </c>
      <c r="N445" s="16">
        <v>2485.44</v>
      </c>
      <c r="O445" s="16">
        <v>3834.1</v>
      </c>
      <c r="P445" s="16">
        <v>4360.97</v>
      </c>
      <c r="Q445" s="16"/>
      <c r="R445" s="16"/>
      <c r="S445" s="16"/>
      <c r="T445" s="16">
        <v>97058.960000000021</v>
      </c>
      <c r="U445" s="16"/>
      <c r="V445" s="16"/>
      <c r="W445" s="16"/>
      <c r="X445" s="16">
        <v>310.68</v>
      </c>
      <c r="Y445" s="16"/>
      <c r="Z445" s="16"/>
      <c r="AA445" s="16"/>
      <c r="AB445" s="16">
        <f t="shared" si="55"/>
        <v>162063.23000000004</v>
      </c>
      <c r="AC445" s="15">
        <v>153</v>
      </c>
      <c r="AD445" s="17">
        <f t="shared" si="57"/>
        <v>1059.2367973856212</v>
      </c>
    </row>
    <row r="446" spans="2:30" x14ac:dyDescent="0.35">
      <c r="B446" s="20">
        <v>2385</v>
      </c>
      <c r="C446" s="19" t="s">
        <v>634</v>
      </c>
      <c r="D446" s="15" t="s">
        <v>1538</v>
      </c>
      <c r="E446" s="15" t="str">
        <f t="shared" si="50"/>
        <v>OPERADOR DE SCOOP TRAM</v>
      </c>
      <c r="F446" s="15" t="str">
        <f t="shared" si="51"/>
        <v>SINDICALIZADO</v>
      </c>
      <c r="G446" s="19" t="s">
        <v>278</v>
      </c>
      <c r="H446" s="19">
        <f t="shared" si="52"/>
        <v>153</v>
      </c>
      <c r="I446" s="18">
        <f t="shared" si="53"/>
        <v>0</v>
      </c>
      <c r="J446" s="18">
        <f t="shared" si="54"/>
        <v>14</v>
      </c>
      <c r="K446" s="15" t="s">
        <v>276</v>
      </c>
      <c r="L446" s="16">
        <v>61197.82</v>
      </c>
      <c r="M446" s="16">
        <v>8850</v>
      </c>
      <c r="N446" s="16">
        <v>3354.3199999999997</v>
      </c>
      <c r="O446" s="16">
        <v>5231.5999999999995</v>
      </c>
      <c r="P446" s="16">
        <v>5871.2699999999995</v>
      </c>
      <c r="Q446" s="16"/>
      <c r="R446" s="16"/>
      <c r="S446" s="16"/>
      <c r="T446" s="16">
        <v>68286.16</v>
      </c>
      <c r="U446" s="16"/>
      <c r="V446" s="16"/>
      <c r="W446" s="16"/>
      <c r="X446" s="16"/>
      <c r="Y446" s="16"/>
      <c r="Z446" s="16"/>
      <c r="AA446" s="16">
        <v>5839.4</v>
      </c>
      <c r="AB446" s="16">
        <f t="shared" si="55"/>
        <v>146951.77000000005</v>
      </c>
      <c r="AC446" s="15">
        <v>153</v>
      </c>
      <c r="AD446" s="17">
        <f t="shared" si="57"/>
        <v>960.46908496732055</v>
      </c>
    </row>
    <row r="447" spans="2:30" x14ac:dyDescent="0.35">
      <c r="B447" s="20">
        <v>2386</v>
      </c>
      <c r="C447" s="19" t="s">
        <v>635</v>
      </c>
      <c r="D447" s="15" t="s">
        <v>1538</v>
      </c>
      <c r="E447" s="15" t="str">
        <f t="shared" si="50"/>
        <v>TOLVERO</v>
      </c>
      <c r="F447" s="15" t="str">
        <f t="shared" si="51"/>
        <v>SINDICALIZADO</v>
      </c>
      <c r="G447" s="19" t="s">
        <v>347</v>
      </c>
      <c r="H447" s="19">
        <f t="shared" si="52"/>
        <v>153</v>
      </c>
      <c r="I447" s="18">
        <f t="shared" si="53"/>
        <v>0</v>
      </c>
      <c r="J447" s="18">
        <f t="shared" si="54"/>
        <v>0</v>
      </c>
      <c r="K447" s="15" t="s">
        <v>276</v>
      </c>
      <c r="L447" s="16">
        <v>43188.320000000007</v>
      </c>
      <c r="M447" s="16">
        <v>8850</v>
      </c>
      <c r="N447" s="16">
        <v>1979.1100000000001</v>
      </c>
      <c r="O447" s="16">
        <v>3036.87</v>
      </c>
      <c r="P447" s="16">
        <v>4516.7699999999995</v>
      </c>
      <c r="Q447" s="16"/>
      <c r="R447" s="16"/>
      <c r="S447" s="16"/>
      <c r="T447" s="16">
        <v>39540.04</v>
      </c>
      <c r="U447" s="16"/>
      <c r="V447" s="16"/>
      <c r="W447" s="16"/>
      <c r="X447" s="16"/>
      <c r="Y447" s="16"/>
      <c r="Z447" s="16"/>
      <c r="AA447" s="16"/>
      <c r="AB447" s="16">
        <f t="shared" si="55"/>
        <v>101111.11000000002</v>
      </c>
      <c r="AC447" s="15">
        <v>153</v>
      </c>
      <c r="AD447" s="17">
        <f t="shared" si="57"/>
        <v>660.85692810457522</v>
      </c>
    </row>
    <row r="448" spans="2:30" x14ac:dyDescent="0.35">
      <c r="B448" s="20">
        <v>2387</v>
      </c>
      <c r="C448" s="19" t="s">
        <v>636</v>
      </c>
      <c r="D448" s="15" t="s">
        <v>1538</v>
      </c>
      <c r="E448" s="15" t="str">
        <f t="shared" si="50"/>
        <v>OPERADOR DE BARRENACION</v>
      </c>
      <c r="F448" s="15" t="str">
        <f t="shared" si="51"/>
        <v>SINDICALIZADO</v>
      </c>
      <c r="G448" s="19" t="s">
        <v>278</v>
      </c>
      <c r="H448" s="19">
        <f t="shared" si="52"/>
        <v>153</v>
      </c>
      <c r="I448" s="18">
        <f t="shared" si="53"/>
        <v>2</v>
      </c>
      <c r="J448" s="18">
        <f t="shared" si="54"/>
        <v>0</v>
      </c>
      <c r="K448" s="15" t="s">
        <v>276</v>
      </c>
      <c r="L448" s="16">
        <v>61632.44</v>
      </c>
      <c r="M448" s="16">
        <v>8850</v>
      </c>
      <c r="N448" s="16">
        <v>2919.7</v>
      </c>
      <c r="O448" s="16">
        <v>2718.16</v>
      </c>
      <c r="P448" s="16">
        <v>5787.8499999999995</v>
      </c>
      <c r="Q448" s="16"/>
      <c r="R448" s="16"/>
      <c r="S448" s="16"/>
      <c r="T448" s="16">
        <v>46350.560000000005</v>
      </c>
      <c r="U448" s="16"/>
      <c r="V448" s="16"/>
      <c r="W448" s="16"/>
      <c r="X448" s="16">
        <v>417.1</v>
      </c>
      <c r="Y448" s="16"/>
      <c r="Z448" s="16"/>
      <c r="AA448" s="16"/>
      <c r="AB448" s="16">
        <f t="shared" si="55"/>
        <v>127841.61000000002</v>
      </c>
      <c r="AC448" s="15">
        <v>153</v>
      </c>
      <c r="AD448" s="17">
        <f t="shared" si="57"/>
        <v>835.5660784313726</v>
      </c>
    </row>
    <row r="449" spans="2:30" x14ac:dyDescent="0.35">
      <c r="B449" s="20">
        <v>2388</v>
      </c>
      <c r="C449" s="19" t="s">
        <v>637</v>
      </c>
      <c r="D449" s="15" t="s">
        <v>1538</v>
      </c>
      <c r="E449" s="15" t="str">
        <f t="shared" si="50"/>
        <v>PERFORISTA</v>
      </c>
      <c r="F449" s="15" t="str">
        <f t="shared" si="51"/>
        <v>SINDICALIZADO</v>
      </c>
      <c r="G449" s="19" t="s">
        <v>278</v>
      </c>
      <c r="H449" s="19">
        <f t="shared" si="52"/>
        <v>153</v>
      </c>
      <c r="I449" s="18">
        <f t="shared" si="53"/>
        <v>0</v>
      </c>
      <c r="J449" s="18">
        <f t="shared" si="54"/>
        <v>0</v>
      </c>
      <c r="K449" s="15" t="s">
        <v>276</v>
      </c>
      <c r="L449" s="16">
        <v>47104.520000000011</v>
      </c>
      <c r="M449" s="16">
        <v>8850</v>
      </c>
      <c r="N449" s="16"/>
      <c r="O449" s="16">
        <v>2623.95</v>
      </c>
      <c r="P449" s="16">
        <v>2623.95</v>
      </c>
      <c r="Q449" s="16"/>
      <c r="R449" s="16"/>
      <c r="S449" s="16"/>
      <c r="T449" s="16">
        <v>18500</v>
      </c>
      <c r="U449" s="16"/>
      <c r="V449" s="16">
        <v>18400</v>
      </c>
      <c r="W449" s="16"/>
      <c r="X449" s="16"/>
      <c r="Y449" s="16"/>
      <c r="Z449" s="16">
        <v>18090.79</v>
      </c>
      <c r="AA449" s="16"/>
      <c r="AB449" s="16">
        <f t="shared" si="55"/>
        <v>80011.63</v>
      </c>
      <c r="AC449" s="15">
        <v>153</v>
      </c>
      <c r="AD449" s="17">
        <f t="shared" si="57"/>
        <v>522.95183006535956</v>
      </c>
    </row>
    <row r="450" spans="2:30" x14ac:dyDescent="0.35">
      <c r="B450" s="20">
        <v>2390</v>
      </c>
      <c r="C450" s="19" t="s">
        <v>639</v>
      </c>
      <c r="D450" s="15" t="s">
        <v>1538</v>
      </c>
      <c r="E450" s="15" t="str">
        <f t="shared" si="50"/>
        <v>ASISTENTE ADMINISTRATIVO</v>
      </c>
      <c r="F450" s="15" t="str">
        <f t="shared" si="51"/>
        <v>EMPLEADO</v>
      </c>
      <c r="G450" s="19" t="s">
        <v>278</v>
      </c>
      <c r="H450" s="19">
        <f t="shared" si="52"/>
        <v>153</v>
      </c>
      <c r="I450" s="18">
        <f t="shared" si="53"/>
        <v>0</v>
      </c>
      <c r="J450" s="18">
        <f t="shared" si="54"/>
        <v>0</v>
      </c>
      <c r="K450" s="15" t="s">
        <v>276</v>
      </c>
      <c r="L450" s="16">
        <v>58963.37999999999</v>
      </c>
      <c r="M450" s="16">
        <v>8850</v>
      </c>
      <c r="N450" s="16">
        <v>2709.73</v>
      </c>
      <c r="O450" s="16">
        <v>5155.2199999999993</v>
      </c>
      <c r="P450" s="16">
        <v>6167.3200000000006</v>
      </c>
      <c r="Q450" s="16"/>
      <c r="R450" s="16"/>
      <c r="S450" s="16"/>
      <c r="T450" s="16">
        <v>84058.089999999982</v>
      </c>
      <c r="U450" s="16"/>
      <c r="V450" s="16"/>
      <c r="W450" s="16">
        <v>3394.79</v>
      </c>
      <c r="X450" s="16"/>
      <c r="Y450" s="16"/>
      <c r="Z450" s="16"/>
      <c r="AA450" s="16"/>
      <c r="AB450" s="16">
        <f t="shared" si="55"/>
        <v>169298.53</v>
      </c>
      <c r="AC450" s="15">
        <v>153</v>
      </c>
      <c r="AD450" s="17">
        <f t="shared" si="57"/>
        <v>1106.5263398692809</v>
      </c>
    </row>
    <row r="451" spans="2:30" x14ac:dyDescent="0.35">
      <c r="B451" s="20">
        <v>2391</v>
      </c>
      <c r="C451" s="19" t="s">
        <v>640</v>
      </c>
      <c r="D451" s="15" t="s">
        <v>1538</v>
      </c>
      <c r="E451" s="15" t="str">
        <f t="shared" si="50"/>
        <v>SUPERVISOR DE MINA A</v>
      </c>
      <c r="F451" s="15" t="str">
        <f t="shared" si="51"/>
        <v>EMPLEADO</v>
      </c>
      <c r="G451" s="19" t="s">
        <v>452</v>
      </c>
      <c r="H451" s="19">
        <f t="shared" si="52"/>
        <v>153</v>
      </c>
      <c r="I451" s="18">
        <f t="shared" si="53"/>
        <v>0</v>
      </c>
      <c r="J451" s="18">
        <f t="shared" si="54"/>
        <v>0</v>
      </c>
      <c r="K451" s="15" t="s">
        <v>276</v>
      </c>
      <c r="L451" s="16">
        <v>81853.199999999983</v>
      </c>
      <c r="M451" s="16">
        <v>8850</v>
      </c>
      <c r="N451" s="16">
        <v>3168</v>
      </c>
      <c r="O451" s="16">
        <v>8218.32</v>
      </c>
      <c r="P451" s="16">
        <v>8502.119999999999</v>
      </c>
      <c r="Q451" s="16"/>
      <c r="R451" s="16"/>
      <c r="S451" s="16"/>
      <c r="T451" s="16">
        <v>59357.579999999994</v>
      </c>
      <c r="U451" s="16"/>
      <c r="V451" s="16"/>
      <c r="W451" s="16">
        <v>3582.24</v>
      </c>
      <c r="X451" s="16"/>
      <c r="Y451" s="16"/>
      <c r="Z451" s="16"/>
      <c r="AA451" s="16"/>
      <c r="AB451" s="16">
        <f t="shared" si="55"/>
        <v>173531.45999999996</v>
      </c>
      <c r="AC451" s="15">
        <v>153</v>
      </c>
      <c r="AD451" s="17">
        <f t="shared" si="57"/>
        <v>1134.1925490196077</v>
      </c>
    </row>
    <row r="452" spans="2:30" x14ac:dyDescent="0.35">
      <c r="B452" s="20">
        <v>2392</v>
      </c>
      <c r="C452" s="19" t="s">
        <v>641</v>
      </c>
      <c r="D452" s="15" t="s">
        <v>1538</v>
      </c>
      <c r="E452" s="15" t="str">
        <f t="shared" si="50"/>
        <v>SUPERVISOR DE MINA A</v>
      </c>
      <c r="F452" s="15" t="str">
        <f t="shared" si="51"/>
        <v>EMPLEADO</v>
      </c>
      <c r="G452" s="19" t="s">
        <v>452</v>
      </c>
      <c r="H452" s="19">
        <f t="shared" si="52"/>
        <v>153</v>
      </c>
      <c r="I452" s="18">
        <f t="shared" si="53"/>
        <v>0</v>
      </c>
      <c r="J452" s="18">
        <f t="shared" si="54"/>
        <v>0</v>
      </c>
      <c r="K452" s="15" t="s">
        <v>276</v>
      </c>
      <c r="L452" s="16">
        <v>81853.199999999983</v>
      </c>
      <c r="M452" s="16">
        <v>8850</v>
      </c>
      <c r="N452" s="16">
        <v>3168</v>
      </c>
      <c r="O452" s="16">
        <v>8275.08</v>
      </c>
      <c r="P452" s="16">
        <v>8502.119999999999</v>
      </c>
      <c r="Q452" s="16"/>
      <c r="R452" s="16"/>
      <c r="S452" s="16"/>
      <c r="T452" s="16">
        <v>40457.310000000005</v>
      </c>
      <c r="U452" s="16"/>
      <c r="V452" s="16"/>
      <c r="W452" s="16">
        <v>3174.65</v>
      </c>
      <c r="X452" s="16"/>
      <c r="Y452" s="16"/>
      <c r="Z452" s="16"/>
      <c r="AA452" s="16"/>
      <c r="AB452" s="16">
        <f t="shared" si="55"/>
        <v>154280.35999999999</v>
      </c>
      <c r="AC452" s="15">
        <v>153</v>
      </c>
      <c r="AD452" s="17">
        <f t="shared" si="57"/>
        <v>1008.3683660130717</v>
      </c>
    </row>
    <row r="453" spans="2:30" x14ac:dyDescent="0.35">
      <c r="B453" s="20">
        <v>2393</v>
      </c>
      <c r="C453" s="19" t="s">
        <v>642</v>
      </c>
      <c r="D453" s="15" t="s">
        <v>1538</v>
      </c>
      <c r="E453" s="15" t="str">
        <f t="shared" ref="E453:E516" si="58">VLOOKUP(B453,CAT,2,FALSE)</f>
        <v>OPERARIO DE BARRENACION</v>
      </c>
      <c r="F453" s="15" t="str">
        <f t="shared" ref="F453:F516" si="59">VLOOKUP(B453,CAT,3,FALSE)</f>
        <v>SINDICALIZADO</v>
      </c>
      <c r="G453" s="19" t="s">
        <v>353</v>
      </c>
      <c r="H453" s="19">
        <f t="shared" ref="H453:H516" si="60">IF(DATEDIF(G453,$I$2,"d")+1&gt;$J$2,$J$2,DATEDIF(G453,$I$2,"d")+1)</f>
        <v>153</v>
      </c>
      <c r="I453" s="18">
        <f t="shared" ref="I453:I516" si="61">IFERROR(VLOOKUP(B453,faltas,5,FALSE),0)</f>
        <v>6</v>
      </c>
      <c r="J453" s="18">
        <f t="shared" ref="J453:J516" si="62">IFERROR(VLOOKUP(B453,incapacidad,3,FALSE),0)</f>
        <v>0</v>
      </c>
      <c r="K453" s="15" t="s">
        <v>276</v>
      </c>
      <c r="L453" s="16">
        <v>42297.149999999994</v>
      </c>
      <c r="M453" s="16">
        <v>8850</v>
      </c>
      <c r="N453" s="16">
        <v>1696.38</v>
      </c>
      <c r="O453" s="16">
        <v>3468.35</v>
      </c>
      <c r="P453" s="16">
        <v>2648.4399999999996</v>
      </c>
      <c r="Q453" s="16"/>
      <c r="R453" s="16"/>
      <c r="S453" s="16"/>
      <c r="T453" s="16">
        <v>29004.600000000006</v>
      </c>
      <c r="U453" s="16"/>
      <c r="V453" s="16"/>
      <c r="W453" s="16"/>
      <c r="X453" s="16">
        <v>1148.44</v>
      </c>
      <c r="Y453" s="16"/>
      <c r="Z453" s="16">
        <v>600.5</v>
      </c>
      <c r="AA453" s="16"/>
      <c r="AB453" s="16">
        <f t="shared" ref="AB453:AB516" si="63">SUM(L453:W453)-SUM(X453:AA453)</f>
        <v>86215.98</v>
      </c>
      <c r="AC453" s="15">
        <v>153</v>
      </c>
      <c r="AD453" s="17">
        <f t="shared" si="57"/>
        <v>563.50313725490196</v>
      </c>
    </row>
    <row r="454" spans="2:30" x14ac:dyDescent="0.35">
      <c r="B454" s="20">
        <v>2394</v>
      </c>
      <c r="C454" s="19" t="s">
        <v>643</v>
      </c>
      <c r="D454" s="15" t="s">
        <v>1538</v>
      </c>
      <c r="E454" s="15" t="str">
        <f t="shared" si="58"/>
        <v>OPERARIO DE BARRENACION</v>
      </c>
      <c r="F454" s="15" t="str">
        <f t="shared" si="59"/>
        <v>SINDICALIZADO</v>
      </c>
      <c r="G454" s="19" t="s">
        <v>577</v>
      </c>
      <c r="H454" s="19">
        <f t="shared" si="60"/>
        <v>153</v>
      </c>
      <c r="I454" s="18">
        <f t="shared" si="61"/>
        <v>6</v>
      </c>
      <c r="J454" s="18">
        <f t="shared" si="62"/>
        <v>0</v>
      </c>
      <c r="K454" s="15" t="s">
        <v>276</v>
      </c>
      <c r="L454" s="16">
        <v>42297.149999999994</v>
      </c>
      <c r="M454" s="16">
        <v>8850</v>
      </c>
      <c r="N454" s="16">
        <v>1696.38</v>
      </c>
      <c r="O454" s="16">
        <v>4284.5199999999995</v>
      </c>
      <c r="P454" s="16">
        <v>3127.0899999999997</v>
      </c>
      <c r="Q454" s="16"/>
      <c r="R454" s="16"/>
      <c r="S454" s="16"/>
      <c r="T454" s="16">
        <v>46728.600000000006</v>
      </c>
      <c r="U454" s="16"/>
      <c r="V454" s="16"/>
      <c r="W454" s="16"/>
      <c r="X454" s="16">
        <v>848.19</v>
      </c>
      <c r="Y454" s="16"/>
      <c r="Z454" s="16"/>
      <c r="AA454" s="16"/>
      <c r="AB454" s="16">
        <f t="shared" si="63"/>
        <v>106135.54999999999</v>
      </c>
      <c r="AC454" s="15">
        <v>153</v>
      </c>
      <c r="AD454" s="17">
        <f t="shared" si="57"/>
        <v>693.69640522875807</v>
      </c>
    </row>
    <row r="455" spans="2:30" x14ac:dyDescent="0.35">
      <c r="B455" s="20">
        <v>2396</v>
      </c>
      <c r="C455" s="19" t="s">
        <v>644</v>
      </c>
      <c r="D455" s="15" t="s">
        <v>1538</v>
      </c>
      <c r="E455" s="15" t="str">
        <f t="shared" si="58"/>
        <v>CHOFER SERVICIOS</v>
      </c>
      <c r="F455" s="15" t="str">
        <f t="shared" si="59"/>
        <v>SINDICALIZADO</v>
      </c>
      <c r="G455" s="19" t="s">
        <v>461</v>
      </c>
      <c r="H455" s="19">
        <f t="shared" si="60"/>
        <v>153</v>
      </c>
      <c r="I455" s="18">
        <f t="shared" si="61"/>
        <v>4</v>
      </c>
      <c r="J455" s="18">
        <f t="shared" si="62"/>
        <v>31</v>
      </c>
      <c r="K455" s="15" t="s">
        <v>276</v>
      </c>
      <c r="L455" s="16">
        <v>43145.34</v>
      </c>
      <c r="M455" s="16">
        <v>8850</v>
      </c>
      <c r="N455" s="16">
        <v>848.19</v>
      </c>
      <c r="O455" s="16">
        <v>1689.14</v>
      </c>
      <c r="P455" s="16">
        <v>2904.65</v>
      </c>
      <c r="Q455" s="16"/>
      <c r="R455" s="16">
        <v>3958.2200000000003</v>
      </c>
      <c r="S455" s="16"/>
      <c r="T455" s="16">
        <v>5888</v>
      </c>
      <c r="U455" s="16"/>
      <c r="V455" s="16">
        <v>36936.69</v>
      </c>
      <c r="W455" s="16"/>
      <c r="X455" s="16">
        <v>300.25</v>
      </c>
      <c r="Y455" s="16"/>
      <c r="Z455" s="16">
        <v>1448.69</v>
      </c>
      <c r="AA455" s="16">
        <v>8764.630000000001</v>
      </c>
      <c r="AB455" s="16">
        <f t="shared" si="63"/>
        <v>93706.66</v>
      </c>
      <c r="AC455" s="15">
        <v>153</v>
      </c>
      <c r="AD455" s="17">
        <f t="shared" si="57"/>
        <v>612.46183006535955</v>
      </c>
    </row>
    <row r="456" spans="2:30" x14ac:dyDescent="0.35">
      <c r="B456" s="20">
        <v>2397</v>
      </c>
      <c r="C456" s="19" t="s">
        <v>645</v>
      </c>
      <c r="D456" s="15" t="s">
        <v>1538</v>
      </c>
      <c r="E456" s="15" t="str">
        <f t="shared" si="58"/>
        <v>OPERARIO DE BARRENACION</v>
      </c>
      <c r="F456" s="15" t="str">
        <f t="shared" si="59"/>
        <v>SINDICALIZADO</v>
      </c>
      <c r="G456" s="19" t="s">
        <v>465</v>
      </c>
      <c r="H456" s="19">
        <f t="shared" si="60"/>
        <v>153</v>
      </c>
      <c r="I456" s="18">
        <f t="shared" si="61"/>
        <v>3</v>
      </c>
      <c r="J456" s="18">
        <f t="shared" si="62"/>
        <v>0</v>
      </c>
      <c r="K456" s="15" t="s">
        <v>276</v>
      </c>
      <c r="L456" s="16">
        <v>41561.309999999983</v>
      </c>
      <c r="M456" s="16">
        <v>8850</v>
      </c>
      <c r="N456" s="16">
        <v>1696.38</v>
      </c>
      <c r="O456" s="16">
        <v>1441.92</v>
      </c>
      <c r="P456" s="16">
        <v>1526.75</v>
      </c>
      <c r="Q456" s="16"/>
      <c r="R456" s="16"/>
      <c r="S456" s="16"/>
      <c r="T456" s="16">
        <v>30704.880000000005</v>
      </c>
      <c r="U456" s="16"/>
      <c r="V456" s="16"/>
      <c r="W456" s="16"/>
      <c r="X456" s="16">
        <v>565.46</v>
      </c>
      <c r="Y456" s="16"/>
      <c r="Z456" s="16"/>
      <c r="AA456" s="16"/>
      <c r="AB456" s="16">
        <f t="shared" si="63"/>
        <v>85215.779999999984</v>
      </c>
      <c r="AC456" s="15">
        <v>153</v>
      </c>
      <c r="AD456" s="27">
        <v>624.9</v>
      </c>
    </row>
    <row r="457" spans="2:30" x14ac:dyDescent="0.35">
      <c r="B457" s="20">
        <v>2398</v>
      </c>
      <c r="C457" s="19" t="s">
        <v>646</v>
      </c>
      <c r="D457" s="15" t="s">
        <v>1538</v>
      </c>
      <c r="E457" s="15" t="str">
        <f t="shared" si="58"/>
        <v>AYUD. CARGADOR BARRENOS</v>
      </c>
      <c r="F457" s="15" t="str">
        <f t="shared" si="59"/>
        <v>SINDICALIZADO</v>
      </c>
      <c r="G457" s="19" t="s">
        <v>647</v>
      </c>
      <c r="H457" s="19">
        <f t="shared" si="60"/>
        <v>153</v>
      </c>
      <c r="I457" s="18">
        <f t="shared" si="61"/>
        <v>1</v>
      </c>
      <c r="J457" s="18">
        <f t="shared" si="62"/>
        <v>0</v>
      </c>
      <c r="K457" s="15" t="s">
        <v>276</v>
      </c>
      <c r="L457" s="16">
        <v>42297.149999999994</v>
      </c>
      <c r="M457" s="16">
        <v>8850</v>
      </c>
      <c r="N457" s="16">
        <v>1696.38</v>
      </c>
      <c r="O457" s="16">
        <v>2309.39</v>
      </c>
      <c r="P457" s="16">
        <v>4173.2</v>
      </c>
      <c r="Q457" s="16"/>
      <c r="R457" s="16"/>
      <c r="S457" s="16"/>
      <c r="T457" s="16">
        <v>28422.600000000006</v>
      </c>
      <c r="U457" s="16"/>
      <c r="V457" s="16"/>
      <c r="W457" s="16"/>
      <c r="X457" s="16"/>
      <c r="Y457" s="16"/>
      <c r="Z457" s="16">
        <v>2261.84</v>
      </c>
      <c r="AA457" s="16"/>
      <c r="AB457" s="16">
        <f t="shared" si="63"/>
        <v>85486.88</v>
      </c>
      <c r="AC457" s="15">
        <v>153</v>
      </c>
      <c r="AD457" s="17">
        <f t="shared" ref="AD457:AD488" si="64">AB457/AC457</f>
        <v>558.73777777777786</v>
      </c>
    </row>
    <row r="458" spans="2:30" x14ac:dyDescent="0.35">
      <c r="B458" s="20">
        <v>2400</v>
      </c>
      <c r="C458" s="19" t="s">
        <v>649</v>
      </c>
      <c r="D458" s="15" t="s">
        <v>1538</v>
      </c>
      <c r="E458" s="15" t="str">
        <f t="shared" si="58"/>
        <v>AUXILIAR DE VENTILACION</v>
      </c>
      <c r="F458" s="15" t="str">
        <f t="shared" si="59"/>
        <v>SINDICALIZADO</v>
      </c>
      <c r="G458" s="19" t="s">
        <v>254</v>
      </c>
      <c r="H458" s="19">
        <f t="shared" si="60"/>
        <v>153</v>
      </c>
      <c r="I458" s="18">
        <f t="shared" si="61"/>
        <v>0</v>
      </c>
      <c r="J458" s="18">
        <f t="shared" si="62"/>
        <v>0</v>
      </c>
      <c r="K458" s="15" t="s">
        <v>276</v>
      </c>
      <c r="L458" s="16">
        <v>42297.149999999994</v>
      </c>
      <c r="M458" s="16">
        <v>8850</v>
      </c>
      <c r="N458" s="16">
        <v>1696.38</v>
      </c>
      <c r="O458" s="16">
        <v>1853.52</v>
      </c>
      <c r="P458" s="16">
        <v>4399.3899999999994</v>
      </c>
      <c r="Q458" s="16"/>
      <c r="R458" s="16"/>
      <c r="S458" s="16"/>
      <c r="T458" s="16">
        <v>42780.04</v>
      </c>
      <c r="U458" s="16"/>
      <c r="V458" s="16"/>
      <c r="W458" s="16"/>
      <c r="X458" s="16"/>
      <c r="Y458" s="16"/>
      <c r="Z458" s="16"/>
      <c r="AA458" s="16"/>
      <c r="AB458" s="16">
        <f t="shared" si="63"/>
        <v>101876.47999999998</v>
      </c>
      <c r="AC458" s="15">
        <v>153</v>
      </c>
      <c r="AD458" s="17">
        <f t="shared" si="64"/>
        <v>665.85934640522862</v>
      </c>
    </row>
    <row r="459" spans="2:30" x14ac:dyDescent="0.35">
      <c r="B459" s="20">
        <v>2402</v>
      </c>
      <c r="C459" s="19" t="s">
        <v>650</v>
      </c>
      <c r="D459" s="15" t="s">
        <v>1538</v>
      </c>
      <c r="E459" s="15" t="str">
        <f t="shared" si="58"/>
        <v>OPERADOR DE MAQUINARIA</v>
      </c>
      <c r="F459" s="15" t="str">
        <f t="shared" si="59"/>
        <v>SINDICALIZADO</v>
      </c>
      <c r="G459" s="19" t="s">
        <v>476</v>
      </c>
      <c r="H459" s="19">
        <f t="shared" si="60"/>
        <v>153</v>
      </c>
      <c r="I459" s="18">
        <f t="shared" si="61"/>
        <v>0</v>
      </c>
      <c r="J459" s="18">
        <f t="shared" si="62"/>
        <v>10</v>
      </c>
      <c r="K459" s="15" t="s">
        <v>276</v>
      </c>
      <c r="L459" s="16">
        <v>51462.600000000013</v>
      </c>
      <c r="M459" s="16">
        <v>8850</v>
      </c>
      <c r="N459" s="16">
        <v>2070.48</v>
      </c>
      <c r="O459" s="16">
        <v>4376.57</v>
      </c>
      <c r="P459" s="16">
        <v>5008.2299999999996</v>
      </c>
      <c r="Q459" s="16"/>
      <c r="R459" s="16"/>
      <c r="S459" s="16"/>
      <c r="T459" s="16">
        <v>34901.200000000004</v>
      </c>
      <c r="U459" s="16"/>
      <c r="V459" s="16"/>
      <c r="W459" s="16"/>
      <c r="X459" s="16"/>
      <c r="Y459" s="16"/>
      <c r="Z459" s="16"/>
      <c r="AA459" s="16">
        <v>3450.8</v>
      </c>
      <c r="AB459" s="16">
        <f t="shared" si="63"/>
        <v>103218.28000000001</v>
      </c>
      <c r="AC459" s="15">
        <v>153</v>
      </c>
      <c r="AD459" s="17">
        <f t="shared" si="64"/>
        <v>674.62928104575167</v>
      </c>
    </row>
    <row r="460" spans="2:30" x14ac:dyDescent="0.35">
      <c r="B460" s="20">
        <v>2403</v>
      </c>
      <c r="C460" s="19" t="s">
        <v>651</v>
      </c>
      <c r="D460" s="15" t="s">
        <v>1538</v>
      </c>
      <c r="E460" s="15" t="str">
        <f t="shared" si="58"/>
        <v>AYUDANTE GENERAL</v>
      </c>
      <c r="F460" s="15" t="str">
        <f t="shared" si="59"/>
        <v>SINDICALIZADO</v>
      </c>
      <c r="G460" s="19" t="s">
        <v>476</v>
      </c>
      <c r="H460" s="19">
        <f t="shared" si="60"/>
        <v>153</v>
      </c>
      <c r="I460" s="18">
        <f t="shared" si="61"/>
        <v>4</v>
      </c>
      <c r="J460" s="18">
        <f t="shared" si="62"/>
        <v>0</v>
      </c>
      <c r="K460" s="15" t="s">
        <v>276</v>
      </c>
      <c r="L460" s="16">
        <v>40242.090000000011</v>
      </c>
      <c r="M460" s="16">
        <v>8850</v>
      </c>
      <c r="N460" s="16">
        <v>1612.5</v>
      </c>
      <c r="O460" s="16">
        <v>1779.02</v>
      </c>
      <c r="P460" s="16">
        <v>3352.34</v>
      </c>
      <c r="Q460" s="16"/>
      <c r="R460" s="16"/>
      <c r="S460" s="16"/>
      <c r="T460" s="16">
        <v>68660.160000000003</v>
      </c>
      <c r="U460" s="16"/>
      <c r="V460" s="16"/>
      <c r="W460" s="16"/>
      <c r="X460" s="16">
        <v>537.5</v>
      </c>
      <c r="Y460" s="16"/>
      <c r="Z460" s="16">
        <v>268.75</v>
      </c>
      <c r="AA460" s="16"/>
      <c r="AB460" s="16">
        <f t="shared" si="63"/>
        <v>123689.86000000002</v>
      </c>
      <c r="AC460" s="15">
        <v>153</v>
      </c>
      <c r="AD460" s="17">
        <f t="shared" si="64"/>
        <v>808.43045751633997</v>
      </c>
    </row>
    <row r="461" spans="2:30" x14ac:dyDescent="0.35">
      <c r="B461" s="20">
        <v>2404</v>
      </c>
      <c r="C461" s="19" t="s">
        <v>1427</v>
      </c>
      <c r="D461" s="15" t="s">
        <v>1538</v>
      </c>
      <c r="E461" s="15" t="str">
        <f t="shared" si="58"/>
        <v>OPERADOR DE BARRENACION</v>
      </c>
      <c r="F461" s="15" t="str">
        <f t="shared" si="59"/>
        <v>SINDICALIZADO</v>
      </c>
      <c r="G461" s="19" t="s">
        <v>1561</v>
      </c>
      <c r="H461" s="19">
        <f t="shared" si="60"/>
        <v>153</v>
      </c>
      <c r="I461" s="18">
        <f t="shared" si="61"/>
        <v>1</v>
      </c>
      <c r="J461" s="18">
        <f t="shared" si="62"/>
        <v>15</v>
      </c>
      <c r="K461" s="15" t="s">
        <v>276</v>
      </c>
      <c r="L461" s="16">
        <v>54548.19</v>
      </c>
      <c r="M461" s="16">
        <v>8850</v>
      </c>
      <c r="N461" s="16">
        <v>806.25</v>
      </c>
      <c r="O461" s="16">
        <v>3545.0400000000004</v>
      </c>
      <c r="P461" s="16">
        <v>4306.54</v>
      </c>
      <c r="Q461" s="16"/>
      <c r="R461" s="16"/>
      <c r="S461" s="16"/>
      <c r="T461" s="16">
        <v>35745</v>
      </c>
      <c r="U461" s="16"/>
      <c r="V461" s="16"/>
      <c r="W461" s="16"/>
      <c r="X461" s="16">
        <v>268.75</v>
      </c>
      <c r="Y461" s="16"/>
      <c r="Z461" s="16">
        <v>2007.23</v>
      </c>
      <c r="AA461" s="16">
        <v>6519.3</v>
      </c>
      <c r="AB461" s="16">
        <f t="shared" si="63"/>
        <v>99005.739999999991</v>
      </c>
      <c r="AC461" s="15">
        <v>153</v>
      </c>
      <c r="AD461" s="17">
        <f t="shared" si="64"/>
        <v>647.096339869281</v>
      </c>
    </row>
    <row r="462" spans="2:30" x14ac:dyDescent="0.35">
      <c r="B462" s="20">
        <v>2405</v>
      </c>
      <c r="C462" s="19" t="s">
        <v>1428</v>
      </c>
      <c r="D462" s="15" t="s">
        <v>1538</v>
      </c>
      <c r="E462" s="15" t="str">
        <f t="shared" si="58"/>
        <v>AYUDANTE GENERAL</v>
      </c>
      <c r="F462" s="15" t="str">
        <f t="shared" si="59"/>
        <v>SINDICALIZADO</v>
      </c>
      <c r="G462" s="19" t="s">
        <v>1544</v>
      </c>
      <c r="H462" s="19">
        <f t="shared" si="60"/>
        <v>153</v>
      </c>
      <c r="I462" s="18">
        <f t="shared" si="61"/>
        <v>0</v>
      </c>
      <c r="J462" s="18">
        <f t="shared" si="62"/>
        <v>0</v>
      </c>
      <c r="K462" s="15" t="s">
        <v>276</v>
      </c>
      <c r="L462" s="16">
        <v>41048.340000000011</v>
      </c>
      <c r="M462" s="16">
        <v>8850</v>
      </c>
      <c r="N462" s="16">
        <v>806.25</v>
      </c>
      <c r="O462" s="16">
        <v>3829.1000000000004</v>
      </c>
      <c r="P462" s="16">
        <v>4185.47</v>
      </c>
      <c r="Q462" s="16"/>
      <c r="R462" s="16"/>
      <c r="S462" s="16"/>
      <c r="T462" s="16">
        <v>35527</v>
      </c>
      <c r="U462" s="16"/>
      <c r="V462" s="16"/>
      <c r="W462" s="16"/>
      <c r="X462" s="16"/>
      <c r="Y462" s="16"/>
      <c r="Z462" s="16"/>
      <c r="AA462" s="16"/>
      <c r="AB462" s="16">
        <f t="shared" si="63"/>
        <v>94246.16</v>
      </c>
      <c r="AC462" s="15">
        <v>153</v>
      </c>
      <c r="AD462" s="17">
        <f t="shared" si="64"/>
        <v>615.98797385620912</v>
      </c>
    </row>
    <row r="463" spans="2:30" x14ac:dyDescent="0.35">
      <c r="B463" s="20">
        <v>2406</v>
      </c>
      <c r="C463" s="19" t="s">
        <v>1429</v>
      </c>
      <c r="D463" s="15" t="s">
        <v>1538</v>
      </c>
      <c r="E463" s="15" t="str">
        <f t="shared" si="58"/>
        <v>AYUDANTE GENERAL</v>
      </c>
      <c r="F463" s="15" t="str">
        <f t="shared" si="59"/>
        <v>SINDICALIZADO</v>
      </c>
      <c r="G463" s="19" t="s">
        <v>1544</v>
      </c>
      <c r="H463" s="19">
        <f t="shared" si="60"/>
        <v>153</v>
      </c>
      <c r="I463" s="18">
        <f t="shared" si="61"/>
        <v>4</v>
      </c>
      <c r="J463" s="18">
        <f t="shared" si="62"/>
        <v>0</v>
      </c>
      <c r="K463" s="15" t="s">
        <v>276</v>
      </c>
      <c r="L463" s="16">
        <v>41048.340000000011</v>
      </c>
      <c r="M463" s="16">
        <v>8850</v>
      </c>
      <c r="N463" s="16">
        <v>806.25</v>
      </c>
      <c r="O463" s="16">
        <v>4015.4800000000005</v>
      </c>
      <c r="P463" s="16">
        <v>2445.65</v>
      </c>
      <c r="Q463" s="16"/>
      <c r="R463" s="16"/>
      <c r="S463" s="16"/>
      <c r="T463" s="16">
        <v>36068.720000000001</v>
      </c>
      <c r="U463" s="16"/>
      <c r="V463" s="16"/>
      <c r="W463" s="16"/>
      <c r="X463" s="16">
        <v>1127.56</v>
      </c>
      <c r="Y463" s="16"/>
      <c r="Z463" s="16"/>
      <c r="AA463" s="16"/>
      <c r="AB463" s="16">
        <f t="shared" si="63"/>
        <v>92106.880000000019</v>
      </c>
      <c r="AC463" s="15">
        <v>153</v>
      </c>
      <c r="AD463" s="17">
        <f t="shared" si="64"/>
        <v>602.00575163398707</v>
      </c>
    </row>
    <row r="464" spans="2:30" x14ac:dyDescent="0.35">
      <c r="B464" s="20">
        <v>2407</v>
      </c>
      <c r="C464" s="19" t="s">
        <v>1430</v>
      </c>
      <c r="D464" s="15" t="s">
        <v>1538</v>
      </c>
      <c r="E464" s="15" t="str">
        <f t="shared" si="58"/>
        <v>AYUDANTE GENERAL</v>
      </c>
      <c r="F464" s="15" t="str">
        <f t="shared" si="59"/>
        <v>SINDICALIZADO</v>
      </c>
      <c r="G464" s="19" t="s">
        <v>1544</v>
      </c>
      <c r="H464" s="19">
        <f t="shared" si="60"/>
        <v>153</v>
      </c>
      <c r="I464" s="18">
        <f t="shared" si="61"/>
        <v>0</v>
      </c>
      <c r="J464" s="18">
        <f t="shared" si="62"/>
        <v>0</v>
      </c>
      <c r="K464" s="15" t="s">
        <v>276</v>
      </c>
      <c r="L464" s="16">
        <v>41048.340000000011</v>
      </c>
      <c r="M464" s="16">
        <v>8850</v>
      </c>
      <c r="N464" s="16">
        <v>806.25</v>
      </c>
      <c r="O464" s="16">
        <v>1805.9</v>
      </c>
      <c r="P464" s="16">
        <v>4156.8500000000004</v>
      </c>
      <c r="Q464" s="16"/>
      <c r="R464" s="16"/>
      <c r="S464" s="16"/>
      <c r="T464" s="16">
        <v>34541</v>
      </c>
      <c r="U464" s="16"/>
      <c r="V464" s="16"/>
      <c r="W464" s="16"/>
      <c r="X464" s="16"/>
      <c r="Y464" s="16"/>
      <c r="Z464" s="16">
        <v>286.27</v>
      </c>
      <c r="AA464" s="16"/>
      <c r="AB464" s="16">
        <f t="shared" si="63"/>
        <v>90922.07</v>
      </c>
      <c r="AC464" s="15">
        <v>153</v>
      </c>
      <c r="AD464" s="17">
        <f t="shared" si="64"/>
        <v>594.26189542483667</v>
      </c>
    </row>
    <row r="465" spans="2:30" x14ac:dyDescent="0.35">
      <c r="B465" s="20">
        <v>2408</v>
      </c>
      <c r="C465" s="19" t="s">
        <v>1431</v>
      </c>
      <c r="D465" s="15" t="s">
        <v>1538</v>
      </c>
      <c r="E465" s="15" t="str">
        <f t="shared" si="58"/>
        <v>AYUDANTE GENERAL</v>
      </c>
      <c r="F465" s="15" t="str">
        <f t="shared" si="59"/>
        <v>SINDICALIZADO</v>
      </c>
      <c r="G465" s="19" t="s">
        <v>1539</v>
      </c>
      <c r="H465" s="19">
        <f t="shared" si="60"/>
        <v>153</v>
      </c>
      <c r="I465" s="18">
        <f t="shared" si="61"/>
        <v>0</v>
      </c>
      <c r="J465" s="18">
        <f t="shared" si="62"/>
        <v>0</v>
      </c>
      <c r="K465" s="15" t="s">
        <v>276</v>
      </c>
      <c r="L465" s="16">
        <v>41048.340000000011</v>
      </c>
      <c r="M465" s="16">
        <v>8850</v>
      </c>
      <c r="N465" s="16">
        <v>806.25</v>
      </c>
      <c r="O465" s="16">
        <v>4185.47</v>
      </c>
      <c r="P465" s="16">
        <v>4185.47</v>
      </c>
      <c r="Q465" s="16"/>
      <c r="R465" s="16"/>
      <c r="S465" s="16"/>
      <c r="T465" s="16">
        <v>16125</v>
      </c>
      <c r="U465" s="16"/>
      <c r="V465" s="16"/>
      <c r="W465" s="16"/>
      <c r="X465" s="16"/>
      <c r="Y465" s="16"/>
      <c r="Z465" s="16"/>
      <c r="AA465" s="16"/>
      <c r="AB465" s="16">
        <f t="shared" si="63"/>
        <v>75200.530000000013</v>
      </c>
      <c r="AC465" s="15">
        <v>153</v>
      </c>
      <c r="AD465" s="17">
        <f t="shared" si="64"/>
        <v>491.50673202614388</v>
      </c>
    </row>
    <row r="466" spans="2:30" x14ac:dyDescent="0.35">
      <c r="B466" s="20">
        <v>2409</v>
      </c>
      <c r="C466" s="19" t="s">
        <v>1432</v>
      </c>
      <c r="D466" s="15" t="s">
        <v>1538</v>
      </c>
      <c r="E466" s="15" t="str">
        <f t="shared" si="58"/>
        <v>CHOFER SERVICIOS</v>
      </c>
      <c r="F466" s="15" t="str">
        <f t="shared" si="59"/>
        <v>SINDICALIZADO</v>
      </c>
      <c r="G466" s="19" t="s">
        <v>1546</v>
      </c>
      <c r="H466" s="19">
        <f t="shared" si="60"/>
        <v>153</v>
      </c>
      <c r="I466" s="18">
        <f t="shared" si="61"/>
        <v>1</v>
      </c>
      <c r="J466" s="18">
        <f t="shared" si="62"/>
        <v>0</v>
      </c>
      <c r="K466" s="15" t="s">
        <v>276</v>
      </c>
      <c r="L466" s="16">
        <v>43992.42</v>
      </c>
      <c r="M466" s="16">
        <v>8850</v>
      </c>
      <c r="N466" s="16"/>
      <c r="O466" s="16">
        <v>4370.9799999999996</v>
      </c>
      <c r="P466" s="16">
        <v>3975.1699999999996</v>
      </c>
      <c r="Q466" s="16"/>
      <c r="R466" s="16">
        <v>3958.0800000000004</v>
      </c>
      <c r="S466" s="16"/>
      <c r="T466" s="16">
        <v>2388</v>
      </c>
      <c r="U466" s="16"/>
      <c r="V466" s="16">
        <v>49352.42</v>
      </c>
      <c r="W466" s="16"/>
      <c r="X466" s="16">
        <v>282.72000000000003</v>
      </c>
      <c r="Y466" s="16"/>
      <c r="Z466" s="16"/>
      <c r="AA466" s="16"/>
      <c r="AB466" s="16">
        <f t="shared" si="63"/>
        <v>116604.34999999999</v>
      </c>
      <c r="AC466" s="15">
        <v>153</v>
      </c>
      <c r="AD466" s="17">
        <f t="shared" si="64"/>
        <v>762.11993464052284</v>
      </c>
    </row>
    <row r="467" spans="2:30" x14ac:dyDescent="0.35">
      <c r="B467" s="20">
        <v>2410</v>
      </c>
      <c r="C467" s="19" t="s">
        <v>1433</v>
      </c>
      <c r="D467" s="15" t="s">
        <v>1538</v>
      </c>
      <c r="E467" s="15" t="str">
        <f t="shared" si="58"/>
        <v>AYUDANTE GENERAL</v>
      </c>
      <c r="F467" s="15" t="str">
        <f t="shared" si="59"/>
        <v>SINDICALIZADO</v>
      </c>
      <c r="G467" s="19" t="s">
        <v>1546</v>
      </c>
      <c r="H467" s="19">
        <f t="shared" si="60"/>
        <v>153</v>
      </c>
      <c r="I467" s="18">
        <f t="shared" si="61"/>
        <v>0</v>
      </c>
      <c r="J467" s="18">
        <f t="shared" si="62"/>
        <v>0</v>
      </c>
      <c r="K467" s="15" t="s">
        <v>276</v>
      </c>
      <c r="L467" s="16">
        <v>41854.590000000011</v>
      </c>
      <c r="M467" s="16">
        <v>8850</v>
      </c>
      <c r="N467" s="16"/>
      <c r="O467" s="16">
        <v>2511.0700000000002</v>
      </c>
      <c r="P467" s="16">
        <v>4185.47</v>
      </c>
      <c r="Q467" s="16"/>
      <c r="R467" s="16"/>
      <c r="S467" s="16"/>
      <c r="T467" s="16">
        <v>34496.720000000001</v>
      </c>
      <c r="U467" s="16"/>
      <c r="V467" s="16"/>
      <c r="W467" s="16"/>
      <c r="X467" s="16"/>
      <c r="Y467" s="16"/>
      <c r="Z467" s="16"/>
      <c r="AA467" s="16"/>
      <c r="AB467" s="16">
        <f t="shared" si="63"/>
        <v>91897.85</v>
      </c>
      <c r="AC467" s="15">
        <v>153</v>
      </c>
      <c r="AD467" s="17">
        <f t="shared" si="64"/>
        <v>600.63954248366019</v>
      </c>
    </row>
    <row r="468" spans="2:30" x14ac:dyDescent="0.35">
      <c r="B468" s="20">
        <v>2411</v>
      </c>
      <c r="C468" s="19" t="s">
        <v>1434</v>
      </c>
      <c r="D468" s="15" t="s">
        <v>1538</v>
      </c>
      <c r="E468" s="15" t="str">
        <f t="shared" si="58"/>
        <v>AYUDANTE GENERAL</v>
      </c>
      <c r="F468" s="15" t="str">
        <f t="shared" si="59"/>
        <v>SINDICALIZADO</v>
      </c>
      <c r="G468" s="19" t="s">
        <v>1554</v>
      </c>
      <c r="H468" s="19">
        <f t="shared" si="60"/>
        <v>153</v>
      </c>
      <c r="I468" s="18">
        <f t="shared" si="61"/>
        <v>0</v>
      </c>
      <c r="J468" s="18">
        <f t="shared" si="62"/>
        <v>0</v>
      </c>
      <c r="K468" s="15" t="s">
        <v>276</v>
      </c>
      <c r="L468" s="16">
        <v>41854.590000000011</v>
      </c>
      <c r="M468" s="16">
        <v>8850</v>
      </c>
      <c r="N468" s="16"/>
      <c r="O468" s="16">
        <v>3913.21</v>
      </c>
      <c r="P468" s="16">
        <v>4185.47</v>
      </c>
      <c r="Q468" s="16"/>
      <c r="R468" s="16"/>
      <c r="S468" s="16"/>
      <c r="T468" s="16">
        <v>29648.720000000001</v>
      </c>
      <c r="U468" s="16"/>
      <c r="V468" s="16"/>
      <c r="W468" s="16"/>
      <c r="X468" s="16"/>
      <c r="Y468" s="16"/>
      <c r="Z468" s="16"/>
      <c r="AA468" s="16"/>
      <c r="AB468" s="16">
        <f t="shared" si="63"/>
        <v>88451.99000000002</v>
      </c>
      <c r="AC468" s="15">
        <v>153</v>
      </c>
      <c r="AD468" s="17">
        <f t="shared" si="64"/>
        <v>578.11758169934649</v>
      </c>
    </row>
    <row r="469" spans="2:30" x14ac:dyDescent="0.35">
      <c r="B469" s="20">
        <v>2412</v>
      </c>
      <c r="C469" s="19" t="s">
        <v>1435</v>
      </c>
      <c r="D469" s="15" t="s">
        <v>1538</v>
      </c>
      <c r="E469" s="15" t="str">
        <f t="shared" si="58"/>
        <v>AYUDANTE GENERAL</v>
      </c>
      <c r="F469" s="15" t="str">
        <f t="shared" si="59"/>
        <v>SINDICALIZADO</v>
      </c>
      <c r="G469" s="19" t="s">
        <v>1543</v>
      </c>
      <c r="H469" s="19">
        <f t="shared" si="60"/>
        <v>153</v>
      </c>
      <c r="I469" s="18">
        <f t="shared" si="61"/>
        <v>0</v>
      </c>
      <c r="J469" s="18">
        <f t="shared" si="62"/>
        <v>0</v>
      </c>
      <c r="K469" s="15" t="s">
        <v>276</v>
      </c>
      <c r="L469" s="16">
        <v>41854.590000000011</v>
      </c>
      <c r="M469" s="16">
        <v>8850</v>
      </c>
      <c r="N469" s="16"/>
      <c r="O469" s="16">
        <v>1752.15</v>
      </c>
      <c r="P469" s="16">
        <v>4024.2200000000003</v>
      </c>
      <c r="Q469" s="16"/>
      <c r="R469" s="16"/>
      <c r="S469" s="16"/>
      <c r="T469" s="16">
        <v>22443</v>
      </c>
      <c r="U469" s="16"/>
      <c r="V469" s="16"/>
      <c r="W469" s="16"/>
      <c r="X469" s="16"/>
      <c r="Y469" s="16"/>
      <c r="Z469" s="16">
        <v>1612.5</v>
      </c>
      <c r="AA469" s="16"/>
      <c r="AB469" s="16">
        <f t="shared" si="63"/>
        <v>77311.460000000021</v>
      </c>
      <c r="AC469" s="15">
        <v>153</v>
      </c>
      <c r="AD469" s="17">
        <f t="shared" si="64"/>
        <v>505.30366013071909</v>
      </c>
    </row>
    <row r="470" spans="2:30" x14ac:dyDescent="0.35">
      <c r="B470" s="20">
        <v>2413</v>
      </c>
      <c r="C470" s="19" t="s">
        <v>1436</v>
      </c>
      <c r="D470" s="15" t="s">
        <v>1538</v>
      </c>
      <c r="E470" s="15" t="str">
        <f t="shared" si="58"/>
        <v>AYUDANTE GENERAL</v>
      </c>
      <c r="F470" s="15" t="str">
        <f t="shared" si="59"/>
        <v>SINDICALIZADO</v>
      </c>
      <c r="G470" s="19" t="s">
        <v>1542</v>
      </c>
      <c r="H470" s="19">
        <f t="shared" si="60"/>
        <v>104</v>
      </c>
      <c r="I470" s="18">
        <f t="shared" si="61"/>
        <v>0</v>
      </c>
      <c r="J470" s="18">
        <f t="shared" si="62"/>
        <v>0</v>
      </c>
      <c r="K470" s="15" t="s">
        <v>276</v>
      </c>
      <c r="L470" s="16">
        <v>28685.840000000011</v>
      </c>
      <c r="M470" s="16">
        <v>5310</v>
      </c>
      <c r="N470" s="16"/>
      <c r="O470" s="16">
        <v>2530.3200000000002</v>
      </c>
      <c r="P470" s="16">
        <v>2868.59</v>
      </c>
      <c r="Q470" s="16"/>
      <c r="R470" s="16"/>
      <c r="S470" s="16"/>
      <c r="T470" s="16">
        <v>12119</v>
      </c>
      <c r="U470" s="16"/>
      <c r="V470" s="16"/>
      <c r="W470" s="16"/>
      <c r="X470" s="16"/>
      <c r="Y470" s="16"/>
      <c r="Z470" s="16"/>
      <c r="AA470" s="16"/>
      <c r="AB470" s="16">
        <f t="shared" si="63"/>
        <v>51513.750000000015</v>
      </c>
      <c r="AC470" s="15">
        <v>153</v>
      </c>
      <c r="AD470" s="17">
        <f t="shared" si="64"/>
        <v>336.69117647058835</v>
      </c>
    </row>
    <row r="471" spans="2:30" x14ac:dyDescent="0.35">
      <c r="B471" s="20">
        <v>2414</v>
      </c>
      <c r="C471" s="19" t="s">
        <v>1437</v>
      </c>
      <c r="D471" s="15" t="s">
        <v>1538</v>
      </c>
      <c r="E471" s="15" t="str">
        <f t="shared" si="58"/>
        <v>AYUDANTE GENERAL</v>
      </c>
      <c r="F471" s="15" t="str">
        <f t="shared" si="59"/>
        <v>SINDICALIZADO</v>
      </c>
      <c r="G471" s="19" t="s">
        <v>1542</v>
      </c>
      <c r="H471" s="19">
        <f t="shared" si="60"/>
        <v>104</v>
      </c>
      <c r="I471" s="18">
        <f t="shared" si="61"/>
        <v>0</v>
      </c>
      <c r="J471" s="18">
        <f t="shared" si="62"/>
        <v>0</v>
      </c>
      <c r="K471" s="15" t="s">
        <v>276</v>
      </c>
      <c r="L471" s="16">
        <v>28685.840000000011</v>
      </c>
      <c r="M471" s="16">
        <v>5310</v>
      </c>
      <c r="N471" s="16"/>
      <c r="O471" s="16">
        <v>2222.44</v>
      </c>
      <c r="P471" s="16">
        <v>2868.59</v>
      </c>
      <c r="Q471" s="16"/>
      <c r="R471" s="16"/>
      <c r="S471" s="16"/>
      <c r="T471" s="16">
        <v>12119</v>
      </c>
      <c r="U471" s="16"/>
      <c r="V471" s="16"/>
      <c r="W471" s="16"/>
      <c r="X471" s="16"/>
      <c r="Y471" s="16"/>
      <c r="Z471" s="16"/>
      <c r="AA471" s="16"/>
      <c r="AB471" s="16">
        <f t="shared" si="63"/>
        <v>51205.87000000001</v>
      </c>
      <c r="AC471" s="15">
        <v>153</v>
      </c>
      <c r="AD471" s="17">
        <f t="shared" si="64"/>
        <v>334.67888888888893</v>
      </c>
    </row>
    <row r="472" spans="2:30" x14ac:dyDescent="0.35">
      <c r="B472" s="20">
        <v>2415</v>
      </c>
      <c r="C472" s="19" t="s">
        <v>1438</v>
      </c>
      <c r="D472" s="15" t="s">
        <v>1538</v>
      </c>
      <c r="E472" s="15" t="str">
        <f t="shared" si="58"/>
        <v>AYUDANTE GENERAL</v>
      </c>
      <c r="F472" s="15" t="str">
        <f t="shared" si="59"/>
        <v>SINDICALIZADO</v>
      </c>
      <c r="G472" s="19" t="s">
        <v>1542</v>
      </c>
      <c r="H472" s="19">
        <f t="shared" si="60"/>
        <v>104</v>
      </c>
      <c r="I472" s="18">
        <f t="shared" si="61"/>
        <v>0</v>
      </c>
      <c r="J472" s="18">
        <f t="shared" si="62"/>
        <v>0</v>
      </c>
      <c r="K472" s="15" t="s">
        <v>276</v>
      </c>
      <c r="L472" s="16">
        <v>28685.840000000011</v>
      </c>
      <c r="M472" s="16">
        <v>5310</v>
      </c>
      <c r="N472" s="16"/>
      <c r="O472" s="16">
        <v>2841.71</v>
      </c>
      <c r="P472" s="16">
        <v>2868.59</v>
      </c>
      <c r="Q472" s="16"/>
      <c r="R472" s="16"/>
      <c r="S472" s="16"/>
      <c r="T472" s="16">
        <v>12119</v>
      </c>
      <c r="U472" s="16"/>
      <c r="V472" s="16"/>
      <c r="W472" s="16"/>
      <c r="X472" s="16"/>
      <c r="Y472" s="16"/>
      <c r="Z472" s="16"/>
      <c r="AA472" s="16"/>
      <c r="AB472" s="16">
        <f t="shared" si="63"/>
        <v>51825.140000000014</v>
      </c>
      <c r="AC472" s="15">
        <v>153</v>
      </c>
      <c r="AD472" s="17">
        <f t="shared" si="64"/>
        <v>338.72640522875827</v>
      </c>
    </row>
    <row r="473" spans="2:30" x14ac:dyDescent="0.35">
      <c r="B473" s="20">
        <v>2416</v>
      </c>
      <c r="C473" s="19" t="s">
        <v>1439</v>
      </c>
      <c r="D473" s="15" t="s">
        <v>1538</v>
      </c>
      <c r="E473" s="15" t="str">
        <f t="shared" si="58"/>
        <v>AYUDANTE GENERAL</v>
      </c>
      <c r="F473" s="15" t="str">
        <f t="shared" si="59"/>
        <v>SINDICALIZADO</v>
      </c>
      <c r="G473" s="19" t="s">
        <v>1542</v>
      </c>
      <c r="H473" s="19">
        <f t="shared" si="60"/>
        <v>104</v>
      </c>
      <c r="I473" s="18">
        <f t="shared" si="61"/>
        <v>0</v>
      </c>
      <c r="J473" s="18">
        <f t="shared" si="62"/>
        <v>0</v>
      </c>
      <c r="K473" s="15" t="s">
        <v>276</v>
      </c>
      <c r="L473" s="16">
        <v>28685.840000000011</v>
      </c>
      <c r="M473" s="16">
        <v>5310</v>
      </c>
      <c r="N473" s="16"/>
      <c r="O473" s="16">
        <v>2839.9700000000003</v>
      </c>
      <c r="P473" s="16">
        <v>2868.59</v>
      </c>
      <c r="Q473" s="16"/>
      <c r="R473" s="16"/>
      <c r="S473" s="16"/>
      <c r="T473" s="16">
        <v>12119</v>
      </c>
      <c r="U473" s="16"/>
      <c r="V473" s="16"/>
      <c r="W473" s="16"/>
      <c r="X473" s="16"/>
      <c r="Y473" s="16"/>
      <c r="Z473" s="16"/>
      <c r="AA473" s="16"/>
      <c r="AB473" s="16">
        <f t="shared" si="63"/>
        <v>51823.400000000009</v>
      </c>
      <c r="AC473" s="15">
        <v>153</v>
      </c>
      <c r="AD473" s="17">
        <f t="shared" si="64"/>
        <v>338.71503267973861</v>
      </c>
    </row>
    <row r="474" spans="2:30" x14ac:dyDescent="0.35">
      <c r="B474" s="20">
        <v>2418</v>
      </c>
      <c r="C474" s="19" t="s">
        <v>1441</v>
      </c>
      <c r="D474" s="15" t="s">
        <v>1538</v>
      </c>
      <c r="E474" s="15" t="str">
        <f t="shared" si="58"/>
        <v>CHOFER SERVICIOS</v>
      </c>
      <c r="F474" s="15" t="str">
        <f t="shared" si="59"/>
        <v>SINDICALIZADO</v>
      </c>
      <c r="G474" s="19" t="s">
        <v>1560</v>
      </c>
      <c r="H474" s="19">
        <f t="shared" si="60"/>
        <v>97</v>
      </c>
      <c r="I474" s="18">
        <f t="shared" si="61"/>
        <v>0</v>
      </c>
      <c r="J474" s="18">
        <f t="shared" si="62"/>
        <v>0</v>
      </c>
      <c r="K474" s="15" t="s">
        <v>276</v>
      </c>
      <c r="L474" s="16">
        <v>28160.65</v>
      </c>
      <c r="M474" s="16">
        <v>5310</v>
      </c>
      <c r="N474" s="16"/>
      <c r="O474" s="16">
        <v>1989.3999999999996</v>
      </c>
      <c r="P474" s="16">
        <v>2816.0899999999997</v>
      </c>
      <c r="Q474" s="16"/>
      <c r="R474" s="16">
        <v>2261.84</v>
      </c>
      <c r="S474" s="16"/>
      <c r="T474" s="16">
        <v>888</v>
      </c>
      <c r="U474" s="16"/>
      <c r="V474" s="16">
        <v>31794.9</v>
      </c>
      <c r="W474" s="16"/>
      <c r="X474" s="16"/>
      <c r="Y474" s="16"/>
      <c r="Z474" s="16"/>
      <c r="AA474" s="16"/>
      <c r="AB474" s="16">
        <f t="shared" si="63"/>
        <v>73220.88</v>
      </c>
      <c r="AC474" s="15">
        <v>153</v>
      </c>
      <c r="AD474" s="17">
        <f t="shared" si="64"/>
        <v>478.56784313725495</v>
      </c>
    </row>
    <row r="475" spans="2:30" s="28" customFormat="1" x14ac:dyDescent="0.35">
      <c r="B475" s="33">
        <v>2419</v>
      </c>
      <c r="C475" s="32" t="s">
        <v>1442</v>
      </c>
      <c r="D475" s="28" t="s">
        <v>1538</v>
      </c>
      <c r="E475" s="28" t="str">
        <f t="shared" si="58"/>
        <v>CHOFER SERVICIOS</v>
      </c>
      <c r="F475" s="28" t="str">
        <f t="shared" si="59"/>
        <v>SINDICALIZADO</v>
      </c>
      <c r="G475" s="32" t="s">
        <v>1545</v>
      </c>
      <c r="H475" s="32">
        <f t="shared" si="60"/>
        <v>27</v>
      </c>
      <c r="I475" s="31">
        <f t="shared" si="61"/>
        <v>0</v>
      </c>
      <c r="J475" s="31">
        <f t="shared" si="62"/>
        <v>0</v>
      </c>
      <c r="K475" s="28" t="s">
        <v>276</v>
      </c>
      <c r="L475" s="29">
        <v>8106.75</v>
      </c>
      <c r="M475" s="29">
        <v>1770</v>
      </c>
      <c r="N475" s="29"/>
      <c r="O475" s="29">
        <v>780.65000000000009</v>
      </c>
      <c r="P475" s="29">
        <v>810.68000000000006</v>
      </c>
      <c r="Q475" s="29"/>
      <c r="R475" s="29"/>
      <c r="S475" s="29"/>
      <c r="T475" s="29"/>
      <c r="U475" s="29"/>
      <c r="V475" s="29">
        <v>9322.76</v>
      </c>
      <c r="W475" s="29"/>
      <c r="X475" s="29"/>
      <c r="Y475" s="29"/>
      <c r="Z475" s="29"/>
      <c r="AA475" s="29"/>
      <c r="AB475" s="29">
        <f t="shared" si="63"/>
        <v>20790.84</v>
      </c>
      <c r="AC475" s="28">
        <v>153</v>
      </c>
      <c r="AD475" s="30">
        <f t="shared" si="64"/>
        <v>135.88784313725489</v>
      </c>
    </row>
    <row r="476" spans="2:30" s="28" customFormat="1" x14ac:dyDescent="0.35">
      <c r="B476" s="33">
        <v>2420</v>
      </c>
      <c r="C476" s="32" t="s">
        <v>1443</v>
      </c>
      <c r="D476" s="28" t="s">
        <v>1538</v>
      </c>
      <c r="E476" s="28" t="str">
        <f t="shared" si="58"/>
        <v>AYUDANTE GENERAL</v>
      </c>
      <c r="F476" s="28" t="str">
        <f t="shared" si="59"/>
        <v>SINDICALIZADO</v>
      </c>
      <c r="G476" s="32" t="s">
        <v>1545</v>
      </c>
      <c r="H476" s="32">
        <f t="shared" si="60"/>
        <v>27</v>
      </c>
      <c r="I476" s="31">
        <f t="shared" si="61"/>
        <v>0</v>
      </c>
      <c r="J476" s="31">
        <f t="shared" si="62"/>
        <v>0</v>
      </c>
      <c r="K476" s="28" t="s">
        <v>276</v>
      </c>
      <c r="L476" s="29">
        <v>7729.2900000000045</v>
      </c>
      <c r="M476" s="29">
        <v>1770</v>
      </c>
      <c r="N476" s="29"/>
      <c r="O476" s="29">
        <v>658.42</v>
      </c>
      <c r="P476" s="29">
        <v>772.92</v>
      </c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>
        <f t="shared" si="63"/>
        <v>10930.630000000005</v>
      </c>
      <c r="AC476" s="28">
        <v>153</v>
      </c>
      <c r="AD476" s="30">
        <f t="shared" si="64"/>
        <v>71.442026143790883</v>
      </c>
    </row>
    <row r="477" spans="2:30" x14ac:dyDescent="0.35">
      <c r="B477" s="20">
        <v>2501</v>
      </c>
      <c r="C477" s="19" t="s">
        <v>652</v>
      </c>
      <c r="D477" s="15" t="s">
        <v>1538</v>
      </c>
      <c r="E477" s="15" t="str">
        <f t="shared" si="58"/>
        <v>SUPERINTENDENTE DE GEOLOGIA</v>
      </c>
      <c r="F477" s="15" t="str">
        <f t="shared" si="59"/>
        <v>EMPLEADO</v>
      </c>
      <c r="G477" s="19" t="s">
        <v>655</v>
      </c>
      <c r="H477" s="19">
        <f t="shared" si="60"/>
        <v>153</v>
      </c>
      <c r="I477" s="18">
        <f t="shared" si="61"/>
        <v>0</v>
      </c>
      <c r="J477" s="18">
        <f t="shared" si="62"/>
        <v>7</v>
      </c>
      <c r="K477" s="15" t="s">
        <v>276</v>
      </c>
      <c r="L477" s="16">
        <v>148279.33999999997</v>
      </c>
      <c r="M477" s="16">
        <v>8850</v>
      </c>
      <c r="N477" s="16">
        <v>12263.119999999999</v>
      </c>
      <c r="O477" s="16">
        <v>15226.740000000002</v>
      </c>
      <c r="P477" s="16">
        <v>15226.740000000002</v>
      </c>
      <c r="Q477" s="16"/>
      <c r="R477" s="16"/>
      <c r="S477" s="16"/>
      <c r="T477" s="16">
        <v>156731.19999999998</v>
      </c>
      <c r="U477" s="16"/>
      <c r="V477" s="16"/>
      <c r="W477" s="16">
        <v>7411.87</v>
      </c>
      <c r="X477" s="16"/>
      <c r="Y477" s="16"/>
      <c r="Z477" s="16">
        <v>1071.78</v>
      </c>
      <c r="AA477" s="16">
        <v>7203.34</v>
      </c>
      <c r="AB477" s="16">
        <f t="shared" si="63"/>
        <v>355713.8899999999</v>
      </c>
      <c r="AC477" s="15">
        <v>153</v>
      </c>
      <c r="AD477" s="17">
        <f t="shared" si="64"/>
        <v>2324.9273856209143</v>
      </c>
    </row>
    <row r="478" spans="2:30" x14ac:dyDescent="0.35">
      <c r="B478" s="20">
        <v>2502</v>
      </c>
      <c r="C478" s="19" t="s">
        <v>656</v>
      </c>
      <c r="D478" s="15" t="s">
        <v>1538</v>
      </c>
      <c r="E478" s="15" t="str">
        <f t="shared" si="58"/>
        <v>ADMINISTRADORA DE GEOLOGIA</v>
      </c>
      <c r="F478" s="15" t="str">
        <f t="shared" si="59"/>
        <v>EMPLEADO</v>
      </c>
      <c r="G478" s="19" t="s">
        <v>658</v>
      </c>
      <c r="H478" s="19">
        <f t="shared" si="60"/>
        <v>153</v>
      </c>
      <c r="I478" s="18">
        <f t="shared" si="61"/>
        <v>0</v>
      </c>
      <c r="J478" s="18">
        <f t="shared" si="62"/>
        <v>0</v>
      </c>
      <c r="K478" s="15" t="s">
        <v>276</v>
      </c>
      <c r="L478" s="16">
        <v>72664.400000000009</v>
      </c>
      <c r="M478" s="16">
        <v>8850</v>
      </c>
      <c r="N478" s="16">
        <v>3339.4</v>
      </c>
      <c r="O478" s="16">
        <v>7600.38</v>
      </c>
      <c r="P478" s="16">
        <v>7600.38</v>
      </c>
      <c r="Q478" s="16"/>
      <c r="R478" s="16"/>
      <c r="S478" s="16"/>
      <c r="T478" s="16">
        <v>86989.159999999989</v>
      </c>
      <c r="U478" s="16"/>
      <c r="V478" s="16"/>
      <c r="W478" s="16">
        <v>3813.71</v>
      </c>
      <c r="X478" s="16"/>
      <c r="Y478" s="16"/>
      <c r="Z478" s="16"/>
      <c r="AA478" s="16"/>
      <c r="AB478" s="16">
        <f t="shared" si="63"/>
        <v>190857.43</v>
      </c>
      <c r="AC478" s="15">
        <v>153</v>
      </c>
      <c r="AD478" s="17">
        <f t="shared" si="64"/>
        <v>1247.4341830065359</v>
      </c>
    </row>
    <row r="479" spans="2:30" x14ac:dyDescent="0.35">
      <c r="B479" s="20">
        <v>2503</v>
      </c>
      <c r="C479" s="19" t="s">
        <v>659</v>
      </c>
      <c r="D479" s="15" t="s">
        <v>1538</v>
      </c>
      <c r="E479" s="15" t="str">
        <f t="shared" si="58"/>
        <v>JEFE DE GEOTECNIA</v>
      </c>
      <c r="F479" s="15" t="str">
        <f t="shared" si="59"/>
        <v>EMPLEADO</v>
      </c>
      <c r="G479" s="19" t="s">
        <v>661</v>
      </c>
      <c r="H479" s="19">
        <f t="shared" si="60"/>
        <v>153</v>
      </c>
      <c r="I479" s="18">
        <f t="shared" si="61"/>
        <v>0</v>
      </c>
      <c r="J479" s="18">
        <f t="shared" si="62"/>
        <v>0</v>
      </c>
      <c r="K479" s="15" t="s">
        <v>276</v>
      </c>
      <c r="L479" s="16">
        <v>130860.99999999999</v>
      </c>
      <c r="M479" s="16">
        <v>8850</v>
      </c>
      <c r="N479" s="16">
        <v>6976.4</v>
      </c>
      <c r="O479" s="16">
        <v>13783.74</v>
      </c>
      <c r="P479" s="16">
        <v>13783.74</v>
      </c>
      <c r="Q479" s="16"/>
      <c r="R479" s="16"/>
      <c r="S479" s="16"/>
      <c r="T479" s="16">
        <v>85677.81</v>
      </c>
      <c r="U479" s="16"/>
      <c r="V479" s="16"/>
      <c r="W479" s="16">
        <v>5371.93</v>
      </c>
      <c r="X479" s="16"/>
      <c r="Y479" s="16"/>
      <c r="Z479" s="16"/>
      <c r="AA479" s="16"/>
      <c r="AB479" s="16">
        <f t="shared" si="63"/>
        <v>265304.62</v>
      </c>
      <c r="AC479" s="15">
        <v>153</v>
      </c>
      <c r="AD479" s="17">
        <f t="shared" si="64"/>
        <v>1734.0171241830064</v>
      </c>
    </row>
    <row r="480" spans="2:30" x14ac:dyDescent="0.35">
      <c r="B480" s="20">
        <v>2504</v>
      </c>
      <c r="C480" s="19" t="s">
        <v>662</v>
      </c>
      <c r="D480" s="15" t="s">
        <v>1538</v>
      </c>
      <c r="E480" s="15" t="str">
        <f t="shared" si="58"/>
        <v>SUPERVISOR DE INFORMACION GEOLOGIA</v>
      </c>
      <c r="F480" s="15" t="str">
        <f t="shared" si="59"/>
        <v>EMPLEADO</v>
      </c>
      <c r="G480" s="19" t="s">
        <v>353</v>
      </c>
      <c r="H480" s="19">
        <f t="shared" si="60"/>
        <v>153</v>
      </c>
      <c r="I480" s="18">
        <f t="shared" si="61"/>
        <v>0</v>
      </c>
      <c r="J480" s="18">
        <f t="shared" si="62"/>
        <v>5</v>
      </c>
      <c r="K480" s="15" t="s">
        <v>276</v>
      </c>
      <c r="L480" s="16">
        <v>72699.800000000017</v>
      </c>
      <c r="M480" s="16">
        <v>8850</v>
      </c>
      <c r="N480" s="16">
        <v>3304</v>
      </c>
      <c r="O480" s="16">
        <v>7070.5599999999995</v>
      </c>
      <c r="P480" s="16">
        <v>7313.6399999999994</v>
      </c>
      <c r="Q480" s="16"/>
      <c r="R480" s="16"/>
      <c r="S480" s="16"/>
      <c r="T480" s="16">
        <v>68307.25</v>
      </c>
      <c r="U480" s="16"/>
      <c r="V480" s="16"/>
      <c r="W480" s="16">
        <v>3509.91</v>
      </c>
      <c r="X480" s="16"/>
      <c r="Y480" s="16"/>
      <c r="Z480" s="16">
        <v>507.4</v>
      </c>
      <c r="AA480" s="16">
        <v>2360</v>
      </c>
      <c r="AB480" s="16">
        <f t="shared" si="63"/>
        <v>168187.76</v>
      </c>
      <c r="AC480" s="15">
        <v>153</v>
      </c>
      <c r="AD480" s="17">
        <f t="shared" si="64"/>
        <v>1099.2664052287582</v>
      </c>
    </row>
    <row r="481" spans="2:30" x14ac:dyDescent="0.35">
      <c r="B481" s="20">
        <v>2505</v>
      </c>
      <c r="C481" s="19" t="s">
        <v>664</v>
      </c>
      <c r="D481" s="15" t="s">
        <v>1538</v>
      </c>
      <c r="E481" s="15" t="str">
        <f t="shared" si="58"/>
        <v>INGENIERO GEOLOGO</v>
      </c>
      <c r="F481" s="15" t="str">
        <f t="shared" si="59"/>
        <v>EMPLEADO</v>
      </c>
      <c r="G481" s="19" t="s">
        <v>666</v>
      </c>
      <c r="H481" s="19">
        <f t="shared" si="60"/>
        <v>153</v>
      </c>
      <c r="I481" s="18">
        <f t="shared" si="61"/>
        <v>0</v>
      </c>
      <c r="J481" s="18">
        <f t="shared" si="62"/>
        <v>0</v>
      </c>
      <c r="K481" s="15" t="s">
        <v>276</v>
      </c>
      <c r="L481" s="16">
        <v>111514.09999999999</v>
      </c>
      <c r="M481" s="16">
        <v>8850</v>
      </c>
      <c r="N481" s="16">
        <v>5068</v>
      </c>
      <c r="O481" s="16">
        <v>11585.81</v>
      </c>
      <c r="P481" s="16">
        <v>11658.21</v>
      </c>
      <c r="Q481" s="16"/>
      <c r="R481" s="16"/>
      <c r="S481" s="16"/>
      <c r="T481" s="16">
        <v>113233.65</v>
      </c>
      <c r="U481" s="16"/>
      <c r="V481" s="16"/>
      <c r="W481" s="16">
        <v>5402.48</v>
      </c>
      <c r="X481" s="16"/>
      <c r="Y481" s="16"/>
      <c r="Z481" s="16"/>
      <c r="AA481" s="16"/>
      <c r="AB481" s="16">
        <f t="shared" si="63"/>
        <v>267312.25</v>
      </c>
      <c r="AC481" s="15">
        <v>153</v>
      </c>
      <c r="AD481" s="17">
        <f t="shared" si="64"/>
        <v>1747.1388888888889</v>
      </c>
    </row>
    <row r="482" spans="2:30" x14ac:dyDescent="0.35">
      <c r="B482" s="20">
        <v>2506</v>
      </c>
      <c r="C482" s="19" t="s">
        <v>667</v>
      </c>
      <c r="D482" s="15" t="s">
        <v>1538</v>
      </c>
      <c r="E482" s="15" t="str">
        <f t="shared" si="58"/>
        <v>AUXILIAR DE MUESTRERO</v>
      </c>
      <c r="F482" s="15" t="str">
        <f t="shared" si="59"/>
        <v>SINDICALIZADO</v>
      </c>
      <c r="G482" s="19" t="s">
        <v>353</v>
      </c>
      <c r="H482" s="19">
        <f t="shared" si="60"/>
        <v>153</v>
      </c>
      <c r="I482" s="18">
        <f t="shared" si="61"/>
        <v>2</v>
      </c>
      <c r="J482" s="18">
        <f t="shared" si="62"/>
        <v>0</v>
      </c>
      <c r="K482" s="15" t="s">
        <v>276</v>
      </c>
      <c r="L482" s="16">
        <v>40829.25</v>
      </c>
      <c r="M482" s="16">
        <v>8850</v>
      </c>
      <c r="N482" s="16">
        <v>1612.5</v>
      </c>
      <c r="O482" s="16">
        <v>3235.7500000000005</v>
      </c>
      <c r="P482" s="16">
        <v>3814.2000000000003</v>
      </c>
      <c r="Q482" s="16"/>
      <c r="R482" s="16"/>
      <c r="S482" s="16"/>
      <c r="T482" s="16">
        <v>22440.600000000002</v>
      </c>
      <c r="U482" s="16"/>
      <c r="V482" s="16"/>
      <c r="W482" s="16"/>
      <c r="X482" s="16"/>
      <c r="Y482" s="16">
        <v>268.75</v>
      </c>
      <c r="Z482" s="16">
        <v>256.39999999999964</v>
      </c>
      <c r="AA482" s="16"/>
      <c r="AB482" s="16">
        <f t="shared" si="63"/>
        <v>80257.150000000009</v>
      </c>
      <c r="AC482" s="15">
        <v>153</v>
      </c>
      <c r="AD482" s="17">
        <f t="shared" si="64"/>
        <v>524.55653594771252</v>
      </c>
    </row>
    <row r="483" spans="2:30" x14ac:dyDescent="0.35">
      <c r="B483" s="20">
        <v>2508</v>
      </c>
      <c r="C483" s="19" t="s">
        <v>670</v>
      </c>
      <c r="D483" s="15" t="s">
        <v>1538</v>
      </c>
      <c r="E483" s="15" t="str">
        <f t="shared" si="58"/>
        <v>GEOLOGO ASISTENTE</v>
      </c>
      <c r="F483" s="15" t="str">
        <f t="shared" si="59"/>
        <v>EMPLEADO</v>
      </c>
      <c r="G483" s="19" t="s">
        <v>417</v>
      </c>
      <c r="H483" s="19">
        <f t="shared" si="60"/>
        <v>153</v>
      </c>
      <c r="I483" s="18">
        <f t="shared" si="61"/>
        <v>0</v>
      </c>
      <c r="J483" s="18">
        <f t="shared" si="62"/>
        <v>0</v>
      </c>
      <c r="K483" s="15" t="s">
        <v>276</v>
      </c>
      <c r="L483" s="16">
        <v>91774.800000000017</v>
      </c>
      <c r="M483" s="16">
        <v>8850</v>
      </c>
      <c r="N483" s="16">
        <v>3552</v>
      </c>
      <c r="O483" s="16">
        <v>9473.48</v>
      </c>
      <c r="P483" s="16">
        <v>9532.68</v>
      </c>
      <c r="Q483" s="16"/>
      <c r="R483" s="16"/>
      <c r="S483" s="16"/>
      <c r="T483" s="16">
        <v>88751.52</v>
      </c>
      <c r="U483" s="16"/>
      <c r="V483" s="16"/>
      <c r="W483" s="16">
        <v>4342.0600000000004</v>
      </c>
      <c r="X483" s="16"/>
      <c r="Y483" s="16"/>
      <c r="Z483" s="16"/>
      <c r="AA483" s="16"/>
      <c r="AB483" s="16">
        <f t="shared" si="63"/>
        <v>216276.54000000004</v>
      </c>
      <c r="AC483" s="15">
        <v>153</v>
      </c>
      <c r="AD483" s="17">
        <f t="shared" si="64"/>
        <v>1413.5721568627453</v>
      </c>
    </row>
    <row r="484" spans="2:30" x14ac:dyDescent="0.35">
      <c r="B484" s="20">
        <v>2509</v>
      </c>
      <c r="C484" s="19" t="s">
        <v>672</v>
      </c>
      <c r="D484" s="15" t="s">
        <v>1538</v>
      </c>
      <c r="E484" s="15" t="str">
        <f t="shared" si="58"/>
        <v>TECNICO GENERAL EN GEOLOGIA</v>
      </c>
      <c r="F484" s="15" t="str">
        <f t="shared" si="59"/>
        <v>EMPLEADO</v>
      </c>
      <c r="G484" s="19" t="s">
        <v>353</v>
      </c>
      <c r="H484" s="19">
        <f t="shared" si="60"/>
        <v>153</v>
      </c>
      <c r="I484" s="18">
        <f t="shared" si="61"/>
        <v>0</v>
      </c>
      <c r="J484" s="18">
        <f t="shared" si="62"/>
        <v>0</v>
      </c>
      <c r="K484" s="15" t="s">
        <v>276</v>
      </c>
      <c r="L484" s="16">
        <v>49763.56</v>
      </c>
      <c r="M484" s="16">
        <v>8850</v>
      </c>
      <c r="N484" s="16">
        <v>1926</v>
      </c>
      <c r="O484" s="16">
        <v>5168.96</v>
      </c>
      <c r="P484" s="16">
        <v>5168.96</v>
      </c>
      <c r="Q484" s="16"/>
      <c r="R484" s="16"/>
      <c r="S484" s="16"/>
      <c r="T484" s="16">
        <v>44968.079999999994</v>
      </c>
      <c r="U484" s="16"/>
      <c r="V484" s="16"/>
      <c r="W484" s="16">
        <v>2386.5500000000002</v>
      </c>
      <c r="X484" s="16"/>
      <c r="Y484" s="16"/>
      <c r="Z484" s="16"/>
      <c r="AA484" s="16"/>
      <c r="AB484" s="16">
        <f t="shared" si="63"/>
        <v>118232.11</v>
      </c>
      <c r="AC484" s="15">
        <v>153</v>
      </c>
      <c r="AD484" s="17">
        <f t="shared" si="64"/>
        <v>772.75888888888892</v>
      </c>
    </row>
    <row r="485" spans="2:30" x14ac:dyDescent="0.35">
      <c r="B485" s="20">
        <v>2510</v>
      </c>
      <c r="C485" s="19" t="s">
        <v>674</v>
      </c>
      <c r="D485" s="15" t="s">
        <v>1538</v>
      </c>
      <c r="E485" s="15" t="str">
        <f t="shared" si="58"/>
        <v>GERENTE EXPLORACION Y GEOLOGIA</v>
      </c>
      <c r="F485" s="15" t="str">
        <f t="shared" si="59"/>
        <v>EMPLEADO</v>
      </c>
      <c r="G485" s="19" t="s">
        <v>676</v>
      </c>
      <c r="H485" s="19">
        <f t="shared" si="60"/>
        <v>153</v>
      </c>
      <c r="I485" s="18">
        <f t="shared" si="61"/>
        <v>0</v>
      </c>
      <c r="J485" s="18">
        <f t="shared" si="62"/>
        <v>0</v>
      </c>
      <c r="K485" s="15" t="s">
        <v>276</v>
      </c>
      <c r="L485" s="16">
        <v>328498.50999999989</v>
      </c>
      <c r="M485" s="16">
        <v>8850</v>
      </c>
      <c r="N485" s="16">
        <v>12714</v>
      </c>
      <c r="O485" s="16">
        <v>34121.229999999996</v>
      </c>
      <c r="P485" s="16">
        <v>34121.229999999996</v>
      </c>
      <c r="Q485" s="16"/>
      <c r="R485" s="16"/>
      <c r="S485" s="16"/>
      <c r="T485" s="16">
        <v>394261.02</v>
      </c>
      <c r="U485" s="16"/>
      <c r="V485" s="16"/>
      <c r="W485" s="16">
        <v>17159.21</v>
      </c>
      <c r="X485" s="16"/>
      <c r="Y485" s="16"/>
      <c r="Z485" s="16"/>
      <c r="AA485" s="16"/>
      <c r="AB485" s="16">
        <f t="shared" si="63"/>
        <v>829725.19999999984</v>
      </c>
      <c r="AC485" s="15">
        <v>153</v>
      </c>
      <c r="AD485" s="17">
        <f t="shared" si="64"/>
        <v>5423.0405228758164</v>
      </c>
    </row>
    <row r="486" spans="2:30" x14ac:dyDescent="0.35">
      <c r="B486" s="20">
        <v>2511</v>
      </c>
      <c r="C486" s="19" t="s">
        <v>677</v>
      </c>
      <c r="D486" s="15" t="s">
        <v>1538</v>
      </c>
      <c r="E486" s="15" t="str">
        <f t="shared" si="58"/>
        <v>ANALISTA EN GEOTECNIA</v>
      </c>
      <c r="F486" s="15" t="str">
        <f t="shared" si="59"/>
        <v>EMPLEADO</v>
      </c>
      <c r="G486" s="19" t="s">
        <v>679</v>
      </c>
      <c r="H486" s="19">
        <f t="shared" si="60"/>
        <v>153</v>
      </c>
      <c r="I486" s="18">
        <f t="shared" si="61"/>
        <v>0</v>
      </c>
      <c r="J486" s="18">
        <f t="shared" si="62"/>
        <v>0</v>
      </c>
      <c r="K486" s="15" t="s">
        <v>276</v>
      </c>
      <c r="L486" s="16">
        <v>61734.48000000001</v>
      </c>
      <c r="M486" s="16">
        <v>8850</v>
      </c>
      <c r="N486" s="16">
        <v>2837.08</v>
      </c>
      <c r="O486" s="16">
        <v>6414.0500000000011</v>
      </c>
      <c r="P486" s="16">
        <v>6457.16</v>
      </c>
      <c r="Q486" s="16"/>
      <c r="R486" s="16"/>
      <c r="S486" s="16"/>
      <c r="T486" s="16">
        <v>78291.029999999984</v>
      </c>
      <c r="U486" s="16"/>
      <c r="V486" s="16">
        <v>323.31</v>
      </c>
      <c r="W486" s="16">
        <v>3483.11</v>
      </c>
      <c r="X486" s="16"/>
      <c r="Y486" s="16"/>
      <c r="Z486" s="16"/>
      <c r="AA486" s="16"/>
      <c r="AB486" s="16">
        <f t="shared" si="63"/>
        <v>168390.21999999997</v>
      </c>
      <c r="AC486" s="15">
        <v>153</v>
      </c>
      <c r="AD486" s="17">
        <f t="shared" si="64"/>
        <v>1100.5896732026142</v>
      </c>
    </row>
    <row r="487" spans="2:30" x14ac:dyDescent="0.35">
      <c r="B487" s="20">
        <v>2512</v>
      </c>
      <c r="C487" s="19" t="s">
        <v>680</v>
      </c>
      <c r="D487" s="15" t="s">
        <v>1538</v>
      </c>
      <c r="E487" s="15" t="str">
        <f t="shared" si="58"/>
        <v>INGENIERO GEOLOGO</v>
      </c>
      <c r="F487" s="15" t="str">
        <f t="shared" si="59"/>
        <v>EMPLEADO</v>
      </c>
      <c r="G487" s="19" t="s">
        <v>681</v>
      </c>
      <c r="H487" s="19">
        <f t="shared" si="60"/>
        <v>153</v>
      </c>
      <c r="I487" s="18">
        <f t="shared" si="61"/>
        <v>0</v>
      </c>
      <c r="J487" s="18">
        <f t="shared" si="62"/>
        <v>0</v>
      </c>
      <c r="K487" s="15" t="s">
        <v>276</v>
      </c>
      <c r="L487" s="16">
        <v>110681.49999999999</v>
      </c>
      <c r="M487" s="16">
        <v>8850</v>
      </c>
      <c r="N487" s="16">
        <v>5900.6</v>
      </c>
      <c r="O487" s="16">
        <v>8821.9399999999987</v>
      </c>
      <c r="P487" s="16">
        <v>11658.21</v>
      </c>
      <c r="Q487" s="16"/>
      <c r="R487" s="16"/>
      <c r="S487" s="16"/>
      <c r="T487" s="16">
        <v>113203.47000000002</v>
      </c>
      <c r="U487" s="16"/>
      <c r="V487" s="16"/>
      <c r="W487" s="16">
        <v>5371.8</v>
      </c>
      <c r="X487" s="16"/>
      <c r="Y487" s="16"/>
      <c r="Z487" s="16"/>
      <c r="AA487" s="16"/>
      <c r="AB487" s="16">
        <f t="shared" si="63"/>
        <v>264487.51999999996</v>
      </c>
      <c r="AC487" s="15">
        <v>153</v>
      </c>
      <c r="AD487" s="17">
        <f t="shared" si="64"/>
        <v>1728.6766013071892</v>
      </c>
    </row>
    <row r="488" spans="2:30" x14ac:dyDescent="0.35">
      <c r="B488" s="20">
        <v>2513</v>
      </c>
      <c r="C488" s="19" t="s">
        <v>682</v>
      </c>
      <c r="D488" s="15" t="s">
        <v>1538</v>
      </c>
      <c r="E488" s="15" t="str">
        <f t="shared" si="58"/>
        <v>GEOLOGO ASISTENTE B</v>
      </c>
      <c r="F488" s="15" t="str">
        <f t="shared" si="59"/>
        <v>EMPLEADO</v>
      </c>
      <c r="G488" s="19" t="s">
        <v>36</v>
      </c>
      <c r="H488" s="19">
        <f t="shared" si="60"/>
        <v>153</v>
      </c>
      <c r="I488" s="18">
        <f t="shared" si="61"/>
        <v>0</v>
      </c>
      <c r="J488" s="18">
        <f t="shared" si="62"/>
        <v>0</v>
      </c>
      <c r="K488" s="15" t="s">
        <v>276</v>
      </c>
      <c r="L488" s="16">
        <v>58134.909999999996</v>
      </c>
      <c r="M488" s="16">
        <v>8850</v>
      </c>
      <c r="N488" s="16">
        <v>2250</v>
      </c>
      <c r="O488" s="16">
        <v>6001.02</v>
      </c>
      <c r="P488" s="16">
        <v>6038.52</v>
      </c>
      <c r="Q488" s="16"/>
      <c r="R488" s="16"/>
      <c r="S488" s="16"/>
      <c r="T488" s="16">
        <v>88775.19</v>
      </c>
      <c r="U488" s="16"/>
      <c r="V488" s="16"/>
      <c r="W488" s="16">
        <v>3439.56</v>
      </c>
      <c r="X488" s="16"/>
      <c r="Y488" s="16"/>
      <c r="Z488" s="16"/>
      <c r="AA488" s="16"/>
      <c r="AB488" s="16">
        <f t="shared" si="63"/>
        <v>173489.2</v>
      </c>
      <c r="AC488" s="15">
        <v>153</v>
      </c>
      <c r="AD488" s="17">
        <f t="shared" si="64"/>
        <v>1133.916339869281</v>
      </c>
    </row>
    <row r="489" spans="2:30" x14ac:dyDescent="0.35">
      <c r="B489" s="20">
        <v>2514</v>
      </c>
      <c r="C489" s="19" t="s">
        <v>684</v>
      </c>
      <c r="D489" s="15" t="s">
        <v>1538</v>
      </c>
      <c r="E489" s="15" t="str">
        <f t="shared" si="58"/>
        <v>ASISTENTE DE GEOLOGIA</v>
      </c>
      <c r="F489" s="15" t="str">
        <f t="shared" si="59"/>
        <v>EMPLEADO</v>
      </c>
      <c r="G489" s="19" t="s">
        <v>686</v>
      </c>
      <c r="H489" s="19">
        <f t="shared" si="60"/>
        <v>153</v>
      </c>
      <c r="I489" s="18">
        <f t="shared" si="61"/>
        <v>0</v>
      </c>
      <c r="J489" s="18">
        <f t="shared" si="62"/>
        <v>0</v>
      </c>
      <c r="K489" s="15" t="s">
        <v>276</v>
      </c>
      <c r="L489" s="16">
        <v>71685.000000000015</v>
      </c>
      <c r="M489" s="16">
        <v>8850</v>
      </c>
      <c r="N489" s="16">
        <v>4318.8</v>
      </c>
      <c r="O489" s="16">
        <v>7600.38</v>
      </c>
      <c r="P489" s="16">
        <v>7600.38</v>
      </c>
      <c r="Q489" s="16"/>
      <c r="R489" s="16"/>
      <c r="S489" s="16"/>
      <c r="T489" s="16">
        <v>86989.159999999989</v>
      </c>
      <c r="U489" s="16"/>
      <c r="V489" s="16"/>
      <c r="W489" s="16">
        <v>3813.71</v>
      </c>
      <c r="X489" s="16"/>
      <c r="Y489" s="16"/>
      <c r="Z489" s="16"/>
      <c r="AA489" s="16"/>
      <c r="AB489" s="16">
        <f t="shared" si="63"/>
        <v>190857.43000000002</v>
      </c>
      <c r="AC489" s="15">
        <v>153</v>
      </c>
      <c r="AD489" s="17">
        <f t="shared" ref="AD489:AD520" si="65">AB489/AC489</f>
        <v>1247.4341830065362</v>
      </c>
    </row>
    <row r="490" spans="2:30" x14ac:dyDescent="0.35">
      <c r="B490" s="20">
        <v>2515</v>
      </c>
      <c r="C490" s="19" t="s">
        <v>687</v>
      </c>
      <c r="D490" s="15" t="s">
        <v>1538</v>
      </c>
      <c r="E490" s="15" t="str">
        <f t="shared" si="58"/>
        <v>JEFE GEOLOGIA Y EXPLORACION</v>
      </c>
      <c r="F490" s="15" t="str">
        <f t="shared" si="59"/>
        <v>EMPLEADO</v>
      </c>
      <c r="G490" s="19" t="s">
        <v>689</v>
      </c>
      <c r="H490" s="19">
        <f t="shared" si="60"/>
        <v>153</v>
      </c>
      <c r="I490" s="18">
        <f t="shared" si="61"/>
        <v>0</v>
      </c>
      <c r="J490" s="18">
        <f t="shared" si="62"/>
        <v>0</v>
      </c>
      <c r="K490" s="15" t="s">
        <v>276</v>
      </c>
      <c r="L490" s="16">
        <v>130860.99999999999</v>
      </c>
      <c r="M490" s="16">
        <v>8850</v>
      </c>
      <c r="N490" s="16">
        <v>6976.4</v>
      </c>
      <c r="O490" s="16">
        <v>13783.74</v>
      </c>
      <c r="P490" s="16">
        <v>13783.74</v>
      </c>
      <c r="Q490" s="16"/>
      <c r="R490" s="16"/>
      <c r="S490" s="16"/>
      <c r="T490" s="16">
        <v>134263.91</v>
      </c>
      <c r="U490" s="16"/>
      <c r="V490" s="16"/>
      <c r="W490" s="16">
        <v>6406.81</v>
      </c>
      <c r="X490" s="16"/>
      <c r="Y490" s="16"/>
      <c r="Z490" s="16"/>
      <c r="AA490" s="16"/>
      <c r="AB490" s="16">
        <f t="shared" si="63"/>
        <v>314925.59999999998</v>
      </c>
      <c r="AC490" s="15">
        <v>153</v>
      </c>
      <c r="AD490" s="17">
        <f t="shared" si="65"/>
        <v>2058.3372549019605</v>
      </c>
    </row>
    <row r="491" spans="2:30" x14ac:dyDescent="0.35">
      <c r="B491" s="20">
        <v>2519</v>
      </c>
      <c r="C491" s="19" t="s">
        <v>690</v>
      </c>
      <c r="D491" s="15" t="s">
        <v>1538</v>
      </c>
      <c r="E491" s="15" t="str">
        <f t="shared" si="58"/>
        <v>ADMINISTRADOR SISTEMAS DE GEOLOGIA</v>
      </c>
      <c r="F491" s="15" t="str">
        <f t="shared" si="59"/>
        <v>EMPLEADO</v>
      </c>
      <c r="G491" s="19" t="s">
        <v>692</v>
      </c>
      <c r="H491" s="19">
        <f t="shared" si="60"/>
        <v>153</v>
      </c>
      <c r="I491" s="18">
        <f t="shared" si="61"/>
        <v>0</v>
      </c>
      <c r="J491" s="18">
        <f t="shared" si="62"/>
        <v>0</v>
      </c>
      <c r="K491" s="15" t="s">
        <v>276</v>
      </c>
      <c r="L491" s="16">
        <v>76682.599999999977</v>
      </c>
      <c r="M491" s="16">
        <v>8850</v>
      </c>
      <c r="N491" s="16">
        <v>5118.1000000000004</v>
      </c>
      <c r="O491" s="16">
        <v>8016.24</v>
      </c>
      <c r="P491" s="16">
        <v>8180.07</v>
      </c>
      <c r="Q491" s="16"/>
      <c r="R491" s="16"/>
      <c r="S491" s="16"/>
      <c r="T491" s="16">
        <v>87673.25</v>
      </c>
      <c r="U491" s="16"/>
      <c r="V491" s="16"/>
      <c r="W491" s="16">
        <v>3977.37</v>
      </c>
      <c r="X491" s="16"/>
      <c r="Y491" s="16"/>
      <c r="Z491" s="16"/>
      <c r="AA491" s="16"/>
      <c r="AB491" s="16">
        <f t="shared" si="63"/>
        <v>198497.62999999998</v>
      </c>
      <c r="AC491" s="15">
        <v>153</v>
      </c>
      <c r="AD491" s="17">
        <f t="shared" si="65"/>
        <v>1297.370130718954</v>
      </c>
    </row>
    <row r="492" spans="2:30" x14ac:dyDescent="0.35">
      <c r="B492" s="20">
        <v>2520</v>
      </c>
      <c r="C492" s="19" t="s">
        <v>693</v>
      </c>
      <c r="D492" s="15" t="s">
        <v>1538</v>
      </c>
      <c r="E492" s="15" t="str">
        <f t="shared" si="58"/>
        <v>ASISTENTE DE GEOLOGIA</v>
      </c>
      <c r="F492" s="15" t="str">
        <f t="shared" si="59"/>
        <v>EMPLEADO</v>
      </c>
      <c r="G492" s="19" t="s">
        <v>18</v>
      </c>
      <c r="H492" s="19">
        <f t="shared" si="60"/>
        <v>153</v>
      </c>
      <c r="I492" s="18">
        <f t="shared" si="61"/>
        <v>0</v>
      </c>
      <c r="J492" s="18">
        <f t="shared" si="62"/>
        <v>0</v>
      </c>
      <c r="K492" s="15" t="s">
        <v>276</v>
      </c>
      <c r="L492" s="16">
        <v>70233.600000000006</v>
      </c>
      <c r="M492" s="16">
        <v>8850</v>
      </c>
      <c r="N492" s="16">
        <v>5770.2</v>
      </c>
      <c r="O492" s="16">
        <v>7600.38</v>
      </c>
      <c r="P492" s="16">
        <v>7600.38</v>
      </c>
      <c r="Q492" s="16"/>
      <c r="R492" s="16"/>
      <c r="S492" s="16"/>
      <c r="T492" s="16">
        <v>84934.829999999987</v>
      </c>
      <c r="U492" s="16"/>
      <c r="V492" s="16"/>
      <c r="W492" s="16">
        <v>3768.48</v>
      </c>
      <c r="X492" s="16"/>
      <c r="Y492" s="16"/>
      <c r="Z492" s="16"/>
      <c r="AA492" s="16"/>
      <c r="AB492" s="16">
        <f t="shared" si="63"/>
        <v>188757.87000000002</v>
      </c>
      <c r="AC492" s="15">
        <v>153</v>
      </c>
      <c r="AD492" s="17">
        <f t="shared" si="65"/>
        <v>1233.7115686274512</v>
      </c>
    </row>
    <row r="493" spans="2:30" x14ac:dyDescent="0.35">
      <c r="B493" s="20">
        <v>2521</v>
      </c>
      <c r="C493" s="19" t="s">
        <v>1446</v>
      </c>
      <c r="D493" s="15" t="s">
        <v>1538</v>
      </c>
      <c r="E493" s="15" t="str">
        <f t="shared" si="58"/>
        <v>AUXILIAR DE ING. INDUSTRIAL</v>
      </c>
      <c r="F493" s="15" t="str">
        <f t="shared" si="59"/>
        <v>EMPLEADO</v>
      </c>
      <c r="G493" s="19" t="s">
        <v>1547</v>
      </c>
      <c r="H493" s="19">
        <f t="shared" si="60"/>
        <v>153</v>
      </c>
      <c r="I493" s="18">
        <f t="shared" si="61"/>
        <v>0</v>
      </c>
      <c r="J493" s="18">
        <f t="shared" si="62"/>
        <v>0</v>
      </c>
      <c r="K493" s="15" t="s">
        <v>276</v>
      </c>
      <c r="L493" s="16">
        <v>55232.109999999986</v>
      </c>
      <c r="M493" s="16">
        <v>8850</v>
      </c>
      <c r="N493" s="16"/>
      <c r="O493" s="16">
        <v>5206.8</v>
      </c>
      <c r="P493" s="16">
        <v>5317.42</v>
      </c>
      <c r="Q493" s="16"/>
      <c r="R493" s="16"/>
      <c r="S493" s="16"/>
      <c r="T493" s="16">
        <v>2748.77</v>
      </c>
      <c r="U493" s="16"/>
      <c r="V493" s="16"/>
      <c r="W493" s="16">
        <v>1389.15</v>
      </c>
      <c r="X493" s="16"/>
      <c r="Y493" s="16"/>
      <c r="Z493" s="16">
        <v>2058</v>
      </c>
      <c r="AA493" s="16"/>
      <c r="AB493" s="16">
        <f t="shared" si="63"/>
        <v>76686.249999999985</v>
      </c>
      <c r="AC493" s="15">
        <v>153</v>
      </c>
      <c r="AD493" s="17">
        <f t="shared" si="65"/>
        <v>501.21732026143781</v>
      </c>
    </row>
    <row r="494" spans="2:30" x14ac:dyDescent="0.35">
      <c r="B494" s="20">
        <v>2522</v>
      </c>
      <c r="C494" s="19" t="s">
        <v>694</v>
      </c>
      <c r="D494" s="15" t="s">
        <v>1538</v>
      </c>
      <c r="E494" s="15" t="str">
        <f t="shared" si="58"/>
        <v>SUPERVISOR DE ACARREO</v>
      </c>
      <c r="F494" s="15" t="str">
        <f t="shared" si="59"/>
        <v>EMPLEADO</v>
      </c>
      <c r="G494" s="19" t="s">
        <v>41</v>
      </c>
      <c r="H494" s="19">
        <f t="shared" si="60"/>
        <v>153</v>
      </c>
      <c r="I494" s="18">
        <f t="shared" si="61"/>
        <v>1</v>
      </c>
      <c r="J494" s="18">
        <f t="shared" si="62"/>
        <v>0</v>
      </c>
      <c r="K494" s="15" t="s">
        <v>8</v>
      </c>
      <c r="L494" s="16">
        <v>72699.800000000017</v>
      </c>
      <c r="M494" s="16">
        <v>8850</v>
      </c>
      <c r="N494" s="16">
        <v>3304</v>
      </c>
      <c r="O494" s="16">
        <v>7455.2400000000007</v>
      </c>
      <c r="P494" s="16">
        <v>7600.38</v>
      </c>
      <c r="Q494" s="16"/>
      <c r="R494" s="16">
        <v>3917.6</v>
      </c>
      <c r="S494" s="16">
        <v>489.7</v>
      </c>
      <c r="T494" s="16">
        <v>70208.78</v>
      </c>
      <c r="U494" s="16"/>
      <c r="V494" s="16">
        <v>29333.21</v>
      </c>
      <c r="W494" s="16">
        <v>4223.16</v>
      </c>
      <c r="X494" s="16"/>
      <c r="Y494" s="16"/>
      <c r="Z494" s="16"/>
      <c r="AA494" s="16"/>
      <c r="AB494" s="16">
        <f t="shared" si="63"/>
        <v>208081.87000000002</v>
      </c>
      <c r="AC494" s="15">
        <v>153</v>
      </c>
      <c r="AD494" s="17">
        <f t="shared" si="65"/>
        <v>1360.0122222222224</v>
      </c>
    </row>
    <row r="495" spans="2:30" x14ac:dyDescent="0.35">
      <c r="B495" s="20">
        <v>2523</v>
      </c>
      <c r="C495" s="19" t="s">
        <v>695</v>
      </c>
      <c r="D495" s="15" t="s">
        <v>1538</v>
      </c>
      <c r="E495" s="15" t="str">
        <f t="shared" si="58"/>
        <v>ANALISTA DE ING. INDUSTRIAL</v>
      </c>
      <c r="F495" s="15" t="str">
        <f t="shared" si="59"/>
        <v>EMPLEADO</v>
      </c>
      <c r="G495" s="19" t="s">
        <v>353</v>
      </c>
      <c r="H495" s="19">
        <f t="shared" si="60"/>
        <v>153</v>
      </c>
      <c r="I495" s="18">
        <f t="shared" si="61"/>
        <v>0</v>
      </c>
      <c r="J495" s="18">
        <f t="shared" si="62"/>
        <v>0</v>
      </c>
      <c r="K495" s="15" t="s">
        <v>276</v>
      </c>
      <c r="L495" s="16">
        <v>73171.800000000017</v>
      </c>
      <c r="M495" s="16">
        <v>8850</v>
      </c>
      <c r="N495" s="16">
        <v>2832</v>
      </c>
      <c r="O495" s="16">
        <v>7448.16</v>
      </c>
      <c r="P495" s="16">
        <v>7600.38</v>
      </c>
      <c r="Q495" s="16"/>
      <c r="R495" s="16"/>
      <c r="S495" s="16"/>
      <c r="T495" s="16">
        <v>28828.01</v>
      </c>
      <c r="U495" s="16"/>
      <c r="V495" s="16"/>
      <c r="W495" s="16">
        <v>2711.96</v>
      </c>
      <c r="X495" s="16"/>
      <c r="Y495" s="16"/>
      <c r="Z495" s="16"/>
      <c r="AA495" s="16"/>
      <c r="AB495" s="16">
        <f t="shared" si="63"/>
        <v>131442.31000000003</v>
      </c>
      <c r="AC495" s="15">
        <v>153</v>
      </c>
      <c r="AD495" s="17">
        <f t="shared" si="65"/>
        <v>859.1000653594773</v>
      </c>
    </row>
    <row r="496" spans="2:30" x14ac:dyDescent="0.35">
      <c r="B496" s="20">
        <v>2524</v>
      </c>
      <c r="C496" s="19" t="s">
        <v>697</v>
      </c>
      <c r="D496" s="15" t="s">
        <v>1538</v>
      </c>
      <c r="E496" s="15" t="str">
        <f t="shared" si="58"/>
        <v>ANALISTA DE ING. INDUSTRIAL</v>
      </c>
      <c r="F496" s="15" t="str">
        <f t="shared" si="59"/>
        <v>EMPLEADO</v>
      </c>
      <c r="G496" s="19" t="s">
        <v>698</v>
      </c>
      <c r="H496" s="19">
        <f t="shared" si="60"/>
        <v>153</v>
      </c>
      <c r="I496" s="18">
        <f t="shared" si="61"/>
        <v>0</v>
      </c>
      <c r="J496" s="18">
        <f t="shared" si="62"/>
        <v>0</v>
      </c>
      <c r="K496" s="15" t="s">
        <v>276</v>
      </c>
      <c r="L496" s="16">
        <v>71649.600000000006</v>
      </c>
      <c r="M496" s="16">
        <v>8850</v>
      </c>
      <c r="N496" s="16">
        <v>4354.2</v>
      </c>
      <c r="O496" s="16">
        <v>7350.22</v>
      </c>
      <c r="P496" s="16">
        <v>7553.18</v>
      </c>
      <c r="Q496" s="16"/>
      <c r="R496" s="16"/>
      <c r="S496" s="16"/>
      <c r="T496" s="16">
        <v>44031.320000000007</v>
      </c>
      <c r="U496" s="16"/>
      <c r="V496" s="16"/>
      <c r="W496" s="16">
        <v>2888.29</v>
      </c>
      <c r="X496" s="16"/>
      <c r="Y496" s="16"/>
      <c r="Z496" s="16">
        <v>472</v>
      </c>
      <c r="AA496" s="16"/>
      <c r="AB496" s="16">
        <f t="shared" si="63"/>
        <v>146204.81000000003</v>
      </c>
      <c r="AC496" s="15">
        <v>153</v>
      </c>
      <c r="AD496" s="17">
        <f t="shared" si="65"/>
        <v>955.58699346405251</v>
      </c>
    </row>
    <row r="497" spans="2:30" x14ac:dyDescent="0.35">
      <c r="B497" s="20">
        <v>2526</v>
      </c>
      <c r="C497" s="19" t="s">
        <v>701</v>
      </c>
      <c r="D497" s="15" t="s">
        <v>1538</v>
      </c>
      <c r="E497" s="15" t="str">
        <f t="shared" si="58"/>
        <v>ANALISTA DE ING. INDUSTRIAL</v>
      </c>
      <c r="F497" s="15" t="str">
        <f t="shared" si="59"/>
        <v>EMPLEADO</v>
      </c>
      <c r="G497" s="19" t="s">
        <v>702</v>
      </c>
      <c r="H497" s="19">
        <f t="shared" si="60"/>
        <v>153</v>
      </c>
      <c r="I497" s="18">
        <f t="shared" si="61"/>
        <v>0</v>
      </c>
      <c r="J497" s="18">
        <f t="shared" si="62"/>
        <v>0</v>
      </c>
      <c r="K497" s="15" t="s">
        <v>276</v>
      </c>
      <c r="L497" s="16">
        <v>72157.000000000015</v>
      </c>
      <c r="M497" s="16">
        <v>8850</v>
      </c>
      <c r="N497" s="16">
        <v>3846.8</v>
      </c>
      <c r="O497" s="16">
        <v>6236.3</v>
      </c>
      <c r="P497" s="16">
        <v>7600.38</v>
      </c>
      <c r="Q497" s="16"/>
      <c r="R497" s="16"/>
      <c r="S497" s="16"/>
      <c r="T497" s="16">
        <v>44031.320000000007</v>
      </c>
      <c r="U497" s="16"/>
      <c r="V497" s="16"/>
      <c r="W497" s="16">
        <v>2838.73</v>
      </c>
      <c r="X497" s="16"/>
      <c r="Y497" s="16"/>
      <c r="Z497" s="16"/>
      <c r="AA497" s="16"/>
      <c r="AB497" s="16">
        <f t="shared" si="63"/>
        <v>145560.53000000006</v>
      </c>
      <c r="AC497" s="15">
        <v>153</v>
      </c>
      <c r="AD497" s="17">
        <f t="shared" si="65"/>
        <v>951.37601307189584</v>
      </c>
    </row>
    <row r="498" spans="2:30" x14ac:dyDescent="0.35">
      <c r="B498" s="20">
        <v>2527</v>
      </c>
      <c r="C498" s="19" t="s">
        <v>703</v>
      </c>
      <c r="D498" s="15" t="s">
        <v>1538</v>
      </c>
      <c r="E498" s="15" t="str">
        <f t="shared" si="58"/>
        <v>SUPERVISOR DE ACARREO</v>
      </c>
      <c r="F498" s="15" t="str">
        <f t="shared" si="59"/>
        <v>EMPLEADO</v>
      </c>
      <c r="G498" s="19" t="s">
        <v>704</v>
      </c>
      <c r="H498" s="19">
        <f t="shared" si="60"/>
        <v>153</v>
      </c>
      <c r="I498" s="18">
        <f t="shared" si="61"/>
        <v>0</v>
      </c>
      <c r="J498" s="18">
        <f t="shared" si="62"/>
        <v>0</v>
      </c>
      <c r="K498" s="15" t="s">
        <v>8</v>
      </c>
      <c r="L498" s="16">
        <v>72157</v>
      </c>
      <c r="M498" s="16">
        <v>8850</v>
      </c>
      <c r="N498" s="16">
        <v>3846.8</v>
      </c>
      <c r="O498" s="16">
        <v>7502.4400000000005</v>
      </c>
      <c r="P498" s="16">
        <v>7600.38</v>
      </c>
      <c r="Q498" s="16"/>
      <c r="R498" s="16">
        <v>5074</v>
      </c>
      <c r="S498" s="16">
        <v>634.25</v>
      </c>
      <c r="T498" s="16">
        <v>68108.89</v>
      </c>
      <c r="U498" s="16"/>
      <c r="V498" s="16">
        <v>29333.21</v>
      </c>
      <c r="W498" s="16">
        <v>4030.38</v>
      </c>
      <c r="X498" s="16"/>
      <c r="Y498" s="16"/>
      <c r="Z498" s="16"/>
      <c r="AA498" s="16"/>
      <c r="AB498" s="16">
        <f t="shared" si="63"/>
        <v>207137.35</v>
      </c>
      <c r="AC498" s="15">
        <v>153</v>
      </c>
      <c r="AD498" s="17">
        <f t="shared" si="65"/>
        <v>1353.838888888889</v>
      </c>
    </row>
    <row r="499" spans="2:30" x14ac:dyDescent="0.35">
      <c r="B499" s="20">
        <v>2528</v>
      </c>
      <c r="C499" s="19" t="s">
        <v>705</v>
      </c>
      <c r="D499" s="15" t="s">
        <v>1538</v>
      </c>
      <c r="E499" s="15" t="str">
        <f t="shared" si="58"/>
        <v>JEFE ING. INDUSTRIAL</v>
      </c>
      <c r="F499" s="15" t="str">
        <f t="shared" si="59"/>
        <v>EMPLEADO</v>
      </c>
      <c r="G499" s="19" t="s">
        <v>689</v>
      </c>
      <c r="H499" s="19">
        <f t="shared" si="60"/>
        <v>153</v>
      </c>
      <c r="I499" s="18">
        <f t="shared" si="61"/>
        <v>0</v>
      </c>
      <c r="J499" s="18">
        <f t="shared" si="62"/>
        <v>0</v>
      </c>
      <c r="K499" s="15" t="s">
        <v>276</v>
      </c>
      <c r="L499" s="16">
        <v>90502.000000000015</v>
      </c>
      <c r="M499" s="16">
        <v>8850</v>
      </c>
      <c r="N499" s="16">
        <v>4824.8</v>
      </c>
      <c r="O499" s="16">
        <v>9532.68</v>
      </c>
      <c r="P499" s="16">
        <v>9532.68</v>
      </c>
      <c r="Q499" s="16"/>
      <c r="R499" s="16"/>
      <c r="S499" s="16"/>
      <c r="T499" s="16">
        <v>85084.1</v>
      </c>
      <c r="U499" s="16"/>
      <c r="V499" s="16"/>
      <c r="W499" s="16">
        <v>4269.78</v>
      </c>
      <c r="X499" s="16"/>
      <c r="Y499" s="16"/>
      <c r="Z499" s="16"/>
      <c r="AA499" s="16"/>
      <c r="AB499" s="16">
        <f t="shared" si="63"/>
        <v>212596.04</v>
      </c>
      <c r="AC499" s="15">
        <v>153</v>
      </c>
      <c r="AD499" s="17">
        <f t="shared" si="65"/>
        <v>1389.5166013071896</v>
      </c>
    </row>
    <row r="500" spans="2:30" x14ac:dyDescent="0.35">
      <c r="B500" s="20">
        <v>2530</v>
      </c>
      <c r="C500" s="19" t="s">
        <v>707</v>
      </c>
      <c r="D500" s="15" t="s">
        <v>1538</v>
      </c>
      <c r="E500" s="15" t="str">
        <f t="shared" si="58"/>
        <v>JEFE DE CAPACITACION</v>
      </c>
      <c r="F500" s="15" t="str">
        <f t="shared" si="59"/>
        <v>EMPLEADO</v>
      </c>
      <c r="G500" s="19" t="s">
        <v>278</v>
      </c>
      <c r="H500" s="19">
        <f t="shared" si="60"/>
        <v>153</v>
      </c>
      <c r="I500" s="18">
        <f t="shared" si="61"/>
        <v>0</v>
      </c>
      <c r="J500" s="18">
        <f t="shared" si="62"/>
        <v>0</v>
      </c>
      <c r="K500" s="15" t="s">
        <v>276</v>
      </c>
      <c r="L500" s="16">
        <v>125816.65</v>
      </c>
      <c r="M500" s="16">
        <v>8850</v>
      </c>
      <c r="N500" s="16">
        <v>6707.46</v>
      </c>
      <c r="O500" s="16">
        <v>13252.42</v>
      </c>
      <c r="P500" s="16">
        <v>13252.42</v>
      </c>
      <c r="Q500" s="16"/>
      <c r="R500" s="16"/>
      <c r="S500" s="16"/>
      <c r="T500" s="16">
        <v>34627.25</v>
      </c>
      <c r="U500" s="16"/>
      <c r="V500" s="16"/>
      <c r="W500" s="16">
        <v>4147.47</v>
      </c>
      <c r="X500" s="16"/>
      <c r="Y500" s="16"/>
      <c r="Z500" s="16"/>
      <c r="AA500" s="16"/>
      <c r="AB500" s="16">
        <f t="shared" si="63"/>
        <v>206653.67</v>
      </c>
      <c r="AC500" s="15">
        <v>153</v>
      </c>
      <c r="AD500" s="17">
        <f t="shared" si="65"/>
        <v>1350.6775816993465</v>
      </c>
    </row>
    <row r="501" spans="2:30" x14ac:dyDescent="0.35">
      <c r="B501" s="20">
        <v>2531</v>
      </c>
      <c r="C501" s="19" t="s">
        <v>710</v>
      </c>
      <c r="D501" s="15" t="s">
        <v>1538</v>
      </c>
      <c r="E501" s="15" t="str">
        <f t="shared" si="58"/>
        <v>ASISTENTE ADMINISTRATIVO</v>
      </c>
      <c r="F501" s="15" t="str">
        <f t="shared" si="59"/>
        <v>EMPLEADO</v>
      </c>
      <c r="G501" s="19" t="s">
        <v>18</v>
      </c>
      <c r="H501" s="19">
        <f t="shared" si="60"/>
        <v>153</v>
      </c>
      <c r="I501" s="18">
        <f t="shared" si="61"/>
        <v>0</v>
      </c>
      <c r="J501" s="18">
        <f t="shared" si="62"/>
        <v>0</v>
      </c>
      <c r="K501" s="15" t="s">
        <v>276</v>
      </c>
      <c r="L501" s="16">
        <v>66503.320000000007</v>
      </c>
      <c r="M501" s="16">
        <v>8850</v>
      </c>
      <c r="N501" s="16">
        <v>4509.24</v>
      </c>
      <c r="O501" s="16">
        <v>3286.58</v>
      </c>
      <c r="P501" s="16">
        <v>7101.26</v>
      </c>
      <c r="Q501" s="16"/>
      <c r="R501" s="16"/>
      <c r="S501" s="16"/>
      <c r="T501" s="16">
        <v>44415.5</v>
      </c>
      <c r="U501" s="16"/>
      <c r="V501" s="16"/>
      <c r="W501" s="16">
        <v>2702.48</v>
      </c>
      <c r="X501" s="16"/>
      <c r="Y501" s="16"/>
      <c r="Z501" s="16"/>
      <c r="AA501" s="16"/>
      <c r="AB501" s="16">
        <f t="shared" si="63"/>
        <v>137368.38000000003</v>
      </c>
      <c r="AC501" s="15">
        <v>153</v>
      </c>
      <c r="AD501" s="17">
        <f t="shared" si="65"/>
        <v>897.83254901960811</v>
      </c>
    </row>
    <row r="502" spans="2:30" x14ac:dyDescent="0.35">
      <c r="B502" s="20">
        <v>2532</v>
      </c>
      <c r="C502" s="19" t="s">
        <v>711</v>
      </c>
      <c r="D502" s="15" t="s">
        <v>1538</v>
      </c>
      <c r="E502" s="15" t="str">
        <f t="shared" si="58"/>
        <v>SUPERVISOR DE MINA</v>
      </c>
      <c r="F502" s="15" t="str">
        <f t="shared" si="59"/>
        <v>EMPLEADO</v>
      </c>
      <c r="G502" s="19" t="s">
        <v>712</v>
      </c>
      <c r="H502" s="19">
        <f t="shared" si="60"/>
        <v>153</v>
      </c>
      <c r="I502" s="18">
        <f t="shared" si="61"/>
        <v>0</v>
      </c>
      <c r="J502" s="18">
        <f t="shared" si="62"/>
        <v>0</v>
      </c>
      <c r="K502" s="15" t="s">
        <v>276</v>
      </c>
      <c r="L502" s="16">
        <v>85160.140000000014</v>
      </c>
      <c r="M502" s="16">
        <v>8850</v>
      </c>
      <c r="N502" s="16">
        <v>5819.52</v>
      </c>
      <c r="O502" s="16">
        <v>8438.31</v>
      </c>
      <c r="P502" s="16">
        <v>9097.9699999999993</v>
      </c>
      <c r="Q502" s="16"/>
      <c r="R502" s="16"/>
      <c r="S502" s="16"/>
      <c r="T502" s="16">
        <v>96672.159999999989</v>
      </c>
      <c r="U502" s="16"/>
      <c r="V502" s="16"/>
      <c r="W502" s="16">
        <v>4630.3100000000004</v>
      </c>
      <c r="X502" s="16"/>
      <c r="Y502" s="16"/>
      <c r="Z502" s="16"/>
      <c r="AA502" s="16"/>
      <c r="AB502" s="16">
        <f t="shared" si="63"/>
        <v>218668.41</v>
      </c>
      <c r="AC502" s="15">
        <v>153</v>
      </c>
      <c r="AD502" s="17">
        <f t="shared" si="65"/>
        <v>1429.2052941176471</v>
      </c>
    </row>
    <row r="503" spans="2:30" x14ac:dyDescent="0.35">
      <c r="B503" s="20">
        <v>2533</v>
      </c>
      <c r="C503" s="19" t="s">
        <v>713</v>
      </c>
      <c r="D503" s="15" t="s">
        <v>1538</v>
      </c>
      <c r="E503" s="15" t="str">
        <f t="shared" si="58"/>
        <v>GERENTE OPERACION MINA</v>
      </c>
      <c r="F503" s="15" t="str">
        <f t="shared" si="59"/>
        <v>EMPLEADO</v>
      </c>
      <c r="G503" s="19" t="s">
        <v>715</v>
      </c>
      <c r="H503" s="19">
        <f t="shared" si="60"/>
        <v>153</v>
      </c>
      <c r="I503" s="18">
        <f t="shared" si="61"/>
        <v>0</v>
      </c>
      <c r="J503" s="18">
        <f t="shared" si="62"/>
        <v>0</v>
      </c>
      <c r="K503" s="15" t="s">
        <v>276</v>
      </c>
      <c r="L503" s="16">
        <v>311228.64999999991</v>
      </c>
      <c r="M503" s="16">
        <v>8850</v>
      </c>
      <c r="N503" s="16">
        <v>29983.86</v>
      </c>
      <c r="O503" s="16">
        <v>33909.33</v>
      </c>
      <c r="P503" s="16">
        <v>34121.229999999996</v>
      </c>
      <c r="Q503" s="16"/>
      <c r="R503" s="16"/>
      <c r="S503" s="16"/>
      <c r="T503" s="16">
        <v>907175.88</v>
      </c>
      <c r="U503" s="16"/>
      <c r="V503" s="16"/>
      <c r="W503" s="16">
        <v>28575.62</v>
      </c>
      <c r="X503" s="16"/>
      <c r="Y503" s="16"/>
      <c r="Z503" s="16"/>
      <c r="AA503" s="16"/>
      <c r="AB503" s="16">
        <f t="shared" si="63"/>
        <v>1353844.57</v>
      </c>
      <c r="AC503" s="15">
        <v>153</v>
      </c>
      <c r="AD503" s="17">
        <f t="shared" si="65"/>
        <v>8848.6573202614381</v>
      </c>
    </row>
    <row r="504" spans="2:30" x14ac:dyDescent="0.35">
      <c r="B504" s="20">
        <v>2534</v>
      </c>
      <c r="C504" s="19" t="s">
        <v>716</v>
      </c>
      <c r="D504" s="15" t="s">
        <v>1538</v>
      </c>
      <c r="E504" s="15" t="str">
        <f t="shared" si="58"/>
        <v>SUPERINTENDENTE DE SEGURIDAD E HIGIENE</v>
      </c>
      <c r="F504" s="15" t="str">
        <f t="shared" si="59"/>
        <v>EMPLEADO</v>
      </c>
      <c r="G504" s="19" t="s">
        <v>305</v>
      </c>
      <c r="H504" s="19">
        <f t="shared" si="60"/>
        <v>153</v>
      </c>
      <c r="I504" s="18">
        <f t="shared" si="61"/>
        <v>0</v>
      </c>
      <c r="J504" s="18">
        <f t="shared" si="62"/>
        <v>0</v>
      </c>
      <c r="K504" s="15" t="s">
        <v>276</v>
      </c>
      <c r="L504" s="16">
        <v>153563.45999999996</v>
      </c>
      <c r="M504" s="16">
        <v>8850</v>
      </c>
      <c r="N504" s="16">
        <v>6979</v>
      </c>
      <c r="O504" s="16">
        <v>14060.250000000002</v>
      </c>
      <c r="P504" s="16">
        <v>16054.250000000002</v>
      </c>
      <c r="Q504" s="16"/>
      <c r="R504" s="16"/>
      <c r="S504" s="16"/>
      <c r="T504" s="16">
        <v>157002.56</v>
      </c>
      <c r="U504" s="16"/>
      <c r="V504" s="16"/>
      <c r="W504" s="16">
        <v>7146.26</v>
      </c>
      <c r="X504" s="16"/>
      <c r="Y504" s="16"/>
      <c r="Z504" s="16"/>
      <c r="AA504" s="16"/>
      <c r="AB504" s="16">
        <f t="shared" si="63"/>
        <v>363655.77999999997</v>
      </c>
      <c r="AC504" s="15">
        <v>153</v>
      </c>
      <c r="AD504" s="17">
        <f t="shared" si="65"/>
        <v>2376.8351633986927</v>
      </c>
    </row>
    <row r="505" spans="2:30" x14ac:dyDescent="0.35">
      <c r="B505" s="20">
        <v>2535</v>
      </c>
      <c r="C505" s="19" t="s">
        <v>718</v>
      </c>
      <c r="D505" s="15" t="s">
        <v>1538</v>
      </c>
      <c r="E505" s="15" t="str">
        <f t="shared" si="58"/>
        <v>SUPERINTENDENTE DE MINA B</v>
      </c>
      <c r="F505" s="15" t="str">
        <f t="shared" si="59"/>
        <v>EMPLEADO</v>
      </c>
      <c r="G505" s="19" t="s">
        <v>719</v>
      </c>
      <c r="H505" s="19">
        <f t="shared" si="60"/>
        <v>153</v>
      </c>
      <c r="I505" s="18">
        <f t="shared" si="61"/>
        <v>0</v>
      </c>
      <c r="J505" s="18">
        <f t="shared" si="62"/>
        <v>0</v>
      </c>
      <c r="K505" s="15" t="s">
        <v>276</v>
      </c>
      <c r="L505" s="16">
        <v>151494.67999999996</v>
      </c>
      <c r="M505" s="16">
        <v>8850</v>
      </c>
      <c r="N505" s="16">
        <v>9047.7799999999988</v>
      </c>
      <c r="O505" s="16">
        <v>15633.01</v>
      </c>
      <c r="P505" s="16">
        <v>16054.250000000002</v>
      </c>
      <c r="Q505" s="16"/>
      <c r="R505" s="16"/>
      <c r="S505" s="16"/>
      <c r="T505" s="16">
        <v>165875</v>
      </c>
      <c r="U505" s="16"/>
      <c r="V505" s="16"/>
      <c r="W505" s="16">
        <v>7495.1</v>
      </c>
      <c r="X505" s="16"/>
      <c r="Y505" s="16"/>
      <c r="Z505" s="16"/>
      <c r="AA505" s="16"/>
      <c r="AB505" s="16">
        <f t="shared" si="63"/>
        <v>374449.81999999995</v>
      </c>
      <c r="AC505" s="15">
        <v>153</v>
      </c>
      <c r="AD505" s="17">
        <f t="shared" si="65"/>
        <v>2447.3844444444439</v>
      </c>
    </row>
    <row r="506" spans="2:30" x14ac:dyDescent="0.35">
      <c r="B506" s="20">
        <v>2536</v>
      </c>
      <c r="C506" s="19" t="s">
        <v>720</v>
      </c>
      <c r="D506" s="15" t="s">
        <v>1538</v>
      </c>
      <c r="E506" s="15" t="str">
        <f t="shared" si="58"/>
        <v>SUPERVISOR DE MINA</v>
      </c>
      <c r="F506" s="15" t="str">
        <f t="shared" si="59"/>
        <v>EMPLEADO</v>
      </c>
      <c r="G506" s="19" t="s">
        <v>278</v>
      </c>
      <c r="H506" s="19">
        <f t="shared" si="60"/>
        <v>153</v>
      </c>
      <c r="I506" s="18">
        <f t="shared" si="61"/>
        <v>0</v>
      </c>
      <c r="J506" s="18">
        <f t="shared" si="62"/>
        <v>4</v>
      </c>
      <c r="K506" s="15" t="s">
        <v>276</v>
      </c>
      <c r="L506" s="16">
        <v>86459.66</v>
      </c>
      <c r="M506" s="16">
        <v>8850</v>
      </c>
      <c r="N506" s="16">
        <v>4520</v>
      </c>
      <c r="O506" s="16">
        <v>8429.84</v>
      </c>
      <c r="P506" s="16">
        <v>8855.02</v>
      </c>
      <c r="Q506" s="16"/>
      <c r="R506" s="16"/>
      <c r="S506" s="16"/>
      <c r="T506" s="16">
        <v>96672.159999999989</v>
      </c>
      <c r="U506" s="16"/>
      <c r="V506" s="16"/>
      <c r="W506" s="16">
        <v>4405.7299999999996</v>
      </c>
      <c r="X506" s="16"/>
      <c r="Y506" s="16"/>
      <c r="Z506" s="16"/>
      <c r="AA506" s="16">
        <v>2429.52</v>
      </c>
      <c r="AB506" s="16">
        <f t="shared" si="63"/>
        <v>215762.89</v>
      </c>
      <c r="AC506" s="15">
        <v>153</v>
      </c>
      <c r="AD506" s="17">
        <f t="shared" si="65"/>
        <v>1410.2149673202616</v>
      </c>
    </row>
    <row r="507" spans="2:30" x14ac:dyDescent="0.35">
      <c r="B507" s="20">
        <v>2537</v>
      </c>
      <c r="C507" s="19" t="s">
        <v>721</v>
      </c>
      <c r="D507" s="15" t="s">
        <v>1538</v>
      </c>
      <c r="E507" s="15" t="str">
        <f t="shared" si="58"/>
        <v>SUPERINTENDENTE DE MINA A</v>
      </c>
      <c r="F507" s="15" t="str">
        <f t="shared" si="59"/>
        <v>EMPLEADO</v>
      </c>
      <c r="G507" s="19" t="s">
        <v>676</v>
      </c>
      <c r="H507" s="19">
        <f t="shared" si="60"/>
        <v>153</v>
      </c>
      <c r="I507" s="18">
        <f t="shared" si="61"/>
        <v>0</v>
      </c>
      <c r="J507" s="18">
        <f t="shared" si="62"/>
        <v>0</v>
      </c>
      <c r="K507" s="15" t="s">
        <v>276</v>
      </c>
      <c r="L507" s="16">
        <v>193145.25</v>
      </c>
      <c r="M507" s="16">
        <v>8850</v>
      </c>
      <c r="N507" s="16">
        <v>14577</v>
      </c>
      <c r="O507" s="16">
        <v>20633.57</v>
      </c>
      <c r="P507" s="16">
        <v>20772.25</v>
      </c>
      <c r="Q507" s="16"/>
      <c r="R507" s="16"/>
      <c r="S507" s="16"/>
      <c r="T507" s="16">
        <v>468311.47000000009</v>
      </c>
      <c r="U507" s="16"/>
      <c r="V507" s="16"/>
      <c r="W507" s="16">
        <v>15636.44</v>
      </c>
      <c r="X507" s="16"/>
      <c r="Y507" s="16"/>
      <c r="Z507" s="16"/>
      <c r="AA507" s="16"/>
      <c r="AB507" s="16">
        <f t="shared" si="63"/>
        <v>741925.98</v>
      </c>
      <c r="AC507" s="15">
        <v>153</v>
      </c>
      <c r="AD507" s="17">
        <f t="shared" si="65"/>
        <v>4849.1894117647062</v>
      </c>
    </row>
    <row r="508" spans="2:30" x14ac:dyDescent="0.35">
      <c r="B508" s="20">
        <v>2538</v>
      </c>
      <c r="C508" s="19" t="s">
        <v>723</v>
      </c>
      <c r="D508" s="15" t="s">
        <v>1538</v>
      </c>
      <c r="E508" s="15" t="str">
        <f t="shared" si="58"/>
        <v>SUPERVISOR GENERAL MINA B</v>
      </c>
      <c r="F508" s="15" t="str">
        <f t="shared" si="59"/>
        <v>EMPLEADO</v>
      </c>
      <c r="G508" s="19" t="s">
        <v>278</v>
      </c>
      <c r="H508" s="19">
        <f t="shared" si="60"/>
        <v>153</v>
      </c>
      <c r="I508" s="18">
        <f t="shared" si="61"/>
        <v>0</v>
      </c>
      <c r="J508" s="18">
        <f t="shared" si="62"/>
        <v>0</v>
      </c>
      <c r="K508" s="15" t="s">
        <v>276</v>
      </c>
      <c r="L508" s="16">
        <v>103866.75</v>
      </c>
      <c r="M508" s="16">
        <v>8850</v>
      </c>
      <c r="N508" s="16">
        <v>4020</v>
      </c>
      <c r="O508" s="16">
        <v>6830.66</v>
      </c>
      <c r="P508" s="16">
        <v>10716.68</v>
      </c>
      <c r="Q508" s="16"/>
      <c r="R508" s="16"/>
      <c r="S508" s="16"/>
      <c r="T508" s="16">
        <v>148060.46</v>
      </c>
      <c r="U508" s="16"/>
      <c r="V508" s="16"/>
      <c r="W508" s="16">
        <v>5863.61</v>
      </c>
      <c r="X508" s="16"/>
      <c r="Y508" s="16"/>
      <c r="Z508" s="16">
        <v>720.25</v>
      </c>
      <c r="AA508" s="16"/>
      <c r="AB508" s="16">
        <f t="shared" si="63"/>
        <v>287487.90999999997</v>
      </c>
      <c r="AC508" s="15">
        <v>153</v>
      </c>
      <c r="AD508" s="17">
        <f t="shared" si="65"/>
        <v>1879.0059477124182</v>
      </c>
    </row>
    <row r="509" spans="2:30" x14ac:dyDescent="0.35">
      <c r="B509" s="20">
        <v>2539</v>
      </c>
      <c r="C509" s="19" t="s">
        <v>725</v>
      </c>
      <c r="D509" s="15" t="s">
        <v>1538</v>
      </c>
      <c r="E509" s="15" t="str">
        <f t="shared" si="58"/>
        <v>SUPERVISOR DE MINA</v>
      </c>
      <c r="F509" s="15" t="str">
        <f t="shared" si="59"/>
        <v>EMPLEADO</v>
      </c>
      <c r="G509" s="19" t="s">
        <v>726</v>
      </c>
      <c r="H509" s="19">
        <f t="shared" si="60"/>
        <v>153</v>
      </c>
      <c r="I509" s="18">
        <f t="shared" si="61"/>
        <v>0</v>
      </c>
      <c r="J509" s="18">
        <f t="shared" si="62"/>
        <v>0</v>
      </c>
      <c r="K509" s="15" t="s">
        <v>276</v>
      </c>
      <c r="L509" s="16">
        <v>85767.520000000019</v>
      </c>
      <c r="M509" s="16">
        <v>8850</v>
      </c>
      <c r="N509" s="16">
        <v>5212.1399999999994</v>
      </c>
      <c r="O509" s="16">
        <v>7925.58</v>
      </c>
      <c r="P509" s="16">
        <v>9097.9699999999993</v>
      </c>
      <c r="Q509" s="16"/>
      <c r="R509" s="16"/>
      <c r="S509" s="16">
        <v>151.84</v>
      </c>
      <c r="T509" s="16">
        <v>111601.85999999999</v>
      </c>
      <c r="U509" s="16"/>
      <c r="V509" s="16">
        <v>1214.76</v>
      </c>
      <c r="W509" s="16">
        <v>4936.76</v>
      </c>
      <c r="X509" s="16"/>
      <c r="Y509" s="16"/>
      <c r="Z509" s="16"/>
      <c r="AA509" s="16"/>
      <c r="AB509" s="16">
        <f t="shared" si="63"/>
        <v>234758.43000000002</v>
      </c>
      <c r="AC509" s="15">
        <v>153</v>
      </c>
      <c r="AD509" s="17">
        <f t="shared" si="65"/>
        <v>1534.3688235294119</v>
      </c>
    </row>
    <row r="510" spans="2:30" x14ac:dyDescent="0.35">
      <c r="B510" s="20">
        <v>2540</v>
      </c>
      <c r="C510" s="19" t="s">
        <v>727</v>
      </c>
      <c r="D510" s="15" t="s">
        <v>1538</v>
      </c>
      <c r="E510" s="15" t="str">
        <f t="shared" si="58"/>
        <v>INGENIERO DE PLANEACION</v>
      </c>
      <c r="F510" s="15" t="str">
        <f t="shared" si="59"/>
        <v>EMPLEADO</v>
      </c>
      <c r="G510" s="19" t="s">
        <v>730</v>
      </c>
      <c r="H510" s="19">
        <f t="shared" si="60"/>
        <v>153</v>
      </c>
      <c r="I510" s="18">
        <f t="shared" si="61"/>
        <v>0</v>
      </c>
      <c r="J510" s="18">
        <f t="shared" si="62"/>
        <v>0</v>
      </c>
      <c r="K510" s="15" t="s">
        <v>276</v>
      </c>
      <c r="L510" s="16">
        <v>78206.599999999977</v>
      </c>
      <c r="M510" s="16">
        <v>8850</v>
      </c>
      <c r="N510" s="16">
        <v>3594.1</v>
      </c>
      <c r="O510" s="16">
        <v>7125.97</v>
      </c>
      <c r="P510" s="16">
        <v>8180.07</v>
      </c>
      <c r="Q510" s="16"/>
      <c r="R510" s="16"/>
      <c r="S510" s="16"/>
      <c r="T510" s="16">
        <v>57447.829999999987</v>
      </c>
      <c r="U510" s="16"/>
      <c r="V510" s="16"/>
      <c r="W510" s="16">
        <v>3293.12</v>
      </c>
      <c r="X510" s="16"/>
      <c r="Y510" s="16"/>
      <c r="Z510" s="16"/>
      <c r="AA510" s="16"/>
      <c r="AB510" s="16">
        <f t="shared" si="63"/>
        <v>166697.68999999997</v>
      </c>
      <c r="AC510" s="15">
        <v>153</v>
      </c>
      <c r="AD510" s="17">
        <f t="shared" si="65"/>
        <v>1089.5273856209149</v>
      </c>
    </row>
    <row r="511" spans="2:30" x14ac:dyDescent="0.35">
      <c r="B511" s="20">
        <v>2541</v>
      </c>
      <c r="C511" s="19" t="s">
        <v>731</v>
      </c>
      <c r="D511" s="15" t="s">
        <v>1538</v>
      </c>
      <c r="E511" s="15" t="str">
        <f t="shared" si="58"/>
        <v>SUPERVISOR SEGURIDAD E HIGIENE B</v>
      </c>
      <c r="F511" s="15" t="str">
        <f t="shared" si="59"/>
        <v>EMPLEADO</v>
      </c>
      <c r="G511" s="19" t="s">
        <v>353</v>
      </c>
      <c r="H511" s="19">
        <f t="shared" si="60"/>
        <v>153</v>
      </c>
      <c r="I511" s="18">
        <f t="shared" si="61"/>
        <v>0</v>
      </c>
      <c r="J511" s="18">
        <f t="shared" si="62"/>
        <v>0</v>
      </c>
      <c r="K511" s="15" t="s">
        <v>276</v>
      </c>
      <c r="L511" s="16">
        <v>65666.999999999985</v>
      </c>
      <c r="M511" s="16">
        <v>8850</v>
      </c>
      <c r="N511" s="16">
        <v>2607.6</v>
      </c>
      <c r="O511" s="16">
        <v>6605.92</v>
      </c>
      <c r="P511" s="16">
        <v>6827.4599999999991</v>
      </c>
      <c r="Q511" s="16"/>
      <c r="R511" s="16"/>
      <c r="S511" s="16"/>
      <c r="T511" s="16">
        <v>29986.51</v>
      </c>
      <c r="U511" s="16"/>
      <c r="V511" s="16"/>
      <c r="W511" s="16">
        <v>2388.98</v>
      </c>
      <c r="X511" s="16"/>
      <c r="Y511" s="16"/>
      <c r="Z511" s="16"/>
      <c r="AA511" s="16"/>
      <c r="AB511" s="16">
        <f t="shared" si="63"/>
        <v>122933.46999999997</v>
      </c>
      <c r="AC511" s="15">
        <v>153</v>
      </c>
      <c r="AD511" s="17">
        <f t="shared" si="65"/>
        <v>803.48673202614361</v>
      </c>
    </row>
    <row r="512" spans="2:30" x14ac:dyDescent="0.35">
      <c r="B512" s="20">
        <v>2543</v>
      </c>
      <c r="C512" s="19" t="s">
        <v>733</v>
      </c>
      <c r="D512" s="15" t="s">
        <v>1538</v>
      </c>
      <c r="E512" s="15" t="str">
        <f t="shared" si="58"/>
        <v>JEFE DE PLANEACION</v>
      </c>
      <c r="F512" s="15" t="str">
        <f t="shared" si="59"/>
        <v>EMPLEADO</v>
      </c>
      <c r="G512" s="19" t="s">
        <v>735</v>
      </c>
      <c r="H512" s="19">
        <f t="shared" si="60"/>
        <v>153</v>
      </c>
      <c r="I512" s="18">
        <f t="shared" si="61"/>
        <v>0</v>
      </c>
      <c r="J512" s="18">
        <f t="shared" si="62"/>
        <v>0</v>
      </c>
      <c r="K512" s="15" t="s">
        <v>276</v>
      </c>
      <c r="L512" s="16">
        <v>100985.75</v>
      </c>
      <c r="M512" s="16">
        <v>8850</v>
      </c>
      <c r="N512" s="16">
        <v>6901</v>
      </c>
      <c r="O512" s="16">
        <v>10788.7</v>
      </c>
      <c r="P512" s="16">
        <v>10788.7</v>
      </c>
      <c r="Q512" s="16"/>
      <c r="R512" s="16"/>
      <c r="S512" s="16"/>
      <c r="T512" s="16">
        <v>116245.73999999999</v>
      </c>
      <c r="U512" s="16"/>
      <c r="V512" s="16"/>
      <c r="W512" s="16">
        <v>5205.43</v>
      </c>
      <c r="X512" s="16"/>
      <c r="Y512" s="16"/>
      <c r="Z512" s="16"/>
      <c r="AA512" s="16"/>
      <c r="AB512" s="16">
        <f t="shared" si="63"/>
        <v>259765.31999999998</v>
      </c>
      <c r="AC512" s="15">
        <v>153</v>
      </c>
      <c r="AD512" s="17">
        <f t="shared" si="65"/>
        <v>1697.8125490196078</v>
      </c>
    </row>
    <row r="513" spans="2:30" x14ac:dyDescent="0.35">
      <c r="B513" s="20">
        <v>2544</v>
      </c>
      <c r="C513" s="19" t="s">
        <v>736</v>
      </c>
      <c r="D513" s="15" t="s">
        <v>1538</v>
      </c>
      <c r="E513" s="15" t="str">
        <f t="shared" si="58"/>
        <v>INGENIERO DE PLANEACION</v>
      </c>
      <c r="F513" s="15" t="str">
        <f t="shared" si="59"/>
        <v>EMPLEADO</v>
      </c>
      <c r="G513" s="19" t="s">
        <v>54</v>
      </c>
      <c r="H513" s="19">
        <f t="shared" si="60"/>
        <v>153</v>
      </c>
      <c r="I513" s="18">
        <f t="shared" si="61"/>
        <v>0</v>
      </c>
      <c r="J513" s="18">
        <f t="shared" si="62"/>
        <v>0</v>
      </c>
      <c r="K513" s="15" t="s">
        <v>276</v>
      </c>
      <c r="L513" s="16">
        <v>77698.599999999977</v>
      </c>
      <c r="M513" s="16">
        <v>8850</v>
      </c>
      <c r="N513" s="16">
        <v>4102.1000000000004</v>
      </c>
      <c r="O513" s="16">
        <v>5966.46</v>
      </c>
      <c r="P513" s="16">
        <v>8180.07</v>
      </c>
      <c r="Q513" s="16"/>
      <c r="R513" s="16"/>
      <c r="S513" s="16"/>
      <c r="T513" s="16">
        <v>40879.64</v>
      </c>
      <c r="U513" s="16"/>
      <c r="V513" s="16"/>
      <c r="W513" s="16">
        <v>3073.86</v>
      </c>
      <c r="X513" s="16"/>
      <c r="Y513" s="16"/>
      <c r="Z513" s="16"/>
      <c r="AA513" s="16"/>
      <c r="AB513" s="16">
        <f t="shared" si="63"/>
        <v>148750.72999999998</v>
      </c>
      <c r="AC513" s="15">
        <v>153</v>
      </c>
      <c r="AD513" s="17">
        <f t="shared" si="65"/>
        <v>972.22699346405216</v>
      </c>
    </row>
    <row r="514" spans="2:30" x14ac:dyDescent="0.35">
      <c r="B514" s="20">
        <v>2545</v>
      </c>
      <c r="C514" s="19" t="s">
        <v>737</v>
      </c>
      <c r="D514" s="15" t="s">
        <v>1538</v>
      </c>
      <c r="E514" s="15" t="str">
        <f t="shared" si="58"/>
        <v>SUPERVISOR DE MINA</v>
      </c>
      <c r="F514" s="15" t="str">
        <f t="shared" si="59"/>
        <v>EMPLEADO</v>
      </c>
      <c r="G514" s="19" t="s">
        <v>54</v>
      </c>
      <c r="H514" s="19">
        <f t="shared" si="60"/>
        <v>153</v>
      </c>
      <c r="I514" s="18">
        <f t="shared" si="61"/>
        <v>0</v>
      </c>
      <c r="J514" s="18">
        <f t="shared" si="62"/>
        <v>7</v>
      </c>
      <c r="K514" s="15" t="s">
        <v>276</v>
      </c>
      <c r="L514" s="16">
        <v>78206.599999999977</v>
      </c>
      <c r="M514" s="16">
        <v>8850</v>
      </c>
      <c r="N514" s="16">
        <v>3594.1</v>
      </c>
      <c r="O514" s="16">
        <v>7150.1</v>
      </c>
      <c r="P514" s="16">
        <v>8180.07</v>
      </c>
      <c r="Q514" s="16"/>
      <c r="R514" s="16"/>
      <c r="S514" s="16"/>
      <c r="T514" s="16">
        <v>51940.91</v>
      </c>
      <c r="U514" s="16"/>
      <c r="V514" s="16"/>
      <c r="W514" s="16">
        <v>3377.33</v>
      </c>
      <c r="X514" s="16"/>
      <c r="Y514" s="16"/>
      <c r="Z514" s="16"/>
      <c r="AA514" s="16"/>
      <c r="AB514" s="16">
        <f t="shared" si="63"/>
        <v>161299.10999999999</v>
      </c>
      <c r="AC514" s="15">
        <v>153</v>
      </c>
      <c r="AD514" s="17">
        <f t="shared" si="65"/>
        <v>1054.2425490196078</v>
      </c>
    </row>
    <row r="515" spans="2:30" x14ac:dyDescent="0.35">
      <c r="B515" s="20">
        <v>2546</v>
      </c>
      <c r="C515" s="19" t="s">
        <v>738</v>
      </c>
      <c r="D515" s="15" t="s">
        <v>1538</v>
      </c>
      <c r="E515" s="15" t="str">
        <f t="shared" si="58"/>
        <v>SUPERVISOR DE MINA</v>
      </c>
      <c r="F515" s="15" t="str">
        <f t="shared" si="59"/>
        <v>EMPLEADO</v>
      </c>
      <c r="G515" s="19" t="s">
        <v>739</v>
      </c>
      <c r="H515" s="19">
        <f t="shared" si="60"/>
        <v>153</v>
      </c>
      <c r="I515" s="18">
        <f t="shared" si="61"/>
        <v>0</v>
      </c>
      <c r="J515" s="18">
        <f t="shared" si="62"/>
        <v>0</v>
      </c>
      <c r="K515" s="15" t="s">
        <v>276</v>
      </c>
      <c r="L515" s="16">
        <v>85160.140000000014</v>
      </c>
      <c r="M515" s="16">
        <v>8850</v>
      </c>
      <c r="N515" s="16">
        <v>5819.52</v>
      </c>
      <c r="O515" s="16">
        <v>7592.24</v>
      </c>
      <c r="P515" s="16">
        <v>9097.9699999999993</v>
      </c>
      <c r="Q515" s="16"/>
      <c r="R515" s="16"/>
      <c r="S515" s="16"/>
      <c r="T515" s="16">
        <v>69386.080000000002</v>
      </c>
      <c r="U515" s="16"/>
      <c r="V515" s="16"/>
      <c r="W515" s="16">
        <v>3809.7</v>
      </c>
      <c r="X515" s="16"/>
      <c r="Y515" s="16"/>
      <c r="Z515" s="16"/>
      <c r="AA515" s="16"/>
      <c r="AB515" s="16">
        <f t="shared" si="63"/>
        <v>189715.65000000002</v>
      </c>
      <c r="AC515" s="15">
        <v>153</v>
      </c>
      <c r="AD515" s="17">
        <f t="shared" si="65"/>
        <v>1239.9715686274512</v>
      </c>
    </row>
    <row r="516" spans="2:30" x14ac:dyDescent="0.35">
      <c r="B516" s="20">
        <v>2547</v>
      </c>
      <c r="C516" s="19" t="s">
        <v>740</v>
      </c>
      <c r="D516" s="15" t="s">
        <v>1538</v>
      </c>
      <c r="E516" s="15" t="str">
        <f t="shared" si="58"/>
        <v>SUPERVISOR DE MINA</v>
      </c>
      <c r="F516" s="15" t="str">
        <f t="shared" si="59"/>
        <v>EMPLEADO</v>
      </c>
      <c r="G516" s="19" t="s">
        <v>712</v>
      </c>
      <c r="H516" s="19">
        <f t="shared" si="60"/>
        <v>153</v>
      </c>
      <c r="I516" s="18">
        <f t="shared" si="61"/>
        <v>0</v>
      </c>
      <c r="J516" s="18">
        <f t="shared" si="62"/>
        <v>0</v>
      </c>
      <c r="K516" s="15" t="s">
        <v>276</v>
      </c>
      <c r="L516" s="16">
        <v>87589.66</v>
      </c>
      <c r="M516" s="16">
        <v>8850</v>
      </c>
      <c r="N516" s="16">
        <v>3390</v>
      </c>
      <c r="O516" s="16">
        <v>8855.01</v>
      </c>
      <c r="P516" s="16">
        <v>8186.9</v>
      </c>
      <c r="Q516" s="16"/>
      <c r="R516" s="16"/>
      <c r="S516" s="16"/>
      <c r="T516" s="16">
        <v>66551.3</v>
      </c>
      <c r="U516" s="16"/>
      <c r="V516" s="16"/>
      <c r="W516" s="16">
        <v>4055.48</v>
      </c>
      <c r="X516" s="16"/>
      <c r="Y516" s="16">
        <v>607.38</v>
      </c>
      <c r="Z516" s="16"/>
      <c r="AA516" s="16"/>
      <c r="AB516" s="16">
        <f t="shared" si="63"/>
        <v>186870.97</v>
      </c>
      <c r="AC516" s="15">
        <v>153</v>
      </c>
      <c r="AD516" s="17">
        <f t="shared" si="65"/>
        <v>1221.3788888888889</v>
      </c>
    </row>
    <row r="517" spans="2:30" x14ac:dyDescent="0.35">
      <c r="B517" s="20">
        <v>2549</v>
      </c>
      <c r="C517" s="19" t="s">
        <v>741</v>
      </c>
      <c r="D517" s="15" t="s">
        <v>1538</v>
      </c>
      <c r="E517" s="15" t="str">
        <f t="shared" ref="E517:E580" si="66">VLOOKUP(B517,CAT,2,FALSE)</f>
        <v>JEFE FORTIF Y NVOS. PROYECTOS</v>
      </c>
      <c r="F517" s="15" t="str">
        <f t="shared" ref="F517:F580" si="67">VLOOKUP(B517,CAT,3,FALSE)</f>
        <v>EMPLEADO</v>
      </c>
      <c r="G517" s="19" t="s">
        <v>743</v>
      </c>
      <c r="H517" s="19">
        <f t="shared" ref="H517:H580" si="68">IF(DATEDIF(G517,$I$2,"d")+1&gt;$J$2,$J$2,DATEDIF(G517,$I$2,"d")+1)</f>
        <v>153</v>
      </c>
      <c r="I517" s="18">
        <f t="shared" ref="I517:I580" si="69">IFERROR(VLOOKUP(B517,faltas,5,FALSE),0)</f>
        <v>0</v>
      </c>
      <c r="J517" s="18">
        <f t="shared" ref="J517:J580" si="70">IFERROR(VLOOKUP(B517,incapacidad,3,FALSE),0)</f>
        <v>0</v>
      </c>
      <c r="K517" s="15" t="s">
        <v>276</v>
      </c>
      <c r="L517" s="16">
        <v>109903.2</v>
      </c>
      <c r="M517" s="16">
        <v>8850</v>
      </c>
      <c r="N517" s="16">
        <v>6678.9</v>
      </c>
      <c r="O517" s="16">
        <v>9678.07</v>
      </c>
      <c r="P517" s="16">
        <v>11658.21</v>
      </c>
      <c r="Q517" s="16"/>
      <c r="R517" s="16"/>
      <c r="S517" s="16"/>
      <c r="T517" s="16">
        <v>96387.95</v>
      </c>
      <c r="U517" s="16"/>
      <c r="V517" s="16"/>
      <c r="W517" s="16">
        <v>5014.47</v>
      </c>
      <c r="X517" s="16"/>
      <c r="Y517" s="16"/>
      <c r="Z517" s="16"/>
      <c r="AA517" s="16"/>
      <c r="AB517" s="16">
        <f t="shared" ref="AB517:AB580" si="71">SUM(L517:W517)-SUM(X517:AA517)</f>
        <v>248170.79999999996</v>
      </c>
      <c r="AC517" s="15">
        <v>153</v>
      </c>
      <c r="AD517" s="17">
        <f t="shared" si="65"/>
        <v>1622.0313725490194</v>
      </c>
    </row>
    <row r="518" spans="2:30" x14ac:dyDescent="0.35">
      <c r="B518" s="20">
        <v>2550</v>
      </c>
      <c r="C518" s="19" t="s">
        <v>744</v>
      </c>
      <c r="D518" s="15" t="s">
        <v>1538</v>
      </c>
      <c r="E518" s="15" t="str">
        <f t="shared" si="66"/>
        <v>SUPERVISOR DE MINA</v>
      </c>
      <c r="F518" s="15" t="str">
        <f t="shared" si="67"/>
        <v>EMPLEADO</v>
      </c>
      <c r="G518" s="19" t="s">
        <v>745</v>
      </c>
      <c r="H518" s="19">
        <f t="shared" si="68"/>
        <v>153</v>
      </c>
      <c r="I518" s="18">
        <f t="shared" si="69"/>
        <v>0</v>
      </c>
      <c r="J518" s="18">
        <f t="shared" si="70"/>
        <v>0</v>
      </c>
      <c r="K518" s="15" t="s">
        <v>276</v>
      </c>
      <c r="L518" s="16">
        <v>87589.66</v>
      </c>
      <c r="M518" s="16">
        <v>8850</v>
      </c>
      <c r="N518" s="16">
        <v>3390</v>
      </c>
      <c r="O518" s="16">
        <v>7747.6</v>
      </c>
      <c r="P518" s="16">
        <v>9097.9699999999993</v>
      </c>
      <c r="Q518" s="16"/>
      <c r="R518" s="16"/>
      <c r="S518" s="16"/>
      <c r="T518" s="16">
        <v>69386.080000000002</v>
      </c>
      <c r="U518" s="16"/>
      <c r="V518" s="16"/>
      <c r="W518" s="16">
        <v>3924.11</v>
      </c>
      <c r="X518" s="16"/>
      <c r="Y518" s="16"/>
      <c r="Z518" s="16"/>
      <c r="AA518" s="16"/>
      <c r="AB518" s="16">
        <f t="shared" si="71"/>
        <v>189985.41999999998</v>
      </c>
      <c r="AC518" s="15">
        <v>153</v>
      </c>
      <c r="AD518" s="17">
        <f t="shared" si="65"/>
        <v>1241.73477124183</v>
      </c>
    </row>
    <row r="519" spans="2:30" x14ac:dyDescent="0.35">
      <c r="B519" s="20">
        <v>2553</v>
      </c>
      <c r="C519" s="19" t="s">
        <v>746</v>
      </c>
      <c r="D519" s="15" t="s">
        <v>1538</v>
      </c>
      <c r="E519" s="15" t="str">
        <f t="shared" si="66"/>
        <v>JEFE DE PROYECTO</v>
      </c>
      <c r="F519" s="15" t="str">
        <f t="shared" si="67"/>
        <v>EMPLEADO</v>
      </c>
      <c r="G519" s="19" t="s">
        <v>712</v>
      </c>
      <c r="H519" s="19">
        <f t="shared" si="68"/>
        <v>153</v>
      </c>
      <c r="I519" s="18">
        <f t="shared" si="69"/>
        <v>0</v>
      </c>
      <c r="J519" s="18">
        <f t="shared" si="70"/>
        <v>0</v>
      </c>
      <c r="K519" s="15" t="s">
        <v>276</v>
      </c>
      <c r="L519" s="16">
        <v>110790.09999999999</v>
      </c>
      <c r="M519" s="16">
        <v>8850</v>
      </c>
      <c r="N519" s="16">
        <v>5792</v>
      </c>
      <c r="O519" s="16">
        <v>11580.38</v>
      </c>
      <c r="P519" s="16">
        <v>11658.21</v>
      </c>
      <c r="Q519" s="16"/>
      <c r="R519" s="16"/>
      <c r="S519" s="16"/>
      <c r="T519" s="16">
        <v>96387.95</v>
      </c>
      <c r="U519" s="16"/>
      <c r="V519" s="16"/>
      <c r="W519" s="16">
        <v>5356.56</v>
      </c>
      <c r="X519" s="16"/>
      <c r="Y519" s="16"/>
      <c r="Z519" s="16"/>
      <c r="AA519" s="16"/>
      <c r="AB519" s="16">
        <f t="shared" si="71"/>
        <v>250415.19999999995</v>
      </c>
      <c r="AC519" s="15">
        <v>153</v>
      </c>
      <c r="AD519" s="17">
        <f t="shared" si="65"/>
        <v>1636.700653594771</v>
      </c>
    </row>
    <row r="520" spans="2:30" x14ac:dyDescent="0.35">
      <c r="B520" s="20">
        <v>2556</v>
      </c>
      <c r="C520" s="19" t="s">
        <v>1447</v>
      </c>
      <c r="D520" s="15" t="s">
        <v>1538</v>
      </c>
      <c r="E520" s="15" t="str">
        <f t="shared" si="66"/>
        <v>SUPERVISOR SEGURIDAD E HIGIENE B</v>
      </c>
      <c r="F520" s="15" t="str">
        <f t="shared" si="67"/>
        <v>EMPLEADO</v>
      </c>
      <c r="G520" s="19" t="s">
        <v>1553</v>
      </c>
      <c r="H520" s="19">
        <f t="shared" si="68"/>
        <v>118</v>
      </c>
      <c r="I520" s="18">
        <f t="shared" si="69"/>
        <v>0</v>
      </c>
      <c r="J520" s="18">
        <f t="shared" si="70"/>
        <v>0</v>
      </c>
      <c r="K520" s="15" t="s">
        <v>276</v>
      </c>
      <c r="L520" s="16">
        <v>53434.599999999984</v>
      </c>
      <c r="M520" s="16">
        <v>7080</v>
      </c>
      <c r="N520" s="16"/>
      <c r="O520" s="16">
        <v>5252.2999999999993</v>
      </c>
      <c r="P520" s="16">
        <v>5343.4599999999991</v>
      </c>
      <c r="Q520" s="16"/>
      <c r="R520" s="16"/>
      <c r="S520" s="16"/>
      <c r="T520" s="16">
        <v>19281.509999999998</v>
      </c>
      <c r="U520" s="16"/>
      <c r="V520" s="16"/>
      <c r="W520" s="16">
        <v>590.69000000000005</v>
      </c>
      <c r="X520" s="16"/>
      <c r="Y520" s="16"/>
      <c r="Z520" s="16"/>
      <c r="AA520" s="16"/>
      <c r="AB520" s="16">
        <f t="shared" si="71"/>
        <v>90982.559999999983</v>
      </c>
      <c r="AC520" s="15">
        <v>153</v>
      </c>
      <c r="AD520" s="17">
        <f t="shared" si="65"/>
        <v>594.65725490196064</v>
      </c>
    </row>
    <row r="521" spans="2:30" x14ac:dyDescent="0.35">
      <c r="B521" s="20">
        <v>2557</v>
      </c>
      <c r="C521" s="19" t="s">
        <v>748</v>
      </c>
      <c r="D521" s="15" t="s">
        <v>1538</v>
      </c>
      <c r="E521" s="15" t="str">
        <f t="shared" si="66"/>
        <v>SUPERVISOR SEGURIDAD E HIGIENE A</v>
      </c>
      <c r="F521" s="15" t="str">
        <f t="shared" si="67"/>
        <v>EMPLEADO</v>
      </c>
      <c r="G521" s="19" t="s">
        <v>1559</v>
      </c>
      <c r="H521" s="19">
        <f t="shared" si="68"/>
        <v>153</v>
      </c>
      <c r="I521" s="18">
        <f t="shared" si="69"/>
        <v>0</v>
      </c>
      <c r="J521" s="18">
        <f t="shared" si="70"/>
        <v>0</v>
      </c>
      <c r="K521" s="15" t="s">
        <v>276</v>
      </c>
      <c r="L521" s="16">
        <v>64850.799999999981</v>
      </c>
      <c r="M521" s="16">
        <v>8850</v>
      </c>
      <c r="N521" s="16">
        <v>3423.8</v>
      </c>
      <c r="O521" s="16">
        <v>6341.98</v>
      </c>
      <c r="P521" s="16">
        <v>6827.4599999999991</v>
      </c>
      <c r="Q521" s="16"/>
      <c r="R521" s="16"/>
      <c r="S521" s="16"/>
      <c r="T521" s="16">
        <v>48355.57</v>
      </c>
      <c r="U521" s="16"/>
      <c r="V521" s="16"/>
      <c r="W521" s="16">
        <v>2695.71</v>
      </c>
      <c r="X521" s="16"/>
      <c r="Y521" s="16"/>
      <c r="Z521" s="16"/>
      <c r="AA521" s="16"/>
      <c r="AB521" s="16">
        <f t="shared" si="71"/>
        <v>141345.31999999998</v>
      </c>
      <c r="AC521" s="15">
        <v>153</v>
      </c>
      <c r="AD521" s="17">
        <f t="shared" ref="AD521:AD552" si="72">AB521/AC521</f>
        <v>923.82562091503257</v>
      </c>
    </row>
    <row r="522" spans="2:30" x14ac:dyDescent="0.35">
      <c r="B522" s="20">
        <v>2558</v>
      </c>
      <c r="C522" s="19" t="s">
        <v>749</v>
      </c>
      <c r="D522" s="15" t="s">
        <v>1538</v>
      </c>
      <c r="E522" s="15" t="str">
        <f t="shared" si="66"/>
        <v>JEFE SEGURIDAD E HIGIENE</v>
      </c>
      <c r="F522" s="15" t="str">
        <f t="shared" si="67"/>
        <v>EMPLEADO</v>
      </c>
      <c r="G522" s="19" t="s">
        <v>1558</v>
      </c>
      <c r="H522" s="19">
        <f t="shared" si="68"/>
        <v>153</v>
      </c>
      <c r="I522" s="18">
        <f t="shared" si="69"/>
        <v>0</v>
      </c>
      <c r="J522" s="18">
        <f t="shared" si="70"/>
        <v>0</v>
      </c>
      <c r="K522" s="15" t="s">
        <v>276</v>
      </c>
      <c r="L522" s="16">
        <v>128262.65000000001</v>
      </c>
      <c r="M522" s="16">
        <v>8850</v>
      </c>
      <c r="N522" s="16">
        <v>6837.86</v>
      </c>
      <c r="O522" s="16">
        <v>5258.46</v>
      </c>
      <c r="P522" s="16">
        <v>13510.08</v>
      </c>
      <c r="Q522" s="16"/>
      <c r="R522" s="16"/>
      <c r="S522" s="16"/>
      <c r="T522" s="16">
        <v>34080</v>
      </c>
      <c r="U522" s="16"/>
      <c r="V522" s="16"/>
      <c r="W522" s="16">
        <v>4013.73</v>
      </c>
      <c r="X522" s="16"/>
      <c r="Y522" s="16"/>
      <c r="Z522" s="16"/>
      <c r="AA522" s="16"/>
      <c r="AB522" s="16">
        <f t="shared" si="71"/>
        <v>200812.78</v>
      </c>
      <c r="AC522" s="15">
        <v>153</v>
      </c>
      <c r="AD522" s="17">
        <f t="shared" si="72"/>
        <v>1312.5018300653594</v>
      </c>
    </row>
    <row r="523" spans="2:30" x14ac:dyDescent="0.35">
      <c r="B523" s="20">
        <v>2561</v>
      </c>
      <c r="C523" s="19" t="s">
        <v>751</v>
      </c>
      <c r="D523" s="15" t="s">
        <v>1538</v>
      </c>
      <c r="E523" s="15" t="str">
        <f t="shared" si="66"/>
        <v>TOPOGRAFO PRACTICO</v>
      </c>
      <c r="F523" s="15" t="str">
        <f t="shared" si="67"/>
        <v>EMPLEADO</v>
      </c>
      <c r="G523" s="19" t="s">
        <v>278</v>
      </c>
      <c r="H523" s="19">
        <f t="shared" si="68"/>
        <v>153</v>
      </c>
      <c r="I523" s="18">
        <f t="shared" si="69"/>
        <v>0</v>
      </c>
      <c r="J523" s="18">
        <f t="shared" si="70"/>
        <v>0</v>
      </c>
      <c r="K523" s="15" t="s">
        <v>276</v>
      </c>
      <c r="L523" s="16">
        <v>55242.560000000005</v>
      </c>
      <c r="M523" s="16">
        <v>8850</v>
      </c>
      <c r="N523" s="16">
        <v>2888</v>
      </c>
      <c r="O523" s="16">
        <v>4650.6299999999992</v>
      </c>
      <c r="P523" s="16">
        <v>5735.4400000000005</v>
      </c>
      <c r="Q523" s="16"/>
      <c r="R523" s="16"/>
      <c r="S523" s="16"/>
      <c r="T523" s="16">
        <v>53545.919999999998</v>
      </c>
      <c r="U523" s="16"/>
      <c r="V523" s="16"/>
      <c r="W523" s="16">
        <v>2598.62</v>
      </c>
      <c r="X523" s="16"/>
      <c r="Y523" s="16"/>
      <c r="Z523" s="16">
        <v>776.16</v>
      </c>
      <c r="AA523" s="16"/>
      <c r="AB523" s="16">
        <f t="shared" si="71"/>
        <v>132735.01</v>
      </c>
      <c r="AC523" s="15">
        <v>153</v>
      </c>
      <c r="AD523" s="17">
        <f t="shared" si="72"/>
        <v>867.54908496732037</v>
      </c>
    </row>
    <row r="524" spans="2:30" x14ac:dyDescent="0.35">
      <c r="B524" s="20">
        <v>2562</v>
      </c>
      <c r="C524" s="19" t="s">
        <v>754</v>
      </c>
      <c r="D524" s="15" t="s">
        <v>1538</v>
      </c>
      <c r="E524" s="15" t="str">
        <f t="shared" si="66"/>
        <v>TOPOGRAFO PRACTICO</v>
      </c>
      <c r="F524" s="15" t="str">
        <f t="shared" si="67"/>
        <v>EMPLEADO</v>
      </c>
      <c r="G524" s="19" t="s">
        <v>755</v>
      </c>
      <c r="H524" s="19">
        <f t="shared" si="68"/>
        <v>153</v>
      </c>
      <c r="I524" s="18">
        <f t="shared" si="69"/>
        <v>0</v>
      </c>
      <c r="J524" s="18">
        <f t="shared" si="70"/>
        <v>0</v>
      </c>
      <c r="K524" s="15" t="s">
        <v>276</v>
      </c>
      <c r="L524" s="16">
        <v>66329.040000000008</v>
      </c>
      <c r="M524" s="16">
        <v>8850</v>
      </c>
      <c r="N524" s="16">
        <v>5971.72</v>
      </c>
      <c r="O524" s="16">
        <v>7230.079999999999</v>
      </c>
      <c r="P524" s="16">
        <v>7230.079999999999</v>
      </c>
      <c r="Q524" s="16"/>
      <c r="R524" s="16"/>
      <c r="S524" s="16"/>
      <c r="T524" s="16">
        <v>58492.67</v>
      </c>
      <c r="U524" s="16"/>
      <c r="V524" s="16"/>
      <c r="W524" s="16">
        <v>3361.86</v>
      </c>
      <c r="X524" s="16"/>
      <c r="Y524" s="16"/>
      <c r="Z524" s="16"/>
      <c r="AA524" s="16"/>
      <c r="AB524" s="16">
        <f t="shared" si="71"/>
        <v>157465.45000000001</v>
      </c>
      <c r="AC524" s="15">
        <v>153</v>
      </c>
      <c r="AD524" s="17">
        <f t="shared" si="72"/>
        <v>1029.1859477124183</v>
      </c>
    </row>
    <row r="525" spans="2:30" x14ac:dyDescent="0.35">
      <c r="B525" s="20">
        <v>2563</v>
      </c>
      <c r="C525" s="19" t="s">
        <v>756</v>
      </c>
      <c r="D525" s="15" t="s">
        <v>1538</v>
      </c>
      <c r="E525" s="15" t="str">
        <f t="shared" si="66"/>
        <v>TOPOGRAFO PRACTICO</v>
      </c>
      <c r="F525" s="15" t="str">
        <f t="shared" si="67"/>
        <v>EMPLEADO</v>
      </c>
      <c r="G525" s="19" t="s">
        <v>700</v>
      </c>
      <c r="H525" s="19">
        <f t="shared" si="68"/>
        <v>153</v>
      </c>
      <c r="I525" s="18">
        <f t="shared" si="69"/>
        <v>0</v>
      </c>
      <c r="J525" s="18">
        <f t="shared" si="70"/>
        <v>0</v>
      </c>
      <c r="K525" s="15" t="s">
        <v>276</v>
      </c>
      <c r="L525" s="16">
        <v>68675.08</v>
      </c>
      <c r="M525" s="16">
        <v>8850</v>
      </c>
      <c r="N525" s="16">
        <v>3625.6800000000003</v>
      </c>
      <c r="O525" s="16">
        <v>7181.8099999999995</v>
      </c>
      <c r="P525" s="16">
        <v>7230.079999999999</v>
      </c>
      <c r="Q525" s="16"/>
      <c r="R525" s="16"/>
      <c r="S525" s="16"/>
      <c r="T525" s="16">
        <v>61255.5</v>
      </c>
      <c r="U525" s="16"/>
      <c r="V525" s="16"/>
      <c r="W525" s="16">
        <v>3370.41</v>
      </c>
      <c r="X525" s="16"/>
      <c r="Y525" s="16"/>
      <c r="Z525" s="16"/>
      <c r="AA525" s="16"/>
      <c r="AB525" s="16">
        <f t="shared" si="71"/>
        <v>160188.56000000003</v>
      </c>
      <c r="AC525" s="15">
        <v>153</v>
      </c>
      <c r="AD525" s="17">
        <f t="shared" si="72"/>
        <v>1046.9840522875818</v>
      </c>
    </row>
    <row r="526" spans="2:30" x14ac:dyDescent="0.35">
      <c r="B526" s="20">
        <v>2564</v>
      </c>
      <c r="C526" s="19" t="s">
        <v>757</v>
      </c>
      <c r="D526" s="15" t="s">
        <v>1538</v>
      </c>
      <c r="E526" s="15" t="str">
        <f t="shared" si="66"/>
        <v>TOPOGRAFO PRACTICO</v>
      </c>
      <c r="F526" s="15" t="str">
        <f t="shared" si="67"/>
        <v>EMPLEADO</v>
      </c>
      <c r="G526" s="19" t="s">
        <v>417</v>
      </c>
      <c r="H526" s="19">
        <f t="shared" si="68"/>
        <v>153</v>
      </c>
      <c r="I526" s="18">
        <f t="shared" si="69"/>
        <v>0</v>
      </c>
      <c r="J526" s="18">
        <f t="shared" si="70"/>
        <v>0</v>
      </c>
      <c r="K526" s="15" t="s">
        <v>276</v>
      </c>
      <c r="L526" s="16">
        <v>69606.760000000009</v>
      </c>
      <c r="M526" s="16">
        <v>8850</v>
      </c>
      <c r="N526" s="16">
        <v>2694</v>
      </c>
      <c r="O526" s="16">
        <v>6471.25</v>
      </c>
      <c r="P526" s="16">
        <v>7133.5399999999991</v>
      </c>
      <c r="Q526" s="16"/>
      <c r="R526" s="16"/>
      <c r="S526" s="16"/>
      <c r="T526" s="16">
        <v>61255.5</v>
      </c>
      <c r="U526" s="16"/>
      <c r="V526" s="16"/>
      <c r="W526" s="16">
        <v>3154.89</v>
      </c>
      <c r="X526" s="16"/>
      <c r="Y526" s="16"/>
      <c r="Z526" s="16">
        <v>965.36</v>
      </c>
      <c r="AA526" s="16"/>
      <c r="AB526" s="16">
        <f t="shared" si="71"/>
        <v>158200.58000000002</v>
      </c>
      <c r="AC526" s="15">
        <v>153</v>
      </c>
      <c r="AD526" s="17">
        <f t="shared" si="72"/>
        <v>1033.9907189542485</v>
      </c>
    </row>
    <row r="527" spans="2:30" x14ac:dyDescent="0.35">
      <c r="B527" s="20">
        <v>2565</v>
      </c>
      <c r="C527" s="19" t="s">
        <v>758</v>
      </c>
      <c r="D527" s="15" t="s">
        <v>1538</v>
      </c>
      <c r="E527" s="15" t="str">
        <f t="shared" si="66"/>
        <v>TOPOGRAFO PRACTICO</v>
      </c>
      <c r="F527" s="15" t="str">
        <f t="shared" si="67"/>
        <v>EMPLEADO</v>
      </c>
      <c r="G527" s="19" t="s">
        <v>759</v>
      </c>
      <c r="H527" s="19">
        <f t="shared" si="68"/>
        <v>153</v>
      </c>
      <c r="I527" s="18">
        <f t="shared" si="69"/>
        <v>0</v>
      </c>
      <c r="J527" s="18">
        <f t="shared" si="70"/>
        <v>0</v>
      </c>
      <c r="K527" s="15" t="s">
        <v>276</v>
      </c>
      <c r="L527" s="16">
        <v>67777.08</v>
      </c>
      <c r="M527" s="16">
        <v>8850</v>
      </c>
      <c r="N527" s="16">
        <v>4523.68</v>
      </c>
      <c r="O527" s="16">
        <v>6536.369999999999</v>
      </c>
      <c r="P527" s="16">
        <v>7230.079999999999</v>
      </c>
      <c r="Q527" s="16"/>
      <c r="R527" s="16"/>
      <c r="S527" s="16"/>
      <c r="T527" s="16">
        <v>61255.5</v>
      </c>
      <c r="U527" s="16"/>
      <c r="V527" s="16"/>
      <c r="W527" s="16">
        <v>3323.27</v>
      </c>
      <c r="X527" s="16"/>
      <c r="Y527" s="16"/>
      <c r="Z527" s="16"/>
      <c r="AA527" s="16"/>
      <c r="AB527" s="16">
        <f t="shared" si="71"/>
        <v>159495.98000000001</v>
      </c>
      <c r="AC527" s="15">
        <v>153</v>
      </c>
      <c r="AD527" s="17">
        <f t="shared" si="72"/>
        <v>1042.4573856209151</v>
      </c>
    </row>
    <row r="528" spans="2:30" x14ac:dyDescent="0.35">
      <c r="B528" s="20">
        <v>2566</v>
      </c>
      <c r="C528" s="19" t="s">
        <v>760</v>
      </c>
      <c r="D528" s="15" t="s">
        <v>1538</v>
      </c>
      <c r="E528" s="15" t="str">
        <f t="shared" si="66"/>
        <v>ASISTENTE DE TOPOGRAFIA</v>
      </c>
      <c r="F528" s="15" t="str">
        <f t="shared" si="67"/>
        <v>EMPLEADO</v>
      </c>
      <c r="G528" s="19" t="s">
        <v>762</v>
      </c>
      <c r="H528" s="19">
        <f t="shared" si="68"/>
        <v>153</v>
      </c>
      <c r="I528" s="18">
        <f t="shared" si="69"/>
        <v>0</v>
      </c>
      <c r="J528" s="18">
        <f t="shared" si="70"/>
        <v>0</v>
      </c>
      <c r="K528" s="15" t="s">
        <v>276</v>
      </c>
      <c r="L528" s="16">
        <v>69124.08</v>
      </c>
      <c r="M528" s="16">
        <v>8850</v>
      </c>
      <c r="N528" s="16">
        <v>3176.6800000000003</v>
      </c>
      <c r="O528" s="16">
        <v>7133.54</v>
      </c>
      <c r="P528" s="16">
        <v>7230.079999999999</v>
      </c>
      <c r="Q528" s="16"/>
      <c r="R528" s="16"/>
      <c r="S528" s="16"/>
      <c r="T528" s="16">
        <v>73438.17</v>
      </c>
      <c r="U528" s="16"/>
      <c r="V528" s="16"/>
      <c r="W528" s="16">
        <v>3614.01</v>
      </c>
      <c r="X528" s="16"/>
      <c r="Y528" s="16"/>
      <c r="Z528" s="16"/>
      <c r="AA528" s="16"/>
      <c r="AB528" s="16">
        <f t="shared" si="71"/>
        <v>172566.56</v>
      </c>
      <c r="AC528" s="15">
        <v>153</v>
      </c>
      <c r="AD528" s="17">
        <f t="shared" si="72"/>
        <v>1127.8860130718954</v>
      </c>
    </row>
    <row r="529" spans="2:30" x14ac:dyDescent="0.35">
      <c r="B529" s="20">
        <v>2567</v>
      </c>
      <c r="C529" s="19" t="s">
        <v>763</v>
      </c>
      <c r="D529" s="15" t="s">
        <v>1538</v>
      </c>
      <c r="E529" s="15" t="str">
        <f t="shared" si="66"/>
        <v>JEFE DE TOPOGRAFIA</v>
      </c>
      <c r="F529" s="15" t="str">
        <f t="shared" si="67"/>
        <v>EMPLEADO</v>
      </c>
      <c r="G529" s="19" t="s">
        <v>689</v>
      </c>
      <c r="H529" s="19">
        <f t="shared" si="68"/>
        <v>153</v>
      </c>
      <c r="I529" s="18">
        <f t="shared" si="69"/>
        <v>0</v>
      </c>
      <c r="J529" s="18">
        <f t="shared" si="70"/>
        <v>5</v>
      </c>
      <c r="K529" s="15" t="s">
        <v>276</v>
      </c>
      <c r="L529" s="16">
        <v>90546.400000000023</v>
      </c>
      <c r="M529" s="16">
        <v>8850</v>
      </c>
      <c r="N529" s="16">
        <v>4780.3999999999996</v>
      </c>
      <c r="O529" s="16">
        <v>9173.0400000000009</v>
      </c>
      <c r="P529" s="16">
        <v>9236.68</v>
      </c>
      <c r="Q529" s="16"/>
      <c r="R529" s="16"/>
      <c r="S529" s="16"/>
      <c r="T529" s="16">
        <v>88631.06</v>
      </c>
      <c r="U529" s="16"/>
      <c r="V529" s="16"/>
      <c r="W529" s="16">
        <v>4301.21</v>
      </c>
      <c r="X529" s="16"/>
      <c r="Y529" s="16"/>
      <c r="Z529" s="16"/>
      <c r="AA529" s="16">
        <v>2960</v>
      </c>
      <c r="AB529" s="16">
        <f t="shared" si="71"/>
        <v>212558.79</v>
      </c>
      <c r="AC529" s="15">
        <v>153</v>
      </c>
      <c r="AD529" s="17">
        <f t="shared" si="72"/>
        <v>1389.2731372549019</v>
      </c>
    </row>
    <row r="530" spans="2:30" x14ac:dyDescent="0.35">
      <c r="B530" s="20">
        <v>2568</v>
      </c>
      <c r="C530" s="19" t="s">
        <v>765</v>
      </c>
      <c r="D530" s="15" t="s">
        <v>1538</v>
      </c>
      <c r="E530" s="15" t="str">
        <f t="shared" si="66"/>
        <v>AUXILIAR DE TOPOGRAFIA</v>
      </c>
      <c r="F530" s="15" t="str">
        <f t="shared" si="67"/>
        <v>SINDICALIZADO</v>
      </c>
      <c r="G530" s="19" t="s">
        <v>767</v>
      </c>
      <c r="H530" s="19">
        <f t="shared" si="68"/>
        <v>153</v>
      </c>
      <c r="I530" s="18">
        <f t="shared" si="69"/>
        <v>0</v>
      </c>
      <c r="J530" s="18">
        <f t="shared" si="70"/>
        <v>0</v>
      </c>
      <c r="K530" s="15" t="s">
        <v>276</v>
      </c>
      <c r="L530" s="16">
        <v>54184.17</v>
      </c>
      <c r="M530" s="16">
        <v>8850</v>
      </c>
      <c r="N530" s="16">
        <v>2967.36</v>
      </c>
      <c r="O530" s="16">
        <v>5374.56</v>
      </c>
      <c r="P530" s="16">
        <v>5715.1900000000005</v>
      </c>
      <c r="Q530" s="16"/>
      <c r="R530" s="16"/>
      <c r="S530" s="16"/>
      <c r="T530" s="16">
        <v>25611.899999999998</v>
      </c>
      <c r="U530" s="16"/>
      <c r="V530" s="16"/>
      <c r="W530" s="16"/>
      <c r="X530" s="16"/>
      <c r="Y530" s="16"/>
      <c r="Z530" s="16"/>
      <c r="AA530" s="16"/>
      <c r="AB530" s="16">
        <f t="shared" si="71"/>
        <v>102703.18</v>
      </c>
      <c r="AC530" s="15">
        <v>153</v>
      </c>
      <c r="AD530" s="17">
        <f t="shared" si="72"/>
        <v>671.26261437908488</v>
      </c>
    </row>
    <row r="531" spans="2:30" x14ac:dyDescent="0.35">
      <c r="B531" s="20">
        <v>2569</v>
      </c>
      <c r="C531" s="19" t="s">
        <v>768</v>
      </c>
      <c r="D531" s="15" t="s">
        <v>1538</v>
      </c>
      <c r="E531" s="15" t="str">
        <f t="shared" si="66"/>
        <v>JEFE DE VENTILACION</v>
      </c>
      <c r="F531" s="15" t="str">
        <f t="shared" si="67"/>
        <v>EMPLEADO</v>
      </c>
      <c r="G531" s="19" t="s">
        <v>689</v>
      </c>
      <c r="H531" s="19">
        <f t="shared" si="68"/>
        <v>153</v>
      </c>
      <c r="I531" s="18">
        <f t="shared" si="69"/>
        <v>0</v>
      </c>
      <c r="J531" s="18">
        <f t="shared" si="70"/>
        <v>0</v>
      </c>
      <c r="K531" s="15" t="s">
        <v>276</v>
      </c>
      <c r="L531" s="16">
        <v>90502.000000000015</v>
      </c>
      <c r="M531" s="16">
        <v>8850</v>
      </c>
      <c r="N531" s="16">
        <v>4824.8</v>
      </c>
      <c r="O531" s="16">
        <v>8959.92</v>
      </c>
      <c r="P531" s="16">
        <v>9469.0400000000009</v>
      </c>
      <c r="Q531" s="16"/>
      <c r="R531" s="16"/>
      <c r="S531" s="16"/>
      <c r="T531" s="16">
        <v>57208.619999999995</v>
      </c>
      <c r="U531" s="16"/>
      <c r="V531" s="16"/>
      <c r="W531" s="16">
        <v>3673.87</v>
      </c>
      <c r="X531" s="16"/>
      <c r="Y531" s="16"/>
      <c r="Z531" s="16">
        <v>636.4</v>
      </c>
      <c r="AA531" s="16"/>
      <c r="AB531" s="16">
        <f t="shared" si="71"/>
        <v>182851.85</v>
      </c>
      <c r="AC531" s="15">
        <v>153</v>
      </c>
      <c r="AD531" s="17">
        <f t="shared" si="72"/>
        <v>1195.1101307189542</v>
      </c>
    </row>
    <row r="532" spans="2:30" x14ac:dyDescent="0.35">
      <c r="B532" s="20">
        <v>2570</v>
      </c>
      <c r="C532" s="19" t="s">
        <v>771</v>
      </c>
      <c r="D532" s="15" t="s">
        <v>1538</v>
      </c>
      <c r="E532" s="15" t="str">
        <f t="shared" si="66"/>
        <v>JEFE DE VENTILACION</v>
      </c>
      <c r="F532" s="15" t="str">
        <f t="shared" si="67"/>
        <v>EMPLEADO</v>
      </c>
      <c r="G532" s="19" t="s">
        <v>772</v>
      </c>
      <c r="H532" s="19">
        <f t="shared" si="68"/>
        <v>153</v>
      </c>
      <c r="I532" s="18">
        <f t="shared" si="69"/>
        <v>0</v>
      </c>
      <c r="J532" s="18">
        <f t="shared" si="70"/>
        <v>0</v>
      </c>
      <c r="K532" s="15" t="s">
        <v>276</v>
      </c>
      <c r="L532" s="16">
        <v>88089.60000000002</v>
      </c>
      <c r="M532" s="16">
        <v>8850</v>
      </c>
      <c r="N532" s="16">
        <v>7237.2</v>
      </c>
      <c r="O532" s="16">
        <v>8740.8799999999992</v>
      </c>
      <c r="P532" s="16">
        <v>9532.68</v>
      </c>
      <c r="Q532" s="16"/>
      <c r="R532" s="16"/>
      <c r="S532" s="16"/>
      <c r="T532" s="16">
        <v>57208.619999999995</v>
      </c>
      <c r="U532" s="16"/>
      <c r="V532" s="16"/>
      <c r="W532" s="16">
        <v>3638.35</v>
      </c>
      <c r="X532" s="16"/>
      <c r="Y532" s="16"/>
      <c r="Z532" s="16"/>
      <c r="AA532" s="16"/>
      <c r="AB532" s="16">
        <f t="shared" si="71"/>
        <v>183297.33000000002</v>
      </c>
      <c r="AC532" s="15">
        <v>153</v>
      </c>
      <c r="AD532" s="17">
        <f t="shared" si="72"/>
        <v>1198.0217647058826</v>
      </c>
    </row>
    <row r="533" spans="2:30" x14ac:dyDescent="0.35">
      <c r="B533" s="20">
        <v>2571</v>
      </c>
      <c r="C533" s="19" t="s">
        <v>773</v>
      </c>
      <c r="D533" s="15" t="s">
        <v>1538</v>
      </c>
      <c r="E533" s="15" t="str">
        <f t="shared" si="66"/>
        <v>AYUDANTE RAPTOR</v>
      </c>
      <c r="F533" s="15" t="str">
        <f t="shared" si="67"/>
        <v>SINDICALIZADO</v>
      </c>
      <c r="G533" s="19" t="s">
        <v>278</v>
      </c>
      <c r="H533" s="19">
        <f t="shared" si="68"/>
        <v>153</v>
      </c>
      <c r="I533" s="18">
        <f t="shared" si="69"/>
        <v>0</v>
      </c>
      <c r="J533" s="18">
        <f t="shared" si="70"/>
        <v>0</v>
      </c>
      <c r="K533" s="15" t="s">
        <v>276</v>
      </c>
      <c r="L533" s="16">
        <v>42014.42</v>
      </c>
      <c r="M533" s="16">
        <v>8850</v>
      </c>
      <c r="N533" s="16">
        <v>1979.1100000000001</v>
      </c>
      <c r="O533" s="16">
        <v>4399.3899999999994</v>
      </c>
      <c r="P533" s="16">
        <v>4399.3899999999994</v>
      </c>
      <c r="Q533" s="16"/>
      <c r="R533" s="16"/>
      <c r="S533" s="16"/>
      <c r="T533" s="16">
        <v>30999.5</v>
      </c>
      <c r="U533" s="16"/>
      <c r="V533" s="16"/>
      <c r="W533" s="16"/>
      <c r="X533" s="16"/>
      <c r="Y533" s="16"/>
      <c r="Z533" s="16"/>
      <c r="AA533" s="16"/>
      <c r="AB533" s="16">
        <f t="shared" si="71"/>
        <v>92641.81</v>
      </c>
      <c r="AC533" s="15">
        <v>153</v>
      </c>
      <c r="AD533" s="17">
        <f t="shared" si="72"/>
        <v>605.50202614379089</v>
      </c>
    </row>
    <row r="534" spans="2:30" x14ac:dyDescent="0.35">
      <c r="B534" s="20">
        <v>2572</v>
      </c>
      <c r="C534" s="19" t="s">
        <v>774</v>
      </c>
      <c r="D534" s="15" t="s">
        <v>1538</v>
      </c>
      <c r="E534" s="15" t="str">
        <f t="shared" si="66"/>
        <v>CHOFER SERVICIOS</v>
      </c>
      <c r="F534" s="15" t="str">
        <f t="shared" si="67"/>
        <v>SINDICALIZADO</v>
      </c>
      <c r="G534" s="19" t="s">
        <v>278</v>
      </c>
      <c r="H534" s="19">
        <f t="shared" si="68"/>
        <v>153</v>
      </c>
      <c r="I534" s="18">
        <f t="shared" si="69"/>
        <v>0</v>
      </c>
      <c r="J534" s="18">
        <f t="shared" si="70"/>
        <v>0</v>
      </c>
      <c r="K534" s="15" t="s">
        <v>276</v>
      </c>
      <c r="L534" s="16">
        <v>41731.689999999995</v>
      </c>
      <c r="M534" s="16">
        <v>8850</v>
      </c>
      <c r="N534" s="16">
        <v>2261.84</v>
      </c>
      <c r="O534" s="16">
        <v>3761.6</v>
      </c>
      <c r="P534" s="16">
        <v>3975.2899999999995</v>
      </c>
      <c r="Q534" s="16"/>
      <c r="R534" s="16">
        <v>3958.2200000000003</v>
      </c>
      <c r="S534" s="16"/>
      <c r="T534" s="16">
        <v>2888</v>
      </c>
      <c r="U534" s="16"/>
      <c r="V534" s="16">
        <v>49027.28</v>
      </c>
      <c r="W534" s="16"/>
      <c r="X534" s="16"/>
      <c r="Y534" s="16">
        <v>565.46</v>
      </c>
      <c r="Z534" s="16">
        <v>282.73</v>
      </c>
      <c r="AA534" s="16"/>
      <c r="AB534" s="16">
        <f t="shared" si="71"/>
        <v>115605.73</v>
      </c>
      <c r="AC534" s="15">
        <v>153</v>
      </c>
      <c r="AD534" s="17">
        <f t="shared" si="72"/>
        <v>755.59300653594767</v>
      </c>
    </row>
    <row r="535" spans="2:30" x14ac:dyDescent="0.35">
      <c r="B535" s="20">
        <v>2573</v>
      </c>
      <c r="C535" s="19" t="s">
        <v>778</v>
      </c>
      <c r="D535" s="15" t="s">
        <v>1538</v>
      </c>
      <c r="E535" s="15" t="str">
        <f t="shared" si="66"/>
        <v>OPERADOR DE BARRENACION</v>
      </c>
      <c r="F535" s="15" t="str">
        <f t="shared" si="67"/>
        <v>SINDICALIZADO</v>
      </c>
      <c r="G535" s="19" t="s">
        <v>353</v>
      </c>
      <c r="H535" s="19">
        <f t="shared" si="68"/>
        <v>153</v>
      </c>
      <c r="I535" s="18">
        <f t="shared" si="69"/>
        <v>3</v>
      </c>
      <c r="J535" s="18">
        <f t="shared" si="70"/>
        <v>0</v>
      </c>
      <c r="K535" s="15" t="s">
        <v>276</v>
      </c>
      <c r="L535" s="16">
        <v>54524.82</v>
      </c>
      <c r="M535" s="16">
        <v>8850</v>
      </c>
      <c r="N535" s="16">
        <v>1696.38</v>
      </c>
      <c r="O535" s="16">
        <v>2152.42</v>
      </c>
      <c r="P535" s="16">
        <v>5580.42</v>
      </c>
      <c r="Q535" s="16"/>
      <c r="R535" s="16"/>
      <c r="S535" s="16"/>
      <c r="T535" s="16">
        <v>59425.880000000005</v>
      </c>
      <c r="U535" s="16"/>
      <c r="V535" s="16"/>
      <c r="W535" s="16"/>
      <c r="X535" s="16"/>
      <c r="Y535" s="16"/>
      <c r="Z535" s="16">
        <v>417.1</v>
      </c>
      <c r="AA535" s="16"/>
      <c r="AB535" s="16">
        <f t="shared" si="71"/>
        <v>131812.81999999998</v>
      </c>
      <c r="AC535" s="15">
        <v>153</v>
      </c>
      <c r="AD535" s="17">
        <f t="shared" si="72"/>
        <v>861.52169934640506</v>
      </c>
    </row>
    <row r="536" spans="2:30" x14ac:dyDescent="0.35">
      <c r="B536" s="20">
        <v>2574</v>
      </c>
      <c r="C536" s="19" t="s">
        <v>779</v>
      </c>
      <c r="D536" s="15" t="s">
        <v>1538</v>
      </c>
      <c r="E536" s="15" t="str">
        <f t="shared" si="66"/>
        <v>VIGILANTE Y/O VELADOR</v>
      </c>
      <c r="F536" s="15" t="str">
        <f t="shared" si="67"/>
        <v>EMPLEADO</v>
      </c>
      <c r="G536" s="19" t="s">
        <v>780</v>
      </c>
      <c r="H536" s="19">
        <f t="shared" si="68"/>
        <v>153</v>
      </c>
      <c r="I536" s="18">
        <f t="shared" si="69"/>
        <v>0</v>
      </c>
      <c r="J536" s="18">
        <f t="shared" si="70"/>
        <v>0</v>
      </c>
      <c r="K536" s="15" t="s">
        <v>776</v>
      </c>
      <c r="L536" s="16">
        <v>39256.25</v>
      </c>
      <c r="M536" s="16">
        <v>8850</v>
      </c>
      <c r="N536" s="16">
        <v>1000</v>
      </c>
      <c r="O536" s="16">
        <v>4025.65</v>
      </c>
      <c r="P536" s="16">
        <v>4025.65</v>
      </c>
      <c r="Q536" s="16">
        <v>1612.5</v>
      </c>
      <c r="R536" s="16"/>
      <c r="S536" s="16">
        <v>921.9</v>
      </c>
      <c r="T536" s="16">
        <v>11430.15</v>
      </c>
      <c r="U536" s="16"/>
      <c r="V536" s="16">
        <v>42158.59</v>
      </c>
      <c r="W536" s="16">
        <v>2373.88</v>
      </c>
      <c r="X536" s="16"/>
      <c r="Y536" s="16"/>
      <c r="Z536" s="16"/>
      <c r="AA536" s="16"/>
      <c r="AB536" s="16">
        <f t="shared" si="71"/>
        <v>115654.57</v>
      </c>
      <c r="AC536" s="15">
        <v>153</v>
      </c>
      <c r="AD536" s="17">
        <f t="shared" si="72"/>
        <v>755.91222222222223</v>
      </c>
    </row>
    <row r="537" spans="2:30" x14ac:dyDescent="0.35">
      <c r="B537" s="20">
        <v>2576</v>
      </c>
      <c r="C537" s="19" t="s">
        <v>781</v>
      </c>
      <c r="D537" s="15" t="s">
        <v>1538</v>
      </c>
      <c r="E537" s="15" t="str">
        <f t="shared" si="66"/>
        <v>VIGILANTE Y/O VELADOR</v>
      </c>
      <c r="F537" s="15" t="str">
        <f t="shared" si="67"/>
        <v>EMPLEADO</v>
      </c>
      <c r="G537" s="19" t="s">
        <v>305</v>
      </c>
      <c r="H537" s="19">
        <f t="shared" si="68"/>
        <v>153</v>
      </c>
      <c r="I537" s="18">
        <f t="shared" si="69"/>
        <v>0</v>
      </c>
      <c r="J537" s="18">
        <f t="shared" si="70"/>
        <v>5</v>
      </c>
      <c r="K537" s="15" t="s">
        <v>776</v>
      </c>
      <c r="L537" s="16">
        <v>38181.25</v>
      </c>
      <c r="M537" s="16">
        <v>8850</v>
      </c>
      <c r="N537" s="16">
        <v>2075</v>
      </c>
      <c r="O537" s="16">
        <v>3891.2700000000004</v>
      </c>
      <c r="P537" s="16">
        <v>3891.2700000000004</v>
      </c>
      <c r="Q537" s="16">
        <v>1075</v>
      </c>
      <c r="R537" s="16"/>
      <c r="S537" s="16">
        <v>921.90000000000009</v>
      </c>
      <c r="T537" s="16">
        <v>11430.15</v>
      </c>
      <c r="U537" s="16"/>
      <c r="V537" s="16">
        <v>43391.41</v>
      </c>
      <c r="W537" s="16">
        <v>2338.73</v>
      </c>
      <c r="X537" s="16"/>
      <c r="Y537" s="16"/>
      <c r="Z537" s="16"/>
      <c r="AA537" s="16">
        <v>1343.75</v>
      </c>
      <c r="AB537" s="16">
        <f t="shared" si="71"/>
        <v>114702.23000000001</v>
      </c>
      <c r="AC537" s="15">
        <v>153</v>
      </c>
      <c r="AD537" s="17">
        <f t="shared" si="72"/>
        <v>749.6877777777778</v>
      </c>
    </row>
    <row r="538" spans="2:30" x14ac:dyDescent="0.35">
      <c r="B538" s="20">
        <v>2579</v>
      </c>
      <c r="C538" s="19" t="s">
        <v>783</v>
      </c>
      <c r="D538" s="15" t="s">
        <v>1538</v>
      </c>
      <c r="E538" s="15" t="str">
        <f t="shared" si="66"/>
        <v>VIGILANTE Y/O VELADOR</v>
      </c>
      <c r="F538" s="15" t="str">
        <f t="shared" si="67"/>
        <v>EMPLEADO</v>
      </c>
      <c r="G538" s="19" t="s">
        <v>353</v>
      </c>
      <c r="H538" s="19">
        <f t="shared" si="68"/>
        <v>153</v>
      </c>
      <c r="I538" s="18">
        <f t="shared" si="69"/>
        <v>1</v>
      </c>
      <c r="J538" s="18">
        <f t="shared" si="70"/>
        <v>0</v>
      </c>
      <c r="K538" s="15" t="s">
        <v>776</v>
      </c>
      <c r="L538" s="16">
        <v>38393.75</v>
      </c>
      <c r="M538" s="16">
        <v>8850</v>
      </c>
      <c r="N538" s="16">
        <v>1862.5</v>
      </c>
      <c r="O538" s="16">
        <v>3998.77</v>
      </c>
      <c r="P538" s="16">
        <v>4025.65</v>
      </c>
      <c r="Q538" s="16">
        <v>1612.5</v>
      </c>
      <c r="R538" s="16"/>
      <c r="S538" s="16">
        <v>1114.0899999999999</v>
      </c>
      <c r="T538" s="16">
        <v>3320.6200000000003</v>
      </c>
      <c r="U538" s="16"/>
      <c r="V538" s="16">
        <v>47796.82</v>
      </c>
      <c r="W538" s="16">
        <v>2179.54</v>
      </c>
      <c r="X538" s="16"/>
      <c r="Y538" s="16"/>
      <c r="Z538" s="16"/>
      <c r="AA538" s="16"/>
      <c r="AB538" s="16">
        <f t="shared" si="71"/>
        <v>113154.23999999999</v>
      </c>
      <c r="AC538" s="15">
        <v>153</v>
      </c>
      <c r="AD538" s="17">
        <f t="shared" si="72"/>
        <v>739.57019607843131</v>
      </c>
    </row>
    <row r="539" spans="2:30" x14ac:dyDescent="0.35">
      <c r="B539" s="20">
        <v>2580</v>
      </c>
      <c r="C539" s="19" t="s">
        <v>784</v>
      </c>
      <c r="D539" s="15" t="s">
        <v>1538</v>
      </c>
      <c r="E539" s="15" t="str">
        <f t="shared" si="66"/>
        <v>VIGILANTE Y/O VELADOR</v>
      </c>
      <c r="F539" s="15" t="str">
        <f t="shared" si="67"/>
        <v>EMPLEADO</v>
      </c>
      <c r="G539" s="19" t="s">
        <v>719</v>
      </c>
      <c r="H539" s="19">
        <f t="shared" si="68"/>
        <v>153</v>
      </c>
      <c r="I539" s="18">
        <f t="shared" si="69"/>
        <v>0</v>
      </c>
      <c r="J539" s="18">
        <f t="shared" si="70"/>
        <v>0</v>
      </c>
      <c r="K539" s="15" t="s">
        <v>776</v>
      </c>
      <c r="L539" s="16">
        <v>37393.75</v>
      </c>
      <c r="M539" s="16">
        <v>8850</v>
      </c>
      <c r="N539" s="16">
        <v>2862.5</v>
      </c>
      <c r="O539" s="16">
        <v>3568.77</v>
      </c>
      <c r="P539" s="16">
        <v>4025.65</v>
      </c>
      <c r="Q539" s="16">
        <v>1612.5</v>
      </c>
      <c r="R539" s="16"/>
      <c r="S539" s="16">
        <v>984.40000000000009</v>
      </c>
      <c r="T539" s="16">
        <v>11430.15</v>
      </c>
      <c r="U539" s="16"/>
      <c r="V539" s="16">
        <v>42929.69</v>
      </c>
      <c r="W539" s="16">
        <v>2301.23</v>
      </c>
      <c r="X539" s="16"/>
      <c r="Y539" s="16"/>
      <c r="Z539" s="16"/>
      <c r="AA539" s="16"/>
      <c r="AB539" s="16">
        <f t="shared" si="71"/>
        <v>115958.64</v>
      </c>
      <c r="AC539" s="15">
        <v>153</v>
      </c>
      <c r="AD539" s="17">
        <f t="shared" si="72"/>
        <v>757.89960784313723</v>
      </c>
    </row>
    <row r="540" spans="2:30" x14ac:dyDescent="0.35">
      <c r="B540" s="20">
        <v>2581</v>
      </c>
      <c r="C540" s="19" t="s">
        <v>785</v>
      </c>
      <c r="D540" s="15" t="s">
        <v>1538</v>
      </c>
      <c r="E540" s="15" t="str">
        <f t="shared" si="66"/>
        <v>OPERARIO DE BARRENACION</v>
      </c>
      <c r="F540" s="15" t="str">
        <f t="shared" si="67"/>
        <v>SINDICALIZADO</v>
      </c>
      <c r="G540" s="19" t="s">
        <v>417</v>
      </c>
      <c r="H540" s="19">
        <f t="shared" si="68"/>
        <v>153</v>
      </c>
      <c r="I540" s="18">
        <f t="shared" si="69"/>
        <v>2</v>
      </c>
      <c r="J540" s="18">
        <f t="shared" si="70"/>
        <v>0</v>
      </c>
      <c r="K540" s="15" t="s">
        <v>276</v>
      </c>
      <c r="L540" s="16">
        <v>42014.42</v>
      </c>
      <c r="M540" s="16">
        <v>8850</v>
      </c>
      <c r="N540" s="16">
        <v>1979.1100000000001</v>
      </c>
      <c r="O540" s="16">
        <v>2161.04</v>
      </c>
      <c r="P540" s="16">
        <v>4399.3899999999994</v>
      </c>
      <c r="Q540" s="16"/>
      <c r="R540" s="16"/>
      <c r="S540" s="16"/>
      <c r="T540" s="16">
        <v>35448.600000000006</v>
      </c>
      <c r="U540" s="16"/>
      <c r="V540" s="16"/>
      <c r="W540" s="16"/>
      <c r="X540" s="16"/>
      <c r="Y540" s="16"/>
      <c r="Z540" s="16"/>
      <c r="AA540" s="16"/>
      <c r="AB540" s="16">
        <f t="shared" si="71"/>
        <v>94852.56</v>
      </c>
      <c r="AC540" s="15">
        <v>153</v>
      </c>
      <c r="AD540" s="17">
        <f t="shared" si="72"/>
        <v>619.95137254901954</v>
      </c>
    </row>
    <row r="541" spans="2:30" x14ac:dyDescent="0.35">
      <c r="B541" s="20">
        <v>2582</v>
      </c>
      <c r="C541" s="19" t="s">
        <v>1448</v>
      </c>
      <c r="D541" s="15" t="s">
        <v>1538</v>
      </c>
      <c r="E541" s="15" t="str">
        <f t="shared" si="66"/>
        <v>AUXILIAR DE SOLDADOR</v>
      </c>
      <c r="F541" s="15" t="str">
        <f t="shared" si="67"/>
        <v>SINDICALIZADO</v>
      </c>
      <c r="G541" s="19" t="s">
        <v>1546</v>
      </c>
      <c r="H541" s="19">
        <f t="shared" si="68"/>
        <v>153</v>
      </c>
      <c r="I541" s="18">
        <f t="shared" si="69"/>
        <v>0</v>
      </c>
      <c r="J541" s="18">
        <f t="shared" si="70"/>
        <v>0</v>
      </c>
      <c r="K541" s="15" t="s">
        <v>276</v>
      </c>
      <c r="L541" s="16">
        <v>41854.590000000011</v>
      </c>
      <c r="M541" s="16">
        <v>8850</v>
      </c>
      <c r="N541" s="16"/>
      <c r="O541" s="16">
        <v>3773.6000000000004</v>
      </c>
      <c r="P541" s="16">
        <v>4024.2200000000003</v>
      </c>
      <c r="Q541" s="16"/>
      <c r="R541" s="16"/>
      <c r="S541" s="16">
        <v>765.34</v>
      </c>
      <c r="T541" s="16">
        <v>20904.48</v>
      </c>
      <c r="U541" s="16"/>
      <c r="V541" s="16"/>
      <c r="W541" s="16"/>
      <c r="X541" s="16"/>
      <c r="Y541" s="16"/>
      <c r="Z541" s="16">
        <v>1612.5</v>
      </c>
      <c r="AA541" s="16"/>
      <c r="AB541" s="16">
        <f t="shared" si="71"/>
        <v>78559.73000000001</v>
      </c>
      <c r="AC541" s="15">
        <v>153</v>
      </c>
      <c r="AD541" s="17">
        <f t="shared" si="72"/>
        <v>513.46228758169946</v>
      </c>
    </row>
    <row r="542" spans="2:30" x14ac:dyDescent="0.35">
      <c r="B542" s="20">
        <v>2583</v>
      </c>
      <c r="C542" s="19" t="s">
        <v>786</v>
      </c>
      <c r="D542" s="15" t="s">
        <v>1538</v>
      </c>
      <c r="E542" s="15" t="str">
        <f t="shared" si="66"/>
        <v>SUPERVISOR CONCRETERA</v>
      </c>
      <c r="F542" s="15" t="str">
        <f t="shared" si="67"/>
        <v>EMPLEADO</v>
      </c>
      <c r="G542" s="19" t="s">
        <v>278</v>
      </c>
      <c r="H542" s="19">
        <f t="shared" si="68"/>
        <v>153</v>
      </c>
      <c r="I542" s="18">
        <f t="shared" si="69"/>
        <v>0</v>
      </c>
      <c r="J542" s="18">
        <f t="shared" si="70"/>
        <v>0</v>
      </c>
      <c r="K542" s="15" t="s">
        <v>276</v>
      </c>
      <c r="L542" s="16">
        <v>62165.560000000012</v>
      </c>
      <c r="M542" s="16">
        <v>8850</v>
      </c>
      <c r="N542" s="16">
        <v>2406</v>
      </c>
      <c r="O542" s="16">
        <v>5480.7100000000009</v>
      </c>
      <c r="P542" s="16">
        <v>6457.16</v>
      </c>
      <c r="Q542" s="16"/>
      <c r="R542" s="16"/>
      <c r="S542" s="16"/>
      <c r="T542" s="16">
        <v>94795.090000000011</v>
      </c>
      <c r="U542" s="16"/>
      <c r="V542" s="16">
        <v>5436</v>
      </c>
      <c r="W542" s="16">
        <v>3758.45</v>
      </c>
      <c r="X542" s="16"/>
      <c r="Y542" s="16"/>
      <c r="Z542" s="16"/>
      <c r="AA542" s="16"/>
      <c r="AB542" s="16">
        <f t="shared" si="71"/>
        <v>189348.97000000003</v>
      </c>
      <c r="AC542" s="15">
        <v>153</v>
      </c>
      <c r="AD542" s="17">
        <f t="shared" si="72"/>
        <v>1237.5749673202617</v>
      </c>
    </row>
    <row r="543" spans="2:30" x14ac:dyDescent="0.35">
      <c r="B543" s="20">
        <v>2584</v>
      </c>
      <c r="C543" s="19" t="s">
        <v>788</v>
      </c>
      <c r="D543" s="15" t="s">
        <v>1538</v>
      </c>
      <c r="E543" s="15" t="str">
        <f t="shared" si="66"/>
        <v>JEFE PLANTA CONCRETERA</v>
      </c>
      <c r="F543" s="15" t="str">
        <f t="shared" si="67"/>
        <v>EMPLEADO</v>
      </c>
      <c r="G543" s="19" t="s">
        <v>305</v>
      </c>
      <c r="H543" s="19">
        <f t="shared" si="68"/>
        <v>153</v>
      </c>
      <c r="I543" s="18">
        <f t="shared" si="69"/>
        <v>0</v>
      </c>
      <c r="J543" s="18">
        <f t="shared" si="70"/>
        <v>0</v>
      </c>
      <c r="K543" s="15" t="s">
        <v>276</v>
      </c>
      <c r="L543" s="16">
        <v>78206.599999999991</v>
      </c>
      <c r="M543" s="16">
        <v>8850</v>
      </c>
      <c r="N543" s="16">
        <v>3594.1</v>
      </c>
      <c r="O543" s="16">
        <v>8016.2400000000007</v>
      </c>
      <c r="P543" s="16">
        <v>8180.07</v>
      </c>
      <c r="Q543" s="16"/>
      <c r="R543" s="16"/>
      <c r="S543" s="16"/>
      <c r="T543" s="16">
        <v>129911.04000000001</v>
      </c>
      <c r="U543" s="16"/>
      <c r="V543" s="16">
        <v>7448</v>
      </c>
      <c r="W543" s="16">
        <v>4991.46</v>
      </c>
      <c r="X543" s="16"/>
      <c r="Y543" s="16"/>
      <c r="Z543" s="16"/>
      <c r="AA543" s="16"/>
      <c r="AB543" s="16">
        <f t="shared" si="71"/>
        <v>249197.51</v>
      </c>
      <c r="AC543" s="15">
        <v>153</v>
      </c>
      <c r="AD543" s="17">
        <f t="shared" si="72"/>
        <v>1628.7418954248367</v>
      </c>
    </row>
    <row r="544" spans="2:30" x14ac:dyDescent="0.35">
      <c r="B544" s="20">
        <v>2585</v>
      </c>
      <c r="C544" s="19" t="s">
        <v>790</v>
      </c>
      <c r="D544" s="15" t="s">
        <v>1538</v>
      </c>
      <c r="E544" s="15" t="str">
        <f t="shared" si="66"/>
        <v>SUPERVISOR CONCRETERA</v>
      </c>
      <c r="F544" s="15" t="str">
        <f t="shared" si="67"/>
        <v>EMPLEADO</v>
      </c>
      <c r="G544" s="19" t="s">
        <v>278</v>
      </c>
      <c r="H544" s="19">
        <f t="shared" si="68"/>
        <v>153</v>
      </c>
      <c r="I544" s="18">
        <f t="shared" si="69"/>
        <v>0</v>
      </c>
      <c r="J544" s="18">
        <f t="shared" si="70"/>
        <v>0</v>
      </c>
      <c r="K544" s="15" t="s">
        <v>276</v>
      </c>
      <c r="L544" s="16">
        <v>61734.48000000001</v>
      </c>
      <c r="M544" s="16">
        <v>8850</v>
      </c>
      <c r="N544" s="16">
        <v>2837.08</v>
      </c>
      <c r="O544" s="16">
        <v>5003.5200000000004</v>
      </c>
      <c r="P544" s="16">
        <v>6457.16</v>
      </c>
      <c r="Q544" s="16"/>
      <c r="R544" s="16"/>
      <c r="S544" s="16"/>
      <c r="T544" s="16">
        <v>94795.090000000011</v>
      </c>
      <c r="U544" s="16"/>
      <c r="V544" s="16">
        <v>5436</v>
      </c>
      <c r="W544" s="16">
        <v>3761.45</v>
      </c>
      <c r="X544" s="16"/>
      <c r="Y544" s="16"/>
      <c r="Z544" s="16"/>
      <c r="AA544" s="16"/>
      <c r="AB544" s="16">
        <f t="shared" si="71"/>
        <v>188874.78000000003</v>
      </c>
      <c r="AC544" s="15">
        <v>153</v>
      </c>
      <c r="AD544" s="17">
        <f t="shared" si="72"/>
        <v>1234.4756862745101</v>
      </c>
    </row>
    <row r="545" spans="2:30" x14ac:dyDescent="0.35">
      <c r="B545" s="20">
        <v>2586</v>
      </c>
      <c r="C545" s="19" t="s">
        <v>791</v>
      </c>
      <c r="D545" s="15" t="s">
        <v>1538</v>
      </c>
      <c r="E545" s="15" t="str">
        <f t="shared" si="66"/>
        <v>DESPACHADOR EXPLOSIVOS</v>
      </c>
      <c r="F545" s="15" t="str">
        <f t="shared" si="67"/>
        <v>SINDICALIZADO</v>
      </c>
      <c r="G545" s="19" t="s">
        <v>278</v>
      </c>
      <c r="H545" s="19">
        <f t="shared" si="68"/>
        <v>153</v>
      </c>
      <c r="I545" s="18">
        <f t="shared" si="69"/>
        <v>0</v>
      </c>
      <c r="J545" s="18">
        <f t="shared" si="70"/>
        <v>0</v>
      </c>
      <c r="K545" s="15" t="s">
        <v>276</v>
      </c>
      <c r="L545" s="16">
        <v>50772.44000000001</v>
      </c>
      <c r="M545" s="16">
        <v>8850</v>
      </c>
      <c r="N545" s="16">
        <v>2760.6400000000003</v>
      </c>
      <c r="O545" s="16">
        <v>5210.0199999999995</v>
      </c>
      <c r="P545" s="16">
        <v>4728.6599999999989</v>
      </c>
      <c r="Q545" s="16"/>
      <c r="R545" s="16"/>
      <c r="S545" s="16"/>
      <c r="T545" s="16">
        <v>40833.9</v>
      </c>
      <c r="U545" s="16"/>
      <c r="V545" s="16">
        <v>6715</v>
      </c>
      <c r="W545" s="16"/>
      <c r="X545" s="16"/>
      <c r="Y545" s="16">
        <v>345.08</v>
      </c>
      <c r="Z545" s="16">
        <v>725.2</v>
      </c>
      <c r="AA545" s="16"/>
      <c r="AB545" s="16">
        <f t="shared" si="71"/>
        <v>118800.38</v>
      </c>
      <c r="AC545" s="15">
        <v>153</v>
      </c>
      <c r="AD545" s="17">
        <f t="shared" si="72"/>
        <v>776.47307189542482</v>
      </c>
    </row>
    <row r="546" spans="2:30" x14ac:dyDescent="0.35">
      <c r="B546" s="20">
        <v>2587</v>
      </c>
      <c r="C546" s="19" t="s">
        <v>793</v>
      </c>
      <c r="D546" s="15" t="s">
        <v>1538</v>
      </c>
      <c r="E546" s="15" t="str">
        <f t="shared" si="66"/>
        <v>DESPACHADOR EXPLOSIVOS</v>
      </c>
      <c r="F546" s="15" t="str">
        <f t="shared" si="67"/>
        <v>SINDICALIZADO</v>
      </c>
      <c r="G546" s="19" t="s">
        <v>794</v>
      </c>
      <c r="H546" s="19">
        <f t="shared" si="68"/>
        <v>153</v>
      </c>
      <c r="I546" s="18">
        <f t="shared" si="69"/>
        <v>0</v>
      </c>
      <c r="J546" s="18">
        <f t="shared" si="70"/>
        <v>0</v>
      </c>
      <c r="K546" s="15" t="s">
        <v>276</v>
      </c>
      <c r="L546" s="16">
        <v>50772.44000000001</v>
      </c>
      <c r="M546" s="16">
        <v>8850</v>
      </c>
      <c r="N546" s="16">
        <v>2760.6400000000003</v>
      </c>
      <c r="O546" s="16">
        <v>5248.03</v>
      </c>
      <c r="P546" s="16">
        <v>5353.3099999999995</v>
      </c>
      <c r="Q546" s="16"/>
      <c r="R546" s="16"/>
      <c r="S546" s="16"/>
      <c r="T546" s="16">
        <v>40833.9</v>
      </c>
      <c r="U546" s="16"/>
      <c r="V546" s="16">
        <v>7213.8600000000006</v>
      </c>
      <c r="W546" s="16"/>
      <c r="X546" s="16"/>
      <c r="Y546" s="16"/>
      <c r="Z546" s="16"/>
      <c r="AA546" s="16"/>
      <c r="AB546" s="16">
        <f t="shared" si="71"/>
        <v>121032.18000000001</v>
      </c>
      <c r="AC546" s="15">
        <v>153</v>
      </c>
      <c r="AD546" s="17">
        <f t="shared" si="72"/>
        <v>791.06000000000006</v>
      </c>
    </row>
    <row r="547" spans="2:30" x14ac:dyDescent="0.35">
      <c r="B547" s="20">
        <v>2588</v>
      </c>
      <c r="C547" s="19" t="s">
        <v>795</v>
      </c>
      <c r="D547" s="15" t="s">
        <v>1538</v>
      </c>
      <c r="E547" s="15" t="str">
        <f t="shared" si="66"/>
        <v>DESPACHADOR EXPLOSIVOS</v>
      </c>
      <c r="F547" s="15" t="str">
        <f t="shared" si="67"/>
        <v>SINDICALIZADO</v>
      </c>
      <c r="G547" s="19" t="s">
        <v>794</v>
      </c>
      <c r="H547" s="19">
        <f t="shared" si="68"/>
        <v>153</v>
      </c>
      <c r="I547" s="18">
        <f t="shared" si="69"/>
        <v>3</v>
      </c>
      <c r="J547" s="18">
        <f t="shared" si="70"/>
        <v>0</v>
      </c>
      <c r="K547" s="15" t="s">
        <v>276</v>
      </c>
      <c r="L547" s="16">
        <v>50772.44000000001</v>
      </c>
      <c r="M547" s="16">
        <v>8850</v>
      </c>
      <c r="N547" s="16">
        <v>2760.6400000000003</v>
      </c>
      <c r="O547" s="16">
        <v>5318.7999999999993</v>
      </c>
      <c r="P547" s="16">
        <v>5353.3099999999995</v>
      </c>
      <c r="Q547" s="16"/>
      <c r="R547" s="16"/>
      <c r="S547" s="16"/>
      <c r="T547" s="16">
        <v>40833.9</v>
      </c>
      <c r="U547" s="16"/>
      <c r="V547" s="16">
        <v>9171.4599999999991</v>
      </c>
      <c r="W547" s="16"/>
      <c r="X547" s="16"/>
      <c r="Y547" s="16"/>
      <c r="Z547" s="16"/>
      <c r="AA547" s="16"/>
      <c r="AB547" s="16">
        <f t="shared" si="71"/>
        <v>123060.54999999999</v>
      </c>
      <c r="AC547" s="15">
        <v>153</v>
      </c>
      <c r="AD547" s="17">
        <f t="shared" si="72"/>
        <v>804.31732026143789</v>
      </c>
    </row>
    <row r="548" spans="2:30" x14ac:dyDescent="0.35">
      <c r="B548" s="20">
        <v>2589</v>
      </c>
      <c r="C548" s="19" t="s">
        <v>796</v>
      </c>
      <c r="D548" s="15" t="s">
        <v>1538</v>
      </c>
      <c r="E548" s="15" t="str">
        <f t="shared" si="66"/>
        <v>INGENIERO DE PLANEACION</v>
      </c>
      <c r="F548" s="15" t="str">
        <f t="shared" si="67"/>
        <v>EMPLEADO</v>
      </c>
      <c r="G548" s="19" t="s">
        <v>797</v>
      </c>
      <c r="H548" s="19">
        <f t="shared" si="68"/>
        <v>153</v>
      </c>
      <c r="I548" s="18">
        <f t="shared" si="69"/>
        <v>0</v>
      </c>
      <c r="J548" s="18">
        <f t="shared" si="70"/>
        <v>0</v>
      </c>
      <c r="K548" s="15" t="s">
        <v>276</v>
      </c>
      <c r="L548" s="16">
        <v>78752.699999999983</v>
      </c>
      <c r="M548" s="16">
        <v>8850</v>
      </c>
      <c r="N548" s="16">
        <v>3048</v>
      </c>
      <c r="O548" s="16">
        <v>7961.63</v>
      </c>
      <c r="P548" s="16">
        <v>8125.46</v>
      </c>
      <c r="Q548" s="16"/>
      <c r="R548" s="16"/>
      <c r="S548" s="16"/>
      <c r="T548" s="16">
        <v>28704.329999999998</v>
      </c>
      <c r="U548" s="16"/>
      <c r="V548" s="16"/>
      <c r="W548" s="16">
        <v>2853.57</v>
      </c>
      <c r="X548" s="16"/>
      <c r="Y548" s="16"/>
      <c r="Z548" s="16">
        <v>546.1</v>
      </c>
      <c r="AA548" s="16"/>
      <c r="AB548" s="16">
        <f t="shared" si="71"/>
        <v>137749.59</v>
      </c>
      <c r="AC548" s="15">
        <v>153</v>
      </c>
      <c r="AD548" s="17">
        <f t="shared" si="72"/>
        <v>900.32411764705876</v>
      </c>
    </row>
    <row r="549" spans="2:30" x14ac:dyDescent="0.35">
      <c r="B549" s="20">
        <v>2592</v>
      </c>
      <c r="C549" s="19" t="s">
        <v>798</v>
      </c>
      <c r="D549" s="15" t="s">
        <v>1538</v>
      </c>
      <c r="E549" s="15" t="str">
        <f t="shared" si="66"/>
        <v>AUXILIAR SEGURIDAD E HIGIENE</v>
      </c>
      <c r="F549" s="15" t="str">
        <f t="shared" si="67"/>
        <v>EMPLEADO</v>
      </c>
      <c r="G549" s="19" t="s">
        <v>799</v>
      </c>
      <c r="H549" s="19">
        <f t="shared" si="68"/>
        <v>153</v>
      </c>
      <c r="I549" s="18">
        <f t="shared" si="69"/>
        <v>0</v>
      </c>
      <c r="J549" s="18">
        <f t="shared" si="70"/>
        <v>0</v>
      </c>
      <c r="K549" s="15" t="s">
        <v>276</v>
      </c>
      <c r="L549" s="16">
        <v>53174.109999999986</v>
      </c>
      <c r="M549" s="16">
        <v>8850</v>
      </c>
      <c r="N549" s="16">
        <v>2058</v>
      </c>
      <c r="O549" s="16">
        <v>5486.34</v>
      </c>
      <c r="P549" s="16">
        <v>5523.22</v>
      </c>
      <c r="Q549" s="16"/>
      <c r="R549" s="16"/>
      <c r="S549" s="16"/>
      <c r="T549" s="16">
        <v>14077.169999999998</v>
      </c>
      <c r="U549" s="16"/>
      <c r="V549" s="16">
        <v>276.55</v>
      </c>
      <c r="W549" s="16">
        <v>1720.96</v>
      </c>
      <c r="X549" s="16"/>
      <c r="Y549" s="16"/>
      <c r="Z549" s="16"/>
      <c r="AA549" s="16"/>
      <c r="AB549" s="16">
        <f t="shared" si="71"/>
        <v>91166.349999999991</v>
      </c>
      <c r="AC549" s="15">
        <v>153</v>
      </c>
      <c r="AD549" s="17">
        <f t="shared" si="72"/>
        <v>595.85849673202608</v>
      </c>
    </row>
    <row r="550" spans="2:30" x14ac:dyDescent="0.35">
      <c r="B550" s="20">
        <v>2594</v>
      </c>
      <c r="C550" s="19" t="s">
        <v>801</v>
      </c>
      <c r="D550" s="15" t="s">
        <v>1538</v>
      </c>
      <c r="E550" s="15" t="str">
        <f t="shared" si="66"/>
        <v>SUPERVISOR DE MINA</v>
      </c>
      <c r="F550" s="15" t="str">
        <f t="shared" si="67"/>
        <v>EMPLEADO</v>
      </c>
      <c r="G550" s="19" t="s">
        <v>802</v>
      </c>
      <c r="H550" s="19">
        <f t="shared" si="68"/>
        <v>153</v>
      </c>
      <c r="I550" s="18">
        <f t="shared" si="69"/>
        <v>0</v>
      </c>
      <c r="J550" s="18">
        <f t="shared" si="70"/>
        <v>0</v>
      </c>
      <c r="K550" s="15" t="s">
        <v>276</v>
      </c>
      <c r="L550" s="16">
        <v>81853.199999999983</v>
      </c>
      <c r="M550" s="16">
        <v>8850</v>
      </c>
      <c r="N550" s="16">
        <v>3168</v>
      </c>
      <c r="O550" s="16">
        <v>8335.7999999999993</v>
      </c>
      <c r="P550" s="16">
        <v>8502.119999999999</v>
      </c>
      <c r="Q550" s="16"/>
      <c r="R550" s="16"/>
      <c r="S550" s="16"/>
      <c r="T550" s="16">
        <v>51940.91</v>
      </c>
      <c r="U550" s="16"/>
      <c r="V550" s="16"/>
      <c r="W550" s="16">
        <v>3292.34</v>
      </c>
      <c r="X550" s="16"/>
      <c r="Y550" s="16"/>
      <c r="Z550" s="16"/>
      <c r="AA550" s="16"/>
      <c r="AB550" s="16">
        <f t="shared" si="71"/>
        <v>165942.36999999997</v>
      </c>
      <c r="AC550" s="15">
        <v>153</v>
      </c>
      <c r="AD550" s="17">
        <f t="shared" si="72"/>
        <v>1084.5906535947711</v>
      </c>
    </row>
    <row r="551" spans="2:30" x14ac:dyDescent="0.35">
      <c r="B551" s="20">
        <v>2595</v>
      </c>
      <c r="C551" s="19" t="s">
        <v>803</v>
      </c>
      <c r="D551" s="15" t="s">
        <v>1538</v>
      </c>
      <c r="E551" s="15" t="str">
        <f t="shared" si="66"/>
        <v>SUPERVISOR SEGURIDAD E HIGIENE A</v>
      </c>
      <c r="F551" s="15" t="str">
        <f t="shared" si="67"/>
        <v>EMPLEADO</v>
      </c>
      <c r="G551" s="19" t="s">
        <v>802</v>
      </c>
      <c r="H551" s="19">
        <f t="shared" si="68"/>
        <v>153</v>
      </c>
      <c r="I551" s="18">
        <f t="shared" si="69"/>
        <v>0</v>
      </c>
      <c r="J551" s="18">
        <f t="shared" si="70"/>
        <v>5</v>
      </c>
      <c r="K551" s="15" t="s">
        <v>276</v>
      </c>
      <c r="L551" s="16">
        <v>65730.599999999977</v>
      </c>
      <c r="M551" s="16">
        <v>8850</v>
      </c>
      <c r="N551" s="16">
        <v>2544</v>
      </c>
      <c r="O551" s="16">
        <v>6217.96</v>
      </c>
      <c r="P551" s="16">
        <v>6615.4599999999991</v>
      </c>
      <c r="Q551" s="16"/>
      <c r="R551" s="16"/>
      <c r="S551" s="16"/>
      <c r="T551" s="16">
        <v>48355.57</v>
      </c>
      <c r="U551" s="16"/>
      <c r="V551" s="16"/>
      <c r="W551" s="16">
        <v>2667.09</v>
      </c>
      <c r="X551" s="16"/>
      <c r="Y551" s="16"/>
      <c r="Z551" s="16"/>
      <c r="AA551" s="16">
        <v>2120</v>
      </c>
      <c r="AB551" s="16">
        <f t="shared" si="71"/>
        <v>138860.68</v>
      </c>
      <c r="AC551" s="15">
        <v>153</v>
      </c>
      <c r="AD551" s="17">
        <f t="shared" si="72"/>
        <v>907.58614379084963</v>
      </c>
    </row>
    <row r="552" spans="2:30" x14ac:dyDescent="0.35">
      <c r="B552" s="20">
        <v>2596</v>
      </c>
      <c r="C552" s="19" t="s">
        <v>804</v>
      </c>
      <c r="D552" s="15" t="s">
        <v>1538</v>
      </c>
      <c r="E552" s="15" t="str">
        <f t="shared" si="66"/>
        <v>SUPERVISOR SEGURIDAD E HIGIENE A</v>
      </c>
      <c r="F552" s="15" t="str">
        <f t="shared" si="67"/>
        <v>EMPLEADO</v>
      </c>
      <c r="G552" s="19" t="s">
        <v>802</v>
      </c>
      <c r="H552" s="19">
        <f t="shared" si="68"/>
        <v>153</v>
      </c>
      <c r="I552" s="18">
        <f t="shared" si="69"/>
        <v>0</v>
      </c>
      <c r="J552" s="18">
        <f t="shared" si="70"/>
        <v>6</v>
      </c>
      <c r="K552" s="15" t="s">
        <v>276</v>
      </c>
      <c r="L552" s="16">
        <v>65730.599999999977</v>
      </c>
      <c r="M552" s="16">
        <v>8850</v>
      </c>
      <c r="N552" s="16">
        <v>2544</v>
      </c>
      <c r="O552" s="16">
        <v>3635.8</v>
      </c>
      <c r="P552" s="16">
        <v>6553.98</v>
      </c>
      <c r="Q552" s="16"/>
      <c r="R552" s="16"/>
      <c r="S552" s="16"/>
      <c r="T552" s="16">
        <v>44561.4</v>
      </c>
      <c r="U552" s="16"/>
      <c r="V552" s="16"/>
      <c r="W552" s="16">
        <v>3375</v>
      </c>
      <c r="X552" s="16"/>
      <c r="Y552" s="16"/>
      <c r="Z552" s="16"/>
      <c r="AA552" s="16">
        <v>2734.8</v>
      </c>
      <c r="AB552" s="16">
        <f t="shared" si="71"/>
        <v>132515.97999999998</v>
      </c>
      <c r="AC552" s="15">
        <v>153</v>
      </c>
      <c r="AD552" s="17">
        <f t="shared" si="72"/>
        <v>866.11751633986921</v>
      </c>
    </row>
    <row r="553" spans="2:30" x14ac:dyDescent="0.35">
      <c r="B553" s="20">
        <v>2597</v>
      </c>
      <c r="C553" s="19" t="s">
        <v>805</v>
      </c>
      <c r="D553" s="15" t="s">
        <v>1538</v>
      </c>
      <c r="E553" s="15" t="str">
        <f t="shared" si="66"/>
        <v>SUPERVISOR SEGURIDAD E HIGIENE B</v>
      </c>
      <c r="F553" s="15" t="str">
        <f t="shared" si="67"/>
        <v>EMPLEADO</v>
      </c>
      <c r="G553" s="19" t="s">
        <v>806</v>
      </c>
      <c r="H553" s="19">
        <f t="shared" si="68"/>
        <v>153</v>
      </c>
      <c r="I553" s="18">
        <f t="shared" si="69"/>
        <v>1</v>
      </c>
      <c r="J553" s="18">
        <f t="shared" si="70"/>
        <v>0</v>
      </c>
      <c r="K553" s="15" t="s">
        <v>276</v>
      </c>
      <c r="L553" s="16">
        <v>65730.599999999977</v>
      </c>
      <c r="M553" s="16">
        <v>8850</v>
      </c>
      <c r="N553" s="16">
        <v>2544</v>
      </c>
      <c r="O553" s="16">
        <v>6466</v>
      </c>
      <c r="P553" s="16">
        <v>6191.4599999999991</v>
      </c>
      <c r="Q553" s="16"/>
      <c r="R553" s="16"/>
      <c r="S553" s="16"/>
      <c r="T553" s="16">
        <v>29922.51</v>
      </c>
      <c r="U553" s="16"/>
      <c r="V553" s="16"/>
      <c r="W553" s="16">
        <v>2217.2600000000002</v>
      </c>
      <c r="X553" s="16">
        <v>424</v>
      </c>
      <c r="Y553" s="16"/>
      <c r="Z553" s="16"/>
      <c r="AA553" s="16"/>
      <c r="AB553" s="16">
        <f t="shared" si="71"/>
        <v>121497.82999999996</v>
      </c>
      <c r="AC553" s="15">
        <v>153</v>
      </c>
      <c r="AD553" s="17">
        <f t="shared" ref="AD553:AD575" si="73">AB553/AC553</f>
        <v>794.10346405228734</v>
      </c>
    </row>
    <row r="554" spans="2:30" x14ac:dyDescent="0.35">
      <c r="B554" s="20">
        <v>2599</v>
      </c>
      <c r="C554" s="19" t="s">
        <v>809</v>
      </c>
      <c r="D554" s="15" t="s">
        <v>1538</v>
      </c>
      <c r="E554" s="15" t="str">
        <f t="shared" si="66"/>
        <v>GEOLOGO ASISTENTE</v>
      </c>
      <c r="F554" s="15" t="str">
        <f t="shared" si="67"/>
        <v>EMPLEADO</v>
      </c>
      <c r="G554" s="19" t="s">
        <v>808</v>
      </c>
      <c r="H554" s="19">
        <f t="shared" si="68"/>
        <v>153</v>
      </c>
      <c r="I554" s="18">
        <f t="shared" si="69"/>
        <v>0</v>
      </c>
      <c r="J554" s="18">
        <f t="shared" si="70"/>
        <v>0</v>
      </c>
      <c r="K554" s="15" t="s">
        <v>276</v>
      </c>
      <c r="L554" s="16">
        <v>91774.800000000017</v>
      </c>
      <c r="M554" s="16">
        <v>8850</v>
      </c>
      <c r="N554" s="16">
        <v>3552</v>
      </c>
      <c r="O554" s="16">
        <v>9469.0400000000009</v>
      </c>
      <c r="P554" s="16">
        <v>9532.68</v>
      </c>
      <c r="Q554" s="16"/>
      <c r="R554" s="16"/>
      <c r="S554" s="16"/>
      <c r="T554" s="16">
        <v>88775.19</v>
      </c>
      <c r="U554" s="16"/>
      <c r="V554" s="16"/>
      <c r="W554" s="16">
        <v>4340.75</v>
      </c>
      <c r="X554" s="16"/>
      <c r="Y554" s="16"/>
      <c r="Z554" s="16"/>
      <c r="AA554" s="16"/>
      <c r="AB554" s="16">
        <f t="shared" si="71"/>
        <v>216294.46000000002</v>
      </c>
      <c r="AC554" s="15">
        <v>153</v>
      </c>
      <c r="AD554" s="17">
        <f t="shared" si="73"/>
        <v>1413.6892810457518</v>
      </c>
    </row>
    <row r="555" spans="2:30" x14ac:dyDescent="0.35">
      <c r="B555" s="20">
        <v>2600</v>
      </c>
      <c r="C555" s="19" t="s">
        <v>810</v>
      </c>
      <c r="D555" s="15" t="s">
        <v>1538</v>
      </c>
      <c r="E555" s="15" t="str">
        <f t="shared" si="66"/>
        <v>SUPERVISOR SEGURIDAD E HIGIENE B</v>
      </c>
      <c r="F555" s="15" t="str">
        <f t="shared" si="67"/>
        <v>EMPLEADO</v>
      </c>
      <c r="G555" s="19" t="s">
        <v>28</v>
      </c>
      <c r="H555" s="19">
        <f t="shared" si="68"/>
        <v>153</v>
      </c>
      <c r="I555" s="18">
        <f t="shared" si="69"/>
        <v>0</v>
      </c>
      <c r="J555" s="18">
        <f t="shared" si="70"/>
        <v>0</v>
      </c>
      <c r="K555" s="15" t="s">
        <v>276</v>
      </c>
      <c r="L555" s="16">
        <v>66154.599999999977</v>
      </c>
      <c r="M555" s="16">
        <v>8850</v>
      </c>
      <c r="N555" s="16">
        <v>2120</v>
      </c>
      <c r="O555" s="16">
        <v>5501.4</v>
      </c>
      <c r="P555" s="16">
        <v>6827.4599999999991</v>
      </c>
      <c r="Q555" s="16"/>
      <c r="R555" s="16"/>
      <c r="S555" s="16"/>
      <c r="T555" s="16">
        <v>29346.53</v>
      </c>
      <c r="U555" s="16"/>
      <c r="V555" s="16"/>
      <c r="W555" s="16">
        <v>2226.8000000000002</v>
      </c>
      <c r="X555" s="16"/>
      <c r="Y555" s="16"/>
      <c r="Z555" s="16"/>
      <c r="AA555" s="16"/>
      <c r="AB555" s="16">
        <f t="shared" si="71"/>
        <v>121026.78999999996</v>
      </c>
      <c r="AC555" s="15">
        <v>153</v>
      </c>
      <c r="AD555" s="17">
        <f t="shared" si="73"/>
        <v>791.02477124182985</v>
      </c>
    </row>
    <row r="556" spans="2:30" x14ac:dyDescent="0.35">
      <c r="B556" s="20">
        <v>2603</v>
      </c>
      <c r="C556" s="19" t="s">
        <v>811</v>
      </c>
      <c r="D556" s="15" t="s">
        <v>1538</v>
      </c>
      <c r="E556" s="15" t="str">
        <f t="shared" si="66"/>
        <v>AUXILIAR DE MUESTRERO</v>
      </c>
      <c r="F556" s="15" t="str">
        <f t="shared" si="67"/>
        <v>SINDICALIZADO</v>
      </c>
      <c r="G556" s="19" t="s">
        <v>812</v>
      </c>
      <c r="H556" s="19">
        <f t="shared" si="68"/>
        <v>153</v>
      </c>
      <c r="I556" s="18">
        <f t="shared" si="69"/>
        <v>3</v>
      </c>
      <c r="J556" s="18">
        <f t="shared" si="70"/>
        <v>0</v>
      </c>
      <c r="K556" s="15" t="s">
        <v>276</v>
      </c>
      <c r="L556" s="16">
        <v>40829.25</v>
      </c>
      <c r="M556" s="16">
        <v>8850</v>
      </c>
      <c r="N556" s="16">
        <v>1612.5</v>
      </c>
      <c r="O556" s="16">
        <v>4190.46</v>
      </c>
      <c r="P556" s="16">
        <v>3411.0800000000004</v>
      </c>
      <c r="Q556" s="16"/>
      <c r="R556" s="16"/>
      <c r="S556" s="16"/>
      <c r="T556" s="16">
        <v>22440.600000000002</v>
      </c>
      <c r="U556" s="16"/>
      <c r="V556" s="16"/>
      <c r="W556" s="16"/>
      <c r="X556" s="16">
        <v>537.5</v>
      </c>
      <c r="Y556" s="16"/>
      <c r="Z556" s="16"/>
      <c r="AA556" s="16"/>
      <c r="AB556" s="16">
        <f t="shared" si="71"/>
        <v>80796.39</v>
      </c>
      <c r="AC556" s="15">
        <v>153</v>
      </c>
      <c r="AD556" s="17">
        <f t="shared" si="73"/>
        <v>528.0809803921569</v>
      </c>
    </row>
    <row r="557" spans="2:30" x14ac:dyDescent="0.35">
      <c r="B557" s="20">
        <v>2605</v>
      </c>
      <c r="C557" s="19" t="s">
        <v>813</v>
      </c>
      <c r="D557" s="15" t="s">
        <v>1538</v>
      </c>
      <c r="E557" s="15" t="str">
        <f t="shared" si="66"/>
        <v>SUPERVISOR DE MINA</v>
      </c>
      <c r="F557" s="15" t="str">
        <f t="shared" si="67"/>
        <v>EMPLEADO</v>
      </c>
      <c r="G557" s="19" t="s">
        <v>159</v>
      </c>
      <c r="H557" s="19">
        <f t="shared" si="68"/>
        <v>153</v>
      </c>
      <c r="I557" s="18">
        <f t="shared" si="69"/>
        <v>0</v>
      </c>
      <c r="J557" s="18">
        <f t="shared" si="70"/>
        <v>0</v>
      </c>
      <c r="K557" s="15" t="s">
        <v>276</v>
      </c>
      <c r="L557" s="16">
        <v>65730.599999999977</v>
      </c>
      <c r="M557" s="16">
        <v>8850</v>
      </c>
      <c r="N557" s="16">
        <v>2544</v>
      </c>
      <c r="O557" s="16">
        <v>6326.079999999999</v>
      </c>
      <c r="P557" s="16">
        <v>6827.4599999999991</v>
      </c>
      <c r="Q557" s="16"/>
      <c r="R557" s="16"/>
      <c r="S557" s="16"/>
      <c r="T557" s="16">
        <v>50324.100000000006</v>
      </c>
      <c r="U557" s="16"/>
      <c r="V557" s="16"/>
      <c r="W557" s="16">
        <v>2835.59</v>
      </c>
      <c r="X557" s="16"/>
      <c r="Y557" s="16"/>
      <c r="Z557" s="16"/>
      <c r="AA557" s="16"/>
      <c r="AB557" s="16">
        <f t="shared" si="71"/>
        <v>143437.82999999999</v>
      </c>
      <c r="AC557" s="15">
        <v>153</v>
      </c>
      <c r="AD557" s="17">
        <f t="shared" si="73"/>
        <v>937.50215686274498</v>
      </c>
    </row>
    <row r="558" spans="2:30" x14ac:dyDescent="0.35">
      <c r="B558" s="20">
        <v>2606</v>
      </c>
      <c r="C558" s="19" t="s">
        <v>814</v>
      </c>
      <c r="D558" s="15" t="s">
        <v>1538</v>
      </c>
      <c r="E558" s="15" t="str">
        <f t="shared" si="66"/>
        <v>SUPERVISOR DE MINA</v>
      </c>
      <c r="F558" s="15" t="str">
        <f t="shared" si="67"/>
        <v>EMPLEADO</v>
      </c>
      <c r="G558" s="19" t="s">
        <v>159</v>
      </c>
      <c r="H558" s="19">
        <f t="shared" si="68"/>
        <v>153</v>
      </c>
      <c r="I558" s="18">
        <f t="shared" si="69"/>
        <v>0</v>
      </c>
      <c r="J558" s="18">
        <f t="shared" si="70"/>
        <v>0</v>
      </c>
      <c r="K558" s="15" t="s">
        <v>276</v>
      </c>
      <c r="L558" s="16">
        <v>65730.599999999977</v>
      </c>
      <c r="M558" s="16">
        <v>8850</v>
      </c>
      <c r="N558" s="16">
        <v>2544</v>
      </c>
      <c r="O558" s="16">
        <v>6417.24</v>
      </c>
      <c r="P558" s="16">
        <v>6827.4599999999991</v>
      </c>
      <c r="Q558" s="16"/>
      <c r="R558" s="16"/>
      <c r="S558" s="16"/>
      <c r="T558" s="16">
        <v>41746.31</v>
      </c>
      <c r="U558" s="16"/>
      <c r="V558" s="16"/>
      <c r="W558" s="16">
        <v>2546.8000000000002</v>
      </c>
      <c r="X558" s="16"/>
      <c r="Y558" s="16"/>
      <c r="Z558" s="16"/>
      <c r="AA558" s="16"/>
      <c r="AB558" s="16">
        <f t="shared" si="71"/>
        <v>134662.40999999997</v>
      </c>
      <c r="AC558" s="15">
        <v>153</v>
      </c>
      <c r="AD558" s="17">
        <f t="shared" si="73"/>
        <v>880.14647058823516</v>
      </c>
    </row>
    <row r="559" spans="2:30" x14ac:dyDescent="0.35">
      <c r="B559" s="20">
        <v>2608</v>
      </c>
      <c r="C559" s="19" t="s">
        <v>1449</v>
      </c>
      <c r="D559" s="15" t="s">
        <v>1538</v>
      </c>
      <c r="E559" s="15" t="str">
        <f t="shared" si="66"/>
        <v>VIGILANTE Y/O VELADOR</v>
      </c>
      <c r="F559" s="15" t="str">
        <f t="shared" si="67"/>
        <v>EMPLEADO</v>
      </c>
      <c r="G559" s="19" t="s">
        <v>1543</v>
      </c>
      <c r="H559" s="19">
        <f t="shared" si="68"/>
        <v>153</v>
      </c>
      <c r="I559" s="18">
        <f t="shared" si="69"/>
        <v>1</v>
      </c>
      <c r="J559" s="18">
        <f t="shared" si="70"/>
        <v>0</v>
      </c>
      <c r="K559" s="15" t="s">
        <v>776</v>
      </c>
      <c r="L559" s="16">
        <v>40256.25</v>
      </c>
      <c r="M559" s="16">
        <v>8850</v>
      </c>
      <c r="N559" s="16"/>
      <c r="O559" s="16">
        <v>3891.27</v>
      </c>
      <c r="P559" s="16">
        <v>3192.52</v>
      </c>
      <c r="Q559" s="16">
        <v>1612.5</v>
      </c>
      <c r="R559" s="16"/>
      <c r="S559" s="16">
        <v>1320.3400000000001</v>
      </c>
      <c r="T559" s="16">
        <v>4669.8</v>
      </c>
      <c r="U559" s="16"/>
      <c r="V559" s="16">
        <v>46869.630000000005</v>
      </c>
      <c r="W559" s="16">
        <v>2028.86</v>
      </c>
      <c r="X559" s="16">
        <v>537.5</v>
      </c>
      <c r="Y559" s="16"/>
      <c r="Z559" s="16">
        <v>268.75</v>
      </c>
      <c r="AA559" s="16"/>
      <c r="AB559" s="16">
        <f t="shared" si="71"/>
        <v>111884.92</v>
      </c>
      <c r="AC559" s="15">
        <v>153</v>
      </c>
      <c r="AD559" s="17">
        <f t="shared" si="73"/>
        <v>731.27398692810459</v>
      </c>
    </row>
    <row r="560" spans="2:30" x14ac:dyDescent="0.35">
      <c r="B560" s="20">
        <v>2609</v>
      </c>
      <c r="C560" s="19" t="s">
        <v>1450</v>
      </c>
      <c r="D560" s="15" t="s">
        <v>1538</v>
      </c>
      <c r="E560" s="15" t="str">
        <f t="shared" si="66"/>
        <v>INGENIERO DE PLANEACION</v>
      </c>
      <c r="F560" s="15" t="str">
        <f t="shared" si="67"/>
        <v>EMPLEADO</v>
      </c>
      <c r="G560" s="19" t="s">
        <v>1550</v>
      </c>
      <c r="H560" s="19">
        <f t="shared" si="68"/>
        <v>75</v>
      </c>
      <c r="I560" s="18">
        <f t="shared" si="69"/>
        <v>0</v>
      </c>
      <c r="J560" s="18">
        <f t="shared" si="70"/>
        <v>0</v>
      </c>
      <c r="K560" s="15" t="s">
        <v>276</v>
      </c>
      <c r="L560" s="16">
        <v>40957.499999999985</v>
      </c>
      <c r="M560" s="16">
        <v>3540</v>
      </c>
      <c r="N560" s="16"/>
      <c r="O560" s="16">
        <v>4095.75</v>
      </c>
      <c r="P560" s="16">
        <v>4095.75</v>
      </c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>
        <f t="shared" si="71"/>
        <v>52688.999999999985</v>
      </c>
      <c r="AC560" s="15">
        <v>153</v>
      </c>
      <c r="AD560" s="17">
        <f t="shared" si="73"/>
        <v>344.37254901960773</v>
      </c>
    </row>
    <row r="561" spans="2:30" s="28" customFormat="1" x14ac:dyDescent="0.35">
      <c r="B561" s="33">
        <v>2610</v>
      </c>
      <c r="C561" s="32" t="s">
        <v>1451</v>
      </c>
      <c r="D561" s="28" t="s">
        <v>1538</v>
      </c>
      <c r="E561" s="28" t="str">
        <f t="shared" si="66"/>
        <v>ANALISTA EN GEOTECNIA</v>
      </c>
      <c r="F561" s="28" t="str">
        <f t="shared" si="67"/>
        <v>EMPLEADO</v>
      </c>
      <c r="G561" s="32" t="s">
        <v>1557</v>
      </c>
      <c r="H561" s="32">
        <f t="shared" si="68"/>
        <v>48</v>
      </c>
      <c r="I561" s="31">
        <f t="shared" si="69"/>
        <v>0</v>
      </c>
      <c r="J561" s="31">
        <f t="shared" si="70"/>
        <v>0</v>
      </c>
      <c r="K561" s="28" t="s">
        <v>276</v>
      </c>
      <c r="L561" s="29">
        <v>19829.680000000011</v>
      </c>
      <c r="M561" s="29">
        <v>1770</v>
      </c>
      <c r="N561" s="29"/>
      <c r="O561" s="29">
        <v>1982.97</v>
      </c>
      <c r="P561" s="29">
        <v>2069.1800000000003</v>
      </c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>
        <f t="shared" si="71"/>
        <v>25651.830000000013</v>
      </c>
      <c r="AC561" s="28">
        <v>153</v>
      </c>
      <c r="AD561" s="30">
        <f t="shared" si="73"/>
        <v>167.65901960784322</v>
      </c>
    </row>
    <row r="562" spans="2:30" s="28" customFormat="1" x14ac:dyDescent="0.35">
      <c r="B562" s="33">
        <v>2611</v>
      </c>
      <c r="C562" s="32" t="s">
        <v>1452</v>
      </c>
      <c r="D562" s="28" t="s">
        <v>1538</v>
      </c>
      <c r="E562" s="28" t="str">
        <f t="shared" si="66"/>
        <v>AUXILIAR ADMINISTRATIVO</v>
      </c>
      <c r="F562" s="28" t="str">
        <f t="shared" si="67"/>
        <v>EMPLEADO</v>
      </c>
      <c r="G562" s="32" t="s">
        <v>1545</v>
      </c>
      <c r="H562" s="32">
        <f t="shared" si="68"/>
        <v>27</v>
      </c>
      <c r="I562" s="31">
        <f t="shared" si="69"/>
        <v>0</v>
      </c>
      <c r="J562" s="31">
        <f t="shared" si="70"/>
        <v>0</v>
      </c>
      <c r="K562" s="28" t="s">
        <v>276</v>
      </c>
      <c r="L562" s="29">
        <v>8504.4599999999955</v>
      </c>
      <c r="M562" s="29">
        <v>1770</v>
      </c>
      <c r="N562" s="29"/>
      <c r="O562" s="29">
        <v>850.45</v>
      </c>
      <c r="P562" s="29">
        <v>850.45</v>
      </c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>
        <f t="shared" si="71"/>
        <v>11975.359999999997</v>
      </c>
      <c r="AC562" s="28">
        <v>153</v>
      </c>
      <c r="AD562" s="30">
        <f t="shared" si="73"/>
        <v>78.270326797385607</v>
      </c>
    </row>
    <row r="563" spans="2:30" x14ac:dyDescent="0.35">
      <c r="B563" s="20">
        <v>2693</v>
      </c>
      <c r="C563" s="19" t="s">
        <v>815</v>
      </c>
      <c r="D563" s="15" t="s">
        <v>1538</v>
      </c>
      <c r="E563" s="15" t="str">
        <f t="shared" si="66"/>
        <v>OPERADOR DE TROMPO</v>
      </c>
      <c r="F563" s="15" t="str">
        <f t="shared" si="67"/>
        <v>SINDICALIZADO</v>
      </c>
      <c r="G563" s="19" t="s">
        <v>161</v>
      </c>
      <c r="H563" s="19">
        <f t="shared" si="68"/>
        <v>153</v>
      </c>
      <c r="I563" s="18">
        <f t="shared" si="69"/>
        <v>7</v>
      </c>
      <c r="J563" s="18">
        <f t="shared" si="70"/>
        <v>0</v>
      </c>
      <c r="K563" s="15" t="s">
        <v>276</v>
      </c>
      <c r="L563" s="16">
        <v>42297.149999999994</v>
      </c>
      <c r="M563" s="16">
        <v>8850</v>
      </c>
      <c r="N563" s="16">
        <v>1696.38</v>
      </c>
      <c r="O563" s="16">
        <v>1821.7600000000002</v>
      </c>
      <c r="P563" s="16">
        <v>3524.9099999999994</v>
      </c>
      <c r="Q563" s="16"/>
      <c r="R563" s="16"/>
      <c r="S563" s="16"/>
      <c r="T563" s="16">
        <v>88991.28</v>
      </c>
      <c r="U563" s="16"/>
      <c r="V563" s="16">
        <v>8453.6200000000008</v>
      </c>
      <c r="W563" s="16"/>
      <c r="X563" s="16">
        <v>1148.44</v>
      </c>
      <c r="Y563" s="16">
        <v>1130.92</v>
      </c>
      <c r="Z563" s="16"/>
      <c r="AA563" s="16"/>
      <c r="AB563" s="16">
        <f t="shared" si="71"/>
        <v>153355.74</v>
      </c>
      <c r="AC563" s="15">
        <v>153</v>
      </c>
      <c r="AD563" s="17">
        <f t="shared" si="73"/>
        <v>1002.3250980392156</v>
      </c>
    </row>
    <row r="564" spans="2:30" x14ac:dyDescent="0.35">
      <c r="B564" s="20">
        <v>2697</v>
      </c>
      <c r="C564" s="19" t="s">
        <v>818</v>
      </c>
      <c r="D564" s="15" t="s">
        <v>1538</v>
      </c>
      <c r="E564" s="15" t="str">
        <f t="shared" si="66"/>
        <v>OPERADOR DE TROMPO</v>
      </c>
      <c r="F564" s="15" t="str">
        <f t="shared" si="67"/>
        <v>SINDICALIZADO</v>
      </c>
      <c r="G564" s="19" t="s">
        <v>256</v>
      </c>
      <c r="H564" s="19">
        <f t="shared" si="68"/>
        <v>153</v>
      </c>
      <c r="I564" s="18">
        <f t="shared" si="69"/>
        <v>4</v>
      </c>
      <c r="J564" s="18">
        <f t="shared" si="70"/>
        <v>0</v>
      </c>
      <c r="K564" s="15" t="s">
        <v>276</v>
      </c>
      <c r="L564" s="16">
        <v>42297.149999999994</v>
      </c>
      <c r="M564" s="16">
        <v>8850</v>
      </c>
      <c r="N564" s="16">
        <v>1696.38</v>
      </c>
      <c r="O564" s="16">
        <v>3881.69</v>
      </c>
      <c r="P564" s="16">
        <v>4399.3899999999994</v>
      </c>
      <c r="Q564" s="16"/>
      <c r="R564" s="16"/>
      <c r="S564" s="16"/>
      <c r="T564" s="16">
        <v>101624.12000000001</v>
      </c>
      <c r="U564" s="16"/>
      <c r="V564" s="16">
        <v>9754.18</v>
      </c>
      <c r="W564" s="16"/>
      <c r="X564" s="16"/>
      <c r="Y564" s="16"/>
      <c r="Z564" s="16"/>
      <c r="AA564" s="16"/>
      <c r="AB564" s="16">
        <f t="shared" si="71"/>
        <v>172502.91</v>
      </c>
      <c r="AC564" s="15">
        <v>153</v>
      </c>
      <c r="AD564" s="17">
        <f t="shared" si="73"/>
        <v>1127.47</v>
      </c>
    </row>
    <row r="565" spans="2:30" x14ac:dyDescent="0.35">
      <c r="B565" s="20">
        <v>2701</v>
      </c>
      <c r="C565" s="19" t="s">
        <v>819</v>
      </c>
      <c r="D565" s="15" t="s">
        <v>1538</v>
      </c>
      <c r="E565" s="15" t="str">
        <f t="shared" si="66"/>
        <v>OPERADOR DE SCOOP TRAM</v>
      </c>
      <c r="F565" s="15" t="str">
        <f t="shared" si="67"/>
        <v>SINDICALIZADO</v>
      </c>
      <c r="G565" s="19" t="s">
        <v>762</v>
      </c>
      <c r="H565" s="19">
        <f t="shared" si="68"/>
        <v>153</v>
      </c>
      <c r="I565" s="18">
        <f t="shared" si="69"/>
        <v>0</v>
      </c>
      <c r="J565" s="18">
        <f t="shared" si="70"/>
        <v>0</v>
      </c>
      <c r="K565" s="15" t="s">
        <v>276</v>
      </c>
      <c r="L565" s="16">
        <v>53278.119999999988</v>
      </c>
      <c r="M565" s="16">
        <v>8850</v>
      </c>
      <c r="N565" s="16">
        <v>2415.56</v>
      </c>
      <c r="O565" s="16">
        <v>5569.37</v>
      </c>
      <c r="P565" s="16">
        <v>5569.37</v>
      </c>
      <c r="Q565" s="16"/>
      <c r="R565" s="16"/>
      <c r="S565" s="16"/>
      <c r="T565" s="16">
        <v>70091.139999999985</v>
      </c>
      <c r="U565" s="16"/>
      <c r="V565" s="16"/>
      <c r="W565" s="16"/>
      <c r="X565" s="16"/>
      <c r="Y565" s="16"/>
      <c r="Z565" s="16"/>
      <c r="AA565" s="16"/>
      <c r="AB565" s="16">
        <f t="shared" si="71"/>
        <v>145773.55999999997</v>
      </c>
      <c r="AC565" s="15">
        <v>153</v>
      </c>
      <c r="AD565" s="17">
        <f t="shared" si="73"/>
        <v>952.76836601307173</v>
      </c>
    </row>
    <row r="566" spans="2:30" x14ac:dyDescent="0.35">
      <c r="B566" s="20">
        <v>2702</v>
      </c>
      <c r="C566" s="19" t="s">
        <v>820</v>
      </c>
      <c r="D566" s="15" t="s">
        <v>1538</v>
      </c>
      <c r="E566" s="15" t="str">
        <f t="shared" si="66"/>
        <v>OPERADOR DE SCOOP TRAM</v>
      </c>
      <c r="F566" s="15" t="str">
        <f t="shared" si="67"/>
        <v>SINDICALIZADO</v>
      </c>
      <c r="G566" s="19" t="s">
        <v>822</v>
      </c>
      <c r="H566" s="19">
        <f t="shared" si="68"/>
        <v>153</v>
      </c>
      <c r="I566" s="18">
        <f t="shared" si="69"/>
        <v>1</v>
      </c>
      <c r="J566" s="18">
        <f t="shared" si="70"/>
        <v>0</v>
      </c>
      <c r="K566" s="15" t="s">
        <v>276</v>
      </c>
      <c r="L566" s="16">
        <v>52933.039999999986</v>
      </c>
      <c r="M566" s="16">
        <v>8850</v>
      </c>
      <c r="N566" s="16">
        <v>2760.6400000000003</v>
      </c>
      <c r="O566" s="16">
        <v>3669.01</v>
      </c>
      <c r="P566" s="16">
        <v>4881.1799999999994</v>
      </c>
      <c r="Q566" s="16"/>
      <c r="R566" s="16"/>
      <c r="S566" s="16"/>
      <c r="T566" s="16">
        <v>70091.139999999985</v>
      </c>
      <c r="U566" s="16"/>
      <c r="V566" s="16"/>
      <c r="W566" s="16"/>
      <c r="X566" s="16">
        <v>434.62</v>
      </c>
      <c r="Y566" s="16"/>
      <c r="Z566" s="16">
        <v>362.6</v>
      </c>
      <c r="AA566" s="16"/>
      <c r="AB566" s="16">
        <f t="shared" si="71"/>
        <v>142387.78999999995</v>
      </c>
      <c r="AC566" s="15">
        <v>153</v>
      </c>
      <c r="AD566" s="17">
        <f t="shared" si="73"/>
        <v>930.63915032679711</v>
      </c>
    </row>
    <row r="567" spans="2:30" x14ac:dyDescent="0.35">
      <c r="B567" s="20">
        <v>2703</v>
      </c>
      <c r="C567" s="19" t="s">
        <v>823</v>
      </c>
      <c r="D567" s="15" t="s">
        <v>1538</v>
      </c>
      <c r="E567" s="15" t="str">
        <f t="shared" si="66"/>
        <v>OPERADOR DE SCOOP TRAM</v>
      </c>
      <c r="F567" s="15" t="str">
        <f t="shared" si="67"/>
        <v>SINDICALIZADO</v>
      </c>
      <c r="G567" s="19" t="s">
        <v>762</v>
      </c>
      <c r="H567" s="19">
        <f t="shared" si="68"/>
        <v>153</v>
      </c>
      <c r="I567" s="18">
        <f t="shared" si="69"/>
        <v>2</v>
      </c>
      <c r="J567" s="18">
        <f t="shared" si="70"/>
        <v>7</v>
      </c>
      <c r="K567" s="15" t="s">
        <v>276</v>
      </c>
      <c r="L567" s="16">
        <v>61180.299999999996</v>
      </c>
      <c r="M567" s="16">
        <v>8850</v>
      </c>
      <c r="N567" s="16">
        <v>3371.84</v>
      </c>
      <c r="O567" s="16">
        <v>5911.23</v>
      </c>
      <c r="P567" s="16">
        <v>5495.8799999999992</v>
      </c>
      <c r="Q567" s="16"/>
      <c r="R567" s="16"/>
      <c r="S567" s="16"/>
      <c r="T567" s="16">
        <v>60511</v>
      </c>
      <c r="U567" s="16"/>
      <c r="V567" s="16">
        <v>4852.8999999999996</v>
      </c>
      <c r="W567" s="16"/>
      <c r="X567" s="16">
        <v>417.1</v>
      </c>
      <c r="Y567" s="16"/>
      <c r="Z567" s="16">
        <v>417.1</v>
      </c>
      <c r="AA567" s="16">
        <v>2919.7</v>
      </c>
      <c r="AB567" s="16">
        <f t="shared" si="71"/>
        <v>146419.25</v>
      </c>
      <c r="AC567" s="15">
        <v>153</v>
      </c>
      <c r="AD567" s="17">
        <f t="shared" si="73"/>
        <v>956.98856209150324</v>
      </c>
    </row>
    <row r="568" spans="2:30" x14ac:dyDescent="0.35">
      <c r="B568" s="20">
        <v>2704</v>
      </c>
      <c r="C568" s="19" t="s">
        <v>824</v>
      </c>
      <c r="D568" s="15" t="s">
        <v>1538</v>
      </c>
      <c r="E568" s="15" t="str">
        <f t="shared" si="66"/>
        <v>CARGADOR BARRENOS</v>
      </c>
      <c r="F568" s="15" t="str">
        <f t="shared" si="67"/>
        <v>SINDICALIZADO</v>
      </c>
      <c r="G568" s="19" t="s">
        <v>196</v>
      </c>
      <c r="H568" s="19">
        <f t="shared" si="68"/>
        <v>153</v>
      </c>
      <c r="I568" s="18">
        <f t="shared" si="69"/>
        <v>1</v>
      </c>
      <c r="J568" s="18">
        <f t="shared" si="70"/>
        <v>0</v>
      </c>
      <c r="K568" s="15" t="s">
        <v>276</v>
      </c>
      <c r="L568" s="16">
        <v>46405.8</v>
      </c>
      <c r="M568" s="16">
        <v>8850</v>
      </c>
      <c r="N568" s="16">
        <v>1864.08</v>
      </c>
      <c r="O568" s="16">
        <v>3561.4900000000002</v>
      </c>
      <c r="P568" s="16">
        <v>3868.67</v>
      </c>
      <c r="Q568" s="16"/>
      <c r="R568" s="16"/>
      <c r="S568" s="16"/>
      <c r="T568" s="16">
        <v>43884.14</v>
      </c>
      <c r="U568" s="16"/>
      <c r="V568" s="16"/>
      <c r="W568" s="16"/>
      <c r="X568" s="16">
        <v>310.68</v>
      </c>
      <c r="Y568" s="16">
        <v>328.2</v>
      </c>
      <c r="Z568" s="16"/>
      <c r="AA568" s="16"/>
      <c r="AB568" s="16">
        <f t="shared" si="71"/>
        <v>107795.29999999999</v>
      </c>
      <c r="AC568" s="15">
        <v>153</v>
      </c>
      <c r="AD568" s="17">
        <f t="shared" si="73"/>
        <v>704.54444444444437</v>
      </c>
    </row>
    <row r="569" spans="2:30" x14ac:dyDescent="0.35">
      <c r="B569" s="20">
        <v>2706</v>
      </c>
      <c r="C569" s="19" t="s">
        <v>825</v>
      </c>
      <c r="D569" s="15" t="s">
        <v>1538</v>
      </c>
      <c r="E569" s="15" t="str">
        <f t="shared" si="66"/>
        <v>OPERADOR DE ANCLADORA LANZ</v>
      </c>
      <c r="F569" s="15" t="str">
        <f t="shared" si="67"/>
        <v>SINDICALIZADO</v>
      </c>
      <c r="G569" s="19" t="s">
        <v>762</v>
      </c>
      <c r="H569" s="19">
        <f t="shared" si="68"/>
        <v>153</v>
      </c>
      <c r="I569" s="18">
        <f t="shared" si="69"/>
        <v>1</v>
      </c>
      <c r="J569" s="18">
        <f t="shared" si="70"/>
        <v>0</v>
      </c>
      <c r="K569" s="15" t="s">
        <v>276</v>
      </c>
      <c r="L569" s="16">
        <v>51117.520000000011</v>
      </c>
      <c r="M569" s="16">
        <v>8850</v>
      </c>
      <c r="N569" s="16">
        <v>2415.56</v>
      </c>
      <c r="O569" s="16">
        <v>5353.3099999999995</v>
      </c>
      <c r="P569" s="16">
        <v>5353.3099999999995</v>
      </c>
      <c r="Q569" s="16"/>
      <c r="R569" s="16"/>
      <c r="S569" s="16"/>
      <c r="T569" s="16">
        <v>64786.040000000008</v>
      </c>
      <c r="U569" s="16"/>
      <c r="V569" s="16"/>
      <c r="W569" s="16"/>
      <c r="X569" s="16"/>
      <c r="Y569" s="16"/>
      <c r="Z569" s="16"/>
      <c r="AA569" s="16"/>
      <c r="AB569" s="16">
        <f t="shared" si="71"/>
        <v>137875.74000000002</v>
      </c>
      <c r="AC569" s="15">
        <v>153</v>
      </c>
      <c r="AD569" s="17">
        <f t="shared" si="73"/>
        <v>901.14862745098048</v>
      </c>
    </row>
    <row r="570" spans="2:30" x14ac:dyDescent="0.35">
      <c r="B570" s="20">
        <v>2707</v>
      </c>
      <c r="C570" s="19" t="s">
        <v>826</v>
      </c>
      <c r="D570" s="15" t="s">
        <v>1538</v>
      </c>
      <c r="E570" s="15" t="str">
        <f t="shared" si="66"/>
        <v>OPERADOR JUMBO LANZ</v>
      </c>
      <c r="F570" s="15" t="str">
        <f t="shared" si="67"/>
        <v>SINDICALIZADO</v>
      </c>
      <c r="G570" s="19" t="s">
        <v>827</v>
      </c>
      <c r="H570" s="19">
        <f t="shared" si="68"/>
        <v>153</v>
      </c>
      <c r="I570" s="18">
        <f t="shared" si="69"/>
        <v>2</v>
      </c>
      <c r="J570" s="18">
        <f t="shared" si="70"/>
        <v>28</v>
      </c>
      <c r="K570" s="15" t="s">
        <v>276</v>
      </c>
      <c r="L570" s="16">
        <v>62431.6</v>
      </c>
      <c r="M570" s="16">
        <v>8850</v>
      </c>
      <c r="N570" s="16">
        <v>2120.54</v>
      </c>
      <c r="O570" s="16">
        <v>3342.4</v>
      </c>
      <c r="P570" s="16">
        <v>3799.4500000000003</v>
      </c>
      <c r="Q570" s="16"/>
      <c r="R570" s="16"/>
      <c r="S570" s="16"/>
      <c r="T570" s="16">
        <v>56176.01999999999</v>
      </c>
      <c r="U570" s="16"/>
      <c r="V570" s="16"/>
      <c r="W570" s="16"/>
      <c r="X570" s="16">
        <v>851.72</v>
      </c>
      <c r="Y570" s="16"/>
      <c r="Z570" s="16">
        <v>1685.92</v>
      </c>
      <c r="AA570" s="16">
        <v>11678.8</v>
      </c>
      <c r="AB570" s="16">
        <f t="shared" si="71"/>
        <v>122503.56999999998</v>
      </c>
      <c r="AC570" s="15">
        <v>153</v>
      </c>
      <c r="AD570" s="17">
        <f t="shared" si="73"/>
        <v>800.67692810457504</v>
      </c>
    </row>
    <row r="571" spans="2:30" x14ac:dyDescent="0.35">
      <c r="B571" s="20">
        <v>2708</v>
      </c>
      <c r="C571" s="19" t="s">
        <v>828</v>
      </c>
      <c r="D571" s="15" t="s">
        <v>1538</v>
      </c>
      <c r="E571" s="15" t="str">
        <f t="shared" si="66"/>
        <v>PERFORISTA</v>
      </c>
      <c r="F571" s="15" t="str">
        <f t="shared" si="67"/>
        <v>SINDICALIZADO</v>
      </c>
      <c r="G571" s="19" t="s">
        <v>762</v>
      </c>
      <c r="H571" s="19">
        <f t="shared" si="68"/>
        <v>153</v>
      </c>
      <c r="I571" s="18">
        <f t="shared" si="69"/>
        <v>4</v>
      </c>
      <c r="J571" s="18">
        <f t="shared" si="70"/>
        <v>0</v>
      </c>
      <c r="K571" s="15" t="s">
        <v>276</v>
      </c>
      <c r="L571" s="16">
        <v>51462.600000000006</v>
      </c>
      <c r="M571" s="16">
        <v>8850</v>
      </c>
      <c r="N571" s="16">
        <v>2070.48</v>
      </c>
      <c r="O571" s="16">
        <v>4019.23</v>
      </c>
      <c r="P571" s="16">
        <v>3774.17</v>
      </c>
      <c r="Q571" s="16"/>
      <c r="R571" s="16"/>
      <c r="S571" s="16"/>
      <c r="T571" s="16">
        <v>55477.280000000013</v>
      </c>
      <c r="U571" s="16"/>
      <c r="V571" s="16"/>
      <c r="W571" s="16"/>
      <c r="X571" s="16">
        <v>1052.76</v>
      </c>
      <c r="Y571" s="16">
        <v>345.08</v>
      </c>
      <c r="Z571" s="16"/>
      <c r="AA571" s="16"/>
      <c r="AB571" s="16">
        <f t="shared" si="71"/>
        <v>124255.92000000003</v>
      </c>
      <c r="AC571" s="15">
        <v>153</v>
      </c>
      <c r="AD571" s="17">
        <f t="shared" si="73"/>
        <v>812.1301960784316</v>
      </c>
    </row>
    <row r="572" spans="2:30" x14ac:dyDescent="0.35">
      <c r="B572" s="20">
        <v>2710</v>
      </c>
      <c r="C572" s="19" t="s">
        <v>829</v>
      </c>
      <c r="D572" s="15" t="s">
        <v>1538</v>
      </c>
      <c r="E572" s="15" t="str">
        <f t="shared" si="66"/>
        <v>OPERADOR DE LANZADORA</v>
      </c>
      <c r="F572" s="15" t="str">
        <f t="shared" si="67"/>
        <v>SINDICALIZADO</v>
      </c>
      <c r="G572" s="19" t="s">
        <v>132</v>
      </c>
      <c r="H572" s="19">
        <f t="shared" si="68"/>
        <v>153</v>
      </c>
      <c r="I572" s="18">
        <f t="shared" si="69"/>
        <v>3</v>
      </c>
      <c r="J572" s="18">
        <f t="shared" si="70"/>
        <v>0</v>
      </c>
      <c r="K572" s="15" t="s">
        <v>276</v>
      </c>
      <c r="L572" s="16">
        <v>51462.600000000006</v>
      </c>
      <c r="M572" s="16">
        <v>8850</v>
      </c>
      <c r="N572" s="16">
        <v>2070.48</v>
      </c>
      <c r="O572" s="16">
        <v>5248.03</v>
      </c>
      <c r="P572" s="16">
        <v>4801.1799999999994</v>
      </c>
      <c r="Q572" s="16"/>
      <c r="R572" s="16"/>
      <c r="S572" s="16"/>
      <c r="T572" s="16">
        <v>44786.040000000008</v>
      </c>
      <c r="U572" s="16"/>
      <c r="V572" s="16"/>
      <c r="W572" s="16"/>
      <c r="X572" s="16">
        <v>345.08</v>
      </c>
      <c r="Y572" s="16"/>
      <c r="Z572" s="16"/>
      <c r="AA572" s="16"/>
      <c r="AB572" s="16">
        <f t="shared" si="71"/>
        <v>116873.25000000001</v>
      </c>
      <c r="AC572" s="15">
        <v>153</v>
      </c>
      <c r="AD572" s="17">
        <f t="shared" si="73"/>
        <v>763.87745098039227</v>
      </c>
    </row>
    <row r="573" spans="2:30" x14ac:dyDescent="0.35">
      <c r="B573" s="20">
        <v>2712</v>
      </c>
      <c r="C573" s="19" t="s">
        <v>830</v>
      </c>
      <c r="D573" s="15" t="s">
        <v>1538</v>
      </c>
      <c r="E573" s="15" t="str">
        <f t="shared" si="66"/>
        <v>CARGADOR BARRENOS</v>
      </c>
      <c r="F573" s="15" t="str">
        <f t="shared" si="67"/>
        <v>SINDICALIZADO</v>
      </c>
      <c r="G573" s="19" t="s">
        <v>223</v>
      </c>
      <c r="H573" s="19">
        <f t="shared" si="68"/>
        <v>153</v>
      </c>
      <c r="I573" s="18">
        <f t="shared" si="69"/>
        <v>0</v>
      </c>
      <c r="J573" s="18">
        <f t="shared" si="70"/>
        <v>8</v>
      </c>
      <c r="K573" s="15" t="s">
        <v>276</v>
      </c>
      <c r="L573" s="16">
        <v>40962.490000000013</v>
      </c>
      <c r="M573" s="16">
        <v>8850</v>
      </c>
      <c r="N573" s="16">
        <v>2150</v>
      </c>
      <c r="O573" s="16">
        <v>2480.5300000000002</v>
      </c>
      <c r="P573" s="16">
        <v>4015.6400000000003</v>
      </c>
      <c r="Q573" s="16"/>
      <c r="R573" s="16"/>
      <c r="S573" s="16"/>
      <c r="T573" s="16">
        <v>42457.5</v>
      </c>
      <c r="U573" s="16"/>
      <c r="V573" s="16"/>
      <c r="W573" s="16"/>
      <c r="X573" s="16"/>
      <c r="Y573" s="16"/>
      <c r="Z573" s="16">
        <v>806.25</v>
      </c>
      <c r="AA573" s="16">
        <v>2150</v>
      </c>
      <c r="AB573" s="16">
        <f t="shared" si="71"/>
        <v>97959.91</v>
      </c>
      <c r="AC573" s="15">
        <v>153</v>
      </c>
      <c r="AD573" s="17">
        <f t="shared" si="73"/>
        <v>640.26084967320264</v>
      </c>
    </row>
    <row r="574" spans="2:30" x14ac:dyDescent="0.35">
      <c r="B574" s="20">
        <v>2716</v>
      </c>
      <c r="C574" s="19" t="s">
        <v>832</v>
      </c>
      <c r="D574" s="15" t="s">
        <v>1538</v>
      </c>
      <c r="E574" s="15" t="str">
        <f t="shared" si="66"/>
        <v>OPERADOR DE SCOOP TRAM</v>
      </c>
      <c r="F574" s="15" t="str">
        <f t="shared" si="67"/>
        <v>SINDICALIZADO</v>
      </c>
      <c r="G574" s="19" t="s">
        <v>833</v>
      </c>
      <c r="H574" s="19">
        <f t="shared" si="68"/>
        <v>153</v>
      </c>
      <c r="I574" s="18">
        <f t="shared" si="69"/>
        <v>3</v>
      </c>
      <c r="J574" s="18">
        <f t="shared" si="70"/>
        <v>0</v>
      </c>
      <c r="K574" s="15" t="s">
        <v>276</v>
      </c>
      <c r="L574" s="16">
        <v>62049.54</v>
      </c>
      <c r="M574" s="16">
        <v>8850</v>
      </c>
      <c r="N574" s="16">
        <v>2502.6</v>
      </c>
      <c r="O574" s="16">
        <v>2845.03</v>
      </c>
      <c r="P574" s="16">
        <v>5787.8499999999995</v>
      </c>
      <c r="Q574" s="16"/>
      <c r="R574" s="16"/>
      <c r="S574" s="16"/>
      <c r="T574" s="16">
        <v>123990.96</v>
      </c>
      <c r="U574" s="16"/>
      <c r="V574" s="16">
        <v>4221</v>
      </c>
      <c r="W574" s="16"/>
      <c r="X574" s="16">
        <v>417.1</v>
      </c>
      <c r="Y574" s="16"/>
      <c r="Z574" s="16"/>
      <c r="AA574" s="16"/>
      <c r="AB574" s="16">
        <f t="shared" si="71"/>
        <v>209829.88000000003</v>
      </c>
      <c r="AC574" s="15">
        <v>153</v>
      </c>
      <c r="AD574" s="17">
        <f t="shared" si="73"/>
        <v>1371.4371241830067</v>
      </c>
    </row>
    <row r="575" spans="2:30" x14ac:dyDescent="0.35">
      <c r="B575" s="20">
        <v>2717</v>
      </c>
      <c r="C575" s="19" t="s">
        <v>834</v>
      </c>
      <c r="D575" s="15" t="s">
        <v>1538</v>
      </c>
      <c r="E575" s="15" t="str">
        <f t="shared" si="66"/>
        <v>OPERADOR DE TROMPO</v>
      </c>
      <c r="F575" s="15" t="str">
        <f t="shared" si="67"/>
        <v>SINDICALIZADO</v>
      </c>
      <c r="G575" s="19" t="s">
        <v>835</v>
      </c>
      <c r="H575" s="19">
        <f t="shared" si="68"/>
        <v>153</v>
      </c>
      <c r="I575" s="18">
        <f t="shared" si="69"/>
        <v>0</v>
      </c>
      <c r="J575" s="18">
        <f t="shared" si="70"/>
        <v>0</v>
      </c>
      <c r="K575" s="15" t="s">
        <v>276</v>
      </c>
      <c r="L575" s="16">
        <v>42297.149999999994</v>
      </c>
      <c r="M575" s="16">
        <v>8850</v>
      </c>
      <c r="N575" s="16">
        <v>1696.38</v>
      </c>
      <c r="O575" s="16">
        <v>3461.33</v>
      </c>
      <c r="P575" s="16">
        <v>4399.3899999999994</v>
      </c>
      <c r="Q575" s="16"/>
      <c r="R575" s="16"/>
      <c r="S575" s="16"/>
      <c r="T575" s="16">
        <v>101673.38</v>
      </c>
      <c r="U575" s="16"/>
      <c r="V575" s="16">
        <v>9754.18</v>
      </c>
      <c r="W575" s="16"/>
      <c r="X575" s="16"/>
      <c r="Y575" s="16"/>
      <c r="Z575" s="16"/>
      <c r="AA575" s="16"/>
      <c r="AB575" s="16">
        <f t="shared" si="71"/>
        <v>172131.81</v>
      </c>
      <c r="AC575" s="15">
        <v>153</v>
      </c>
      <c r="AD575" s="17">
        <f t="shared" si="73"/>
        <v>1125.0445098039215</v>
      </c>
    </row>
    <row r="576" spans="2:30" x14ac:dyDescent="0.35">
      <c r="B576" s="20">
        <v>2718</v>
      </c>
      <c r="C576" s="19" t="s">
        <v>836</v>
      </c>
      <c r="D576" s="15" t="s">
        <v>1538</v>
      </c>
      <c r="E576" s="15" t="str">
        <f t="shared" si="66"/>
        <v>DOSIFICADOR DE CONCRETO</v>
      </c>
      <c r="F576" s="15" t="str">
        <f t="shared" si="67"/>
        <v>EMPLEADO</v>
      </c>
      <c r="G576" s="19" t="s">
        <v>278</v>
      </c>
      <c r="H576" s="19">
        <f t="shared" si="68"/>
        <v>153</v>
      </c>
      <c r="I576" s="18">
        <f t="shared" si="69"/>
        <v>0</v>
      </c>
      <c r="J576" s="18">
        <f t="shared" si="70"/>
        <v>0</v>
      </c>
      <c r="K576" s="15" t="s">
        <v>276</v>
      </c>
      <c r="L576" s="16">
        <v>38747.609999999986</v>
      </c>
      <c r="M576" s="16">
        <v>8850</v>
      </c>
      <c r="N576" s="16">
        <v>1130.92</v>
      </c>
      <c r="O576" s="16">
        <v>1215.74</v>
      </c>
      <c r="P576" s="16">
        <v>1724.67</v>
      </c>
      <c r="Q576" s="16"/>
      <c r="R576" s="16"/>
      <c r="S576" s="16"/>
      <c r="T576" s="16">
        <v>18360.98</v>
      </c>
      <c r="U576" s="16"/>
      <c r="V576" s="16"/>
      <c r="W576" s="16"/>
      <c r="X576" s="16"/>
      <c r="Y576" s="16"/>
      <c r="Z576" s="16">
        <v>4674</v>
      </c>
      <c r="AA576" s="16"/>
      <c r="AB576" s="16">
        <f t="shared" si="71"/>
        <v>65355.919999999984</v>
      </c>
      <c r="AC576" s="15">
        <v>153</v>
      </c>
      <c r="AD576" s="27">
        <v>532.16</v>
      </c>
    </row>
    <row r="577" spans="2:30" x14ac:dyDescent="0.35">
      <c r="B577" s="20">
        <v>2719</v>
      </c>
      <c r="C577" s="19" t="s">
        <v>838</v>
      </c>
      <c r="D577" s="15" t="s">
        <v>1538</v>
      </c>
      <c r="E577" s="15" t="str">
        <f t="shared" si="66"/>
        <v>OPERADOR DE TROMPO</v>
      </c>
      <c r="F577" s="15" t="str">
        <f t="shared" si="67"/>
        <v>SINDICALIZADO</v>
      </c>
      <c r="G577" s="19" t="s">
        <v>278</v>
      </c>
      <c r="H577" s="19">
        <f t="shared" si="68"/>
        <v>153</v>
      </c>
      <c r="I577" s="18">
        <f t="shared" si="69"/>
        <v>0</v>
      </c>
      <c r="J577" s="18">
        <f t="shared" si="70"/>
        <v>5</v>
      </c>
      <c r="K577" s="15" t="s">
        <v>276</v>
      </c>
      <c r="L577" s="16">
        <v>42297.149999999994</v>
      </c>
      <c r="M577" s="16">
        <v>8850</v>
      </c>
      <c r="N577" s="16">
        <v>1696.38</v>
      </c>
      <c r="O577" s="16">
        <v>4058.3599999999992</v>
      </c>
      <c r="P577" s="16">
        <v>4258.0200000000004</v>
      </c>
      <c r="Q577" s="16"/>
      <c r="R577" s="16"/>
      <c r="S577" s="16"/>
      <c r="T577" s="16">
        <v>97734.560000000012</v>
      </c>
      <c r="U577" s="16"/>
      <c r="V577" s="16">
        <v>9754.18</v>
      </c>
      <c r="W577" s="16"/>
      <c r="X577" s="16"/>
      <c r="Y577" s="16"/>
      <c r="Z577" s="16"/>
      <c r="AA577" s="16">
        <v>1413.65</v>
      </c>
      <c r="AB577" s="16">
        <f t="shared" si="71"/>
        <v>167235</v>
      </c>
      <c r="AC577" s="15">
        <v>153</v>
      </c>
      <c r="AD577" s="17">
        <f t="shared" ref="AD577:AD620" si="74">AB577/AC577</f>
        <v>1093.0392156862745</v>
      </c>
    </row>
    <row r="578" spans="2:30" x14ac:dyDescent="0.35">
      <c r="B578" s="20">
        <v>2720</v>
      </c>
      <c r="C578" s="19" t="s">
        <v>839</v>
      </c>
      <c r="D578" s="15" t="s">
        <v>1538</v>
      </c>
      <c r="E578" s="15" t="str">
        <f t="shared" si="66"/>
        <v>OPERADOR DE TROMPO</v>
      </c>
      <c r="F578" s="15" t="str">
        <f t="shared" si="67"/>
        <v>SINDICALIZADO</v>
      </c>
      <c r="G578" s="19" t="s">
        <v>278</v>
      </c>
      <c r="H578" s="19">
        <f t="shared" si="68"/>
        <v>153</v>
      </c>
      <c r="I578" s="18">
        <f t="shared" si="69"/>
        <v>2</v>
      </c>
      <c r="J578" s="18">
        <f t="shared" si="70"/>
        <v>0</v>
      </c>
      <c r="K578" s="15" t="s">
        <v>276</v>
      </c>
      <c r="L578" s="16">
        <v>42297.149999999994</v>
      </c>
      <c r="M578" s="16">
        <v>8850</v>
      </c>
      <c r="N578" s="16">
        <v>1696.38</v>
      </c>
      <c r="O578" s="16">
        <v>2786.3</v>
      </c>
      <c r="P578" s="16">
        <v>3975.2899999999995</v>
      </c>
      <c r="Q578" s="16"/>
      <c r="R578" s="16"/>
      <c r="S578" s="16"/>
      <c r="T578" s="16">
        <v>96136.86</v>
      </c>
      <c r="U578" s="16"/>
      <c r="V578" s="16">
        <v>9429.0400000000009</v>
      </c>
      <c r="W578" s="16"/>
      <c r="X578" s="16">
        <v>282.73</v>
      </c>
      <c r="Y578" s="16"/>
      <c r="Z578" s="16"/>
      <c r="AA578" s="16"/>
      <c r="AB578" s="16">
        <f t="shared" si="71"/>
        <v>164888.28999999998</v>
      </c>
      <c r="AC578" s="15">
        <v>153</v>
      </c>
      <c r="AD578" s="17">
        <f t="shared" si="74"/>
        <v>1077.7012418300653</v>
      </c>
    </row>
    <row r="579" spans="2:30" x14ac:dyDescent="0.35">
      <c r="B579" s="20">
        <v>2721</v>
      </c>
      <c r="C579" s="19" t="s">
        <v>840</v>
      </c>
      <c r="D579" s="15" t="s">
        <v>1538</v>
      </c>
      <c r="E579" s="15" t="str">
        <f t="shared" si="66"/>
        <v>OPERADOR DE TROMPO</v>
      </c>
      <c r="F579" s="15" t="str">
        <f t="shared" si="67"/>
        <v>SINDICALIZADO</v>
      </c>
      <c r="G579" s="19" t="s">
        <v>835</v>
      </c>
      <c r="H579" s="19">
        <f t="shared" si="68"/>
        <v>153</v>
      </c>
      <c r="I579" s="18">
        <f t="shared" si="69"/>
        <v>1</v>
      </c>
      <c r="J579" s="18">
        <f t="shared" si="70"/>
        <v>0</v>
      </c>
      <c r="K579" s="15" t="s">
        <v>276</v>
      </c>
      <c r="L579" s="16">
        <v>42014.42</v>
      </c>
      <c r="M579" s="16">
        <v>8850</v>
      </c>
      <c r="N579" s="16">
        <v>1979.1100000000001</v>
      </c>
      <c r="O579" s="16">
        <v>2871.3599999999997</v>
      </c>
      <c r="P579" s="16">
        <v>3945.2599999999993</v>
      </c>
      <c r="Q579" s="16"/>
      <c r="R579" s="16"/>
      <c r="S579" s="16"/>
      <c r="T579" s="16">
        <v>97815.9</v>
      </c>
      <c r="U579" s="16"/>
      <c r="V579" s="16">
        <v>9754.18</v>
      </c>
      <c r="W579" s="16"/>
      <c r="X579" s="16"/>
      <c r="Y579" s="16">
        <v>282.73</v>
      </c>
      <c r="Z579" s="16">
        <v>300.25</v>
      </c>
      <c r="AA579" s="16"/>
      <c r="AB579" s="16">
        <f t="shared" si="71"/>
        <v>166647.24999999997</v>
      </c>
      <c r="AC579" s="15">
        <v>153</v>
      </c>
      <c r="AD579" s="17">
        <f t="shared" si="74"/>
        <v>1089.1977124183004</v>
      </c>
    </row>
    <row r="580" spans="2:30" x14ac:dyDescent="0.35">
      <c r="B580" s="20">
        <v>2722</v>
      </c>
      <c r="C580" s="19" t="s">
        <v>841</v>
      </c>
      <c r="D580" s="15" t="s">
        <v>1538</v>
      </c>
      <c r="E580" s="15" t="str">
        <f t="shared" si="66"/>
        <v>OPERADOR DE TROMPO</v>
      </c>
      <c r="F580" s="15" t="str">
        <f t="shared" si="67"/>
        <v>SINDICALIZADO</v>
      </c>
      <c r="G580" s="19" t="s">
        <v>210</v>
      </c>
      <c r="H580" s="19">
        <f t="shared" si="68"/>
        <v>153</v>
      </c>
      <c r="I580" s="18">
        <f t="shared" si="69"/>
        <v>0</v>
      </c>
      <c r="J580" s="18">
        <f t="shared" si="70"/>
        <v>0</v>
      </c>
      <c r="K580" s="15" t="s">
        <v>276</v>
      </c>
      <c r="L580" s="16">
        <v>42297.149999999994</v>
      </c>
      <c r="M580" s="16">
        <v>8850</v>
      </c>
      <c r="N580" s="16">
        <v>1696.38</v>
      </c>
      <c r="O580" s="16">
        <v>2480.79</v>
      </c>
      <c r="P580" s="16">
        <v>4399.3899999999994</v>
      </c>
      <c r="Q580" s="16"/>
      <c r="R580" s="16"/>
      <c r="S580" s="16"/>
      <c r="T580" s="16">
        <v>101135.09999999999</v>
      </c>
      <c r="U580" s="16"/>
      <c r="V580" s="16">
        <v>9754.18</v>
      </c>
      <c r="W580" s="16"/>
      <c r="X580" s="16"/>
      <c r="Y580" s="16"/>
      <c r="Z580" s="16"/>
      <c r="AA580" s="16"/>
      <c r="AB580" s="16">
        <f t="shared" si="71"/>
        <v>170612.99</v>
      </c>
      <c r="AC580" s="15">
        <v>153</v>
      </c>
      <c r="AD580" s="17">
        <f t="shared" si="74"/>
        <v>1115.1175816993464</v>
      </c>
    </row>
    <row r="581" spans="2:30" x14ac:dyDescent="0.35">
      <c r="B581" s="20">
        <v>2723</v>
      </c>
      <c r="C581" s="19" t="s">
        <v>842</v>
      </c>
      <c r="D581" s="15" t="s">
        <v>1538</v>
      </c>
      <c r="E581" s="15" t="str">
        <f t="shared" ref="E581:E644" si="75">VLOOKUP(B581,CAT,2,FALSE)</f>
        <v>DOSIFICADOR DE CONCRETO</v>
      </c>
      <c r="F581" s="15" t="str">
        <f t="shared" ref="F581:F644" si="76">VLOOKUP(B581,CAT,3,FALSE)</f>
        <v>EMPLEADO</v>
      </c>
      <c r="G581" s="19" t="s">
        <v>278</v>
      </c>
      <c r="H581" s="19">
        <f t="shared" ref="H581:H644" si="77">IF(DATEDIF(G581,$I$2,"d")+1&gt;$J$2,$J$2,DATEDIF(G581,$I$2,"d")+1)</f>
        <v>153</v>
      </c>
      <c r="I581" s="18">
        <f t="shared" ref="I581:I644" si="78">IFERROR(VLOOKUP(B581,faltas,5,FALSE),0)</f>
        <v>0</v>
      </c>
      <c r="J581" s="18">
        <f t="shared" ref="J581:J644" si="79">IFERROR(VLOOKUP(B581,incapacidad,3,FALSE),0)</f>
        <v>0</v>
      </c>
      <c r="K581" s="15" t="s">
        <v>276</v>
      </c>
      <c r="L581" s="16">
        <v>40772.109999999986</v>
      </c>
      <c r="M581" s="16">
        <v>8850</v>
      </c>
      <c r="N581" s="16">
        <v>1578</v>
      </c>
      <c r="O581" s="16">
        <v>4012.7899999999995</v>
      </c>
      <c r="P581" s="16">
        <v>4208.74</v>
      </c>
      <c r="Q581" s="16"/>
      <c r="R581" s="16"/>
      <c r="S581" s="16"/>
      <c r="T581" s="16">
        <v>96436.260000000009</v>
      </c>
      <c r="U581" s="16"/>
      <c r="V581" s="16">
        <v>9754.18</v>
      </c>
      <c r="W581" s="16">
        <v>3297.95</v>
      </c>
      <c r="X581" s="16"/>
      <c r="Y581" s="16"/>
      <c r="Z581" s="16">
        <v>263</v>
      </c>
      <c r="AA581" s="16"/>
      <c r="AB581" s="16">
        <f t="shared" ref="AB581:AB644" si="80">SUM(L581:W581)-SUM(X581:AA581)</f>
        <v>168647.03</v>
      </c>
      <c r="AC581" s="15">
        <v>153</v>
      </c>
      <c r="AD581" s="17">
        <f t="shared" si="74"/>
        <v>1102.2681699346406</v>
      </c>
    </row>
    <row r="582" spans="2:30" x14ac:dyDescent="0.35">
      <c r="B582" s="20">
        <v>2724</v>
      </c>
      <c r="C582" s="19" t="s">
        <v>843</v>
      </c>
      <c r="D582" s="15" t="s">
        <v>1538</v>
      </c>
      <c r="E582" s="15" t="str">
        <f t="shared" si="75"/>
        <v>OPERADOR DE TROMPO</v>
      </c>
      <c r="F582" s="15" t="str">
        <f t="shared" si="76"/>
        <v>SINDICALIZADO</v>
      </c>
      <c r="G582" s="19" t="s">
        <v>210</v>
      </c>
      <c r="H582" s="19">
        <f t="shared" si="77"/>
        <v>153</v>
      </c>
      <c r="I582" s="18">
        <f t="shared" si="78"/>
        <v>1</v>
      </c>
      <c r="J582" s="18">
        <f t="shared" si="79"/>
        <v>5</v>
      </c>
      <c r="K582" s="15" t="s">
        <v>276</v>
      </c>
      <c r="L582" s="16">
        <v>42297.149999999994</v>
      </c>
      <c r="M582" s="16">
        <v>8850</v>
      </c>
      <c r="N582" s="16">
        <v>1696.38</v>
      </c>
      <c r="O582" s="16">
        <v>2376.46</v>
      </c>
      <c r="P582" s="16">
        <v>3332.2599999999998</v>
      </c>
      <c r="Q582" s="16"/>
      <c r="R582" s="16"/>
      <c r="S582" s="16"/>
      <c r="T582" s="16">
        <v>93806.42</v>
      </c>
      <c r="U582" s="16"/>
      <c r="V582" s="16">
        <v>9429.0400000000009</v>
      </c>
      <c r="W582" s="16"/>
      <c r="X582" s="16">
        <v>300.25</v>
      </c>
      <c r="Y582" s="16">
        <v>282.73</v>
      </c>
      <c r="Z582" s="16"/>
      <c r="AA582" s="16">
        <v>1413.65</v>
      </c>
      <c r="AB582" s="16">
        <f t="shared" si="80"/>
        <v>159791.07999999999</v>
      </c>
      <c r="AC582" s="15">
        <v>153</v>
      </c>
      <c r="AD582" s="17">
        <f t="shared" si="74"/>
        <v>1044.3861437908497</v>
      </c>
    </row>
    <row r="583" spans="2:30" x14ac:dyDescent="0.35">
      <c r="B583" s="20">
        <v>2727</v>
      </c>
      <c r="C583" s="19" t="s">
        <v>844</v>
      </c>
      <c r="D583" s="15" t="s">
        <v>1538</v>
      </c>
      <c r="E583" s="15" t="str">
        <f t="shared" si="75"/>
        <v>OPERADOR DE BARRENACION</v>
      </c>
      <c r="F583" s="15" t="str">
        <f t="shared" si="76"/>
        <v>SINDICALIZADO</v>
      </c>
      <c r="G583" s="19" t="s">
        <v>278</v>
      </c>
      <c r="H583" s="19">
        <f t="shared" si="77"/>
        <v>153</v>
      </c>
      <c r="I583" s="18">
        <f t="shared" si="78"/>
        <v>4</v>
      </c>
      <c r="J583" s="18">
        <f t="shared" si="79"/>
        <v>0</v>
      </c>
      <c r="K583" s="15" t="s">
        <v>276</v>
      </c>
      <c r="L583" s="16">
        <v>54524.82</v>
      </c>
      <c r="M583" s="16">
        <v>8850</v>
      </c>
      <c r="N583" s="16">
        <v>1696.38</v>
      </c>
      <c r="O583" s="16">
        <v>4586.75</v>
      </c>
      <c r="P583" s="16">
        <v>4970.2000000000007</v>
      </c>
      <c r="Q583" s="16"/>
      <c r="R583" s="16"/>
      <c r="S583" s="16"/>
      <c r="T583" s="16">
        <v>54813.280000000006</v>
      </c>
      <c r="U583" s="16"/>
      <c r="V583" s="16"/>
      <c r="W583" s="16"/>
      <c r="X583" s="16">
        <v>434.62</v>
      </c>
      <c r="Y583" s="16"/>
      <c r="Z583" s="16"/>
      <c r="AA583" s="16"/>
      <c r="AB583" s="16">
        <f t="shared" si="80"/>
        <v>129006.81</v>
      </c>
      <c r="AC583" s="15">
        <v>153</v>
      </c>
      <c r="AD583" s="17">
        <f t="shared" si="74"/>
        <v>843.1817647058823</v>
      </c>
    </row>
    <row r="584" spans="2:30" x14ac:dyDescent="0.35">
      <c r="B584" s="20">
        <v>2728</v>
      </c>
      <c r="C584" s="19" t="s">
        <v>845</v>
      </c>
      <c r="D584" s="15" t="s">
        <v>1538</v>
      </c>
      <c r="E584" s="15" t="str">
        <f t="shared" si="75"/>
        <v>MUESTRERO</v>
      </c>
      <c r="F584" s="15" t="str">
        <f t="shared" si="76"/>
        <v>SINDICALIZADO</v>
      </c>
      <c r="G584" s="19" t="s">
        <v>278</v>
      </c>
      <c r="H584" s="19">
        <f t="shared" si="77"/>
        <v>153</v>
      </c>
      <c r="I584" s="18">
        <f t="shared" si="78"/>
        <v>0</v>
      </c>
      <c r="J584" s="18">
        <f t="shared" si="79"/>
        <v>0</v>
      </c>
      <c r="K584" s="15" t="s">
        <v>276</v>
      </c>
      <c r="L584" s="16">
        <v>40260.25</v>
      </c>
      <c r="M584" s="16">
        <v>8850</v>
      </c>
      <c r="N584" s="16">
        <v>2181.5</v>
      </c>
      <c r="O584" s="16">
        <v>4040.32</v>
      </c>
      <c r="P584" s="16">
        <v>4244.21</v>
      </c>
      <c r="Q584" s="16"/>
      <c r="R584" s="16"/>
      <c r="S584" s="16"/>
      <c r="T584" s="16">
        <v>27788.800000000007</v>
      </c>
      <c r="U584" s="16"/>
      <c r="V584" s="16"/>
      <c r="W584" s="16"/>
      <c r="X584" s="16"/>
      <c r="Y584" s="16"/>
      <c r="Z584" s="16"/>
      <c r="AA584" s="16"/>
      <c r="AB584" s="16">
        <f t="shared" si="80"/>
        <v>87365.08</v>
      </c>
      <c r="AC584" s="15">
        <v>153</v>
      </c>
      <c r="AD584" s="17">
        <f t="shared" si="74"/>
        <v>571.01359477124186</v>
      </c>
    </row>
    <row r="585" spans="2:30" x14ac:dyDescent="0.35">
      <c r="B585" s="20">
        <v>2729</v>
      </c>
      <c r="C585" s="19" t="s">
        <v>847</v>
      </c>
      <c r="D585" s="15" t="s">
        <v>1538</v>
      </c>
      <c r="E585" s="15" t="str">
        <f t="shared" si="75"/>
        <v>MUESTRERO</v>
      </c>
      <c r="F585" s="15" t="str">
        <f t="shared" si="76"/>
        <v>SINDICALIZADO</v>
      </c>
      <c r="G585" s="19" t="s">
        <v>278</v>
      </c>
      <c r="H585" s="19">
        <f t="shared" si="77"/>
        <v>153</v>
      </c>
      <c r="I585" s="18">
        <f t="shared" si="78"/>
        <v>0</v>
      </c>
      <c r="J585" s="18">
        <f t="shared" si="79"/>
        <v>0</v>
      </c>
      <c r="K585" s="15" t="s">
        <v>276</v>
      </c>
      <c r="L585" s="16">
        <v>40560.5</v>
      </c>
      <c r="M585" s="16">
        <v>8850</v>
      </c>
      <c r="N585" s="16">
        <v>1881.25</v>
      </c>
      <c r="O585" s="16">
        <v>4214.18</v>
      </c>
      <c r="P585" s="16">
        <v>4244.21</v>
      </c>
      <c r="Q585" s="16"/>
      <c r="R585" s="16"/>
      <c r="S585" s="16"/>
      <c r="T585" s="16">
        <v>42919.4</v>
      </c>
      <c r="U585" s="16"/>
      <c r="V585" s="16"/>
      <c r="W585" s="16"/>
      <c r="X585" s="16"/>
      <c r="Y585" s="16"/>
      <c r="Z585" s="16"/>
      <c r="AA585" s="16"/>
      <c r="AB585" s="16">
        <f t="shared" si="80"/>
        <v>102669.54000000001</v>
      </c>
      <c r="AC585" s="15">
        <v>153</v>
      </c>
      <c r="AD585" s="17">
        <f t="shared" si="74"/>
        <v>671.04274509803929</v>
      </c>
    </row>
    <row r="586" spans="2:30" x14ac:dyDescent="0.35">
      <c r="B586" s="20">
        <v>2730</v>
      </c>
      <c r="C586" s="19" t="s">
        <v>848</v>
      </c>
      <c r="D586" s="15" t="s">
        <v>1538</v>
      </c>
      <c r="E586" s="15" t="str">
        <f t="shared" si="75"/>
        <v>MUESTRERO</v>
      </c>
      <c r="F586" s="15" t="str">
        <f t="shared" si="76"/>
        <v>SINDICALIZADO</v>
      </c>
      <c r="G586" s="19" t="s">
        <v>278</v>
      </c>
      <c r="H586" s="19">
        <f t="shared" si="77"/>
        <v>153</v>
      </c>
      <c r="I586" s="18">
        <f t="shared" si="78"/>
        <v>0</v>
      </c>
      <c r="J586" s="18">
        <f t="shared" si="79"/>
        <v>0</v>
      </c>
      <c r="K586" s="15" t="s">
        <v>276</v>
      </c>
      <c r="L586" s="16">
        <v>40291.75</v>
      </c>
      <c r="M586" s="16">
        <v>8850</v>
      </c>
      <c r="N586" s="16">
        <v>2150</v>
      </c>
      <c r="O586" s="16">
        <v>4217.34</v>
      </c>
      <c r="P586" s="16">
        <v>4244.21</v>
      </c>
      <c r="Q586" s="16"/>
      <c r="R586" s="16"/>
      <c r="S586" s="16"/>
      <c r="T586" s="16">
        <v>27788.800000000007</v>
      </c>
      <c r="U586" s="16"/>
      <c r="V586" s="16"/>
      <c r="W586" s="16"/>
      <c r="X586" s="16"/>
      <c r="Y586" s="16"/>
      <c r="Z586" s="16"/>
      <c r="AA586" s="16"/>
      <c r="AB586" s="16">
        <f t="shared" si="80"/>
        <v>87542.1</v>
      </c>
      <c r="AC586" s="15">
        <v>153</v>
      </c>
      <c r="AD586" s="17">
        <f t="shared" si="74"/>
        <v>572.17058823529419</v>
      </c>
    </row>
    <row r="587" spans="2:30" x14ac:dyDescent="0.35">
      <c r="B587" s="20">
        <v>2731</v>
      </c>
      <c r="C587" s="19" t="s">
        <v>849</v>
      </c>
      <c r="D587" s="15" t="s">
        <v>1538</v>
      </c>
      <c r="E587" s="15" t="str">
        <f t="shared" si="75"/>
        <v>TECNICO GENERAL EN GEOLOGIA</v>
      </c>
      <c r="F587" s="15" t="str">
        <f t="shared" si="76"/>
        <v>EMPLEADO</v>
      </c>
      <c r="G587" s="19" t="s">
        <v>278</v>
      </c>
      <c r="H587" s="19">
        <f t="shared" si="77"/>
        <v>153</v>
      </c>
      <c r="I587" s="18">
        <f t="shared" si="78"/>
        <v>0</v>
      </c>
      <c r="J587" s="18">
        <f t="shared" si="79"/>
        <v>0</v>
      </c>
      <c r="K587" s="15" t="s">
        <v>276</v>
      </c>
      <c r="L587" s="16">
        <v>49763.56</v>
      </c>
      <c r="M587" s="16">
        <v>8850</v>
      </c>
      <c r="N587" s="16">
        <v>1926</v>
      </c>
      <c r="O587" s="16">
        <v>5134.4500000000007</v>
      </c>
      <c r="P587" s="16">
        <v>5168.96</v>
      </c>
      <c r="Q587" s="16"/>
      <c r="R587" s="16"/>
      <c r="S587" s="16"/>
      <c r="T587" s="16">
        <v>44968.079999999994</v>
      </c>
      <c r="U587" s="16"/>
      <c r="V587" s="16"/>
      <c r="W587" s="16">
        <v>2290.25</v>
      </c>
      <c r="X587" s="16"/>
      <c r="Y587" s="16"/>
      <c r="Z587" s="16"/>
      <c r="AA587" s="16"/>
      <c r="AB587" s="16">
        <f t="shared" si="80"/>
        <v>118101.29999999999</v>
      </c>
      <c r="AC587" s="15">
        <v>153</v>
      </c>
      <c r="AD587" s="17">
        <f t="shared" si="74"/>
        <v>771.90392156862742</v>
      </c>
    </row>
    <row r="588" spans="2:30" x14ac:dyDescent="0.35">
      <c r="B588" s="20">
        <v>2732</v>
      </c>
      <c r="C588" s="19" t="s">
        <v>850</v>
      </c>
      <c r="D588" s="15" t="s">
        <v>1538</v>
      </c>
      <c r="E588" s="15" t="str">
        <f t="shared" si="75"/>
        <v>MUESTRERO</v>
      </c>
      <c r="F588" s="15" t="str">
        <f t="shared" si="76"/>
        <v>SINDICALIZADO</v>
      </c>
      <c r="G588" s="19" t="s">
        <v>353</v>
      </c>
      <c r="H588" s="19">
        <f t="shared" si="77"/>
        <v>153</v>
      </c>
      <c r="I588" s="18">
        <f t="shared" si="78"/>
        <v>0</v>
      </c>
      <c r="J588" s="18">
        <f t="shared" si="79"/>
        <v>0</v>
      </c>
      <c r="K588" s="15" t="s">
        <v>276</v>
      </c>
      <c r="L588" s="16">
        <v>40829.25</v>
      </c>
      <c r="M588" s="16">
        <v>8850</v>
      </c>
      <c r="N588" s="16">
        <v>1612.5</v>
      </c>
      <c r="O588" s="16">
        <v>4163.58</v>
      </c>
      <c r="P588" s="16">
        <v>4244.21</v>
      </c>
      <c r="Q588" s="16"/>
      <c r="R588" s="16"/>
      <c r="S588" s="16"/>
      <c r="T588" s="16">
        <v>27788.800000000007</v>
      </c>
      <c r="U588" s="16"/>
      <c r="V588" s="16"/>
      <c r="W588" s="16"/>
      <c r="X588" s="16"/>
      <c r="Y588" s="16"/>
      <c r="Z588" s="16"/>
      <c r="AA588" s="16"/>
      <c r="AB588" s="16">
        <f t="shared" si="80"/>
        <v>87488.340000000011</v>
      </c>
      <c r="AC588" s="15">
        <v>153</v>
      </c>
      <c r="AD588" s="17">
        <f t="shared" si="74"/>
        <v>571.81921568627456</v>
      </c>
    </row>
    <row r="589" spans="2:30" x14ac:dyDescent="0.35">
      <c r="B589" s="20">
        <v>2733</v>
      </c>
      <c r="C589" s="19" t="s">
        <v>851</v>
      </c>
      <c r="D589" s="15" t="s">
        <v>1538</v>
      </c>
      <c r="E589" s="15" t="str">
        <f t="shared" si="75"/>
        <v>AUXILIAR DE MUESTRERO</v>
      </c>
      <c r="F589" s="15" t="str">
        <f t="shared" si="76"/>
        <v>SINDICALIZADO</v>
      </c>
      <c r="G589" s="19" t="s">
        <v>347</v>
      </c>
      <c r="H589" s="19">
        <f t="shared" si="77"/>
        <v>153</v>
      </c>
      <c r="I589" s="18">
        <f t="shared" si="78"/>
        <v>0</v>
      </c>
      <c r="J589" s="18">
        <f t="shared" si="79"/>
        <v>0</v>
      </c>
      <c r="K589" s="15" t="s">
        <v>276</v>
      </c>
      <c r="L589" s="16">
        <v>40291.75</v>
      </c>
      <c r="M589" s="16">
        <v>8850</v>
      </c>
      <c r="N589" s="16">
        <v>2150</v>
      </c>
      <c r="O589" s="16">
        <v>4056.0800000000004</v>
      </c>
      <c r="P589" s="16">
        <v>4244.21</v>
      </c>
      <c r="Q589" s="16"/>
      <c r="R589" s="16"/>
      <c r="S589" s="16"/>
      <c r="T589" s="16">
        <v>22440.600000000002</v>
      </c>
      <c r="U589" s="16"/>
      <c r="V589" s="16"/>
      <c r="W589" s="16"/>
      <c r="X589" s="16"/>
      <c r="Y589" s="16"/>
      <c r="Z589" s="16"/>
      <c r="AA589" s="16"/>
      <c r="AB589" s="16">
        <f t="shared" si="80"/>
        <v>82032.639999999999</v>
      </c>
      <c r="AC589" s="15">
        <v>153</v>
      </c>
      <c r="AD589" s="17">
        <f t="shared" si="74"/>
        <v>536.16104575163399</v>
      </c>
    </row>
    <row r="590" spans="2:30" x14ac:dyDescent="0.35">
      <c r="B590" s="20">
        <v>2734</v>
      </c>
      <c r="C590" s="19" t="s">
        <v>852</v>
      </c>
      <c r="D590" s="15" t="s">
        <v>1538</v>
      </c>
      <c r="E590" s="15" t="str">
        <f t="shared" si="75"/>
        <v>AUXILIAR DE MUESTRERO</v>
      </c>
      <c r="F590" s="15" t="str">
        <f t="shared" si="76"/>
        <v>SINDICALIZADO</v>
      </c>
      <c r="G590" s="19" t="s">
        <v>347</v>
      </c>
      <c r="H590" s="19">
        <f t="shared" si="77"/>
        <v>153</v>
      </c>
      <c r="I590" s="18">
        <f t="shared" si="78"/>
        <v>0</v>
      </c>
      <c r="J590" s="18">
        <f t="shared" si="79"/>
        <v>0</v>
      </c>
      <c r="K590" s="15" t="s">
        <v>276</v>
      </c>
      <c r="L590" s="16">
        <v>40529</v>
      </c>
      <c r="M590" s="16">
        <v>8850</v>
      </c>
      <c r="N590" s="16">
        <v>1912.75</v>
      </c>
      <c r="O590" s="16">
        <v>3624.6100000000006</v>
      </c>
      <c r="P590" s="16">
        <v>4244.21</v>
      </c>
      <c r="Q590" s="16"/>
      <c r="R590" s="16"/>
      <c r="S590" s="16"/>
      <c r="T590" s="16">
        <v>22440.600000000002</v>
      </c>
      <c r="U590" s="16"/>
      <c r="V590" s="16"/>
      <c r="W590" s="16"/>
      <c r="X590" s="16"/>
      <c r="Y590" s="16"/>
      <c r="Z590" s="16"/>
      <c r="AA590" s="16"/>
      <c r="AB590" s="16">
        <f t="shared" si="80"/>
        <v>81601.17</v>
      </c>
      <c r="AC590" s="15">
        <v>153</v>
      </c>
      <c r="AD590" s="17">
        <f t="shared" si="74"/>
        <v>533.34098039215689</v>
      </c>
    </row>
    <row r="591" spans="2:30" x14ac:dyDescent="0.35">
      <c r="B591" s="20">
        <v>2736</v>
      </c>
      <c r="C591" s="19" t="s">
        <v>853</v>
      </c>
      <c r="D591" s="15" t="s">
        <v>1538</v>
      </c>
      <c r="E591" s="15" t="str">
        <f t="shared" si="75"/>
        <v>AUXILIAR DE MUESTRERO</v>
      </c>
      <c r="F591" s="15" t="str">
        <f t="shared" si="76"/>
        <v>SINDICALIZADO</v>
      </c>
      <c r="G591" s="19" t="s">
        <v>353</v>
      </c>
      <c r="H591" s="19">
        <f t="shared" si="77"/>
        <v>153</v>
      </c>
      <c r="I591" s="18">
        <f t="shared" si="78"/>
        <v>0</v>
      </c>
      <c r="J591" s="18">
        <f t="shared" si="79"/>
        <v>0</v>
      </c>
      <c r="K591" s="15" t="s">
        <v>276</v>
      </c>
      <c r="L591" s="16">
        <v>40829.25</v>
      </c>
      <c r="M591" s="16">
        <v>8850</v>
      </c>
      <c r="N591" s="16">
        <v>1612.5</v>
      </c>
      <c r="O591" s="16">
        <v>4010.2900000000004</v>
      </c>
      <c r="P591" s="16">
        <v>3841.0800000000004</v>
      </c>
      <c r="Q591" s="16"/>
      <c r="R591" s="16"/>
      <c r="S591" s="16"/>
      <c r="T591" s="16">
        <v>22440.600000000002</v>
      </c>
      <c r="U591" s="16"/>
      <c r="V591" s="16"/>
      <c r="W591" s="16"/>
      <c r="X591" s="16"/>
      <c r="Y591" s="16">
        <v>268.75</v>
      </c>
      <c r="Z591" s="16"/>
      <c r="AA591" s="16"/>
      <c r="AB591" s="16">
        <f t="shared" si="80"/>
        <v>81314.97</v>
      </c>
      <c r="AC591" s="15">
        <v>153</v>
      </c>
      <c r="AD591" s="17">
        <f t="shared" si="74"/>
        <v>531.47039215686277</v>
      </c>
    </row>
    <row r="592" spans="2:30" x14ac:dyDescent="0.35">
      <c r="B592" s="20">
        <v>2737</v>
      </c>
      <c r="C592" s="19" t="s">
        <v>854</v>
      </c>
      <c r="D592" s="15" t="s">
        <v>1538</v>
      </c>
      <c r="E592" s="15" t="str">
        <f t="shared" si="75"/>
        <v>MUESTRERO</v>
      </c>
      <c r="F592" s="15" t="str">
        <f t="shared" si="76"/>
        <v>SINDICALIZADO</v>
      </c>
      <c r="G592" s="19" t="s">
        <v>278</v>
      </c>
      <c r="H592" s="19">
        <f t="shared" si="77"/>
        <v>153</v>
      </c>
      <c r="I592" s="18">
        <f t="shared" si="78"/>
        <v>0</v>
      </c>
      <c r="J592" s="18">
        <f t="shared" si="79"/>
        <v>0</v>
      </c>
      <c r="K592" s="15" t="s">
        <v>276</v>
      </c>
      <c r="L592" s="16">
        <v>40291.75</v>
      </c>
      <c r="M592" s="16">
        <v>8850</v>
      </c>
      <c r="N592" s="16">
        <v>2150</v>
      </c>
      <c r="O592" s="16">
        <v>4007.1500000000005</v>
      </c>
      <c r="P592" s="16">
        <v>4244.21</v>
      </c>
      <c r="Q592" s="16"/>
      <c r="R592" s="16"/>
      <c r="S592" s="16"/>
      <c r="T592" s="16">
        <v>27788.800000000007</v>
      </c>
      <c r="U592" s="16"/>
      <c r="V592" s="16"/>
      <c r="W592" s="16"/>
      <c r="X592" s="16"/>
      <c r="Y592" s="16"/>
      <c r="Z592" s="16"/>
      <c r="AA592" s="16"/>
      <c r="AB592" s="16">
        <f t="shared" si="80"/>
        <v>87331.91</v>
      </c>
      <c r="AC592" s="15">
        <v>153</v>
      </c>
      <c r="AD592" s="17">
        <f t="shared" si="74"/>
        <v>570.79679738562095</v>
      </c>
    </row>
    <row r="593" spans="2:30" s="28" customFormat="1" x14ac:dyDescent="0.35">
      <c r="B593" s="33">
        <v>2738</v>
      </c>
      <c r="C593" s="32" t="s">
        <v>855</v>
      </c>
      <c r="D593" s="28" t="s">
        <v>1538</v>
      </c>
      <c r="E593" s="28" t="str">
        <f t="shared" si="75"/>
        <v>AUXILIAR GENERAL</v>
      </c>
      <c r="F593" s="28" t="str">
        <f t="shared" si="76"/>
        <v>SINDICALIZADO</v>
      </c>
      <c r="G593" s="32" t="s">
        <v>1549</v>
      </c>
      <c r="H593" s="32">
        <f t="shared" si="77"/>
        <v>6</v>
      </c>
      <c r="I593" s="31">
        <f t="shared" si="78"/>
        <v>1</v>
      </c>
      <c r="J593" s="31">
        <f t="shared" si="79"/>
        <v>0</v>
      </c>
      <c r="K593" s="28" t="s">
        <v>8</v>
      </c>
      <c r="L593" s="29">
        <v>28854.09</v>
      </c>
      <c r="M593" s="29">
        <v>5310</v>
      </c>
      <c r="N593" s="29">
        <v>928.62</v>
      </c>
      <c r="O593" s="29">
        <v>2497.9300000000003</v>
      </c>
      <c r="P593" s="29">
        <v>2885.4299999999994</v>
      </c>
      <c r="Q593" s="29">
        <v>1178.8400000000001</v>
      </c>
      <c r="R593" s="29"/>
      <c r="S593" s="29">
        <v>366.21000000000004</v>
      </c>
      <c r="T593" s="29"/>
      <c r="U593" s="29"/>
      <c r="V593" s="29">
        <v>30372.320000000003</v>
      </c>
      <c r="W593" s="29"/>
      <c r="X593" s="29"/>
      <c r="Y593" s="29"/>
      <c r="Z593" s="29"/>
      <c r="AA593" s="29"/>
      <c r="AB593" s="29">
        <f t="shared" si="80"/>
        <v>72393.440000000002</v>
      </c>
      <c r="AC593" s="28">
        <v>153</v>
      </c>
      <c r="AD593" s="30">
        <f t="shared" si="74"/>
        <v>473.15973856209149</v>
      </c>
    </row>
    <row r="594" spans="2:30" x14ac:dyDescent="0.35">
      <c r="B594" s="20">
        <v>2740</v>
      </c>
      <c r="C594" s="19" t="s">
        <v>856</v>
      </c>
      <c r="D594" s="15" t="s">
        <v>1538</v>
      </c>
      <c r="E594" s="15" t="str">
        <f t="shared" si="75"/>
        <v>MUESTRERO</v>
      </c>
      <c r="F594" s="15" t="str">
        <f t="shared" si="76"/>
        <v>SINDICALIZADO</v>
      </c>
      <c r="G594" s="19" t="s">
        <v>278</v>
      </c>
      <c r="H594" s="19">
        <f t="shared" si="77"/>
        <v>153</v>
      </c>
      <c r="I594" s="18">
        <f t="shared" si="78"/>
        <v>0</v>
      </c>
      <c r="J594" s="18">
        <f t="shared" si="79"/>
        <v>0</v>
      </c>
      <c r="K594" s="15" t="s">
        <v>276</v>
      </c>
      <c r="L594" s="16">
        <v>40560.5</v>
      </c>
      <c r="M594" s="16">
        <v>8850</v>
      </c>
      <c r="N594" s="16">
        <v>1881.25</v>
      </c>
      <c r="O594" s="16">
        <v>3950.2400000000002</v>
      </c>
      <c r="P594" s="16">
        <v>4244.2100000000009</v>
      </c>
      <c r="Q594" s="16"/>
      <c r="R594" s="16"/>
      <c r="S594" s="16"/>
      <c r="T594" s="16">
        <v>27788.800000000007</v>
      </c>
      <c r="U594" s="16"/>
      <c r="V594" s="16"/>
      <c r="W594" s="16"/>
      <c r="X594" s="16"/>
      <c r="Y594" s="16"/>
      <c r="Z594" s="16"/>
      <c r="AA594" s="16"/>
      <c r="AB594" s="16">
        <f t="shared" si="80"/>
        <v>87275</v>
      </c>
      <c r="AC594" s="15">
        <v>153</v>
      </c>
      <c r="AD594" s="17">
        <f t="shared" si="74"/>
        <v>570.42483660130722</v>
      </c>
    </row>
    <row r="595" spans="2:30" x14ac:dyDescent="0.35">
      <c r="B595" s="20">
        <v>2741</v>
      </c>
      <c r="C595" s="19" t="s">
        <v>857</v>
      </c>
      <c r="D595" s="15" t="s">
        <v>1538</v>
      </c>
      <c r="E595" s="15" t="str">
        <f t="shared" si="75"/>
        <v>MUESTRERO</v>
      </c>
      <c r="F595" s="15" t="str">
        <f t="shared" si="76"/>
        <v>SINDICALIZADO</v>
      </c>
      <c r="G595" s="19" t="s">
        <v>278</v>
      </c>
      <c r="H595" s="19">
        <f t="shared" si="77"/>
        <v>153</v>
      </c>
      <c r="I595" s="18">
        <f t="shared" si="78"/>
        <v>0</v>
      </c>
      <c r="J595" s="18">
        <f t="shared" si="79"/>
        <v>0</v>
      </c>
      <c r="K595" s="15" t="s">
        <v>276</v>
      </c>
      <c r="L595" s="16">
        <v>40291.75</v>
      </c>
      <c r="M595" s="16">
        <v>8850</v>
      </c>
      <c r="N595" s="16">
        <v>2150</v>
      </c>
      <c r="O595" s="16">
        <v>4190.4500000000007</v>
      </c>
      <c r="P595" s="16">
        <v>4244.2100000000009</v>
      </c>
      <c r="Q595" s="16"/>
      <c r="R595" s="16"/>
      <c r="S595" s="16"/>
      <c r="T595" s="16">
        <v>27788.800000000007</v>
      </c>
      <c r="U595" s="16"/>
      <c r="V595" s="16"/>
      <c r="W595" s="16"/>
      <c r="X595" s="16"/>
      <c r="Y595" s="16"/>
      <c r="Z595" s="16"/>
      <c r="AA595" s="16"/>
      <c r="AB595" s="16">
        <f t="shared" si="80"/>
        <v>87515.21</v>
      </c>
      <c r="AC595" s="15">
        <v>153</v>
      </c>
      <c r="AD595" s="17">
        <f t="shared" si="74"/>
        <v>571.99483660130727</v>
      </c>
    </row>
    <row r="596" spans="2:30" x14ac:dyDescent="0.35">
      <c r="B596" s="20">
        <v>2751</v>
      </c>
      <c r="C596" s="19" t="s">
        <v>858</v>
      </c>
      <c r="D596" s="15" t="s">
        <v>1538</v>
      </c>
      <c r="E596" s="15" t="str">
        <f t="shared" si="75"/>
        <v>AUXILIAR DE TOPOGRAFIA</v>
      </c>
      <c r="F596" s="15" t="str">
        <f t="shared" si="76"/>
        <v>SINDICALIZADO</v>
      </c>
      <c r="G596" s="19" t="s">
        <v>278</v>
      </c>
      <c r="H596" s="19">
        <f t="shared" si="77"/>
        <v>153</v>
      </c>
      <c r="I596" s="18">
        <f t="shared" si="78"/>
        <v>3</v>
      </c>
      <c r="J596" s="18">
        <f t="shared" si="79"/>
        <v>0</v>
      </c>
      <c r="K596" s="15" t="s">
        <v>276</v>
      </c>
      <c r="L596" s="16">
        <v>54939.150000000016</v>
      </c>
      <c r="M596" s="16">
        <v>8850</v>
      </c>
      <c r="N596" s="16">
        <v>2212.38</v>
      </c>
      <c r="O596" s="16">
        <v>5604.5600000000013</v>
      </c>
      <c r="P596" s="16">
        <v>4608.9900000000007</v>
      </c>
      <c r="Q596" s="16"/>
      <c r="R596" s="16"/>
      <c r="S596" s="16"/>
      <c r="T596" s="16">
        <v>25611.899999999998</v>
      </c>
      <c r="U596" s="16"/>
      <c r="V596" s="16"/>
      <c r="W596" s="16"/>
      <c r="X596" s="16">
        <v>737.46</v>
      </c>
      <c r="Y596" s="16"/>
      <c r="Z596" s="16">
        <v>368.73</v>
      </c>
      <c r="AA596" s="16"/>
      <c r="AB596" s="16">
        <f t="shared" si="80"/>
        <v>100720.79000000001</v>
      </c>
      <c r="AC596" s="15">
        <v>153</v>
      </c>
      <c r="AD596" s="17">
        <f t="shared" si="74"/>
        <v>658.30581699346408</v>
      </c>
    </row>
    <row r="597" spans="2:30" x14ac:dyDescent="0.35">
      <c r="B597" s="20">
        <v>2752</v>
      </c>
      <c r="C597" s="19" t="s">
        <v>859</v>
      </c>
      <c r="D597" s="15" t="s">
        <v>1538</v>
      </c>
      <c r="E597" s="15" t="str">
        <f t="shared" si="75"/>
        <v>AUXILIAR DE TOPOGRAFIA</v>
      </c>
      <c r="F597" s="15" t="str">
        <f t="shared" si="76"/>
        <v>SINDICALIZADO</v>
      </c>
      <c r="G597" s="19" t="s">
        <v>278</v>
      </c>
      <c r="H597" s="19">
        <f t="shared" si="77"/>
        <v>153</v>
      </c>
      <c r="I597" s="18">
        <f t="shared" si="78"/>
        <v>0</v>
      </c>
      <c r="J597" s="18">
        <f t="shared" si="79"/>
        <v>0</v>
      </c>
      <c r="K597" s="15" t="s">
        <v>276</v>
      </c>
      <c r="L597" s="16">
        <v>54570.420000000006</v>
      </c>
      <c r="M597" s="16">
        <v>8850</v>
      </c>
      <c r="N597" s="16">
        <v>2581.11</v>
      </c>
      <c r="O597" s="16">
        <v>4709.0700000000006</v>
      </c>
      <c r="P597" s="16">
        <v>5715.1900000000014</v>
      </c>
      <c r="Q597" s="16"/>
      <c r="R597" s="16"/>
      <c r="S597" s="16"/>
      <c r="T597" s="16">
        <v>25611.899999999998</v>
      </c>
      <c r="U597" s="16"/>
      <c r="V597" s="16"/>
      <c r="W597" s="16"/>
      <c r="X597" s="16"/>
      <c r="Y597" s="16"/>
      <c r="Z597" s="16"/>
      <c r="AA597" s="16"/>
      <c r="AB597" s="16">
        <f t="shared" si="80"/>
        <v>102037.69</v>
      </c>
      <c r="AC597" s="15">
        <v>153</v>
      </c>
      <c r="AD597" s="17">
        <f t="shared" si="74"/>
        <v>666.91300653594772</v>
      </c>
    </row>
    <row r="598" spans="2:30" x14ac:dyDescent="0.35">
      <c r="B598" s="20">
        <v>2753</v>
      </c>
      <c r="C598" s="19" t="s">
        <v>860</v>
      </c>
      <c r="D598" s="15" t="s">
        <v>1538</v>
      </c>
      <c r="E598" s="15" t="str">
        <f t="shared" si="75"/>
        <v>TOPOGRAFO PRACTICO</v>
      </c>
      <c r="F598" s="15" t="str">
        <f t="shared" si="76"/>
        <v>EMPLEADO</v>
      </c>
      <c r="G598" s="19" t="s">
        <v>278</v>
      </c>
      <c r="H598" s="19">
        <f t="shared" si="77"/>
        <v>153</v>
      </c>
      <c r="I598" s="18">
        <f t="shared" si="78"/>
        <v>0</v>
      </c>
      <c r="J598" s="18">
        <f t="shared" si="79"/>
        <v>0</v>
      </c>
      <c r="K598" s="15" t="s">
        <v>276</v>
      </c>
      <c r="L598" s="16">
        <v>55603.560000000027</v>
      </c>
      <c r="M598" s="16">
        <v>8850</v>
      </c>
      <c r="N598" s="16">
        <v>2527</v>
      </c>
      <c r="O598" s="16">
        <v>5735.44</v>
      </c>
      <c r="P598" s="16">
        <v>5813.06</v>
      </c>
      <c r="Q598" s="16"/>
      <c r="R598" s="16"/>
      <c r="S598" s="16"/>
      <c r="T598" s="16">
        <v>53551.199999999997</v>
      </c>
      <c r="U598" s="16"/>
      <c r="V598" s="16"/>
      <c r="W598" s="16">
        <v>2639.34</v>
      </c>
      <c r="X598" s="16"/>
      <c r="Y598" s="16"/>
      <c r="Z598" s="16"/>
      <c r="AA598" s="16"/>
      <c r="AB598" s="16">
        <f t="shared" si="80"/>
        <v>134719.6</v>
      </c>
      <c r="AC598" s="15">
        <v>153</v>
      </c>
      <c r="AD598" s="17">
        <f t="shared" si="74"/>
        <v>880.52026143790852</v>
      </c>
    </row>
    <row r="599" spans="2:30" x14ac:dyDescent="0.35">
      <c r="B599" s="20">
        <v>2754</v>
      </c>
      <c r="C599" s="19" t="s">
        <v>861</v>
      </c>
      <c r="D599" s="15" t="s">
        <v>1538</v>
      </c>
      <c r="E599" s="15" t="str">
        <f t="shared" si="75"/>
        <v>AUXILIAR DE TOPOGRAFIA</v>
      </c>
      <c r="F599" s="15" t="str">
        <f t="shared" si="76"/>
        <v>SINDICALIZADO</v>
      </c>
      <c r="G599" s="19" t="s">
        <v>278</v>
      </c>
      <c r="H599" s="19">
        <f t="shared" si="77"/>
        <v>153</v>
      </c>
      <c r="I599" s="18">
        <f t="shared" si="78"/>
        <v>0</v>
      </c>
      <c r="J599" s="18">
        <f t="shared" si="79"/>
        <v>0</v>
      </c>
      <c r="K599" s="15" t="s">
        <v>276</v>
      </c>
      <c r="L599" s="16">
        <v>54201.689999999995</v>
      </c>
      <c r="M599" s="16">
        <v>8850</v>
      </c>
      <c r="N599" s="16">
        <v>2949.84</v>
      </c>
      <c r="O599" s="16">
        <v>5676.5700000000006</v>
      </c>
      <c r="P599" s="16">
        <v>5715.1900000000005</v>
      </c>
      <c r="Q599" s="16"/>
      <c r="R599" s="16"/>
      <c r="S599" s="16"/>
      <c r="T599" s="16">
        <v>25611.899999999998</v>
      </c>
      <c r="U599" s="16"/>
      <c r="V599" s="16"/>
      <c r="W599" s="16"/>
      <c r="X599" s="16"/>
      <c r="Y599" s="16"/>
      <c r="Z599" s="16"/>
      <c r="AA599" s="16"/>
      <c r="AB599" s="16">
        <f t="shared" si="80"/>
        <v>103005.19</v>
      </c>
      <c r="AC599" s="15">
        <v>153</v>
      </c>
      <c r="AD599" s="17">
        <f t="shared" si="74"/>
        <v>673.23653594771247</v>
      </c>
    </row>
    <row r="600" spans="2:30" x14ac:dyDescent="0.35">
      <c r="B600" s="20">
        <v>2756</v>
      </c>
      <c r="C600" s="19" t="s">
        <v>862</v>
      </c>
      <c r="D600" s="15" t="s">
        <v>1538</v>
      </c>
      <c r="E600" s="15" t="str">
        <f t="shared" si="75"/>
        <v>AUXILIAR DE TOPOGRAFIA</v>
      </c>
      <c r="F600" s="15" t="str">
        <f t="shared" si="76"/>
        <v>SINDICALIZADO</v>
      </c>
      <c r="G600" s="19" t="s">
        <v>353</v>
      </c>
      <c r="H600" s="19">
        <f t="shared" si="77"/>
        <v>153</v>
      </c>
      <c r="I600" s="18">
        <f t="shared" si="78"/>
        <v>1</v>
      </c>
      <c r="J600" s="18">
        <f t="shared" si="79"/>
        <v>0</v>
      </c>
      <c r="K600" s="15" t="s">
        <v>276</v>
      </c>
      <c r="L600" s="16">
        <v>54939.149999999994</v>
      </c>
      <c r="M600" s="16">
        <v>8850</v>
      </c>
      <c r="N600" s="16">
        <v>2212.38</v>
      </c>
      <c r="O600" s="16">
        <v>5715.1900000000005</v>
      </c>
      <c r="P600" s="16">
        <v>5715.1900000000005</v>
      </c>
      <c r="Q600" s="16"/>
      <c r="R600" s="16"/>
      <c r="S600" s="16"/>
      <c r="T600" s="16">
        <v>25611.899999999998</v>
      </c>
      <c r="U600" s="16"/>
      <c r="V600" s="16"/>
      <c r="W600" s="16"/>
      <c r="X600" s="16"/>
      <c r="Y600" s="16"/>
      <c r="Z600" s="16"/>
      <c r="AA600" s="16"/>
      <c r="AB600" s="16">
        <f t="shared" si="80"/>
        <v>103043.81</v>
      </c>
      <c r="AC600" s="15">
        <v>153</v>
      </c>
      <c r="AD600" s="17">
        <f t="shared" si="74"/>
        <v>673.48895424836599</v>
      </c>
    </row>
    <row r="601" spans="2:30" x14ac:dyDescent="0.35">
      <c r="B601" s="20">
        <v>2757</v>
      </c>
      <c r="C601" s="19" t="s">
        <v>863</v>
      </c>
      <c r="D601" s="15" t="s">
        <v>1538</v>
      </c>
      <c r="E601" s="15" t="str">
        <f t="shared" si="75"/>
        <v>SUPERVISOR DE MINA</v>
      </c>
      <c r="F601" s="15" t="str">
        <f t="shared" si="76"/>
        <v>EMPLEADO</v>
      </c>
      <c r="G601" s="19" t="s">
        <v>452</v>
      </c>
      <c r="H601" s="19">
        <f t="shared" si="77"/>
        <v>153</v>
      </c>
      <c r="I601" s="18">
        <f t="shared" si="78"/>
        <v>0</v>
      </c>
      <c r="J601" s="18">
        <f t="shared" si="79"/>
        <v>0</v>
      </c>
      <c r="K601" s="15" t="s">
        <v>276</v>
      </c>
      <c r="L601" s="16">
        <v>65730.599999999977</v>
      </c>
      <c r="M601" s="16">
        <v>8850</v>
      </c>
      <c r="N601" s="16">
        <v>2544</v>
      </c>
      <c r="O601" s="16">
        <v>6469.1799999999985</v>
      </c>
      <c r="P601" s="16">
        <v>6827.4599999999991</v>
      </c>
      <c r="Q601" s="16"/>
      <c r="R601" s="16"/>
      <c r="S601" s="16"/>
      <c r="T601" s="16">
        <v>65176.08</v>
      </c>
      <c r="U601" s="16"/>
      <c r="V601" s="16">
        <v>3000</v>
      </c>
      <c r="W601" s="16">
        <v>3142.31</v>
      </c>
      <c r="X601" s="16"/>
      <c r="Y601" s="16"/>
      <c r="Z601" s="16"/>
      <c r="AA601" s="16"/>
      <c r="AB601" s="16">
        <f t="shared" si="80"/>
        <v>161739.62999999995</v>
      </c>
      <c r="AC601" s="15">
        <v>153</v>
      </c>
      <c r="AD601" s="17">
        <f t="shared" si="74"/>
        <v>1057.121764705882</v>
      </c>
    </row>
    <row r="602" spans="2:30" x14ac:dyDescent="0.35">
      <c r="B602" s="20">
        <v>2758</v>
      </c>
      <c r="C602" s="19" t="s">
        <v>864</v>
      </c>
      <c r="D602" s="15" t="s">
        <v>1538</v>
      </c>
      <c r="E602" s="15" t="str">
        <f t="shared" si="75"/>
        <v>AUXILIAR DE GEOLOGIA</v>
      </c>
      <c r="F602" s="15" t="str">
        <f t="shared" si="76"/>
        <v>SINDICALIZADO</v>
      </c>
      <c r="G602" s="19" t="s">
        <v>452</v>
      </c>
      <c r="H602" s="19">
        <f t="shared" si="77"/>
        <v>153</v>
      </c>
      <c r="I602" s="18">
        <f t="shared" si="78"/>
        <v>1</v>
      </c>
      <c r="J602" s="18">
        <f t="shared" si="79"/>
        <v>0</v>
      </c>
      <c r="K602" s="15" t="s">
        <v>276</v>
      </c>
      <c r="L602" s="16">
        <v>40829.25</v>
      </c>
      <c r="M602" s="16">
        <v>8850</v>
      </c>
      <c r="N602" s="16">
        <v>1612.5</v>
      </c>
      <c r="O602" s="16">
        <v>4190.45</v>
      </c>
      <c r="P602" s="16">
        <v>4244.21</v>
      </c>
      <c r="Q602" s="16"/>
      <c r="R602" s="16"/>
      <c r="S602" s="16"/>
      <c r="T602" s="16">
        <v>22440.600000000002</v>
      </c>
      <c r="U602" s="16"/>
      <c r="V602" s="16"/>
      <c r="W602" s="16"/>
      <c r="X602" s="16"/>
      <c r="Y602" s="16"/>
      <c r="Z602" s="16"/>
      <c r="AA602" s="16"/>
      <c r="AB602" s="16">
        <f t="shared" si="80"/>
        <v>82167.009999999995</v>
      </c>
      <c r="AC602" s="15">
        <v>153</v>
      </c>
      <c r="AD602" s="17">
        <f t="shared" si="74"/>
        <v>537.03928104575164</v>
      </c>
    </row>
    <row r="603" spans="2:30" x14ac:dyDescent="0.35">
      <c r="B603" s="20">
        <v>2760</v>
      </c>
      <c r="C603" s="19" t="s">
        <v>866</v>
      </c>
      <c r="D603" s="15" t="s">
        <v>1538</v>
      </c>
      <c r="E603" s="15" t="str">
        <f t="shared" si="75"/>
        <v>AUXILIAR DE MUESTRERO</v>
      </c>
      <c r="F603" s="15" t="str">
        <f t="shared" si="76"/>
        <v>SINDICALIZADO</v>
      </c>
      <c r="G603" s="19" t="s">
        <v>577</v>
      </c>
      <c r="H603" s="19">
        <f t="shared" si="77"/>
        <v>153</v>
      </c>
      <c r="I603" s="18">
        <f t="shared" si="78"/>
        <v>0</v>
      </c>
      <c r="J603" s="18">
        <f t="shared" si="79"/>
        <v>0</v>
      </c>
      <c r="K603" s="15" t="s">
        <v>276</v>
      </c>
      <c r="L603" s="16">
        <v>40829.25</v>
      </c>
      <c r="M603" s="16">
        <v>8850</v>
      </c>
      <c r="N603" s="16">
        <v>1612.5</v>
      </c>
      <c r="O603" s="16">
        <v>4094.0800000000004</v>
      </c>
      <c r="P603" s="16">
        <v>4244.21</v>
      </c>
      <c r="Q603" s="16"/>
      <c r="R603" s="16"/>
      <c r="S603" s="16"/>
      <c r="T603" s="16">
        <v>22440.600000000002</v>
      </c>
      <c r="U603" s="16"/>
      <c r="V603" s="16"/>
      <c r="W603" s="16"/>
      <c r="X603" s="16"/>
      <c r="Y603" s="16"/>
      <c r="Z603" s="16"/>
      <c r="AA603" s="16"/>
      <c r="AB603" s="16">
        <f t="shared" si="80"/>
        <v>82070.64</v>
      </c>
      <c r="AC603" s="15">
        <v>153</v>
      </c>
      <c r="AD603" s="17">
        <f t="shared" si="74"/>
        <v>536.40941176470585</v>
      </c>
    </row>
    <row r="604" spans="2:30" x14ac:dyDescent="0.35">
      <c r="B604" s="20">
        <v>2761</v>
      </c>
      <c r="C604" s="19" t="s">
        <v>867</v>
      </c>
      <c r="D604" s="15" t="s">
        <v>1538</v>
      </c>
      <c r="E604" s="15" t="str">
        <f t="shared" si="75"/>
        <v>OPERADOR LANZADORA DE CONCRETO</v>
      </c>
      <c r="F604" s="15" t="str">
        <f t="shared" si="76"/>
        <v>SINDICALIZADO</v>
      </c>
      <c r="G604" s="19" t="s">
        <v>157</v>
      </c>
      <c r="H604" s="19">
        <f t="shared" si="77"/>
        <v>153</v>
      </c>
      <c r="I604" s="18">
        <f t="shared" si="78"/>
        <v>8</v>
      </c>
      <c r="J604" s="18">
        <f t="shared" si="79"/>
        <v>0</v>
      </c>
      <c r="K604" s="15" t="s">
        <v>276</v>
      </c>
      <c r="L604" s="16">
        <v>42531.990000000013</v>
      </c>
      <c r="M604" s="16">
        <v>8850</v>
      </c>
      <c r="N604" s="16">
        <v>1612.5</v>
      </c>
      <c r="O604" s="16">
        <v>2749.4300000000003</v>
      </c>
      <c r="P604" s="16">
        <v>2129.54</v>
      </c>
      <c r="Q604" s="16"/>
      <c r="R604" s="16"/>
      <c r="S604" s="16"/>
      <c r="T604" s="16">
        <v>57865</v>
      </c>
      <c r="U604" s="16"/>
      <c r="V604" s="16"/>
      <c r="W604" s="16"/>
      <c r="X604" s="16">
        <v>1455.12</v>
      </c>
      <c r="Y604" s="16"/>
      <c r="Z604" s="16">
        <v>537.5</v>
      </c>
      <c r="AA604" s="16"/>
      <c r="AB604" s="16">
        <f t="shared" si="80"/>
        <v>113745.84000000003</v>
      </c>
      <c r="AC604" s="15">
        <v>153</v>
      </c>
      <c r="AD604" s="17">
        <f t="shared" si="74"/>
        <v>743.43686274509821</v>
      </c>
    </row>
    <row r="605" spans="2:30" x14ac:dyDescent="0.35">
      <c r="B605" s="20">
        <v>2763</v>
      </c>
      <c r="C605" s="19" t="s">
        <v>868</v>
      </c>
      <c r="D605" s="15" t="s">
        <v>1538</v>
      </c>
      <c r="E605" s="15" t="str">
        <f t="shared" si="75"/>
        <v>MUESTRERO</v>
      </c>
      <c r="F605" s="15" t="str">
        <f t="shared" si="76"/>
        <v>SINDICALIZADO</v>
      </c>
      <c r="G605" s="19" t="s">
        <v>577</v>
      </c>
      <c r="H605" s="19">
        <f t="shared" si="77"/>
        <v>153</v>
      </c>
      <c r="I605" s="18">
        <f t="shared" si="78"/>
        <v>0</v>
      </c>
      <c r="J605" s="18">
        <f t="shared" si="79"/>
        <v>0</v>
      </c>
      <c r="K605" s="15" t="s">
        <v>276</v>
      </c>
      <c r="L605" s="16">
        <v>40829.25</v>
      </c>
      <c r="M605" s="16">
        <v>8850</v>
      </c>
      <c r="N605" s="16">
        <v>1612.5</v>
      </c>
      <c r="O605" s="16">
        <v>4244.21</v>
      </c>
      <c r="P605" s="16">
        <v>4244.21</v>
      </c>
      <c r="Q605" s="16"/>
      <c r="R605" s="16"/>
      <c r="S605" s="16"/>
      <c r="T605" s="16">
        <v>27788.800000000007</v>
      </c>
      <c r="U605" s="16"/>
      <c r="V605" s="16"/>
      <c r="W605" s="16"/>
      <c r="X605" s="16"/>
      <c r="Y605" s="16"/>
      <c r="Z605" s="16"/>
      <c r="AA605" s="16"/>
      <c r="AB605" s="16">
        <f t="shared" si="80"/>
        <v>87568.97</v>
      </c>
      <c r="AC605" s="15">
        <v>153</v>
      </c>
      <c r="AD605" s="17">
        <f t="shared" si="74"/>
        <v>572.34620915032679</v>
      </c>
    </row>
    <row r="606" spans="2:30" x14ac:dyDescent="0.35">
      <c r="B606" s="20">
        <v>2766</v>
      </c>
      <c r="C606" s="19" t="s">
        <v>869</v>
      </c>
      <c r="D606" s="15" t="s">
        <v>1538</v>
      </c>
      <c r="E606" s="15" t="str">
        <f t="shared" si="75"/>
        <v>OPERADOR JUMBO</v>
      </c>
      <c r="F606" s="15" t="str">
        <f t="shared" si="76"/>
        <v>SINDICALIZADO</v>
      </c>
      <c r="G606" s="19" t="s">
        <v>870</v>
      </c>
      <c r="H606" s="19">
        <f t="shared" si="77"/>
        <v>153</v>
      </c>
      <c r="I606" s="18">
        <f t="shared" si="78"/>
        <v>0</v>
      </c>
      <c r="J606" s="18">
        <f t="shared" si="79"/>
        <v>0</v>
      </c>
      <c r="K606" s="15" t="s">
        <v>276</v>
      </c>
      <c r="L606" s="16">
        <v>44692.590000000011</v>
      </c>
      <c r="M606" s="16">
        <v>8850</v>
      </c>
      <c r="N606" s="16">
        <v>1612.5</v>
      </c>
      <c r="O606" s="16">
        <v>1788.7700000000004</v>
      </c>
      <c r="P606" s="16">
        <v>4576.79</v>
      </c>
      <c r="Q606" s="16"/>
      <c r="R606" s="16"/>
      <c r="S606" s="16"/>
      <c r="T606" s="16">
        <v>82053.600000000006</v>
      </c>
      <c r="U606" s="16"/>
      <c r="V606" s="16"/>
      <c r="W606" s="16"/>
      <c r="X606" s="16"/>
      <c r="Y606" s="16"/>
      <c r="Z606" s="16">
        <v>537.5</v>
      </c>
      <c r="AA606" s="16"/>
      <c r="AB606" s="16">
        <f t="shared" si="80"/>
        <v>143036.75000000003</v>
      </c>
      <c r="AC606" s="15">
        <v>153</v>
      </c>
      <c r="AD606" s="17">
        <f t="shared" si="74"/>
        <v>934.88071895424855</v>
      </c>
    </row>
    <row r="607" spans="2:30" x14ac:dyDescent="0.35">
      <c r="B607" s="20">
        <v>2767</v>
      </c>
      <c r="C607" s="19" t="s">
        <v>871</v>
      </c>
      <c r="D607" s="15" t="s">
        <v>1538</v>
      </c>
      <c r="E607" s="15" t="str">
        <f t="shared" si="75"/>
        <v>OPERADOR DE TROMPO</v>
      </c>
      <c r="F607" s="15" t="str">
        <f t="shared" si="76"/>
        <v>SINDICALIZADO</v>
      </c>
      <c r="G607" s="19" t="s">
        <v>872</v>
      </c>
      <c r="H607" s="19">
        <f t="shared" si="77"/>
        <v>153</v>
      </c>
      <c r="I607" s="18">
        <f t="shared" si="78"/>
        <v>0</v>
      </c>
      <c r="J607" s="18">
        <f t="shared" si="79"/>
        <v>0</v>
      </c>
      <c r="K607" s="15" t="s">
        <v>276</v>
      </c>
      <c r="L607" s="16">
        <v>42297.149999999994</v>
      </c>
      <c r="M607" s="16">
        <v>8850</v>
      </c>
      <c r="N607" s="16">
        <v>1696.38</v>
      </c>
      <c r="O607" s="16">
        <v>4256.26</v>
      </c>
      <c r="P607" s="16">
        <v>4399.3899999999994</v>
      </c>
      <c r="Q607" s="16"/>
      <c r="R607" s="16"/>
      <c r="S607" s="16"/>
      <c r="T607" s="16">
        <v>101825.98</v>
      </c>
      <c r="U607" s="16"/>
      <c r="V607" s="16">
        <v>9754.18</v>
      </c>
      <c r="W607" s="16"/>
      <c r="X607" s="16"/>
      <c r="Y607" s="16"/>
      <c r="Z607" s="16"/>
      <c r="AA607" s="16"/>
      <c r="AB607" s="16">
        <f t="shared" si="80"/>
        <v>173079.33999999997</v>
      </c>
      <c r="AC607" s="15">
        <v>153</v>
      </c>
      <c r="AD607" s="17">
        <f t="shared" si="74"/>
        <v>1131.237516339869</v>
      </c>
    </row>
    <row r="608" spans="2:30" x14ac:dyDescent="0.35">
      <c r="B608" s="20">
        <v>2770</v>
      </c>
      <c r="C608" s="19" t="s">
        <v>874</v>
      </c>
      <c r="D608" s="15" t="s">
        <v>1538</v>
      </c>
      <c r="E608" s="15" t="str">
        <f t="shared" si="75"/>
        <v>PERFORISTA</v>
      </c>
      <c r="F608" s="15" t="str">
        <f t="shared" si="76"/>
        <v>SINDICALIZADO</v>
      </c>
      <c r="G608" s="19" t="s">
        <v>157</v>
      </c>
      <c r="H608" s="19">
        <f t="shared" si="77"/>
        <v>153</v>
      </c>
      <c r="I608" s="18">
        <f t="shared" si="78"/>
        <v>5</v>
      </c>
      <c r="J608" s="18">
        <f t="shared" si="79"/>
        <v>0</v>
      </c>
      <c r="K608" s="15" t="s">
        <v>276</v>
      </c>
      <c r="L608" s="16">
        <v>50772.439999999981</v>
      </c>
      <c r="M608" s="16">
        <v>8850</v>
      </c>
      <c r="N608" s="16">
        <v>2760.6400000000003</v>
      </c>
      <c r="O608" s="16">
        <v>4728.6500000000005</v>
      </c>
      <c r="P608" s="16">
        <v>3739.66</v>
      </c>
      <c r="Q608" s="16"/>
      <c r="R608" s="16"/>
      <c r="S608" s="16"/>
      <c r="T608" s="16">
        <v>38968.30000000001</v>
      </c>
      <c r="U608" s="16"/>
      <c r="V608" s="16"/>
      <c r="W608" s="16"/>
      <c r="X608" s="16">
        <v>1052.76</v>
      </c>
      <c r="Y608" s="16"/>
      <c r="Z608" s="16"/>
      <c r="AA608" s="16"/>
      <c r="AB608" s="16">
        <f t="shared" si="80"/>
        <v>108766.93000000001</v>
      </c>
      <c r="AC608" s="15">
        <v>153</v>
      </c>
      <c r="AD608" s="17">
        <f t="shared" si="74"/>
        <v>710.89496732026146</v>
      </c>
    </row>
    <row r="609" spans="2:30" x14ac:dyDescent="0.35">
      <c r="B609" s="20">
        <v>2771</v>
      </c>
      <c r="C609" s="19" t="s">
        <v>875</v>
      </c>
      <c r="D609" s="15" t="s">
        <v>1538</v>
      </c>
      <c r="E609" s="15" t="str">
        <f t="shared" si="75"/>
        <v>OPERADOR DE CABLEADORA</v>
      </c>
      <c r="F609" s="15" t="str">
        <f t="shared" si="76"/>
        <v>SINDICALIZADO</v>
      </c>
      <c r="G609" s="19" t="s">
        <v>876</v>
      </c>
      <c r="H609" s="19">
        <f t="shared" si="77"/>
        <v>153</v>
      </c>
      <c r="I609" s="18">
        <f t="shared" si="78"/>
        <v>1</v>
      </c>
      <c r="J609" s="18">
        <f t="shared" si="79"/>
        <v>0</v>
      </c>
      <c r="K609" s="15" t="s">
        <v>276</v>
      </c>
      <c r="L609" s="16">
        <v>40242.090000000011</v>
      </c>
      <c r="M609" s="16">
        <v>8850</v>
      </c>
      <c r="N609" s="16">
        <v>1612.5</v>
      </c>
      <c r="O609" s="16">
        <v>3345.3300000000004</v>
      </c>
      <c r="P609" s="16">
        <v>3725.09</v>
      </c>
      <c r="Q609" s="16"/>
      <c r="R609" s="16"/>
      <c r="S609" s="16"/>
      <c r="T609" s="16">
        <v>49965</v>
      </c>
      <c r="U609" s="16"/>
      <c r="V609" s="16"/>
      <c r="W609" s="16"/>
      <c r="X609" s="16"/>
      <c r="Y609" s="16">
        <v>1343.75</v>
      </c>
      <c r="Z609" s="16">
        <v>572.54</v>
      </c>
      <c r="AA609" s="16"/>
      <c r="AB609" s="16">
        <f t="shared" si="80"/>
        <v>105823.72000000002</v>
      </c>
      <c r="AC609" s="15">
        <v>153</v>
      </c>
      <c r="AD609" s="17">
        <f t="shared" si="74"/>
        <v>691.65830065359489</v>
      </c>
    </row>
    <row r="610" spans="2:30" x14ac:dyDescent="0.35">
      <c r="B610" s="20">
        <v>2773</v>
      </c>
      <c r="C610" s="19" t="s">
        <v>877</v>
      </c>
      <c r="D610" s="15" t="s">
        <v>1538</v>
      </c>
      <c r="E610" s="15" t="str">
        <f t="shared" si="75"/>
        <v>OPERADOR DE TROMPO</v>
      </c>
      <c r="F610" s="15" t="str">
        <f t="shared" si="76"/>
        <v>SINDICALIZADO</v>
      </c>
      <c r="G610" s="19" t="s">
        <v>878</v>
      </c>
      <c r="H610" s="19">
        <f t="shared" si="77"/>
        <v>153</v>
      </c>
      <c r="I610" s="18">
        <f t="shared" si="78"/>
        <v>0</v>
      </c>
      <c r="J610" s="18">
        <f t="shared" si="79"/>
        <v>0</v>
      </c>
      <c r="K610" s="15" t="s">
        <v>276</v>
      </c>
      <c r="L610" s="16">
        <v>42297.149999999994</v>
      </c>
      <c r="M610" s="16">
        <v>8850</v>
      </c>
      <c r="N610" s="16">
        <v>1696.38</v>
      </c>
      <c r="O610" s="16">
        <v>3908.2200000000003</v>
      </c>
      <c r="P610" s="16">
        <v>4399.3899999999994</v>
      </c>
      <c r="Q610" s="16"/>
      <c r="R610" s="16"/>
      <c r="S610" s="16"/>
      <c r="T610" s="16">
        <v>100897.20000000001</v>
      </c>
      <c r="U610" s="16"/>
      <c r="V610" s="16">
        <v>9754.18</v>
      </c>
      <c r="W610" s="16"/>
      <c r="X610" s="16"/>
      <c r="Y610" s="16"/>
      <c r="Z610" s="16"/>
      <c r="AA610" s="16"/>
      <c r="AB610" s="16">
        <f t="shared" si="80"/>
        <v>171802.52</v>
      </c>
      <c r="AC610" s="15">
        <v>153</v>
      </c>
      <c r="AD610" s="17">
        <f t="shared" si="74"/>
        <v>1122.8922875816993</v>
      </c>
    </row>
    <row r="611" spans="2:30" x14ac:dyDescent="0.35">
      <c r="B611" s="20">
        <v>2774</v>
      </c>
      <c r="C611" s="19" t="s">
        <v>879</v>
      </c>
      <c r="D611" s="15" t="s">
        <v>1538</v>
      </c>
      <c r="E611" s="15" t="str">
        <f t="shared" si="75"/>
        <v>AUXILIAR DE TOPOGRAFIA</v>
      </c>
      <c r="F611" s="15" t="str">
        <f t="shared" si="76"/>
        <v>SINDICALIZADO</v>
      </c>
      <c r="G611" s="19" t="s">
        <v>880</v>
      </c>
      <c r="H611" s="19">
        <f t="shared" si="77"/>
        <v>153</v>
      </c>
      <c r="I611" s="18">
        <f t="shared" si="78"/>
        <v>0</v>
      </c>
      <c r="J611" s="18">
        <f t="shared" si="79"/>
        <v>0</v>
      </c>
      <c r="K611" s="15" t="s">
        <v>276</v>
      </c>
      <c r="L611" s="16">
        <v>54939.15</v>
      </c>
      <c r="M611" s="16">
        <v>8850</v>
      </c>
      <c r="N611" s="16">
        <v>2212.38</v>
      </c>
      <c r="O611" s="16">
        <v>5602.81</v>
      </c>
      <c r="P611" s="16">
        <v>5715.1900000000005</v>
      </c>
      <c r="Q611" s="16"/>
      <c r="R611" s="16"/>
      <c r="S611" s="16"/>
      <c r="T611" s="16">
        <v>25611.899999999998</v>
      </c>
      <c r="U611" s="16"/>
      <c r="V611" s="16"/>
      <c r="W611" s="16"/>
      <c r="X611" s="16"/>
      <c r="Y611" s="16"/>
      <c r="Z611" s="16"/>
      <c r="AA611" s="16"/>
      <c r="AB611" s="16">
        <f t="shared" si="80"/>
        <v>102931.43</v>
      </c>
      <c r="AC611" s="15">
        <v>153</v>
      </c>
      <c r="AD611" s="17">
        <f t="shared" si="74"/>
        <v>672.7544444444444</v>
      </c>
    </row>
    <row r="612" spans="2:30" x14ac:dyDescent="0.35">
      <c r="B612" s="20">
        <v>2776</v>
      </c>
      <c r="C612" s="19" t="s">
        <v>883</v>
      </c>
      <c r="D612" s="15" t="s">
        <v>1538</v>
      </c>
      <c r="E612" s="15" t="str">
        <f t="shared" si="75"/>
        <v>OPERADOR RETROEXCAVADORA</v>
      </c>
      <c r="F612" s="15" t="str">
        <f t="shared" si="76"/>
        <v>SINDICALIZADO</v>
      </c>
      <c r="G612" s="19" t="s">
        <v>882</v>
      </c>
      <c r="H612" s="19">
        <f t="shared" si="77"/>
        <v>153</v>
      </c>
      <c r="I612" s="18">
        <f t="shared" si="78"/>
        <v>10</v>
      </c>
      <c r="J612" s="18">
        <f t="shared" si="79"/>
        <v>0</v>
      </c>
      <c r="K612" s="15" t="s">
        <v>276</v>
      </c>
      <c r="L612" s="16">
        <v>41387.040000000008</v>
      </c>
      <c r="M612" s="16">
        <v>8850</v>
      </c>
      <c r="N612" s="16">
        <v>1612.5</v>
      </c>
      <c r="O612" s="16">
        <v>3105.17</v>
      </c>
      <c r="P612" s="16">
        <v>2624.32</v>
      </c>
      <c r="Q612" s="16"/>
      <c r="R612" s="16"/>
      <c r="S612" s="16"/>
      <c r="T612" s="16">
        <v>56684.38</v>
      </c>
      <c r="U612" s="16"/>
      <c r="V612" s="16"/>
      <c r="W612" s="16"/>
      <c r="X612" s="16">
        <v>1075</v>
      </c>
      <c r="Y612" s="16">
        <v>537.5</v>
      </c>
      <c r="Z612" s="16">
        <v>362.6</v>
      </c>
      <c r="AA612" s="16"/>
      <c r="AB612" s="16">
        <f t="shared" si="80"/>
        <v>112288.31</v>
      </c>
      <c r="AC612" s="15">
        <v>153</v>
      </c>
      <c r="AD612" s="17">
        <f t="shared" si="74"/>
        <v>733.91052287581692</v>
      </c>
    </row>
    <row r="613" spans="2:30" x14ac:dyDescent="0.35">
      <c r="B613" s="20">
        <v>2779</v>
      </c>
      <c r="C613" s="19" t="s">
        <v>884</v>
      </c>
      <c r="D613" s="15" t="s">
        <v>1538</v>
      </c>
      <c r="E613" s="15" t="str">
        <f t="shared" si="75"/>
        <v>SUPERVISOR SEGURIDAD E HIGIENE B</v>
      </c>
      <c r="F613" s="15" t="str">
        <f t="shared" si="76"/>
        <v>EMPLEADO</v>
      </c>
      <c r="G613" s="19" t="s">
        <v>885</v>
      </c>
      <c r="H613" s="19">
        <f t="shared" si="77"/>
        <v>153</v>
      </c>
      <c r="I613" s="18">
        <f t="shared" si="78"/>
        <v>0</v>
      </c>
      <c r="J613" s="18">
        <f t="shared" si="79"/>
        <v>0</v>
      </c>
      <c r="K613" s="15" t="s">
        <v>276</v>
      </c>
      <c r="L613" s="16">
        <v>64815.39999999998</v>
      </c>
      <c r="M613" s="16">
        <v>8850</v>
      </c>
      <c r="N613" s="16">
        <v>2448</v>
      </c>
      <c r="O613" s="16">
        <v>5797.84</v>
      </c>
      <c r="P613" s="16">
        <v>6726.34</v>
      </c>
      <c r="Q613" s="16"/>
      <c r="R613" s="16"/>
      <c r="S613" s="16"/>
      <c r="T613" s="16">
        <v>22369.550000000003</v>
      </c>
      <c r="U613" s="16"/>
      <c r="V613" s="16"/>
      <c r="W613" s="16">
        <v>2226.8000000000002</v>
      </c>
      <c r="X613" s="16"/>
      <c r="Y613" s="16"/>
      <c r="Z613" s="16"/>
      <c r="AA613" s="16"/>
      <c r="AB613" s="16">
        <f t="shared" si="80"/>
        <v>113233.92999999998</v>
      </c>
      <c r="AC613" s="15">
        <v>153</v>
      </c>
      <c r="AD613" s="17">
        <f t="shared" si="74"/>
        <v>740.09104575163383</v>
      </c>
    </row>
    <row r="614" spans="2:30" x14ac:dyDescent="0.35">
      <c r="B614" s="20">
        <v>2780</v>
      </c>
      <c r="C614" s="19" t="s">
        <v>886</v>
      </c>
      <c r="D614" s="15" t="s">
        <v>1538</v>
      </c>
      <c r="E614" s="15" t="str">
        <f t="shared" si="75"/>
        <v>CHOFER SERVICIOS</v>
      </c>
      <c r="F614" s="15" t="str">
        <f t="shared" si="76"/>
        <v>SINDICALIZADO</v>
      </c>
      <c r="G614" s="19" t="s">
        <v>885</v>
      </c>
      <c r="H614" s="19">
        <f t="shared" si="77"/>
        <v>153</v>
      </c>
      <c r="I614" s="18">
        <f t="shared" si="78"/>
        <v>0</v>
      </c>
      <c r="J614" s="18">
        <f t="shared" si="79"/>
        <v>5</v>
      </c>
      <c r="K614" s="15" t="s">
        <v>276</v>
      </c>
      <c r="L614" s="16">
        <v>43145.34</v>
      </c>
      <c r="M614" s="16">
        <v>8850</v>
      </c>
      <c r="N614" s="16">
        <v>848.19</v>
      </c>
      <c r="O614" s="16">
        <v>3940.0099999999998</v>
      </c>
      <c r="P614" s="16">
        <v>4227.99</v>
      </c>
      <c r="Q614" s="16"/>
      <c r="R614" s="16"/>
      <c r="S614" s="16"/>
      <c r="T614" s="16">
        <v>77670.700000000012</v>
      </c>
      <c r="U614" s="16"/>
      <c r="V614" s="16">
        <v>9754.18</v>
      </c>
      <c r="W614" s="16"/>
      <c r="X614" s="16"/>
      <c r="Y614" s="16"/>
      <c r="Z614" s="16">
        <v>300.25</v>
      </c>
      <c r="AA614" s="16">
        <v>1413.65</v>
      </c>
      <c r="AB614" s="16">
        <f t="shared" si="80"/>
        <v>146722.51</v>
      </c>
      <c r="AC614" s="15">
        <v>153</v>
      </c>
      <c r="AD614" s="17">
        <f t="shared" si="74"/>
        <v>958.97065359477131</v>
      </c>
    </row>
    <row r="615" spans="2:30" x14ac:dyDescent="0.35">
      <c r="B615" s="20">
        <v>2781</v>
      </c>
      <c r="C615" s="19" t="s">
        <v>887</v>
      </c>
      <c r="D615" s="15" t="s">
        <v>1538</v>
      </c>
      <c r="E615" s="15" t="str">
        <f t="shared" si="75"/>
        <v>OPERADOR JUMBO</v>
      </c>
      <c r="F615" s="15" t="str">
        <f t="shared" si="76"/>
        <v>SINDICALIZADO</v>
      </c>
      <c r="G615" s="19" t="s">
        <v>885</v>
      </c>
      <c r="H615" s="19">
        <f t="shared" si="77"/>
        <v>153</v>
      </c>
      <c r="I615" s="18">
        <f t="shared" si="78"/>
        <v>1</v>
      </c>
      <c r="J615" s="18">
        <f t="shared" si="79"/>
        <v>0</v>
      </c>
      <c r="K615" s="15" t="s">
        <v>276</v>
      </c>
      <c r="L615" s="16">
        <v>43273.590000000011</v>
      </c>
      <c r="M615" s="16">
        <v>8850</v>
      </c>
      <c r="N615" s="16">
        <v>806.25</v>
      </c>
      <c r="O615" s="16">
        <v>3866.99</v>
      </c>
      <c r="P615" s="16">
        <v>4381.12</v>
      </c>
      <c r="Q615" s="16"/>
      <c r="R615" s="16"/>
      <c r="S615" s="16"/>
      <c r="T615" s="16">
        <v>65637.599999999991</v>
      </c>
      <c r="U615" s="16"/>
      <c r="V615" s="16"/>
      <c r="W615" s="16"/>
      <c r="X615" s="16"/>
      <c r="Y615" s="16"/>
      <c r="Z615" s="16">
        <v>268.75</v>
      </c>
      <c r="AA615" s="16"/>
      <c r="AB615" s="16">
        <f t="shared" si="80"/>
        <v>126546.8</v>
      </c>
      <c r="AC615" s="15">
        <v>153</v>
      </c>
      <c r="AD615" s="17">
        <f t="shared" si="74"/>
        <v>827.10326797385619</v>
      </c>
    </row>
    <row r="616" spans="2:30" x14ac:dyDescent="0.35">
      <c r="B616" s="20">
        <v>2782</v>
      </c>
      <c r="C616" s="19" t="s">
        <v>888</v>
      </c>
      <c r="D616" s="15" t="s">
        <v>1538</v>
      </c>
      <c r="E616" s="15" t="str">
        <f t="shared" si="75"/>
        <v>SUPERVISOR DE MINA</v>
      </c>
      <c r="F616" s="15" t="str">
        <f t="shared" si="76"/>
        <v>EMPLEADO</v>
      </c>
      <c r="G616" s="19" t="s">
        <v>885</v>
      </c>
      <c r="H616" s="19">
        <f t="shared" si="77"/>
        <v>153</v>
      </c>
      <c r="I616" s="18">
        <f t="shared" si="78"/>
        <v>2</v>
      </c>
      <c r="J616" s="18">
        <f t="shared" si="79"/>
        <v>0</v>
      </c>
      <c r="K616" s="15" t="s">
        <v>276</v>
      </c>
      <c r="L616" s="16">
        <v>63250.2</v>
      </c>
      <c r="M616" s="16">
        <v>8850</v>
      </c>
      <c r="N616" s="16">
        <v>2448</v>
      </c>
      <c r="O616" s="16">
        <v>6262.8</v>
      </c>
      <c r="P616" s="16">
        <v>6569.8200000000006</v>
      </c>
      <c r="Q616" s="16"/>
      <c r="R616" s="16"/>
      <c r="S616" s="16"/>
      <c r="T616" s="16">
        <v>47999.28</v>
      </c>
      <c r="U616" s="16"/>
      <c r="V616" s="16"/>
      <c r="W616" s="16">
        <v>2715.23</v>
      </c>
      <c r="X616" s="16"/>
      <c r="Y616" s="16"/>
      <c r="Z616" s="16"/>
      <c r="AA616" s="16"/>
      <c r="AB616" s="16">
        <f t="shared" si="80"/>
        <v>138095.33000000002</v>
      </c>
      <c r="AC616" s="15">
        <v>153</v>
      </c>
      <c r="AD616" s="17">
        <f t="shared" si="74"/>
        <v>902.58385620915044</v>
      </c>
    </row>
    <row r="617" spans="2:30" x14ac:dyDescent="0.35">
      <c r="B617" s="20">
        <v>2783</v>
      </c>
      <c r="C617" s="19" t="s">
        <v>889</v>
      </c>
      <c r="D617" s="15" t="s">
        <v>1538</v>
      </c>
      <c r="E617" s="15" t="str">
        <f t="shared" si="75"/>
        <v>AYUDANTE GENERAL</v>
      </c>
      <c r="F617" s="15" t="str">
        <f t="shared" si="76"/>
        <v>SINDICALIZADO</v>
      </c>
      <c r="G617" s="19" t="s">
        <v>41</v>
      </c>
      <c r="H617" s="19">
        <f t="shared" si="77"/>
        <v>153</v>
      </c>
      <c r="I617" s="18">
        <f t="shared" si="78"/>
        <v>1</v>
      </c>
      <c r="J617" s="18">
        <f t="shared" si="79"/>
        <v>0</v>
      </c>
      <c r="K617" s="15" t="s">
        <v>276</v>
      </c>
      <c r="L617" s="16">
        <v>39704.590000000011</v>
      </c>
      <c r="M617" s="16">
        <v>8850</v>
      </c>
      <c r="N617" s="16">
        <v>2150</v>
      </c>
      <c r="O617" s="16">
        <v>4185.47</v>
      </c>
      <c r="P617" s="16">
        <v>4185.47</v>
      </c>
      <c r="Q617" s="16"/>
      <c r="R617" s="16"/>
      <c r="S617" s="16"/>
      <c r="T617" s="16">
        <v>4905.9399999999987</v>
      </c>
      <c r="U617" s="16"/>
      <c r="V617" s="16"/>
      <c r="W617" s="16"/>
      <c r="X617" s="16"/>
      <c r="Y617" s="16"/>
      <c r="Z617" s="16"/>
      <c r="AA617" s="16"/>
      <c r="AB617" s="16">
        <f t="shared" si="80"/>
        <v>63981.470000000016</v>
      </c>
      <c r="AC617" s="15">
        <v>153</v>
      </c>
      <c r="AD617" s="17">
        <f t="shared" si="74"/>
        <v>418.17954248366021</v>
      </c>
    </row>
    <row r="618" spans="2:30" x14ac:dyDescent="0.35">
      <c r="B618" s="20">
        <v>2784</v>
      </c>
      <c r="C618" s="19" t="s">
        <v>890</v>
      </c>
      <c r="D618" s="15" t="s">
        <v>1538</v>
      </c>
      <c r="E618" s="15" t="str">
        <f t="shared" si="75"/>
        <v>AYUD. OPERADOR JUMBO</v>
      </c>
      <c r="F618" s="15" t="str">
        <f t="shared" si="76"/>
        <v>SINDICALIZADO</v>
      </c>
      <c r="G618" s="19" t="s">
        <v>41</v>
      </c>
      <c r="H618" s="19">
        <f t="shared" si="77"/>
        <v>153</v>
      </c>
      <c r="I618" s="18">
        <f t="shared" si="78"/>
        <v>1</v>
      </c>
      <c r="J618" s="18">
        <f t="shared" si="79"/>
        <v>0</v>
      </c>
      <c r="K618" s="15" t="s">
        <v>276</v>
      </c>
      <c r="L618" s="16">
        <v>40661.490000000005</v>
      </c>
      <c r="M618" s="16">
        <v>8850</v>
      </c>
      <c r="N618" s="16">
        <v>1612.5</v>
      </c>
      <c r="O618" s="16">
        <v>1647.2600000000002</v>
      </c>
      <c r="P618" s="16">
        <v>3824.3</v>
      </c>
      <c r="Q618" s="16"/>
      <c r="R618" s="16"/>
      <c r="S618" s="16"/>
      <c r="T618" s="16">
        <v>42459.42</v>
      </c>
      <c r="U618" s="16"/>
      <c r="V618" s="16">
        <v>671.87</v>
      </c>
      <c r="W618" s="16"/>
      <c r="X618" s="16">
        <v>268.75</v>
      </c>
      <c r="Y618" s="16"/>
      <c r="Z618" s="16">
        <v>268.75</v>
      </c>
      <c r="AA618" s="16"/>
      <c r="AB618" s="16">
        <f t="shared" si="80"/>
        <v>99189.34</v>
      </c>
      <c r="AC618" s="15">
        <v>153</v>
      </c>
      <c r="AD618" s="17">
        <f t="shared" si="74"/>
        <v>648.29633986928104</v>
      </c>
    </row>
    <row r="619" spans="2:30" x14ac:dyDescent="0.35">
      <c r="B619" s="20">
        <v>2785</v>
      </c>
      <c r="C619" s="19" t="s">
        <v>891</v>
      </c>
      <c r="D619" s="15" t="s">
        <v>1538</v>
      </c>
      <c r="E619" s="15" t="str">
        <f t="shared" si="75"/>
        <v>OPERADOR DE TROMPO</v>
      </c>
      <c r="F619" s="15" t="str">
        <f t="shared" si="76"/>
        <v>SINDICALIZADO</v>
      </c>
      <c r="G619" s="19" t="s">
        <v>892</v>
      </c>
      <c r="H619" s="19">
        <f t="shared" si="77"/>
        <v>153</v>
      </c>
      <c r="I619" s="18">
        <f t="shared" si="78"/>
        <v>2</v>
      </c>
      <c r="J619" s="18">
        <f t="shared" si="79"/>
        <v>0</v>
      </c>
      <c r="K619" s="15" t="s">
        <v>276</v>
      </c>
      <c r="L619" s="16">
        <v>42297.149999999994</v>
      </c>
      <c r="M619" s="16">
        <v>8850</v>
      </c>
      <c r="N619" s="16">
        <v>1696.38</v>
      </c>
      <c r="O619" s="16">
        <v>3600.7</v>
      </c>
      <c r="P619" s="16">
        <v>4399.3899999999994</v>
      </c>
      <c r="Q619" s="16"/>
      <c r="R619" s="16"/>
      <c r="S619" s="16"/>
      <c r="T619" s="16">
        <v>99223.799999999988</v>
      </c>
      <c r="U619" s="16"/>
      <c r="V619" s="16">
        <v>9754.18</v>
      </c>
      <c r="W619" s="16"/>
      <c r="X619" s="16"/>
      <c r="Y619" s="16"/>
      <c r="Z619" s="16"/>
      <c r="AA619" s="16"/>
      <c r="AB619" s="16">
        <f t="shared" si="80"/>
        <v>169821.59999999998</v>
      </c>
      <c r="AC619" s="15">
        <v>153</v>
      </c>
      <c r="AD619" s="17">
        <f t="shared" si="74"/>
        <v>1109.9450980392155</v>
      </c>
    </row>
    <row r="620" spans="2:30" x14ac:dyDescent="0.35">
      <c r="B620" s="20">
        <v>2786</v>
      </c>
      <c r="C620" s="19" t="s">
        <v>1556</v>
      </c>
      <c r="D620" s="15" t="s">
        <v>1538</v>
      </c>
      <c r="E620" s="15" t="str">
        <f t="shared" si="75"/>
        <v>AYUDANTE GENERAL</v>
      </c>
      <c r="F620" s="15" t="str">
        <f t="shared" si="76"/>
        <v>SINDICALIZADO</v>
      </c>
      <c r="G620" s="19" t="s">
        <v>265</v>
      </c>
      <c r="H620" s="19">
        <f t="shared" si="77"/>
        <v>153</v>
      </c>
      <c r="I620" s="18">
        <f t="shared" si="78"/>
        <v>1</v>
      </c>
      <c r="J620" s="18">
        <f t="shared" si="79"/>
        <v>0</v>
      </c>
      <c r="K620" s="15" t="s">
        <v>276</v>
      </c>
      <c r="L620" s="16">
        <v>40242.090000000011</v>
      </c>
      <c r="M620" s="16">
        <v>8850</v>
      </c>
      <c r="N620" s="16">
        <v>1612.5</v>
      </c>
      <c r="O620" s="16">
        <v>4047.59</v>
      </c>
      <c r="P620" s="16">
        <v>4156.8500000000004</v>
      </c>
      <c r="Q620" s="16"/>
      <c r="R620" s="16"/>
      <c r="S620" s="16"/>
      <c r="T620" s="16">
        <v>53215</v>
      </c>
      <c r="U620" s="16"/>
      <c r="V620" s="16"/>
      <c r="W620" s="16"/>
      <c r="X620" s="16"/>
      <c r="Y620" s="16"/>
      <c r="Z620" s="16">
        <v>286.27</v>
      </c>
      <c r="AA620" s="16"/>
      <c r="AB620" s="16">
        <f t="shared" si="80"/>
        <v>111837.75999999999</v>
      </c>
      <c r="AC620" s="15">
        <v>153</v>
      </c>
      <c r="AD620" s="17">
        <f t="shared" si="74"/>
        <v>730.96575163398688</v>
      </c>
    </row>
    <row r="621" spans="2:30" x14ac:dyDescent="0.35">
      <c r="B621" s="20">
        <v>2788</v>
      </c>
      <c r="C621" s="19" t="s">
        <v>895</v>
      </c>
      <c r="D621" s="15" t="s">
        <v>1538</v>
      </c>
      <c r="E621" s="15" t="str">
        <f t="shared" si="75"/>
        <v>AYUDANTE GENERAL</v>
      </c>
      <c r="F621" s="15" t="str">
        <f t="shared" si="76"/>
        <v>SINDICALIZADO</v>
      </c>
      <c r="G621" s="19" t="s">
        <v>265</v>
      </c>
      <c r="H621" s="19">
        <f t="shared" si="77"/>
        <v>153</v>
      </c>
      <c r="I621" s="18">
        <f t="shared" si="78"/>
        <v>0</v>
      </c>
      <c r="J621" s="18">
        <f t="shared" si="79"/>
        <v>0</v>
      </c>
      <c r="K621" s="15" t="s">
        <v>276</v>
      </c>
      <c r="L621" s="16">
        <v>39506.25</v>
      </c>
      <c r="M621" s="16">
        <v>8850</v>
      </c>
      <c r="N621" s="16">
        <v>1612.5</v>
      </c>
      <c r="O621" s="16">
        <v>2176.89</v>
      </c>
      <c r="P621" s="16">
        <v>2176.89</v>
      </c>
      <c r="Q621" s="16"/>
      <c r="R621" s="16"/>
      <c r="S621" s="16"/>
      <c r="T621" s="16">
        <v>32465</v>
      </c>
      <c r="U621" s="16"/>
      <c r="V621" s="16"/>
      <c r="W621" s="16"/>
      <c r="X621" s="16"/>
      <c r="Y621" s="16"/>
      <c r="Z621" s="16"/>
      <c r="AA621" s="16"/>
      <c r="AB621" s="16">
        <f t="shared" si="80"/>
        <v>86787.53</v>
      </c>
      <c r="AC621" s="15">
        <v>153</v>
      </c>
      <c r="AD621" s="27">
        <v>642.24</v>
      </c>
    </row>
    <row r="622" spans="2:30" x14ac:dyDescent="0.35">
      <c r="B622" s="20">
        <v>2791</v>
      </c>
      <c r="C622" s="19" t="s">
        <v>896</v>
      </c>
      <c r="D622" s="15" t="s">
        <v>1538</v>
      </c>
      <c r="E622" s="15" t="str">
        <f t="shared" si="75"/>
        <v>CHOFER SERVICIOS</v>
      </c>
      <c r="F622" s="15" t="str">
        <f t="shared" si="76"/>
        <v>SINDICALIZADO</v>
      </c>
      <c r="G622" s="19" t="s">
        <v>180</v>
      </c>
      <c r="H622" s="19">
        <f t="shared" si="77"/>
        <v>153</v>
      </c>
      <c r="I622" s="18">
        <f t="shared" si="78"/>
        <v>0</v>
      </c>
      <c r="J622" s="18">
        <f t="shared" si="79"/>
        <v>0</v>
      </c>
      <c r="K622" s="15" t="s">
        <v>276</v>
      </c>
      <c r="L622" s="16">
        <v>42297.149999999994</v>
      </c>
      <c r="M622" s="16">
        <v>8850</v>
      </c>
      <c r="N622" s="16">
        <v>1696.38</v>
      </c>
      <c r="O622" s="16">
        <v>2978.94</v>
      </c>
      <c r="P622" s="16">
        <v>4342.84</v>
      </c>
      <c r="Q622" s="16"/>
      <c r="R622" s="16"/>
      <c r="S622" s="16"/>
      <c r="T622" s="16">
        <v>31526.560000000001</v>
      </c>
      <c r="U622" s="16"/>
      <c r="V622" s="16">
        <v>49027.28</v>
      </c>
      <c r="W622" s="16"/>
      <c r="X622" s="16"/>
      <c r="Y622" s="16"/>
      <c r="Z622" s="16">
        <v>565.46</v>
      </c>
      <c r="AA622" s="16"/>
      <c r="AB622" s="16">
        <f t="shared" si="80"/>
        <v>140153.69</v>
      </c>
      <c r="AC622" s="15">
        <v>153</v>
      </c>
      <c r="AD622" s="17">
        <f>AB622/AC622</f>
        <v>916.0371895424837</v>
      </c>
    </row>
    <row r="623" spans="2:30" x14ac:dyDescent="0.35">
      <c r="B623" s="20">
        <v>2792</v>
      </c>
      <c r="C623" s="19" t="s">
        <v>897</v>
      </c>
      <c r="D623" s="15" t="s">
        <v>1538</v>
      </c>
      <c r="E623" s="15" t="str">
        <f t="shared" si="75"/>
        <v>OPERADOR DE CABLEADORA</v>
      </c>
      <c r="F623" s="15" t="str">
        <f t="shared" si="76"/>
        <v>SINDICALIZADO</v>
      </c>
      <c r="G623" s="19" t="s">
        <v>473</v>
      </c>
      <c r="H623" s="19">
        <f t="shared" si="77"/>
        <v>153</v>
      </c>
      <c r="I623" s="18">
        <f t="shared" si="78"/>
        <v>1</v>
      </c>
      <c r="J623" s="18">
        <f t="shared" si="79"/>
        <v>0</v>
      </c>
      <c r="K623" s="15" t="s">
        <v>276</v>
      </c>
      <c r="L623" s="16">
        <v>42531.990000000013</v>
      </c>
      <c r="M623" s="16">
        <v>8850</v>
      </c>
      <c r="N623" s="16">
        <v>1612.5</v>
      </c>
      <c r="O623" s="16">
        <v>2187.9400000000005</v>
      </c>
      <c r="P623" s="16">
        <v>3984.4700000000003</v>
      </c>
      <c r="Q623" s="16"/>
      <c r="R623" s="16"/>
      <c r="S623" s="16"/>
      <c r="T623" s="16">
        <v>57965</v>
      </c>
      <c r="U623" s="16"/>
      <c r="V623" s="16"/>
      <c r="W623" s="16"/>
      <c r="X623" s="16">
        <v>268.75</v>
      </c>
      <c r="Y623" s="16"/>
      <c r="Z623" s="16"/>
      <c r="AA623" s="16"/>
      <c r="AB623" s="16">
        <f t="shared" si="80"/>
        <v>116863.15000000002</v>
      </c>
      <c r="AC623" s="15">
        <v>153</v>
      </c>
      <c r="AD623" s="17">
        <f>AB623/AC623</f>
        <v>763.81143790849683</v>
      </c>
    </row>
    <row r="624" spans="2:30" x14ac:dyDescent="0.35">
      <c r="B624" s="20">
        <v>2793</v>
      </c>
      <c r="C624" s="19" t="s">
        <v>898</v>
      </c>
      <c r="D624" s="15" t="s">
        <v>1538</v>
      </c>
      <c r="E624" s="15" t="str">
        <f t="shared" si="75"/>
        <v>OPERADOR DE CABLEADORA</v>
      </c>
      <c r="F624" s="15" t="str">
        <f t="shared" si="76"/>
        <v>SINDICALIZADO</v>
      </c>
      <c r="G624" s="19" t="s">
        <v>473</v>
      </c>
      <c r="H624" s="19">
        <f t="shared" si="77"/>
        <v>153</v>
      </c>
      <c r="I624" s="18">
        <f t="shared" si="78"/>
        <v>0</v>
      </c>
      <c r="J624" s="18">
        <f t="shared" si="79"/>
        <v>0</v>
      </c>
      <c r="K624" s="15" t="s">
        <v>276</v>
      </c>
      <c r="L624" s="16">
        <v>42531.990000000013</v>
      </c>
      <c r="M624" s="16">
        <v>8850</v>
      </c>
      <c r="N624" s="16">
        <v>1612.5</v>
      </c>
      <c r="O624" s="16">
        <v>4295.84</v>
      </c>
      <c r="P624" s="16">
        <v>4414.47</v>
      </c>
      <c r="Q624" s="16"/>
      <c r="R624" s="16"/>
      <c r="S624" s="16"/>
      <c r="T624" s="16">
        <v>51965</v>
      </c>
      <c r="U624" s="16"/>
      <c r="V624" s="16"/>
      <c r="W624" s="16"/>
      <c r="X624" s="16"/>
      <c r="Y624" s="16"/>
      <c r="Z624" s="16"/>
      <c r="AA624" s="16"/>
      <c r="AB624" s="16">
        <f t="shared" si="80"/>
        <v>113669.80000000002</v>
      </c>
      <c r="AC624" s="15">
        <v>153</v>
      </c>
      <c r="AD624" s="17">
        <f>AB624/AC624</f>
        <v>742.93986928104584</v>
      </c>
    </row>
    <row r="625" spans="2:30" x14ac:dyDescent="0.35">
      <c r="B625" s="20">
        <v>2794</v>
      </c>
      <c r="C625" s="19" t="s">
        <v>899</v>
      </c>
      <c r="D625" s="15" t="s">
        <v>1538</v>
      </c>
      <c r="E625" s="15" t="str">
        <f t="shared" si="75"/>
        <v>OPERADOR DE CABLEADORA</v>
      </c>
      <c r="F625" s="15" t="str">
        <f t="shared" si="76"/>
        <v>SINDICALIZADO</v>
      </c>
      <c r="G625" s="19" t="s">
        <v>473</v>
      </c>
      <c r="H625" s="19">
        <f t="shared" si="77"/>
        <v>153</v>
      </c>
      <c r="I625" s="18">
        <f t="shared" si="78"/>
        <v>2</v>
      </c>
      <c r="J625" s="18">
        <f t="shared" si="79"/>
        <v>0</v>
      </c>
      <c r="K625" s="15" t="s">
        <v>276</v>
      </c>
      <c r="L625" s="16">
        <v>42531.990000000013</v>
      </c>
      <c r="M625" s="16">
        <v>8850</v>
      </c>
      <c r="N625" s="16">
        <v>1612.5</v>
      </c>
      <c r="O625" s="16">
        <v>4414.47</v>
      </c>
      <c r="P625" s="16">
        <v>4414.47</v>
      </c>
      <c r="Q625" s="16"/>
      <c r="R625" s="16"/>
      <c r="S625" s="16"/>
      <c r="T625" s="16">
        <v>70465</v>
      </c>
      <c r="U625" s="16"/>
      <c r="V625" s="16"/>
      <c r="W625" s="16"/>
      <c r="X625" s="16"/>
      <c r="Y625" s="16"/>
      <c r="Z625" s="16"/>
      <c r="AA625" s="16"/>
      <c r="AB625" s="16">
        <f t="shared" si="80"/>
        <v>132288.43000000002</v>
      </c>
      <c r="AC625" s="15">
        <v>153</v>
      </c>
      <c r="AD625" s="17">
        <f>AB625/AC625</f>
        <v>864.63026143790864</v>
      </c>
    </row>
    <row r="626" spans="2:30" x14ac:dyDescent="0.35">
      <c r="B626" s="20">
        <v>2795</v>
      </c>
      <c r="C626" s="19" t="s">
        <v>900</v>
      </c>
      <c r="D626" s="15" t="s">
        <v>1538</v>
      </c>
      <c r="E626" s="15" t="str">
        <f t="shared" si="75"/>
        <v>AYUDANTE GENERAL</v>
      </c>
      <c r="F626" s="15" t="str">
        <f t="shared" si="76"/>
        <v>SINDICALIZADO</v>
      </c>
      <c r="G626" s="19" t="s">
        <v>473</v>
      </c>
      <c r="H626" s="19">
        <f t="shared" si="77"/>
        <v>153</v>
      </c>
      <c r="I626" s="18">
        <f t="shared" si="78"/>
        <v>0</v>
      </c>
      <c r="J626" s="18">
        <f t="shared" si="79"/>
        <v>0</v>
      </c>
      <c r="K626" s="15" t="s">
        <v>276</v>
      </c>
      <c r="L626" s="16">
        <v>41784.510000000009</v>
      </c>
      <c r="M626" s="16">
        <v>8850</v>
      </c>
      <c r="N626" s="16"/>
      <c r="O626" s="16">
        <v>1045.17</v>
      </c>
      <c r="P626" s="16">
        <v>1073.8</v>
      </c>
      <c r="Q626" s="16"/>
      <c r="R626" s="16"/>
      <c r="S626" s="16"/>
      <c r="T626" s="16">
        <v>10000</v>
      </c>
      <c r="U626" s="16"/>
      <c r="V626" s="16"/>
      <c r="W626" s="16"/>
      <c r="X626" s="16"/>
      <c r="Y626" s="16"/>
      <c r="Z626" s="16"/>
      <c r="AA626" s="16"/>
      <c r="AB626" s="16">
        <f t="shared" si="80"/>
        <v>62753.48000000001</v>
      </c>
      <c r="AC626" s="15">
        <v>153</v>
      </c>
      <c r="AD626" s="27">
        <v>681</v>
      </c>
    </row>
    <row r="627" spans="2:30" x14ac:dyDescent="0.35">
      <c r="B627" s="20">
        <v>2796</v>
      </c>
      <c r="C627" s="19" t="s">
        <v>901</v>
      </c>
      <c r="D627" s="15" t="s">
        <v>1538</v>
      </c>
      <c r="E627" s="15" t="str">
        <f t="shared" si="75"/>
        <v>AYUDANTE GENERAL</v>
      </c>
      <c r="F627" s="15" t="str">
        <f t="shared" si="76"/>
        <v>SINDICALIZADO</v>
      </c>
      <c r="G627" s="19" t="s">
        <v>473</v>
      </c>
      <c r="H627" s="19">
        <f t="shared" si="77"/>
        <v>153</v>
      </c>
      <c r="I627" s="18">
        <f t="shared" si="78"/>
        <v>4</v>
      </c>
      <c r="J627" s="18">
        <f t="shared" si="79"/>
        <v>0</v>
      </c>
      <c r="K627" s="15" t="s">
        <v>276</v>
      </c>
      <c r="L627" s="16">
        <v>40242.090000000011</v>
      </c>
      <c r="M627" s="16">
        <v>8850</v>
      </c>
      <c r="N627" s="16">
        <v>1612.5</v>
      </c>
      <c r="O627" s="16">
        <v>2738.32</v>
      </c>
      <c r="P627" s="16">
        <v>2922.94</v>
      </c>
      <c r="Q627" s="16"/>
      <c r="R627" s="16"/>
      <c r="S627" s="16"/>
      <c r="T627" s="16">
        <v>49265</v>
      </c>
      <c r="U627" s="16"/>
      <c r="V627" s="16"/>
      <c r="W627" s="16"/>
      <c r="X627" s="16">
        <v>823.77</v>
      </c>
      <c r="Y627" s="16"/>
      <c r="Z627" s="16">
        <v>268.75</v>
      </c>
      <c r="AA627" s="16"/>
      <c r="AB627" s="16">
        <f t="shared" si="80"/>
        <v>104538.33</v>
      </c>
      <c r="AC627" s="15">
        <v>153</v>
      </c>
      <c r="AD627" s="17">
        <f t="shared" ref="AD627:AD639" si="81">AB627/AC627</f>
        <v>683.25705882352941</v>
      </c>
    </row>
    <row r="628" spans="2:30" x14ac:dyDescent="0.35">
      <c r="B628" s="20">
        <v>2797</v>
      </c>
      <c r="C628" s="19" t="s">
        <v>902</v>
      </c>
      <c r="D628" s="15" t="s">
        <v>1538</v>
      </c>
      <c r="E628" s="15" t="str">
        <f t="shared" si="75"/>
        <v>AYUDANTE GENERAL</v>
      </c>
      <c r="F628" s="15" t="str">
        <f t="shared" si="76"/>
        <v>SINDICALIZADO</v>
      </c>
      <c r="G628" s="19" t="s">
        <v>473</v>
      </c>
      <c r="H628" s="19">
        <f t="shared" si="77"/>
        <v>153</v>
      </c>
      <c r="I628" s="18">
        <f t="shared" si="78"/>
        <v>3</v>
      </c>
      <c r="J628" s="18">
        <f t="shared" si="79"/>
        <v>0</v>
      </c>
      <c r="K628" s="15" t="s">
        <v>276</v>
      </c>
      <c r="L628" s="16">
        <v>40242.090000000011</v>
      </c>
      <c r="M628" s="16">
        <v>8850</v>
      </c>
      <c r="N628" s="16">
        <v>1612.5</v>
      </c>
      <c r="O628" s="16">
        <v>4018.9700000000003</v>
      </c>
      <c r="P628" s="16">
        <v>3729.19</v>
      </c>
      <c r="Q628" s="16"/>
      <c r="R628" s="16"/>
      <c r="S628" s="16"/>
      <c r="T628" s="16">
        <v>49965</v>
      </c>
      <c r="U628" s="16"/>
      <c r="V628" s="16"/>
      <c r="W628" s="16"/>
      <c r="X628" s="16">
        <v>286.27</v>
      </c>
      <c r="Y628" s="16"/>
      <c r="Z628" s="16">
        <v>268.75</v>
      </c>
      <c r="AA628" s="16"/>
      <c r="AB628" s="16">
        <f t="shared" si="80"/>
        <v>107862.73000000001</v>
      </c>
      <c r="AC628" s="15">
        <v>153</v>
      </c>
      <c r="AD628" s="17">
        <f t="shared" si="81"/>
        <v>704.98516339869286</v>
      </c>
    </row>
    <row r="629" spans="2:30" x14ac:dyDescent="0.35">
      <c r="B629" s="20">
        <v>2800</v>
      </c>
      <c r="C629" s="19" t="s">
        <v>903</v>
      </c>
      <c r="D629" s="15" t="s">
        <v>1538</v>
      </c>
      <c r="E629" s="15" t="str">
        <f t="shared" si="75"/>
        <v>AUXILIAR DE TOPOGRAFIA</v>
      </c>
      <c r="F629" s="15" t="str">
        <f t="shared" si="76"/>
        <v>SINDICALIZADO</v>
      </c>
      <c r="G629" s="19" t="s">
        <v>473</v>
      </c>
      <c r="H629" s="19">
        <f t="shared" si="77"/>
        <v>153</v>
      </c>
      <c r="I629" s="18">
        <f t="shared" si="78"/>
        <v>0</v>
      </c>
      <c r="J629" s="18">
        <f t="shared" si="79"/>
        <v>0</v>
      </c>
      <c r="K629" s="15" t="s">
        <v>276</v>
      </c>
      <c r="L629" s="16">
        <v>54939.149999999994</v>
      </c>
      <c r="M629" s="16">
        <v>8850</v>
      </c>
      <c r="N629" s="16">
        <v>2212.38</v>
      </c>
      <c r="O629" s="16">
        <v>5678.3100000000013</v>
      </c>
      <c r="P629" s="16">
        <v>5162.09</v>
      </c>
      <c r="Q629" s="16"/>
      <c r="R629" s="16"/>
      <c r="S629" s="16"/>
      <c r="T629" s="16">
        <v>25611.899999999998</v>
      </c>
      <c r="U629" s="16"/>
      <c r="V629" s="16"/>
      <c r="W629" s="16"/>
      <c r="X629" s="16"/>
      <c r="Y629" s="16">
        <v>368.73</v>
      </c>
      <c r="Z629" s="16"/>
      <c r="AA629" s="16"/>
      <c r="AB629" s="16">
        <f t="shared" si="80"/>
        <v>102085.09999999999</v>
      </c>
      <c r="AC629" s="15">
        <v>153</v>
      </c>
      <c r="AD629" s="17">
        <f t="shared" si="81"/>
        <v>667.22287581699345</v>
      </c>
    </row>
    <row r="630" spans="2:30" x14ac:dyDescent="0.35">
      <c r="B630" s="20">
        <v>2802</v>
      </c>
      <c r="C630" s="19" t="s">
        <v>1454</v>
      </c>
      <c r="D630" s="15" t="s">
        <v>1538</v>
      </c>
      <c r="E630" s="15" t="str">
        <f t="shared" si="75"/>
        <v>AYUDANTE GENERAL</v>
      </c>
      <c r="F630" s="15" t="str">
        <f t="shared" si="76"/>
        <v>SINDICALIZADO</v>
      </c>
      <c r="G630" s="19" t="s">
        <v>1555</v>
      </c>
      <c r="H630" s="19">
        <f t="shared" si="77"/>
        <v>153</v>
      </c>
      <c r="I630" s="18">
        <f t="shared" si="78"/>
        <v>1</v>
      </c>
      <c r="J630" s="18">
        <f t="shared" si="79"/>
        <v>0</v>
      </c>
      <c r="K630" s="15" t="s">
        <v>276</v>
      </c>
      <c r="L630" s="16">
        <v>41048.340000000011</v>
      </c>
      <c r="M630" s="16">
        <v>8850</v>
      </c>
      <c r="N630" s="16">
        <v>806.25</v>
      </c>
      <c r="O630" s="16">
        <v>2609.8100000000004</v>
      </c>
      <c r="P630" s="16">
        <v>3673.1000000000004</v>
      </c>
      <c r="Q630" s="16"/>
      <c r="R630" s="16"/>
      <c r="S630" s="16"/>
      <c r="T630" s="16">
        <v>47965</v>
      </c>
      <c r="U630" s="16"/>
      <c r="V630" s="16"/>
      <c r="W630" s="16"/>
      <c r="X630" s="16">
        <v>268.75</v>
      </c>
      <c r="Y630" s="16"/>
      <c r="Z630" s="16">
        <v>823.77</v>
      </c>
      <c r="AA630" s="16"/>
      <c r="AB630" s="16">
        <f t="shared" si="80"/>
        <v>103859.98</v>
      </c>
      <c r="AC630" s="15">
        <v>153</v>
      </c>
      <c r="AD630" s="17">
        <f t="shared" si="81"/>
        <v>678.82339869281043</v>
      </c>
    </row>
    <row r="631" spans="2:30" x14ac:dyDescent="0.35">
      <c r="B631" s="20">
        <v>2803</v>
      </c>
      <c r="C631" s="19" t="s">
        <v>1455</v>
      </c>
      <c r="D631" s="15" t="s">
        <v>1538</v>
      </c>
      <c r="E631" s="15" t="str">
        <f t="shared" si="75"/>
        <v>AYUDANTE GENERAL</v>
      </c>
      <c r="F631" s="15" t="str">
        <f t="shared" si="76"/>
        <v>SINDICALIZADO</v>
      </c>
      <c r="G631" s="19" t="s">
        <v>1555</v>
      </c>
      <c r="H631" s="19">
        <f t="shared" si="77"/>
        <v>153</v>
      </c>
      <c r="I631" s="18">
        <f t="shared" si="78"/>
        <v>0</v>
      </c>
      <c r="J631" s="18">
        <f t="shared" si="79"/>
        <v>0</v>
      </c>
      <c r="K631" s="15" t="s">
        <v>276</v>
      </c>
      <c r="L631" s="16">
        <v>41048.340000000011</v>
      </c>
      <c r="M631" s="16">
        <v>8850</v>
      </c>
      <c r="N631" s="16">
        <v>806.25</v>
      </c>
      <c r="O631" s="16">
        <v>4131.72</v>
      </c>
      <c r="P631" s="16">
        <v>4185.47</v>
      </c>
      <c r="Q631" s="16"/>
      <c r="R631" s="16"/>
      <c r="S631" s="16"/>
      <c r="T631" s="16">
        <v>47965</v>
      </c>
      <c r="U631" s="16"/>
      <c r="V631" s="16"/>
      <c r="W631" s="16"/>
      <c r="X631" s="16"/>
      <c r="Y631" s="16"/>
      <c r="Z631" s="16"/>
      <c r="AA631" s="16"/>
      <c r="AB631" s="16">
        <f t="shared" si="80"/>
        <v>106986.78000000001</v>
      </c>
      <c r="AC631" s="15">
        <v>153</v>
      </c>
      <c r="AD631" s="17">
        <f t="shared" si="81"/>
        <v>699.2600000000001</v>
      </c>
    </row>
    <row r="632" spans="2:30" x14ac:dyDescent="0.35">
      <c r="B632" s="20">
        <v>2804</v>
      </c>
      <c r="C632" s="19" t="s">
        <v>1456</v>
      </c>
      <c r="D632" s="15" t="s">
        <v>1538</v>
      </c>
      <c r="E632" s="15" t="str">
        <f t="shared" si="75"/>
        <v>AYUDANTE GENERAL</v>
      </c>
      <c r="F632" s="15" t="str">
        <f t="shared" si="76"/>
        <v>SINDICALIZADO</v>
      </c>
      <c r="G632" s="19" t="s">
        <v>1554</v>
      </c>
      <c r="H632" s="19">
        <f t="shared" si="77"/>
        <v>153</v>
      </c>
      <c r="I632" s="18">
        <f t="shared" si="78"/>
        <v>0</v>
      </c>
      <c r="J632" s="18">
        <f t="shared" si="79"/>
        <v>0</v>
      </c>
      <c r="K632" s="15" t="s">
        <v>276</v>
      </c>
      <c r="L632" s="16">
        <v>41854.590000000011</v>
      </c>
      <c r="M632" s="16">
        <v>8850</v>
      </c>
      <c r="N632" s="16"/>
      <c r="O632" s="16">
        <v>4104.84</v>
      </c>
      <c r="P632" s="16">
        <v>4158.59</v>
      </c>
      <c r="Q632" s="16"/>
      <c r="R632" s="16"/>
      <c r="S632" s="16"/>
      <c r="T632" s="16">
        <v>14150.119999999999</v>
      </c>
      <c r="U632" s="16"/>
      <c r="V632" s="16"/>
      <c r="W632" s="16"/>
      <c r="X632" s="16"/>
      <c r="Y632" s="16"/>
      <c r="Z632" s="16">
        <v>268.75</v>
      </c>
      <c r="AA632" s="16"/>
      <c r="AB632" s="16">
        <f t="shared" si="80"/>
        <v>72849.39</v>
      </c>
      <c r="AC632" s="15">
        <v>153</v>
      </c>
      <c r="AD632" s="17">
        <f t="shared" si="81"/>
        <v>476.13980392156861</v>
      </c>
    </row>
    <row r="633" spans="2:30" x14ac:dyDescent="0.35">
      <c r="B633" s="20">
        <v>2806</v>
      </c>
      <c r="C633" s="19" t="s">
        <v>1458</v>
      </c>
      <c r="D633" s="15" t="s">
        <v>1538</v>
      </c>
      <c r="E633" s="15" t="str">
        <f t="shared" si="75"/>
        <v>AYUDANTE GENERAL</v>
      </c>
      <c r="F633" s="15" t="str">
        <f t="shared" si="76"/>
        <v>SINDICALIZADO</v>
      </c>
      <c r="G633" s="19" t="s">
        <v>1550</v>
      </c>
      <c r="H633" s="19">
        <f t="shared" si="77"/>
        <v>75</v>
      </c>
      <c r="I633" s="18">
        <f t="shared" si="78"/>
        <v>0</v>
      </c>
      <c r="J633" s="18">
        <f t="shared" si="79"/>
        <v>0</v>
      </c>
      <c r="K633" s="15" t="s">
        <v>276</v>
      </c>
      <c r="L633" s="16">
        <v>20892.090000000011</v>
      </c>
      <c r="M633" s="16">
        <v>3540</v>
      </c>
      <c r="N633" s="16"/>
      <c r="O633" s="16">
        <v>2006.83</v>
      </c>
      <c r="P633" s="16">
        <v>2089.1999999999998</v>
      </c>
      <c r="Q633" s="16"/>
      <c r="R633" s="16"/>
      <c r="S633" s="16"/>
      <c r="T633" s="16">
        <v>10455</v>
      </c>
      <c r="U633" s="16"/>
      <c r="V633" s="16"/>
      <c r="W633" s="16"/>
      <c r="X633" s="16"/>
      <c r="Y633" s="16"/>
      <c r="Z633" s="16"/>
      <c r="AA633" s="16"/>
      <c r="AB633" s="16">
        <f t="shared" si="80"/>
        <v>38983.12000000001</v>
      </c>
      <c r="AC633" s="15">
        <v>153</v>
      </c>
      <c r="AD633" s="17">
        <f t="shared" si="81"/>
        <v>254.79163398692816</v>
      </c>
    </row>
    <row r="634" spans="2:30" x14ac:dyDescent="0.35">
      <c r="B634" s="20">
        <v>3001</v>
      </c>
      <c r="C634" s="19" t="s">
        <v>906</v>
      </c>
      <c r="D634" s="15" t="s">
        <v>1538</v>
      </c>
      <c r="E634" s="15" t="str">
        <f t="shared" si="75"/>
        <v>JEFE DE TRITURACION</v>
      </c>
      <c r="F634" s="15" t="str">
        <f t="shared" si="76"/>
        <v>EMPLEADO</v>
      </c>
      <c r="G634" s="19" t="s">
        <v>719</v>
      </c>
      <c r="H634" s="19">
        <f t="shared" si="77"/>
        <v>153</v>
      </c>
      <c r="I634" s="18">
        <f t="shared" si="78"/>
        <v>0</v>
      </c>
      <c r="J634" s="18">
        <f t="shared" si="79"/>
        <v>0</v>
      </c>
      <c r="K634" s="15" t="s">
        <v>8</v>
      </c>
      <c r="L634" s="16">
        <v>83694.799999999988</v>
      </c>
      <c r="M634" s="16">
        <v>8850</v>
      </c>
      <c r="N634" s="16">
        <v>7767.4</v>
      </c>
      <c r="O634" s="16">
        <v>9146.2200000000012</v>
      </c>
      <c r="P634" s="16">
        <v>9146.2200000000012</v>
      </c>
      <c r="Q634" s="16">
        <v>3663.6000000000004</v>
      </c>
      <c r="R634" s="16"/>
      <c r="S634" s="16">
        <v>1647.2</v>
      </c>
      <c r="T634" s="16">
        <v>127119.41000000002</v>
      </c>
      <c r="U634" s="16"/>
      <c r="V634" s="16">
        <v>25396.86</v>
      </c>
      <c r="W634" s="16">
        <v>5648.19</v>
      </c>
      <c r="X634" s="16"/>
      <c r="Y634" s="16"/>
      <c r="Z634" s="16"/>
      <c r="AA634" s="16"/>
      <c r="AB634" s="16">
        <f t="shared" si="80"/>
        <v>282079.90000000002</v>
      </c>
      <c r="AC634" s="15">
        <v>153</v>
      </c>
      <c r="AD634" s="17">
        <f t="shared" si="81"/>
        <v>1843.6594771241832</v>
      </c>
    </row>
    <row r="635" spans="2:30" x14ac:dyDescent="0.35">
      <c r="B635" s="20">
        <v>3002</v>
      </c>
      <c r="C635" s="19" t="s">
        <v>909</v>
      </c>
      <c r="D635" s="15" t="s">
        <v>1538</v>
      </c>
      <c r="E635" s="15" t="str">
        <f t="shared" si="75"/>
        <v>ANALISTA OPERACION METALURGICA</v>
      </c>
      <c r="F635" s="15" t="str">
        <f t="shared" si="76"/>
        <v>EMPLEADO</v>
      </c>
      <c r="G635" s="19" t="s">
        <v>278</v>
      </c>
      <c r="H635" s="19">
        <f t="shared" si="77"/>
        <v>153</v>
      </c>
      <c r="I635" s="18">
        <f t="shared" si="78"/>
        <v>0</v>
      </c>
      <c r="J635" s="18">
        <f t="shared" si="79"/>
        <v>0</v>
      </c>
      <c r="K635" s="15" t="s">
        <v>8</v>
      </c>
      <c r="L635" s="16">
        <v>47609.100000000013</v>
      </c>
      <c r="M635" s="16">
        <v>8850</v>
      </c>
      <c r="N635" s="16">
        <v>1986.6</v>
      </c>
      <c r="O635" s="16">
        <v>4732.42</v>
      </c>
      <c r="P635" s="16">
        <v>4926.46</v>
      </c>
      <c r="Q635" s="16">
        <v>1986.6000000000001</v>
      </c>
      <c r="R635" s="16"/>
      <c r="S635" s="16">
        <v>804.68</v>
      </c>
      <c r="T635" s="16">
        <v>34097.65</v>
      </c>
      <c r="U635" s="16"/>
      <c r="V635" s="16">
        <v>22370.13</v>
      </c>
      <c r="W635" s="16">
        <v>2510.7600000000002</v>
      </c>
      <c r="X635" s="16"/>
      <c r="Y635" s="16"/>
      <c r="Z635" s="16">
        <v>331.1</v>
      </c>
      <c r="AA635" s="16"/>
      <c r="AB635" s="16">
        <f t="shared" si="80"/>
        <v>129543.3</v>
      </c>
      <c r="AC635" s="15">
        <v>153</v>
      </c>
      <c r="AD635" s="17">
        <f t="shared" si="81"/>
        <v>846.6882352941177</v>
      </c>
    </row>
    <row r="636" spans="2:30" x14ac:dyDescent="0.35">
      <c r="B636" s="20">
        <v>3003</v>
      </c>
      <c r="C636" s="19" t="s">
        <v>911</v>
      </c>
      <c r="D636" s="15" t="s">
        <v>1538</v>
      </c>
      <c r="E636" s="15" t="str">
        <f t="shared" si="75"/>
        <v>JEFE MOLIENDA Y FLOTACION</v>
      </c>
      <c r="F636" s="15" t="str">
        <f t="shared" si="76"/>
        <v>EMPLEADO</v>
      </c>
      <c r="G636" s="19" t="s">
        <v>913</v>
      </c>
      <c r="H636" s="19">
        <f t="shared" si="77"/>
        <v>153</v>
      </c>
      <c r="I636" s="18">
        <f t="shared" si="78"/>
        <v>0</v>
      </c>
      <c r="J636" s="18">
        <f t="shared" si="79"/>
        <v>0</v>
      </c>
      <c r="K636" s="15" t="s">
        <v>8</v>
      </c>
      <c r="L636" s="16">
        <v>98544.51999999999</v>
      </c>
      <c r="M636" s="16">
        <v>8850</v>
      </c>
      <c r="N636" s="16">
        <v>9825.84</v>
      </c>
      <c r="O636" s="16">
        <v>10764.69</v>
      </c>
      <c r="P636" s="16">
        <v>10837.04</v>
      </c>
      <c r="Q636" s="16">
        <v>4340.88</v>
      </c>
      <c r="R636" s="16"/>
      <c r="S636" s="16">
        <v>1951.71</v>
      </c>
      <c r="T636" s="16">
        <v>96608.919999999984</v>
      </c>
      <c r="U636" s="16"/>
      <c r="V636" s="16">
        <v>30522.5</v>
      </c>
      <c r="W636" s="16">
        <v>5473.18</v>
      </c>
      <c r="X636" s="16"/>
      <c r="Y636" s="16"/>
      <c r="Z636" s="16"/>
      <c r="AA636" s="16"/>
      <c r="AB636" s="16">
        <f t="shared" si="80"/>
        <v>277719.27999999997</v>
      </c>
      <c r="AC636" s="15">
        <v>153</v>
      </c>
      <c r="AD636" s="17">
        <f t="shared" si="81"/>
        <v>1815.1586928104573</v>
      </c>
    </row>
    <row r="637" spans="2:30" x14ac:dyDescent="0.35">
      <c r="B637" s="20">
        <v>3004</v>
      </c>
      <c r="C637" s="19" t="s">
        <v>914</v>
      </c>
      <c r="D637" s="15" t="s">
        <v>1538</v>
      </c>
      <c r="E637" s="15" t="str">
        <f t="shared" si="75"/>
        <v>INSTRUMENTISTA</v>
      </c>
      <c r="F637" s="15" t="str">
        <f t="shared" si="76"/>
        <v>EMPLEADO</v>
      </c>
      <c r="G637" s="19" t="s">
        <v>278</v>
      </c>
      <c r="H637" s="19">
        <f t="shared" si="77"/>
        <v>153</v>
      </c>
      <c r="I637" s="18">
        <f t="shared" si="78"/>
        <v>1</v>
      </c>
      <c r="J637" s="18">
        <f t="shared" si="79"/>
        <v>5</v>
      </c>
      <c r="K637" s="15" t="s">
        <v>8</v>
      </c>
      <c r="L637" s="16">
        <v>49287.700000000012</v>
      </c>
      <c r="M637" s="16">
        <v>8850</v>
      </c>
      <c r="N637" s="16">
        <v>308</v>
      </c>
      <c r="O637" s="16">
        <v>3949.3299999999995</v>
      </c>
      <c r="P637" s="16">
        <v>4429.8100000000004</v>
      </c>
      <c r="Q637" s="16">
        <v>1986.6000000000001</v>
      </c>
      <c r="R637" s="16"/>
      <c r="S637" s="16">
        <v>893.23</v>
      </c>
      <c r="T637" s="16">
        <v>45002.34</v>
      </c>
      <c r="U637" s="16"/>
      <c r="V637" s="16">
        <v>29871.14</v>
      </c>
      <c r="W637" s="16">
        <v>2904.87</v>
      </c>
      <c r="X637" s="16">
        <v>331.1</v>
      </c>
      <c r="Y637" s="16"/>
      <c r="Z637" s="16"/>
      <c r="AA637" s="16">
        <v>1655.5</v>
      </c>
      <c r="AB637" s="16">
        <f t="shared" si="80"/>
        <v>145496.42000000001</v>
      </c>
      <c r="AC637" s="15">
        <v>153</v>
      </c>
      <c r="AD637" s="17">
        <f t="shared" si="81"/>
        <v>950.9569934640524</v>
      </c>
    </row>
    <row r="638" spans="2:30" x14ac:dyDescent="0.35">
      <c r="B638" s="20">
        <v>3005</v>
      </c>
      <c r="C638" s="19" t="s">
        <v>916</v>
      </c>
      <c r="D638" s="15" t="s">
        <v>1538</v>
      </c>
      <c r="E638" s="15" t="str">
        <f t="shared" si="75"/>
        <v>JEFE LABORATORIO METALURGICO</v>
      </c>
      <c r="F638" s="15" t="str">
        <f t="shared" si="76"/>
        <v>EMPLEADO</v>
      </c>
      <c r="G638" s="19" t="s">
        <v>278</v>
      </c>
      <c r="H638" s="19">
        <f t="shared" si="77"/>
        <v>153</v>
      </c>
      <c r="I638" s="18">
        <f t="shared" si="78"/>
        <v>0</v>
      </c>
      <c r="J638" s="18">
        <f t="shared" si="79"/>
        <v>0</v>
      </c>
      <c r="K638" s="15" t="s">
        <v>8</v>
      </c>
      <c r="L638" s="16">
        <v>75373.000000000029</v>
      </c>
      <c r="M638" s="16">
        <v>8850</v>
      </c>
      <c r="N638" s="16">
        <v>6911.31</v>
      </c>
      <c r="O638" s="16">
        <v>7058.2500000000009</v>
      </c>
      <c r="P638" s="16">
        <v>8228.4600000000009</v>
      </c>
      <c r="Q638" s="16">
        <v>3295.9800000000005</v>
      </c>
      <c r="R638" s="16"/>
      <c r="S638" s="16">
        <v>1491.49</v>
      </c>
      <c r="T638" s="16">
        <v>81000.66</v>
      </c>
      <c r="U638" s="16"/>
      <c r="V638" s="16">
        <v>41952.65</v>
      </c>
      <c r="W638" s="16">
        <v>4723.08</v>
      </c>
      <c r="X638" s="16"/>
      <c r="Y638" s="16"/>
      <c r="Z638" s="16"/>
      <c r="AA638" s="16"/>
      <c r="AB638" s="16">
        <f t="shared" si="80"/>
        <v>238884.88</v>
      </c>
      <c r="AC638" s="15">
        <v>153</v>
      </c>
      <c r="AD638" s="17">
        <f t="shared" si="81"/>
        <v>1561.3390849673203</v>
      </c>
    </row>
    <row r="639" spans="2:30" x14ac:dyDescent="0.35">
      <c r="B639" s="20">
        <v>3006</v>
      </c>
      <c r="C639" s="19" t="s">
        <v>918</v>
      </c>
      <c r="D639" s="15" t="s">
        <v>1538</v>
      </c>
      <c r="E639" s="15" t="str">
        <f t="shared" si="75"/>
        <v>JEFE DE TRITURACION</v>
      </c>
      <c r="F639" s="15" t="str">
        <f t="shared" si="76"/>
        <v>EMPLEADO</v>
      </c>
      <c r="G639" s="19" t="s">
        <v>919</v>
      </c>
      <c r="H639" s="19">
        <f t="shared" si="77"/>
        <v>153</v>
      </c>
      <c r="I639" s="18">
        <f t="shared" si="78"/>
        <v>0</v>
      </c>
      <c r="J639" s="18">
        <f t="shared" si="79"/>
        <v>0</v>
      </c>
      <c r="K639" s="15" t="s">
        <v>8</v>
      </c>
      <c r="L639" s="16">
        <v>87187.999999999985</v>
      </c>
      <c r="M639" s="16">
        <v>8850</v>
      </c>
      <c r="N639" s="16">
        <v>4274.2</v>
      </c>
      <c r="O639" s="16">
        <v>8373.74</v>
      </c>
      <c r="P639" s="16">
        <v>9146.2200000000012</v>
      </c>
      <c r="Q639" s="16">
        <v>3663.6000000000004</v>
      </c>
      <c r="R639" s="16"/>
      <c r="S639" s="16">
        <v>1647.2000000000003</v>
      </c>
      <c r="T639" s="16">
        <v>127119.41000000002</v>
      </c>
      <c r="U639" s="16"/>
      <c r="V639" s="16">
        <v>25396.86</v>
      </c>
      <c r="W639" s="16">
        <v>5626.89</v>
      </c>
      <c r="X639" s="16"/>
      <c r="Y639" s="16"/>
      <c r="Z639" s="16"/>
      <c r="AA639" s="16"/>
      <c r="AB639" s="16">
        <f t="shared" si="80"/>
        <v>281286.12</v>
      </c>
      <c r="AC639" s="15">
        <v>153</v>
      </c>
      <c r="AD639" s="17">
        <f t="shared" si="81"/>
        <v>1838.4713725490196</v>
      </c>
    </row>
    <row r="640" spans="2:30" x14ac:dyDescent="0.35">
      <c r="B640" s="20">
        <v>3007</v>
      </c>
      <c r="C640" s="19" t="s">
        <v>920</v>
      </c>
      <c r="D640" s="15" t="s">
        <v>1538</v>
      </c>
      <c r="E640" s="15" t="str">
        <f t="shared" si="75"/>
        <v>SUPERVISOR MANTTO MECANICO A</v>
      </c>
      <c r="F640" s="15" t="str">
        <f t="shared" si="76"/>
        <v>EMPLEADO</v>
      </c>
      <c r="G640" s="19" t="s">
        <v>922</v>
      </c>
      <c r="H640" s="19">
        <f t="shared" si="77"/>
        <v>153</v>
      </c>
      <c r="I640" s="18">
        <f t="shared" si="78"/>
        <v>0</v>
      </c>
      <c r="J640" s="18">
        <f t="shared" si="79"/>
        <v>0</v>
      </c>
      <c r="K640" s="15" t="s">
        <v>8</v>
      </c>
      <c r="L640" s="16">
        <v>55910.400000000001</v>
      </c>
      <c r="M640" s="16">
        <v>8850</v>
      </c>
      <c r="N640" s="16"/>
      <c r="O640" s="16">
        <v>293.93</v>
      </c>
      <c r="P640" s="16">
        <v>293.93</v>
      </c>
      <c r="Q640" s="16">
        <v>782.6</v>
      </c>
      <c r="R640" s="16"/>
      <c r="S640" s="16">
        <v>195.65</v>
      </c>
      <c r="T640" s="16"/>
      <c r="U640" s="16"/>
      <c r="V640" s="16">
        <v>3974.28</v>
      </c>
      <c r="W640" s="16"/>
      <c r="X640" s="16"/>
      <c r="Y640" s="16"/>
      <c r="Z640" s="16"/>
      <c r="AA640" s="16"/>
      <c r="AB640" s="16">
        <f t="shared" si="80"/>
        <v>70300.789999999994</v>
      </c>
      <c r="AC640" s="15">
        <v>153</v>
      </c>
      <c r="AD640" s="27">
        <v>1175.6600000000001</v>
      </c>
    </row>
    <row r="641" spans="2:30" x14ac:dyDescent="0.35">
      <c r="B641" s="20">
        <v>3008</v>
      </c>
      <c r="C641" s="19" t="s">
        <v>923</v>
      </c>
      <c r="D641" s="15" t="s">
        <v>1538</v>
      </c>
      <c r="E641" s="15" t="str">
        <f t="shared" si="75"/>
        <v>JEFE OPERACION METALURGICA</v>
      </c>
      <c r="F641" s="15" t="str">
        <f t="shared" si="76"/>
        <v>EMPLEADO</v>
      </c>
      <c r="G641" s="19" t="s">
        <v>925</v>
      </c>
      <c r="H641" s="19">
        <f t="shared" si="77"/>
        <v>153</v>
      </c>
      <c r="I641" s="18">
        <f t="shared" si="78"/>
        <v>0</v>
      </c>
      <c r="J641" s="18">
        <f t="shared" si="79"/>
        <v>0</v>
      </c>
      <c r="K641" s="15" t="s">
        <v>8</v>
      </c>
      <c r="L641" s="16">
        <v>116465.75</v>
      </c>
      <c r="M641" s="16">
        <v>8850</v>
      </c>
      <c r="N641" s="16">
        <v>10744</v>
      </c>
      <c r="O641" s="16">
        <v>11640.68</v>
      </c>
      <c r="P641" s="16">
        <v>12721</v>
      </c>
      <c r="Q641" s="16">
        <v>5095.5</v>
      </c>
      <c r="R641" s="16"/>
      <c r="S641" s="16">
        <v>2078.67</v>
      </c>
      <c r="T641" s="16">
        <v>146234.49000000002</v>
      </c>
      <c r="U641" s="16"/>
      <c r="V641" s="16">
        <v>24439.05</v>
      </c>
      <c r="W641" s="16">
        <v>6910.88</v>
      </c>
      <c r="X641" s="16"/>
      <c r="Y641" s="16"/>
      <c r="Z641" s="16"/>
      <c r="AA641" s="16"/>
      <c r="AB641" s="16">
        <f t="shared" si="80"/>
        <v>345180.02</v>
      </c>
      <c r="AC641" s="15">
        <v>153</v>
      </c>
      <c r="AD641" s="17">
        <f t="shared" ref="AD641:AD648" si="82">AB641/AC641</f>
        <v>2256.0785620915035</v>
      </c>
    </row>
    <row r="642" spans="2:30" x14ac:dyDescent="0.35">
      <c r="B642" s="20">
        <v>3009</v>
      </c>
      <c r="C642" s="19" t="s">
        <v>926</v>
      </c>
      <c r="D642" s="15" t="s">
        <v>1538</v>
      </c>
      <c r="E642" s="15" t="str">
        <f t="shared" si="75"/>
        <v>JEFE DE PLANEACION</v>
      </c>
      <c r="F642" s="15" t="str">
        <f t="shared" si="76"/>
        <v>EMPLEADO</v>
      </c>
      <c r="G642" s="19" t="s">
        <v>927</v>
      </c>
      <c r="H642" s="19">
        <f t="shared" si="77"/>
        <v>153</v>
      </c>
      <c r="I642" s="18">
        <f t="shared" si="78"/>
        <v>0</v>
      </c>
      <c r="J642" s="18">
        <f t="shared" si="79"/>
        <v>0</v>
      </c>
      <c r="K642" s="15" t="s">
        <v>8</v>
      </c>
      <c r="L642" s="16">
        <v>99991.479999999981</v>
      </c>
      <c r="M642" s="16">
        <v>8850</v>
      </c>
      <c r="N642" s="16">
        <v>8378.880000000001</v>
      </c>
      <c r="O642" s="16">
        <v>9989.0400000000009</v>
      </c>
      <c r="P642" s="16">
        <v>10837.04</v>
      </c>
      <c r="Q642" s="16">
        <v>2893.92</v>
      </c>
      <c r="R642" s="16"/>
      <c r="S642" s="16">
        <v>1589.97</v>
      </c>
      <c r="T642" s="16">
        <v>126936.96999999999</v>
      </c>
      <c r="U642" s="16"/>
      <c r="V642" s="16">
        <v>30522.5</v>
      </c>
      <c r="W642" s="16">
        <v>6180.45</v>
      </c>
      <c r="X642" s="16"/>
      <c r="Y642" s="16"/>
      <c r="Z642" s="16"/>
      <c r="AA642" s="16"/>
      <c r="AB642" s="16">
        <f t="shared" si="80"/>
        <v>306170.25</v>
      </c>
      <c r="AC642" s="15">
        <v>153</v>
      </c>
      <c r="AD642" s="17">
        <f t="shared" si="82"/>
        <v>2001.1127450980391</v>
      </c>
    </row>
    <row r="643" spans="2:30" x14ac:dyDescent="0.35">
      <c r="B643" s="20">
        <v>3011</v>
      </c>
      <c r="C643" s="19" t="s">
        <v>928</v>
      </c>
      <c r="D643" s="15" t="s">
        <v>1538</v>
      </c>
      <c r="E643" s="15" t="str">
        <f t="shared" si="75"/>
        <v>AUDITOR AMBIENTAL</v>
      </c>
      <c r="F643" s="15" t="str">
        <f t="shared" si="76"/>
        <v>EMPLEADO</v>
      </c>
      <c r="G643" s="19" t="s">
        <v>278</v>
      </c>
      <c r="H643" s="19">
        <f t="shared" si="77"/>
        <v>153</v>
      </c>
      <c r="I643" s="18">
        <f t="shared" si="78"/>
        <v>0</v>
      </c>
      <c r="J643" s="18">
        <f t="shared" si="79"/>
        <v>0</v>
      </c>
      <c r="K643" s="15" t="s">
        <v>8</v>
      </c>
      <c r="L643" s="16">
        <v>46423.30000000001</v>
      </c>
      <c r="M643" s="16">
        <v>8850</v>
      </c>
      <c r="N643" s="16">
        <v>3172.4</v>
      </c>
      <c r="O643" s="16">
        <v>4410.5600000000004</v>
      </c>
      <c r="P643" s="16">
        <v>4959.5700000000006</v>
      </c>
      <c r="Q643" s="16">
        <v>1324.4</v>
      </c>
      <c r="R643" s="16"/>
      <c r="S643" s="16">
        <v>810.45</v>
      </c>
      <c r="T643" s="16">
        <v>35663.07</v>
      </c>
      <c r="U643" s="16"/>
      <c r="V643" s="16">
        <v>22523.5</v>
      </c>
      <c r="W643" s="16">
        <v>2529.88</v>
      </c>
      <c r="X643" s="16"/>
      <c r="Y643" s="16"/>
      <c r="Z643" s="16"/>
      <c r="AA643" s="16"/>
      <c r="AB643" s="16">
        <f t="shared" si="80"/>
        <v>130667.13</v>
      </c>
      <c r="AC643" s="15">
        <v>153</v>
      </c>
      <c r="AD643" s="17">
        <f t="shared" si="82"/>
        <v>854.03352941176479</v>
      </c>
    </row>
    <row r="644" spans="2:30" x14ac:dyDescent="0.35">
      <c r="B644" s="20">
        <v>3012</v>
      </c>
      <c r="C644" s="19" t="s">
        <v>930</v>
      </c>
      <c r="D644" s="15" t="s">
        <v>1538</v>
      </c>
      <c r="E644" s="15" t="str">
        <f t="shared" si="75"/>
        <v>GERENTE PLANTA DE BENEFICIO</v>
      </c>
      <c r="F644" s="15" t="str">
        <f t="shared" si="76"/>
        <v>EMPLEADO</v>
      </c>
      <c r="G644" s="19" t="s">
        <v>932</v>
      </c>
      <c r="H644" s="19">
        <f t="shared" si="77"/>
        <v>153</v>
      </c>
      <c r="I644" s="18">
        <f t="shared" si="78"/>
        <v>0</v>
      </c>
      <c r="J644" s="18">
        <f t="shared" si="79"/>
        <v>0</v>
      </c>
      <c r="K644" s="15" t="s">
        <v>8</v>
      </c>
      <c r="L644" s="16">
        <v>341212.50999999989</v>
      </c>
      <c r="M644" s="16">
        <v>8850</v>
      </c>
      <c r="N644" s="16"/>
      <c r="O644" s="16">
        <v>34121.229999999996</v>
      </c>
      <c r="P644" s="16">
        <v>34121.229999999996</v>
      </c>
      <c r="Q644" s="16"/>
      <c r="R644" s="16"/>
      <c r="S644" s="16"/>
      <c r="T644" s="16">
        <v>410870.81</v>
      </c>
      <c r="U644" s="16"/>
      <c r="V644" s="16"/>
      <c r="W644" s="16">
        <v>17556.099999999999</v>
      </c>
      <c r="X644" s="16"/>
      <c r="Y644" s="16"/>
      <c r="Z644" s="16"/>
      <c r="AA644" s="16"/>
      <c r="AB644" s="16">
        <f t="shared" si="80"/>
        <v>846731.87999999977</v>
      </c>
      <c r="AC644" s="15">
        <v>153</v>
      </c>
      <c r="AD644" s="17">
        <f t="shared" si="82"/>
        <v>5534.195294117646</v>
      </c>
    </row>
    <row r="645" spans="2:30" x14ac:dyDescent="0.35">
      <c r="B645" s="20">
        <v>3014</v>
      </c>
      <c r="C645" s="19" t="s">
        <v>933</v>
      </c>
      <c r="D645" s="15" t="s">
        <v>1538</v>
      </c>
      <c r="E645" s="15" t="str">
        <f t="shared" ref="E645:E708" si="83">VLOOKUP(B645,CAT,2,FALSE)</f>
        <v>SUPERVISOR PRESA DE JALES</v>
      </c>
      <c r="F645" s="15" t="str">
        <f t="shared" ref="F645:F708" si="84">VLOOKUP(B645,CAT,3,FALSE)</f>
        <v>EMPLEADO</v>
      </c>
      <c r="G645" s="19" t="s">
        <v>278</v>
      </c>
      <c r="H645" s="19">
        <f t="shared" ref="H645:H708" si="85">IF(DATEDIF(G645,$I$2,"d")+1&gt;$J$2,$J$2,DATEDIF(G645,$I$2,"d")+1)</f>
        <v>153</v>
      </c>
      <c r="I645" s="18">
        <f t="shared" ref="I645:I708" si="86">IFERROR(VLOOKUP(B645,faltas,5,FALSE),0)</f>
        <v>0</v>
      </c>
      <c r="J645" s="18">
        <f t="shared" ref="J645:J708" si="87">IFERROR(VLOOKUP(B645,incapacidad,3,FALSE),0)</f>
        <v>0</v>
      </c>
      <c r="K645" s="15" t="s">
        <v>8</v>
      </c>
      <c r="L645" s="16">
        <v>48055.700000000012</v>
      </c>
      <c r="M645" s="16">
        <v>8850</v>
      </c>
      <c r="N645" s="16">
        <v>1540</v>
      </c>
      <c r="O645" s="16">
        <v>4760.9100000000008</v>
      </c>
      <c r="P645" s="16">
        <v>4959.5700000000006</v>
      </c>
      <c r="Q645" s="16">
        <v>1986.6000000000001</v>
      </c>
      <c r="R645" s="16"/>
      <c r="S645" s="16">
        <v>893.23</v>
      </c>
      <c r="T645" s="16">
        <v>53169.279999999992</v>
      </c>
      <c r="U645" s="16"/>
      <c r="V645" s="16">
        <v>31143.51</v>
      </c>
      <c r="W645" s="16">
        <v>3094.85</v>
      </c>
      <c r="X645" s="16"/>
      <c r="Y645" s="16"/>
      <c r="Z645" s="16"/>
      <c r="AA645" s="16"/>
      <c r="AB645" s="16">
        <f t="shared" ref="AB645:AB708" si="88">SUM(L645:W645)-SUM(X645:AA645)</f>
        <v>158453.65000000002</v>
      </c>
      <c r="AC645" s="15">
        <v>153</v>
      </c>
      <c r="AD645" s="17">
        <f t="shared" si="82"/>
        <v>1035.6447712418303</v>
      </c>
    </row>
    <row r="646" spans="2:30" x14ac:dyDescent="0.35">
      <c r="B646" s="20">
        <v>3015</v>
      </c>
      <c r="C646" s="19" t="s">
        <v>935</v>
      </c>
      <c r="D646" s="15" t="s">
        <v>1538</v>
      </c>
      <c r="E646" s="15" t="str">
        <f t="shared" si="83"/>
        <v>PROGRAMADOR DE MANTENIMIENTO</v>
      </c>
      <c r="F646" s="15" t="str">
        <f t="shared" si="84"/>
        <v>EMPLEADO</v>
      </c>
      <c r="G646" s="19" t="s">
        <v>937</v>
      </c>
      <c r="H646" s="19">
        <f t="shared" si="85"/>
        <v>153</v>
      </c>
      <c r="I646" s="18">
        <f t="shared" si="86"/>
        <v>0</v>
      </c>
      <c r="J646" s="18">
        <f t="shared" si="87"/>
        <v>0</v>
      </c>
      <c r="K646" s="15" t="s">
        <v>8</v>
      </c>
      <c r="L646" s="16">
        <v>48044.059999999983</v>
      </c>
      <c r="M646" s="16">
        <v>8850</v>
      </c>
      <c r="N646" s="16">
        <v>5577.8</v>
      </c>
      <c r="O646" s="16">
        <v>5254.7900000000009</v>
      </c>
      <c r="P646" s="16">
        <v>5362.1900000000014</v>
      </c>
      <c r="Q646" s="16">
        <v>2147.88</v>
      </c>
      <c r="R646" s="16"/>
      <c r="S646" s="16">
        <v>876.25</v>
      </c>
      <c r="T646" s="16">
        <v>44907.479999999996</v>
      </c>
      <c r="U646" s="16"/>
      <c r="V646" s="16">
        <v>30911.96</v>
      </c>
      <c r="W646" s="16">
        <v>3021.86</v>
      </c>
      <c r="X646" s="16"/>
      <c r="Y646" s="16"/>
      <c r="Z646" s="16"/>
      <c r="AA646" s="16"/>
      <c r="AB646" s="16">
        <f t="shared" si="88"/>
        <v>154954.26999999999</v>
      </c>
      <c r="AC646" s="15">
        <v>153</v>
      </c>
      <c r="AD646" s="17">
        <f t="shared" si="82"/>
        <v>1012.7730065359476</v>
      </c>
    </row>
    <row r="647" spans="2:30" x14ac:dyDescent="0.35">
      <c r="B647" s="20">
        <v>3016</v>
      </c>
      <c r="C647" s="19" t="s">
        <v>938</v>
      </c>
      <c r="D647" s="15" t="s">
        <v>1538</v>
      </c>
      <c r="E647" s="15" t="str">
        <f t="shared" si="83"/>
        <v>JEFE OPERACION METALURGICA</v>
      </c>
      <c r="F647" s="15" t="str">
        <f t="shared" si="84"/>
        <v>EMPLEADO</v>
      </c>
      <c r="G647" s="19" t="s">
        <v>913</v>
      </c>
      <c r="H647" s="19">
        <f t="shared" si="85"/>
        <v>153</v>
      </c>
      <c r="I647" s="18">
        <f t="shared" si="86"/>
        <v>0</v>
      </c>
      <c r="J647" s="18">
        <f t="shared" si="87"/>
        <v>0</v>
      </c>
      <c r="K647" s="15" t="s">
        <v>8</v>
      </c>
      <c r="L647" s="16">
        <v>116465.75</v>
      </c>
      <c r="M647" s="16">
        <v>8850</v>
      </c>
      <c r="N647" s="16">
        <v>10744</v>
      </c>
      <c r="O647" s="16">
        <v>12721</v>
      </c>
      <c r="P647" s="16">
        <v>12721</v>
      </c>
      <c r="Q647" s="16">
        <v>3397</v>
      </c>
      <c r="R647" s="16"/>
      <c r="S647" s="16">
        <v>2078.67</v>
      </c>
      <c r="T647" s="16">
        <v>146807.63</v>
      </c>
      <c r="U647" s="16"/>
      <c r="V647" s="16">
        <v>24439.05</v>
      </c>
      <c r="W647" s="16">
        <v>6954.03</v>
      </c>
      <c r="X647" s="16"/>
      <c r="Y647" s="16"/>
      <c r="Z647" s="16"/>
      <c r="AA647" s="16"/>
      <c r="AB647" s="16">
        <f t="shared" si="88"/>
        <v>345178.13000000006</v>
      </c>
      <c r="AC647" s="15">
        <v>153</v>
      </c>
      <c r="AD647" s="17">
        <f t="shared" si="82"/>
        <v>2256.0662091503273</v>
      </c>
    </row>
    <row r="648" spans="2:30" x14ac:dyDescent="0.35">
      <c r="B648" s="20">
        <v>3018</v>
      </c>
      <c r="C648" s="19" t="s">
        <v>939</v>
      </c>
      <c r="D648" s="15" t="s">
        <v>1538</v>
      </c>
      <c r="E648" s="15" t="str">
        <f t="shared" si="83"/>
        <v>SUPERVISOR SEGURIDAD E HIGIENE</v>
      </c>
      <c r="F648" s="15" t="str">
        <f t="shared" si="84"/>
        <v>EMPLEADO</v>
      </c>
      <c r="G648" s="19" t="s">
        <v>305</v>
      </c>
      <c r="H648" s="19">
        <f t="shared" si="85"/>
        <v>153</v>
      </c>
      <c r="I648" s="18">
        <f t="shared" si="86"/>
        <v>0</v>
      </c>
      <c r="J648" s="18">
        <f t="shared" si="87"/>
        <v>0</v>
      </c>
      <c r="K648" s="15" t="s">
        <v>8</v>
      </c>
      <c r="L648" s="16">
        <v>66559.149999999994</v>
      </c>
      <c r="M648" s="16">
        <v>8850</v>
      </c>
      <c r="N648" s="16">
        <v>2199.06</v>
      </c>
      <c r="O648" s="16">
        <v>3319.9400000000005</v>
      </c>
      <c r="P648" s="16">
        <v>6875.83</v>
      </c>
      <c r="Q648" s="16"/>
      <c r="R648" s="16"/>
      <c r="S648" s="16"/>
      <c r="T648" s="16"/>
      <c r="U648" s="16">
        <v>31627.660000000003</v>
      </c>
      <c r="V648" s="16"/>
      <c r="W648" s="16">
        <v>2373.4499999999998</v>
      </c>
      <c r="X648" s="16"/>
      <c r="Y648" s="16"/>
      <c r="Z648" s="16"/>
      <c r="AA648" s="16"/>
      <c r="AB648" s="16">
        <f t="shared" si="88"/>
        <v>121805.09</v>
      </c>
      <c r="AC648" s="15">
        <v>153</v>
      </c>
      <c r="AD648" s="17">
        <f t="shared" si="82"/>
        <v>796.1116993464052</v>
      </c>
    </row>
    <row r="649" spans="2:30" x14ac:dyDescent="0.35">
      <c r="B649" s="20">
        <v>3019</v>
      </c>
      <c r="C649" s="19" t="s">
        <v>941</v>
      </c>
      <c r="D649" s="15" t="s">
        <v>1538</v>
      </c>
      <c r="E649" s="15" t="str">
        <f t="shared" si="83"/>
        <v>ANALISTA DE MANTENIMIENTO</v>
      </c>
      <c r="F649" s="15" t="str">
        <f t="shared" si="84"/>
        <v>EMPLEADO</v>
      </c>
      <c r="G649" s="19" t="s">
        <v>417</v>
      </c>
      <c r="H649" s="19">
        <f t="shared" si="85"/>
        <v>153</v>
      </c>
      <c r="I649" s="18">
        <f t="shared" si="86"/>
        <v>0</v>
      </c>
      <c r="J649" s="18">
        <f t="shared" si="87"/>
        <v>0</v>
      </c>
      <c r="K649" s="15" t="s">
        <v>8</v>
      </c>
      <c r="L649" s="16">
        <v>47124</v>
      </c>
      <c r="M649" s="16">
        <v>8850</v>
      </c>
      <c r="N649" s="16"/>
      <c r="O649" s="16">
        <v>1693.9999999999998</v>
      </c>
      <c r="P649" s="16">
        <v>2125.2000000000003</v>
      </c>
      <c r="Q649" s="16">
        <v>616</v>
      </c>
      <c r="R649" s="16"/>
      <c r="S649" s="16">
        <v>385</v>
      </c>
      <c r="T649" s="16">
        <v>19736.030000000002</v>
      </c>
      <c r="U649" s="16"/>
      <c r="V649" s="16">
        <v>9701.33</v>
      </c>
      <c r="W649" s="16">
        <v>2246.4899999999998</v>
      </c>
      <c r="X649" s="16"/>
      <c r="Y649" s="16"/>
      <c r="Z649" s="16"/>
      <c r="AA649" s="16"/>
      <c r="AB649" s="16">
        <f t="shared" si="88"/>
        <v>92478.05</v>
      </c>
      <c r="AC649" s="15">
        <v>153</v>
      </c>
      <c r="AD649" s="27">
        <v>890.59</v>
      </c>
    </row>
    <row r="650" spans="2:30" x14ac:dyDescent="0.35">
      <c r="B650" s="20">
        <v>3020</v>
      </c>
      <c r="C650" s="19" t="s">
        <v>943</v>
      </c>
      <c r="D650" s="15" t="s">
        <v>1538</v>
      </c>
      <c r="E650" s="15" t="str">
        <f t="shared" si="83"/>
        <v>JEFE MOLIENDA Y FLOTACION</v>
      </c>
      <c r="F650" s="15" t="str">
        <f t="shared" si="84"/>
        <v>EMPLEADO</v>
      </c>
      <c r="G650" s="19" t="s">
        <v>944</v>
      </c>
      <c r="H650" s="19">
        <f t="shared" si="85"/>
        <v>153</v>
      </c>
      <c r="I650" s="18">
        <f t="shared" si="86"/>
        <v>0</v>
      </c>
      <c r="J650" s="18">
        <f t="shared" si="87"/>
        <v>0</v>
      </c>
      <c r="K650" s="15" t="s">
        <v>8</v>
      </c>
      <c r="L650" s="16">
        <v>55091.399999999987</v>
      </c>
      <c r="M650" s="16">
        <v>8850</v>
      </c>
      <c r="N650" s="16">
        <v>3521.7</v>
      </c>
      <c r="O650" s="16">
        <v>5707.5199999999995</v>
      </c>
      <c r="P650" s="16">
        <v>5861.3099999999995</v>
      </c>
      <c r="Q650" s="16">
        <v>2347.8000000000002</v>
      </c>
      <c r="R650" s="16"/>
      <c r="S650" s="16">
        <v>1055.6300000000001</v>
      </c>
      <c r="T650" s="16">
        <v>62887.98</v>
      </c>
      <c r="U650" s="16"/>
      <c r="V650" s="16">
        <v>38910.959999999999</v>
      </c>
      <c r="W650" s="16">
        <v>3681.94</v>
      </c>
      <c r="X650" s="16"/>
      <c r="Y650" s="16"/>
      <c r="Z650" s="16"/>
      <c r="AA650" s="16"/>
      <c r="AB650" s="16">
        <f t="shared" si="88"/>
        <v>187916.24</v>
      </c>
      <c r="AC650" s="15">
        <v>153</v>
      </c>
      <c r="AD650" s="17">
        <f t="shared" ref="AD650:AD681" si="89">AB650/AC650</f>
        <v>1228.2107189542483</v>
      </c>
    </row>
    <row r="651" spans="2:30" x14ac:dyDescent="0.35">
      <c r="B651" s="20">
        <v>3021</v>
      </c>
      <c r="C651" s="19" t="s">
        <v>945</v>
      </c>
      <c r="D651" s="15" t="s">
        <v>1538</v>
      </c>
      <c r="E651" s="15" t="str">
        <f t="shared" si="83"/>
        <v>JEFE DE PRODUCCION</v>
      </c>
      <c r="F651" s="15" t="str">
        <f t="shared" si="84"/>
        <v>EMPLEADO</v>
      </c>
      <c r="G651" s="19" t="s">
        <v>802</v>
      </c>
      <c r="H651" s="19">
        <f t="shared" si="85"/>
        <v>153</v>
      </c>
      <c r="I651" s="18">
        <f t="shared" si="86"/>
        <v>0</v>
      </c>
      <c r="J651" s="18">
        <f t="shared" si="87"/>
        <v>0</v>
      </c>
      <c r="K651" s="15" t="s">
        <v>8</v>
      </c>
      <c r="L651" s="16">
        <v>57439.19999999999</v>
      </c>
      <c r="M651" s="16">
        <v>8850</v>
      </c>
      <c r="N651" s="16">
        <v>1173.9000000000001</v>
      </c>
      <c r="O651" s="16">
        <v>2852.85</v>
      </c>
      <c r="P651" s="16">
        <v>5861.3099999999995</v>
      </c>
      <c r="Q651" s="16">
        <v>2347.8000000000002</v>
      </c>
      <c r="R651" s="16"/>
      <c r="S651" s="16">
        <v>1146.6300000000001</v>
      </c>
      <c r="T651" s="16">
        <v>37030.739999999991</v>
      </c>
      <c r="U651" s="16"/>
      <c r="V651" s="16">
        <v>38910.959999999999</v>
      </c>
      <c r="W651" s="16">
        <v>3046.43</v>
      </c>
      <c r="X651" s="16"/>
      <c r="Y651" s="16"/>
      <c r="Z651" s="16"/>
      <c r="AA651" s="16"/>
      <c r="AB651" s="16">
        <f t="shared" si="88"/>
        <v>158659.81999999998</v>
      </c>
      <c r="AC651" s="15">
        <v>153</v>
      </c>
      <c r="AD651" s="17">
        <f t="shared" si="89"/>
        <v>1036.9922875816992</v>
      </c>
    </row>
    <row r="652" spans="2:30" x14ac:dyDescent="0.35">
      <c r="B652" s="20">
        <v>3024</v>
      </c>
      <c r="C652" s="19" t="s">
        <v>948</v>
      </c>
      <c r="D652" s="15" t="s">
        <v>1538</v>
      </c>
      <c r="E652" s="15" t="str">
        <f t="shared" si="83"/>
        <v>INSTRUMENTISTA</v>
      </c>
      <c r="F652" s="15" t="str">
        <f t="shared" si="84"/>
        <v>EMPLEADO</v>
      </c>
      <c r="G652" s="19" t="s">
        <v>256</v>
      </c>
      <c r="H652" s="19">
        <f t="shared" si="85"/>
        <v>153</v>
      </c>
      <c r="I652" s="18">
        <f t="shared" si="86"/>
        <v>0</v>
      </c>
      <c r="J652" s="18">
        <f t="shared" si="87"/>
        <v>0</v>
      </c>
      <c r="K652" s="15" t="s">
        <v>8</v>
      </c>
      <c r="L652" s="16">
        <v>47609.100000000006</v>
      </c>
      <c r="M652" s="16">
        <v>8850</v>
      </c>
      <c r="N652" s="16">
        <v>1986.6</v>
      </c>
      <c r="O652" s="16">
        <v>4959.5700000000006</v>
      </c>
      <c r="P652" s="16">
        <v>4959.5700000000006</v>
      </c>
      <c r="Q652" s="16">
        <v>1986.6000000000001</v>
      </c>
      <c r="R652" s="16"/>
      <c r="S652" s="16">
        <v>810.45999999999992</v>
      </c>
      <c r="T652" s="16">
        <v>45617.869999999995</v>
      </c>
      <c r="U652" s="16"/>
      <c r="V652" s="16">
        <v>31143.51</v>
      </c>
      <c r="W652" s="16">
        <v>2941.13</v>
      </c>
      <c r="X652" s="16"/>
      <c r="Y652" s="16"/>
      <c r="Z652" s="16"/>
      <c r="AA652" s="16"/>
      <c r="AB652" s="16">
        <f t="shared" si="88"/>
        <v>150864.41000000003</v>
      </c>
      <c r="AC652" s="15">
        <v>153</v>
      </c>
      <c r="AD652" s="17">
        <f t="shared" si="89"/>
        <v>986.04189542483687</v>
      </c>
    </row>
    <row r="653" spans="2:30" x14ac:dyDescent="0.35">
      <c r="B653" s="20">
        <v>3025</v>
      </c>
      <c r="C653" s="19" t="s">
        <v>1460</v>
      </c>
      <c r="D653" s="15" t="s">
        <v>1538</v>
      </c>
      <c r="E653" s="15" t="str">
        <f t="shared" si="83"/>
        <v>SUPERVISOR SEGURIDAD E HIGIENE B</v>
      </c>
      <c r="F653" s="15" t="str">
        <f t="shared" si="84"/>
        <v>EMPLEADO</v>
      </c>
      <c r="G653" s="19" t="s">
        <v>1553</v>
      </c>
      <c r="H653" s="19">
        <f t="shared" si="85"/>
        <v>118</v>
      </c>
      <c r="I653" s="18">
        <f t="shared" si="86"/>
        <v>0</v>
      </c>
      <c r="J653" s="18">
        <f t="shared" si="87"/>
        <v>0</v>
      </c>
      <c r="K653" s="15" t="s">
        <v>8</v>
      </c>
      <c r="L653" s="16">
        <v>53434.599999999984</v>
      </c>
      <c r="M653" s="16">
        <v>7080</v>
      </c>
      <c r="N653" s="16"/>
      <c r="O653" s="16">
        <v>4614.1799999999994</v>
      </c>
      <c r="P653" s="16">
        <v>5343.4599999999991</v>
      </c>
      <c r="Q653" s="16"/>
      <c r="R653" s="16"/>
      <c r="S653" s="16"/>
      <c r="T653" s="16">
        <v>19281.509999999998</v>
      </c>
      <c r="U653" s="16"/>
      <c r="V653" s="16"/>
      <c r="W653" s="16">
        <v>590.69000000000005</v>
      </c>
      <c r="X653" s="16"/>
      <c r="Y653" s="16"/>
      <c r="Z653" s="16"/>
      <c r="AA653" s="16"/>
      <c r="AB653" s="16">
        <f t="shared" si="88"/>
        <v>90344.439999999988</v>
      </c>
      <c r="AC653" s="15">
        <v>153</v>
      </c>
      <c r="AD653" s="17">
        <f t="shared" si="89"/>
        <v>590.48653594771235</v>
      </c>
    </row>
    <row r="654" spans="2:30" x14ac:dyDescent="0.35">
      <c r="B654" s="20">
        <v>3101</v>
      </c>
      <c r="C654" s="19" t="s">
        <v>949</v>
      </c>
      <c r="D654" s="15" t="s">
        <v>1538</v>
      </c>
      <c r="E654" s="15" t="str">
        <f t="shared" si="83"/>
        <v>SOLDADOR</v>
      </c>
      <c r="F654" s="15" t="str">
        <f t="shared" si="84"/>
        <v>SINDICALIZADO</v>
      </c>
      <c r="G654" s="19" t="s">
        <v>278</v>
      </c>
      <c r="H654" s="19">
        <f t="shared" si="85"/>
        <v>153</v>
      </c>
      <c r="I654" s="18">
        <f t="shared" si="86"/>
        <v>4</v>
      </c>
      <c r="J654" s="18">
        <f t="shared" si="87"/>
        <v>0</v>
      </c>
      <c r="K654" s="15" t="s">
        <v>8</v>
      </c>
      <c r="L654" s="16">
        <v>41054.789999999994</v>
      </c>
      <c r="M654" s="16">
        <v>8850</v>
      </c>
      <c r="N654" s="16">
        <v>3431.4</v>
      </c>
      <c r="O654" s="16">
        <v>4277.07</v>
      </c>
      <c r="P654" s="16">
        <v>3562.19</v>
      </c>
      <c r="Q654" s="16">
        <v>1750.7400000000002</v>
      </c>
      <c r="R654" s="16">
        <v>3501.4800000000005</v>
      </c>
      <c r="S654" s="16">
        <v>1527.5000000000002</v>
      </c>
      <c r="T654" s="16"/>
      <c r="U654" s="16">
        <v>30583.800000000007</v>
      </c>
      <c r="V654" s="16">
        <v>55170.7</v>
      </c>
      <c r="W654" s="16"/>
      <c r="X654" s="16">
        <v>571.9</v>
      </c>
      <c r="Y654" s="16"/>
      <c r="Z654" s="16">
        <v>285.95</v>
      </c>
      <c r="AA654" s="16"/>
      <c r="AB654" s="16">
        <f t="shared" si="88"/>
        <v>152851.81999999998</v>
      </c>
      <c r="AC654" s="15">
        <v>153</v>
      </c>
      <c r="AD654" s="17">
        <f t="shared" si="89"/>
        <v>999.03150326797368</v>
      </c>
    </row>
    <row r="655" spans="2:30" x14ac:dyDescent="0.35">
      <c r="B655" s="20">
        <v>3103</v>
      </c>
      <c r="C655" s="19" t="s">
        <v>953</v>
      </c>
      <c r="D655" s="15" t="s">
        <v>1538</v>
      </c>
      <c r="E655" s="15" t="str">
        <f t="shared" si="83"/>
        <v>JEFE MANTTO MECANICO</v>
      </c>
      <c r="F655" s="15" t="str">
        <f t="shared" si="84"/>
        <v>EMPLEADO</v>
      </c>
      <c r="G655" s="19" t="s">
        <v>955</v>
      </c>
      <c r="H655" s="19">
        <f t="shared" si="85"/>
        <v>153</v>
      </c>
      <c r="I655" s="18">
        <f t="shared" si="86"/>
        <v>0</v>
      </c>
      <c r="J655" s="18">
        <f t="shared" si="87"/>
        <v>0</v>
      </c>
      <c r="K655" s="15" t="s">
        <v>8</v>
      </c>
      <c r="L655" s="16">
        <v>60024.299999999988</v>
      </c>
      <c r="M655" s="16">
        <v>8850</v>
      </c>
      <c r="N655" s="16">
        <v>5029.8</v>
      </c>
      <c r="O655" s="16">
        <v>6204.43</v>
      </c>
      <c r="P655" s="16">
        <v>6505.41</v>
      </c>
      <c r="Q655" s="16">
        <v>2605.8000000000002</v>
      </c>
      <c r="R655" s="16"/>
      <c r="S655" s="16">
        <v>1171.6300000000001</v>
      </c>
      <c r="T655" s="16">
        <v>63209.460000000006</v>
      </c>
      <c r="U655" s="16"/>
      <c r="V655" s="16">
        <v>79726.91</v>
      </c>
      <c r="W655" s="16">
        <v>4980.3500000000004</v>
      </c>
      <c r="X655" s="16"/>
      <c r="Y655" s="16"/>
      <c r="Z655" s="16"/>
      <c r="AA655" s="16"/>
      <c r="AB655" s="16">
        <f t="shared" si="88"/>
        <v>238308.09000000003</v>
      </c>
      <c r="AC655" s="15">
        <v>153</v>
      </c>
      <c r="AD655" s="17">
        <f t="shared" si="89"/>
        <v>1557.5692156862747</v>
      </c>
    </row>
    <row r="656" spans="2:30" x14ac:dyDescent="0.35">
      <c r="B656" s="20">
        <v>3104</v>
      </c>
      <c r="C656" s="19" t="s">
        <v>956</v>
      </c>
      <c r="D656" s="15" t="s">
        <v>1538</v>
      </c>
      <c r="E656" s="15" t="str">
        <f t="shared" si="83"/>
        <v>LUBRICADOR</v>
      </c>
      <c r="F656" s="15" t="str">
        <f t="shared" si="84"/>
        <v>SINDICALIZADO</v>
      </c>
      <c r="G656" s="19" t="s">
        <v>278</v>
      </c>
      <c r="H656" s="19">
        <f t="shared" si="85"/>
        <v>153</v>
      </c>
      <c r="I656" s="18">
        <f t="shared" si="86"/>
        <v>3</v>
      </c>
      <c r="J656" s="18">
        <f t="shared" si="87"/>
        <v>0</v>
      </c>
      <c r="K656" s="15" t="s">
        <v>8</v>
      </c>
      <c r="L656" s="16">
        <v>38524.470000000008</v>
      </c>
      <c r="M656" s="16">
        <v>8850</v>
      </c>
      <c r="N656" s="16">
        <v>3330.12</v>
      </c>
      <c r="O656" s="16">
        <v>4129.97</v>
      </c>
      <c r="P656" s="16">
        <v>3352.94</v>
      </c>
      <c r="Q656" s="16">
        <v>1647.54</v>
      </c>
      <c r="R656" s="16"/>
      <c r="S656" s="16">
        <v>1370.0400000000004</v>
      </c>
      <c r="T656" s="16"/>
      <c r="U656" s="16">
        <v>24816.399999999998</v>
      </c>
      <c r="V656" s="16">
        <v>51889.369999999988</v>
      </c>
      <c r="W656" s="16"/>
      <c r="X656" s="16">
        <v>555.02</v>
      </c>
      <c r="Y656" s="16"/>
      <c r="Z656" s="16"/>
      <c r="AA656" s="16"/>
      <c r="AB656" s="16">
        <f t="shared" si="88"/>
        <v>137355.83000000002</v>
      </c>
      <c r="AC656" s="15">
        <v>153</v>
      </c>
      <c r="AD656" s="17">
        <f t="shared" si="89"/>
        <v>897.75052287581707</v>
      </c>
    </row>
    <row r="657" spans="2:30" x14ac:dyDescent="0.35">
      <c r="B657" s="20">
        <v>3105</v>
      </c>
      <c r="C657" s="19" t="s">
        <v>958</v>
      </c>
      <c r="D657" s="15" t="s">
        <v>1538</v>
      </c>
      <c r="E657" s="15" t="str">
        <f t="shared" si="83"/>
        <v>AUXILIAR DE MECANICO</v>
      </c>
      <c r="F657" s="15" t="str">
        <f t="shared" si="84"/>
        <v>SINDICALIZADO</v>
      </c>
      <c r="G657" s="19" t="s">
        <v>278</v>
      </c>
      <c r="H657" s="19">
        <f t="shared" si="85"/>
        <v>153</v>
      </c>
      <c r="I657" s="18">
        <f t="shared" si="86"/>
        <v>0</v>
      </c>
      <c r="J657" s="18">
        <f t="shared" si="87"/>
        <v>0</v>
      </c>
      <c r="K657" s="15" t="s">
        <v>8</v>
      </c>
      <c r="L657" s="16">
        <v>38524.470000000008</v>
      </c>
      <c r="M657" s="16">
        <v>8850</v>
      </c>
      <c r="N657" s="16">
        <v>3330.12</v>
      </c>
      <c r="O657" s="16">
        <v>4129.97</v>
      </c>
      <c r="P657" s="16">
        <v>4185.47</v>
      </c>
      <c r="Q657" s="16">
        <v>1110.04</v>
      </c>
      <c r="R657" s="16">
        <v>2722.54</v>
      </c>
      <c r="S657" s="16">
        <v>1298.48</v>
      </c>
      <c r="T657" s="16"/>
      <c r="U657" s="16">
        <v>18758.800000000007</v>
      </c>
      <c r="V657" s="16">
        <v>52208.639999999992</v>
      </c>
      <c r="W657" s="16"/>
      <c r="X657" s="16"/>
      <c r="Y657" s="16"/>
      <c r="Z657" s="16"/>
      <c r="AA657" s="16"/>
      <c r="AB657" s="16">
        <f t="shared" si="88"/>
        <v>135118.53000000003</v>
      </c>
      <c r="AC657" s="15">
        <v>153</v>
      </c>
      <c r="AD657" s="17">
        <f t="shared" si="89"/>
        <v>883.12764705882375</v>
      </c>
    </row>
    <row r="658" spans="2:30" x14ac:dyDescent="0.35">
      <c r="B658" s="20">
        <v>3106</v>
      </c>
      <c r="C658" s="19" t="s">
        <v>960</v>
      </c>
      <c r="D658" s="15" t="s">
        <v>1538</v>
      </c>
      <c r="E658" s="15" t="str">
        <f t="shared" si="83"/>
        <v>OPERADOR PALA MECANICA</v>
      </c>
      <c r="F658" s="15" t="str">
        <f t="shared" si="84"/>
        <v>SINDICALIZADO</v>
      </c>
      <c r="G658" s="19" t="s">
        <v>955</v>
      </c>
      <c r="H658" s="19">
        <f t="shared" si="85"/>
        <v>153</v>
      </c>
      <c r="I658" s="18">
        <f t="shared" si="86"/>
        <v>2</v>
      </c>
      <c r="J658" s="18">
        <f t="shared" si="87"/>
        <v>0</v>
      </c>
      <c r="K658" s="15" t="s">
        <v>8</v>
      </c>
      <c r="L658" s="16">
        <v>39097.010000000009</v>
      </c>
      <c r="M658" s="16">
        <v>8850</v>
      </c>
      <c r="N658" s="16">
        <v>2757.58</v>
      </c>
      <c r="O658" s="16">
        <v>3711.08</v>
      </c>
      <c r="P658" s="16">
        <v>3782.34</v>
      </c>
      <c r="Q658" s="16">
        <v>1110.04</v>
      </c>
      <c r="R658" s="16">
        <v>2722.54</v>
      </c>
      <c r="S658" s="16">
        <v>1437.2300000000005</v>
      </c>
      <c r="T658" s="16"/>
      <c r="U658" s="16">
        <v>26122.5</v>
      </c>
      <c r="V658" s="16">
        <v>51872.69999999999</v>
      </c>
      <c r="W658" s="16"/>
      <c r="X658" s="16">
        <v>268.75</v>
      </c>
      <c r="Y658" s="16"/>
      <c r="Z658" s="16"/>
      <c r="AA658" s="16"/>
      <c r="AB658" s="16">
        <f t="shared" si="88"/>
        <v>141194.26999999999</v>
      </c>
      <c r="AC658" s="15">
        <v>153</v>
      </c>
      <c r="AD658" s="17">
        <f t="shared" si="89"/>
        <v>922.83836601307178</v>
      </c>
    </row>
    <row r="659" spans="2:30" x14ac:dyDescent="0.35">
      <c r="B659" s="20">
        <v>3109</v>
      </c>
      <c r="C659" s="19" t="s">
        <v>961</v>
      </c>
      <c r="D659" s="15" t="s">
        <v>1538</v>
      </c>
      <c r="E659" s="15" t="str">
        <f t="shared" si="83"/>
        <v>OPERADOR DE MOLINO</v>
      </c>
      <c r="F659" s="15" t="str">
        <f t="shared" si="84"/>
        <v>SINDICALIZADO</v>
      </c>
      <c r="G659" s="19" t="s">
        <v>278</v>
      </c>
      <c r="H659" s="19">
        <f t="shared" si="85"/>
        <v>153</v>
      </c>
      <c r="I659" s="18">
        <f t="shared" si="86"/>
        <v>0</v>
      </c>
      <c r="J659" s="18">
        <f t="shared" si="87"/>
        <v>0</v>
      </c>
      <c r="K659" s="15" t="s">
        <v>8</v>
      </c>
      <c r="L659" s="16">
        <v>42987</v>
      </c>
      <c r="M659" s="16">
        <v>8850</v>
      </c>
      <c r="N659" s="16">
        <v>1170.24</v>
      </c>
      <c r="O659" s="16">
        <v>4387.3399999999992</v>
      </c>
      <c r="P659" s="16">
        <v>4415.7199999999993</v>
      </c>
      <c r="Q659" s="16">
        <v>1737.8400000000001</v>
      </c>
      <c r="R659" s="16">
        <v>2908.08</v>
      </c>
      <c r="S659" s="16">
        <v>1445.2800000000002</v>
      </c>
      <c r="T659" s="16"/>
      <c r="U659" s="16">
        <v>26122.5</v>
      </c>
      <c r="V659" s="16">
        <v>55501.380000000005</v>
      </c>
      <c r="W659" s="16"/>
      <c r="X659" s="16"/>
      <c r="Y659" s="16"/>
      <c r="Z659" s="16"/>
      <c r="AA659" s="16"/>
      <c r="AB659" s="16">
        <f t="shared" si="88"/>
        <v>149525.38</v>
      </c>
      <c r="AC659" s="15">
        <v>153</v>
      </c>
      <c r="AD659" s="17">
        <f t="shared" si="89"/>
        <v>977.29006535947713</v>
      </c>
    </row>
    <row r="660" spans="2:30" x14ac:dyDescent="0.35">
      <c r="B660" s="20">
        <v>3111</v>
      </c>
      <c r="C660" s="19" t="s">
        <v>965</v>
      </c>
      <c r="D660" s="15" t="s">
        <v>1538</v>
      </c>
      <c r="E660" s="15" t="str">
        <f t="shared" si="83"/>
        <v>OPERADOR PALA MECANICA</v>
      </c>
      <c r="F660" s="15" t="str">
        <f t="shared" si="84"/>
        <v>SINDICALIZADO</v>
      </c>
      <c r="G660" s="19" t="s">
        <v>966</v>
      </c>
      <c r="H660" s="19">
        <f t="shared" si="85"/>
        <v>153</v>
      </c>
      <c r="I660" s="18">
        <f t="shared" si="86"/>
        <v>0</v>
      </c>
      <c r="J660" s="18">
        <f t="shared" si="87"/>
        <v>0</v>
      </c>
      <c r="K660" s="15" t="s">
        <v>8</v>
      </c>
      <c r="L660" s="16">
        <v>38559.510000000009</v>
      </c>
      <c r="M660" s="16">
        <v>8850</v>
      </c>
      <c r="N660" s="16">
        <v>3295.08</v>
      </c>
      <c r="O660" s="16">
        <v>4158.59</v>
      </c>
      <c r="P660" s="16">
        <v>4185.47</v>
      </c>
      <c r="Q660" s="16">
        <v>1647.54</v>
      </c>
      <c r="R660" s="16">
        <v>3295.08</v>
      </c>
      <c r="S660" s="16">
        <v>1370.0400000000004</v>
      </c>
      <c r="T660" s="16"/>
      <c r="U660" s="16">
        <v>26122.5</v>
      </c>
      <c r="V660" s="16">
        <v>52611.76999999999</v>
      </c>
      <c r="W660" s="16"/>
      <c r="X660" s="16"/>
      <c r="Y660" s="16"/>
      <c r="Z660" s="16"/>
      <c r="AA660" s="16"/>
      <c r="AB660" s="16">
        <f t="shared" si="88"/>
        <v>144095.58000000002</v>
      </c>
      <c r="AC660" s="15">
        <v>153</v>
      </c>
      <c r="AD660" s="17">
        <f t="shared" si="89"/>
        <v>941.8011764705883</v>
      </c>
    </row>
    <row r="661" spans="2:30" x14ac:dyDescent="0.35">
      <c r="B661" s="20">
        <v>3112</v>
      </c>
      <c r="C661" s="19" t="s">
        <v>967</v>
      </c>
      <c r="D661" s="15" t="s">
        <v>1538</v>
      </c>
      <c r="E661" s="15" t="str">
        <f t="shared" si="83"/>
        <v>SUPERVISOR DE MOLIENDA Y FLOTACIÓN</v>
      </c>
      <c r="F661" s="15" t="str">
        <f t="shared" si="84"/>
        <v>EMPLEADO</v>
      </c>
      <c r="G661" s="19" t="s">
        <v>353</v>
      </c>
      <c r="H661" s="19">
        <f t="shared" si="85"/>
        <v>153</v>
      </c>
      <c r="I661" s="18">
        <f t="shared" si="86"/>
        <v>0</v>
      </c>
      <c r="J661" s="18">
        <f t="shared" si="87"/>
        <v>0</v>
      </c>
      <c r="K661" s="15" t="s">
        <v>8</v>
      </c>
      <c r="L661" s="16">
        <v>47724.599999999984</v>
      </c>
      <c r="M661" s="16">
        <v>8850</v>
      </c>
      <c r="N661" s="16">
        <v>1871.1</v>
      </c>
      <c r="O661" s="16">
        <v>4926.46</v>
      </c>
      <c r="P661" s="16">
        <v>4959.57</v>
      </c>
      <c r="Q661" s="16">
        <v>1986.6000000000001</v>
      </c>
      <c r="R661" s="16"/>
      <c r="S661" s="16">
        <v>810.45999999999992</v>
      </c>
      <c r="T661" s="16">
        <v>39869.550000000003</v>
      </c>
      <c r="U661" s="16"/>
      <c r="V661" s="16">
        <v>39531.9</v>
      </c>
      <c r="W661" s="16">
        <v>3027.39</v>
      </c>
      <c r="X661" s="16"/>
      <c r="Y661" s="16"/>
      <c r="Z661" s="16"/>
      <c r="AA661" s="16"/>
      <c r="AB661" s="16">
        <f t="shared" si="88"/>
        <v>153557.63</v>
      </c>
      <c r="AC661" s="15">
        <v>153</v>
      </c>
      <c r="AD661" s="17">
        <f t="shared" si="89"/>
        <v>1003.6446405228759</v>
      </c>
    </row>
    <row r="662" spans="2:30" x14ac:dyDescent="0.35">
      <c r="B662" s="20">
        <v>3113</v>
      </c>
      <c r="C662" s="19" t="s">
        <v>968</v>
      </c>
      <c r="D662" s="15" t="s">
        <v>1538</v>
      </c>
      <c r="E662" s="15" t="str">
        <f t="shared" si="83"/>
        <v>OPERADOR PALA MECANICA</v>
      </c>
      <c r="F662" s="15" t="str">
        <f t="shared" si="84"/>
        <v>SINDICALIZADO</v>
      </c>
      <c r="G662" s="19" t="s">
        <v>353</v>
      </c>
      <c r="H662" s="19">
        <f t="shared" si="85"/>
        <v>153</v>
      </c>
      <c r="I662" s="18">
        <f t="shared" si="86"/>
        <v>0</v>
      </c>
      <c r="J662" s="18">
        <f t="shared" si="87"/>
        <v>0</v>
      </c>
      <c r="K662" s="15" t="s">
        <v>8</v>
      </c>
      <c r="L662" s="16">
        <v>39079.490000000005</v>
      </c>
      <c r="M662" s="16">
        <v>8850</v>
      </c>
      <c r="N662" s="16">
        <v>2775.1</v>
      </c>
      <c r="O662" s="16">
        <v>4020.7200000000003</v>
      </c>
      <c r="P662" s="16">
        <v>4185.47</v>
      </c>
      <c r="Q662" s="16">
        <v>1647.54</v>
      </c>
      <c r="R662" s="16">
        <v>3295.08</v>
      </c>
      <c r="S662" s="16">
        <v>1365.67</v>
      </c>
      <c r="T662" s="16"/>
      <c r="U662" s="16">
        <v>20231.840000000007</v>
      </c>
      <c r="V662" s="16">
        <v>52611.77</v>
      </c>
      <c r="W662" s="16"/>
      <c r="X662" s="16"/>
      <c r="Y662" s="16"/>
      <c r="Z662" s="16"/>
      <c r="AA662" s="16"/>
      <c r="AB662" s="16">
        <f t="shared" si="88"/>
        <v>138062.68000000002</v>
      </c>
      <c r="AC662" s="15">
        <v>153</v>
      </c>
      <c r="AD662" s="17">
        <f t="shared" si="89"/>
        <v>902.37045751634002</v>
      </c>
    </row>
    <row r="663" spans="2:30" x14ac:dyDescent="0.35">
      <c r="B663" s="20">
        <v>3114</v>
      </c>
      <c r="C663" s="19" t="s">
        <v>969</v>
      </c>
      <c r="D663" s="15" t="s">
        <v>1538</v>
      </c>
      <c r="E663" s="15" t="str">
        <f t="shared" si="83"/>
        <v>OPERADOR PALA MECANICA</v>
      </c>
      <c r="F663" s="15" t="str">
        <f t="shared" si="84"/>
        <v>SINDICALIZADO</v>
      </c>
      <c r="G663" s="19" t="s">
        <v>278</v>
      </c>
      <c r="H663" s="19">
        <f t="shared" si="85"/>
        <v>153</v>
      </c>
      <c r="I663" s="18">
        <f t="shared" si="86"/>
        <v>2</v>
      </c>
      <c r="J663" s="18">
        <f t="shared" si="87"/>
        <v>0</v>
      </c>
      <c r="K663" s="15" t="s">
        <v>8</v>
      </c>
      <c r="L663" s="16">
        <v>40510.840000000011</v>
      </c>
      <c r="M663" s="16">
        <v>8850</v>
      </c>
      <c r="N663" s="16">
        <v>1343.75</v>
      </c>
      <c r="O663" s="16">
        <v>2500.54</v>
      </c>
      <c r="P663" s="16">
        <v>3698.2300000000005</v>
      </c>
      <c r="Q663" s="16">
        <v>1647.54</v>
      </c>
      <c r="R663" s="16">
        <v>3295.08</v>
      </c>
      <c r="S663" s="16">
        <v>1370.0500000000002</v>
      </c>
      <c r="T663" s="16"/>
      <c r="U663" s="16">
        <v>26122.5</v>
      </c>
      <c r="V663" s="16">
        <v>52565.089999999989</v>
      </c>
      <c r="W663" s="16"/>
      <c r="X663" s="16">
        <v>268.75</v>
      </c>
      <c r="Y663" s="16"/>
      <c r="Z663" s="16">
        <v>572.54</v>
      </c>
      <c r="AA663" s="16"/>
      <c r="AB663" s="16">
        <f t="shared" si="88"/>
        <v>141062.33000000002</v>
      </c>
      <c r="AC663" s="15">
        <v>153</v>
      </c>
      <c r="AD663" s="17">
        <f t="shared" si="89"/>
        <v>921.97601307189552</v>
      </c>
    </row>
    <row r="664" spans="2:30" x14ac:dyDescent="0.35">
      <c r="B664" s="20">
        <v>3115</v>
      </c>
      <c r="C664" s="19" t="s">
        <v>970</v>
      </c>
      <c r="D664" s="15" t="s">
        <v>1538</v>
      </c>
      <c r="E664" s="15" t="str">
        <f t="shared" si="83"/>
        <v>OPERADOR DE TRITURACION</v>
      </c>
      <c r="F664" s="15" t="str">
        <f t="shared" si="84"/>
        <v>SINDICALIZADO</v>
      </c>
      <c r="G664" s="19" t="s">
        <v>278</v>
      </c>
      <c r="H664" s="19">
        <f t="shared" si="85"/>
        <v>153</v>
      </c>
      <c r="I664" s="18">
        <f t="shared" si="86"/>
        <v>0</v>
      </c>
      <c r="J664" s="18">
        <f t="shared" si="87"/>
        <v>0</v>
      </c>
      <c r="K664" s="15" t="s">
        <v>8</v>
      </c>
      <c r="L664" s="16">
        <v>42401.87999999999</v>
      </c>
      <c r="M664" s="16">
        <v>8850</v>
      </c>
      <c r="N664" s="16">
        <v>1755.3600000000001</v>
      </c>
      <c r="O664" s="16">
        <v>4385.59</v>
      </c>
      <c r="P664" s="16">
        <v>4415.7199999999993</v>
      </c>
      <c r="Q664" s="16">
        <v>1737.8400000000001</v>
      </c>
      <c r="R664" s="16">
        <v>2908.08</v>
      </c>
      <c r="S664" s="16">
        <v>1374.3300000000002</v>
      </c>
      <c r="T664" s="16"/>
      <c r="U664" s="16">
        <v>26122.5</v>
      </c>
      <c r="V664" s="16">
        <v>55501.380000000005</v>
      </c>
      <c r="W664" s="16"/>
      <c r="X664" s="16"/>
      <c r="Y664" s="16"/>
      <c r="Z664" s="16"/>
      <c r="AA664" s="16"/>
      <c r="AB664" s="16">
        <f t="shared" si="88"/>
        <v>149452.68</v>
      </c>
      <c r="AC664" s="15">
        <v>153</v>
      </c>
      <c r="AD664" s="17">
        <f t="shared" si="89"/>
        <v>976.81490196078425</v>
      </c>
    </row>
    <row r="665" spans="2:30" x14ac:dyDescent="0.35">
      <c r="B665" s="20">
        <v>3116</v>
      </c>
      <c r="C665" s="19" t="s">
        <v>972</v>
      </c>
      <c r="D665" s="15" t="s">
        <v>1538</v>
      </c>
      <c r="E665" s="15" t="str">
        <f t="shared" si="83"/>
        <v>AUXILIAR DE FLOTACION</v>
      </c>
      <c r="F665" s="15" t="str">
        <f t="shared" si="84"/>
        <v>SINDICALIZADO</v>
      </c>
      <c r="G665" s="19" t="s">
        <v>278</v>
      </c>
      <c r="H665" s="19">
        <f t="shared" si="85"/>
        <v>153</v>
      </c>
      <c r="I665" s="18">
        <f t="shared" si="86"/>
        <v>0</v>
      </c>
      <c r="J665" s="18">
        <f t="shared" si="87"/>
        <v>31</v>
      </c>
      <c r="K665" s="15" t="s">
        <v>8</v>
      </c>
      <c r="L665" s="16">
        <v>39868.220000000008</v>
      </c>
      <c r="M665" s="16">
        <v>8850</v>
      </c>
      <c r="N665" s="16">
        <v>1986.37</v>
      </c>
      <c r="O665" s="16">
        <v>3970.4700000000003</v>
      </c>
      <c r="P665" s="16">
        <v>3970.4700000000003</v>
      </c>
      <c r="Q665" s="16">
        <v>1647.54</v>
      </c>
      <c r="R665" s="16">
        <v>2185.04</v>
      </c>
      <c r="S665" s="16">
        <v>1231.29</v>
      </c>
      <c r="T665" s="16"/>
      <c r="U665" s="16">
        <v>18758.800000000007</v>
      </c>
      <c r="V665" s="16">
        <v>50972.39</v>
      </c>
      <c r="W665" s="16"/>
      <c r="X665" s="16"/>
      <c r="Y665" s="16"/>
      <c r="Z665" s="16"/>
      <c r="AA665" s="16">
        <v>2150</v>
      </c>
      <c r="AB665" s="16">
        <f t="shared" si="88"/>
        <v>131290.59000000003</v>
      </c>
      <c r="AC665" s="15">
        <v>153</v>
      </c>
      <c r="AD665" s="17">
        <f t="shared" si="89"/>
        <v>858.10843137254915</v>
      </c>
    </row>
    <row r="666" spans="2:30" x14ac:dyDescent="0.35">
      <c r="B666" s="20">
        <v>3117</v>
      </c>
      <c r="C666" s="19" t="s">
        <v>974</v>
      </c>
      <c r="D666" s="15" t="s">
        <v>1538</v>
      </c>
      <c r="E666" s="15" t="str">
        <f t="shared" si="83"/>
        <v>AUXILIAR LABORATORIO METALURGICO</v>
      </c>
      <c r="F666" s="15" t="str">
        <f t="shared" si="84"/>
        <v>SINDICALIZADO</v>
      </c>
      <c r="G666" s="19" t="s">
        <v>278</v>
      </c>
      <c r="H666" s="19">
        <f t="shared" si="85"/>
        <v>153</v>
      </c>
      <c r="I666" s="18">
        <f t="shared" si="86"/>
        <v>0</v>
      </c>
      <c r="J666" s="18">
        <f t="shared" si="87"/>
        <v>0</v>
      </c>
      <c r="K666" s="15" t="s">
        <v>8</v>
      </c>
      <c r="L666" s="16">
        <v>40779.590000000011</v>
      </c>
      <c r="M666" s="16">
        <v>8850</v>
      </c>
      <c r="N666" s="16">
        <v>1075</v>
      </c>
      <c r="O666" s="16">
        <v>3718.08</v>
      </c>
      <c r="P666" s="16">
        <v>4158.59</v>
      </c>
      <c r="Q666" s="16">
        <v>572.54</v>
      </c>
      <c r="R666" s="16">
        <v>2757.58</v>
      </c>
      <c r="S666" s="16">
        <v>1370.0500000000002</v>
      </c>
      <c r="T666" s="16"/>
      <c r="U666" s="16">
        <v>18758.800000000007</v>
      </c>
      <c r="V666" s="16">
        <v>51469.57</v>
      </c>
      <c r="W666" s="16"/>
      <c r="X666" s="16"/>
      <c r="Y666" s="16"/>
      <c r="Z666" s="16">
        <v>268.75</v>
      </c>
      <c r="AA666" s="16"/>
      <c r="AB666" s="16">
        <f t="shared" si="88"/>
        <v>133241.05000000002</v>
      </c>
      <c r="AC666" s="15">
        <v>153</v>
      </c>
      <c r="AD666" s="17">
        <f t="shared" si="89"/>
        <v>870.85653594771259</v>
      </c>
    </row>
    <row r="667" spans="2:30" x14ac:dyDescent="0.35">
      <c r="B667" s="20">
        <v>3122</v>
      </c>
      <c r="C667" s="19" t="s">
        <v>977</v>
      </c>
      <c r="D667" s="15" t="s">
        <v>1538</v>
      </c>
      <c r="E667" s="15" t="str">
        <f t="shared" si="83"/>
        <v>ELECTRICISTA</v>
      </c>
      <c r="F667" s="15" t="str">
        <f t="shared" si="84"/>
        <v>SINDICALIZADO</v>
      </c>
      <c r="G667" s="19" t="s">
        <v>978</v>
      </c>
      <c r="H667" s="19">
        <f t="shared" si="85"/>
        <v>153</v>
      </c>
      <c r="I667" s="18">
        <f t="shared" si="86"/>
        <v>0</v>
      </c>
      <c r="J667" s="18">
        <f t="shared" si="87"/>
        <v>0</v>
      </c>
      <c r="K667" s="15" t="s">
        <v>8</v>
      </c>
      <c r="L667" s="16">
        <v>40949.67000000002</v>
      </c>
      <c r="M667" s="16">
        <v>8850</v>
      </c>
      <c r="N667" s="16">
        <v>3536.5199999999995</v>
      </c>
      <c r="O667" s="16">
        <v>4362.8599999999997</v>
      </c>
      <c r="P667" s="16">
        <v>4448.6499999999996</v>
      </c>
      <c r="Q667" s="16">
        <v>1750.74</v>
      </c>
      <c r="R667" s="16">
        <v>2894.5400000000004</v>
      </c>
      <c r="S667" s="16">
        <v>1018.3400000000001</v>
      </c>
      <c r="T667" s="16"/>
      <c r="U667" s="16">
        <v>30583.800000000007</v>
      </c>
      <c r="V667" s="16">
        <v>55485.249999999993</v>
      </c>
      <c r="W667" s="16"/>
      <c r="X667" s="16"/>
      <c r="Y667" s="16"/>
      <c r="Z667" s="16"/>
      <c r="AA667" s="16"/>
      <c r="AB667" s="16">
        <f t="shared" si="88"/>
        <v>153880.37</v>
      </c>
      <c r="AC667" s="15">
        <v>153</v>
      </c>
      <c r="AD667" s="17">
        <f t="shared" si="89"/>
        <v>1005.7540522875817</v>
      </c>
    </row>
    <row r="668" spans="2:30" x14ac:dyDescent="0.35">
      <c r="B668" s="20">
        <v>3123</v>
      </c>
      <c r="C668" s="19" t="s">
        <v>979</v>
      </c>
      <c r="D668" s="15" t="s">
        <v>1538</v>
      </c>
      <c r="E668" s="15" t="str">
        <f t="shared" si="83"/>
        <v>OPERADOR DE TRITURACION</v>
      </c>
      <c r="F668" s="15" t="str">
        <f t="shared" si="84"/>
        <v>SINDICALIZADO</v>
      </c>
      <c r="G668" s="19" t="s">
        <v>980</v>
      </c>
      <c r="H668" s="19">
        <f t="shared" si="85"/>
        <v>153</v>
      </c>
      <c r="I668" s="18">
        <f t="shared" si="86"/>
        <v>0</v>
      </c>
      <c r="J668" s="18">
        <f t="shared" si="87"/>
        <v>0</v>
      </c>
      <c r="K668" s="15" t="s">
        <v>8</v>
      </c>
      <c r="L668" s="16">
        <v>41214.119999999995</v>
      </c>
      <c r="M668" s="16">
        <v>8850</v>
      </c>
      <c r="N668" s="16">
        <v>2943.12</v>
      </c>
      <c r="O668" s="16">
        <v>4387.34</v>
      </c>
      <c r="P668" s="16">
        <v>4415.7199999999993</v>
      </c>
      <c r="Q668" s="16">
        <v>1170.24</v>
      </c>
      <c r="R668" s="16">
        <v>2873.04</v>
      </c>
      <c r="S668" s="16">
        <v>1440.9</v>
      </c>
      <c r="T668" s="16"/>
      <c r="U668" s="16">
        <v>26122.5</v>
      </c>
      <c r="V668" s="16">
        <v>55075.68</v>
      </c>
      <c r="W668" s="16"/>
      <c r="X668" s="16"/>
      <c r="Y668" s="16"/>
      <c r="Z668" s="16"/>
      <c r="AA668" s="16"/>
      <c r="AB668" s="16">
        <f t="shared" si="88"/>
        <v>148492.66</v>
      </c>
      <c r="AC668" s="15">
        <v>153</v>
      </c>
      <c r="AD668" s="17">
        <f t="shared" si="89"/>
        <v>970.5402614379085</v>
      </c>
    </row>
    <row r="669" spans="2:30" x14ac:dyDescent="0.35">
      <c r="B669" s="20">
        <v>3124</v>
      </c>
      <c r="C669" s="19" t="s">
        <v>981</v>
      </c>
      <c r="D669" s="15" t="s">
        <v>1538</v>
      </c>
      <c r="E669" s="15" t="str">
        <f t="shared" si="83"/>
        <v>SUPERVISOR MANTTO MECANICO B</v>
      </c>
      <c r="F669" s="15" t="str">
        <f t="shared" si="84"/>
        <v>EMPLEADO</v>
      </c>
      <c r="G669" s="19" t="s">
        <v>983</v>
      </c>
      <c r="H669" s="19">
        <f t="shared" si="85"/>
        <v>153</v>
      </c>
      <c r="I669" s="18">
        <f t="shared" si="86"/>
        <v>0</v>
      </c>
      <c r="J669" s="18">
        <f t="shared" si="87"/>
        <v>0</v>
      </c>
      <c r="K669" s="15" t="s">
        <v>8</v>
      </c>
      <c r="L669" s="16">
        <v>52595.549999999988</v>
      </c>
      <c r="M669" s="16">
        <v>8850</v>
      </c>
      <c r="N669" s="16">
        <v>4407.3</v>
      </c>
      <c r="O669" s="16">
        <v>5662.25</v>
      </c>
      <c r="P669" s="16">
        <v>5700.3099999999995</v>
      </c>
      <c r="Q669" s="16">
        <v>2283.3000000000002</v>
      </c>
      <c r="R669" s="16">
        <v>3752.4</v>
      </c>
      <c r="S669" s="16">
        <v>1774.45</v>
      </c>
      <c r="T669" s="16"/>
      <c r="U669" s="16">
        <v>41279.050000000003</v>
      </c>
      <c r="V669" s="16">
        <v>69864.95</v>
      </c>
      <c r="W669" s="16">
        <v>3927.85</v>
      </c>
      <c r="X669" s="16"/>
      <c r="Y669" s="16"/>
      <c r="Z669" s="16"/>
      <c r="AA669" s="16"/>
      <c r="AB669" s="16">
        <f t="shared" si="88"/>
        <v>200097.41</v>
      </c>
      <c r="AC669" s="15">
        <v>153</v>
      </c>
      <c r="AD669" s="17">
        <f t="shared" si="89"/>
        <v>1307.8262091503268</v>
      </c>
    </row>
    <row r="670" spans="2:30" x14ac:dyDescent="0.35">
      <c r="B670" s="20">
        <v>3125</v>
      </c>
      <c r="C670" s="19" t="s">
        <v>984</v>
      </c>
      <c r="D670" s="15" t="s">
        <v>1538</v>
      </c>
      <c r="E670" s="15" t="str">
        <f t="shared" si="83"/>
        <v>AUXILIAR DE TRITURACION</v>
      </c>
      <c r="F670" s="15" t="str">
        <f t="shared" si="84"/>
        <v>SINDICALIZADO</v>
      </c>
      <c r="G670" s="19" t="s">
        <v>767</v>
      </c>
      <c r="H670" s="19">
        <f t="shared" si="85"/>
        <v>153</v>
      </c>
      <c r="I670" s="18">
        <f t="shared" si="86"/>
        <v>1</v>
      </c>
      <c r="J670" s="18">
        <f t="shared" si="87"/>
        <v>0</v>
      </c>
      <c r="K670" s="15" t="s">
        <v>8</v>
      </c>
      <c r="L670" s="16">
        <v>40189.530000000013</v>
      </c>
      <c r="M670" s="16">
        <v>8850</v>
      </c>
      <c r="N670" s="16">
        <v>1665.06</v>
      </c>
      <c r="O670" s="16">
        <v>3721.5900000000006</v>
      </c>
      <c r="P670" s="16">
        <v>4077.9700000000003</v>
      </c>
      <c r="Q670" s="16">
        <v>1110.04</v>
      </c>
      <c r="R670" s="16"/>
      <c r="S670" s="16">
        <v>1370.0400000000004</v>
      </c>
      <c r="T670" s="16"/>
      <c r="U670" s="16">
        <v>18758.800000000007</v>
      </c>
      <c r="V670" s="16">
        <v>51872.7</v>
      </c>
      <c r="W670" s="16"/>
      <c r="X670" s="16"/>
      <c r="Y670" s="16"/>
      <c r="Z670" s="16">
        <v>1075</v>
      </c>
      <c r="AA670" s="16"/>
      <c r="AB670" s="16">
        <f t="shared" si="88"/>
        <v>130540.73000000004</v>
      </c>
      <c r="AC670" s="15">
        <v>153</v>
      </c>
      <c r="AD670" s="17">
        <f t="shared" si="89"/>
        <v>853.20738562091526</v>
      </c>
    </row>
    <row r="671" spans="2:30" x14ac:dyDescent="0.35">
      <c r="B671" s="20">
        <v>3126</v>
      </c>
      <c r="C671" s="19" t="s">
        <v>986</v>
      </c>
      <c r="D671" s="15" t="s">
        <v>1538</v>
      </c>
      <c r="E671" s="15" t="str">
        <f t="shared" si="83"/>
        <v>OPERADOR DE TRITURACION</v>
      </c>
      <c r="F671" s="15" t="str">
        <f t="shared" si="84"/>
        <v>SINDICALIZADO</v>
      </c>
      <c r="G671" s="19" t="s">
        <v>278</v>
      </c>
      <c r="H671" s="19">
        <f t="shared" si="85"/>
        <v>153</v>
      </c>
      <c r="I671" s="18">
        <f t="shared" si="86"/>
        <v>0</v>
      </c>
      <c r="J671" s="18">
        <f t="shared" si="87"/>
        <v>0</v>
      </c>
      <c r="K671" s="15" t="s">
        <v>8</v>
      </c>
      <c r="L671" s="16">
        <v>42401.87999999999</v>
      </c>
      <c r="M671" s="16">
        <v>8850</v>
      </c>
      <c r="N671" s="16">
        <v>1755.3600000000001</v>
      </c>
      <c r="O671" s="16">
        <v>4415.7199999999993</v>
      </c>
      <c r="P671" s="16">
        <v>4415.7199999999993</v>
      </c>
      <c r="Q671" s="16">
        <v>1737.8400000000001</v>
      </c>
      <c r="R671" s="16">
        <v>2908.08</v>
      </c>
      <c r="S671" s="16">
        <v>292.56</v>
      </c>
      <c r="T671" s="16"/>
      <c r="U671" s="16">
        <v>26122.5</v>
      </c>
      <c r="V671" s="16">
        <v>53372.880000000012</v>
      </c>
      <c r="W671" s="16"/>
      <c r="X671" s="16"/>
      <c r="Y671" s="16"/>
      <c r="Z671" s="16"/>
      <c r="AA671" s="16"/>
      <c r="AB671" s="16">
        <f t="shared" si="88"/>
        <v>146272.54</v>
      </c>
      <c r="AC671" s="15">
        <v>153</v>
      </c>
      <c r="AD671" s="17">
        <f t="shared" si="89"/>
        <v>956.02967320261439</v>
      </c>
    </row>
    <row r="672" spans="2:30" x14ac:dyDescent="0.35">
      <c r="B672" s="20">
        <v>3127</v>
      </c>
      <c r="C672" s="19" t="s">
        <v>987</v>
      </c>
      <c r="D672" s="15" t="s">
        <v>1538</v>
      </c>
      <c r="E672" s="15" t="str">
        <f t="shared" si="83"/>
        <v>COORDINADOR DE LIMPIEZA</v>
      </c>
      <c r="F672" s="15" t="str">
        <f t="shared" si="84"/>
        <v>EMPLEADO</v>
      </c>
      <c r="G672" s="19" t="s">
        <v>278</v>
      </c>
      <c r="H672" s="19">
        <f t="shared" si="85"/>
        <v>153</v>
      </c>
      <c r="I672" s="18">
        <f t="shared" si="86"/>
        <v>0</v>
      </c>
      <c r="J672" s="18">
        <f t="shared" si="87"/>
        <v>0</v>
      </c>
      <c r="K672" s="15" t="s">
        <v>8</v>
      </c>
      <c r="L672" s="16">
        <v>40563.599999999991</v>
      </c>
      <c r="M672" s="16">
        <v>8850</v>
      </c>
      <c r="N672" s="16">
        <v>1947</v>
      </c>
      <c r="O672" s="16">
        <v>4165.92</v>
      </c>
      <c r="P672" s="16">
        <v>4194.2999999999993</v>
      </c>
      <c r="Q672" s="16">
        <v>1702.8000000000002</v>
      </c>
      <c r="R672" s="16"/>
      <c r="S672" s="16">
        <v>694.65</v>
      </c>
      <c r="T672" s="16"/>
      <c r="U672" s="16">
        <v>27365</v>
      </c>
      <c r="V672" s="16">
        <v>52609.59</v>
      </c>
      <c r="W672" s="16">
        <v>2806.56</v>
      </c>
      <c r="X672" s="16"/>
      <c r="Y672" s="16"/>
      <c r="Z672" s="16">
        <v>567.6</v>
      </c>
      <c r="AA672" s="16"/>
      <c r="AB672" s="16">
        <f t="shared" si="88"/>
        <v>144331.81999999998</v>
      </c>
      <c r="AC672" s="15">
        <v>153</v>
      </c>
      <c r="AD672" s="17">
        <f t="shared" si="89"/>
        <v>943.34522875816981</v>
      </c>
    </row>
    <row r="673" spans="2:30" x14ac:dyDescent="0.35">
      <c r="B673" s="20">
        <v>3128</v>
      </c>
      <c r="C673" s="19" t="s">
        <v>989</v>
      </c>
      <c r="D673" s="15" t="s">
        <v>1538</v>
      </c>
      <c r="E673" s="15" t="str">
        <f t="shared" si="83"/>
        <v>OPERADOR DE FLOTACION</v>
      </c>
      <c r="F673" s="15" t="str">
        <f t="shared" si="84"/>
        <v>SINDICALIZADO</v>
      </c>
      <c r="G673" s="19" t="s">
        <v>278</v>
      </c>
      <c r="H673" s="19">
        <f t="shared" si="85"/>
        <v>153</v>
      </c>
      <c r="I673" s="18">
        <f t="shared" si="86"/>
        <v>0</v>
      </c>
      <c r="J673" s="18">
        <f t="shared" si="87"/>
        <v>0</v>
      </c>
      <c r="K673" s="15" t="s">
        <v>8</v>
      </c>
      <c r="L673" s="16">
        <v>42738.239999999991</v>
      </c>
      <c r="M673" s="16">
        <v>8850</v>
      </c>
      <c r="N673" s="16">
        <v>1419</v>
      </c>
      <c r="O673" s="16">
        <v>4358.96</v>
      </c>
      <c r="P673" s="16">
        <v>4387.34</v>
      </c>
      <c r="Q673" s="16">
        <v>1737.8400000000001</v>
      </c>
      <c r="R673" s="16">
        <v>2873.04</v>
      </c>
      <c r="S673" s="16">
        <v>1516.2300000000002</v>
      </c>
      <c r="T673" s="16"/>
      <c r="U673" s="16">
        <v>26122.5</v>
      </c>
      <c r="V673" s="16">
        <v>55118.25</v>
      </c>
      <c r="W673" s="16"/>
      <c r="X673" s="16"/>
      <c r="Y673" s="16"/>
      <c r="Z673" s="16">
        <v>283.8</v>
      </c>
      <c r="AA673" s="16"/>
      <c r="AB673" s="16">
        <f t="shared" si="88"/>
        <v>148837.59999999998</v>
      </c>
      <c r="AC673" s="15">
        <v>153</v>
      </c>
      <c r="AD673" s="17">
        <f t="shared" si="89"/>
        <v>972.79477124182995</v>
      </c>
    </row>
    <row r="674" spans="2:30" x14ac:dyDescent="0.35">
      <c r="B674" s="20">
        <v>3129</v>
      </c>
      <c r="C674" s="19" t="s">
        <v>991</v>
      </c>
      <c r="D674" s="15" t="s">
        <v>1538</v>
      </c>
      <c r="E674" s="15" t="str">
        <f t="shared" si="83"/>
        <v>SOLDADOR</v>
      </c>
      <c r="F674" s="15" t="str">
        <f t="shared" si="84"/>
        <v>SINDICALIZADO</v>
      </c>
      <c r="G674" s="19" t="s">
        <v>278</v>
      </c>
      <c r="H674" s="19">
        <f t="shared" si="85"/>
        <v>153</v>
      </c>
      <c r="I674" s="18">
        <f t="shared" si="86"/>
        <v>2</v>
      </c>
      <c r="J674" s="18">
        <f t="shared" si="87"/>
        <v>0</v>
      </c>
      <c r="K674" s="15" t="s">
        <v>8</v>
      </c>
      <c r="L674" s="16">
        <v>42770.490000000005</v>
      </c>
      <c r="M674" s="16">
        <v>8850</v>
      </c>
      <c r="N674" s="16">
        <v>1715.7</v>
      </c>
      <c r="O674" s="16">
        <v>3691.16</v>
      </c>
      <c r="P674" s="16">
        <v>4019.72</v>
      </c>
      <c r="Q674" s="16">
        <v>1750.7400000000002</v>
      </c>
      <c r="R674" s="16">
        <v>2894.5400000000004</v>
      </c>
      <c r="S674" s="16">
        <v>1527.5000000000002</v>
      </c>
      <c r="T674" s="16"/>
      <c r="U674" s="16">
        <v>30583.800000000007</v>
      </c>
      <c r="V674" s="16">
        <v>55556.729999999996</v>
      </c>
      <c r="W674" s="16"/>
      <c r="X674" s="16">
        <v>285.95</v>
      </c>
      <c r="Y674" s="16"/>
      <c r="Z674" s="16"/>
      <c r="AA674" s="16"/>
      <c r="AB674" s="16">
        <f t="shared" si="88"/>
        <v>153074.43</v>
      </c>
      <c r="AC674" s="15">
        <v>153</v>
      </c>
      <c r="AD674" s="17">
        <f t="shared" si="89"/>
        <v>1000.4864705882352</v>
      </c>
    </row>
    <row r="675" spans="2:30" x14ac:dyDescent="0.35">
      <c r="B675" s="20">
        <v>3130</v>
      </c>
      <c r="C675" s="19" t="s">
        <v>992</v>
      </c>
      <c r="D675" s="15" t="s">
        <v>1538</v>
      </c>
      <c r="E675" s="15" t="str">
        <f t="shared" si="83"/>
        <v>ELECTRICISTA</v>
      </c>
      <c r="F675" s="15" t="str">
        <f t="shared" si="84"/>
        <v>SINDICALIZADO</v>
      </c>
      <c r="G675" s="19" t="s">
        <v>993</v>
      </c>
      <c r="H675" s="19">
        <f t="shared" si="85"/>
        <v>153</v>
      </c>
      <c r="I675" s="18">
        <f t="shared" si="86"/>
        <v>0</v>
      </c>
      <c r="J675" s="18">
        <f t="shared" si="87"/>
        <v>3</v>
      </c>
      <c r="K675" s="15" t="s">
        <v>8</v>
      </c>
      <c r="L675" s="16">
        <v>40949.669999999991</v>
      </c>
      <c r="M675" s="16">
        <v>8850</v>
      </c>
      <c r="N675" s="16">
        <v>3536.52</v>
      </c>
      <c r="O675" s="16">
        <v>4212.87</v>
      </c>
      <c r="P675" s="16">
        <v>4357.5999999999995</v>
      </c>
      <c r="Q675" s="16">
        <v>1178.8400000000001</v>
      </c>
      <c r="R675" s="16">
        <v>3501.4800000000005</v>
      </c>
      <c r="S675" s="16">
        <v>799.5200000000001</v>
      </c>
      <c r="T675" s="16"/>
      <c r="U675" s="16">
        <v>30583.800000000007</v>
      </c>
      <c r="V675" s="16">
        <v>54256.189999999995</v>
      </c>
      <c r="W675" s="16"/>
      <c r="X675" s="16"/>
      <c r="Y675" s="16"/>
      <c r="Z675" s="16"/>
      <c r="AA675" s="16">
        <v>910.41</v>
      </c>
      <c r="AB675" s="16">
        <f t="shared" si="88"/>
        <v>151316.07999999999</v>
      </c>
      <c r="AC675" s="15">
        <v>153</v>
      </c>
      <c r="AD675" s="17">
        <f t="shared" si="89"/>
        <v>988.9939869281045</v>
      </c>
    </row>
    <row r="676" spans="2:30" x14ac:dyDescent="0.35">
      <c r="B676" s="20">
        <v>3131</v>
      </c>
      <c r="C676" s="19" t="s">
        <v>994</v>
      </c>
      <c r="D676" s="15" t="s">
        <v>1538</v>
      </c>
      <c r="E676" s="15" t="str">
        <f t="shared" si="83"/>
        <v>OPERADOR DE FILTRO</v>
      </c>
      <c r="F676" s="15" t="str">
        <f t="shared" si="84"/>
        <v>SINDICALIZADO</v>
      </c>
      <c r="G676" s="19" t="s">
        <v>278</v>
      </c>
      <c r="H676" s="19">
        <f t="shared" si="85"/>
        <v>153</v>
      </c>
      <c r="I676" s="18">
        <f t="shared" si="86"/>
        <v>0</v>
      </c>
      <c r="J676" s="18">
        <f t="shared" si="87"/>
        <v>0</v>
      </c>
      <c r="K676" s="15" t="s">
        <v>8</v>
      </c>
      <c r="L676" s="16">
        <v>42401.88</v>
      </c>
      <c r="M676" s="16">
        <v>8850</v>
      </c>
      <c r="N676" s="16">
        <v>1755.3600000000001</v>
      </c>
      <c r="O676" s="16">
        <v>4328.83</v>
      </c>
      <c r="P676" s="16">
        <v>3990.0199999999995</v>
      </c>
      <c r="Q676" s="16">
        <v>1737.8400000000001</v>
      </c>
      <c r="R676" s="16">
        <v>2908.08</v>
      </c>
      <c r="S676" s="16">
        <v>1516.2300000000002</v>
      </c>
      <c r="T676" s="16"/>
      <c r="U676" s="16">
        <v>26122.5</v>
      </c>
      <c r="V676" s="16">
        <v>56551.44</v>
      </c>
      <c r="W676" s="16"/>
      <c r="X676" s="16">
        <v>567.6</v>
      </c>
      <c r="Y676" s="16"/>
      <c r="Z676" s="16"/>
      <c r="AA676" s="16"/>
      <c r="AB676" s="16">
        <f t="shared" si="88"/>
        <v>149594.57999999999</v>
      </c>
      <c r="AC676" s="15">
        <v>153</v>
      </c>
      <c r="AD676" s="17">
        <f t="shared" si="89"/>
        <v>977.74235294117636</v>
      </c>
    </row>
    <row r="677" spans="2:30" x14ac:dyDescent="0.35">
      <c r="B677" s="20">
        <v>3132</v>
      </c>
      <c r="C677" s="19" t="s">
        <v>996</v>
      </c>
      <c r="D677" s="15" t="s">
        <v>1538</v>
      </c>
      <c r="E677" s="15" t="str">
        <f t="shared" si="83"/>
        <v>AUXILIAR LABORATORIO METALURGICO</v>
      </c>
      <c r="F677" s="15" t="str">
        <f t="shared" si="84"/>
        <v>SINDICALIZADO</v>
      </c>
      <c r="G677" s="19" t="s">
        <v>278</v>
      </c>
      <c r="H677" s="19">
        <f t="shared" si="85"/>
        <v>153</v>
      </c>
      <c r="I677" s="18">
        <f t="shared" si="86"/>
        <v>0</v>
      </c>
      <c r="J677" s="18">
        <f t="shared" si="87"/>
        <v>0</v>
      </c>
      <c r="K677" s="15" t="s">
        <v>8</v>
      </c>
      <c r="L677" s="16">
        <v>40779.590000000011</v>
      </c>
      <c r="M677" s="16">
        <v>8850</v>
      </c>
      <c r="N677" s="16">
        <v>1075</v>
      </c>
      <c r="O677" s="16">
        <v>4129.9800000000005</v>
      </c>
      <c r="P677" s="16">
        <v>4185.47</v>
      </c>
      <c r="Q677" s="16">
        <v>1110.04</v>
      </c>
      <c r="R677" s="16">
        <v>2185.04</v>
      </c>
      <c r="S677" s="16">
        <v>1370.0500000000002</v>
      </c>
      <c r="T677" s="16"/>
      <c r="U677" s="16">
        <v>18758.800000000007</v>
      </c>
      <c r="V677" s="16">
        <v>52208.639999999992</v>
      </c>
      <c r="W677" s="16"/>
      <c r="X677" s="16"/>
      <c r="Y677" s="16"/>
      <c r="Z677" s="16"/>
      <c r="AA677" s="16"/>
      <c r="AB677" s="16">
        <f t="shared" si="88"/>
        <v>134652.61000000002</v>
      </c>
      <c r="AC677" s="15">
        <v>153</v>
      </c>
      <c r="AD677" s="17">
        <f t="shared" si="89"/>
        <v>880.08241830065367</v>
      </c>
    </row>
    <row r="678" spans="2:30" x14ac:dyDescent="0.35">
      <c r="B678" s="20">
        <v>3133</v>
      </c>
      <c r="C678" s="19" t="s">
        <v>997</v>
      </c>
      <c r="D678" s="15" t="s">
        <v>1538</v>
      </c>
      <c r="E678" s="15" t="str">
        <f t="shared" si="83"/>
        <v>AUXILIAR GENERAL</v>
      </c>
      <c r="F678" s="15" t="str">
        <f t="shared" si="84"/>
        <v>SINDICALIZADO</v>
      </c>
      <c r="G678" s="19" t="s">
        <v>278</v>
      </c>
      <c r="H678" s="19">
        <f t="shared" si="85"/>
        <v>153</v>
      </c>
      <c r="I678" s="18">
        <f t="shared" si="86"/>
        <v>1</v>
      </c>
      <c r="J678" s="18">
        <f t="shared" si="87"/>
        <v>63</v>
      </c>
      <c r="K678" s="15" t="s">
        <v>8</v>
      </c>
      <c r="L678" s="16">
        <v>39775</v>
      </c>
      <c r="M678" s="16">
        <v>8850</v>
      </c>
      <c r="N678" s="16">
        <v>1343.75</v>
      </c>
      <c r="O678" s="16">
        <v>2956.28</v>
      </c>
      <c r="P678" s="16">
        <v>2553.15</v>
      </c>
      <c r="Q678" s="16">
        <v>1075</v>
      </c>
      <c r="R678" s="16"/>
      <c r="S678" s="16">
        <v>1276.5999999999999</v>
      </c>
      <c r="T678" s="16"/>
      <c r="U678" s="16"/>
      <c r="V678" s="16">
        <v>37532.93</v>
      </c>
      <c r="W678" s="16"/>
      <c r="X678" s="16">
        <v>268.75</v>
      </c>
      <c r="Y678" s="16"/>
      <c r="Z678" s="16"/>
      <c r="AA678" s="16">
        <v>11287.5</v>
      </c>
      <c r="AB678" s="16">
        <f t="shared" si="88"/>
        <v>83806.459999999992</v>
      </c>
      <c r="AC678" s="15">
        <v>153</v>
      </c>
      <c r="AD678" s="17">
        <f t="shared" si="89"/>
        <v>547.75464052287577</v>
      </c>
    </row>
    <row r="679" spans="2:30" x14ac:dyDescent="0.35">
      <c r="B679" s="20">
        <v>3134</v>
      </c>
      <c r="C679" s="19" t="s">
        <v>998</v>
      </c>
      <c r="D679" s="15" t="s">
        <v>1538</v>
      </c>
      <c r="E679" s="15" t="str">
        <f t="shared" si="83"/>
        <v>SOLDADOR</v>
      </c>
      <c r="F679" s="15" t="str">
        <f t="shared" si="84"/>
        <v>SINDICALIZADO</v>
      </c>
      <c r="G679" s="19" t="s">
        <v>278</v>
      </c>
      <c r="H679" s="19">
        <f t="shared" si="85"/>
        <v>153</v>
      </c>
      <c r="I679" s="18">
        <f t="shared" si="86"/>
        <v>2</v>
      </c>
      <c r="J679" s="18">
        <f t="shared" si="87"/>
        <v>0</v>
      </c>
      <c r="K679" s="15" t="s">
        <v>8</v>
      </c>
      <c r="L679" s="16">
        <v>41556.61</v>
      </c>
      <c r="M679" s="16">
        <v>8850</v>
      </c>
      <c r="N679" s="16">
        <v>2929.5800000000004</v>
      </c>
      <c r="O679" s="16">
        <v>4218.1299999999992</v>
      </c>
      <c r="P679" s="16">
        <v>3562.2</v>
      </c>
      <c r="Q679" s="16">
        <v>1750.7400000000002</v>
      </c>
      <c r="R679" s="16">
        <v>2894.5400000000004</v>
      </c>
      <c r="S679" s="16">
        <v>1456.0200000000002</v>
      </c>
      <c r="T679" s="16"/>
      <c r="U679" s="16">
        <v>30583.800000000007</v>
      </c>
      <c r="V679" s="16">
        <v>55170.69999999999</v>
      </c>
      <c r="W679" s="16"/>
      <c r="X679" s="16">
        <v>285.95</v>
      </c>
      <c r="Y679" s="16">
        <v>285.95</v>
      </c>
      <c r="Z679" s="16"/>
      <c r="AA679" s="16"/>
      <c r="AB679" s="16">
        <f t="shared" si="88"/>
        <v>152400.41999999998</v>
      </c>
      <c r="AC679" s="15">
        <v>153</v>
      </c>
      <c r="AD679" s="17">
        <f t="shared" si="89"/>
        <v>996.08117647058816</v>
      </c>
    </row>
    <row r="680" spans="2:30" x14ac:dyDescent="0.35">
      <c r="B680" s="20">
        <v>3135</v>
      </c>
      <c r="C680" s="19" t="s">
        <v>999</v>
      </c>
      <c r="D680" s="15" t="s">
        <v>1538</v>
      </c>
      <c r="E680" s="15" t="str">
        <f t="shared" si="83"/>
        <v>AUXILIAR DE FILTRO</v>
      </c>
      <c r="F680" s="15" t="str">
        <f t="shared" si="84"/>
        <v>SINDICALIZADO</v>
      </c>
      <c r="G680" s="19" t="s">
        <v>278</v>
      </c>
      <c r="H680" s="19">
        <f t="shared" si="85"/>
        <v>153</v>
      </c>
      <c r="I680" s="18">
        <f t="shared" si="86"/>
        <v>5</v>
      </c>
      <c r="J680" s="18">
        <f t="shared" si="87"/>
        <v>0</v>
      </c>
      <c r="K680" s="15" t="s">
        <v>8</v>
      </c>
      <c r="L680" s="16">
        <v>39149.570000000007</v>
      </c>
      <c r="M680" s="16">
        <v>8850</v>
      </c>
      <c r="N680" s="16">
        <v>2705.02</v>
      </c>
      <c r="O680" s="16">
        <v>3823.8300000000004</v>
      </c>
      <c r="P680" s="16">
        <v>3756.07</v>
      </c>
      <c r="Q680" s="16">
        <v>1647.54</v>
      </c>
      <c r="R680" s="16">
        <v>3295.08</v>
      </c>
      <c r="S680" s="16">
        <v>1235.6599999999999</v>
      </c>
      <c r="T680" s="16"/>
      <c r="U680" s="16">
        <v>18758.800000000007</v>
      </c>
      <c r="V680" s="16">
        <v>52253.929999999993</v>
      </c>
      <c r="W680" s="16"/>
      <c r="X680" s="16">
        <v>286.27</v>
      </c>
      <c r="Y680" s="16"/>
      <c r="Z680" s="16"/>
      <c r="AA680" s="16"/>
      <c r="AB680" s="16">
        <f t="shared" si="88"/>
        <v>135189.23000000001</v>
      </c>
      <c r="AC680" s="15">
        <v>153</v>
      </c>
      <c r="AD680" s="17">
        <f t="shared" si="89"/>
        <v>883.58973856209161</v>
      </c>
    </row>
    <row r="681" spans="2:30" x14ac:dyDescent="0.35">
      <c r="B681" s="20">
        <v>3136</v>
      </c>
      <c r="C681" s="19" t="s">
        <v>1001</v>
      </c>
      <c r="D681" s="15" t="s">
        <v>1538</v>
      </c>
      <c r="E681" s="15" t="str">
        <f t="shared" si="83"/>
        <v>SOLDADOR</v>
      </c>
      <c r="F681" s="15" t="str">
        <f t="shared" si="84"/>
        <v>SINDICALIZADO</v>
      </c>
      <c r="G681" s="19" t="s">
        <v>278</v>
      </c>
      <c r="H681" s="19">
        <f t="shared" si="85"/>
        <v>153</v>
      </c>
      <c r="I681" s="18">
        <f t="shared" si="86"/>
        <v>0</v>
      </c>
      <c r="J681" s="18">
        <f t="shared" si="87"/>
        <v>0</v>
      </c>
      <c r="K681" s="15" t="s">
        <v>8</v>
      </c>
      <c r="L681" s="16">
        <v>41054.79</v>
      </c>
      <c r="M681" s="16">
        <v>8850</v>
      </c>
      <c r="N681" s="16">
        <v>3431.4</v>
      </c>
      <c r="O681" s="16">
        <v>4448.6499999999996</v>
      </c>
      <c r="P681" s="16">
        <v>4448.6499999999996</v>
      </c>
      <c r="Q681" s="16">
        <v>1750.7400000000002</v>
      </c>
      <c r="R681" s="16">
        <v>2929.5800000000004</v>
      </c>
      <c r="S681" s="16">
        <v>1456.0200000000002</v>
      </c>
      <c r="T681" s="16"/>
      <c r="U681" s="16">
        <v>30583.800000000007</v>
      </c>
      <c r="V681" s="16">
        <v>55914.169999999984</v>
      </c>
      <c r="W681" s="16"/>
      <c r="X681" s="16"/>
      <c r="Y681" s="16"/>
      <c r="Z681" s="16"/>
      <c r="AA681" s="16"/>
      <c r="AB681" s="16">
        <f t="shared" si="88"/>
        <v>154867.79999999999</v>
      </c>
      <c r="AC681" s="15">
        <v>153</v>
      </c>
      <c r="AD681" s="17">
        <f t="shared" si="89"/>
        <v>1012.2078431372548</v>
      </c>
    </row>
    <row r="682" spans="2:30" x14ac:dyDescent="0.35">
      <c r="B682" s="20">
        <v>3138</v>
      </c>
      <c r="C682" s="19" t="s">
        <v>1002</v>
      </c>
      <c r="D682" s="15" t="s">
        <v>1538</v>
      </c>
      <c r="E682" s="15" t="str">
        <f t="shared" si="83"/>
        <v>AYUDANTE  PRESA DE JALES</v>
      </c>
      <c r="F682" s="15" t="str">
        <f t="shared" si="84"/>
        <v>SINDICALIZADO</v>
      </c>
      <c r="G682" s="19" t="s">
        <v>1004</v>
      </c>
      <c r="H682" s="19">
        <f t="shared" si="85"/>
        <v>153</v>
      </c>
      <c r="I682" s="18">
        <f t="shared" si="86"/>
        <v>1</v>
      </c>
      <c r="J682" s="18">
        <f t="shared" si="87"/>
        <v>0</v>
      </c>
      <c r="K682" s="15" t="s">
        <v>8</v>
      </c>
      <c r="L682" s="16">
        <v>40510.840000000011</v>
      </c>
      <c r="M682" s="16">
        <v>8850</v>
      </c>
      <c r="N682" s="16">
        <v>1343.75</v>
      </c>
      <c r="O682" s="16">
        <v>4072.7200000000003</v>
      </c>
      <c r="P682" s="16">
        <v>3734.4500000000003</v>
      </c>
      <c r="Q682" s="16">
        <v>1110.04</v>
      </c>
      <c r="R682" s="16">
        <v>2757.58</v>
      </c>
      <c r="S682" s="16">
        <v>1370.0400000000004</v>
      </c>
      <c r="T682" s="16"/>
      <c r="U682" s="16">
        <v>18758.800000000007</v>
      </c>
      <c r="V682" s="16">
        <v>51850.799999999996</v>
      </c>
      <c r="W682" s="16"/>
      <c r="X682" s="16">
        <v>286.27</v>
      </c>
      <c r="Y682" s="16"/>
      <c r="Z682" s="16"/>
      <c r="AA682" s="16"/>
      <c r="AB682" s="16">
        <f t="shared" si="88"/>
        <v>134072.75000000003</v>
      </c>
      <c r="AC682" s="15">
        <v>153</v>
      </c>
      <c r="AD682" s="17">
        <f t="shared" ref="AD682:AD713" si="90">AB682/AC682</f>
        <v>876.29248366013087</v>
      </c>
    </row>
    <row r="683" spans="2:30" x14ac:dyDescent="0.35">
      <c r="B683" s="20">
        <v>3140</v>
      </c>
      <c r="C683" s="19" t="s">
        <v>1005</v>
      </c>
      <c r="D683" s="15" t="s">
        <v>1538</v>
      </c>
      <c r="E683" s="15" t="str">
        <f t="shared" si="83"/>
        <v>AUXILIAR DE TRITURACION</v>
      </c>
      <c r="F683" s="15" t="str">
        <f t="shared" si="84"/>
        <v>SINDICALIZADO</v>
      </c>
      <c r="G683" s="19" t="s">
        <v>278</v>
      </c>
      <c r="H683" s="19">
        <f t="shared" si="85"/>
        <v>153</v>
      </c>
      <c r="I683" s="18">
        <f t="shared" si="86"/>
        <v>6</v>
      </c>
      <c r="J683" s="18">
        <f t="shared" si="87"/>
        <v>0</v>
      </c>
      <c r="K683" s="15" t="s">
        <v>8</v>
      </c>
      <c r="L683" s="16">
        <v>40510.840000000011</v>
      </c>
      <c r="M683" s="16">
        <v>8850</v>
      </c>
      <c r="N683" s="16">
        <v>1343.75</v>
      </c>
      <c r="O683" s="16">
        <v>3290.4500000000003</v>
      </c>
      <c r="P683" s="16">
        <v>2537.94</v>
      </c>
      <c r="Q683" s="16">
        <v>1647.54</v>
      </c>
      <c r="R683" s="16">
        <v>2722.54</v>
      </c>
      <c r="S683" s="16">
        <v>1370.0400000000004</v>
      </c>
      <c r="T683" s="16"/>
      <c r="U683" s="16">
        <v>18758.800000000007</v>
      </c>
      <c r="V683" s="16">
        <v>42121.979999999996</v>
      </c>
      <c r="W683" s="16"/>
      <c r="X683" s="16">
        <v>537.5</v>
      </c>
      <c r="Y683" s="16"/>
      <c r="Z683" s="16">
        <v>8144.15</v>
      </c>
      <c r="AA683" s="16"/>
      <c r="AB683" s="16">
        <f t="shared" si="88"/>
        <v>114472.23000000003</v>
      </c>
      <c r="AC683" s="15">
        <v>153</v>
      </c>
      <c r="AD683" s="17">
        <f t="shared" si="90"/>
        <v>748.18450980392174</v>
      </c>
    </row>
    <row r="684" spans="2:30" x14ac:dyDescent="0.35">
      <c r="B684" s="20">
        <v>3141</v>
      </c>
      <c r="C684" s="19" t="s">
        <v>1006</v>
      </c>
      <c r="D684" s="15" t="s">
        <v>1538</v>
      </c>
      <c r="E684" s="15" t="str">
        <f t="shared" si="83"/>
        <v>AUXILIAR LABORATORIO METALURGICO</v>
      </c>
      <c r="F684" s="15" t="str">
        <f t="shared" si="84"/>
        <v>SINDICALIZADO</v>
      </c>
      <c r="G684" s="19" t="s">
        <v>278</v>
      </c>
      <c r="H684" s="19">
        <f t="shared" si="85"/>
        <v>153</v>
      </c>
      <c r="I684" s="18">
        <f t="shared" si="86"/>
        <v>0</v>
      </c>
      <c r="J684" s="18">
        <f t="shared" si="87"/>
        <v>0</v>
      </c>
      <c r="K684" s="15" t="s">
        <v>8</v>
      </c>
      <c r="L684" s="16">
        <v>40493.320000000007</v>
      </c>
      <c r="M684" s="16">
        <v>8850</v>
      </c>
      <c r="N684" s="16">
        <v>1361.27</v>
      </c>
      <c r="O684" s="16">
        <v>4185.47</v>
      </c>
      <c r="P684" s="16">
        <v>4185.47</v>
      </c>
      <c r="Q684" s="16">
        <v>1647.54</v>
      </c>
      <c r="R684" s="16">
        <v>2185.04</v>
      </c>
      <c r="S684" s="16">
        <v>1370.0400000000004</v>
      </c>
      <c r="T684" s="16"/>
      <c r="U684" s="16">
        <v>18758.800000000007</v>
      </c>
      <c r="V684" s="16">
        <v>52611.76999999999</v>
      </c>
      <c r="W684" s="16"/>
      <c r="X684" s="16"/>
      <c r="Y684" s="16"/>
      <c r="Z684" s="16"/>
      <c r="AA684" s="16"/>
      <c r="AB684" s="16">
        <f t="shared" si="88"/>
        <v>135648.72</v>
      </c>
      <c r="AC684" s="15">
        <v>153</v>
      </c>
      <c r="AD684" s="17">
        <f t="shared" si="90"/>
        <v>886.59294117647062</v>
      </c>
    </row>
    <row r="685" spans="2:30" x14ac:dyDescent="0.35">
      <c r="B685" s="20">
        <v>3142</v>
      </c>
      <c r="C685" s="19" t="s">
        <v>1007</v>
      </c>
      <c r="D685" s="15" t="s">
        <v>1538</v>
      </c>
      <c r="E685" s="15" t="str">
        <f t="shared" si="83"/>
        <v>OPERADOR PALA MECANICA</v>
      </c>
      <c r="F685" s="15" t="str">
        <f t="shared" si="84"/>
        <v>SINDICALIZADO</v>
      </c>
      <c r="G685" s="19" t="s">
        <v>278</v>
      </c>
      <c r="H685" s="19">
        <f t="shared" si="85"/>
        <v>153</v>
      </c>
      <c r="I685" s="18">
        <f t="shared" si="86"/>
        <v>6</v>
      </c>
      <c r="J685" s="18">
        <f t="shared" si="87"/>
        <v>0</v>
      </c>
      <c r="K685" s="15" t="s">
        <v>8</v>
      </c>
      <c r="L685" s="16">
        <v>39167.090000000011</v>
      </c>
      <c r="M685" s="16">
        <v>8850</v>
      </c>
      <c r="N685" s="16">
        <v>2687.5</v>
      </c>
      <c r="O685" s="16">
        <v>1485.1599999999999</v>
      </c>
      <c r="P685" s="16">
        <v>2949.21</v>
      </c>
      <c r="Q685" s="16">
        <v>1647.54</v>
      </c>
      <c r="R685" s="16">
        <v>2722.54</v>
      </c>
      <c r="S685" s="16">
        <v>1370.0500000000002</v>
      </c>
      <c r="T685" s="16"/>
      <c r="U685" s="16">
        <v>26122.5</v>
      </c>
      <c r="V685" s="16">
        <v>51268.02</v>
      </c>
      <c r="W685" s="16"/>
      <c r="X685" s="16">
        <v>1075</v>
      </c>
      <c r="Y685" s="16"/>
      <c r="Z685" s="16"/>
      <c r="AA685" s="16"/>
      <c r="AB685" s="16">
        <f t="shared" si="88"/>
        <v>137194.61000000002</v>
      </c>
      <c r="AC685" s="15">
        <v>153</v>
      </c>
      <c r="AD685" s="17">
        <f t="shared" si="90"/>
        <v>896.69679738562104</v>
      </c>
    </row>
    <row r="686" spans="2:30" x14ac:dyDescent="0.35">
      <c r="B686" s="20">
        <v>3143</v>
      </c>
      <c r="C686" s="19" t="s">
        <v>1008</v>
      </c>
      <c r="D686" s="15" t="s">
        <v>1538</v>
      </c>
      <c r="E686" s="15" t="str">
        <f t="shared" si="83"/>
        <v>SUPERVISOR PRESA DE JALES</v>
      </c>
      <c r="F686" s="15" t="str">
        <f t="shared" si="84"/>
        <v>EMPLEADO</v>
      </c>
      <c r="G686" s="19" t="s">
        <v>278</v>
      </c>
      <c r="H686" s="19">
        <f t="shared" si="85"/>
        <v>153</v>
      </c>
      <c r="I686" s="18">
        <f t="shared" si="86"/>
        <v>0</v>
      </c>
      <c r="J686" s="18">
        <f t="shared" si="87"/>
        <v>0</v>
      </c>
      <c r="K686" s="15" t="s">
        <v>8</v>
      </c>
      <c r="L686" s="16">
        <v>42393.700000000012</v>
      </c>
      <c r="M686" s="16">
        <v>8850</v>
      </c>
      <c r="N686" s="16">
        <v>1593.15</v>
      </c>
      <c r="O686" s="16">
        <v>4237.4500000000007</v>
      </c>
      <c r="P686" s="16">
        <v>3995.5800000000004</v>
      </c>
      <c r="Q686" s="16">
        <v>1737.2</v>
      </c>
      <c r="R686" s="16">
        <v>3474.4</v>
      </c>
      <c r="S686" s="16">
        <v>1354.5300000000002</v>
      </c>
      <c r="T686" s="16">
        <v>13827.18</v>
      </c>
      <c r="U686" s="16">
        <v>13131.160000000003</v>
      </c>
      <c r="V686" s="16">
        <v>45259.659999999996</v>
      </c>
      <c r="W686" s="16"/>
      <c r="X686" s="16">
        <v>268.75</v>
      </c>
      <c r="Y686" s="16"/>
      <c r="Z686" s="16"/>
      <c r="AA686" s="16"/>
      <c r="AB686" s="16">
        <f t="shared" si="88"/>
        <v>139585.26</v>
      </c>
      <c r="AC686" s="15">
        <v>153</v>
      </c>
      <c r="AD686" s="17">
        <f t="shared" si="90"/>
        <v>912.32196078431377</v>
      </c>
    </row>
    <row r="687" spans="2:30" x14ac:dyDescent="0.35">
      <c r="B687" s="20">
        <v>3144</v>
      </c>
      <c r="C687" s="19" t="s">
        <v>1009</v>
      </c>
      <c r="D687" s="15" t="s">
        <v>1538</v>
      </c>
      <c r="E687" s="15" t="str">
        <f t="shared" si="83"/>
        <v>AUXILIAR GENERAL</v>
      </c>
      <c r="F687" s="15" t="str">
        <f t="shared" si="84"/>
        <v>SINDICALIZADO</v>
      </c>
      <c r="G687" s="19" t="s">
        <v>278</v>
      </c>
      <c r="H687" s="19">
        <f t="shared" si="85"/>
        <v>153</v>
      </c>
      <c r="I687" s="18">
        <f t="shared" si="86"/>
        <v>3</v>
      </c>
      <c r="J687" s="18">
        <f t="shared" si="87"/>
        <v>0</v>
      </c>
      <c r="K687" s="15" t="s">
        <v>8</v>
      </c>
      <c r="L687" s="16">
        <v>40423.240000000005</v>
      </c>
      <c r="M687" s="16">
        <v>8850</v>
      </c>
      <c r="N687" s="16">
        <v>1431.35</v>
      </c>
      <c r="O687" s="16">
        <v>4104.84</v>
      </c>
      <c r="P687" s="16">
        <v>4131.72</v>
      </c>
      <c r="Q687" s="16">
        <v>1647.54</v>
      </c>
      <c r="R687" s="16">
        <v>2757.58</v>
      </c>
      <c r="S687" s="16">
        <v>1437.23</v>
      </c>
      <c r="T687" s="16"/>
      <c r="U687" s="16">
        <v>18758.800000000007</v>
      </c>
      <c r="V687" s="16">
        <v>51886.139999999992</v>
      </c>
      <c r="W687" s="16"/>
      <c r="X687" s="16"/>
      <c r="Y687" s="16"/>
      <c r="Z687" s="16">
        <v>537.5</v>
      </c>
      <c r="AA687" s="16"/>
      <c r="AB687" s="16">
        <f t="shared" si="88"/>
        <v>134890.94</v>
      </c>
      <c r="AC687" s="15">
        <v>153</v>
      </c>
      <c r="AD687" s="17">
        <f t="shared" si="90"/>
        <v>881.64013071895431</v>
      </c>
    </row>
    <row r="688" spans="2:30" x14ac:dyDescent="0.35">
      <c r="B688" s="20">
        <v>3145</v>
      </c>
      <c r="C688" s="19" t="s">
        <v>1010</v>
      </c>
      <c r="D688" s="15" t="s">
        <v>1538</v>
      </c>
      <c r="E688" s="15" t="str">
        <f t="shared" si="83"/>
        <v>AUXILIAR DE TRITURACION</v>
      </c>
      <c r="F688" s="15" t="str">
        <f t="shared" si="84"/>
        <v>SINDICALIZADO</v>
      </c>
      <c r="G688" s="19" t="s">
        <v>547</v>
      </c>
      <c r="H688" s="19">
        <f t="shared" si="85"/>
        <v>153</v>
      </c>
      <c r="I688" s="18">
        <f t="shared" si="86"/>
        <v>1</v>
      </c>
      <c r="J688" s="18">
        <f t="shared" si="87"/>
        <v>0</v>
      </c>
      <c r="K688" s="15" t="s">
        <v>8</v>
      </c>
      <c r="L688" s="16">
        <v>39920.780000000013</v>
      </c>
      <c r="M688" s="16">
        <v>8850</v>
      </c>
      <c r="N688" s="16">
        <v>1933.81</v>
      </c>
      <c r="O688" s="16">
        <v>3882.8600000000006</v>
      </c>
      <c r="P688" s="16">
        <v>3753.7200000000003</v>
      </c>
      <c r="Q688" s="16">
        <v>1647.54</v>
      </c>
      <c r="R688" s="16">
        <v>2722.54</v>
      </c>
      <c r="S688" s="16">
        <v>1370.04</v>
      </c>
      <c r="T688" s="16"/>
      <c r="U688" s="16">
        <v>18758.800000000007</v>
      </c>
      <c r="V688" s="16">
        <v>51917.989999999991</v>
      </c>
      <c r="W688" s="16"/>
      <c r="X688" s="16">
        <v>268.75</v>
      </c>
      <c r="Y688" s="16"/>
      <c r="Z688" s="16">
        <v>286.27</v>
      </c>
      <c r="AA688" s="16"/>
      <c r="AB688" s="16">
        <f t="shared" si="88"/>
        <v>134203.06000000003</v>
      </c>
      <c r="AC688" s="15">
        <v>153</v>
      </c>
      <c r="AD688" s="17">
        <f t="shared" si="90"/>
        <v>877.14418300653608</v>
      </c>
    </row>
    <row r="689" spans="2:30" x14ac:dyDescent="0.35">
      <c r="B689" s="20">
        <v>3147</v>
      </c>
      <c r="C689" s="19" t="s">
        <v>1011</v>
      </c>
      <c r="D689" s="15" t="s">
        <v>1538</v>
      </c>
      <c r="E689" s="15" t="str">
        <f t="shared" si="83"/>
        <v>OPERADOR DE FLOTACION</v>
      </c>
      <c r="F689" s="15" t="str">
        <f t="shared" si="84"/>
        <v>SINDICALIZADO</v>
      </c>
      <c r="G689" s="19" t="s">
        <v>278</v>
      </c>
      <c r="H689" s="19">
        <f t="shared" si="85"/>
        <v>153</v>
      </c>
      <c r="I689" s="18">
        <f t="shared" si="86"/>
        <v>0</v>
      </c>
      <c r="J689" s="18">
        <f t="shared" si="87"/>
        <v>0</v>
      </c>
      <c r="K689" s="15" t="s">
        <v>8</v>
      </c>
      <c r="L689" s="16">
        <v>42703.199999999997</v>
      </c>
      <c r="M689" s="16">
        <v>8850</v>
      </c>
      <c r="N689" s="16">
        <v>1454.04</v>
      </c>
      <c r="O689" s="16">
        <v>4041.5299999999997</v>
      </c>
      <c r="P689" s="16">
        <v>4415.7199999999993</v>
      </c>
      <c r="Q689" s="16">
        <v>1737.8400000000001</v>
      </c>
      <c r="R689" s="16">
        <v>3475.68</v>
      </c>
      <c r="S689" s="16">
        <v>1445.2800000000002</v>
      </c>
      <c r="T689" s="16"/>
      <c r="U689" s="16">
        <v>26122.5</v>
      </c>
      <c r="V689" s="16">
        <v>55501.380000000005</v>
      </c>
      <c r="W689" s="16"/>
      <c r="X689" s="16"/>
      <c r="Y689" s="16"/>
      <c r="Z689" s="16"/>
      <c r="AA689" s="16"/>
      <c r="AB689" s="16">
        <f t="shared" si="88"/>
        <v>149747.16999999998</v>
      </c>
      <c r="AC689" s="15">
        <v>153</v>
      </c>
      <c r="AD689" s="17">
        <f t="shared" si="90"/>
        <v>978.73967320261431</v>
      </c>
    </row>
    <row r="690" spans="2:30" x14ac:dyDescent="0.35">
      <c r="B690" s="20">
        <v>3148</v>
      </c>
      <c r="C690" s="19" t="s">
        <v>1012</v>
      </c>
      <c r="D690" s="15" t="s">
        <v>1538</v>
      </c>
      <c r="E690" s="15" t="str">
        <f t="shared" si="83"/>
        <v>AUXILIAR DE TRITURACION</v>
      </c>
      <c r="F690" s="15" t="str">
        <f t="shared" si="84"/>
        <v>SINDICALIZADO</v>
      </c>
      <c r="G690" s="19" t="s">
        <v>278</v>
      </c>
      <c r="H690" s="19">
        <f t="shared" si="85"/>
        <v>153</v>
      </c>
      <c r="I690" s="18">
        <f t="shared" si="86"/>
        <v>1</v>
      </c>
      <c r="J690" s="18">
        <f t="shared" si="87"/>
        <v>0</v>
      </c>
      <c r="K690" s="15" t="s">
        <v>8</v>
      </c>
      <c r="L690" s="16">
        <v>40189.530000000013</v>
      </c>
      <c r="M690" s="16">
        <v>8850</v>
      </c>
      <c r="N690" s="16">
        <v>1665.06</v>
      </c>
      <c r="O690" s="16">
        <v>4129.9800000000005</v>
      </c>
      <c r="P690" s="16">
        <v>3756.07</v>
      </c>
      <c r="Q690" s="16">
        <v>1647.54</v>
      </c>
      <c r="R690" s="16">
        <v>3295.08</v>
      </c>
      <c r="S690" s="16">
        <v>1365.67</v>
      </c>
      <c r="T690" s="16"/>
      <c r="U690" s="16">
        <v>18758.800000000007</v>
      </c>
      <c r="V690" s="16">
        <v>52225.30999999999</v>
      </c>
      <c r="W690" s="16"/>
      <c r="X690" s="16">
        <v>286.27</v>
      </c>
      <c r="Y690" s="16"/>
      <c r="Z690" s="16"/>
      <c r="AA690" s="16"/>
      <c r="AB690" s="16">
        <f t="shared" si="88"/>
        <v>135596.77000000002</v>
      </c>
      <c r="AC690" s="15">
        <v>153</v>
      </c>
      <c r="AD690" s="17">
        <f t="shared" si="90"/>
        <v>886.25339869281061</v>
      </c>
    </row>
    <row r="691" spans="2:30" x14ac:dyDescent="0.35">
      <c r="B691" s="20">
        <v>3150</v>
      </c>
      <c r="C691" s="19" t="s">
        <v>1013</v>
      </c>
      <c r="D691" s="15" t="s">
        <v>1538</v>
      </c>
      <c r="E691" s="15" t="str">
        <f t="shared" si="83"/>
        <v>AUXILIAR DE MOLIENDA</v>
      </c>
      <c r="F691" s="15" t="str">
        <f t="shared" si="84"/>
        <v>SINDICALIZADO</v>
      </c>
      <c r="G691" s="19" t="s">
        <v>353</v>
      </c>
      <c r="H691" s="19">
        <f t="shared" si="85"/>
        <v>153</v>
      </c>
      <c r="I691" s="18">
        <f t="shared" si="86"/>
        <v>1</v>
      </c>
      <c r="J691" s="18">
        <f t="shared" si="87"/>
        <v>0</v>
      </c>
      <c r="K691" s="15" t="s">
        <v>8</v>
      </c>
      <c r="L691" s="16">
        <v>40510.840000000011</v>
      </c>
      <c r="M691" s="16">
        <v>8850</v>
      </c>
      <c r="N691" s="16">
        <v>1343.75</v>
      </c>
      <c r="O691" s="16">
        <v>4128.22</v>
      </c>
      <c r="P691" s="16">
        <v>4185.47</v>
      </c>
      <c r="Q691" s="16">
        <v>1647.54</v>
      </c>
      <c r="R691" s="16">
        <v>2185.04</v>
      </c>
      <c r="S691" s="16">
        <v>1437.2300000000005</v>
      </c>
      <c r="T691" s="16"/>
      <c r="U691" s="16">
        <v>18758.800000000007</v>
      </c>
      <c r="V691" s="16">
        <v>52611.76999999999</v>
      </c>
      <c r="W691" s="16"/>
      <c r="X691" s="16"/>
      <c r="Y691" s="16"/>
      <c r="Z691" s="16"/>
      <c r="AA691" s="16"/>
      <c r="AB691" s="16">
        <f t="shared" si="88"/>
        <v>135658.66000000003</v>
      </c>
      <c r="AC691" s="15">
        <v>153</v>
      </c>
      <c r="AD691" s="17">
        <f t="shared" si="90"/>
        <v>886.65790849673226</v>
      </c>
    </row>
    <row r="692" spans="2:30" x14ac:dyDescent="0.35">
      <c r="B692" s="20">
        <v>3152</v>
      </c>
      <c r="C692" s="19" t="s">
        <v>1014</v>
      </c>
      <c r="D692" s="15" t="s">
        <v>1538</v>
      </c>
      <c r="E692" s="15" t="str">
        <f t="shared" si="83"/>
        <v>AUXILIAR LABORATORIO METALURGICO</v>
      </c>
      <c r="F692" s="15" t="str">
        <f t="shared" si="84"/>
        <v>SINDICALIZADO</v>
      </c>
      <c r="G692" s="19" t="s">
        <v>278</v>
      </c>
      <c r="H692" s="19">
        <f t="shared" si="85"/>
        <v>153</v>
      </c>
      <c r="I692" s="18">
        <f t="shared" si="86"/>
        <v>0</v>
      </c>
      <c r="J692" s="18">
        <f t="shared" si="87"/>
        <v>0</v>
      </c>
      <c r="K692" s="15" t="s">
        <v>8</v>
      </c>
      <c r="L692" s="16">
        <v>40779.590000000011</v>
      </c>
      <c r="M692" s="16">
        <v>8850</v>
      </c>
      <c r="N692" s="16">
        <v>1075</v>
      </c>
      <c r="O692" s="16">
        <v>2052.4300000000003</v>
      </c>
      <c r="P692" s="16">
        <v>3782.34</v>
      </c>
      <c r="Q692" s="16">
        <v>1647.54</v>
      </c>
      <c r="R692" s="16">
        <v>2185.04</v>
      </c>
      <c r="S692" s="16">
        <v>1298.4900000000002</v>
      </c>
      <c r="T692" s="16"/>
      <c r="U692" s="16">
        <v>18758.800000000007</v>
      </c>
      <c r="V692" s="16">
        <v>52611.76999999999</v>
      </c>
      <c r="W692" s="16"/>
      <c r="X692" s="16"/>
      <c r="Y692" s="16">
        <v>268.75</v>
      </c>
      <c r="Z692" s="16"/>
      <c r="AA692" s="16"/>
      <c r="AB692" s="16">
        <f t="shared" si="88"/>
        <v>132772.25</v>
      </c>
      <c r="AC692" s="15">
        <v>153</v>
      </c>
      <c r="AD692" s="17">
        <f t="shared" si="90"/>
        <v>867.79248366013076</v>
      </c>
    </row>
    <row r="693" spans="2:30" x14ac:dyDescent="0.35">
      <c r="B693" s="20">
        <v>3154</v>
      </c>
      <c r="C693" s="19" t="s">
        <v>1016</v>
      </c>
      <c r="D693" s="15" t="s">
        <v>1538</v>
      </c>
      <c r="E693" s="15" t="str">
        <f t="shared" si="83"/>
        <v>MECANICO</v>
      </c>
      <c r="F693" s="15" t="str">
        <f t="shared" si="84"/>
        <v>SINDICALIZADO</v>
      </c>
      <c r="G693" s="19" t="s">
        <v>278</v>
      </c>
      <c r="H693" s="19">
        <f t="shared" si="85"/>
        <v>153</v>
      </c>
      <c r="I693" s="18">
        <f t="shared" si="86"/>
        <v>0</v>
      </c>
      <c r="J693" s="18">
        <f t="shared" si="87"/>
        <v>0</v>
      </c>
      <c r="K693" s="15" t="s">
        <v>8</v>
      </c>
      <c r="L693" s="16">
        <v>41603.039999999994</v>
      </c>
      <c r="M693" s="16">
        <v>8850</v>
      </c>
      <c r="N693" s="16">
        <v>2554.1999999999998</v>
      </c>
      <c r="O693" s="16">
        <v>4387.3399999999992</v>
      </c>
      <c r="P693" s="16">
        <v>4415.7199999999993</v>
      </c>
      <c r="Q693" s="16">
        <v>1737.8400000000001</v>
      </c>
      <c r="R693" s="16">
        <v>3475.68</v>
      </c>
      <c r="S693" s="16">
        <v>1445.2800000000002</v>
      </c>
      <c r="T693" s="16"/>
      <c r="U693" s="16">
        <v>26122.5</v>
      </c>
      <c r="V693" s="16">
        <v>55501.380000000005</v>
      </c>
      <c r="W693" s="16"/>
      <c r="X693" s="16"/>
      <c r="Y693" s="16"/>
      <c r="Z693" s="16"/>
      <c r="AA693" s="16"/>
      <c r="AB693" s="16">
        <f t="shared" si="88"/>
        <v>150092.97999999998</v>
      </c>
      <c r="AC693" s="15">
        <v>153</v>
      </c>
      <c r="AD693" s="17">
        <f t="shared" si="90"/>
        <v>980.99986928104568</v>
      </c>
    </row>
    <row r="694" spans="2:30" x14ac:dyDescent="0.35">
      <c r="B694" s="20">
        <v>3155</v>
      </c>
      <c r="C694" s="19" t="s">
        <v>1018</v>
      </c>
      <c r="D694" s="15" t="s">
        <v>1538</v>
      </c>
      <c r="E694" s="15" t="str">
        <f t="shared" si="83"/>
        <v>AUXILIAR DE TRITURACION</v>
      </c>
      <c r="F694" s="15" t="str">
        <f t="shared" si="84"/>
        <v>SINDICALIZADO</v>
      </c>
      <c r="G694" s="19" t="s">
        <v>278</v>
      </c>
      <c r="H694" s="19">
        <f t="shared" si="85"/>
        <v>153</v>
      </c>
      <c r="I694" s="18">
        <f t="shared" si="86"/>
        <v>0</v>
      </c>
      <c r="J694" s="18">
        <f t="shared" si="87"/>
        <v>0</v>
      </c>
      <c r="K694" s="15" t="s">
        <v>8</v>
      </c>
      <c r="L694" s="16">
        <v>40493.320000000007</v>
      </c>
      <c r="M694" s="16">
        <v>8850</v>
      </c>
      <c r="N694" s="16">
        <v>1361.27</v>
      </c>
      <c r="O694" s="16">
        <v>4077.9700000000003</v>
      </c>
      <c r="P694" s="16">
        <v>4185.47</v>
      </c>
      <c r="Q694" s="16">
        <v>1647.54</v>
      </c>
      <c r="R694" s="16">
        <v>3295.08</v>
      </c>
      <c r="S694" s="16">
        <v>1437.2300000000005</v>
      </c>
      <c r="T694" s="16"/>
      <c r="U694" s="16">
        <v>18758.800000000007</v>
      </c>
      <c r="V694" s="16">
        <v>52611.76999999999</v>
      </c>
      <c r="W694" s="16"/>
      <c r="X694" s="16"/>
      <c r="Y694" s="16"/>
      <c r="Z694" s="16"/>
      <c r="AA694" s="16"/>
      <c r="AB694" s="16">
        <f t="shared" si="88"/>
        <v>136718.45000000001</v>
      </c>
      <c r="AC694" s="15">
        <v>153</v>
      </c>
      <c r="AD694" s="17">
        <f t="shared" si="90"/>
        <v>893.58464052287593</v>
      </c>
    </row>
    <row r="695" spans="2:30" x14ac:dyDescent="0.35">
      <c r="B695" s="20">
        <v>3156</v>
      </c>
      <c r="C695" s="19" t="s">
        <v>1019</v>
      </c>
      <c r="D695" s="15" t="s">
        <v>1538</v>
      </c>
      <c r="E695" s="15" t="str">
        <f t="shared" si="83"/>
        <v>OPERADOR DE FILTRO</v>
      </c>
      <c r="F695" s="15" t="str">
        <f t="shared" si="84"/>
        <v>SINDICALIZADO</v>
      </c>
      <c r="G695" s="19" t="s">
        <v>278</v>
      </c>
      <c r="H695" s="19">
        <f t="shared" si="85"/>
        <v>153</v>
      </c>
      <c r="I695" s="18">
        <f t="shared" si="86"/>
        <v>3</v>
      </c>
      <c r="J695" s="18">
        <f t="shared" si="87"/>
        <v>0</v>
      </c>
      <c r="K695" s="15" t="s">
        <v>8</v>
      </c>
      <c r="L695" s="16">
        <v>43270.799999999996</v>
      </c>
      <c r="M695" s="16">
        <v>8850</v>
      </c>
      <c r="N695" s="16">
        <v>886.44</v>
      </c>
      <c r="O695" s="16">
        <v>3355.1499999999996</v>
      </c>
      <c r="P695" s="16">
        <v>3089.22</v>
      </c>
      <c r="Q695" s="16">
        <v>1737.8400000000001</v>
      </c>
      <c r="R695" s="16">
        <v>3475.68</v>
      </c>
      <c r="S695" s="16">
        <v>1440.9</v>
      </c>
      <c r="T695" s="16"/>
      <c r="U695" s="16">
        <v>26122.5</v>
      </c>
      <c r="V695" s="16">
        <v>56132.22</v>
      </c>
      <c r="W695" s="16"/>
      <c r="X695" s="16">
        <v>1436.52</v>
      </c>
      <c r="Y695" s="16"/>
      <c r="Z695" s="16"/>
      <c r="AA695" s="16"/>
      <c r="AB695" s="16">
        <f t="shared" si="88"/>
        <v>146924.23000000001</v>
      </c>
      <c r="AC695" s="15">
        <v>153</v>
      </c>
      <c r="AD695" s="17">
        <f t="shared" si="90"/>
        <v>960.28908496732038</v>
      </c>
    </row>
    <row r="696" spans="2:30" x14ac:dyDescent="0.35">
      <c r="B696" s="20">
        <v>3158</v>
      </c>
      <c r="C696" s="19" t="s">
        <v>1020</v>
      </c>
      <c r="D696" s="15" t="s">
        <v>1538</v>
      </c>
      <c r="E696" s="15" t="str">
        <f t="shared" si="83"/>
        <v>AYUDANTE  PRESA DE JALES</v>
      </c>
      <c r="F696" s="15" t="str">
        <f t="shared" si="84"/>
        <v>SINDICALIZADO</v>
      </c>
      <c r="G696" s="19" t="s">
        <v>417</v>
      </c>
      <c r="H696" s="19">
        <f t="shared" si="85"/>
        <v>153</v>
      </c>
      <c r="I696" s="18">
        <f t="shared" si="86"/>
        <v>7</v>
      </c>
      <c r="J696" s="18">
        <f t="shared" si="87"/>
        <v>0</v>
      </c>
      <c r="K696" s="15" t="s">
        <v>8</v>
      </c>
      <c r="L696" s="16">
        <v>40242.090000000011</v>
      </c>
      <c r="M696" s="16">
        <v>8850</v>
      </c>
      <c r="N696" s="16">
        <v>1612.5</v>
      </c>
      <c r="O696" s="16">
        <v>3916.71</v>
      </c>
      <c r="P696" s="16">
        <v>3728.58</v>
      </c>
      <c r="Q696" s="16">
        <v>1647.54</v>
      </c>
      <c r="R696" s="16">
        <v>2722.54</v>
      </c>
      <c r="S696" s="16">
        <v>1370.04</v>
      </c>
      <c r="T696" s="16"/>
      <c r="U696" s="16">
        <v>18758.800000000007</v>
      </c>
      <c r="V696" s="16">
        <v>51577.079999999994</v>
      </c>
      <c r="W696" s="16"/>
      <c r="X696" s="16">
        <v>268.75</v>
      </c>
      <c r="Y696" s="16"/>
      <c r="Z696" s="16">
        <v>537.5</v>
      </c>
      <c r="AA696" s="16"/>
      <c r="AB696" s="16">
        <f t="shared" si="88"/>
        <v>133619.63</v>
      </c>
      <c r="AC696" s="15">
        <v>153</v>
      </c>
      <c r="AD696" s="17">
        <f t="shared" si="90"/>
        <v>873.33091503267974</v>
      </c>
    </row>
    <row r="697" spans="2:30" x14ac:dyDescent="0.35">
      <c r="B697" s="20">
        <v>3159</v>
      </c>
      <c r="C697" s="19" t="s">
        <v>1021</v>
      </c>
      <c r="D697" s="15" t="s">
        <v>1538</v>
      </c>
      <c r="E697" s="15" t="str">
        <f t="shared" si="83"/>
        <v>SOLDADOR</v>
      </c>
      <c r="F697" s="15" t="str">
        <f t="shared" si="84"/>
        <v>SINDICALIZADO</v>
      </c>
      <c r="G697" s="19" t="s">
        <v>278</v>
      </c>
      <c r="H697" s="19">
        <f t="shared" si="85"/>
        <v>153</v>
      </c>
      <c r="I697" s="18">
        <f t="shared" si="86"/>
        <v>1</v>
      </c>
      <c r="J697" s="18">
        <f t="shared" si="87"/>
        <v>0</v>
      </c>
      <c r="K697" s="15" t="s">
        <v>8</v>
      </c>
      <c r="L697" s="16">
        <v>42665.369999999995</v>
      </c>
      <c r="M697" s="16">
        <v>8850</v>
      </c>
      <c r="N697" s="16">
        <v>1820.82</v>
      </c>
      <c r="O697" s="16">
        <v>4389.7099999999991</v>
      </c>
      <c r="P697" s="16">
        <v>4448.6499999999996</v>
      </c>
      <c r="Q697" s="16">
        <v>1750.7400000000002</v>
      </c>
      <c r="R697" s="16">
        <v>3501.4800000000005</v>
      </c>
      <c r="S697" s="16">
        <v>1456.0200000000002</v>
      </c>
      <c r="T697" s="16"/>
      <c r="U697" s="16">
        <v>30583.800000000007</v>
      </c>
      <c r="V697" s="16">
        <v>55914.17</v>
      </c>
      <c r="W697" s="16"/>
      <c r="X697" s="16"/>
      <c r="Y697" s="16"/>
      <c r="Z697" s="16"/>
      <c r="AA697" s="16"/>
      <c r="AB697" s="16">
        <f t="shared" si="88"/>
        <v>155380.76</v>
      </c>
      <c r="AC697" s="15">
        <v>153</v>
      </c>
      <c r="AD697" s="17">
        <f t="shared" si="90"/>
        <v>1015.560522875817</v>
      </c>
    </row>
    <row r="698" spans="2:30" x14ac:dyDescent="0.35">
      <c r="B698" s="20">
        <v>3161</v>
      </c>
      <c r="C698" s="19" t="s">
        <v>1022</v>
      </c>
      <c r="D698" s="15" t="s">
        <v>1538</v>
      </c>
      <c r="E698" s="15" t="str">
        <f t="shared" si="83"/>
        <v>AUXILIAR DE MECANICO</v>
      </c>
      <c r="F698" s="15" t="str">
        <f t="shared" si="84"/>
        <v>SINDICALIZADO</v>
      </c>
      <c r="G698" s="19" t="s">
        <v>278</v>
      </c>
      <c r="H698" s="19">
        <f t="shared" si="85"/>
        <v>153</v>
      </c>
      <c r="I698" s="18">
        <f t="shared" si="86"/>
        <v>3</v>
      </c>
      <c r="J698" s="18">
        <f t="shared" si="87"/>
        <v>0</v>
      </c>
      <c r="K698" s="15" t="s">
        <v>8</v>
      </c>
      <c r="L698" s="16">
        <v>36911.970000000008</v>
      </c>
      <c r="M698" s="16">
        <v>8850</v>
      </c>
      <c r="N698" s="16">
        <v>4942.62</v>
      </c>
      <c r="O698" s="16">
        <v>4131.71</v>
      </c>
      <c r="P698" s="16">
        <v>3379.21</v>
      </c>
      <c r="Q698" s="16">
        <v>1647.54</v>
      </c>
      <c r="R698" s="16">
        <v>3295.08</v>
      </c>
      <c r="S698" s="16">
        <v>1298.48</v>
      </c>
      <c r="T698" s="16"/>
      <c r="U698" s="16">
        <v>18758.800000000007</v>
      </c>
      <c r="V698" s="16">
        <v>51939.89</v>
      </c>
      <c r="W698" s="16"/>
      <c r="X698" s="16">
        <v>537.5</v>
      </c>
      <c r="Y698" s="16"/>
      <c r="Z698" s="16"/>
      <c r="AA698" s="16"/>
      <c r="AB698" s="16">
        <f t="shared" si="88"/>
        <v>134617.80000000002</v>
      </c>
      <c r="AC698" s="15">
        <v>153</v>
      </c>
      <c r="AD698" s="17">
        <f t="shared" si="90"/>
        <v>879.85490196078445</v>
      </c>
    </row>
    <row r="699" spans="2:30" x14ac:dyDescent="0.35">
      <c r="B699" s="20">
        <v>3162</v>
      </c>
      <c r="C699" s="19" t="s">
        <v>1023</v>
      </c>
      <c r="D699" s="15" t="s">
        <v>1538</v>
      </c>
      <c r="E699" s="15" t="str">
        <f t="shared" si="83"/>
        <v>AUXILIAR DE TRITURACION</v>
      </c>
      <c r="F699" s="15" t="str">
        <f t="shared" si="84"/>
        <v>SINDICALIZADO</v>
      </c>
      <c r="G699" s="19" t="s">
        <v>278</v>
      </c>
      <c r="H699" s="19">
        <f t="shared" si="85"/>
        <v>153</v>
      </c>
      <c r="I699" s="18">
        <f t="shared" si="86"/>
        <v>1</v>
      </c>
      <c r="J699" s="18">
        <f t="shared" si="87"/>
        <v>0</v>
      </c>
      <c r="K699" s="15" t="s">
        <v>8</v>
      </c>
      <c r="L699" s="16">
        <v>39704.590000000011</v>
      </c>
      <c r="M699" s="16">
        <v>8850</v>
      </c>
      <c r="N699" s="16">
        <v>2150</v>
      </c>
      <c r="O699" s="16">
        <v>4185.47</v>
      </c>
      <c r="P699" s="16">
        <v>4185.47</v>
      </c>
      <c r="Q699" s="16">
        <v>1647.54</v>
      </c>
      <c r="R699" s="16">
        <v>2722.54</v>
      </c>
      <c r="S699" s="16">
        <v>1302.8600000000001</v>
      </c>
      <c r="T699" s="16"/>
      <c r="U699" s="16">
        <v>18758.800000000007</v>
      </c>
      <c r="V699" s="16">
        <v>52611.76999999999</v>
      </c>
      <c r="W699" s="16"/>
      <c r="X699" s="16"/>
      <c r="Y699" s="16"/>
      <c r="Z699" s="16"/>
      <c r="AA699" s="16"/>
      <c r="AB699" s="16">
        <f t="shared" si="88"/>
        <v>136119.04000000001</v>
      </c>
      <c r="AC699" s="15">
        <v>153</v>
      </c>
      <c r="AD699" s="17">
        <f t="shared" si="90"/>
        <v>889.66692810457516</v>
      </c>
    </row>
    <row r="700" spans="2:30" x14ac:dyDescent="0.35">
      <c r="B700" s="20">
        <v>3164</v>
      </c>
      <c r="C700" s="19" t="s">
        <v>1024</v>
      </c>
      <c r="D700" s="15" t="s">
        <v>1538</v>
      </c>
      <c r="E700" s="15" t="str">
        <f t="shared" si="83"/>
        <v>OPERADOR DE MOLINO</v>
      </c>
      <c r="F700" s="15" t="str">
        <f t="shared" si="84"/>
        <v>SINDICALIZADO</v>
      </c>
      <c r="G700" s="19" t="s">
        <v>278</v>
      </c>
      <c r="H700" s="19">
        <f t="shared" si="85"/>
        <v>153</v>
      </c>
      <c r="I700" s="18">
        <f t="shared" si="86"/>
        <v>0</v>
      </c>
      <c r="J700" s="18">
        <f t="shared" si="87"/>
        <v>0</v>
      </c>
      <c r="K700" s="15" t="s">
        <v>8</v>
      </c>
      <c r="L700" s="16">
        <v>41035.439999999995</v>
      </c>
      <c r="M700" s="16">
        <v>8850</v>
      </c>
      <c r="N700" s="16">
        <v>3121.8</v>
      </c>
      <c r="O700" s="16">
        <v>4415.7199999999993</v>
      </c>
      <c r="P700" s="16">
        <v>4415.7199999999993</v>
      </c>
      <c r="Q700" s="16">
        <v>1170.24</v>
      </c>
      <c r="R700" s="16">
        <v>2873.04</v>
      </c>
      <c r="S700" s="16">
        <v>1445.2800000000002</v>
      </c>
      <c r="T700" s="16"/>
      <c r="U700" s="16">
        <v>26122.5</v>
      </c>
      <c r="V700" s="16">
        <v>55075.68</v>
      </c>
      <c r="W700" s="16"/>
      <c r="X700" s="16"/>
      <c r="Y700" s="16"/>
      <c r="Z700" s="16"/>
      <c r="AA700" s="16"/>
      <c r="AB700" s="16">
        <f t="shared" si="88"/>
        <v>148525.41999999998</v>
      </c>
      <c r="AC700" s="15">
        <v>153</v>
      </c>
      <c r="AD700" s="17">
        <f t="shared" si="90"/>
        <v>970.75437908496724</v>
      </c>
    </row>
    <row r="701" spans="2:30" x14ac:dyDescent="0.35">
      <c r="B701" s="20">
        <v>3165</v>
      </c>
      <c r="C701" s="19" t="s">
        <v>1025</v>
      </c>
      <c r="D701" s="15" t="s">
        <v>1538</v>
      </c>
      <c r="E701" s="15" t="str">
        <f t="shared" si="83"/>
        <v>AUXILIAR DE TRITURACION</v>
      </c>
      <c r="F701" s="15" t="str">
        <f t="shared" si="84"/>
        <v>SINDICALIZADO</v>
      </c>
      <c r="G701" s="19" t="s">
        <v>278</v>
      </c>
      <c r="H701" s="19">
        <f t="shared" si="85"/>
        <v>153</v>
      </c>
      <c r="I701" s="18">
        <f t="shared" si="86"/>
        <v>2</v>
      </c>
      <c r="J701" s="18">
        <f t="shared" si="87"/>
        <v>0</v>
      </c>
      <c r="K701" s="15" t="s">
        <v>8</v>
      </c>
      <c r="L701" s="16">
        <v>39616.990000000005</v>
      </c>
      <c r="M701" s="16">
        <v>8850</v>
      </c>
      <c r="N701" s="16">
        <v>2237.6</v>
      </c>
      <c r="O701" s="16">
        <v>4051.09</v>
      </c>
      <c r="P701" s="16">
        <v>4131.72</v>
      </c>
      <c r="Q701" s="16">
        <v>1647.54</v>
      </c>
      <c r="R701" s="16">
        <v>2757.58</v>
      </c>
      <c r="S701" s="16">
        <v>1370.0500000000002</v>
      </c>
      <c r="T701" s="16"/>
      <c r="U701" s="16">
        <v>18758.800000000007</v>
      </c>
      <c r="V701" s="16">
        <v>51886.139999999992</v>
      </c>
      <c r="W701" s="16"/>
      <c r="X701" s="16"/>
      <c r="Y701" s="16"/>
      <c r="Z701" s="16">
        <v>537.5</v>
      </c>
      <c r="AA701" s="16"/>
      <c r="AB701" s="16">
        <f t="shared" si="88"/>
        <v>134770.01</v>
      </c>
      <c r="AC701" s="15">
        <v>153</v>
      </c>
      <c r="AD701" s="17">
        <f t="shared" si="90"/>
        <v>880.8497385620916</v>
      </c>
    </row>
    <row r="702" spans="2:30" x14ac:dyDescent="0.35">
      <c r="B702" s="20">
        <v>3166</v>
      </c>
      <c r="C702" s="19" t="s">
        <v>1026</v>
      </c>
      <c r="D702" s="15" t="s">
        <v>1538</v>
      </c>
      <c r="E702" s="15" t="str">
        <f t="shared" si="83"/>
        <v>MECANICO</v>
      </c>
      <c r="F702" s="15" t="str">
        <f t="shared" si="84"/>
        <v>SINDICALIZADO</v>
      </c>
      <c r="G702" s="19" t="s">
        <v>278</v>
      </c>
      <c r="H702" s="19">
        <f t="shared" si="85"/>
        <v>153</v>
      </c>
      <c r="I702" s="18">
        <f t="shared" si="86"/>
        <v>0</v>
      </c>
      <c r="J702" s="18">
        <f t="shared" si="87"/>
        <v>0</v>
      </c>
      <c r="K702" s="15" t="s">
        <v>8</v>
      </c>
      <c r="L702" s="16">
        <v>42419.399999999994</v>
      </c>
      <c r="M702" s="16">
        <v>8850</v>
      </c>
      <c r="N702" s="16">
        <v>1737.8400000000001</v>
      </c>
      <c r="O702" s="16">
        <v>4358.96</v>
      </c>
      <c r="P702" s="16">
        <v>4415.7199999999993</v>
      </c>
      <c r="Q702" s="16">
        <v>1737.8400000000001</v>
      </c>
      <c r="R702" s="16">
        <v>2873.04</v>
      </c>
      <c r="S702" s="16">
        <v>1445.2800000000002</v>
      </c>
      <c r="T702" s="16"/>
      <c r="U702" s="16">
        <v>26122.5</v>
      </c>
      <c r="V702" s="16">
        <v>57816.78</v>
      </c>
      <c r="W702" s="16"/>
      <c r="X702" s="16"/>
      <c r="Y702" s="16"/>
      <c r="Z702" s="16"/>
      <c r="AA702" s="16"/>
      <c r="AB702" s="16">
        <f t="shared" si="88"/>
        <v>151777.35999999999</v>
      </c>
      <c r="AC702" s="15">
        <v>153</v>
      </c>
      <c r="AD702" s="17">
        <f t="shared" si="90"/>
        <v>992.00888888888881</v>
      </c>
    </row>
    <row r="703" spans="2:30" x14ac:dyDescent="0.35">
      <c r="B703" s="20">
        <v>3167</v>
      </c>
      <c r="C703" s="19" t="s">
        <v>1027</v>
      </c>
      <c r="D703" s="15" t="s">
        <v>1538</v>
      </c>
      <c r="E703" s="15" t="str">
        <f t="shared" si="83"/>
        <v>MECANICO</v>
      </c>
      <c r="F703" s="15" t="str">
        <f t="shared" si="84"/>
        <v>SINDICALIZADO</v>
      </c>
      <c r="G703" s="19" t="s">
        <v>278</v>
      </c>
      <c r="H703" s="19">
        <f t="shared" si="85"/>
        <v>153</v>
      </c>
      <c r="I703" s="18">
        <f t="shared" si="86"/>
        <v>0</v>
      </c>
      <c r="J703" s="18">
        <f t="shared" si="87"/>
        <v>0</v>
      </c>
      <c r="K703" s="15" t="s">
        <v>8</v>
      </c>
      <c r="L703" s="16">
        <v>40646.51999999999</v>
      </c>
      <c r="M703" s="16">
        <v>8850</v>
      </c>
      <c r="N703" s="16">
        <v>3510.7200000000003</v>
      </c>
      <c r="O703" s="16">
        <v>4300.45</v>
      </c>
      <c r="P703" s="16">
        <v>4415.7199999999993</v>
      </c>
      <c r="Q703" s="16">
        <v>1170.24</v>
      </c>
      <c r="R703" s="16">
        <v>2873.04</v>
      </c>
      <c r="S703" s="16">
        <v>1445.2800000000002</v>
      </c>
      <c r="T703" s="16"/>
      <c r="U703" s="16">
        <v>55065</v>
      </c>
      <c r="V703" s="16">
        <v>55075.68</v>
      </c>
      <c r="W703" s="16"/>
      <c r="X703" s="16"/>
      <c r="Y703" s="16"/>
      <c r="Z703" s="16"/>
      <c r="AA703" s="16"/>
      <c r="AB703" s="16">
        <f t="shared" si="88"/>
        <v>177352.65</v>
      </c>
      <c r="AC703" s="15">
        <v>153</v>
      </c>
      <c r="AD703" s="17">
        <f t="shared" si="90"/>
        <v>1159.1676470588236</v>
      </c>
    </row>
    <row r="704" spans="2:30" x14ac:dyDescent="0.35">
      <c r="B704" s="20">
        <v>3168</v>
      </c>
      <c r="C704" s="19" t="s">
        <v>1028</v>
      </c>
      <c r="D704" s="15" t="s">
        <v>1538</v>
      </c>
      <c r="E704" s="15" t="str">
        <f t="shared" si="83"/>
        <v>AYUDANTE  PRESA DE JALES</v>
      </c>
      <c r="F704" s="15" t="str">
        <f t="shared" si="84"/>
        <v>SINDICALIZADO</v>
      </c>
      <c r="G704" s="19" t="s">
        <v>278</v>
      </c>
      <c r="H704" s="19">
        <f t="shared" si="85"/>
        <v>153</v>
      </c>
      <c r="I704" s="18">
        <f t="shared" si="86"/>
        <v>0</v>
      </c>
      <c r="J704" s="18">
        <f t="shared" si="87"/>
        <v>0</v>
      </c>
      <c r="K704" s="15" t="s">
        <v>8</v>
      </c>
      <c r="L704" s="16">
        <v>39079.489999999976</v>
      </c>
      <c r="M704" s="16">
        <v>8850</v>
      </c>
      <c r="N704" s="16">
        <v>2775.1</v>
      </c>
      <c r="O704" s="16">
        <v>4128.22</v>
      </c>
      <c r="P704" s="16">
        <v>4185.47</v>
      </c>
      <c r="Q704" s="16">
        <v>1647.54</v>
      </c>
      <c r="R704" s="16">
        <v>2722.54</v>
      </c>
      <c r="S704" s="16">
        <v>1365.67</v>
      </c>
      <c r="T704" s="16"/>
      <c r="U704" s="16">
        <v>18758.800000000007</v>
      </c>
      <c r="V704" s="16">
        <v>52611.77</v>
      </c>
      <c r="W704" s="16"/>
      <c r="X704" s="16"/>
      <c r="Y704" s="16"/>
      <c r="Z704" s="16"/>
      <c r="AA704" s="16"/>
      <c r="AB704" s="16">
        <f t="shared" si="88"/>
        <v>136124.59999999998</v>
      </c>
      <c r="AC704" s="15">
        <v>153</v>
      </c>
      <c r="AD704" s="17">
        <f t="shared" si="90"/>
        <v>889.7032679738561</v>
      </c>
    </row>
    <row r="705" spans="2:30" x14ac:dyDescent="0.35">
      <c r="B705" s="20">
        <v>3169</v>
      </c>
      <c r="C705" s="19" t="s">
        <v>1029</v>
      </c>
      <c r="D705" s="15" t="s">
        <v>1538</v>
      </c>
      <c r="E705" s="15" t="str">
        <f t="shared" si="83"/>
        <v>AUXILIAR DE FLOTACION</v>
      </c>
      <c r="F705" s="15" t="str">
        <f t="shared" si="84"/>
        <v>SINDICALIZADO</v>
      </c>
      <c r="G705" s="19" t="s">
        <v>577</v>
      </c>
      <c r="H705" s="19">
        <f t="shared" si="85"/>
        <v>153</v>
      </c>
      <c r="I705" s="18">
        <f t="shared" si="86"/>
        <v>0</v>
      </c>
      <c r="J705" s="18">
        <f t="shared" si="87"/>
        <v>0</v>
      </c>
      <c r="K705" s="15" t="s">
        <v>8</v>
      </c>
      <c r="L705" s="16">
        <v>40727.029999999955</v>
      </c>
      <c r="M705" s="16">
        <v>8850</v>
      </c>
      <c r="N705" s="16">
        <v>1127.56</v>
      </c>
      <c r="O705" s="16">
        <v>4099.6000000000004</v>
      </c>
      <c r="P705" s="16">
        <v>4185.47</v>
      </c>
      <c r="Q705" s="16">
        <v>1647.54</v>
      </c>
      <c r="R705" s="16">
        <v>2757.58</v>
      </c>
      <c r="S705" s="16">
        <v>1370.04</v>
      </c>
      <c r="T705" s="16"/>
      <c r="U705" s="16">
        <v>18758.800000000007</v>
      </c>
      <c r="V705" s="16">
        <v>52611.77</v>
      </c>
      <c r="W705" s="16"/>
      <c r="X705" s="16"/>
      <c r="Y705" s="16"/>
      <c r="Z705" s="16"/>
      <c r="AA705" s="16"/>
      <c r="AB705" s="16">
        <f t="shared" si="88"/>
        <v>136135.38999999996</v>
      </c>
      <c r="AC705" s="15">
        <v>153</v>
      </c>
      <c r="AD705" s="17">
        <f t="shared" si="90"/>
        <v>889.77379084967288</v>
      </c>
    </row>
    <row r="706" spans="2:30" x14ac:dyDescent="0.35">
      <c r="B706" s="20">
        <v>3170</v>
      </c>
      <c r="C706" s="19" t="s">
        <v>1030</v>
      </c>
      <c r="D706" s="15" t="s">
        <v>1538</v>
      </c>
      <c r="E706" s="15" t="str">
        <f t="shared" si="83"/>
        <v>AUXILIAR GENERAL</v>
      </c>
      <c r="F706" s="15" t="str">
        <f t="shared" si="84"/>
        <v>SINDICALIZADO</v>
      </c>
      <c r="G706" s="19" t="s">
        <v>577</v>
      </c>
      <c r="H706" s="19">
        <f t="shared" si="85"/>
        <v>153</v>
      </c>
      <c r="I706" s="18">
        <f t="shared" si="86"/>
        <v>1</v>
      </c>
      <c r="J706" s="18">
        <f t="shared" si="87"/>
        <v>0</v>
      </c>
      <c r="K706" s="15" t="s">
        <v>8</v>
      </c>
      <c r="L706" s="16">
        <v>40510.83999999996</v>
      </c>
      <c r="M706" s="16">
        <v>8850</v>
      </c>
      <c r="N706" s="16">
        <v>1343.75</v>
      </c>
      <c r="O706" s="16">
        <v>4076.2300000000005</v>
      </c>
      <c r="P706" s="16">
        <v>3755.4700000000003</v>
      </c>
      <c r="Q706" s="16">
        <v>1647.54</v>
      </c>
      <c r="R706" s="16">
        <v>2185.04</v>
      </c>
      <c r="S706" s="16">
        <v>1370.04</v>
      </c>
      <c r="T706" s="16"/>
      <c r="U706" s="16">
        <v>18758.800000000007</v>
      </c>
      <c r="V706" s="16">
        <v>53309.389999999992</v>
      </c>
      <c r="W706" s="16"/>
      <c r="X706" s="16">
        <v>268.75</v>
      </c>
      <c r="Y706" s="16"/>
      <c r="Z706" s="16"/>
      <c r="AA706" s="16"/>
      <c r="AB706" s="16">
        <f t="shared" si="88"/>
        <v>135538.34999999998</v>
      </c>
      <c r="AC706" s="15">
        <v>153</v>
      </c>
      <c r="AD706" s="17">
        <f t="shared" si="90"/>
        <v>885.87156862745087</v>
      </c>
    </row>
    <row r="707" spans="2:30" x14ac:dyDescent="0.35">
      <c r="B707" s="20">
        <v>3171</v>
      </c>
      <c r="C707" s="19" t="s">
        <v>1031</v>
      </c>
      <c r="D707" s="15" t="s">
        <v>1538</v>
      </c>
      <c r="E707" s="15" t="str">
        <f t="shared" si="83"/>
        <v>AUXILIAR GENERAL</v>
      </c>
      <c r="F707" s="15" t="str">
        <f t="shared" si="84"/>
        <v>SINDICALIZADO</v>
      </c>
      <c r="G707" s="19" t="s">
        <v>577</v>
      </c>
      <c r="H707" s="19">
        <f t="shared" si="85"/>
        <v>153</v>
      </c>
      <c r="I707" s="18">
        <f t="shared" si="86"/>
        <v>0</v>
      </c>
      <c r="J707" s="18">
        <f t="shared" si="87"/>
        <v>3</v>
      </c>
      <c r="K707" s="15" t="s">
        <v>8</v>
      </c>
      <c r="L707" s="16">
        <v>39097.009999999958</v>
      </c>
      <c r="M707" s="16">
        <v>8850</v>
      </c>
      <c r="N707" s="16">
        <v>2757.58</v>
      </c>
      <c r="O707" s="16">
        <v>3716.34</v>
      </c>
      <c r="P707" s="16">
        <v>3696.4600000000005</v>
      </c>
      <c r="Q707" s="16">
        <v>1647.54</v>
      </c>
      <c r="R707" s="16"/>
      <c r="S707" s="16">
        <v>752.23</v>
      </c>
      <c r="T707" s="16"/>
      <c r="U707" s="16"/>
      <c r="V707" s="16">
        <v>51538.259999999995</v>
      </c>
      <c r="W707" s="16"/>
      <c r="X707" s="16"/>
      <c r="Y707" s="16">
        <v>268.75</v>
      </c>
      <c r="Z707" s="16"/>
      <c r="AA707" s="16">
        <v>858.81</v>
      </c>
      <c r="AB707" s="16">
        <f t="shared" si="88"/>
        <v>110927.85999999996</v>
      </c>
      <c r="AC707" s="15">
        <v>153</v>
      </c>
      <c r="AD707" s="17">
        <f t="shared" si="90"/>
        <v>725.0186928104572</v>
      </c>
    </row>
    <row r="708" spans="2:30" x14ac:dyDescent="0.35">
      <c r="B708" s="20">
        <v>3173</v>
      </c>
      <c r="C708" s="19" t="s">
        <v>1032</v>
      </c>
      <c r="D708" s="15" t="s">
        <v>1538</v>
      </c>
      <c r="E708" s="15" t="str">
        <f t="shared" si="83"/>
        <v>AUXILIAR DE FILTRO</v>
      </c>
      <c r="F708" s="15" t="str">
        <f t="shared" si="84"/>
        <v>SINDICALIZADO</v>
      </c>
      <c r="G708" s="19" t="s">
        <v>1033</v>
      </c>
      <c r="H708" s="19">
        <f t="shared" si="85"/>
        <v>153</v>
      </c>
      <c r="I708" s="18">
        <f t="shared" si="86"/>
        <v>0</v>
      </c>
      <c r="J708" s="18">
        <f t="shared" si="87"/>
        <v>0</v>
      </c>
      <c r="K708" s="15" t="s">
        <v>8</v>
      </c>
      <c r="L708" s="16">
        <v>41282.049999999967</v>
      </c>
      <c r="M708" s="16">
        <v>8850</v>
      </c>
      <c r="N708" s="16">
        <v>572.54</v>
      </c>
      <c r="O708" s="16">
        <v>4049.3500000000004</v>
      </c>
      <c r="P708" s="16">
        <v>3782.34</v>
      </c>
      <c r="Q708" s="16">
        <v>1647.54</v>
      </c>
      <c r="R708" s="16">
        <v>2722.54</v>
      </c>
      <c r="S708" s="16">
        <v>1437.2300000000005</v>
      </c>
      <c r="T708" s="16"/>
      <c r="U708" s="16">
        <v>18758.800000000007</v>
      </c>
      <c r="V708" s="16">
        <v>53606.14</v>
      </c>
      <c r="W708" s="16"/>
      <c r="X708" s="16">
        <v>537.5</v>
      </c>
      <c r="Y708" s="16"/>
      <c r="Z708" s="16"/>
      <c r="AA708" s="16"/>
      <c r="AB708" s="16">
        <f t="shared" si="88"/>
        <v>136171.02999999997</v>
      </c>
      <c r="AC708" s="15">
        <v>153</v>
      </c>
      <c r="AD708" s="17">
        <f t="shared" si="90"/>
        <v>890.0067320261436</v>
      </c>
    </row>
    <row r="709" spans="2:30" x14ac:dyDescent="0.35">
      <c r="B709" s="20">
        <v>3176</v>
      </c>
      <c r="C709" s="19" t="s">
        <v>1035</v>
      </c>
      <c r="D709" s="15" t="s">
        <v>1538</v>
      </c>
      <c r="E709" s="15" t="str">
        <f t="shared" ref="E709:E772" si="91">VLOOKUP(B709,CAT,2,FALSE)</f>
        <v>OPERADOR PALA MECANICA</v>
      </c>
      <c r="F709" s="15" t="str">
        <f t="shared" ref="F709:F772" si="92">VLOOKUP(B709,CAT,3,FALSE)</f>
        <v>SINDICALIZADO</v>
      </c>
      <c r="G709" s="19" t="s">
        <v>145</v>
      </c>
      <c r="H709" s="19">
        <f t="shared" ref="H709:H772" si="93">IF(DATEDIF(G709,$I$2,"d")+1&gt;$J$2,$J$2,DATEDIF(G709,$I$2,"d")+1)</f>
        <v>153</v>
      </c>
      <c r="I709" s="18">
        <f t="shared" ref="I709:I772" si="94">IFERROR(VLOOKUP(B709,faltas,5,FALSE),0)</f>
        <v>0</v>
      </c>
      <c r="J709" s="18">
        <f t="shared" ref="J709:J772" si="95">IFERROR(VLOOKUP(B709,incapacidad,3,FALSE),0)</f>
        <v>0</v>
      </c>
      <c r="K709" s="15" t="s">
        <v>8</v>
      </c>
      <c r="L709" s="16">
        <v>40510.839999999967</v>
      </c>
      <c r="M709" s="16">
        <v>8850</v>
      </c>
      <c r="N709" s="16">
        <v>1343.75</v>
      </c>
      <c r="O709" s="16">
        <v>3963.4700000000003</v>
      </c>
      <c r="P709" s="16">
        <v>4185.47</v>
      </c>
      <c r="Q709" s="16">
        <v>1647.54</v>
      </c>
      <c r="R709" s="16">
        <v>2722.54</v>
      </c>
      <c r="S709" s="16">
        <v>1370.04</v>
      </c>
      <c r="T709" s="16"/>
      <c r="U709" s="16">
        <v>26122.5</v>
      </c>
      <c r="V709" s="16">
        <v>52611.77</v>
      </c>
      <c r="W709" s="16"/>
      <c r="X709" s="16"/>
      <c r="Y709" s="16"/>
      <c r="Z709" s="16"/>
      <c r="AA709" s="16"/>
      <c r="AB709" s="16">
        <f t="shared" ref="AB709:AB772" si="96">SUM(L709:W709)-SUM(X709:AA709)</f>
        <v>143327.91999999995</v>
      </c>
      <c r="AC709" s="15">
        <v>153</v>
      </c>
      <c r="AD709" s="17">
        <f t="shared" si="90"/>
        <v>936.78379084967287</v>
      </c>
    </row>
    <row r="710" spans="2:30" x14ac:dyDescent="0.35">
      <c r="B710" s="20">
        <v>3177</v>
      </c>
      <c r="C710" s="19" t="s">
        <v>1036</v>
      </c>
      <c r="D710" s="15" t="s">
        <v>1538</v>
      </c>
      <c r="E710" s="15" t="str">
        <f t="shared" si="91"/>
        <v>AUXILIAR GENERAL</v>
      </c>
      <c r="F710" s="15" t="str">
        <f t="shared" si="92"/>
        <v>SINDICALIZADO</v>
      </c>
      <c r="G710" s="19" t="s">
        <v>1037</v>
      </c>
      <c r="H710" s="19">
        <f t="shared" si="93"/>
        <v>153</v>
      </c>
      <c r="I710" s="18">
        <f t="shared" si="94"/>
        <v>2</v>
      </c>
      <c r="J710" s="18">
        <f t="shared" si="95"/>
        <v>57</v>
      </c>
      <c r="K710" s="15" t="s">
        <v>8</v>
      </c>
      <c r="L710" s="16">
        <v>41854.58999999996</v>
      </c>
      <c r="M710" s="16">
        <v>8850</v>
      </c>
      <c r="N710" s="16"/>
      <c r="O710" s="16">
        <v>2533.83</v>
      </c>
      <c r="P710" s="16">
        <v>2159.9300000000003</v>
      </c>
      <c r="Q710" s="16">
        <v>1110.04</v>
      </c>
      <c r="R710" s="16">
        <v>1647.54</v>
      </c>
      <c r="S710" s="16">
        <v>832.53</v>
      </c>
      <c r="T710" s="16"/>
      <c r="U710" s="16"/>
      <c r="V710" s="16">
        <v>33200.790000000008</v>
      </c>
      <c r="W710" s="16"/>
      <c r="X710" s="16">
        <v>286.27</v>
      </c>
      <c r="Y710" s="16"/>
      <c r="Z710" s="16">
        <v>555.02</v>
      </c>
      <c r="AA710" s="16">
        <v>15406.35</v>
      </c>
      <c r="AB710" s="16">
        <f t="shared" si="96"/>
        <v>75941.609999999971</v>
      </c>
      <c r="AC710" s="15">
        <v>153</v>
      </c>
      <c r="AD710" s="17">
        <f t="shared" si="90"/>
        <v>496.35039215686254</v>
      </c>
    </row>
    <row r="711" spans="2:30" x14ac:dyDescent="0.35">
      <c r="B711" s="20">
        <v>3178</v>
      </c>
      <c r="C711" s="19" t="s">
        <v>1038</v>
      </c>
      <c r="D711" s="15" t="s">
        <v>1538</v>
      </c>
      <c r="E711" s="15" t="str">
        <f t="shared" si="91"/>
        <v>AUXILIAR DE MECANICO</v>
      </c>
      <c r="F711" s="15" t="str">
        <f t="shared" si="92"/>
        <v>SINDICALIZADO</v>
      </c>
      <c r="G711" s="19" t="s">
        <v>1037</v>
      </c>
      <c r="H711" s="19">
        <f t="shared" si="93"/>
        <v>153</v>
      </c>
      <c r="I711" s="18">
        <f t="shared" si="94"/>
        <v>0</v>
      </c>
      <c r="J711" s="18">
        <f t="shared" si="95"/>
        <v>0</v>
      </c>
      <c r="K711" s="15" t="s">
        <v>8</v>
      </c>
      <c r="L711" s="16">
        <v>40242.089999999967</v>
      </c>
      <c r="M711" s="16">
        <v>8850</v>
      </c>
      <c r="N711" s="16">
        <v>1612.5</v>
      </c>
      <c r="O711" s="16">
        <v>4074.4700000000003</v>
      </c>
      <c r="P711" s="16">
        <v>4185.47</v>
      </c>
      <c r="Q711" s="16">
        <v>1647.54</v>
      </c>
      <c r="R711" s="16">
        <v>2722.54</v>
      </c>
      <c r="S711" s="16">
        <v>1370.04</v>
      </c>
      <c r="T711" s="16"/>
      <c r="U711" s="16">
        <v>18758.800000000007</v>
      </c>
      <c r="V711" s="16">
        <v>52611.77</v>
      </c>
      <c r="W711" s="16"/>
      <c r="X711" s="16"/>
      <c r="Y711" s="16"/>
      <c r="Z711" s="16"/>
      <c r="AA711" s="16"/>
      <c r="AB711" s="16">
        <f t="shared" si="96"/>
        <v>136075.21999999997</v>
      </c>
      <c r="AC711" s="15">
        <v>153</v>
      </c>
      <c r="AD711" s="17">
        <f t="shared" si="90"/>
        <v>889.38052287581684</v>
      </c>
    </row>
    <row r="712" spans="2:30" x14ac:dyDescent="0.35">
      <c r="B712" s="20">
        <v>3179</v>
      </c>
      <c r="C712" s="19" t="s">
        <v>1039</v>
      </c>
      <c r="D712" s="15" t="s">
        <v>1538</v>
      </c>
      <c r="E712" s="15" t="str">
        <f t="shared" si="91"/>
        <v>AUXILIAR DE MOLIENDA</v>
      </c>
      <c r="F712" s="15" t="str">
        <f t="shared" si="92"/>
        <v>SINDICALIZADO</v>
      </c>
      <c r="G712" s="19" t="s">
        <v>465</v>
      </c>
      <c r="H712" s="19">
        <f t="shared" si="93"/>
        <v>153</v>
      </c>
      <c r="I712" s="18">
        <f t="shared" si="94"/>
        <v>0</v>
      </c>
      <c r="J712" s="18">
        <f t="shared" si="95"/>
        <v>0</v>
      </c>
      <c r="K712" s="15" t="s">
        <v>8</v>
      </c>
      <c r="L712" s="16">
        <v>40744.549999999967</v>
      </c>
      <c r="M712" s="16">
        <v>8850</v>
      </c>
      <c r="N712" s="16">
        <v>1110.04</v>
      </c>
      <c r="O712" s="16">
        <v>3934.8500000000004</v>
      </c>
      <c r="P712" s="16">
        <v>4185.47</v>
      </c>
      <c r="Q712" s="16">
        <v>1647.54</v>
      </c>
      <c r="R712" s="16">
        <v>3295.08</v>
      </c>
      <c r="S712" s="16">
        <v>1370.04</v>
      </c>
      <c r="T712" s="16"/>
      <c r="U712" s="16">
        <v>18758.800000000007</v>
      </c>
      <c r="V712" s="16">
        <v>52611.77</v>
      </c>
      <c r="W712" s="16"/>
      <c r="X712" s="16"/>
      <c r="Y712" s="16"/>
      <c r="Z712" s="16"/>
      <c r="AA712" s="16"/>
      <c r="AB712" s="16">
        <f t="shared" si="96"/>
        <v>136508.13999999998</v>
      </c>
      <c r="AC712" s="15">
        <v>153</v>
      </c>
      <c r="AD712" s="17">
        <f t="shared" si="90"/>
        <v>892.21006535947697</v>
      </c>
    </row>
    <row r="713" spans="2:30" x14ac:dyDescent="0.35">
      <c r="B713" s="20">
        <v>3180</v>
      </c>
      <c r="C713" s="19" t="s">
        <v>1040</v>
      </c>
      <c r="D713" s="15" t="s">
        <v>1538</v>
      </c>
      <c r="E713" s="15" t="str">
        <f t="shared" si="91"/>
        <v>AUXILIAR DE FILTRO</v>
      </c>
      <c r="F713" s="15" t="str">
        <f t="shared" si="92"/>
        <v>SINDICALIZADO</v>
      </c>
      <c r="G713" s="19" t="s">
        <v>1041</v>
      </c>
      <c r="H713" s="19">
        <f t="shared" si="93"/>
        <v>153</v>
      </c>
      <c r="I713" s="18">
        <f t="shared" si="94"/>
        <v>0</v>
      </c>
      <c r="J713" s="18">
        <f t="shared" si="95"/>
        <v>0</v>
      </c>
      <c r="K713" s="15" t="s">
        <v>8</v>
      </c>
      <c r="L713" s="16">
        <v>40475.799999999967</v>
      </c>
      <c r="M713" s="16">
        <v>8850</v>
      </c>
      <c r="N713" s="16">
        <v>1378.79</v>
      </c>
      <c r="O713" s="16">
        <v>4070.9700000000003</v>
      </c>
      <c r="P713" s="16">
        <v>4185.47</v>
      </c>
      <c r="Q713" s="16">
        <v>1110.04</v>
      </c>
      <c r="R713" s="16">
        <v>2722.54</v>
      </c>
      <c r="S713" s="16">
        <v>1231.29</v>
      </c>
      <c r="T713" s="16"/>
      <c r="U713" s="16">
        <v>18758.800000000007</v>
      </c>
      <c r="V713" s="16">
        <v>53215.909999999996</v>
      </c>
      <c r="W713" s="16"/>
      <c r="X713" s="16"/>
      <c r="Y713" s="16"/>
      <c r="Z713" s="16"/>
      <c r="AA713" s="16"/>
      <c r="AB713" s="16">
        <f t="shared" si="96"/>
        <v>135999.60999999999</v>
      </c>
      <c r="AC713" s="15">
        <v>153</v>
      </c>
      <c r="AD713" s="17">
        <f t="shared" si="90"/>
        <v>888.88633986928096</v>
      </c>
    </row>
    <row r="714" spans="2:30" x14ac:dyDescent="0.35">
      <c r="B714" s="20">
        <v>3181</v>
      </c>
      <c r="C714" s="19" t="s">
        <v>1042</v>
      </c>
      <c r="D714" s="15" t="s">
        <v>1538</v>
      </c>
      <c r="E714" s="15" t="str">
        <f t="shared" si="91"/>
        <v>AYUDANTE RAPTOR</v>
      </c>
      <c r="F714" s="15" t="str">
        <f t="shared" si="92"/>
        <v>SINDICALIZADO</v>
      </c>
      <c r="G714" s="19" t="s">
        <v>876</v>
      </c>
      <c r="H714" s="19">
        <f t="shared" si="93"/>
        <v>153</v>
      </c>
      <c r="I714" s="18">
        <f t="shared" si="94"/>
        <v>0</v>
      </c>
      <c r="J714" s="18">
        <f t="shared" si="95"/>
        <v>0</v>
      </c>
      <c r="K714" s="15" t="s">
        <v>276</v>
      </c>
      <c r="L714" s="16">
        <v>42297.149999999994</v>
      </c>
      <c r="M714" s="16">
        <v>8850</v>
      </c>
      <c r="N714" s="16">
        <v>1696.38</v>
      </c>
      <c r="O714" s="16">
        <v>3385.52</v>
      </c>
      <c r="P714" s="16">
        <v>3442.08</v>
      </c>
      <c r="Q714" s="16"/>
      <c r="R714" s="16"/>
      <c r="S714" s="16"/>
      <c r="T714" s="16">
        <v>39526</v>
      </c>
      <c r="U714" s="16"/>
      <c r="V714" s="16"/>
      <c r="W714" s="16"/>
      <c r="X714" s="16"/>
      <c r="Y714" s="16"/>
      <c r="Z714" s="16">
        <v>565.46</v>
      </c>
      <c r="AA714" s="16"/>
      <c r="AB714" s="16">
        <f t="shared" si="96"/>
        <v>98631.669999999984</v>
      </c>
      <c r="AC714" s="15">
        <v>153</v>
      </c>
      <c r="AD714" s="27">
        <v>698.5</v>
      </c>
    </row>
    <row r="715" spans="2:30" x14ac:dyDescent="0.35">
      <c r="B715" s="20">
        <v>3182</v>
      </c>
      <c r="C715" s="19" t="s">
        <v>1043</v>
      </c>
      <c r="D715" s="15" t="s">
        <v>1538</v>
      </c>
      <c r="E715" s="15" t="str">
        <f t="shared" si="91"/>
        <v>AUXILIAR GENERAL</v>
      </c>
      <c r="F715" s="15" t="str">
        <f t="shared" si="92"/>
        <v>SINDICALIZADO</v>
      </c>
      <c r="G715" s="19" t="s">
        <v>110</v>
      </c>
      <c r="H715" s="19">
        <f t="shared" si="93"/>
        <v>153</v>
      </c>
      <c r="I715" s="18">
        <f t="shared" si="94"/>
        <v>3</v>
      </c>
      <c r="J715" s="18">
        <f t="shared" si="95"/>
        <v>0</v>
      </c>
      <c r="K715" s="15" t="s">
        <v>8</v>
      </c>
      <c r="L715" s="16">
        <v>40242.089999999967</v>
      </c>
      <c r="M715" s="16">
        <v>8850</v>
      </c>
      <c r="N715" s="16">
        <v>1612.5</v>
      </c>
      <c r="O715" s="16">
        <v>3698.2200000000003</v>
      </c>
      <c r="P715" s="16">
        <v>3782.34</v>
      </c>
      <c r="Q715" s="16">
        <v>1647.54</v>
      </c>
      <c r="R715" s="16">
        <v>3295.08</v>
      </c>
      <c r="S715" s="16">
        <v>1370.04</v>
      </c>
      <c r="T715" s="16"/>
      <c r="U715" s="16">
        <v>18758.800000000007</v>
      </c>
      <c r="V715" s="16">
        <v>52248.959999999999</v>
      </c>
      <c r="W715" s="16"/>
      <c r="X715" s="16">
        <v>268.75</v>
      </c>
      <c r="Y715" s="16"/>
      <c r="Z715" s="16"/>
      <c r="AA715" s="16"/>
      <c r="AB715" s="16">
        <f t="shared" si="96"/>
        <v>135236.81999999998</v>
      </c>
      <c r="AC715" s="15">
        <v>153</v>
      </c>
      <c r="AD715" s="17">
        <f t="shared" ref="AD715:AD754" si="97">AB715/AC715</f>
        <v>883.90078431372535</v>
      </c>
    </row>
    <row r="716" spans="2:30" x14ac:dyDescent="0.35">
      <c r="B716" s="20">
        <v>3183</v>
      </c>
      <c r="C716" s="19" t="s">
        <v>1461</v>
      </c>
      <c r="D716" s="15" t="s">
        <v>1538</v>
      </c>
      <c r="E716" s="15" t="str">
        <f t="shared" si="91"/>
        <v>AYUDANTE GENERAL</v>
      </c>
      <c r="F716" s="15" t="str">
        <f t="shared" si="92"/>
        <v>SINDICALIZADO</v>
      </c>
      <c r="G716" s="19" t="s">
        <v>1551</v>
      </c>
      <c r="H716" s="19">
        <f t="shared" si="93"/>
        <v>153</v>
      </c>
      <c r="I716" s="18">
        <f t="shared" si="94"/>
        <v>5</v>
      </c>
      <c r="J716" s="18">
        <f t="shared" si="95"/>
        <v>0</v>
      </c>
      <c r="K716" s="15" t="s">
        <v>276</v>
      </c>
      <c r="L716" s="16">
        <v>41048.340000000011</v>
      </c>
      <c r="M716" s="16">
        <v>8850</v>
      </c>
      <c r="N716" s="16">
        <v>806.25</v>
      </c>
      <c r="O716" s="16">
        <v>3993.8500000000004</v>
      </c>
      <c r="P716" s="16">
        <v>2546.08</v>
      </c>
      <c r="Q716" s="16"/>
      <c r="R716" s="16"/>
      <c r="S716" s="16"/>
      <c r="T716" s="16">
        <v>30016.720000000001</v>
      </c>
      <c r="U716" s="16"/>
      <c r="V716" s="16"/>
      <c r="W716" s="16"/>
      <c r="X716" s="16">
        <v>806.25</v>
      </c>
      <c r="Y716" s="16">
        <v>268.75</v>
      </c>
      <c r="Z716" s="16"/>
      <c r="AA716" s="16"/>
      <c r="AB716" s="16">
        <f t="shared" si="96"/>
        <v>86186.24000000002</v>
      </c>
      <c r="AC716" s="15">
        <v>153</v>
      </c>
      <c r="AD716" s="17">
        <f t="shared" si="97"/>
        <v>563.30875816993478</v>
      </c>
    </row>
    <row r="717" spans="2:30" x14ac:dyDescent="0.35">
      <c r="B717" s="20">
        <v>3184</v>
      </c>
      <c r="C717" s="19" t="s">
        <v>1044</v>
      </c>
      <c r="D717" s="15" t="s">
        <v>1538</v>
      </c>
      <c r="E717" s="15" t="str">
        <f t="shared" si="91"/>
        <v>SUPERVISOR DE MOLIENDA Y FLOTACIÓN</v>
      </c>
      <c r="F717" s="15" t="str">
        <f t="shared" si="92"/>
        <v>EMPLEADO</v>
      </c>
      <c r="G717" s="19" t="s">
        <v>251</v>
      </c>
      <c r="H717" s="19">
        <f t="shared" si="93"/>
        <v>153</v>
      </c>
      <c r="I717" s="18">
        <f t="shared" si="94"/>
        <v>0</v>
      </c>
      <c r="J717" s="18">
        <f t="shared" si="95"/>
        <v>0</v>
      </c>
      <c r="K717" s="15" t="s">
        <v>8</v>
      </c>
      <c r="L717" s="16">
        <v>49595.699999999983</v>
      </c>
      <c r="M717" s="16">
        <v>8850</v>
      </c>
      <c r="N717" s="16"/>
      <c r="O717" s="16">
        <v>4372.83</v>
      </c>
      <c r="P717" s="16">
        <v>4959.57</v>
      </c>
      <c r="Q717" s="16">
        <v>1986.6000000000001</v>
      </c>
      <c r="R717" s="16"/>
      <c r="S717" s="16">
        <v>810.45999999999992</v>
      </c>
      <c r="T717" s="16">
        <v>37572.78</v>
      </c>
      <c r="U717" s="16"/>
      <c r="V717" s="16">
        <v>39531.9</v>
      </c>
      <c r="W717" s="16">
        <v>2859.68</v>
      </c>
      <c r="X717" s="16"/>
      <c r="Y717" s="16"/>
      <c r="Z717" s="16"/>
      <c r="AA717" s="16"/>
      <c r="AB717" s="16">
        <f t="shared" si="96"/>
        <v>150539.51999999999</v>
      </c>
      <c r="AC717" s="15">
        <v>153</v>
      </c>
      <c r="AD717" s="17">
        <f t="shared" si="97"/>
        <v>983.91843137254898</v>
      </c>
    </row>
    <row r="718" spans="2:30" x14ac:dyDescent="0.35">
      <c r="B718" s="20">
        <v>3185</v>
      </c>
      <c r="C718" s="19" t="s">
        <v>1045</v>
      </c>
      <c r="D718" s="15" t="s">
        <v>1538</v>
      </c>
      <c r="E718" s="15" t="str">
        <f t="shared" si="91"/>
        <v>AUXILIAR GENERAL</v>
      </c>
      <c r="F718" s="15" t="str">
        <f t="shared" si="92"/>
        <v>SINDICALIZADO</v>
      </c>
      <c r="G718" s="19" t="s">
        <v>885</v>
      </c>
      <c r="H718" s="19">
        <f t="shared" si="93"/>
        <v>153</v>
      </c>
      <c r="I718" s="18">
        <f t="shared" si="94"/>
        <v>1</v>
      </c>
      <c r="J718" s="18">
        <f t="shared" si="95"/>
        <v>0</v>
      </c>
      <c r="K718" s="15" t="s">
        <v>8</v>
      </c>
      <c r="L718" s="16">
        <v>40744.549999999959</v>
      </c>
      <c r="M718" s="16">
        <v>8850</v>
      </c>
      <c r="N718" s="16">
        <v>1110.04</v>
      </c>
      <c r="O718" s="16">
        <v>4049.34</v>
      </c>
      <c r="P718" s="16">
        <v>4185.47</v>
      </c>
      <c r="Q718" s="16">
        <v>1647.54</v>
      </c>
      <c r="R718" s="16">
        <v>1075</v>
      </c>
      <c r="S718" s="16">
        <v>1365.67</v>
      </c>
      <c r="T718" s="16"/>
      <c r="U718" s="16">
        <v>18758.800000000007</v>
      </c>
      <c r="V718" s="16">
        <v>52611.77</v>
      </c>
      <c r="W718" s="16"/>
      <c r="X718" s="16"/>
      <c r="Y718" s="16"/>
      <c r="Z718" s="16"/>
      <c r="AA718" s="16"/>
      <c r="AB718" s="16">
        <f t="shared" si="96"/>
        <v>134398.17999999996</v>
      </c>
      <c r="AC718" s="15">
        <v>153</v>
      </c>
      <c r="AD718" s="17">
        <f t="shared" si="97"/>
        <v>878.41947712418278</v>
      </c>
    </row>
    <row r="719" spans="2:30" x14ac:dyDescent="0.35">
      <c r="B719" s="20">
        <v>3186</v>
      </c>
      <c r="C719" s="19" t="s">
        <v>1046</v>
      </c>
      <c r="D719" s="15" t="s">
        <v>1538</v>
      </c>
      <c r="E719" s="15" t="str">
        <f t="shared" si="91"/>
        <v>AUXILIAR GENERAL</v>
      </c>
      <c r="F719" s="15" t="str">
        <f t="shared" si="92"/>
        <v>SINDICALIZADO</v>
      </c>
      <c r="G719" s="19" t="s">
        <v>166</v>
      </c>
      <c r="H719" s="19">
        <f t="shared" si="93"/>
        <v>153</v>
      </c>
      <c r="I719" s="18">
        <f t="shared" si="94"/>
        <v>1</v>
      </c>
      <c r="J719" s="18">
        <f t="shared" si="95"/>
        <v>0</v>
      </c>
      <c r="K719" s="15" t="s">
        <v>8</v>
      </c>
      <c r="L719" s="16">
        <v>40995.779999999962</v>
      </c>
      <c r="M719" s="16">
        <v>8850</v>
      </c>
      <c r="N719" s="16">
        <v>858.81</v>
      </c>
      <c r="O719" s="16">
        <v>3692.96</v>
      </c>
      <c r="P719" s="16">
        <v>3621.69</v>
      </c>
      <c r="Q719" s="16">
        <v>1647.54</v>
      </c>
      <c r="R719" s="16">
        <v>537.5</v>
      </c>
      <c r="S719" s="16">
        <v>1365.67</v>
      </c>
      <c r="T719" s="16"/>
      <c r="U719" s="16"/>
      <c r="V719" s="16">
        <v>50545.62</v>
      </c>
      <c r="W719" s="16"/>
      <c r="X719" s="16">
        <v>286.27</v>
      </c>
      <c r="Y719" s="16"/>
      <c r="Z719" s="16">
        <v>1343.75</v>
      </c>
      <c r="AA719" s="16"/>
      <c r="AB719" s="16">
        <f t="shared" si="96"/>
        <v>110485.54999999996</v>
      </c>
      <c r="AC719" s="15">
        <v>153</v>
      </c>
      <c r="AD719" s="17">
        <f t="shared" si="97"/>
        <v>722.12777777777751</v>
      </c>
    </row>
    <row r="720" spans="2:30" x14ac:dyDescent="0.35">
      <c r="B720" s="20">
        <v>3187</v>
      </c>
      <c r="C720" s="19" t="s">
        <v>1047</v>
      </c>
      <c r="D720" s="15" t="s">
        <v>1538</v>
      </c>
      <c r="E720" s="15" t="str">
        <f t="shared" si="91"/>
        <v>AUXILIAR GENERAL</v>
      </c>
      <c r="F720" s="15" t="str">
        <f t="shared" si="92"/>
        <v>SINDICALIZADO</v>
      </c>
      <c r="G720" s="19" t="s">
        <v>166</v>
      </c>
      <c r="H720" s="19">
        <f t="shared" si="93"/>
        <v>153</v>
      </c>
      <c r="I720" s="18">
        <f t="shared" si="94"/>
        <v>0</v>
      </c>
      <c r="J720" s="18">
        <f t="shared" si="95"/>
        <v>0</v>
      </c>
      <c r="K720" s="15" t="s">
        <v>8</v>
      </c>
      <c r="L720" s="16">
        <v>40475.799999999967</v>
      </c>
      <c r="M720" s="16">
        <v>8850</v>
      </c>
      <c r="N720" s="16">
        <v>1378.79</v>
      </c>
      <c r="O720" s="16">
        <v>3743.2200000000003</v>
      </c>
      <c r="P720" s="16">
        <v>4185.47</v>
      </c>
      <c r="Q720" s="16">
        <v>1110.04</v>
      </c>
      <c r="R720" s="16"/>
      <c r="S720" s="16">
        <v>1437.2300000000005</v>
      </c>
      <c r="T720" s="16"/>
      <c r="U720" s="16"/>
      <c r="V720" s="16">
        <v>52208.639999999999</v>
      </c>
      <c r="W720" s="16"/>
      <c r="X720" s="16"/>
      <c r="Y720" s="16"/>
      <c r="Z720" s="16"/>
      <c r="AA720" s="16"/>
      <c r="AB720" s="16">
        <f t="shared" si="96"/>
        <v>113389.18999999997</v>
      </c>
      <c r="AC720" s="15">
        <v>153</v>
      </c>
      <c r="AD720" s="17">
        <f t="shared" si="97"/>
        <v>741.10581699346392</v>
      </c>
    </row>
    <row r="721" spans="2:30" x14ac:dyDescent="0.35">
      <c r="B721" s="20">
        <v>3188</v>
      </c>
      <c r="C721" s="19" t="s">
        <v>1552</v>
      </c>
      <c r="D721" s="15" t="s">
        <v>1538</v>
      </c>
      <c r="E721" s="15" t="str">
        <f t="shared" si="91"/>
        <v>AUXILIAR GENERAL</v>
      </c>
      <c r="F721" s="15" t="str">
        <f t="shared" si="92"/>
        <v>SINDICALIZADO</v>
      </c>
      <c r="G721" s="19" t="s">
        <v>1049</v>
      </c>
      <c r="H721" s="19">
        <f t="shared" si="93"/>
        <v>153</v>
      </c>
      <c r="I721" s="18">
        <f t="shared" si="94"/>
        <v>0</v>
      </c>
      <c r="J721" s="18">
        <f t="shared" si="95"/>
        <v>1</v>
      </c>
      <c r="K721" s="15" t="s">
        <v>8</v>
      </c>
      <c r="L721" s="16">
        <v>41585.83999999996</v>
      </c>
      <c r="M721" s="16">
        <v>8850</v>
      </c>
      <c r="N721" s="16">
        <v>268.75</v>
      </c>
      <c r="O721" s="16">
        <v>3909.71</v>
      </c>
      <c r="P721" s="16">
        <v>3965.21</v>
      </c>
      <c r="Q721" s="16">
        <v>1647.54</v>
      </c>
      <c r="R721" s="16">
        <v>2722.54</v>
      </c>
      <c r="S721" s="16">
        <v>1365.67</v>
      </c>
      <c r="T721" s="16"/>
      <c r="U721" s="16"/>
      <c r="V721" s="16">
        <v>49718.94</v>
      </c>
      <c r="W721" s="16"/>
      <c r="X721" s="16"/>
      <c r="Y721" s="16"/>
      <c r="Z721" s="16">
        <v>1933.81</v>
      </c>
      <c r="AA721" s="16">
        <v>268.75</v>
      </c>
      <c r="AB721" s="16">
        <f t="shared" si="96"/>
        <v>111831.63999999996</v>
      </c>
      <c r="AC721" s="15">
        <v>153</v>
      </c>
      <c r="AD721" s="17">
        <f t="shared" si="97"/>
        <v>730.92575163398669</v>
      </c>
    </row>
    <row r="722" spans="2:30" x14ac:dyDescent="0.35">
      <c r="B722" s="20">
        <v>3191</v>
      </c>
      <c r="C722" s="19" t="s">
        <v>1050</v>
      </c>
      <c r="D722" s="15" t="s">
        <v>1538</v>
      </c>
      <c r="E722" s="15" t="str">
        <f t="shared" si="91"/>
        <v>AUXILIAR LABORATORIO METALURGICO</v>
      </c>
      <c r="F722" s="15" t="str">
        <f t="shared" si="92"/>
        <v>SINDICALIZADO</v>
      </c>
      <c r="G722" s="19" t="s">
        <v>268</v>
      </c>
      <c r="H722" s="19">
        <f t="shared" si="93"/>
        <v>153</v>
      </c>
      <c r="I722" s="18">
        <f t="shared" si="94"/>
        <v>0</v>
      </c>
      <c r="J722" s="18">
        <f t="shared" si="95"/>
        <v>0</v>
      </c>
      <c r="K722" s="15" t="s">
        <v>8</v>
      </c>
      <c r="L722" s="16">
        <v>40779.58999999996</v>
      </c>
      <c r="M722" s="16">
        <v>8850</v>
      </c>
      <c r="N722" s="16">
        <v>1075</v>
      </c>
      <c r="O722" s="16">
        <v>3329.57</v>
      </c>
      <c r="P722" s="16">
        <v>4156.8500000000004</v>
      </c>
      <c r="Q722" s="16">
        <v>1647.54</v>
      </c>
      <c r="R722" s="16">
        <v>2185.04</v>
      </c>
      <c r="S722" s="16">
        <v>1370.04</v>
      </c>
      <c r="T722" s="16"/>
      <c r="U722" s="16">
        <v>7503.52</v>
      </c>
      <c r="V722" s="16">
        <v>52253.93</v>
      </c>
      <c r="W722" s="16"/>
      <c r="X722" s="16"/>
      <c r="Y722" s="16"/>
      <c r="Z722" s="16">
        <v>286.27</v>
      </c>
      <c r="AA722" s="16"/>
      <c r="AB722" s="16">
        <f t="shared" si="96"/>
        <v>122864.80999999995</v>
      </c>
      <c r="AC722" s="15">
        <v>153</v>
      </c>
      <c r="AD722" s="17">
        <f t="shared" si="97"/>
        <v>803.03797385620885</v>
      </c>
    </row>
    <row r="723" spans="2:30" x14ac:dyDescent="0.35">
      <c r="B723" s="20">
        <v>3192</v>
      </c>
      <c r="C723" s="19" t="s">
        <v>1051</v>
      </c>
      <c r="D723" s="15" t="s">
        <v>1538</v>
      </c>
      <c r="E723" s="15" t="str">
        <f t="shared" si="91"/>
        <v>AUXILIAR GENERAL</v>
      </c>
      <c r="F723" s="15" t="str">
        <f t="shared" si="92"/>
        <v>SINDICALIZADO</v>
      </c>
      <c r="G723" s="19" t="s">
        <v>905</v>
      </c>
      <c r="H723" s="19">
        <f t="shared" si="93"/>
        <v>153</v>
      </c>
      <c r="I723" s="18">
        <f t="shared" si="94"/>
        <v>0</v>
      </c>
      <c r="J723" s="18">
        <f t="shared" si="95"/>
        <v>0</v>
      </c>
      <c r="K723" s="15" t="s">
        <v>8</v>
      </c>
      <c r="L723" s="16">
        <v>40510.839999999967</v>
      </c>
      <c r="M723" s="16">
        <v>8850</v>
      </c>
      <c r="N723" s="16">
        <v>1343.75</v>
      </c>
      <c r="O723" s="16">
        <v>3825.59</v>
      </c>
      <c r="P723" s="16">
        <v>4158.59</v>
      </c>
      <c r="Q723" s="16">
        <v>1647.54</v>
      </c>
      <c r="R723" s="16">
        <v>3295.08</v>
      </c>
      <c r="S723" s="16">
        <v>1370.04</v>
      </c>
      <c r="T723" s="16"/>
      <c r="U723" s="16"/>
      <c r="V723" s="16">
        <v>52248.959999999999</v>
      </c>
      <c r="W723" s="16"/>
      <c r="X723" s="16"/>
      <c r="Y723" s="16"/>
      <c r="Z723" s="16">
        <v>268.75</v>
      </c>
      <c r="AA723" s="16"/>
      <c r="AB723" s="16">
        <f t="shared" si="96"/>
        <v>116981.63999999996</v>
      </c>
      <c r="AC723" s="15">
        <v>153</v>
      </c>
      <c r="AD723" s="17">
        <f t="shared" si="97"/>
        <v>764.58588235294087</v>
      </c>
    </row>
    <row r="724" spans="2:30" x14ac:dyDescent="0.35">
      <c r="B724" s="20">
        <v>3193</v>
      </c>
      <c r="C724" s="19" t="s">
        <v>1052</v>
      </c>
      <c r="D724" s="15" t="s">
        <v>1538</v>
      </c>
      <c r="E724" s="15" t="str">
        <f t="shared" si="91"/>
        <v>AUXILIAR GENERAL</v>
      </c>
      <c r="F724" s="15" t="str">
        <f t="shared" si="92"/>
        <v>SINDICALIZADO</v>
      </c>
      <c r="G724" s="19" t="s">
        <v>476</v>
      </c>
      <c r="H724" s="19">
        <f t="shared" si="93"/>
        <v>153</v>
      </c>
      <c r="I724" s="18">
        <f t="shared" si="94"/>
        <v>0</v>
      </c>
      <c r="J724" s="18">
        <f t="shared" si="95"/>
        <v>0</v>
      </c>
      <c r="K724" s="15" t="s">
        <v>8</v>
      </c>
      <c r="L724" s="16">
        <v>41854.58999999996</v>
      </c>
      <c r="M724" s="16">
        <v>8850</v>
      </c>
      <c r="N724" s="16"/>
      <c r="O724" s="16">
        <v>4101.34</v>
      </c>
      <c r="P724" s="16">
        <v>4158.59</v>
      </c>
      <c r="Q724" s="16">
        <v>1647.54</v>
      </c>
      <c r="R724" s="16">
        <v>2722.54</v>
      </c>
      <c r="S724" s="16">
        <v>273.14</v>
      </c>
      <c r="T724" s="16"/>
      <c r="U724" s="16"/>
      <c r="V724" s="16">
        <v>50180.779999999992</v>
      </c>
      <c r="W724" s="16"/>
      <c r="X724" s="16"/>
      <c r="Y724" s="16"/>
      <c r="Z724" s="16">
        <v>268.75</v>
      </c>
      <c r="AA724" s="16"/>
      <c r="AB724" s="16">
        <f t="shared" si="96"/>
        <v>113519.76999999996</v>
      </c>
      <c r="AC724" s="15">
        <v>153</v>
      </c>
      <c r="AD724" s="17">
        <f t="shared" si="97"/>
        <v>741.95928104575137</v>
      </c>
    </row>
    <row r="725" spans="2:30" x14ac:dyDescent="0.35">
      <c r="B725" s="20">
        <v>3196</v>
      </c>
      <c r="C725" s="19" t="s">
        <v>1054</v>
      </c>
      <c r="D725" s="15" t="s">
        <v>1538</v>
      </c>
      <c r="E725" s="15" t="str">
        <f t="shared" si="91"/>
        <v>AUXILIAR GENERAL</v>
      </c>
      <c r="F725" s="15" t="str">
        <f t="shared" si="92"/>
        <v>SINDICALIZADO</v>
      </c>
      <c r="G725" s="19" t="s">
        <v>187</v>
      </c>
      <c r="H725" s="19">
        <f t="shared" si="93"/>
        <v>153</v>
      </c>
      <c r="I725" s="18">
        <f t="shared" si="94"/>
        <v>0</v>
      </c>
      <c r="J725" s="18">
        <f t="shared" si="95"/>
        <v>0</v>
      </c>
      <c r="K725" s="15" t="s">
        <v>8</v>
      </c>
      <c r="L725" s="16">
        <v>40709.510000000009</v>
      </c>
      <c r="M725" s="16">
        <v>8850</v>
      </c>
      <c r="N725" s="16">
        <v>1145.08</v>
      </c>
      <c r="O725" s="16">
        <v>3632.2100000000005</v>
      </c>
      <c r="P725" s="16">
        <v>4185.47</v>
      </c>
      <c r="Q725" s="16">
        <v>1647.54</v>
      </c>
      <c r="R725" s="16"/>
      <c r="S725" s="16">
        <v>1365.67</v>
      </c>
      <c r="T725" s="16"/>
      <c r="U725" s="16"/>
      <c r="V725" s="16">
        <v>52611.77</v>
      </c>
      <c r="W725" s="16"/>
      <c r="X725" s="16"/>
      <c r="Y725" s="16"/>
      <c r="Z725" s="16"/>
      <c r="AA725" s="16"/>
      <c r="AB725" s="16">
        <f t="shared" si="96"/>
        <v>114147.25</v>
      </c>
      <c r="AC725" s="15">
        <v>153</v>
      </c>
      <c r="AD725" s="17">
        <f t="shared" si="97"/>
        <v>746.06045751633985</v>
      </c>
    </row>
    <row r="726" spans="2:30" x14ac:dyDescent="0.35">
      <c r="B726" s="20">
        <v>3197</v>
      </c>
      <c r="C726" s="19" t="s">
        <v>1055</v>
      </c>
      <c r="D726" s="15" t="s">
        <v>1538</v>
      </c>
      <c r="E726" s="15" t="str">
        <f t="shared" si="91"/>
        <v>AUXILIAR GENERAL</v>
      </c>
      <c r="F726" s="15" t="str">
        <f t="shared" si="92"/>
        <v>SINDICALIZADO</v>
      </c>
      <c r="G726" s="19" t="s">
        <v>187</v>
      </c>
      <c r="H726" s="19">
        <f t="shared" si="93"/>
        <v>153</v>
      </c>
      <c r="I726" s="18">
        <f t="shared" si="94"/>
        <v>1</v>
      </c>
      <c r="J726" s="18">
        <f t="shared" si="95"/>
        <v>0</v>
      </c>
      <c r="K726" s="15" t="s">
        <v>8</v>
      </c>
      <c r="L726" s="16">
        <v>41854.590000000004</v>
      </c>
      <c r="M726" s="16">
        <v>8850</v>
      </c>
      <c r="N726" s="16"/>
      <c r="O726" s="16">
        <v>3037.44</v>
      </c>
      <c r="P726" s="16">
        <v>3753.7200000000003</v>
      </c>
      <c r="Q726" s="16">
        <v>1647.54</v>
      </c>
      <c r="R726" s="16"/>
      <c r="S726" s="16">
        <v>1437.23</v>
      </c>
      <c r="T726" s="16"/>
      <c r="U726" s="16"/>
      <c r="V726" s="16">
        <v>50881.56</v>
      </c>
      <c r="W726" s="16"/>
      <c r="X726" s="16">
        <v>268.75</v>
      </c>
      <c r="Y726" s="16"/>
      <c r="Z726" s="16">
        <v>1092.52</v>
      </c>
      <c r="AA726" s="16"/>
      <c r="AB726" s="16">
        <f t="shared" si="96"/>
        <v>110100.81000000001</v>
      </c>
      <c r="AC726" s="15">
        <v>153</v>
      </c>
      <c r="AD726" s="17">
        <f t="shared" si="97"/>
        <v>719.61313725490209</v>
      </c>
    </row>
    <row r="727" spans="2:30" x14ac:dyDescent="0.35">
      <c r="B727" s="20">
        <v>3198</v>
      </c>
      <c r="C727" s="19" t="s">
        <v>1463</v>
      </c>
      <c r="D727" s="15" t="s">
        <v>1538</v>
      </c>
      <c r="E727" s="15" t="str">
        <f t="shared" si="91"/>
        <v>AUXILIAR GENERAL</v>
      </c>
      <c r="F727" s="15" t="str">
        <f t="shared" si="92"/>
        <v>SINDICALIZADO</v>
      </c>
      <c r="G727" s="19" t="s">
        <v>1544</v>
      </c>
      <c r="H727" s="19">
        <f t="shared" si="93"/>
        <v>153</v>
      </c>
      <c r="I727" s="18">
        <f t="shared" si="94"/>
        <v>1</v>
      </c>
      <c r="J727" s="18">
        <f t="shared" si="95"/>
        <v>0</v>
      </c>
      <c r="K727" s="15" t="s">
        <v>8</v>
      </c>
      <c r="L727" s="16">
        <v>41854.590000000004</v>
      </c>
      <c r="M727" s="16">
        <v>8850</v>
      </c>
      <c r="N727" s="16"/>
      <c r="O727" s="16">
        <v>3770.0800000000004</v>
      </c>
      <c r="P727" s="16">
        <v>3675.44</v>
      </c>
      <c r="Q727" s="16">
        <v>1110.04</v>
      </c>
      <c r="R727" s="16">
        <v>2220.08</v>
      </c>
      <c r="S727" s="16">
        <v>1370.04</v>
      </c>
      <c r="T727" s="16"/>
      <c r="U727" s="16"/>
      <c r="V727" s="16">
        <v>50814.37</v>
      </c>
      <c r="W727" s="16"/>
      <c r="X727" s="16">
        <v>286.27</v>
      </c>
      <c r="Y727" s="16"/>
      <c r="Z727" s="16">
        <v>806.25</v>
      </c>
      <c r="AA727" s="16"/>
      <c r="AB727" s="16">
        <f t="shared" si="96"/>
        <v>112572.12000000001</v>
      </c>
      <c r="AC727" s="15">
        <v>153</v>
      </c>
      <c r="AD727" s="17">
        <f t="shared" si="97"/>
        <v>735.76549019607853</v>
      </c>
    </row>
    <row r="728" spans="2:30" x14ac:dyDescent="0.35">
      <c r="B728" s="20">
        <v>3199</v>
      </c>
      <c r="C728" s="19" t="s">
        <v>1464</v>
      </c>
      <c r="D728" s="15" t="s">
        <v>1538</v>
      </c>
      <c r="E728" s="15" t="str">
        <f t="shared" si="91"/>
        <v>AUXILIAR GENERAL</v>
      </c>
      <c r="F728" s="15" t="str">
        <f t="shared" si="92"/>
        <v>SINDICALIZADO</v>
      </c>
      <c r="G728" s="19" t="s">
        <v>1551</v>
      </c>
      <c r="H728" s="19">
        <f t="shared" si="93"/>
        <v>153</v>
      </c>
      <c r="I728" s="18">
        <f t="shared" si="94"/>
        <v>2</v>
      </c>
      <c r="J728" s="18">
        <f t="shared" si="95"/>
        <v>5</v>
      </c>
      <c r="K728" s="15" t="s">
        <v>8</v>
      </c>
      <c r="L728" s="16">
        <v>41854.590000000004</v>
      </c>
      <c r="M728" s="16">
        <v>8850</v>
      </c>
      <c r="N728" s="16"/>
      <c r="O728" s="16">
        <v>3685.9600000000005</v>
      </c>
      <c r="P728" s="16">
        <v>3209.8100000000004</v>
      </c>
      <c r="Q728" s="16">
        <v>1647.54</v>
      </c>
      <c r="R728" s="16">
        <v>537.5</v>
      </c>
      <c r="S728" s="16">
        <v>1294.0999999999999</v>
      </c>
      <c r="T728" s="16"/>
      <c r="U728" s="16"/>
      <c r="V728" s="16">
        <v>50100.18</v>
      </c>
      <c r="W728" s="16"/>
      <c r="X728" s="16">
        <v>555.02</v>
      </c>
      <c r="Y728" s="16"/>
      <c r="Z728" s="16"/>
      <c r="AA728" s="16">
        <v>1431.35</v>
      </c>
      <c r="AB728" s="16">
        <f t="shared" si="96"/>
        <v>109193.31</v>
      </c>
      <c r="AC728" s="15">
        <v>153</v>
      </c>
      <c r="AD728" s="17">
        <f t="shared" si="97"/>
        <v>713.6817647058823</v>
      </c>
    </row>
    <row r="729" spans="2:30" x14ac:dyDescent="0.35">
      <c r="B729" s="20">
        <v>3200</v>
      </c>
      <c r="C729" s="19" t="s">
        <v>1465</v>
      </c>
      <c r="D729" s="15" t="s">
        <v>1538</v>
      </c>
      <c r="E729" s="15" t="str">
        <f t="shared" si="91"/>
        <v>AUXILIAR GENERAL</v>
      </c>
      <c r="F729" s="15" t="str">
        <f t="shared" si="92"/>
        <v>SINDICALIZADO</v>
      </c>
      <c r="G729" s="19" t="s">
        <v>1546</v>
      </c>
      <c r="H729" s="19">
        <f t="shared" si="93"/>
        <v>153</v>
      </c>
      <c r="I729" s="18">
        <f t="shared" si="94"/>
        <v>0</v>
      </c>
      <c r="J729" s="18">
        <f t="shared" si="95"/>
        <v>0</v>
      </c>
      <c r="K729" s="15" t="s">
        <v>8</v>
      </c>
      <c r="L729" s="16">
        <v>41854.590000000011</v>
      </c>
      <c r="M729" s="16">
        <v>8850</v>
      </c>
      <c r="N729" s="16"/>
      <c r="O729" s="16">
        <v>4185.47</v>
      </c>
      <c r="P729" s="16">
        <v>4185.47</v>
      </c>
      <c r="Q729" s="16">
        <v>1647.54</v>
      </c>
      <c r="R729" s="16"/>
      <c r="S729" s="16">
        <v>1437.23</v>
      </c>
      <c r="T729" s="16"/>
      <c r="U729" s="16"/>
      <c r="V729" s="16">
        <v>52611.76999999999</v>
      </c>
      <c r="W729" s="16"/>
      <c r="X729" s="16"/>
      <c r="Y729" s="16"/>
      <c r="Z729" s="16"/>
      <c r="AA729" s="16"/>
      <c r="AB729" s="16">
        <f t="shared" si="96"/>
        <v>114772.07</v>
      </c>
      <c r="AC729" s="15">
        <v>153</v>
      </c>
      <c r="AD729" s="17">
        <f t="shared" si="97"/>
        <v>750.14424836601313</v>
      </c>
    </row>
    <row r="730" spans="2:30" x14ac:dyDescent="0.35">
      <c r="B730" s="20">
        <v>3201</v>
      </c>
      <c r="C730" s="19" t="s">
        <v>1466</v>
      </c>
      <c r="D730" s="15" t="s">
        <v>1538</v>
      </c>
      <c r="E730" s="15" t="str">
        <f t="shared" si="91"/>
        <v>AUXILIAR GENERAL</v>
      </c>
      <c r="F730" s="15" t="str">
        <f t="shared" si="92"/>
        <v>SINDICALIZADO</v>
      </c>
      <c r="G730" s="19" t="s">
        <v>1543</v>
      </c>
      <c r="H730" s="19">
        <f t="shared" si="93"/>
        <v>153</v>
      </c>
      <c r="I730" s="18">
        <f t="shared" si="94"/>
        <v>0</v>
      </c>
      <c r="J730" s="18">
        <f t="shared" si="95"/>
        <v>0</v>
      </c>
      <c r="K730" s="15" t="s">
        <v>8</v>
      </c>
      <c r="L730" s="16">
        <v>41854.590000000011</v>
      </c>
      <c r="M730" s="16">
        <v>8850</v>
      </c>
      <c r="N730" s="16"/>
      <c r="O730" s="16">
        <v>3992.0900000000006</v>
      </c>
      <c r="P730" s="16">
        <v>4185.47</v>
      </c>
      <c r="Q730" s="16">
        <v>1110.04</v>
      </c>
      <c r="R730" s="16"/>
      <c r="S730" s="16">
        <v>1302.8499999999999</v>
      </c>
      <c r="T730" s="16"/>
      <c r="U730" s="16"/>
      <c r="V730" s="16">
        <v>51805.52</v>
      </c>
      <c r="W730" s="16"/>
      <c r="X730" s="16"/>
      <c r="Y730" s="16"/>
      <c r="Z730" s="16"/>
      <c r="AA730" s="16"/>
      <c r="AB730" s="16">
        <f t="shared" si="96"/>
        <v>113100.56000000001</v>
      </c>
      <c r="AC730" s="15">
        <v>153</v>
      </c>
      <c r="AD730" s="17">
        <f t="shared" si="97"/>
        <v>739.21934640522886</v>
      </c>
    </row>
    <row r="731" spans="2:30" x14ac:dyDescent="0.35">
      <c r="B731" s="20">
        <v>3202</v>
      </c>
      <c r="C731" s="19" t="s">
        <v>1467</v>
      </c>
      <c r="D731" s="15" t="s">
        <v>1538</v>
      </c>
      <c r="E731" s="15" t="str">
        <f t="shared" si="91"/>
        <v>AUXILIAR GENERAL</v>
      </c>
      <c r="F731" s="15" t="str">
        <f t="shared" si="92"/>
        <v>SINDICALIZADO</v>
      </c>
      <c r="G731" s="19" t="s">
        <v>1550</v>
      </c>
      <c r="H731" s="19">
        <f t="shared" si="93"/>
        <v>75</v>
      </c>
      <c r="I731" s="18">
        <f t="shared" si="94"/>
        <v>0</v>
      </c>
      <c r="J731" s="18">
        <f t="shared" si="95"/>
        <v>0</v>
      </c>
      <c r="K731" s="15" t="s">
        <v>8</v>
      </c>
      <c r="L731" s="16">
        <v>20892.090000000011</v>
      </c>
      <c r="M731" s="16">
        <v>3540</v>
      </c>
      <c r="N731" s="16"/>
      <c r="O731" s="16">
        <v>1976.4499999999998</v>
      </c>
      <c r="P731" s="16">
        <v>2089.1999999999998</v>
      </c>
      <c r="Q731" s="16">
        <v>1110.04</v>
      </c>
      <c r="R731" s="16"/>
      <c r="S731" s="16">
        <v>563.77</v>
      </c>
      <c r="T731" s="16"/>
      <c r="U731" s="16"/>
      <c r="V731" s="16">
        <v>26610.219999999998</v>
      </c>
      <c r="W731" s="16"/>
      <c r="X731" s="16"/>
      <c r="Y731" s="16"/>
      <c r="Z731" s="16"/>
      <c r="AA731" s="16"/>
      <c r="AB731" s="16">
        <f t="shared" si="96"/>
        <v>56781.770000000011</v>
      </c>
      <c r="AC731" s="15">
        <v>153</v>
      </c>
      <c r="AD731" s="17">
        <f t="shared" si="97"/>
        <v>371.12267973856217</v>
      </c>
    </row>
    <row r="732" spans="2:30" s="28" customFormat="1" x14ac:dyDescent="0.35">
      <c r="B732" s="33">
        <v>3205</v>
      </c>
      <c r="C732" s="32" t="s">
        <v>1470</v>
      </c>
      <c r="D732" s="28" t="s">
        <v>1538</v>
      </c>
      <c r="E732" s="28" t="str">
        <f t="shared" si="91"/>
        <v>AUXILIAR GENERAL</v>
      </c>
      <c r="F732" s="28" t="str">
        <f t="shared" si="92"/>
        <v>SINDICALIZADO</v>
      </c>
      <c r="G732" s="32" t="s">
        <v>1545</v>
      </c>
      <c r="H732" s="32">
        <f t="shared" si="93"/>
        <v>27</v>
      </c>
      <c r="I732" s="31">
        <f t="shared" si="94"/>
        <v>0</v>
      </c>
      <c r="J732" s="31">
        <f t="shared" si="95"/>
        <v>0</v>
      </c>
      <c r="K732" s="28" t="s">
        <v>8</v>
      </c>
      <c r="L732" s="29">
        <v>7729.2900000000045</v>
      </c>
      <c r="M732" s="29">
        <v>1770</v>
      </c>
      <c r="N732" s="29"/>
      <c r="O732" s="29">
        <v>772.92</v>
      </c>
      <c r="P732" s="29">
        <v>772.92</v>
      </c>
      <c r="Q732" s="29">
        <v>572.54</v>
      </c>
      <c r="R732" s="29"/>
      <c r="S732" s="29">
        <v>143.13</v>
      </c>
      <c r="T732" s="29"/>
      <c r="U732" s="29"/>
      <c r="V732" s="29">
        <v>9733.18</v>
      </c>
      <c r="W732" s="29"/>
      <c r="X732" s="29"/>
      <c r="Y732" s="29"/>
      <c r="Z732" s="29"/>
      <c r="AA732" s="29"/>
      <c r="AB732" s="29">
        <f t="shared" si="96"/>
        <v>21493.980000000003</v>
      </c>
      <c r="AC732" s="28">
        <v>153</v>
      </c>
      <c r="AD732" s="30">
        <f t="shared" si="97"/>
        <v>140.48352941176472</v>
      </c>
    </row>
    <row r="733" spans="2:30" s="28" customFormat="1" x14ac:dyDescent="0.35">
      <c r="B733" s="33">
        <v>3206</v>
      </c>
      <c r="C733" s="32" t="s">
        <v>1471</v>
      </c>
      <c r="D733" s="28" t="s">
        <v>1538</v>
      </c>
      <c r="E733" s="28" t="str">
        <f t="shared" si="91"/>
        <v>AUXILIAR GENERAL</v>
      </c>
      <c r="F733" s="28" t="str">
        <f t="shared" si="92"/>
        <v>SINDICALIZADO</v>
      </c>
      <c r="G733" s="32" t="s">
        <v>1549</v>
      </c>
      <c r="H733" s="32">
        <f t="shared" si="93"/>
        <v>6</v>
      </c>
      <c r="I733" s="31">
        <f t="shared" si="94"/>
        <v>0</v>
      </c>
      <c r="J733" s="31">
        <f t="shared" si="95"/>
        <v>0</v>
      </c>
      <c r="K733" s="28" t="s">
        <v>8</v>
      </c>
      <c r="L733" s="29">
        <v>1717.62</v>
      </c>
      <c r="M733" s="29"/>
      <c r="N733" s="29"/>
      <c r="O733" s="29">
        <v>171.76</v>
      </c>
      <c r="P733" s="29">
        <v>171.76</v>
      </c>
      <c r="Q733" s="29"/>
      <c r="R733" s="29"/>
      <c r="S733" s="29"/>
      <c r="T733" s="29"/>
      <c r="U733" s="29"/>
      <c r="V733" s="29">
        <v>2147.02</v>
      </c>
      <c r="W733" s="29"/>
      <c r="X733" s="29"/>
      <c r="Y733" s="29"/>
      <c r="Z733" s="29"/>
      <c r="AA733" s="29"/>
      <c r="AB733" s="29">
        <f t="shared" si="96"/>
        <v>4208.16</v>
      </c>
      <c r="AC733" s="28">
        <v>153</v>
      </c>
      <c r="AD733" s="30">
        <f t="shared" si="97"/>
        <v>27.504313725490196</v>
      </c>
    </row>
    <row r="734" spans="2:30" x14ac:dyDescent="0.35">
      <c r="B734" s="20">
        <v>4001</v>
      </c>
      <c r="C734" s="19" t="s">
        <v>1056</v>
      </c>
      <c r="D734" s="15" t="s">
        <v>1538</v>
      </c>
      <c r="E734" s="15" t="str">
        <f t="shared" si="91"/>
        <v>SUPERVISOR DE BOMBEO</v>
      </c>
      <c r="F734" s="15" t="str">
        <f t="shared" si="92"/>
        <v>EMPLEADO</v>
      </c>
      <c r="G734" s="19" t="s">
        <v>1059</v>
      </c>
      <c r="H734" s="19">
        <f t="shared" si="93"/>
        <v>153</v>
      </c>
      <c r="I734" s="18">
        <f t="shared" si="94"/>
        <v>0</v>
      </c>
      <c r="J734" s="18">
        <f t="shared" si="95"/>
        <v>0</v>
      </c>
      <c r="K734" s="15" t="s">
        <v>276</v>
      </c>
      <c r="L734" s="16">
        <v>71585.859999999986</v>
      </c>
      <c r="M734" s="16">
        <v>8850</v>
      </c>
      <c r="N734" s="16">
        <v>1359</v>
      </c>
      <c r="O734" s="16">
        <v>7245.7900000000009</v>
      </c>
      <c r="P734" s="16">
        <v>7294.4900000000007</v>
      </c>
      <c r="Q734" s="16">
        <v>973.96</v>
      </c>
      <c r="R734" s="16"/>
      <c r="S734" s="16"/>
      <c r="T734" s="16"/>
      <c r="U734" s="16">
        <v>95545.95</v>
      </c>
      <c r="V734" s="16">
        <v>26894.240000000002</v>
      </c>
      <c r="W734" s="16">
        <v>4910.04</v>
      </c>
      <c r="X734" s="16"/>
      <c r="Y734" s="16"/>
      <c r="Z734" s="16"/>
      <c r="AA734" s="16"/>
      <c r="AB734" s="16">
        <f t="shared" si="96"/>
        <v>224659.33</v>
      </c>
      <c r="AC734" s="15">
        <v>153</v>
      </c>
      <c r="AD734" s="17">
        <f t="shared" si="97"/>
        <v>1468.3616339869279</v>
      </c>
    </row>
    <row r="735" spans="2:30" x14ac:dyDescent="0.35">
      <c r="B735" s="20">
        <v>4002</v>
      </c>
      <c r="C735" s="19" t="s">
        <v>1060</v>
      </c>
      <c r="D735" s="15" t="s">
        <v>1538</v>
      </c>
      <c r="E735" s="15" t="str">
        <f t="shared" si="91"/>
        <v>AUXILIAR GENERAL</v>
      </c>
      <c r="F735" s="15" t="str">
        <f t="shared" si="92"/>
        <v>SINDICALIZADO</v>
      </c>
      <c r="G735" s="19" t="s">
        <v>41</v>
      </c>
      <c r="H735" s="19">
        <f t="shared" si="93"/>
        <v>153</v>
      </c>
      <c r="I735" s="18">
        <f t="shared" si="94"/>
        <v>0</v>
      </c>
      <c r="J735" s="18">
        <f t="shared" si="95"/>
        <v>0</v>
      </c>
      <c r="K735" s="15" t="s">
        <v>276</v>
      </c>
      <c r="L735" s="16">
        <v>39330.720000000008</v>
      </c>
      <c r="M735" s="16">
        <v>8850</v>
      </c>
      <c r="N735" s="16">
        <v>2523.87</v>
      </c>
      <c r="O735" s="16">
        <v>3748.46</v>
      </c>
      <c r="P735" s="16">
        <v>4158.59</v>
      </c>
      <c r="Q735" s="16"/>
      <c r="R735" s="16"/>
      <c r="S735" s="16"/>
      <c r="T735" s="16"/>
      <c r="U735" s="16">
        <v>23005</v>
      </c>
      <c r="V735" s="16">
        <v>9581.1699999999983</v>
      </c>
      <c r="W735" s="16"/>
      <c r="X735" s="16"/>
      <c r="Y735" s="16"/>
      <c r="Z735" s="16">
        <v>268.75</v>
      </c>
      <c r="AA735" s="16"/>
      <c r="AB735" s="16">
        <f t="shared" si="96"/>
        <v>90929.060000000012</v>
      </c>
      <c r="AC735" s="15">
        <v>153</v>
      </c>
      <c r="AD735" s="17">
        <f t="shared" si="97"/>
        <v>594.30758169934643</v>
      </c>
    </row>
    <row r="736" spans="2:30" x14ac:dyDescent="0.35">
      <c r="B736" s="20">
        <v>4003</v>
      </c>
      <c r="C736" s="19" t="s">
        <v>1061</v>
      </c>
      <c r="D736" s="15" t="s">
        <v>1538</v>
      </c>
      <c r="E736" s="15" t="str">
        <f t="shared" si="91"/>
        <v>SOLDADOR EQUIPO MINERO</v>
      </c>
      <c r="F736" s="15" t="str">
        <f t="shared" si="92"/>
        <v>SINDICALIZADO</v>
      </c>
      <c r="G736" s="19" t="s">
        <v>41</v>
      </c>
      <c r="H736" s="19">
        <f t="shared" si="93"/>
        <v>153</v>
      </c>
      <c r="I736" s="18">
        <f t="shared" si="94"/>
        <v>8</v>
      </c>
      <c r="J736" s="18">
        <f t="shared" si="95"/>
        <v>5</v>
      </c>
      <c r="K736" s="15" t="s">
        <v>276</v>
      </c>
      <c r="L736" s="16">
        <v>41869.319999999992</v>
      </c>
      <c r="M736" s="16">
        <v>8850</v>
      </c>
      <c r="N736" s="16">
        <v>2287.92</v>
      </c>
      <c r="O736" s="16">
        <v>2564.3599999999997</v>
      </c>
      <c r="P736" s="16">
        <v>2915.78</v>
      </c>
      <c r="Q736" s="16"/>
      <c r="R736" s="16"/>
      <c r="S736" s="16">
        <v>150.66</v>
      </c>
      <c r="T736" s="16">
        <v>92953.400000000009</v>
      </c>
      <c r="U736" s="16"/>
      <c r="V736" s="16"/>
      <c r="W736" s="16"/>
      <c r="X736" s="16">
        <v>886.44</v>
      </c>
      <c r="Y736" s="16"/>
      <c r="Z736" s="16"/>
      <c r="AA736" s="16">
        <v>1419</v>
      </c>
      <c r="AB736" s="16">
        <f t="shared" si="96"/>
        <v>149286</v>
      </c>
      <c r="AC736" s="15">
        <v>153</v>
      </c>
      <c r="AD736" s="17">
        <f t="shared" si="97"/>
        <v>975.72549019607845</v>
      </c>
    </row>
    <row r="737" spans="2:30" x14ac:dyDescent="0.35">
      <c r="B737" s="20">
        <v>4004</v>
      </c>
      <c r="C737" s="19" t="s">
        <v>1064</v>
      </c>
      <c r="D737" s="15" t="s">
        <v>1538</v>
      </c>
      <c r="E737" s="15" t="str">
        <f t="shared" si="91"/>
        <v>AYUDANTE GENERAL</v>
      </c>
      <c r="F737" s="15" t="str">
        <f t="shared" si="92"/>
        <v>SINDICALIZADO</v>
      </c>
      <c r="G737" s="19" t="s">
        <v>1065</v>
      </c>
      <c r="H737" s="19">
        <f t="shared" si="93"/>
        <v>153</v>
      </c>
      <c r="I737" s="18">
        <f t="shared" si="94"/>
        <v>3</v>
      </c>
      <c r="J737" s="18">
        <f t="shared" si="95"/>
        <v>5</v>
      </c>
      <c r="K737" s="15" t="s">
        <v>276</v>
      </c>
      <c r="L737" s="16">
        <v>41854.590000000011</v>
      </c>
      <c r="M737" s="16">
        <v>8850</v>
      </c>
      <c r="N737" s="16"/>
      <c r="O737" s="16">
        <v>3913.2200000000003</v>
      </c>
      <c r="P737" s="16">
        <v>3594.82</v>
      </c>
      <c r="Q737" s="16"/>
      <c r="R737" s="16"/>
      <c r="S737" s="16">
        <v>268.76</v>
      </c>
      <c r="T737" s="16"/>
      <c r="U737" s="16">
        <v>15533.800000000003</v>
      </c>
      <c r="V737" s="16">
        <v>17506.87</v>
      </c>
      <c r="W737" s="16"/>
      <c r="X737" s="16">
        <v>286.27</v>
      </c>
      <c r="Y737" s="16"/>
      <c r="Z737" s="16">
        <v>268.75</v>
      </c>
      <c r="AA737" s="16">
        <v>1343.75</v>
      </c>
      <c r="AB737" s="16">
        <f t="shared" si="96"/>
        <v>89623.290000000008</v>
      </c>
      <c r="AC737" s="15">
        <v>153</v>
      </c>
      <c r="AD737" s="17">
        <f t="shared" si="97"/>
        <v>585.77313725490205</v>
      </c>
    </row>
    <row r="738" spans="2:30" s="28" customFormat="1" x14ac:dyDescent="0.35">
      <c r="B738" s="33">
        <v>4005</v>
      </c>
      <c r="C738" s="32" t="s">
        <v>1473</v>
      </c>
      <c r="D738" s="28" t="s">
        <v>1538</v>
      </c>
      <c r="E738" s="28" t="str">
        <f t="shared" si="91"/>
        <v>AYUDANTE GENERAL</v>
      </c>
      <c r="F738" s="28" t="str">
        <f t="shared" si="92"/>
        <v>SINDICALIZADO</v>
      </c>
      <c r="G738" s="32" t="s">
        <v>1545</v>
      </c>
      <c r="H738" s="32">
        <f t="shared" si="93"/>
        <v>27</v>
      </c>
      <c r="I738" s="31">
        <f t="shared" si="94"/>
        <v>0</v>
      </c>
      <c r="J738" s="31">
        <f t="shared" si="95"/>
        <v>0</v>
      </c>
      <c r="K738" s="28" t="s">
        <v>276</v>
      </c>
      <c r="L738" s="29">
        <v>7729.2900000000045</v>
      </c>
      <c r="M738" s="29">
        <v>1770</v>
      </c>
      <c r="N738" s="29"/>
      <c r="O738" s="29">
        <v>772.92</v>
      </c>
      <c r="P738" s="29">
        <v>772.92</v>
      </c>
      <c r="Q738" s="29">
        <v>572.54</v>
      </c>
      <c r="R738" s="29"/>
      <c r="S738" s="29"/>
      <c r="T738" s="29"/>
      <c r="U738" s="29"/>
      <c r="V738" s="29">
        <v>2379.62</v>
      </c>
      <c r="W738" s="29"/>
      <c r="X738" s="29"/>
      <c r="Y738" s="29"/>
      <c r="Z738" s="29"/>
      <c r="AA738" s="29"/>
      <c r="AB738" s="29">
        <f t="shared" si="96"/>
        <v>13997.290000000005</v>
      </c>
      <c r="AC738" s="28">
        <v>153</v>
      </c>
      <c r="AD738" s="30">
        <f t="shared" si="97"/>
        <v>91.485555555555578</v>
      </c>
    </row>
    <row r="739" spans="2:30" x14ac:dyDescent="0.35">
      <c r="B739" s="20">
        <v>4007</v>
      </c>
      <c r="C739" s="19" t="s">
        <v>1066</v>
      </c>
      <c r="D739" s="15" t="s">
        <v>1538</v>
      </c>
      <c r="E739" s="15" t="str">
        <f t="shared" si="91"/>
        <v>OPERADOR DE BOMBA</v>
      </c>
      <c r="F739" s="15" t="str">
        <f t="shared" si="92"/>
        <v>SINDICALIZADO</v>
      </c>
      <c r="G739" s="19" t="s">
        <v>41</v>
      </c>
      <c r="H739" s="19">
        <f t="shared" si="93"/>
        <v>153</v>
      </c>
      <c r="I739" s="18">
        <f t="shared" si="94"/>
        <v>0</v>
      </c>
      <c r="J739" s="18">
        <f t="shared" si="95"/>
        <v>0</v>
      </c>
      <c r="K739" s="15" t="s">
        <v>276</v>
      </c>
      <c r="L739" s="16">
        <v>41048.340000000011</v>
      </c>
      <c r="M739" s="16">
        <v>8850</v>
      </c>
      <c r="N739" s="16">
        <v>806.25</v>
      </c>
      <c r="O739" s="16">
        <v>4077.9700000000003</v>
      </c>
      <c r="P739" s="16">
        <v>4185.47</v>
      </c>
      <c r="Q739" s="16">
        <v>1647.54</v>
      </c>
      <c r="R739" s="16"/>
      <c r="S739" s="16">
        <v>1370.0500000000002</v>
      </c>
      <c r="T739" s="16"/>
      <c r="U739" s="16">
        <v>10642.5</v>
      </c>
      <c r="V739" s="16">
        <v>51266.060000000005</v>
      </c>
      <c r="W739" s="16"/>
      <c r="X739" s="16"/>
      <c r="Y739" s="16"/>
      <c r="Z739" s="16"/>
      <c r="AA739" s="16"/>
      <c r="AB739" s="16">
        <f t="shared" si="96"/>
        <v>123894.18000000002</v>
      </c>
      <c r="AC739" s="15">
        <v>153</v>
      </c>
      <c r="AD739" s="17">
        <f t="shared" si="97"/>
        <v>809.76588235294128</v>
      </c>
    </row>
    <row r="740" spans="2:30" s="28" customFormat="1" x14ac:dyDescent="0.35">
      <c r="B740" s="33">
        <v>4008</v>
      </c>
      <c r="C740" s="32" t="s">
        <v>1474</v>
      </c>
      <c r="D740" s="28" t="s">
        <v>1538</v>
      </c>
      <c r="E740" s="28" t="str">
        <f t="shared" si="91"/>
        <v>AYUDANTE GENERAL</v>
      </c>
      <c r="F740" s="28" t="str">
        <f t="shared" si="92"/>
        <v>SINDICALIZADO</v>
      </c>
      <c r="G740" s="32" t="s">
        <v>1549</v>
      </c>
      <c r="H740" s="32">
        <f t="shared" si="93"/>
        <v>6</v>
      </c>
      <c r="I740" s="31">
        <f t="shared" si="94"/>
        <v>0</v>
      </c>
      <c r="J740" s="31">
        <f t="shared" si="95"/>
        <v>0</v>
      </c>
      <c r="K740" s="28" t="s">
        <v>276</v>
      </c>
      <c r="L740" s="29">
        <v>1717.62</v>
      </c>
      <c r="M740" s="29"/>
      <c r="N740" s="29"/>
      <c r="O740" s="29">
        <v>171.76</v>
      </c>
      <c r="P740" s="29">
        <v>171.76</v>
      </c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>
        <f t="shared" si="96"/>
        <v>2061.14</v>
      </c>
      <c r="AC740" s="28">
        <v>153</v>
      </c>
      <c r="AD740" s="30">
        <f t="shared" si="97"/>
        <v>13.471503267973855</v>
      </c>
    </row>
    <row r="741" spans="2:30" x14ac:dyDescent="0.35">
      <c r="B741" s="20">
        <v>4014</v>
      </c>
      <c r="C741" s="19" t="s">
        <v>1067</v>
      </c>
      <c r="D741" s="15" t="s">
        <v>1538</v>
      </c>
      <c r="E741" s="15" t="str">
        <f t="shared" si="91"/>
        <v>OPERADOR DE GRUA</v>
      </c>
      <c r="F741" s="15" t="str">
        <f t="shared" si="92"/>
        <v>SINDICALIZADO</v>
      </c>
      <c r="G741" s="19" t="s">
        <v>41</v>
      </c>
      <c r="H741" s="19">
        <f t="shared" si="93"/>
        <v>153</v>
      </c>
      <c r="I741" s="18">
        <f t="shared" si="94"/>
        <v>0</v>
      </c>
      <c r="J741" s="18">
        <f t="shared" si="95"/>
        <v>0</v>
      </c>
      <c r="K741" s="15" t="s">
        <v>276</v>
      </c>
      <c r="L741" s="16">
        <v>46565.24</v>
      </c>
      <c r="M741" s="16">
        <v>8850</v>
      </c>
      <c r="N741" s="16">
        <v>2197.2999999999997</v>
      </c>
      <c r="O741" s="16">
        <v>4265.82</v>
      </c>
      <c r="P741" s="16">
        <v>4876.25</v>
      </c>
      <c r="Q741" s="16"/>
      <c r="R741" s="16"/>
      <c r="S741" s="16"/>
      <c r="T741" s="16"/>
      <c r="U741" s="16">
        <v>32465</v>
      </c>
      <c r="V741" s="16">
        <v>6151.88</v>
      </c>
      <c r="W741" s="16"/>
      <c r="X741" s="16"/>
      <c r="Y741" s="16"/>
      <c r="Z741" s="16"/>
      <c r="AA741" s="16"/>
      <c r="AB741" s="16">
        <f t="shared" si="96"/>
        <v>105371.49</v>
      </c>
      <c r="AC741" s="15">
        <v>153</v>
      </c>
      <c r="AD741" s="17">
        <f t="shared" si="97"/>
        <v>688.70254901960789</v>
      </c>
    </row>
    <row r="742" spans="2:30" x14ac:dyDescent="0.35">
      <c r="B742" s="20">
        <v>4015</v>
      </c>
      <c r="C742" s="19" t="s">
        <v>1070</v>
      </c>
      <c r="D742" s="15" t="s">
        <v>1538</v>
      </c>
      <c r="E742" s="15" t="str">
        <f t="shared" si="91"/>
        <v>AUXILIAR GENERAL</v>
      </c>
      <c r="F742" s="15" t="str">
        <f t="shared" si="92"/>
        <v>SINDICALIZADO</v>
      </c>
      <c r="G742" s="19" t="s">
        <v>41</v>
      </c>
      <c r="H742" s="19">
        <f t="shared" si="93"/>
        <v>153</v>
      </c>
      <c r="I742" s="18">
        <f t="shared" si="94"/>
        <v>2</v>
      </c>
      <c r="J742" s="18">
        <f t="shared" si="95"/>
        <v>0</v>
      </c>
      <c r="K742" s="15" t="s">
        <v>276</v>
      </c>
      <c r="L742" s="16">
        <v>39704.590000000011</v>
      </c>
      <c r="M742" s="16">
        <v>8850</v>
      </c>
      <c r="N742" s="16">
        <v>2150</v>
      </c>
      <c r="O742" s="16">
        <v>4158.59</v>
      </c>
      <c r="P742" s="16">
        <v>4158.59</v>
      </c>
      <c r="Q742" s="16"/>
      <c r="R742" s="16"/>
      <c r="S742" s="16"/>
      <c r="T742" s="16"/>
      <c r="U742" s="16">
        <v>28003.800000000007</v>
      </c>
      <c r="V742" s="16">
        <v>4000</v>
      </c>
      <c r="W742" s="16"/>
      <c r="X742" s="16"/>
      <c r="Y742" s="16"/>
      <c r="Z742" s="16">
        <v>268.75</v>
      </c>
      <c r="AA742" s="16"/>
      <c r="AB742" s="16">
        <f t="shared" si="96"/>
        <v>90756.82</v>
      </c>
      <c r="AC742" s="15">
        <v>153</v>
      </c>
      <c r="AD742" s="17">
        <f t="shared" si="97"/>
        <v>593.18183006535958</v>
      </c>
    </row>
    <row r="743" spans="2:30" x14ac:dyDescent="0.35">
      <c r="B743" s="20">
        <v>4016</v>
      </c>
      <c r="C743" s="19" t="s">
        <v>1072</v>
      </c>
      <c r="D743" s="15" t="s">
        <v>1538</v>
      </c>
      <c r="E743" s="15" t="str">
        <f t="shared" si="91"/>
        <v>OPERADOR GENERAL</v>
      </c>
      <c r="F743" s="15" t="str">
        <f t="shared" si="92"/>
        <v>SINDICALIZADO</v>
      </c>
      <c r="G743" s="19" t="s">
        <v>41</v>
      </c>
      <c r="H743" s="19">
        <f t="shared" si="93"/>
        <v>153</v>
      </c>
      <c r="I743" s="18">
        <f t="shared" si="94"/>
        <v>0</v>
      </c>
      <c r="J743" s="18">
        <f t="shared" si="95"/>
        <v>0</v>
      </c>
      <c r="K743" s="15" t="s">
        <v>276</v>
      </c>
      <c r="L743" s="16">
        <v>74983.849999999991</v>
      </c>
      <c r="M743" s="16">
        <v>8850</v>
      </c>
      <c r="N743" s="16">
        <v>4137.04</v>
      </c>
      <c r="O743" s="16">
        <v>7912.1299999999992</v>
      </c>
      <c r="P743" s="16">
        <v>7912.1299999999992</v>
      </c>
      <c r="Q743" s="16"/>
      <c r="R743" s="16"/>
      <c r="S743" s="16"/>
      <c r="T743" s="16"/>
      <c r="U743" s="16">
        <v>22630.800000000003</v>
      </c>
      <c r="V743" s="16">
        <v>12000</v>
      </c>
      <c r="W743" s="16"/>
      <c r="X743" s="16"/>
      <c r="Y743" s="16"/>
      <c r="Z743" s="16"/>
      <c r="AA743" s="16"/>
      <c r="AB743" s="16">
        <f t="shared" si="96"/>
        <v>138425.95000000001</v>
      </c>
      <c r="AC743" s="15">
        <v>153</v>
      </c>
      <c r="AD743" s="17">
        <f t="shared" si="97"/>
        <v>904.74477124183011</v>
      </c>
    </row>
    <row r="744" spans="2:30" x14ac:dyDescent="0.35">
      <c r="B744" s="20">
        <v>4020</v>
      </c>
      <c r="C744" s="19" t="s">
        <v>1074</v>
      </c>
      <c r="D744" s="15" t="s">
        <v>1538</v>
      </c>
      <c r="E744" s="15" t="str">
        <f t="shared" si="91"/>
        <v>MECANICO EQUIPO MINERO</v>
      </c>
      <c r="F744" s="15" t="str">
        <f t="shared" si="92"/>
        <v>SINDICALIZADO</v>
      </c>
      <c r="G744" s="19" t="s">
        <v>41</v>
      </c>
      <c r="H744" s="19">
        <f t="shared" si="93"/>
        <v>153</v>
      </c>
      <c r="I744" s="18">
        <f t="shared" si="94"/>
        <v>1</v>
      </c>
      <c r="J744" s="18">
        <f t="shared" si="95"/>
        <v>0</v>
      </c>
      <c r="K744" s="15" t="s">
        <v>276</v>
      </c>
      <c r="L744" s="16">
        <v>40758.819999999992</v>
      </c>
      <c r="M744" s="16">
        <v>8850</v>
      </c>
      <c r="N744" s="16">
        <v>1918.9099999999999</v>
      </c>
      <c r="O744" s="16">
        <v>4267.76</v>
      </c>
      <c r="P744" s="16">
        <v>4267.76</v>
      </c>
      <c r="Q744" s="16"/>
      <c r="R744" s="16"/>
      <c r="S744" s="16">
        <v>145.82</v>
      </c>
      <c r="T744" s="16">
        <v>127754.34</v>
      </c>
      <c r="U744" s="16"/>
      <c r="V744" s="16"/>
      <c r="W744" s="16"/>
      <c r="X744" s="16"/>
      <c r="Y744" s="16"/>
      <c r="Z744" s="16"/>
      <c r="AA744" s="16"/>
      <c r="AB744" s="16">
        <f t="shared" si="96"/>
        <v>187963.41</v>
      </c>
      <c r="AC744" s="15">
        <v>153</v>
      </c>
      <c r="AD744" s="17">
        <f t="shared" si="97"/>
        <v>1228.5190196078431</v>
      </c>
    </row>
    <row r="745" spans="2:30" x14ac:dyDescent="0.35">
      <c r="B745" s="20">
        <v>4023</v>
      </c>
      <c r="C745" s="19" t="s">
        <v>1076</v>
      </c>
      <c r="D745" s="15" t="s">
        <v>1538</v>
      </c>
      <c r="E745" s="15" t="str">
        <f t="shared" si="91"/>
        <v>AUX. MECANICO  EQUIPO MINERO</v>
      </c>
      <c r="F745" s="15" t="str">
        <f t="shared" si="92"/>
        <v>SINDICALIZADO</v>
      </c>
      <c r="G745" s="19" t="s">
        <v>41</v>
      </c>
      <c r="H745" s="19">
        <f t="shared" si="93"/>
        <v>153</v>
      </c>
      <c r="I745" s="18">
        <f t="shared" si="94"/>
        <v>4</v>
      </c>
      <c r="J745" s="18">
        <f t="shared" si="95"/>
        <v>0</v>
      </c>
      <c r="K745" s="15" t="s">
        <v>276</v>
      </c>
      <c r="L745" s="16">
        <v>39973.340000000011</v>
      </c>
      <c r="M745" s="16">
        <v>8850</v>
      </c>
      <c r="N745" s="16">
        <v>1881.25</v>
      </c>
      <c r="O745" s="16">
        <v>4074.4700000000003</v>
      </c>
      <c r="P745" s="16">
        <v>3379.21</v>
      </c>
      <c r="Q745" s="16"/>
      <c r="R745" s="16"/>
      <c r="S745" s="16"/>
      <c r="T745" s="16">
        <v>57076.640000000007</v>
      </c>
      <c r="U745" s="16"/>
      <c r="V745" s="16"/>
      <c r="W745" s="16"/>
      <c r="X745" s="16">
        <v>537.5</v>
      </c>
      <c r="Y745" s="16"/>
      <c r="Z745" s="16"/>
      <c r="AA745" s="16"/>
      <c r="AB745" s="16">
        <f t="shared" si="96"/>
        <v>114697.41000000002</v>
      </c>
      <c r="AC745" s="15">
        <v>153</v>
      </c>
      <c r="AD745" s="17">
        <f t="shared" si="97"/>
        <v>749.65627450980401</v>
      </c>
    </row>
    <row r="746" spans="2:30" x14ac:dyDescent="0.35">
      <c r="B746" s="20">
        <v>4059</v>
      </c>
      <c r="C746" s="19" t="s">
        <v>1078</v>
      </c>
      <c r="D746" s="15" t="s">
        <v>1538</v>
      </c>
      <c r="E746" s="15" t="str">
        <f t="shared" si="91"/>
        <v>SUPERVISOR MANTTO MECANICO</v>
      </c>
      <c r="F746" s="15" t="str">
        <f t="shared" si="92"/>
        <v>EMPLEADO</v>
      </c>
      <c r="G746" s="19" t="s">
        <v>1080</v>
      </c>
      <c r="H746" s="19">
        <f t="shared" si="93"/>
        <v>153</v>
      </c>
      <c r="I746" s="18">
        <f t="shared" si="94"/>
        <v>0</v>
      </c>
      <c r="J746" s="18">
        <f t="shared" si="95"/>
        <v>0</v>
      </c>
      <c r="K746" s="15" t="s">
        <v>276</v>
      </c>
      <c r="L746" s="16">
        <v>61791.799999999988</v>
      </c>
      <c r="M746" s="16">
        <v>8850</v>
      </c>
      <c r="N746" s="16">
        <v>3262.3</v>
      </c>
      <c r="O746" s="16">
        <v>6375.12</v>
      </c>
      <c r="P746" s="16">
        <v>6505.41</v>
      </c>
      <c r="Q746" s="16"/>
      <c r="R746" s="16"/>
      <c r="S746" s="16"/>
      <c r="T746" s="16"/>
      <c r="U746" s="16">
        <v>145671.28000000003</v>
      </c>
      <c r="V746" s="16"/>
      <c r="W746" s="16">
        <v>4786.67</v>
      </c>
      <c r="X746" s="16"/>
      <c r="Y746" s="16"/>
      <c r="Z746" s="16"/>
      <c r="AA746" s="16"/>
      <c r="AB746" s="16">
        <f t="shared" si="96"/>
        <v>237242.58000000005</v>
      </c>
      <c r="AC746" s="15">
        <v>153</v>
      </c>
      <c r="AD746" s="17">
        <f t="shared" si="97"/>
        <v>1550.605098039216</v>
      </c>
    </row>
    <row r="747" spans="2:30" x14ac:dyDescent="0.35">
      <c r="B747" s="20">
        <v>4060</v>
      </c>
      <c r="C747" s="19" t="s">
        <v>1081</v>
      </c>
      <c r="D747" s="15" t="s">
        <v>1538</v>
      </c>
      <c r="E747" s="15" t="str">
        <f t="shared" si="91"/>
        <v>SOLDADOR EQUIPO MINERO</v>
      </c>
      <c r="F747" s="15" t="str">
        <f t="shared" si="92"/>
        <v>SINDICALIZADO</v>
      </c>
      <c r="G747" s="19" t="s">
        <v>1082</v>
      </c>
      <c r="H747" s="19">
        <f t="shared" si="93"/>
        <v>153</v>
      </c>
      <c r="I747" s="18">
        <f t="shared" si="94"/>
        <v>1</v>
      </c>
      <c r="J747" s="18">
        <f t="shared" si="95"/>
        <v>0</v>
      </c>
      <c r="K747" s="15" t="s">
        <v>276</v>
      </c>
      <c r="L747" s="16">
        <v>42454.439999999995</v>
      </c>
      <c r="M747" s="16">
        <v>8850</v>
      </c>
      <c r="N747" s="16">
        <v>1702.8</v>
      </c>
      <c r="O747" s="16">
        <v>3250.74</v>
      </c>
      <c r="P747" s="16">
        <v>4415.7199999999993</v>
      </c>
      <c r="Q747" s="16"/>
      <c r="R747" s="16"/>
      <c r="S747" s="16">
        <v>434.46</v>
      </c>
      <c r="T747" s="16">
        <v>71872.979999999981</v>
      </c>
      <c r="U747" s="16"/>
      <c r="V747" s="16">
        <v>2836.11</v>
      </c>
      <c r="W747" s="16"/>
      <c r="X747" s="16"/>
      <c r="Y747" s="16"/>
      <c r="Z747" s="16"/>
      <c r="AA747" s="16"/>
      <c r="AB747" s="16">
        <f t="shared" si="96"/>
        <v>135817.24999999997</v>
      </c>
      <c r="AC747" s="15">
        <v>153</v>
      </c>
      <c r="AD747" s="17">
        <f t="shared" si="97"/>
        <v>887.69444444444423</v>
      </c>
    </row>
    <row r="748" spans="2:30" x14ac:dyDescent="0.35">
      <c r="B748" s="20">
        <v>4064</v>
      </c>
      <c r="C748" s="19" t="s">
        <v>1083</v>
      </c>
      <c r="D748" s="15" t="s">
        <v>1538</v>
      </c>
      <c r="E748" s="15" t="str">
        <f t="shared" si="91"/>
        <v>OPERADOR DE BOMBA</v>
      </c>
      <c r="F748" s="15" t="str">
        <f t="shared" si="92"/>
        <v>SINDICALIZADO</v>
      </c>
      <c r="G748" s="19" t="s">
        <v>1084</v>
      </c>
      <c r="H748" s="19">
        <f t="shared" si="93"/>
        <v>153</v>
      </c>
      <c r="I748" s="18">
        <f t="shared" si="94"/>
        <v>0</v>
      </c>
      <c r="J748" s="18">
        <f t="shared" si="95"/>
        <v>0</v>
      </c>
      <c r="K748" s="15" t="s">
        <v>276</v>
      </c>
      <c r="L748" s="16">
        <v>41048.340000000011</v>
      </c>
      <c r="M748" s="16">
        <v>8850</v>
      </c>
      <c r="N748" s="16">
        <v>806.25</v>
      </c>
      <c r="O748" s="16">
        <v>4072.7200000000003</v>
      </c>
      <c r="P748" s="16">
        <v>4185.47</v>
      </c>
      <c r="Q748" s="16">
        <v>1647.54</v>
      </c>
      <c r="R748" s="16"/>
      <c r="S748" s="16">
        <v>1101.29</v>
      </c>
      <c r="T748" s="16"/>
      <c r="U748" s="16">
        <v>10642.5</v>
      </c>
      <c r="V748" s="16">
        <v>43069.18</v>
      </c>
      <c r="W748" s="16"/>
      <c r="X748" s="16"/>
      <c r="Y748" s="16"/>
      <c r="Z748" s="16"/>
      <c r="AA748" s="16"/>
      <c r="AB748" s="16">
        <f t="shared" si="96"/>
        <v>115423.29000000001</v>
      </c>
      <c r="AC748" s="15">
        <v>153</v>
      </c>
      <c r="AD748" s="17">
        <f t="shared" si="97"/>
        <v>754.40058823529421</v>
      </c>
    </row>
    <row r="749" spans="2:30" x14ac:dyDescent="0.35">
      <c r="B749" s="20">
        <v>4066</v>
      </c>
      <c r="C749" s="19" t="s">
        <v>1548</v>
      </c>
      <c r="D749" s="15" t="s">
        <v>1538</v>
      </c>
      <c r="E749" s="15" t="str">
        <f t="shared" si="91"/>
        <v>AUXILIAR GENERAL</v>
      </c>
      <c r="F749" s="15" t="str">
        <f t="shared" si="92"/>
        <v>SINDICALIZADO</v>
      </c>
      <c r="G749" s="19" t="s">
        <v>1087</v>
      </c>
      <c r="H749" s="19">
        <f t="shared" si="93"/>
        <v>153</v>
      </c>
      <c r="I749" s="18">
        <f t="shared" si="94"/>
        <v>2</v>
      </c>
      <c r="J749" s="18">
        <f t="shared" si="95"/>
        <v>0</v>
      </c>
      <c r="K749" s="15" t="s">
        <v>276</v>
      </c>
      <c r="L749" s="16">
        <v>40242.090000000011</v>
      </c>
      <c r="M749" s="16">
        <v>8850</v>
      </c>
      <c r="N749" s="16">
        <v>1612.5</v>
      </c>
      <c r="O749" s="16">
        <v>4131.72</v>
      </c>
      <c r="P749" s="16">
        <v>3782.34</v>
      </c>
      <c r="Q749" s="16"/>
      <c r="R749" s="16"/>
      <c r="S749" s="16"/>
      <c r="T749" s="16"/>
      <c r="U749" s="16">
        <v>28003.800000000007</v>
      </c>
      <c r="V749" s="16">
        <v>4000</v>
      </c>
      <c r="W749" s="16"/>
      <c r="X749" s="16">
        <v>268.75</v>
      </c>
      <c r="Y749" s="16"/>
      <c r="Z749" s="16">
        <v>268.75</v>
      </c>
      <c r="AA749" s="16"/>
      <c r="AB749" s="16">
        <f t="shared" si="96"/>
        <v>90084.950000000012</v>
      </c>
      <c r="AC749" s="15">
        <v>153</v>
      </c>
      <c r="AD749" s="17">
        <f t="shared" si="97"/>
        <v>588.79052287581703</v>
      </c>
    </row>
    <row r="750" spans="2:30" x14ac:dyDescent="0.35">
      <c r="B750" s="20">
        <v>4071</v>
      </c>
      <c r="C750" s="19" t="s">
        <v>1088</v>
      </c>
      <c r="D750" s="15" t="s">
        <v>1538</v>
      </c>
      <c r="E750" s="15" t="str">
        <f t="shared" si="91"/>
        <v>AUXILIAR GENERAL</v>
      </c>
      <c r="F750" s="15" t="str">
        <f t="shared" si="92"/>
        <v>SINDICALIZADO</v>
      </c>
      <c r="G750" s="19" t="s">
        <v>1089</v>
      </c>
      <c r="H750" s="19">
        <f t="shared" si="93"/>
        <v>153</v>
      </c>
      <c r="I750" s="18">
        <f t="shared" si="94"/>
        <v>0</v>
      </c>
      <c r="J750" s="18">
        <f t="shared" si="95"/>
        <v>0</v>
      </c>
      <c r="K750" s="15" t="s">
        <v>276</v>
      </c>
      <c r="L750" s="16">
        <v>38810.740000000005</v>
      </c>
      <c r="M750" s="16">
        <v>8850</v>
      </c>
      <c r="N750" s="16">
        <v>3043.85</v>
      </c>
      <c r="O750" s="16">
        <v>4128.22</v>
      </c>
      <c r="P750" s="16">
        <v>4185.47</v>
      </c>
      <c r="Q750" s="16">
        <v>572.54</v>
      </c>
      <c r="R750" s="16"/>
      <c r="S750" s="16"/>
      <c r="T750" s="16"/>
      <c r="U750" s="16">
        <v>23005</v>
      </c>
      <c r="V750" s="16">
        <v>19644.21</v>
      </c>
      <c r="W750" s="16"/>
      <c r="X750" s="16"/>
      <c r="Y750" s="16"/>
      <c r="Z750" s="16"/>
      <c r="AA750" s="16"/>
      <c r="AB750" s="16">
        <f t="shared" si="96"/>
        <v>102240.03</v>
      </c>
      <c r="AC750" s="15">
        <v>153</v>
      </c>
      <c r="AD750" s="17">
        <f t="shared" si="97"/>
        <v>668.23549019607844</v>
      </c>
    </row>
    <row r="751" spans="2:30" x14ac:dyDescent="0.35">
      <c r="B751" s="20">
        <v>4073</v>
      </c>
      <c r="C751" s="19" t="s">
        <v>1090</v>
      </c>
      <c r="D751" s="15" t="s">
        <v>1538</v>
      </c>
      <c r="E751" s="15" t="str">
        <f t="shared" si="91"/>
        <v>SUPERVISOR MANTTO MECANICO</v>
      </c>
      <c r="F751" s="15" t="str">
        <f t="shared" si="92"/>
        <v>EMPLEADO</v>
      </c>
      <c r="G751" s="19" t="s">
        <v>1059</v>
      </c>
      <c r="H751" s="19">
        <f t="shared" si="93"/>
        <v>153</v>
      </c>
      <c r="I751" s="18">
        <f t="shared" si="94"/>
        <v>0</v>
      </c>
      <c r="J751" s="18">
        <f t="shared" si="95"/>
        <v>0</v>
      </c>
      <c r="K751" s="15" t="s">
        <v>276</v>
      </c>
      <c r="L751" s="16">
        <v>61761.499999999985</v>
      </c>
      <c r="M751" s="16">
        <v>8850</v>
      </c>
      <c r="N751" s="16">
        <v>3292.6</v>
      </c>
      <c r="O751" s="16">
        <v>6418.5499999999993</v>
      </c>
      <c r="P751" s="16">
        <v>6505.41</v>
      </c>
      <c r="Q751" s="16"/>
      <c r="R751" s="16"/>
      <c r="S751" s="16"/>
      <c r="T751" s="16"/>
      <c r="U751" s="16">
        <v>145671.28000000003</v>
      </c>
      <c r="V751" s="16"/>
      <c r="W751" s="16">
        <v>4923.0200000000004</v>
      </c>
      <c r="X751" s="16"/>
      <c r="Y751" s="16"/>
      <c r="Z751" s="16"/>
      <c r="AA751" s="16"/>
      <c r="AB751" s="16">
        <f t="shared" si="96"/>
        <v>237422.36000000002</v>
      </c>
      <c r="AC751" s="15">
        <v>153</v>
      </c>
      <c r="AD751" s="17">
        <f t="shared" si="97"/>
        <v>1551.7801307189543</v>
      </c>
    </row>
    <row r="752" spans="2:30" x14ac:dyDescent="0.35">
      <c r="B752" s="20">
        <v>4084</v>
      </c>
      <c r="C752" s="19" t="s">
        <v>1091</v>
      </c>
      <c r="D752" s="15" t="s">
        <v>1538</v>
      </c>
      <c r="E752" s="15" t="str">
        <f t="shared" si="91"/>
        <v>AUXILIAR GENERAL</v>
      </c>
      <c r="F752" s="15" t="str">
        <f t="shared" si="92"/>
        <v>SINDICALIZADO</v>
      </c>
      <c r="G752" s="19" t="s">
        <v>41</v>
      </c>
      <c r="H752" s="19">
        <f t="shared" si="93"/>
        <v>153</v>
      </c>
      <c r="I752" s="18">
        <f t="shared" si="94"/>
        <v>1</v>
      </c>
      <c r="J752" s="18">
        <f t="shared" si="95"/>
        <v>0</v>
      </c>
      <c r="K752" s="15" t="s">
        <v>276</v>
      </c>
      <c r="L752" s="16">
        <v>39435.840000000011</v>
      </c>
      <c r="M752" s="16">
        <v>8850</v>
      </c>
      <c r="N752" s="16">
        <v>2418.75</v>
      </c>
      <c r="O752" s="16">
        <v>4129.97</v>
      </c>
      <c r="P752" s="16">
        <v>4156.8500000000004</v>
      </c>
      <c r="Q752" s="16">
        <v>572.54</v>
      </c>
      <c r="R752" s="16"/>
      <c r="S752" s="16"/>
      <c r="T752" s="16"/>
      <c r="U752" s="16">
        <v>15533.800000000003</v>
      </c>
      <c r="V752" s="16">
        <v>26238.019999999997</v>
      </c>
      <c r="W752" s="16"/>
      <c r="X752" s="16"/>
      <c r="Y752" s="16"/>
      <c r="Z752" s="16">
        <v>286.27</v>
      </c>
      <c r="AA752" s="16"/>
      <c r="AB752" s="16">
        <f t="shared" si="96"/>
        <v>101049.50000000001</v>
      </c>
      <c r="AC752" s="15">
        <v>153</v>
      </c>
      <c r="AD752" s="17">
        <f t="shared" si="97"/>
        <v>660.45424836601319</v>
      </c>
    </row>
    <row r="753" spans="2:30" x14ac:dyDescent="0.35">
      <c r="B753" s="20">
        <v>4086</v>
      </c>
      <c r="C753" s="19" t="s">
        <v>430</v>
      </c>
      <c r="D753" s="15" t="s">
        <v>1538</v>
      </c>
      <c r="E753" s="15" t="str">
        <f t="shared" si="91"/>
        <v>OPERADOR DE MALACATE</v>
      </c>
      <c r="F753" s="15" t="str">
        <f t="shared" si="92"/>
        <v>SINDICALIZADO</v>
      </c>
      <c r="G753" s="19" t="s">
        <v>41</v>
      </c>
      <c r="H753" s="19">
        <f t="shared" si="93"/>
        <v>153</v>
      </c>
      <c r="I753" s="18">
        <f t="shared" si="94"/>
        <v>0</v>
      </c>
      <c r="J753" s="18">
        <f t="shared" si="95"/>
        <v>0</v>
      </c>
      <c r="K753" s="15" t="s">
        <v>276</v>
      </c>
      <c r="L753" s="16">
        <v>46547.72</v>
      </c>
      <c r="M753" s="16">
        <v>8850</v>
      </c>
      <c r="N753" s="16">
        <v>2214.8200000000002</v>
      </c>
      <c r="O753" s="16">
        <v>4876.25</v>
      </c>
      <c r="P753" s="16">
        <v>4876.25</v>
      </c>
      <c r="Q753" s="16"/>
      <c r="R753" s="16"/>
      <c r="S753" s="16"/>
      <c r="T753" s="16"/>
      <c r="U753" s="16">
        <v>69643.900000000009</v>
      </c>
      <c r="V753" s="16"/>
      <c r="W753" s="16"/>
      <c r="X753" s="16"/>
      <c r="Y753" s="16"/>
      <c r="Z753" s="16"/>
      <c r="AA753" s="16"/>
      <c r="AB753" s="16">
        <f t="shared" si="96"/>
        <v>137008.94</v>
      </c>
      <c r="AC753" s="15">
        <v>153</v>
      </c>
      <c r="AD753" s="17">
        <f t="shared" si="97"/>
        <v>895.48326797385619</v>
      </c>
    </row>
    <row r="754" spans="2:30" x14ac:dyDescent="0.35">
      <c r="B754" s="20">
        <v>4087</v>
      </c>
      <c r="C754" s="19" t="s">
        <v>1476</v>
      </c>
      <c r="D754" s="15" t="s">
        <v>1538</v>
      </c>
      <c r="E754" s="15" t="str">
        <f t="shared" si="91"/>
        <v>AYUDANTE GENERAL</v>
      </c>
      <c r="F754" s="15" t="str">
        <f t="shared" si="92"/>
        <v>SINDICALIZADO</v>
      </c>
      <c r="G754" s="19" t="s">
        <v>1547</v>
      </c>
      <c r="H754" s="19">
        <f t="shared" si="93"/>
        <v>153</v>
      </c>
      <c r="I754" s="18">
        <f t="shared" si="94"/>
        <v>0</v>
      </c>
      <c r="J754" s="18">
        <f t="shared" si="95"/>
        <v>0</v>
      </c>
      <c r="K754" s="15" t="s">
        <v>276</v>
      </c>
      <c r="L754" s="16">
        <v>41854.590000000011</v>
      </c>
      <c r="M754" s="16">
        <v>8850</v>
      </c>
      <c r="N754" s="16"/>
      <c r="O754" s="16">
        <v>4156.8500000000004</v>
      </c>
      <c r="P754" s="16">
        <v>4185.47</v>
      </c>
      <c r="Q754" s="16">
        <v>1145.08</v>
      </c>
      <c r="R754" s="16"/>
      <c r="S754" s="16"/>
      <c r="T754" s="16"/>
      <c r="U754" s="16">
        <v>9320.2800000000007</v>
      </c>
      <c r="V754" s="16">
        <v>20540.04</v>
      </c>
      <c r="W754" s="16"/>
      <c r="X754" s="16"/>
      <c r="Y754" s="16"/>
      <c r="Z754" s="16"/>
      <c r="AA754" s="16"/>
      <c r="AB754" s="16">
        <f t="shared" si="96"/>
        <v>90052.310000000027</v>
      </c>
      <c r="AC754" s="15">
        <v>153</v>
      </c>
      <c r="AD754" s="17">
        <f t="shared" si="97"/>
        <v>588.57718954248378</v>
      </c>
    </row>
    <row r="755" spans="2:30" x14ac:dyDescent="0.35">
      <c r="B755" s="20">
        <v>4088</v>
      </c>
      <c r="C755" s="19" t="s">
        <v>1093</v>
      </c>
      <c r="D755" s="15" t="s">
        <v>1538</v>
      </c>
      <c r="E755" s="15" t="str">
        <f t="shared" si="91"/>
        <v>SUPERVISOR MANTTO. ELECTRICO</v>
      </c>
      <c r="F755" s="15" t="str">
        <f t="shared" si="92"/>
        <v>EMPLEADO</v>
      </c>
      <c r="G755" s="19" t="s">
        <v>797</v>
      </c>
      <c r="H755" s="19">
        <f t="shared" si="93"/>
        <v>153</v>
      </c>
      <c r="I755" s="18">
        <f t="shared" si="94"/>
        <v>0</v>
      </c>
      <c r="J755" s="18">
        <f t="shared" si="95"/>
        <v>0</v>
      </c>
      <c r="K755" s="15" t="s">
        <v>276</v>
      </c>
      <c r="L755" s="16">
        <v>63034.099999999991</v>
      </c>
      <c r="M755" s="16">
        <v>8850</v>
      </c>
      <c r="N755" s="16">
        <v>2020</v>
      </c>
      <c r="O755" s="16">
        <v>1946.2700000000002</v>
      </c>
      <c r="P755" s="16">
        <v>4507.63</v>
      </c>
      <c r="Q755" s="16"/>
      <c r="R755" s="16"/>
      <c r="S755" s="16"/>
      <c r="T755" s="16"/>
      <c r="U755" s="16">
        <v>28875.82</v>
      </c>
      <c r="V755" s="16"/>
      <c r="W755" s="16">
        <v>2437.8200000000002</v>
      </c>
      <c r="X755" s="16"/>
      <c r="Y755" s="16"/>
      <c r="Z755" s="16"/>
      <c r="AA755" s="16"/>
      <c r="AB755" s="16">
        <f t="shared" si="96"/>
        <v>111671.64000000001</v>
      </c>
      <c r="AC755" s="15">
        <v>153</v>
      </c>
      <c r="AD755" s="27">
        <v>819.88</v>
      </c>
    </row>
    <row r="756" spans="2:30" x14ac:dyDescent="0.35">
      <c r="B756" s="20">
        <v>4089</v>
      </c>
      <c r="C756" s="19" t="s">
        <v>1095</v>
      </c>
      <c r="D756" s="15" t="s">
        <v>1538</v>
      </c>
      <c r="E756" s="15" t="str">
        <f t="shared" si="91"/>
        <v>MECANICO EQUIPO MINERO</v>
      </c>
      <c r="F756" s="15" t="str">
        <f t="shared" si="92"/>
        <v>SINDICALIZADO</v>
      </c>
      <c r="G756" s="19" t="s">
        <v>41</v>
      </c>
      <c r="H756" s="19">
        <f t="shared" si="93"/>
        <v>153</v>
      </c>
      <c r="I756" s="18">
        <f t="shared" si="94"/>
        <v>3</v>
      </c>
      <c r="J756" s="18">
        <f t="shared" si="95"/>
        <v>0</v>
      </c>
      <c r="K756" s="15" t="s">
        <v>276</v>
      </c>
      <c r="L756" s="16">
        <v>40484.689999999988</v>
      </c>
      <c r="M756" s="16">
        <v>8850</v>
      </c>
      <c r="N756" s="16">
        <v>2193.04</v>
      </c>
      <c r="O756" s="16">
        <v>2754.17</v>
      </c>
      <c r="P756" s="16">
        <v>3445.3800000000006</v>
      </c>
      <c r="Q756" s="16"/>
      <c r="R756" s="16"/>
      <c r="S756" s="16"/>
      <c r="T756" s="16">
        <v>94724.84</v>
      </c>
      <c r="U756" s="16"/>
      <c r="V756" s="16">
        <v>2787.08</v>
      </c>
      <c r="W756" s="16"/>
      <c r="X756" s="16">
        <v>548.26</v>
      </c>
      <c r="Y756" s="16"/>
      <c r="Z756" s="16"/>
      <c r="AA756" s="16"/>
      <c r="AB756" s="16">
        <f t="shared" si="96"/>
        <v>154690.93999999997</v>
      </c>
      <c r="AC756" s="15">
        <v>153</v>
      </c>
      <c r="AD756" s="17">
        <f t="shared" ref="AD756:AD796" si="98">AB756/AC756</f>
        <v>1011.0518954248364</v>
      </c>
    </row>
    <row r="757" spans="2:30" x14ac:dyDescent="0.35">
      <c r="B757" s="20">
        <v>4090</v>
      </c>
      <c r="C757" s="19" t="s">
        <v>1096</v>
      </c>
      <c r="D757" s="15" t="s">
        <v>1538</v>
      </c>
      <c r="E757" s="15" t="str">
        <f t="shared" si="91"/>
        <v>AUX. ELECTRICISTA OPERACIÓN MINA</v>
      </c>
      <c r="F757" s="15" t="str">
        <f t="shared" si="92"/>
        <v>SINDICALIZADO</v>
      </c>
      <c r="G757" s="19" t="s">
        <v>258</v>
      </c>
      <c r="H757" s="19">
        <f t="shared" si="93"/>
        <v>153</v>
      </c>
      <c r="I757" s="18">
        <f t="shared" si="94"/>
        <v>0</v>
      </c>
      <c r="J757" s="18">
        <f t="shared" si="95"/>
        <v>0</v>
      </c>
      <c r="K757" s="15" t="s">
        <v>276</v>
      </c>
      <c r="L757" s="16">
        <v>40242.090000000011</v>
      </c>
      <c r="M757" s="16">
        <v>8850</v>
      </c>
      <c r="N757" s="16">
        <v>1612.5</v>
      </c>
      <c r="O757" s="16">
        <v>3741.4600000000005</v>
      </c>
      <c r="P757" s="16">
        <v>4185.47</v>
      </c>
      <c r="Q757" s="16"/>
      <c r="R757" s="16"/>
      <c r="S757" s="16"/>
      <c r="T757" s="16"/>
      <c r="U757" s="16">
        <v>36012.5</v>
      </c>
      <c r="V757" s="16">
        <v>214.7</v>
      </c>
      <c r="W757" s="16"/>
      <c r="X757" s="16"/>
      <c r="Y757" s="16"/>
      <c r="Z757" s="16"/>
      <c r="AA757" s="16"/>
      <c r="AB757" s="16">
        <f t="shared" si="96"/>
        <v>94858.720000000016</v>
      </c>
      <c r="AC757" s="15">
        <v>153</v>
      </c>
      <c r="AD757" s="17">
        <f t="shared" si="98"/>
        <v>619.99163398692826</v>
      </c>
    </row>
    <row r="758" spans="2:30" x14ac:dyDescent="0.35">
      <c r="B758" s="20">
        <v>4091</v>
      </c>
      <c r="C758" s="19" t="s">
        <v>1098</v>
      </c>
      <c r="D758" s="15" t="s">
        <v>1538</v>
      </c>
      <c r="E758" s="15" t="str">
        <f t="shared" si="91"/>
        <v>ELECTRICISTA</v>
      </c>
      <c r="F758" s="15" t="str">
        <f t="shared" si="92"/>
        <v>SINDICALIZADO</v>
      </c>
      <c r="G758" s="19" t="s">
        <v>41</v>
      </c>
      <c r="H758" s="19">
        <f t="shared" si="93"/>
        <v>153</v>
      </c>
      <c r="I758" s="18">
        <f t="shared" si="94"/>
        <v>0</v>
      </c>
      <c r="J758" s="18">
        <f t="shared" si="95"/>
        <v>169</v>
      </c>
      <c r="K758" s="15" t="s">
        <v>276</v>
      </c>
      <c r="L758" s="16">
        <v>38250</v>
      </c>
      <c r="M758" s="16">
        <v>8850</v>
      </c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>
        <v>38250</v>
      </c>
      <c r="AB758" s="16">
        <f t="shared" si="96"/>
        <v>8850</v>
      </c>
      <c r="AC758" s="15">
        <v>153</v>
      </c>
      <c r="AD758" s="17">
        <f t="shared" si="98"/>
        <v>57.843137254901961</v>
      </c>
    </row>
    <row r="759" spans="2:30" x14ac:dyDescent="0.35">
      <c r="B759" s="20">
        <v>4095</v>
      </c>
      <c r="C759" s="19" t="s">
        <v>1099</v>
      </c>
      <c r="D759" s="15" t="s">
        <v>1538</v>
      </c>
      <c r="E759" s="15" t="str">
        <f t="shared" si="91"/>
        <v>OPERADOR DE MALACATE</v>
      </c>
      <c r="F759" s="15" t="str">
        <f t="shared" si="92"/>
        <v>SINDICALIZADO</v>
      </c>
      <c r="G759" s="19" t="s">
        <v>41</v>
      </c>
      <c r="H759" s="19">
        <f t="shared" si="93"/>
        <v>153</v>
      </c>
      <c r="I759" s="18">
        <f t="shared" si="94"/>
        <v>0</v>
      </c>
      <c r="J759" s="18">
        <f t="shared" si="95"/>
        <v>0</v>
      </c>
      <c r="K759" s="15" t="s">
        <v>276</v>
      </c>
      <c r="L759" s="16">
        <v>46565.24</v>
      </c>
      <c r="M759" s="16">
        <v>8850</v>
      </c>
      <c r="N759" s="16">
        <v>2197.3000000000002</v>
      </c>
      <c r="O759" s="16">
        <v>4876.25</v>
      </c>
      <c r="P759" s="16">
        <v>4876.25</v>
      </c>
      <c r="Q759" s="16"/>
      <c r="R759" s="16"/>
      <c r="S759" s="16"/>
      <c r="T759" s="16"/>
      <c r="U759" s="16">
        <v>69643.900000000009</v>
      </c>
      <c r="V759" s="16">
        <v>4000</v>
      </c>
      <c r="W759" s="16"/>
      <c r="X759" s="16"/>
      <c r="Y759" s="16"/>
      <c r="Z759" s="16"/>
      <c r="AA759" s="16"/>
      <c r="AB759" s="16">
        <f t="shared" si="96"/>
        <v>141008.94</v>
      </c>
      <c r="AC759" s="15">
        <v>153</v>
      </c>
      <c r="AD759" s="17">
        <f t="shared" si="98"/>
        <v>921.62705882352941</v>
      </c>
    </row>
    <row r="760" spans="2:30" x14ac:dyDescent="0.35">
      <c r="B760" s="20">
        <v>4100</v>
      </c>
      <c r="C760" s="19" t="s">
        <v>1100</v>
      </c>
      <c r="D760" s="15" t="s">
        <v>1538</v>
      </c>
      <c r="E760" s="15" t="str">
        <f t="shared" si="91"/>
        <v>AUXILIAR GENERAL</v>
      </c>
      <c r="F760" s="15" t="str">
        <f t="shared" si="92"/>
        <v>SINDICALIZADO</v>
      </c>
      <c r="G760" s="19" t="s">
        <v>467</v>
      </c>
      <c r="H760" s="19">
        <f t="shared" si="93"/>
        <v>153</v>
      </c>
      <c r="I760" s="18">
        <f t="shared" si="94"/>
        <v>2</v>
      </c>
      <c r="J760" s="18">
        <f t="shared" si="95"/>
        <v>0</v>
      </c>
      <c r="K760" s="15" t="s">
        <v>276</v>
      </c>
      <c r="L760" s="16">
        <v>40242.090000000011</v>
      </c>
      <c r="M760" s="16">
        <v>8850</v>
      </c>
      <c r="N760" s="16">
        <v>1612.5</v>
      </c>
      <c r="O760" s="16">
        <v>4131.71</v>
      </c>
      <c r="P760" s="16">
        <v>4131.71</v>
      </c>
      <c r="Q760" s="16"/>
      <c r="R760" s="16"/>
      <c r="S760" s="16"/>
      <c r="T760" s="16"/>
      <c r="U760" s="16">
        <v>28003.800000000007</v>
      </c>
      <c r="V760" s="16">
        <v>4000</v>
      </c>
      <c r="W760" s="16"/>
      <c r="X760" s="16"/>
      <c r="Y760" s="16"/>
      <c r="Z760" s="16">
        <v>537.5</v>
      </c>
      <c r="AA760" s="16"/>
      <c r="AB760" s="16">
        <f t="shared" si="96"/>
        <v>90434.310000000012</v>
      </c>
      <c r="AC760" s="15">
        <v>153</v>
      </c>
      <c r="AD760" s="17">
        <f t="shared" si="98"/>
        <v>591.0739215686275</v>
      </c>
    </row>
    <row r="761" spans="2:30" x14ac:dyDescent="0.35">
      <c r="B761" s="20">
        <v>4102</v>
      </c>
      <c r="C761" s="19" t="s">
        <v>1101</v>
      </c>
      <c r="D761" s="15" t="s">
        <v>1538</v>
      </c>
      <c r="E761" s="15" t="str">
        <f t="shared" si="91"/>
        <v>AUX. MECANICO  EQUIPO MINERO</v>
      </c>
      <c r="F761" s="15" t="str">
        <f t="shared" si="92"/>
        <v>SINDICALIZADO</v>
      </c>
      <c r="G761" s="19" t="s">
        <v>41</v>
      </c>
      <c r="H761" s="19">
        <f t="shared" si="93"/>
        <v>153</v>
      </c>
      <c r="I761" s="18">
        <f t="shared" si="94"/>
        <v>0</v>
      </c>
      <c r="J761" s="18">
        <f t="shared" si="95"/>
        <v>0</v>
      </c>
      <c r="K761" s="15" t="s">
        <v>276</v>
      </c>
      <c r="L761" s="16">
        <v>39955.820000000007</v>
      </c>
      <c r="M761" s="16">
        <v>8850</v>
      </c>
      <c r="N761" s="16">
        <v>1898.77</v>
      </c>
      <c r="O761" s="16">
        <v>4185.47</v>
      </c>
      <c r="P761" s="16">
        <v>4185.47</v>
      </c>
      <c r="Q761" s="16"/>
      <c r="R761" s="16"/>
      <c r="S761" s="16">
        <v>273.14</v>
      </c>
      <c r="T761" s="16">
        <v>95711.580000000016</v>
      </c>
      <c r="U761" s="16"/>
      <c r="V761" s="16">
        <v>2846.34</v>
      </c>
      <c r="W761" s="16"/>
      <c r="X761" s="16"/>
      <c r="Y761" s="16"/>
      <c r="Z761" s="16"/>
      <c r="AA761" s="16"/>
      <c r="AB761" s="16">
        <f t="shared" si="96"/>
        <v>157906.59000000003</v>
      </c>
      <c r="AC761" s="15">
        <v>153</v>
      </c>
      <c r="AD761" s="17">
        <f t="shared" si="98"/>
        <v>1032.0692156862747</v>
      </c>
    </row>
    <row r="762" spans="2:30" x14ac:dyDescent="0.35">
      <c r="B762" s="20">
        <v>4103</v>
      </c>
      <c r="C762" s="19" t="s">
        <v>1102</v>
      </c>
      <c r="D762" s="15" t="s">
        <v>1538</v>
      </c>
      <c r="E762" s="15" t="str">
        <f t="shared" si="91"/>
        <v>SUPERVISOR MANTTO EQUIPO MINERO</v>
      </c>
      <c r="F762" s="15" t="str">
        <f t="shared" si="92"/>
        <v>EMPLEADO</v>
      </c>
      <c r="G762" s="19" t="s">
        <v>41</v>
      </c>
      <c r="H762" s="19">
        <f t="shared" si="93"/>
        <v>153</v>
      </c>
      <c r="I762" s="18">
        <f t="shared" si="94"/>
        <v>0</v>
      </c>
      <c r="J762" s="18">
        <f t="shared" si="95"/>
        <v>0</v>
      </c>
      <c r="K762" s="15" t="s">
        <v>276</v>
      </c>
      <c r="L762" s="16">
        <v>56037.799999999988</v>
      </c>
      <c r="M762" s="16">
        <v>8850</v>
      </c>
      <c r="N762" s="16">
        <v>2575.3000000000002</v>
      </c>
      <c r="O762" s="16">
        <v>5783.0499999999993</v>
      </c>
      <c r="P762" s="16">
        <v>5861.3099999999995</v>
      </c>
      <c r="Q762" s="16"/>
      <c r="R762" s="16"/>
      <c r="S762" s="16">
        <v>482.32</v>
      </c>
      <c r="T762" s="16">
        <v>90614.58</v>
      </c>
      <c r="U762" s="16"/>
      <c r="V762" s="16">
        <v>3682.16</v>
      </c>
      <c r="W762" s="16">
        <v>3639.02</v>
      </c>
      <c r="X762" s="16"/>
      <c r="Y762" s="16"/>
      <c r="Z762" s="16"/>
      <c r="AA762" s="16"/>
      <c r="AB762" s="16">
        <f t="shared" si="96"/>
        <v>177525.53999999998</v>
      </c>
      <c r="AC762" s="15">
        <v>153</v>
      </c>
      <c r="AD762" s="17">
        <f t="shared" si="98"/>
        <v>1160.2976470588235</v>
      </c>
    </row>
    <row r="763" spans="2:30" x14ac:dyDescent="0.35">
      <c r="B763" s="20">
        <v>4104</v>
      </c>
      <c r="C763" s="19" t="s">
        <v>1104</v>
      </c>
      <c r="D763" s="15" t="s">
        <v>1538</v>
      </c>
      <c r="E763" s="15" t="str">
        <f t="shared" si="91"/>
        <v>ASISTENTE ADMINISTRATIVO</v>
      </c>
      <c r="F763" s="15" t="str">
        <f t="shared" si="92"/>
        <v>EMPLEADO</v>
      </c>
      <c r="G763" s="19" t="s">
        <v>41</v>
      </c>
      <c r="H763" s="19">
        <f t="shared" si="93"/>
        <v>153</v>
      </c>
      <c r="I763" s="18">
        <f t="shared" si="94"/>
        <v>0</v>
      </c>
      <c r="J763" s="18">
        <f t="shared" si="95"/>
        <v>0</v>
      </c>
      <c r="K763" s="15" t="s">
        <v>276</v>
      </c>
      <c r="L763" s="16">
        <v>40662.599999999991</v>
      </c>
      <c r="M763" s="16">
        <v>8850</v>
      </c>
      <c r="N763" s="16">
        <v>1848</v>
      </c>
      <c r="O763" s="16">
        <v>2381.2799999999997</v>
      </c>
      <c r="P763" s="16">
        <v>4251.0599999999995</v>
      </c>
      <c r="Q763" s="16"/>
      <c r="R763" s="16"/>
      <c r="S763" s="16"/>
      <c r="T763" s="16">
        <v>95771.31</v>
      </c>
      <c r="U763" s="16"/>
      <c r="V763" s="16"/>
      <c r="W763" s="16">
        <v>3214.12</v>
      </c>
      <c r="X763" s="16"/>
      <c r="Y763" s="16"/>
      <c r="Z763" s="16"/>
      <c r="AA763" s="16"/>
      <c r="AB763" s="16">
        <f t="shared" si="96"/>
        <v>156978.37</v>
      </c>
      <c r="AC763" s="15">
        <v>153</v>
      </c>
      <c r="AD763" s="17">
        <f t="shared" si="98"/>
        <v>1026.0024183006535</v>
      </c>
    </row>
    <row r="764" spans="2:30" x14ac:dyDescent="0.35">
      <c r="B764" s="20">
        <v>4105</v>
      </c>
      <c r="C764" s="19" t="s">
        <v>1105</v>
      </c>
      <c r="D764" s="15" t="s">
        <v>1538</v>
      </c>
      <c r="E764" s="15" t="str">
        <f t="shared" si="91"/>
        <v>MECANICO EQUIPO MINERO</v>
      </c>
      <c r="F764" s="15" t="str">
        <f t="shared" si="92"/>
        <v>SINDICALIZADO</v>
      </c>
      <c r="G764" s="19" t="s">
        <v>41</v>
      </c>
      <c r="H764" s="19">
        <f t="shared" si="93"/>
        <v>153</v>
      </c>
      <c r="I764" s="18">
        <f t="shared" si="94"/>
        <v>1</v>
      </c>
      <c r="J764" s="18">
        <f t="shared" si="95"/>
        <v>0</v>
      </c>
      <c r="K764" s="15" t="s">
        <v>276</v>
      </c>
      <c r="L764" s="16">
        <v>41032.94999999999</v>
      </c>
      <c r="M764" s="16">
        <v>8850</v>
      </c>
      <c r="N764" s="16">
        <v>1644.78</v>
      </c>
      <c r="O764" s="16">
        <v>3369.5299999999997</v>
      </c>
      <c r="P764" s="16">
        <v>4240.3500000000004</v>
      </c>
      <c r="Q764" s="16"/>
      <c r="R764" s="16"/>
      <c r="S764" s="16">
        <v>205.59</v>
      </c>
      <c r="T764" s="16">
        <v>94720.84</v>
      </c>
      <c r="U764" s="16"/>
      <c r="V764" s="16">
        <v>2623.72</v>
      </c>
      <c r="W764" s="16"/>
      <c r="X764" s="16"/>
      <c r="Y764" s="16"/>
      <c r="Z764" s="16">
        <v>274.13</v>
      </c>
      <c r="AA764" s="16"/>
      <c r="AB764" s="16">
        <f t="shared" si="96"/>
        <v>156413.62999999998</v>
      </c>
      <c r="AC764" s="15">
        <v>153</v>
      </c>
      <c r="AD764" s="17">
        <f t="shared" si="98"/>
        <v>1022.3113071895423</v>
      </c>
    </row>
    <row r="765" spans="2:30" x14ac:dyDescent="0.35">
      <c r="B765" s="20">
        <v>4106</v>
      </c>
      <c r="C765" s="19" t="s">
        <v>1106</v>
      </c>
      <c r="D765" s="15" t="s">
        <v>1538</v>
      </c>
      <c r="E765" s="15" t="str">
        <f t="shared" si="91"/>
        <v>SUPERVISOR MANTTO MECANICO</v>
      </c>
      <c r="F765" s="15" t="str">
        <f t="shared" si="92"/>
        <v>EMPLEADO</v>
      </c>
      <c r="G765" s="19" t="s">
        <v>362</v>
      </c>
      <c r="H765" s="19">
        <f t="shared" si="93"/>
        <v>153</v>
      </c>
      <c r="I765" s="18">
        <f t="shared" si="94"/>
        <v>0</v>
      </c>
      <c r="J765" s="18">
        <f t="shared" si="95"/>
        <v>0</v>
      </c>
      <c r="K765" s="15" t="s">
        <v>276</v>
      </c>
      <c r="L765" s="16">
        <v>62630.099999999991</v>
      </c>
      <c r="M765" s="16">
        <v>8850</v>
      </c>
      <c r="N765" s="16">
        <v>2424</v>
      </c>
      <c r="O765" s="16">
        <v>4193.5199999999995</v>
      </c>
      <c r="P765" s="16">
        <v>6505.41</v>
      </c>
      <c r="Q765" s="16"/>
      <c r="R765" s="16"/>
      <c r="S765" s="16"/>
      <c r="T765" s="16"/>
      <c r="U765" s="16">
        <v>113685.77</v>
      </c>
      <c r="V765" s="16"/>
      <c r="W765" s="16">
        <v>4069.57</v>
      </c>
      <c r="X765" s="16"/>
      <c r="Y765" s="16"/>
      <c r="Z765" s="16"/>
      <c r="AA765" s="16"/>
      <c r="AB765" s="16">
        <f t="shared" si="96"/>
        <v>202358.37</v>
      </c>
      <c r="AC765" s="15">
        <v>153</v>
      </c>
      <c r="AD765" s="17">
        <f t="shared" si="98"/>
        <v>1322.603725490196</v>
      </c>
    </row>
    <row r="766" spans="2:30" x14ac:dyDescent="0.35">
      <c r="B766" s="20">
        <v>4109</v>
      </c>
      <c r="C766" s="19" t="s">
        <v>1107</v>
      </c>
      <c r="D766" s="15" t="s">
        <v>1538</v>
      </c>
      <c r="E766" s="15" t="str">
        <f t="shared" si="91"/>
        <v>VULCANIZADOR</v>
      </c>
      <c r="F766" s="15" t="str">
        <f t="shared" si="92"/>
        <v>SINDICALIZADO</v>
      </c>
      <c r="G766" s="19" t="s">
        <v>41</v>
      </c>
      <c r="H766" s="19">
        <f t="shared" si="93"/>
        <v>153</v>
      </c>
      <c r="I766" s="18">
        <f t="shared" si="94"/>
        <v>2</v>
      </c>
      <c r="J766" s="18">
        <f t="shared" si="95"/>
        <v>0</v>
      </c>
      <c r="K766" s="15" t="s">
        <v>276</v>
      </c>
      <c r="L766" s="16">
        <v>39973.340000000011</v>
      </c>
      <c r="M766" s="16">
        <v>8850</v>
      </c>
      <c r="N766" s="16">
        <v>1881.25</v>
      </c>
      <c r="O766" s="16">
        <v>4072.7200000000003</v>
      </c>
      <c r="P766" s="16">
        <v>3782.34</v>
      </c>
      <c r="Q766" s="16"/>
      <c r="R766" s="16"/>
      <c r="S766" s="16"/>
      <c r="T766" s="16">
        <v>95707.580000000016</v>
      </c>
      <c r="U766" s="16"/>
      <c r="V766" s="16">
        <v>2846.34</v>
      </c>
      <c r="W766" s="16"/>
      <c r="X766" s="16">
        <v>268.75</v>
      </c>
      <c r="Y766" s="16"/>
      <c r="Z766" s="16"/>
      <c r="AA766" s="16"/>
      <c r="AB766" s="16">
        <f t="shared" si="96"/>
        <v>156844.82000000004</v>
      </c>
      <c r="AC766" s="15">
        <v>153</v>
      </c>
      <c r="AD766" s="17">
        <f t="shared" si="98"/>
        <v>1025.1295424836603</v>
      </c>
    </row>
    <row r="767" spans="2:30" x14ac:dyDescent="0.35">
      <c r="B767" s="20">
        <v>4111</v>
      </c>
      <c r="C767" s="19" t="s">
        <v>1108</v>
      </c>
      <c r="D767" s="15" t="s">
        <v>1538</v>
      </c>
      <c r="E767" s="15" t="str">
        <f t="shared" si="91"/>
        <v>SUPERVISOR MANTTO EQUIPO MINERO</v>
      </c>
      <c r="F767" s="15" t="str">
        <f t="shared" si="92"/>
        <v>EMPLEADO</v>
      </c>
      <c r="G767" s="19" t="s">
        <v>41</v>
      </c>
      <c r="H767" s="19">
        <f t="shared" si="93"/>
        <v>153</v>
      </c>
      <c r="I767" s="18">
        <f t="shared" si="94"/>
        <v>0</v>
      </c>
      <c r="J767" s="18">
        <f t="shared" si="95"/>
        <v>0</v>
      </c>
      <c r="K767" s="15" t="s">
        <v>276</v>
      </c>
      <c r="L767" s="16">
        <v>55701.099999999991</v>
      </c>
      <c r="M767" s="16">
        <v>8850</v>
      </c>
      <c r="N767" s="16">
        <v>2912</v>
      </c>
      <c r="O767" s="16">
        <v>5011.37</v>
      </c>
      <c r="P767" s="16">
        <v>5861.3099999999995</v>
      </c>
      <c r="Q767" s="16"/>
      <c r="R767" s="16"/>
      <c r="S767" s="16">
        <v>677.98</v>
      </c>
      <c r="T767" s="16">
        <v>90610.58</v>
      </c>
      <c r="U767" s="16"/>
      <c r="V767" s="16">
        <v>2500.21</v>
      </c>
      <c r="W767" s="16">
        <v>3608.98</v>
      </c>
      <c r="X767" s="16"/>
      <c r="Y767" s="16"/>
      <c r="Z767" s="16"/>
      <c r="AA767" s="16"/>
      <c r="AB767" s="16">
        <f t="shared" si="96"/>
        <v>175733.52999999997</v>
      </c>
      <c r="AC767" s="15">
        <v>153</v>
      </c>
      <c r="AD767" s="17">
        <f t="shared" si="98"/>
        <v>1148.5851633986927</v>
      </c>
    </row>
    <row r="768" spans="2:30" x14ac:dyDescent="0.35">
      <c r="B768" s="20">
        <v>4112</v>
      </c>
      <c r="C768" s="19" t="s">
        <v>1109</v>
      </c>
      <c r="D768" s="15" t="s">
        <v>1538</v>
      </c>
      <c r="E768" s="15" t="str">
        <f t="shared" si="91"/>
        <v>AUX. MECANICO  EQUIPO MINERO</v>
      </c>
      <c r="F768" s="15" t="str">
        <f t="shared" si="92"/>
        <v>SINDICALIZADO</v>
      </c>
      <c r="G768" s="19" t="s">
        <v>41</v>
      </c>
      <c r="H768" s="19">
        <f t="shared" si="93"/>
        <v>153</v>
      </c>
      <c r="I768" s="18">
        <f t="shared" si="94"/>
        <v>5</v>
      </c>
      <c r="J768" s="18">
        <f t="shared" si="95"/>
        <v>0</v>
      </c>
      <c r="K768" s="15" t="s">
        <v>276</v>
      </c>
      <c r="L768" s="16">
        <v>39704.590000000011</v>
      </c>
      <c r="M768" s="16">
        <v>8850</v>
      </c>
      <c r="N768" s="16">
        <v>2150</v>
      </c>
      <c r="O768" s="16">
        <v>3152.5600000000004</v>
      </c>
      <c r="P768" s="16">
        <v>3352.34</v>
      </c>
      <c r="Q768" s="16"/>
      <c r="R768" s="16"/>
      <c r="S768" s="16">
        <v>205.95</v>
      </c>
      <c r="T768" s="16">
        <v>74628.160000000018</v>
      </c>
      <c r="U768" s="16"/>
      <c r="V768" s="16">
        <v>2801.05</v>
      </c>
      <c r="W768" s="16"/>
      <c r="X768" s="16">
        <v>537.5</v>
      </c>
      <c r="Y768" s="16"/>
      <c r="Z768" s="16"/>
      <c r="AA768" s="16"/>
      <c r="AB768" s="16">
        <f t="shared" si="96"/>
        <v>134307.15000000002</v>
      </c>
      <c r="AC768" s="15">
        <v>153</v>
      </c>
      <c r="AD768" s="17">
        <f t="shared" si="98"/>
        <v>877.82450980392173</v>
      </c>
    </row>
    <row r="769" spans="2:30" x14ac:dyDescent="0.35">
      <c r="B769" s="20">
        <v>4113</v>
      </c>
      <c r="C769" s="19" t="s">
        <v>1110</v>
      </c>
      <c r="D769" s="15" t="s">
        <v>1538</v>
      </c>
      <c r="E769" s="15" t="str">
        <f t="shared" si="91"/>
        <v>MECANICO EQUIPO MINERO</v>
      </c>
      <c r="F769" s="15" t="str">
        <f t="shared" si="92"/>
        <v>SINDICALIZADO</v>
      </c>
      <c r="G769" s="19" t="s">
        <v>41</v>
      </c>
      <c r="H769" s="19">
        <f t="shared" si="93"/>
        <v>153</v>
      </c>
      <c r="I769" s="18">
        <f t="shared" si="94"/>
        <v>0</v>
      </c>
      <c r="J769" s="18">
        <f t="shared" si="95"/>
        <v>0</v>
      </c>
      <c r="K769" s="15" t="s">
        <v>276</v>
      </c>
      <c r="L769" s="16">
        <v>40484.689999999988</v>
      </c>
      <c r="M769" s="16">
        <v>8850</v>
      </c>
      <c r="N769" s="16">
        <v>2193.04</v>
      </c>
      <c r="O769" s="16">
        <v>4123.6900000000005</v>
      </c>
      <c r="P769" s="16">
        <v>4267.76</v>
      </c>
      <c r="Q769" s="16"/>
      <c r="R769" s="16"/>
      <c r="S769" s="16"/>
      <c r="T769" s="16">
        <v>134987.20000000001</v>
      </c>
      <c r="U769" s="16"/>
      <c r="V769" s="16"/>
      <c r="W769" s="16"/>
      <c r="X769" s="16"/>
      <c r="Y769" s="16"/>
      <c r="Z769" s="16"/>
      <c r="AA769" s="16"/>
      <c r="AB769" s="16">
        <f t="shared" si="96"/>
        <v>194906.38</v>
      </c>
      <c r="AC769" s="15">
        <v>153</v>
      </c>
      <c r="AD769" s="17">
        <f t="shared" si="98"/>
        <v>1273.897908496732</v>
      </c>
    </row>
    <row r="770" spans="2:30" x14ac:dyDescent="0.35">
      <c r="B770" s="20">
        <v>4114</v>
      </c>
      <c r="C770" s="19" t="s">
        <v>1111</v>
      </c>
      <c r="D770" s="15" t="s">
        <v>1538</v>
      </c>
      <c r="E770" s="15" t="str">
        <f t="shared" si="91"/>
        <v>SOLDADOR EQUIPO MINERO</v>
      </c>
      <c r="F770" s="15" t="str">
        <f t="shared" si="92"/>
        <v>SINDICALIZADO</v>
      </c>
      <c r="G770" s="19" t="s">
        <v>41</v>
      </c>
      <c r="H770" s="19">
        <f t="shared" si="93"/>
        <v>153</v>
      </c>
      <c r="I770" s="18">
        <f t="shared" si="94"/>
        <v>2</v>
      </c>
      <c r="J770" s="18">
        <f t="shared" si="95"/>
        <v>0</v>
      </c>
      <c r="K770" s="15" t="s">
        <v>276</v>
      </c>
      <c r="L770" s="16">
        <v>41886.839999999989</v>
      </c>
      <c r="M770" s="16">
        <v>8850</v>
      </c>
      <c r="N770" s="16">
        <v>2270.4</v>
      </c>
      <c r="O770" s="16">
        <v>3438.54</v>
      </c>
      <c r="P770" s="16">
        <v>3514.9199999999996</v>
      </c>
      <c r="Q770" s="16"/>
      <c r="R770" s="16"/>
      <c r="S770" s="16">
        <v>359.13</v>
      </c>
      <c r="T770" s="16">
        <v>71862.979999999981</v>
      </c>
      <c r="U770" s="16"/>
      <c r="V770" s="16">
        <v>2670.48</v>
      </c>
      <c r="W770" s="16"/>
      <c r="X770" s="16">
        <v>585.12</v>
      </c>
      <c r="Y770" s="16"/>
      <c r="Z770" s="16"/>
      <c r="AA770" s="16"/>
      <c r="AB770" s="16">
        <f t="shared" si="96"/>
        <v>134268.16999999998</v>
      </c>
      <c r="AC770" s="15">
        <v>153</v>
      </c>
      <c r="AD770" s="17">
        <f t="shared" si="98"/>
        <v>877.5697385620914</v>
      </c>
    </row>
    <row r="771" spans="2:30" x14ac:dyDescent="0.35">
      <c r="B771" s="20">
        <v>4115</v>
      </c>
      <c r="C771" s="19" t="s">
        <v>1112</v>
      </c>
      <c r="D771" s="15" t="s">
        <v>1538</v>
      </c>
      <c r="E771" s="15" t="str">
        <f t="shared" si="91"/>
        <v>MECANICO EQUIPO MINERO</v>
      </c>
      <c r="F771" s="15" t="str">
        <f t="shared" si="92"/>
        <v>SINDICALIZADO</v>
      </c>
      <c r="G771" s="19" t="s">
        <v>41</v>
      </c>
      <c r="H771" s="19">
        <f t="shared" si="93"/>
        <v>153</v>
      </c>
      <c r="I771" s="18">
        <f t="shared" si="94"/>
        <v>0</v>
      </c>
      <c r="J771" s="18">
        <f t="shared" si="95"/>
        <v>0</v>
      </c>
      <c r="K771" s="15" t="s">
        <v>276</v>
      </c>
      <c r="L771" s="16">
        <v>41032.94999999999</v>
      </c>
      <c r="M771" s="16">
        <v>8850</v>
      </c>
      <c r="N771" s="16">
        <v>1644.78</v>
      </c>
      <c r="O771" s="16">
        <v>4267.76</v>
      </c>
      <c r="P771" s="16">
        <v>4267.76</v>
      </c>
      <c r="Q771" s="16"/>
      <c r="R771" s="16"/>
      <c r="S771" s="16">
        <v>1328.36</v>
      </c>
      <c r="T771" s="16">
        <v>108770.45999999999</v>
      </c>
      <c r="U771" s="16"/>
      <c r="V771" s="16"/>
      <c r="W771" s="16"/>
      <c r="X771" s="16"/>
      <c r="Y771" s="16"/>
      <c r="Z771" s="16"/>
      <c r="AA771" s="16"/>
      <c r="AB771" s="16">
        <f t="shared" si="96"/>
        <v>170162.06999999998</v>
      </c>
      <c r="AC771" s="15">
        <v>153</v>
      </c>
      <c r="AD771" s="17">
        <f t="shared" si="98"/>
        <v>1112.1703921568626</v>
      </c>
    </row>
    <row r="772" spans="2:30" x14ac:dyDescent="0.35">
      <c r="B772" s="20">
        <v>4116</v>
      </c>
      <c r="C772" s="19" t="s">
        <v>1113</v>
      </c>
      <c r="D772" s="15" t="s">
        <v>1538</v>
      </c>
      <c r="E772" s="15" t="str">
        <f t="shared" si="91"/>
        <v>AUX. MECANICO  EQUIPO MINERO</v>
      </c>
      <c r="F772" s="15" t="str">
        <f t="shared" si="92"/>
        <v>SINDICALIZADO</v>
      </c>
      <c r="G772" s="19" t="s">
        <v>41</v>
      </c>
      <c r="H772" s="19">
        <f t="shared" si="93"/>
        <v>153</v>
      </c>
      <c r="I772" s="18">
        <f t="shared" si="94"/>
        <v>0</v>
      </c>
      <c r="J772" s="18">
        <f t="shared" si="95"/>
        <v>0</v>
      </c>
      <c r="K772" s="15" t="s">
        <v>276</v>
      </c>
      <c r="L772" s="16">
        <v>40242.090000000011</v>
      </c>
      <c r="M772" s="16">
        <v>8850</v>
      </c>
      <c r="N772" s="16">
        <v>1612.5</v>
      </c>
      <c r="O772" s="16">
        <v>4128.2300000000005</v>
      </c>
      <c r="P772" s="16">
        <v>4185.47</v>
      </c>
      <c r="Q772" s="16"/>
      <c r="R772" s="16"/>
      <c r="S772" s="16">
        <v>340.33</v>
      </c>
      <c r="T772" s="16">
        <v>85162.900000000009</v>
      </c>
      <c r="U772" s="16"/>
      <c r="V772" s="16">
        <v>2846.34</v>
      </c>
      <c r="W772" s="16"/>
      <c r="X772" s="16"/>
      <c r="Y772" s="16"/>
      <c r="Z772" s="16"/>
      <c r="AA772" s="16"/>
      <c r="AB772" s="16">
        <f t="shared" si="96"/>
        <v>147367.86000000002</v>
      </c>
      <c r="AC772" s="15">
        <v>153</v>
      </c>
      <c r="AD772" s="17">
        <f t="shared" si="98"/>
        <v>963.18862745098045</v>
      </c>
    </row>
    <row r="773" spans="2:30" x14ac:dyDescent="0.35">
      <c r="B773" s="20">
        <v>4117</v>
      </c>
      <c r="C773" s="19" t="s">
        <v>1114</v>
      </c>
      <c r="D773" s="15" t="s">
        <v>1538</v>
      </c>
      <c r="E773" s="15" t="str">
        <f t="shared" ref="E773:E836" si="99">VLOOKUP(B773,CAT,2,FALSE)</f>
        <v>AUX. MECANICO  EQUIPO MINERO</v>
      </c>
      <c r="F773" s="15" t="str">
        <f t="shared" ref="F773:F836" si="100">VLOOKUP(B773,CAT,3,FALSE)</f>
        <v>SINDICALIZADO</v>
      </c>
      <c r="G773" s="19" t="s">
        <v>112</v>
      </c>
      <c r="H773" s="19">
        <f t="shared" ref="H773:H836" si="101">IF(DATEDIF(G773,$I$2,"d")+1&gt;$J$2,$J$2,DATEDIF(G773,$I$2,"d")+1)</f>
        <v>153</v>
      </c>
      <c r="I773" s="18">
        <f t="shared" ref="I773:I836" si="102">IFERROR(VLOOKUP(B773,faltas,5,FALSE),0)</f>
        <v>4</v>
      </c>
      <c r="J773" s="18">
        <f t="shared" ref="J773:J836" si="103">IFERROR(VLOOKUP(B773,incapacidad,3,FALSE),0)</f>
        <v>0</v>
      </c>
      <c r="K773" s="15" t="s">
        <v>276</v>
      </c>
      <c r="L773" s="16">
        <v>39704.590000000011</v>
      </c>
      <c r="M773" s="16">
        <v>8850</v>
      </c>
      <c r="N773" s="16">
        <v>2150</v>
      </c>
      <c r="O773" s="16">
        <v>3222.07</v>
      </c>
      <c r="P773" s="16">
        <v>3379.21</v>
      </c>
      <c r="Q773" s="16"/>
      <c r="R773" s="16"/>
      <c r="S773" s="16">
        <v>340.33</v>
      </c>
      <c r="T773" s="16">
        <v>59905.94</v>
      </c>
      <c r="U773" s="16"/>
      <c r="V773" s="16">
        <v>2733.86</v>
      </c>
      <c r="W773" s="16"/>
      <c r="X773" s="16">
        <v>537.5</v>
      </c>
      <c r="Y773" s="16"/>
      <c r="Z773" s="16"/>
      <c r="AA773" s="16"/>
      <c r="AB773" s="16">
        <f t="shared" ref="AB773:AB836" si="104">SUM(L773:W773)-SUM(X773:AA773)</f>
        <v>119748.50000000001</v>
      </c>
      <c r="AC773" s="15">
        <v>153</v>
      </c>
      <c r="AD773" s="17">
        <f t="shared" si="98"/>
        <v>782.66993464052302</v>
      </c>
    </row>
    <row r="774" spans="2:30" x14ac:dyDescent="0.35">
      <c r="B774" s="20">
        <v>4118</v>
      </c>
      <c r="C774" s="19" t="s">
        <v>1115</v>
      </c>
      <c r="D774" s="15" t="s">
        <v>1538</v>
      </c>
      <c r="E774" s="15" t="str">
        <f t="shared" si="99"/>
        <v>MECANICO EQUIPO MINERO</v>
      </c>
      <c r="F774" s="15" t="str">
        <f t="shared" si="100"/>
        <v>SINDICALIZADO</v>
      </c>
      <c r="G774" s="19" t="s">
        <v>41</v>
      </c>
      <c r="H774" s="19">
        <f t="shared" si="101"/>
        <v>153</v>
      </c>
      <c r="I774" s="18">
        <f t="shared" si="102"/>
        <v>0</v>
      </c>
      <c r="J774" s="18">
        <f t="shared" si="103"/>
        <v>0</v>
      </c>
      <c r="K774" s="15" t="s">
        <v>276</v>
      </c>
      <c r="L774" s="16">
        <v>40484.689999999988</v>
      </c>
      <c r="M774" s="16">
        <v>8850</v>
      </c>
      <c r="N774" s="16">
        <v>2193.04</v>
      </c>
      <c r="O774" s="16">
        <v>4098.03</v>
      </c>
      <c r="P774" s="16">
        <v>4267.76</v>
      </c>
      <c r="Q774" s="16"/>
      <c r="R774" s="16"/>
      <c r="S774" s="16">
        <v>556.99999999999989</v>
      </c>
      <c r="T774" s="16">
        <v>134982.20000000001</v>
      </c>
      <c r="U774" s="16"/>
      <c r="V774" s="16">
        <v>255.19</v>
      </c>
      <c r="W774" s="16"/>
      <c r="X774" s="16"/>
      <c r="Y774" s="16"/>
      <c r="Z774" s="16"/>
      <c r="AA774" s="16"/>
      <c r="AB774" s="16">
        <f t="shared" si="104"/>
        <v>195687.91</v>
      </c>
      <c r="AC774" s="15">
        <v>153</v>
      </c>
      <c r="AD774" s="17">
        <f t="shared" si="98"/>
        <v>1279.0059477124182</v>
      </c>
    </row>
    <row r="775" spans="2:30" x14ac:dyDescent="0.35">
      <c r="B775" s="20">
        <v>4119</v>
      </c>
      <c r="C775" s="19" t="s">
        <v>1116</v>
      </c>
      <c r="D775" s="15" t="s">
        <v>1538</v>
      </c>
      <c r="E775" s="15" t="str">
        <f t="shared" si="99"/>
        <v>AUX. MECANICO  EQUIPO MINERO</v>
      </c>
      <c r="F775" s="15" t="str">
        <f t="shared" si="100"/>
        <v>SINDICALIZADO</v>
      </c>
      <c r="G775" s="19" t="s">
        <v>41</v>
      </c>
      <c r="H775" s="19">
        <f t="shared" si="101"/>
        <v>153</v>
      </c>
      <c r="I775" s="18">
        <f t="shared" si="102"/>
        <v>3</v>
      </c>
      <c r="J775" s="18">
        <f t="shared" si="103"/>
        <v>0</v>
      </c>
      <c r="K775" s="15" t="s">
        <v>276</v>
      </c>
      <c r="L775" s="16">
        <v>40242.090000000011</v>
      </c>
      <c r="M775" s="16">
        <v>8850</v>
      </c>
      <c r="N775" s="16">
        <v>1612.5</v>
      </c>
      <c r="O775" s="16">
        <v>3474.4600000000005</v>
      </c>
      <c r="P775" s="16">
        <v>4185.47</v>
      </c>
      <c r="Q775" s="16"/>
      <c r="R775" s="16"/>
      <c r="S775" s="16"/>
      <c r="T775" s="16">
        <v>95698.580000000016</v>
      </c>
      <c r="U775" s="16"/>
      <c r="V775" s="16">
        <v>2438.8200000000002</v>
      </c>
      <c r="W775" s="16"/>
      <c r="X775" s="16"/>
      <c r="Y775" s="16"/>
      <c r="Z775" s="16"/>
      <c r="AA775" s="16"/>
      <c r="AB775" s="16">
        <f t="shared" si="104"/>
        <v>156501.92000000004</v>
      </c>
      <c r="AC775" s="15">
        <v>153</v>
      </c>
      <c r="AD775" s="17">
        <f t="shared" si="98"/>
        <v>1022.8883660130722</v>
      </c>
    </row>
    <row r="776" spans="2:30" x14ac:dyDescent="0.35">
      <c r="B776" s="20">
        <v>4120</v>
      </c>
      <c r="C776" s="19" t="s">
        <v>1117</v>
      </c>
      <c r="D776" s="15" t="s">
        <v>1538</v>
      </c>
      <c r="E776" s="15" t="str">
        <f t="shared" si="99"/>
        <v>AUX. MECANICO  EQUIPO MINERO</v>
      </c>
      <c r="F776" s="15" t="str">
        <f t="shared" si="100"/>
        <v>SINDICALIZADO</v>
      </c>
      <c r="G776" s="19" t="s">
        <v>41</v>
      </c>
      <c r="H776" s="19">
        <f t="shared" si="101"/>
        <v>153</v>
      </c>
      <c r="I776" s="18">
        <f t="shared" si="102"/>
        <v>0</v>
      </c>
      <c r="J776" s="18">
        <f t="shared" si="103"/>
        <v>0</v>
      </c>
      <c r="K776" s="15" t="s">
        <v>276</v>
      </c>
      <c r="L776" s="16">
        <v>40242.090000000011</v>
      </c>
      <c r="M776" s="16">
        <v>8850</v>
      </c>
      <c r="N776" s="16">
        <v>1612.5</v>
      </c>
      <c r="O776" s="16">
        <v>4185.47</v>
      </c>
      <c r="P776" s="16">
        <v>4185.47</v>
      </c>
      <c r="Q776" s="16"/>
      <c r="R776" s="16"/>
      <c r="S776" s="16">
        <v>613.47</v>
      </c>
      <c r="T776" s="16">
        <v>74620.160000000018</v>
      </c>
      <c r="U776" s="16"/>
      <c r="V776" s="16"/>
      <c r="W776" s="16"/>
      <c r="X776" s="16"/>
      <c r="Y776" s="16"/>
      <c r="Z776" s="16"/>
      <c r="AA776" s="16"/>
      <c r="AB776" s="16">
        <f t="shared" si="104"/>
        <v>134309.16000000003</v>
      </c>
      <c r="AC776" s="15">
        <v>153</v>
      </c>
      <c r="AD776" s="17">
        <f t="shared" si="98"/>
        <v>877.83764705882379</v>
      </c>
    </row>
    <row r="777" spans="2:30" x14ac:dyDescent="0.35">
      <c r="B777" s="20">
        <v>4121</v>
      </c>
      <c r="C777" s="19" t="s">
        <v>1118</v>
      </c>
      <c r="D777" s="15" t="s">
        <v>1538</v>
      </c>
      <c r="E777" s="15" t="str">
        <f t="shared" si="99"/>
        <v>MECANICO EQUIPO MINERO</v>
      </c>
      <c r="F777" s="15" t="str">
        <f t="shared" si="100"/>
        <v>SINDICALIZADO</v>
      </c>
      <c r="G777" s="19" t="s">
        <v>41</v>
      </c>
      <c r="H777" s="19">
        <f t="shared" si="101"/>
        <v>153</v>
      </c>
      <c r="I777" s="18">
        <f t="shared" si="102"/>
        <v>0</v>
      </c>
      <c r="J777" s="18">
        <f t="shared" si="103"/>
        <v>0</v>
      </c>
      <c r="K777" s="15" t="s">
        <v>276</v>
      </c>
      <c r="L777" s="16">
        <v>40484.689999999981</v>
      </c>
      <c r="M777" s="16">
        <v>8850</v>
      </c>
      <c r="N777" s="16">
        <v>2193.04</v>
      </c>
      <c r="O777" s="16">
        <v>4240.3500000000004</v>
      </c>
      <c r="P777" s="16">
        <v>4267.76</v>
      </c>
      <c r="Q777" s="16"/>
      <c r="R777" s="16"/>
      <c r="S777" s="16"/>
      <c r="T777" s="16">
        <v>108764.45999999999</v>
      </c>
      <c r="U777" s="16"/>
      <c r="V777" s="16">
        <v>2833.71</v>
      </c>
      <c r="W777" s="16"/>
      <c r="X777" s="16"/>
      <c r="Y777" s="16"/>
      <c r="Z777" s="16"/>
      <c r="AA777" s="16"/>
      <c r="AB777" s="16">
        <f t="shared" si="104"/>
        <v>171634.00999999998</v>
      </c>
      <c r="AC777" s="15">
        <v>153</v>
      </c>
      <c r="AD777" s="17">
        <f t="shared" si="98"/>
        <v>1121.7909150326795</v>
      </c>
    </row>
    <row r="778" spans="2:30" x14ac:dyDescent="0.35">
      <c r="B778" s="20">
        <v>4122</v>
      </c>
      <c r="C778" s="19" t="s">
        <v>1119</v>
      </c>
      <c r="D778" s="15" t="s">
        <v>1538</v>
      </c>
      <c r="E778" s="15" t="str">
        <f t="shared" si="99"/>
        <v>SUPERVISOR MANTTO MECANICO</v>
      </c>
      <c r="F778" s="15" t="str">
        <f t="shared" si="100"/>
        <v>EMPLEADO</v>
      </c>
      <c r="G778" s="19" t="s">
        <v>1059</v>
      </c>
      <c r="H778" s="19">
        <f t="shared" si="101"/>
        <v>153</v>
      </c>
      <c r="I778" s="18">
        <f t="shared" si="102"/>
        <v>0</v>
      </c>
      <c r="J778" s="18">
        <f t="shared" si="103"/>
        <v>0</v>
      </c>
      <c r="K778" s="15" t="s">
        <v>276</v>
      </c>
      <c r="L778" s="16">
        <v>62226.099999999991</v>
      </c>
      <c r="M778" s="16">
        <v>8850</v>
      </c>
      <c r="N778" s="16">
        <v>2828</v>
      </c>
      <c r="O778" s="16">
        <v>3076.46</v>
      </c>
      <c r="P778" s="16">
        <v>6505.41</v>
      </c>
      <c r="Q778" s="16"/>
      <c r="R778" s="16"/>
      <c r="S778" s="16">
        <v>108.58</v>
      </c>
      <c r="T778" s="16"/>
      <c r="U778" s="16">
        <v>186887.18000000002</v>
      </c>
      <c r="V778" s="16"/>
      <c r="W778" s="16">
        <v>5758.67</v>
      </c>
      <c r="X778" s="16"/>
      <c r="Y778" s="16"/>
      <c r="Z778" s="16"/>
      <c r="AA778" s="16"/>
      <c r="AB778" s="16">
        <f t="shared" si="104"/>
        <v>276240.40000000002</v>
      </c>
      <c r="AC778" s="15">
        <v>153</v>
      </c>
      <c r="AD778" s="17">
        <f t="shared" si="98"/>
        <v>1805.4928104575165</v>
      </c>
    </row>
    <row r="779" spans="2:30" x14ac:dyDescent="0.35">
      <c r="B779" s="20">
        <v>4124</v>
      </c>
      <c r="C779" s="19" t="s">
        <v>1120</v>
      </c>
      <c r="D779" s="15" t="s">
        <v>1538</v>
      </c>
      <c r="E779" s="15" t="str">
        <f t="shared" si="99"/>
        <v>MECATRONICO EQUIPO MINERO</v>
      </c>
      <c r="F779" s="15" t="str">
        <f t="shared" si="100"/>
        <v>EMPLEADO</v>
      </c>
      <c r="G779" s="19" t="s">
        <v>41</v>
      </c>
      <c r="H779" s="19">
        <f t="shared" si="101"/>
        <v>153</v>
      </c>
      <c r="I779" s="18">
        <f t="shared" si="102"/>
        <v>0</v>
      </c>
      <c r="J779" s="18">
        <f t="shared" si="103"/>
        <v>0</v>
      </c>
      <c r="K779" s="15" t="s">
        <v>276</v>
      </c>
      <c r="L779" s="16">
        <v>56429.099999999991</v>
      </c>
      <c r="M779" s="16">
        <v>8850</v>
      </c>
      <c r="N779" s="16">
        <v>2184</v>
      </c>
      <c r="O779" s="16">
        <v>4860.3100000000004</v>
      </c>
      <c r="P779" s="16">
        <v>5861.3099999999995</v>
      </c>
      <c r="Q779" s="16"/>
      <c r="R779" s="16"/>
      <c r="S779" s="16"/>
      <c r="T779" s="16"/>
      <c r="U779" s="16">
        <v>145671.28000000003</v>
      </c>
      <c r="V779" s="16">
        <v>42555</v>
      </c>
      <c r="W779" s="16">
        <v>7796.32</v>
      </c>
      <c r="X779" s="16"/>
      <c r="Y779" s="16"/>
      <c r="Z779" s="16"/>
      <c r="AA779" s="16"/>
      <c r="AB779" s="16">
        <f t="shared" si="104"/>
        <v>274207.32</v>
      </c>
      <c r="AC779" s="15">
        <v>153</v>
      </c>
      <c r="AD779" s="17">
        <f t="shared" si="98"/>
        <v>1792.204705882353</v>
      </c>
    </row>
    <row r="780" spans="2:30" x14ac:dyDescent="0.35">
      <c r="B780" s="20">
        <v>4125</v>
      </c>
      <c r="C780" s="19" t="s">
        <v>1122</v>
      </c>
      <c r="D780" s="15" t="s">
        <v>1538</v>
      </c>
      <c r="E780" s="15" t="str">
        <f t="shared" si="99"/>
        <v>ASISTENTE ADMINISTRATIVO</v>
      </c>
      <c r="F780" s="15" t="str">
        <f t="shared" si="100"/>
        <v>EMPLEADO</v>
      </c>
      <c r="G780" s="19" t="s">
        <v>41</v>
      </c>
      <c r="H780" s="19">
        <f t="shared" si="101"/>
        <v>153</v>
      </c>
      <c r="I780" s="18">
        <f t="shared" si="102"/>
        <v>0</v>
      </c>
      <c r="J780" s="18">
        <f t="shared" si="103"/>
        <v>0</v>
      </c>
      <c r="K780" s="15" t="s">
        <v>276</v>
      </c>
      <c r="L780" s="16">
        <v>40642.799999999988</v>
      </c>
      <c r="M780" s="16">
        <v>8850</v>
      </c>
      <c r="N780" s="16">
        <v>1867.8</v>
      </c>
      <c r="O780" s="16">
        <v>1931.16</v>
      </c>
      <c r="P780" s="16">
        <v>4251.0599999999995</v>
      </c>
      <c r="Q780" s="16"/>
      <c r="R780" s="16"/>
      <c r="S780" s="16"/>
      <c r="T780" s="16">
        <v>95757.31</v>
      </c>
      <c r="U780" s="16"/>
      <c r="V780" s="16"/>
      <c r="W780" s="16">
        <v>3210.16</v>
      </c>
      <c r="X780" s="16"/>
      <c r="Y780" s="16"/>
      <c r="Z780" s="16"/>
      <c r="AA780" s="16"/>
      <c r="AB780" s="16">
        <f t="shared" si="104"/>
        <v>156510.29</v>
      </c>
      <c r="AC780" s="15">
        <v>153</v>
      </c>
      <c r="AD780" s="17">
        <f t="shared" si="98"/>
        <v>1022.9430718954249</v>
      </c>
    </row>
    <row r="781" spans="2:30" x14ac:dyDescent="0.35">
      <c r="B781" s="20">
        <v>4126</v>
      </c>
      <c r="C781" s="19" t="s">
        <v>1123</v>
      </c>
      <c r="D781" s="15" t="s">
        <v>1538</v>
      </c>
      <c r="E781" s="15" t="str">
        <f t="shared" si="99"/>
        <v>AUX. MECANICO  EQUIPO MINERO</v>
      </c>
      <c r="F781" s="15" t="str">
        <f t="shared" si="100"/>
        <v>SINDICALIZADO</v>
      </c>
      <c r="G781" s="19" t="s">
        <v>41</v>
      </c>
      <c r="H781" s="19">
        <f t="shared" si="101"/>
        <v>153</v>
      </c>
      <c r="I781" s="18">
        <f t="shared" si="102"/>
        <v>2</v>
      </c>
      <c r="J781" s="18">
        <f t="shared" si="103"/>
        <v>0</v>
      </c>
      <c r="K781" s="15" t="s">
        <v>276</v>
      </c>
      <c r="L781" s="16">
        <v>40242.090000000011</v>
      </c>
      <c r="M781" s="16">
        <v>8850</v>
      </c>
      <c r="N781" s="16">
        <v>1612.5</v>
      </c>
      <c r="O781" s="16">
        <v>3881.0800000000004</v>
      </c>
      <c r="P781" s="16">
        <v>3304.4500000000003</v>
      </c>
      <c r="Q781" s="16"/>
      <c r="R781" s="16"/>
      <c r="S781" s="16">
        <v>411.9</v>
      </c>
      <c r="T781" s="16">
        <v>74617.160000000018</v>
      </c>
      <c r="U781" s="16"/>
      <c r="V781" s="16">
        <v>2616.9500000000003</v>
      </c>
      <c r="W781" s="16"/>
      <c r="X781" s="16">
        <v>555.02</v>
      </c>
      <c r="Y781" s="16"/>
      <c r="Z781" s="16"/>
      <c r="AA781" s="16"/>
      <c r="AB781" s="16">
        <f t="shared" si="104"/>
        <v>134981.11000000004</v>
      </c>
      <c r="AC781" s="15">
        <v>153</v>
      </c>
      <c r="AD781" s="17">
        <f t="shared" si="98"/>
        <v>882.22947712418329</v>
      </c>
    </row>
    <row r="782" spans="2:30" x14ac:dyDescent="0.35">
      <c r="B782" s="20">
        <v>4128</v>
      </c>
      <c r="C782" s="19" t="s">
        <v>1124</v>
      </c>
      <c r="D782" s="15" t="s">
        <v>1538</v>
      </c>
      <c r="E782" s="15" t="str">
        <f t="shared" si="99"/>
        <v>AUX. MECANICO  EQUIPO MINERO</v>
      </c>
      <c r="F782" s="15" t="str">
        <f t="shared" si="100"/>
        <v>SINDICALIZADO</v>
      </c>
      <c r="G782" s="19" t="s">
        <v>41</v>
      </c>
      <c r="H782" s="19">
        <f t="shared" si="101"/>
        <v>153</v>
      </c>
      <c r="I782" s="18">
        <f t="shared" si="102"/>
        <v>2</v>
      </c>
      <c r="J782" s="18">
        <f t="shared" si="103"/>
        <v>0</v>
      </c>
      <c r="K782" s="15" t="s">
        <v>276</v>
      </c>
      <c r="L782" s="16">
        <v>39704.590000000011</v>
      </c>
      <c r="M782" s="16">
        <v>8850</v>
      </c>
      <c r="N782" s="16">
        <v>2150</v>
      </c>
      <c r="O782" s="16">
        <v>3370.4600000000005</v>
      </c>
      <c r="P782" s="16">
        <v>3326.06</v>
      </c>
      <c r="Q782" s="16"/>
      <c r="R782" s="16"/>
      <c r="S782" s="16">
        <v>416.27</v>
      </c>
      <c r="T782" s="16">
        <v>57055.640000000007</v>
      </c>
      <c r="U782" s="16"/>
      <c r="V782" s="16">
        <v>2491.9500000000003</v>
      </c>
      <c r="W782" s="16"/>
      <c r="X782" s="16">
        <v>555.02</v>
      </c>
      <c r="Y782" s="16"/>
      <c r="Z782" s="16">
        <v>841.29</v>
      </c>
      <c r="AA782" s="16"/>
      <c r="AB782" s="16">
        <f t="shared" si="104"/>
        <v>115968.66000000002</v>
      </c>
      <c r="AC782" s="15">
        <v>153</v>
      </c>
      <c r="AD782" s="17">
        <f t="shared" si="98"/>
        <v>757.96509803921583</v>
      </c>
    </row>
    <row r="783" spans="2:30" x14ac:dyDescent="0.35">
      <c r="B783" s="20">
        <v>4129</v>
      </c>
      <c r="C783" s="19" t="s">
        <v>1125</v>
      </c>
      <c r="D783" s="15" t="s">
        <v>1538</v>
      </c>
      <c r="E783" s="15" t="str">
        <f t="shared" si="99"/>
        <v>MECANICO EQUIPO MINERO</v>
      </c>
      <c r="F783" s="15" t="str">
        <f t="shared" si="100"/>
        <v>SINDICALIZADO</v>
      </c>
      <c r="G783" s="19" t="s">
        <v>41</v>
      </c>
      <c r="H783" s="19">
        <f t="shared" si="101"/>
        <v>153</v>
      </c>
      <c r="I783" s="18">
        <f t="shared" si="102"/>
        <v>2</v>
      </c>
      <c r="J783" s="18">
        <f t="shared" si="103"/>
        <v>0</v>
      </c>
      <c r="K783" s="15" t="s">
        <v>276</v>
      </c>
      <c r="L783" s="16">
        <v>40467.169999999984</v>
      </c>
      <c r="M783" s="16">
        <v>8850</v>
      </c>
      <c r="N783" s="16">
        <v>2210.56</v>
      </c>
      <c r="O783" s="16">
        <v>2670.19</v>
      </c>
      <c r="P783" s="16">
        <v>3856.5700000000006</v>
      </c>
      <c r="Q783" s="16"/>
      <c r="R783" s="16"/>
      <c r="S783" s="16"/>
      <c r="T783" s="16">
        <v>108760.45999999999</v>
      </c>
      <c r="U783" s="16"/>
      <c r="V783" s="16"/>
      <c r="W783" s="16"/>
      <c r="X783" s="16">
        <v>274.13</v>
      </c>
      <c r="Y783" s="16"/>
      <c r="Z783" s="16"/>
      <c r="AA783" s="16"/>
      <c r="AB783" s="16">
        <f t="shared" si="104"/>
        <v>166540.81999999998</v>
      </c>
      <c r="AC783" s="15">
        <v>153</v>
      </c>
      <c r="AD783" s="17">
        <f t="shared" si="98"/>
        <v>1088.5020915032678</v>
      </c>
    </row>
    <row r="784" spans="2:30" x14ac:dyDescent="0.35">
      <c r="B784" s="20">
        <v>4133</v>
      </c>
      <c r="C784" s="19" t="s">
        <v>1127</v>
      </c>
      <c r="D784" s="15" t="s">
        <v>1538</v>
      </c>
      <c r="E784" s="15" t="str">
        <f t="shared" si="99"/>
        <v>SOLDADOR EQUIPO MINERO</v>
      </c>
      <c r="F784" s="15" t="str">
        <f t="shared" si="100"/>
        <v>SINDICALIZADO</v>
      </c>
      <c r="G784" s="19" t="s">
        <v>41</v>
      </c>
      <c r="H784" s="19">
        <f t="shared" si="101"/>
        <v>153</v>
      </c>
      <c r="I784" s="18">
        <f t="shared" si="102"/>
        <v>0</v>
      </c>
      <c r="J784" s="18">
        <f t="shared" si="103"/>
        <v>0</v>
      </c>
      <c r="K784" s="15" t="s">
        <v>276</v>
      </c>
      <c r="L784" s="16">
        <v>41851.799999999996</v>
      </c>
      <c r="M784" s="16">
        <v>8850</v>
      </c>
      <c r="N784" s="16">
        <v>2305.44</v>
      </c>
      <c r="O784" s="16">
        <v>3892.6199999999994</v>
      </c>
      <c r="P784" s="16">
        <v>4415.7199999999993</v>
      </c>
      <c r="Q784" s="16"/>
      <c r="R784" s="16"/>
      <c r="S784" s="16"/>
      <c r="T784" s="16">
        <v>92928.400000000009</v>
      </c>
      <c r="U784" s="16"/>
      <c r="V784" s="16"/>
      <c r="W784" s="16"/>
      <c r="X784" s="16"/>
      <c r="Y784" s="16"/>
      <c r="Z784" s="16"/>
      <c r="AA784" s="16"/>
      <c r="AB784" s="16">
        <f t="shared" si="104"/>
        <v>154243.98000000001</v>
      </c>
      <c r="AC784" s="15">
        <v>153</v>
      </c>
      <c r="AD784" s="17">
        <f t="shared" si="98"/>
        <v>1008.1305882352942</v>
      </c>
    </row>
    <row r="785" spans="2:30" x14ac:dyDescent="0.35">
      <c r="B785" s="20">
        <v>4134</v>
      </c>
      <c r="C785" s="19" t="s">
        <v>1128</v>
      </c>
      <c r="D785" s="15" t="s">
        <v>1538</v>
      </c>
      <c r="E785" s="15" t="str">
        <f t="shared" si="99"/>
        <v>SOLDADOR EQUIPO MINERO</v>
      </c>
      <c r="F785" s="15" t="str">
        <f t="shared" si="100"/>
        <v>SINDICALIZADO</v>
      </c>
      <c r="G785" s="19" t="s">
        <v>41</v>
      </c>
      <c r="H785" s="19">
        <f t="shared" si="101"/>
        <v>153</v>
      </c>
      <c r="I785" s="18">
        <f t="shared" si="102"/>
        <v>2</v>
      </c>
      <c r="J785" s="18">
        <f t="shared" si="103"/>
        <v>0</v>
      </c>
      <c r="K785" s="15" t="s">
        <v>276</v>
      </c>
      <c r="L785" s="16">
        <v>41886.839999999997</v>
      </c>
      <c r="M785" s="16">
        <v>8850</v>
      </c>
      <c r="N785" s="16">
        <v>2270.4</v>
      </c>
      <c r="O785" s="16">
        <v>3983.02</v>
      </c>
      <c r="P785" s="16">
        <v>3990.0199999999995</v>
      </c>
      <c r="Q785" s="16"/>
      <c r="R785" s="16"/>
      <c r="S785" s="16">
        <v>217.23000000000002</v>
      </c>
      <c r="T785" s="16">
        <v>106983.06</v>
      </c>
      <c r="U785" s="16"/>
      <c r="V785" s="16">
        <v>2927.43</v>
      </c>
      <c r="W785" s="16"/>
      <c r="X785" s="16">
        <v>283.8</v>
      </c>
      <c r="Y785" s="16"/>
      <c r="Z785" s="16"/>
      <c r="AA785" s="16"/>
      <c r="AB785" s="16">
        <f t="shared" si="104"/>
        <v>170824.2</v>
      </c>
      <c r="AC785" s="15">
        <v>153</v>
      </c>
      <c r="AD785" s="17">
        <f t="shared" si="98"/>
        <v>1116.4980392156863</v>
      </c>
    </row>
    <row r="786" spans="2:30" x14ac:dyDescent="0.35">
      <c r="B786" s="20">
        <v>4135</v>
      </c>
      <c r="C786" s="19" t="s">
        <v>1129</v>
      </c>
      <c r="D786" s="15" t="s">
        <v>1538</v>
      </c>
      <c r="E786" s="15" t="str">
        <f t="shared" si="99"/>
        <v>SUPERVISOR MANTTO EQUIPO MINERO</v>
      </c>
      <c r="F786" s="15" t="str">
        <f t="shared" si="100"/>
        <v>EMPLEADO</v>
      </c>
      <c r="G786" s="19" t="s">
        <v>41</v>
      </c>
      <c r="H786" s="19">
        <f t="shared" si="101"/>
        <v>153</v>
      </c>
      <c r="I786" s="18">
        <f t="shared" si="102"/>
        <v>0</v>
      </c>
      <c r="J786" s="18">
        <f t="shared" si="103"/>
        <v>0</v>
      </c>
      <c r="K786" s="15" t="s">
        <v>276</v>
      </c>
      <c r="L786" s="16">
        <v>56037.799999999988</v>
      </c>
      <c r="M786" s="16">
        <v>8850</v>
      </c>
      <c r="N786" s="16">
        <v>2575.3000000000002</v>
      </c>
      <c r="O786" s="16">
        <v>5704.79</v>
      </c>
      <c r="P786" s="16">
        <v>5861.3099999999995</v>
      </c>
      <c r="Q786" s="16"/>
      <c r="R786" s="16"/>
      <c r="S786" s="16"/>
      <c r="T786" s="16"/>
      <c r="U786" s="16">
        <v>119316.68000000001</v>
      </c>
      <c r="V786" s="16"/>
      <c r="W786" s="16">
        <v>4057.67</v>
      </c>
      <c r="X786" s="16"/>
      <c r="Y786" s="16"/>
      <c r="Z786" s="16"/>
      <c r="AA786" s="16"/>
      <c r="AB786" s="16">
        <f t="shared" si="104"/>
        <v>202403.55000000002</v>
      </c>
      <c r="AC786" s="15">
        <v>153</v>
      </c>
      <c r="AD786" s="17">
        <f t="shared" si="98"/>
        <v>1322.8990196078432</v>
      </c>
    </row>
    <row r="787" spans="2:30" x14ac:dyDescent="0.35">
      <c r="B787" s="20">
        <v>4136</v>
      </c>
      <c r="C787" s="19" t="s">
        <v>1130</v>
      </c>
      <c r="D787" s="15" t="s">
        <v>1538</v>
      </c>
      <c r="E787" s="15" t="str">
        <f t="shared" si="99"/>
        <v>SUPERVISOR MANTTO MECANICO</v>
      </c>
      <c r="F787" s="15" t="str">
        <f t="shared" si="100"/>
        <v>EMPLEADO</v>
      </c>
      <c r="G787" s="19" t="s">
        <v>362</v>
      </c>
      <c r="H787" s="19">
        <f t="shared" si="101"/>
        <v>153</v>
      </c>
      <c r="I787" s="18">
        <f t="shared" si="102"/>
        <v>0</v>
      </c>
      <c r="J787" s="18">
        <f t="shared" si="103"/>
        <v>0</v>
      </c>
      <c r="K787" s="15" t="s">
        <v>276</v>
      </c>
      <c r="L787" s="16">
        <v>62630.099999999991</v>
      </c>
      <c r="M787" s="16">
        <v>8850</v>
      </c>
      <c r="N787" s="16">
        <v>2424</v>
      </c>
      <c r="O787" s="16">
        <v>6461.98</v>
      </c>
      <c r="P787" s="16">
        <v>6505.41</v>
      </c>
      <c r="Q787" s="16"/>
      <c r="R787" s="16"/>
      <c r="S787" s="16"/>
      <c r="T787" s="16"/>
      <c r="U787" s="16">
        <v>145671.28000000003</v>
      </c>
      <c r="V787" s="16"/>
      <c r="W787" s="16">
        <v>4786.67</v>
      </c>
      <c r="X787" s="16"/>
      <c r="Y787" s="16"/>
      <c r="Z787" s="16"/>
      <c r="AA787" s="16"/>
      <c r="AB787" s="16">
        <f t="shared" si="104"/>
        <v>237329.44000000003</v>
      </c>
      <c r="AC787" s="15">
        <v>153</v>
      </c>
      <c r="AD787" s="17">
        <f t="shared" si="98"/>
        <v>1551.1728104575166</v>
      </c>
    </row>
    <row r="788" spans="2:30" x14ac:dyDescent="0.35">
      <c r="B788" s="20">
        <v>4137</v>
      </c>
      <c r="C788" s="19" t="s">
        <v>1131</v>
      </c>
      <c r="D788" s="15" t="s">
        <v>1538</v>
      </c>
      <c r="E788" s="15" t="str">
        <f t="shared" si="99"/>
        <v>SOLDADOR EQUIPO MINERO</v>
      </c>
      <c r="F788" s="15" t="str">
        <f t="shared" si="100"/>
        <v>SINDICALIZADO</v>
      </c>
      <c r="G788" s="19" t="s">
        <v>41</v>
      </c>
      <c r="H788" s="19">
        <f t="shared" si="101"/>
        <v>153</v>
      </c>
      <c r="I788" s="18">
        <f t="shared" si="102"/>
        <v>3</v>
      </c>
      <c r="J788" s="18">
        <f t="shared" si="103"/>
        <v>0</v>
      </c>
      <c r="K788" s="15" t="s">
        <v>276</v>
      </c>
      <c r="L788" s="16">
        <v>41886.839999999997</v>
      </c>
      <c r="M788" s="16">
        <v>8850</v>
      </c>
      <c r="N788" s="16">
        <v>2270.4</v>
      </c>
      <c r="O788" s="16">
        <v>4327.08</v>
      </c>
      <c r="P788" s="16">
        <v>3959.8899999999994</v>
      </c>
      <c r="Q788" s="16"/>
      <c r="R788" s="16"/>
      <c r="S788" s="16">
        <v>363.51</v>
      </c>
      <c r="T788" s="16">
        <v>92926.400000000009</v>
      </c>
      <c r="U788" s="16"/>
      <c r="V788" s="16">
        <v>6000</v>
      </c>
      <c r="W788" s="16"/>
      <c r="X788" s="16">
        <v>283.8</v>
      </c>
      <c r="Y788" s="16"/>
      <c r="Z788" s="16">
        <v>301.32</v>
      </c>
      <c r="AA788" s="16"/>
      <c r="AB788" s="16">
        <f t="shared" si="104"/>
        <v>159999</v>
      </c>
      <c r="AC788" s="15">
        <v>153</v>
      </c>
      <c r="AD788" s="17">
        <f t="shared" si="98"/>
        <v>1045.7450980392157</v>
      </c>
    </row>
    <row r="789" spans="2:30" x14ac:dyDescent="0.35">
      <c r="B789" s="20">
        <v>4138</v>
      </c>
      <c r="C789" s="19" t="s">
        <v>1132</v>
      </c>
      <c r="D789" s="15" t="s">
        <v>1538</v>
      </c>
      <c r="E789" s="15" t="str">
        <f t="shared" si="99"/>
        <v>SOLDADOR EQUIPO MINERO</v>
      </c>
      <c r="F789" s="15" t="str">
        <f t="shared" si="100"/>
        <v>SINDICALIZADO</v>
      </c>
      <c r="G789" s="19" t="s">
        <v>41</v>
      </c>
      <c r="H789" s="19">
        <f t="shared" si="101"/>
        <v>153</v>
      </c>
      <c r="I789" s="18">
        <f t="shared" si="102"/>
        <v>0</v>
      </c>
      <c r="J789" s="18">
        <f t="shared" si="103"/>
        <v>0</v>
      </c>
      <c r="K789" s="15" t="s">
        <v>276</v>
      </c>
      <c r="L789" s="16">
        <v>42454.439999999995</v>
      </c>
      <c r="M789" s="16">
        <v>8850</v>
      </c>
      <c r="N789" s="16">
        <v>1702.8</v>
      </c>
      <c r="O789" s="16">
        <v>4415.7199999999993</v>
      </c>
      <c r="P789" s="16">
        <v>4415.7199999999993</v>
      </c>
      <c r="Q789" s="16"/>
      <c r="R789" s="16"/>
      <c r="S789" s="16">
        <v>1374.3300000000002</v>
      </c>
      <c r="T789" s="16">
        <v>92925.400000000009</v>
      </c>
      <c r="U789" s="16"/>
      <c r="V789" s="16"/>
      <c r="W789" s="16"/>
      <c r="X789" s="16"/>
      <c r="Y789" s="16"/>
      <c r="Z789" s="16"/>
      <c r="AA789" s="16"/>
      <c r="AB789" s="16">
        <f t="shared" si="104"/>
        <v>156138.41</v>
      </c>
      <c r="AC789" s="15">
        <v>153</v>
      </c>
      <c r="AD789" s="17">
        <f t="shared" si="98"/>
        <v>1020.5124836601308</v>
      </c>
    </row>
    <row r="790" spans="2:30" x14ac:dyDescent="0.35">
      <c r="B790" s="20">
        <v>4139</v>
      </c>
      <c r="C790" s="19" t="s">
        <v>1133</v>
      </c>
      <c r="D790" s="15" t="s">
        <v>1538</v>
      </c>
      <c r="E790" s="15" t="str">
        <f t="shared" si="99"/>
        <v>AUX. MECANICO  EQUIPO MINERO</v>
      </c>
      <c r="F790" s="15" t="str">
        <f t="shared" si="100"/>
        <v>SINDICALIZADO</v>
      </c>
      <c r="G790" s="19" t="s">
        <v>1134</v>
      </c>
      <c r="H790" s="19">
        <f t="shared" si="101"/>
        <v>153</v>
      </c>
      <c r="I790" s="18">
        <f t="shared" si="102"/>
        <v>4</v>
      </c>
      <c r="J790" s="18">
        <f t="shared" si="103"/>
        <v>0</v>
      </c>
      <c r="K790" s="15" t="s">
        <v>276</v>
      </c>
      <c r="L790" s="16">
        <v>40242.090000000011</v>
      </c>
      <c r="M790" s="16">
        <v>8850</v>
      </c>
      <c r="N790" s="16">
        <v>1612.5</v>
      </c>
      <c r="O790" s="16">
        <v>3995.6000000000004</v>
      </c>
      <c r="P790" s="16">
        <v>3782.34</v>
      </c>
      <c r="Q790" s="16"/>
      <c r="R790" s="16"/>
      <c r="S790" s="16">
        <v>1302.8499999999999</v>
      </c>
      <c r="T790" s="16">
        <v>65541.06</v>
      </c>
      <c r="U790" s="16"/>
      <c r="V790" s="16"/>
      <c r="W790" s="16"/>
      <c r="X790" s="16">
        <v>268.75</v>
      </c>
      <c r="Y790" s="16"/>
      <c r="Z790" s="16"/>
      <c r="AA790" s="16"/>
      <c r="AB790" s="16">
        <f t="shared" si="104"/>
        <v>125057.69</v>
      </c>
      <c r="AC790" s="15">
        <v>153</v>
      </c>
      <c r="AD790" s="17">
        <f t="shared" si="98"/>
        <v>817.37052287581696</v>
      </c>
    </row>
    <row r="791" spans="2:30" x14ac:dyDescent="0.35">
      <c r="B791" s="20">
        <v>4141</v>
      </c>
      <c r="C791" s="19" t="s">
        <v>1135</v>
      </c>
      <c r="D791" s="15" t="s">
        <v>1538</v>
      </c>
      <c r="E791" s="15" t="str">
        <f t="shared" si="99"/>
        <v>AUX. MECANICO  EQUIPO MINERO</v>
      </c>
      <c r="F791" s="15" t="str">
        <f t="shared" si="100"/>
        <v>SINDICALIZADO</v>
      </c>
      <c r="G791" s="19" t="s">
        <v>41</v>
      </c>
      <c r="H791" s="19">
        <f t="shared" si="101"/>
        <v>153</v>
      </c>
      <c r="I791" s="18">
        <f t="shared" si="102"/>
        <v>0</v>
      </c>
      <c r="J791" s="18">
        <f t="shared" si="103"/>
        <v>0</v>
      </c>
      <c r="K791" s="15" t="s">
        <v>276</v>
      </c>
      <c r="L791" s="16">
        <v>39704.590000000011</v>
      </c>
      <c r="M791" s="16">
        <v>8850</v>
      </c>
      <c r="N791" s="16">
        <v>2150</v>
      </c>
      <c r="O791" s="16">
        <v>3435.32</v>
      </c>
      <c r="P791" s="16">
        <v>4185.47</v>
      </c>
      <c r="Q791" s="16"/>
      <c r="R791" s="16"/>
      <c r="S791" s="16"/>
      <c r="T791" s="16">
        <v>101358.76000000001</v>
      </c>
      <c r="U791" s="16"/>
      <c r="V791" s="16"/>
      <c r="W791" s="16"/>
      <c r="X791" s="16"/>
      <c r="Y791" s="16"/>
      <c r="Z791" s="16"/>
      <c r="AA791" s="16"/>
      <c r="AB791" s="16">
        <f t="shared" si="104"/>
        <v>159684.14000000001</v>
      </c>
      <c r="AC791" s="15">
        <v>153</v>
      </c>
      <c r="AD791" s="17">
        <f t="shared" si="98"/>
        <v>1043.6871895424838</v>
      </c>
    </row>
    <row r="792" spans="2:30" x14ac:dyDescent="0.35">
      <c r="B792" s="20">
        <v>4144</v>
      </c>
      <c r="C792" s="19" t="s">
        <v>1136</v>
      </c>
      <c r="D792" s="15" t="s">
        <v>1538</v>
      </c>
      <c r="E792" s="15" t="str">
        <f t="shared" si="99"/>
        <v>AUX. ELECTRICISTA EQUIPO MINERO</v>
      </c>
      <c r="F792" s="15" t="str">
        <f t="shared" si="100"/>
        <v>SINDICALIZADO</v>
      </c>
      <c r="G792" s="19" t="s">
        <v>1138</v>
      </c>
      <c r="H792" s="19">
        <f t="shared" si="101"/>
        <v>153</v>
      </c>
      <c r="I792" s="18">
        <f t="shared" si="102"/>
        <v>1</v>
      </c>
      <c r="J792" s="18">
        <f t="shared" si="103"/>
        <v>0</v>
      </c>
      <c r="K792" s="15" t="s">
        <v>276</v>
      </c>
      <c r="L792" s="16">
        <v>40242.090000000011</v>
      </c>
      <c r="M792" s="16">
        <v>8850</v>
      </c>
      <c r="N792" s="16">
        <v>1612.5</v>
      </c>
      <c r="O792" s="16">
        <v>3884.6000000000004</v>
      </c>
      <c r="P792" s="16">
        <v>3647.9700000000003</v>
      </c>
      <c r="Q792" s="16"/>
      <c r="R792" s="16"/>
      <c r="S792" s="16">
        <v>344.71</v>
      </c>
      <c r="T792" s="16">
        <v>62680.240000000005</v>
      </c>
      <c r="U792" s="16"/>
      <c r="V792" s="16">
        <v>2515.09</v>
      </c>
      <c r="W792" s="16"/>
      <c r="X792" s="16">
        <v>268.75</v>
      </c>
      <c r="Y792" s="16"/>
      <c r="Z792" s="16">
        <v>1075</v>
      </c>
      <c r="AA792" s="16"/>
      <c r="AB792" s="16">
        <f t="shared" si="104"/>
        <v>122433.45000000001</v>
      </c>
      <c r="AC792" s="15">
        <v>153</v>
      </c>
      <c r="AD792" s="17">
        <f t="shared" si="98"/>
        <v>800.21862745098042</v>
      </c>
    </row>
    <row r="793" spans="2:30" x14ac:dyDescent="0.35">
      <c r="B793" s="20">
        <v>4145</v>
      </c>
      <c r="C793" s="19" t="s">
        <v>1139</v>
      </c>
      <c r="D793" s="15" t="s">
        <v>1538</v>
      </c>
      <c r="E793" s="15" t="str">
        <f t="shared" si="99"/>
        <v>AUX. ELECTRICISTA EQUIPO MINERO</v>
      </c>
      <c r="F793" s="15" t="str">
        <f t="shared" si="100"/>
        <v>SINDICALIZADO</v>
      </c>
      <c r="G793" s="19" t="s">
        <v>1140</v>
      </c>
      <c r="H793" s="19">
        <f t="shared" si="101"/>
        <v>153</v>
      </c>
      <c r="I793" s="18">
        <f t="shared" si="102"/>
        <v>0</v>
      </c>
      <c r="J793" s="18">
        <f t="shared" si="103"/>
        <v>0</v>
      </c>
      <c r="K793" s="15" t="s">
        <v>276</v>
      </c>
      <c r="L793" s="16">
        <v>40242.090000000011</v>
      </c>
      <c r="M793" s="16">
        <v>8850</v>
      </c>
      <c r="N793" s="16">
        <v>1612.5</v>
      </c>
      <c r="O793" s="16">
        <v>3746.71</v>
      </c>
      <c r="P793" s="16">
        <v>4185.47</v>
      </c>
      <c r="Q793" s="16"/>
      <c r="R793" s="16"/>
      <c r="S793" s="16"/>
      <c r="T793" s="16">
        <v>62679.240000000005</v>
      </c>
      <c r="U793" s="16"/>
      <c r="V793" s="16">
        <v>2751.02</v>
      </c>
      <c r="W793" s="16"/>
      <c r="X793" s="16"/>
      <c r="Y793" s="16"/>
      <c r="Z793" s="16"/>
      <c r="AA793" s="16"/>
      <c r="AB793" s="16">
        <f t="shared" si="104"/>
        <v>124067.03000000001</v>
      </c>
      <c r="AC793" s="15">
        <v>153</v>
      </c>
      <c r="AD793" s="17">
        <f t="shared" si="98"/>
        <v>810.89562091503274</v>
      </c>
    </row>
    <row r="794" spans="2:30" x14ac:dyDescent="0.35">
      <c r="B794" s="20">
        <v>4146</v>
      </c>
      <c r="C794" s="19" t="s">
        <v>1141</v>
      </c>
      <c r="D794" s="15" t="s">
        <v>1538</v>
      </c>
      <c r="E794" s="15" t="str">
        <f t="shared" si="99"/>
        <v>AUXILIAR DE SOLDADOR EQUIPO MINERO</v>
      </c>
      <c r="F794" s="15" t="str">
        <f t="shared" si="100"/>
        <v>SINDICALIZADO</v>
      </c>
      <c r="G794" s="19" t="s">
        <v>1033</v>
      </c>
      <c r="H794" s="19">
        <f t="shared" si="101"/>
        <v>153</v>
      </c>
      <c r="I794" s="18">
        <f t="shared" si="102"/>
        <v>8</v>
      </c>
      <c r="J794" s="18">
        <f t="shared" si="103"/>
        <v>0</v>
      </c>
      <c r="K794" s="15" t="s">
        <v>276</v>
      </c>
      <c r="L794" s="16">
        <v>40242.090000000011</v>
      </c>
      <c r="M794" s="16">
        <v>8850</v>
      </c>
      <c r="N794" s="16">
        <v>1612.5</v>
      </c>
      <c r="O794" s="16">
        <v>3555.0800000000004</v>
      </c>
      <c r="P794" s="16">
        <v>2492.9300000000003</v>
      </c>
      <c r="Q794" s="16"/>
      <c r="R794" s="16"/>
      <c r="S794" s="16">
        <v>1235.6600000000003</v>
      </c>
      <c r="T794" s="16">
        <v>54256.340000000004</v>
      </c>
      <c r="U794" s="16"/>
      <c r="V794" s="16"/>
      <c r="W794" s="16"/>
      <c r="X794" s="16">
        <v>1361.27</v>
      </c>
      <c r="Y794" s="16"/>
      <c r="Z794" s="16">
        <v>268.75</v>
      </c>
      <c r="AA794" s="16"/>
      <c r="AB794" s="16">
        <f t="shared" si="104"/>
        <v>110614.58000000002</v>
      </c>
      <c r="AC794" s="15">
        <v>153</v>
      </c>
      <c r="AD794" s="17">
        <f t="shared" si="98"/>
        <v>722.97111111111121</v>
      </c>
    </row>
    <row r="795" spans="2:30" x14ac:dyDescent="0.35">
      <c r="B795" s="20">
        <v>4201</v>
      </c>
      <c r="C795" s="19" t="s">
        <v>1143</v>
      </c>
      <c r="D795" s="15" t="s">
        <v>1538</v>
      </c>
      <c r="E795" s="15" t="str">
        <f t="shared" si="99"/>
        <v>MECANICO EQUIPO MINERO</v>
      </c>
      <c r="F795" s="15" t="str">
        <f t="shared" si="100"/>
        <v>SINDICALIZADO</v>
      </c>
      <c r="G795" s="19" t="s">
        <v>41</v>
      </c>
      <c r="H795" s="19">
        <f t="shared" si="101"/>
        <v>153</v>
      </c>
      <c r="I795" s="18">
        <f t="shared" si="102"/>
        <v>1</v>
      </c>
      <c r="J795" s="18">
        <f t="shared" si="103"/>
        <v>5</v>
      </c>
      <c r="K795" s="15" t="s">
        <v>276</v>
      </c>
      <c r="L795" s="16">
        <v>41032.94999999999</v>
      </c>
      <c r="M795" s="16">
        <v>8850</v>
      </c>
      <c r="N795" s="16">
        <v>1644.78</v>
      </c>
      <c r="O795" s="16">
        <v>3964.4700000000003</v>
      </c>
      <c r="P795" s="16">
        <v>3417.9600000000005</v>
      </c>
      <c r="Q795" s="16"/>
      <c r="R795" s="16"/>
      <c r="S795" s="16">
        <v>557</v>
      </c>
      <c r="T795" s="16">
        <v>73617.400000000009</v>
      </c>
      <c r="U795" s="16"/>
      <c r="V795" s="16">
        <v>2736.4700000000003</v>
      </c>
      <c r="W795" s="16"/>
      <c r="X795" s="16">
        <v>274.13</v>
      </c>
      <c r="Y795" s="16">
        <v>1096.52</v>
      </c>
      <c r="Z795" s="16"/>
      <c r="AA795" s="16">
        <v>1370.65</v>
      </c>
      <c r="AB795" s="16">
        <f t="shared" si="104"/>
        <v>133079.73000000001</v>
      </c>
      <c r="AC795" s="15">
        <v>153</v>
      </c>
      <c r="AD795" s="17">
        <f t="shared" si="98"/>
        <v>869.80215686274516</v>
      </c>
    </row>
    <row r="796" spans="2:30" x14ac:dyDescent="0.35">
      <c r="B796" s="20">
        <v>4202</v>
      </c>
      <c r="C796" s="19" t="s">
        <v>1144</v>
      </c>
      <c r="D796" s="15" t="s">
        <v>1538</v>
      </c>
      <c r="E796" s="15" t="str">
        <f t="shared" si="99"/>
        <v>AUX. MECANICO  EQUIPO MINERO</v>
      </c>
      <c r="F796" s="15" t="str">
        <f t="shared" si="100"/>
        <v>SINDICALIZADO</v>
      </c>
      <c r="G796" s="19" t="s">
        <v>41</v>
      </c>
      <c r="H796" s="19">
        <f t="shared" si="101"/>
        <v>153</v>
      </c>
      <c r="I796" s="18">
        <f t="shared" si="102"/>
        <v>2</v>
      </c>
      <c r="J796" s="18">
        <f t="shared" si="103"/>
        <v>0</v>
      </c>
      <c r="K796" s="15" t="s">
        <v>276</v>
      </c>
      <c r="L796" s="16">
        <v>39704.590000000011</v>
      </c>
      <c r="M796" s="16">
        <v>8850</v>
      </c>
      <c r="N796" s="16">
        <v>2150</v>
      </c>
      <c r="O796" s="16">
        <v>3306.2000000000003</v>
      </c>
      <c r="P796" s="16">
        <v>3755.4700000000003</v>
      </c>
      <c r="Q796" s="16"/>
      <c r="R796" s="16"/>
      <c r="S796" s="16"/>
      <c r="T796" s="16">
        <v>87221.5</v>
      </c>
      <c r="U796" s="16"/>
      <c r="V796" s="16">
        <v>2187.23</v>
      </c>
      <c r="W796" s="16"/>
      <c r="X796" s="16">
        <v>268.75</v>
      </c>
      <c r="Y796" s="16"/>
      <c r="Z796" s="16"/>
      <c r="AA796" s="16"/>
      <c r="AB796" s="16">
        <f t="shared" si="104"/>
        <v>146906.24000000002</v>
      </c>
      <c r="AC796" s="15">
        <v>153</v>
      </c>
      <c r="AD796" s="17">
        <f t="shared" si="98"/>
        <v>960.171503267974</v>
      </c>
    </row>
    <row r="797" spans="2:30" x14ac:dyDescent="0.35">
      <c r="B797" s="20">
        <v>4204</v>
      </c>
      <c r="C797" s="19" t="s">
        <v>1145</v>
      </c>
      <c r="D797" s="15" t="s">
        <v>1538</v>
      </c>
      <c r="E797" s="15" t="str">
        <f t="shared" si="99"/>
        <v>SOLDADOR EQUIPO MINERO</v>
      </c>
      <c r="F797" s="15" t="str">
        <f t="shared" si="100"/>
        <v>SINDICALIZADO</v>
      </c>
      <c r="G797" s="19" t="s">
        <v>41</v>
      </c>
      <c r="H797" s="19">
        <f t="shared" si="101"/>
        <v>153</v>
      </c>
      <c r="I797" s="18">
        <f t="shared" si="102"/>
        <v>1</v>
      </c>
      <c r="J797" s="18">
        <f t="shared" si="103"/>
        <v>0</v>
      </c>
      <c r="K797" s="15" t="s">
        <v>276</v>
      </c>
      <c r="L797" s="16">
        <v>41150.999999999993</v>
      </c>
      <c r="M797" s="16">
        <v>8850</v>
      </c>
      <c r="N797" s="16">
        <v>2270.4</v>
      </c>
      <c r="O797" s="16">
        <v>2838</v>
      </c>
      <c r="P797" s="16">
        <v>2582.58</v>
      </c>
      <c r="Q797" s="16"/>
      <c r="R797" s="16"/>
      <c r="S797" s="16">
        <v>922.35</v>
      </c>
      <c r="T797" s="16">
        <v>62936.959999999992</v>
      </c>
      <c r="U797" s="16"/>
      <c r="V797" s="16"/>
      <c r="W797" s="16"/>
      <c r="X797" s="16">
        <v>283.8</v>
      </c>
      <c r="Y797" s="16"/>
      <c r="Z797" s="16">
        <v>283.8</v>
      </c>
      <c r="AA797" s="16"/>
      <c r="AB797" s="16">
        <f t="shared" si="104"/>
        <v>120983.68999999997</v>
      </c>
      <c r="AC797" s="15">
        <v>153</v>
      </c>
      <c r="AD797" s="27">
        <v>880.74</v>
      </c>
    </row>
    <row r="798" spans="2:30" x14ac:dyDescent="0.35">
      <c r="B798" s="20">
        <v>4206</v>
      </c>
      <c r="C798" s="19" t="s">
        <v>1147</v>
      </c>
      <c r="D798" s="15" t="s">
        <v>1538</v>
      </c>
      <c r="E798" s="15" t="str">
        <f t="shared" si="99"/>
        <v>SUPERVISOR MANTTO EQUIPO MINERO</v>
      </c>
      <c r="F798" s="15" t="str">
        <f t="shared" si="100"/>
        <v>EMPLEADO</v>
      </c>
      <c r="G798" s="19" t="s">
        <v>41</v>
      </c>
      <c r="H798" s="19">
        <f t="shared" si="101"/>
        <v>153</v>
      </c>
      <c r="I798" s="18">
        <f t="shared" si="102"/>
        <v>0</v>
      </c>
      <c r="J798" s="18">
        <f t="shared" si="103"/>
        <v>0</v>
      </c>
      <c r="K798" s="15" t="s">
        <v>276</v>
      </c>
      <c r="L798" s="16">
        <v>55673.799999999988</v>
      </c>
      <c r="M798" s="16">
        <v>8850</v>
      </c>
      <c r="N798" s="16">
        <v>2939.3</v>
      </c>
      <c r="O798" s="16">
        <v>5629.26</v>
      </c>
      <c r="P798" s="16">
        <v>5861.3099999999995</v>
      </c>
      <c r="Q798" s="16"/>
      <c r="R798" s="16"/>
      <c r="S798" s="16">
        <v>384.48</v>
      </c>
      <c r="T798" s="16">
        <v>90583.58</v>
      </c>
      <c r="U798" s="16"/>
      <c r="V798" s="16">
        <v>3877.8</v>
      </c>
      <c r="W798" s="16">
        <v>3636.29</v>
      </c>
      <c r="X798" s="16"/>
      <c r="Y798" s="16"/>
      <c r="Z798" s="16"/>
      <c r="AA798" s="16"/>
      <c r="AB798" s="16">
        <f t="shared" si="104"/>
        <v>177435.81999999998</v>
      </c>
      <c r="AC798" s="15">
        <v>153</v>
      </c>
      <c r="AD798" s="17">
        <f t="shared" ref="AD798:AD804" si="105">AB798/AC798</f>
        <v>1159.7112418300653</v>
      </c>
    </row>
    <row r="799" spans="2:30" x14ac:dyDescent="0.35">
      <c r="B799" s="20">
        <v>4207</v>
      </c>
      <c r="C799" s="19" t="s">
        <v>1148</v>
      </c>
      <c r="D799" s="15" t="s">
        <v>1538</v>
      </c>
      <c r="E799" s="15" t="str">
        <f t="shared" si="99"/>
        <v>SUPERVISOR MANTTO MECANICO</v>
      </c>
      <c r="F799" s="15" t="str">
        <f t="shared" si="100"/>
        <v>EMPLEADO</v>
      </c>
      <c r="G799" s="19" t="s">
        <v>9</v>
      </c>
      <c r="H799" s="19">
        <f t="shared" si="101"/>
        <v>153</v>
      </c>
      <c r="I799" s="18">
        <f t="shared" si="102"/>
        <v>0</v>
      </c>
      <c r="J799" s="18">
        <f t="shared" si="103"/>
        <v>0</v>
      </c>
      <c r="K799" s="15" t="s">
        <v>276</v>
      </c>
      <c r="L799" s="16">
        <v>62630.099999999991</v>
      </c>
      <c r="M799" s="16">
        <v>8850</v>
      </c>
      <c r="N799" s="16">
        <v>2424</v>
      </c>
      <c r="O799" s="16">
        <v>4656.1000000000004</v>
      </c>
      <c r="P799" s="16">
        <v>6505.41</v>
      </c>
      <c r="Q799" s="16"/>
      <c r="R799" s="16"/>
      <c r="S799" s="16"/>
      <c r="T799" s="16"/>
      <c r="U799" s="16">
        <v>145671.28000000003</v>
      </c>
      <c r="V799" s="16"/>
      <c r="W799" s="16">
        <v>4768.49</v>
      </c>
      <c r="X799" s="16"/>
      <c r="Y799" s="16"/>
      <c r="Z799" s="16"/>
      <c r="AA799" s="16"/>
      <c r="AB799" s="16">
        <f t="shared" si="104"/>
        <v>235505.38</v>
      </c>
      <c r="AC799" s="15">
        <v>153</v>
      </c>
      <c r="AD799" s="17">
        <f t="shared" si="105"/>
        <v>1539.2508496732025</v>
      </c>
    </row>
    <row r="800" spans="2:30" x14ac:dyDescent="0.35">
      <c r="B800" s="20">
        <v>4208</v>
      </c>
      <c r="C800" s="19" t="s">
        <v>1149</v>
      </c>
      <c r="D800" s="15" t="s">
        <v>1538</v>
      </c>
      <c r="E800" s="15" t="str">
        <f t="shared" si="99"/>
        <v>SOLDADOR EQUIPO MINERO</v>
      </c>
      <c r="F800" s="15" t="str">
        <f t="shared" si="100"/>
        <v>SINDICALIZADO</v>
      </c>
      <c r="G800" s="19" t="s">
        <v>41</v>
      </c>
      <c r="H800" s="19">
        <f t="shared" si="101"/>
        <v>153</v>
      </c>
      <c r="I800" s="18">
        <f t="shared" si="102"/>
        <v>9</v>
      </c>
      <c r="J800" s="18">
        <f t="shared" si="103"/>
        <v>0</v>
      </c>
      <c r="K800" s="15" t="s">
        <v>276</v>
      </c>
      <c r="L800" s="16">
        <v>42454.439999999995</v>
      </c>
      <c r="M800" s="16">
        <v>8850</v>
      </c>
      <c r="N800" s="16">
        <v>1702.8</v>
      </c>
      <c r="O800" s="16">
        <v>2717.1200000000003</v>
      </c>
      <c r="P800" s="16">
        <v>2232.56</v>
      </c>
      <c r="Q800" s="16"/>
      <c r="R800" s="16"/>
      <c r="S800" s="16">
        <v>1303.3800000000001</v>
      </c>
      <c r="T800" s="16">
        <v>92915.400000000009</v>
      </c>
      <c r="U800" s="16"/>
      <c r="V800" s="16"/>
      <c r="W800" s="16"/>
      <c r="X800" s="16">
        <v>1436.52</v>
      </c>
      <c r="Y800" s="16"/>
      <c r="Z800" s="16"/>
      <c r="AA800" s="16"/>
      <c r="AB800" s="16">
        <f t="shared" si="104"/>
        <v>150739.18000000002</v>
      </c>
      <c r="AC800" s="15">
        <v>153</v>
      </c>
      <c r="AD800" s="17">
        <f t="shared" si="105"/>
        <v>985.22339869281063</v>
      </c>
    </row>
    <row r="801" spans="2:30" x14ac:dyDescent="0.35">
      <c r="B801" s="20">
        <v>4209</v>
      </c>
      <c r="C801" s="19" t="s">
        <v>1150</v>
      </c>
      <c r="D801" s="15" t="s">
        <v>1538</v>
      </c>
      <c r="E801" s="15" t="str">
        <f t="shared" si="99"/>
        <v>MECANICO EQUIPO MINERO</v>
      </c>
      <c r="F801" s="15" t="str">
        <f t="shared" si="100"/>
        <v>SINDICALIZADO</v>
      </c>
      <c r="G801" s="19" t="s">
        <v>41</v>
      </c>
      <c r="H801" s="19">
        <f t="shared" si="101"/>
        <v>153</v>
      </c>
      <c r="I801" s="18">
        <f t="shared" si="102"/>
        <v>2</v>
      </c>
      <c r="J801" s="18">
        <f t="shared" si="103"/>
        <v>0</v>
      </c>
      <c r="K801" s="15" t="s">
        <v>276</v>
      </c>
      <c r="L801" s="16">
        <v>40741.299999999988</v>
      </c>
      <c r="M801" s="16">
        <v>8850</v>
      </c>
      <c r="N801" s="16">
        <v>1936.4299999999998</v>
      </c>
      <c r="O801" s="16">
        <v>3960.97</v>
      </c>
      <c r="P801" s="16">
        <v>4267.76</v>
      </c>
      <c r="Q801" s="16"/>
      <c r="R801" s="16"/>
      <c r="S801" s="16">
        <v>72.91</v>
      </c>
      <c r="T801" s="16">
        <v>134960.20000000001</v>
      </c>
      <c r="U801" s="16"/>
      <c r="V801" s="16">
        <v>291.64999999999998</v>
      </c>
      <c r="W801" s="16"/>
      <c r="X801" s="16"/>
      <c r="Y801" s="16"/>
      <c r="Z801" s="16"/>
      <c r="AA801" s="16"/>
      <c r="AB801" s="16">
        <f t="shared" si="104"/>
        <v>195081.22</v>
      </c>
      <c r="AC801" s="15">
        <v>153</v>
      </c>
      <c r="AD801" s="17">
        <f t="shared" si="105"/>
        <v>1275.0406535947714</v>
      </c>
    </row>
    <row r="802" spans="2:30" x14ac:dyDescent="0.35">
      <c r="B802" s="20">
        <v>4211</v>
      </c>
      <c r="C802" s="19" t="s">
        <v>1151</v>
      </c>
      <c r="D802" s="15" t="s">
        <v>1538</v>
      </c>
      <c r="E802" s="15" t="str">
        <f t="shared" si="99"/>
        <v>AUX. MECANICO  EQUIPO MINERO</v>
      </c>
      <c r="F802" s="15" t="str">
        <f t="shared" si="100"/>
        <v>SINDICALIZADO</v>
      </c>
      <c r="G802" s="19" t="s">
        <v>41</v>
      </c>
      <c r="H802" s="19">
        <f t="shared" si="101"/>
        <v>153</v>
      </c>
      <c r="I802" s="18">
        <f t="shared" si="102"/>
        <v>0</v>
      </c>
      <c r="J802" s="18">
        <f t="shared" si="103"/>
        <v>0</v>
      </c>
      <c r="K802" s="15" t="s">
        <v>276</v>
      </c>
      <c r="L802" s="16">
        <v>40242.090000000011</v>
      </c>
      <c r="M802" s="16">
        <v>8850</v>
      </c>
      <c r="N802" s="16">
        <v>1612.5</v>
      </c>
      <c r="O802" s="16">
        <v>4185.47</v>
      </c>
      <c r="P802" s="16">
        <v>4185.47</v>
      </c>
      <c r="Q802" s="16"/>
      <c r="R802" s="16"/>
      <c r="S802" s="16">
        <v>71.569999999999993</v>
      </c>
      <c r="T802" s="16">
        <v>57038.640000000007</v>
      </c>
      <c r="U802" s="16"/>
      <c r="V802" s="16"/>
      <c r="W802" s="16"/>
      <c r="X802" s="16"/>
      <c r="Y802" s="16"/>
      <c r="Z802" s="16"/>
      <c r="AA802" s="16"/>
      <c r="AB802" s="16">
        <f t="shared" si="104"/>
        <v>116185.74000000002</v>
      </c>
      <c r="AC802" s="15">
        <v>153</v>
      </c>
      <c r="AD802" s="17">
        <f t="shared" si="105"/>
        <v>759.38392156862756</v>
      </c>
    </row>
    <row r="803" spans="2:30" x14ac:dyDescent="0.35">
      <c r="B803" s="20">
        <v>4212</v>
      </c>
      <c r="C803" s="19" t="s">
        <v>1152</v>
      </c>
      <c r="D803" s="15" t="s">
        <v>1538</v>
      </c>
      <c r="E803" s="15" t="str">
        <f t="shared" si="99"/>
        <v>MECANICO EQUIPO MINERO</v>
      </c>
      <c r="F803" s="15" t="str">
        <f t="shared" si="100"/>
        <v>SINDICALIZADO</v>
      </c>
      <c r="G803" s="19" t="s">
        <v>41</v>
      </c>
      <c r="H803" s="19">
        <f t="shared" si="101"/>
        <v>153</v>
      </c>
      <c r="I803" s="18">
        <f t="shared" si="102"/>
        <v>8</v>
      </c>
      <c r="J803" s="18">
        <f t="shared" si="103"/>
        <v>0</v>
      </c>
      <c r="K803" s="15" t="s">
        <v>276</v>
      </c>
      <c r="L803" s="16">
        <v>40484.689999999988</v>
      </c>
      <c r="M803" s="16">
        <v>8850</v>
      </c>
      <c r="N803" s="16">
        <v>2193.04</v>
      </c>
      <c r="O803" s="16">
        <v>2166.23</v>
      </c>
      <c r="P803" s="16">
        <v>3856.5700000000006</v>
      </c>
      <c r="Q803" s="16"/>
      <c r="R803" s="16"/>
      <c r="S803" s="16">
        <v>419.93999999999994</v>
      </c>
      <c r="T803" s="16">
        <v>94687.84</v>
      </c>
      <c r="U803" s="16"/>
      <c r="V803" s="16">
        <v>2381.06</v>
      </c>
      <c r="W803" s="16"/>
      <c r="X803" s="16">
        <v>274.13</v>
      </c>
      <c r="Y803" s="16"/>
      <c r="Z803" s="16"/>
      <c r="AA803" s="16"/>
      <c r="AB803" s="16">
        <f t="shared" si="104"/>
        <v>154765.24</v>
      </c>
      <c r="AC803" s="15">
        <v>153</v>
      </c>
      <c r="AD803" s="17">
        <f t="shared" si="105"/>
        <v>1011.5375163398692</v>
      </c>
    </row>
    <row r="804" spans="2:30" x14ac:dyDescent="0.35">
      <c r="B804" s="20">
        <v>4213</v>
      </c>
      <c r="C804" s="19" t="s">
        <v>1153</v>
      </c>
      <c r="D804" s="15" t="s">
        <v>1538</v>
      </c>
      <c r="E804" s="15" t="str">
        <f t="shared" si="99"/>
        <v>MECANICO EQUIPO MINERO</v>
      </c>
      <c r="F804" s="15" t="str">
        <f t="shared" si="100"/>
        <v>SINDICALIZADO</v>
      </c>
      <c r="G804" s="19" t="s">
        <v>41</v>
      </c>
      <c r="H804" s="19">
        <f t="shared" si="101"/>
        <v>153</v>
      </c>
      <c r="I804" s="18">
        <f t="shared" si="102"/>
        <v>0</v>
      </c>
      <c r="J804" s="18">
        <f t="shared" si="103"/>
        <v>0</v>
      </c>
      <c r="K804" s="15" t="s">
        <v>276</v>
      </c>
      <c r="L804" s="16">
        <v>40758.819999999985</v>
      </c>
      <c r="M804" s="16">
        <v>8850</v>
      </c>
      <c r="N804" s="16">
        <v>1918.9099999999999</v>
      </c>
      <c r="O804" s="16">
        <v>2069.9899999999998</v>
      </c>
      <c r="P804" s="16">
        <v>4267.76</v>
      </c>
      <c r="Q804" s="16"/>
      <c r="R804" s="16"/>
      <c r="S804" s="16"/>
      <c r="T804" s="16">
        <v>108742.45999999999</v>
      </c>
      <c r="U804" s="16"/>
      <c r="V804" s="16"/>
      <c r="W804" s="16"/>
      <c r="X804" s="16"/>
      <c r="Y804" s="16"/>
      <c r="Z804" s="16"/>
      <c r="AA804" s="16"/>
      <c r="AB804" s="16">
        <f t="shared" si="104"/>
        <v>166607.93999999997</v>
      </c>
      <c r="AC804" s="15">
        <v>153</v>
      </c>
      <c r="AD804" s="17">
        <f t="shared" si="105"/>
        <v>1088.9407843137253</v>
      </c>
    </row>
    <row r="805" spans="2:30" x14ac:dyDescent="0.35">
      <c r="B805" s="20">
        <v>4214</v>
      </c>
      <c r="C805" s="19" t="s">
        <v>1154</v>
      </c>
      <c r="D805" s="15" t="s">
        <v>1538</v>
      </c>
      <c r="E805" s="15" t="str">
        <f t="shared" si="99"/>
        <v>SOLDADOR EQUIPO MINERO</v>
      </c>
      <c r="F805" s="15" t="str">
        <f t="shared" si="100"/>
        <v>SINDICALIZADO</v>
      </c>
      <c r="G805" s="19" t="s">
        <v>41</v>
      </c>
      <c r="H805" s="19">
        <f t="shared" si="101"/>
        <v>153</v>
      </c>
      <c r="I805" s="18">
        <f t="shared" si="102"/>
        <v>6</v>
      </c>
      <c r="J805" s="18">
        <f t="shared" si="103"/>
        <v>0</v>
      </c>
      <c r="K805" s="15" t="s">
        <v>276</v>
      </c>
      <c r="L805" s="16">
        <v>41869.319999999992</v>
      </c>
      <c r="M805" s="16">
        <v>8850</v>
      </c>
      <c r="N805" s="16">
        <v>2287.92</v>
      </c>
      <c r="O805" s="16">
        <v>2431.23</v>
      </c>
      <c r="P805" s="16">
        <v>2622.5299999999997</v>
      </c>
      <c r="Q805" s="16"/>
      <c r="R805" s="16"/>
      <c r="S805" s="16">
        <v>509.78999999999996</v>
      </c>
      <c r="T805" s="16">
        <v>56624.719999999987</v>
      </c>
      <c r="U805" s="16"/>
      <c r="V805" s="16"/>
      <c r="W805" s="16"/>
      <c r="X805" s="16">
        <v>283.8</v>
      </c>
      <c r="Y805" s="16"/>
      <c r="Z805" s="16"/>
      <c r="AA805" s="16"/>
      <c r="AB805" s="16">
        <f t="shared" si="104"/>
        <v>114911.70999999998</v>
      </c>
      <c r="AC805" s="15">
        <v>153</v>
      </c>
      <c r="AD805" s="27">
        <v>841.74</v>
      </c>
    </row>
    <row r="806" spans="2:30" x14ac:dyDescent="0.35">
      <c r="B806" s="20">
        <v>4215</v>
      </c>
      <c r="C806" s="19" t="s">
        <v>1155</v>
      </c>
      <c r="D806" s="15" t="s">
        <v>1538</v>
      </c>
      <c r="E806" s="15" t="str">
        <f t="shared" si="99"/>
        <v>MECANICO EQUIPO MINERO</v>
      </c>
      <c r="F806" s="15" t="str">
        <f t="shared" si="100"/>
        <v>SINDICALIZADO</v>
      </c>
      <c r="G806" s="19" t="s">
        <v>41</v>
      </c>
      <c r="H806" s="19">
        <f t="shared" si="101"/>
        <v>153</v>
      </c>
      <c r="I806" s="18">
        <f t="shared" si="102"/>
        <v>0</v>
      </c>
      <c r="J806" s="18">
        <f t="shared" si="103"/>
        <v>0</v>
      </c>
      <c r="K806" s="15" t="s">
        <v>276</v>
      </c>
      <c r="L806" s="16">
        <v>40758.819999999992</v>
      </c>
      <c r="M806" s="16">
        <v>8850</v>
      </c>
      <c r="N806" s="16">
        <v>1918.9099999999999</v>
      </c>
      <c r="O806" s="16">
        <v>4046.71</v>
      </c>
      <c r="P806" s="16">
        <v>4267.76</v>
      </c>
      <c r="Q806" s="16"/>
      <c r="R806" s="16"/>
      <c r="S806" s="16">
        <v>488.46999999999991</v>
      </c>
      <c r="T806" s="16">
        <v>108740.45999999999</v>
      </c>
      <c r="U806" s="16"/>
      <c r="V806" s="16"/>
      <c r="W806" s="16"/>
      <c r="X806" s="16"/>
      <c r="Y806" s="16"/>
      <c r="Z806" s="16"/>
      <c r="AA806" s="16"/>
      <c r="AB806" s="16">
        <f t="shared" si="104"/>
        <v>169071.13</v>
      </c>
      <c r="AC806" s="15">
        <v>153</v>
      </c>
      <c r="AD806" s="17">
        <f t="shared" ref="AD806:AD837" si="106">AB806/AC806</f>
        <v>1105.0400653594772</v>
      </c>
    </row>
    <row r="807" spans="2:30" x14ac:dyDescent="0.35">
      <c r="B807" s="20">
        <v>4216</v>
      </c>
      <c r="C807" s="19" t="s">
        <v>1156</v>
      </c>
      <c r="D807" s="15" t="s">
        <v>1538</v>
      </c>
      <c r="E807" s="15" t="str">
        <f t="shared" si="99"/>
        <v>SUPERVISOR MANTTO EQUIPO MINERO</v>
      </c>
      <c r="F807" s="15" t="str">
        <f t="shared" si="100"/>
        <v>EMPLEADO</v>
      </c>
      <c r="G807" s="19" t="s">
        <v>41</v>
      </c>
      <c r="H807" s="19">
        <f t="shared" si="101"/>
        <v>153</v>
      </c>
      <c r="I807" s="18">
        <f t="shared" si="102"/>
        <v>0</v>
      </c>
      <c r="J807" s="18">
        <f t="shared" si="103"/>
        <v>0</v>
      </c>
      <c r="K807" s="15" t="s">
        <v>276</v>
      </c>
      <c r="L807" s="16">
        <v>56037.799999999988</v>
      </c>
      <c r="M807" s="16">
        <v>8850</v>
      </c>
      <c r="N807" s="16">
        <v>2575.3000000000002</v>
      </c>
      <c r="O807" s="16">
        <v>3272.36</v>
      </c>
      <c r="P807" s="16">
        <v>5861.3099999999995</v>
      </c>
      <c r="Q807" s="16"/>
      <c r="R807" s="16"/>
      <c r="S807" s="16">
        <v>1824.5600000000002</v>
      </c>
      <c r="T807" s="16">
        <v>116986.35999999999</v>
      </c>
      <c r="U807" s="16"/>
      <c r="V807" s="16"/>
      <c r="W807" s="16">
        <v>4143.4399999999996</v>
      </c>
      <c r="X807" s="16"/>
      <c r="Y807" s="16"/>
      <c r="Z807" s="16"/>
      <c r="AA807" s="16"/>
      <c r="AB807" s="16">
        <f t="shared" si="104"/>
        <v>199551.12999999998</v>
      </c>
      <c r="AC807" s="15">
        <v>153</v>
      </c>
      <c r="AD807" s="17">
        <f t="shared" si="106"/>
        <v>1304.2557516339868</v>
      </c>
    </row>
    <row r="808" spans="2:30" x14ac:dyDescent="0.35">
      <c r="B808" s="20">
        <v>4217</v>
      </c>
      <c r="C808" s="19" t="s">
        <v>1157</v>
      </c>
      <c r="D808" s="15" t="s">
        <v>1538</v>
      </c>
      <c r="E808" s="15" t="str">
        <f t="shared" si="99"/>
        <v>AUX. MECANICO  EQUIPO MINERO</v>
      </c>
      <c r="F808" s="15" t="str">
        <f t="shared" si="100"/>
        <v>SINDICALIZADO</v>
      </c>
      <c r="G808" s="19" t="s">
        <v>41</v>
      </c>
      <c r="H808" s="19">
        <f t="shared" si="101"/>
        <v>153</v>
      </c>
      <c r="I808" s="18">
        <f t="shared" si="102"/>
        <v>0</v>
      </c>
      <c r="J808" s="18">
        <f t="shared" si="103"/>
        <v>0</v>
      </c>
      <c r="K808" s="15" t="s">
        <v>276</v>
      </c>
      <c r="L808" s="16">
        <v>39704.590000000011</v>
      </c>
      <c r="M808" s="16">
        <v>8850</v>
      </c>
      <c r="N808" s="16">
        <v>2150</v>
      </c>
      <c r="O808" s="16">
        <v>2715.53</v>
      </c>
      <c r="P808" s="16">
        <v>4185.47</v>
      </c>
      <c r="Q808" s="16"/>
      <c r="R808" s="16"/>
      <c r="S808" s="16">
        <v>479.09</v>
      </c>
      <c r="T808" s="16">
        <v>57032.640000000007</v>
      </c>
      <c r="U808" s="16"/>
      <c r="V808" s="16">
        <v>2616.64</v>
      </c>
      <c r="W808" s="16"/>
      <c r="X808" s="16"/>
      <c r="Y808" s="16"/>
      <c r="Z808" s="16"/>
      <c r="AA808" s="16"/>
      <c r="AB808" s="16">
        <f t="shared" si="104"/>
        <v>117733.96</v>
      </c>
      <c r="AC808" s="15">
        <v>153</v>
      </c>
      <c r="AD808" s="17">
        <f t="shared" si="106"/>
        <v>769.50300653594775</v>
      </c>
    </row>
    <row r="809" spans="2:30" x14ac:dyDescent="0.35">
      <c r="B809" s="20">
        <v>4218</v>
      </c>
      <c r="C809" s="19" t="s">
        <v>1158</v>
      </c>
      <c r="D809" s="15" t="s">
        <v>1538</v>
      </c>
      <c r="E809" s="15" t="str">
        <f t="shared" si="99"/>
        <v>SOLDADOR EQUIPO MINERO</v>
      </c>
      <c r="F809" s="15" t="str">
        <f t="shared" si="100"/>
        <v>SINDICALIZADO</v>
      </c>
      <c r="G809" s="19" t="s">
        <v>41</v>
      </c>
      <c r="H809" s="19">
        <f t="shared" si="101"/>
        <v>153</v>
      </c>
      <c r="I809" s="18">
        <f t="shared" si="102"/>
        <v>0</v>
      </c>
      <c r="J809" s="18">
        <f t="shared" si="103"/>
        <v>0</v>
      </c>
      <c r="K809" s="15" t="s">
        <v>276</v>
      </c>
      <c r="L809" s="16">
        <v>42170.639999999992</v>
      </c>
      <c r="M809" s="16">
        <v>8850</v>
      </c>
      <c r="N809" s="16">
        <v>1986.6</v>
      </c>
      <c r="O809" s="16">
        <v>4355.46</v>
      </c>
      <c r="P809" s="16">
        <v>4415.7199999999993</v>
      </c>
      <c r="Q809" s="16"/>
      <c r="R809" s="16"/>
      <c r="S809" s="16">
        <v>727.0200000000001</v>
      </c>
      <c r="T809" s="16">
        <v>82367.72</v>
      </c>
      <c r="U809" s="16"/>
      <c r="V809" s="16"/>
      <c r="W809" s="16"/>
      <c r="X809" s="16"/>
      <c r="Y809" s="16"/>
      <c r="Z809" s="16"/>
      <c r="AA809" s="16"/>
      <c r="AB809" s="16">
        <f t="shared" si="104"/>
        <v>144873.15999999997</v>
      </c>
      <c r="AC809" s="15">
        <v>153</v>
      </c>
      <c r="AD809" s="17">
        <f t="shared" si="106"/>
        <v>946.88339869281026</v>
      </c>
    </row>
    <row r="810" spans="2:30" x14ac:dyDescent="0.35">
      <c r="B810" s="20">
        <v>4219</v>
      </c>
      <c r="C810" s="19" t="s">
        <v>1159</v>
      </c>
      <c r="D810" s="15" t="s">
        <v>1538</v>
      </c>
      <c r="E810" s="15" t="str">
        <f t="shared" si="99"/>
        <v>AUX. MECANICO  EQUIPO MINERO</v>
      </c>
      <c r="F810" s="15" t="str">
        <f t="shared" si="100"/>
        <v>SINDICALIZADO</v>
      </c>
      <c r="G810" s="19" t="s">
        <v>223</v>
      </c>
      <c r="H810" s="19">
        <f t="shared" si="101"/>
        <v>153</v>
      </c>
      <c r="I810" s="18">
        <f t="shared" si="102"/>
        <v>6</v>
      </c>
      <c r="J810" s="18">
        <f t="shared" si="103"/>
        <v>0</v>
      </c>
      <c r="K810" s="15" t="s">
        <v>276</v>
      </c>
      <c r="L810" s="16">
        <v>40242.090000000011</v>
      </c>
      <c r="M810" s="16">
        <v>8850</v>
      </c>
      <c r="N810" s="16">
        <v>1612.5</v>
      </c>
      <c r="O810" s="16">
        <v>2996.5600000000004</v>
      </c>
      <c r="P810" s="16">
        <v>3304.4500000000003</v>
      </c>
      <c r="Q810" s="16"/>
      <c r="R810" s="16"/>
      <c r="S810" s="16">
        <v>411.9</v>
      </c>
      <c r="T810" s="16">
        <v>59873.94</v>
      </c>
      <c r="U810" s="16"/>
      <c r="V810" s="16">
        <v>2751.02</v>
      </c>
      <c r="W810" s="16"/>
      <c r="X810" s="16">
        <v>555.02</v>
      </c>
      <c r="Y810" s="16"/>
      <c r="Z810" s="16">
        <v>268.75</v>
      </c>
      <c r="AA810" s="16"/>
      <c r="AB810" s="16">
        <f t="shared" si="104"/>
        <v>119218.69</v>
      </c>
      <c r="AC810" s="15">
        <v>153</v>
      </c>
      <c r="AD810" s="17">
        <f t="shared" si="106"/>
        <v>779.2071241830065</v>
      </c>
    </row>
    <row r="811" spans="2:30" x14ac:dyDescent="0.35">
      <c r="B811" s="20">
        <v>4221</v>
      </c>
      <c r="C811" s="19" t="s">
        <v>1161</v>
      </c>
      <c r="D811" s="15" t="s">
        <v>1538</v>
      </c>
      <c r="E811" s="15" t="str">
        <f t="shared" si="99"/>
        <v>PROGRAMADOR DE MANTENIMIENTO</v>
      </c>
      <c r="F811" s="15" t="str">
        <f t="shared" si="100"/>
        <v>EMPLEADO</v>
      </c>
      <c r="G811" s="19" t="s">
        <v>9</v>
      </c>
      <c r="H811" s="19">
        <f t="shared" si="101"/>
        <v>153</v>
      </c>
      <c r="I811" s="18">
        <f t="shared" si="102"/>
        <v>0</v>
      </c>
      <c r="J811" s="18">
        <f t="shared" si="103"/>
        <v>0</v>
      </c>
      <c r="K811" s="15" t="s">
        <v>276</v>
      </c>
      <c r="L811" s="16">
        <v>51623.859999999986</v>
      </c>
      <c r="M811" s="16">
        <v>8850</v>
      </c>
      <c r="N811" s="16">
        <v>1998</v>
      </c>
      <c r="O811" s="16">
        <v>5290.5900000000011</v>
      </c>
      <c r="P811" s="16">
        <v>5362.1900000000014</v>
      </c>
      <c r="Q811" s="16"/>
      <c r="R811" s="16"/>
      <c r="S811" s="16"/>
      <c r="T811" s="16"/>
      <c r="U811" s="16">
        <v>120837.56</v>
      </c>
      <c r="V811" s="16"/>
      <c r="W811" s="16">
        <v>3961.85</v>
      </c>
      <c r="X811" s="16"/>
      <c r="Y811" s="16"/>
      <c r="Z811" s="16"/>
      <c r="AA811" s="16"/>
      <c r="AB811" s="16">
        <f t="shared" si="104"/>
        <v>197924.05</v>
      </c>
      <c r="AC811" s="15">
        <v>153</v>
      </c>
      <c r="AD811" s="17">
        <f t="shared" si="106"/>
        <v>1293.6212418300652</v>
      </c>
    </row>
    <row r="812" spans="2:30" x14ac:dyDescent="0.35">
      <c r="B812" s="20">
        <v>4222</v>
      </c>
      <c r="C812" s="19" t="s">
        <v>1162</v>
      </c>
      <c r="D812" s="15" t="s">
        <v>1538</v>
      </c>
      <c r="E812" s="15" t="str">
        <f t="shared" si="99"/>
        <v>SOLDADOR EQUIPO MINERO</v>
      </c>
      <c r="F812" s="15" t="str">
        <f t="shared" si="100"/>
        <v>SINDICALIZADO</v>
      </c>
      <c r="G812" s="19" t="s">
        <v>41</v>
      </c>
      <c r="H812" s="19">
        <f t="shared" si="101"/>
        <v>153</v>
      </c>
      <c r="I812" s="18">
        <f t="shared" si="102"/>
        <v>1</v>
      </c>
      <c r="J812" s="18">
        <f t="shared" si="103"/>
        <v>0</v>
      </c>
      <c r="K812" s="15" t="s">
        <v>276</v>
      </c>
      <c r="L812" s="16">
        <v>42170.639999999992</v>
      </c>
      <c r="M812" s="16">
        <v>8850</v>
      </c>
      <c r="N812" s="16">
        <v>1986.6</v>
      </c>
      <c r="O812" s="16">
        <v>3748.97</v>
      </c>
      <c r="P812" s="16">
        <v>4415.7199999999993</v>
      </c>
      <c r="Q812" s="16"/>
      <c r="R812" s="16"/>
      <c r="S812" s="16">
        <v>1073.01</v>
      </c>
      <c r="T812" s="16">
        <v>106960.06</v>
      </c>
      <c r="U812" s="16"/>
      <c r="V812" s="16"/>
      <c r="W812" s="16"/>
      <c r="X812" s="16"/>
      <c r="Y812" s="16"/>
      <c r="Z812" s="16"/>
      <c r="AA812" s="16"/>
      <c r="AB812" s="16">
        <f t="shared" si="104"/>
        <v>169205</v>
      </c>
      <c r="AC812" s="15">
        <v>153</v>
      </c>
      <c r="AD812" s="17">
        <f t="shared" si="106"/>
        <v>1105.9150326797385</v>
      </c>
    </row>
    <row r="813" spans="2:30" x14ac:dyDescent="0.35">
      <c r="B813" s="20">
        <v>4223</v>
      </c>
      <c r="C813" s="19" t="s">
        <v>1163</v>
      </c>
      <c r="D813" s="15" t="s">
        <v>1538</v>
      </c>
      <c r="E813" s="15" t="str">
        <f t="shared" si="99"/>
        <v>MECANICO EQUIPO MINERO</v>
      </c>
      <c r="F813" s="15" t="str">
        <f t="shared" si="100"/>
        <v>SINDICALIZADO</v>
      </c>
      <c r="G813" s="19" t="s">
        <v>41</v>
      </c>
      <c r="H813" s="19">
        <f t="shared" si="101"/>
        <v>153</v>
      </c>
      <c r="I813" s="18">
        <f t="shared" si="102"/>
        <v>2</v>
      </c>
      <c r="J813" s="18">
        <f t="shared" si="103"/>
        <v>0</v>
      </c>
      <c r="K813" s="15" t="s">
        <v>276</v>
      </c>
      <c r="L813" s="16">
        <v>40449.649999999987</v>
      </c>
      <c r="M813" s="16">
        <v>8850</v>
      </c>
      <c r="N813" s="16">
        <v>2228.08</v>
      </c>
      <c r="O813" s="16">
        <v>4183.7700000000004</v>
      </c>
      <c r="P813" s="16">
        <v>3829.1500000000005</v>
      </c>
      <c r="Q813" s="16"/>
      <c r="R813" s="16"/>
      <c r="S813" s="16"/>
      <c r="T813" s="16">
        <v>94678.84</v>
      </c>
      <c r="U813" s="16"/>
      <c r="V813" s="16"/>
      <c r="W813" s="16"/>
      <c r="X813" s="16">
        <v>274.13</v>
      </c>
      <c r="Y813" s="16"/>
      <c r="Z813" s="16"/>
      <c r="AA813" s="16"/>
      <c r="AB813" s="16">
        <f t="shared" si="104"/>
        <v>153945.35999999999</v>
      </c>
      <c r="AC813" s="15">
        <v>153</v>
      </c>
      <c r="AD813" s="17">
        <f t="shared" si="106"/>
        <v>1006.1788235294117</v>
      </c>
    </row>
    <row r="814" spans="2:30" x14ac:dyDescent="0.35">
      <c r="B814" s="20">
        <v>4224</v>
      </c>
      <c r="C814" s="19" t="s">
        <v>1164</v>
      </c>
      <c r="D814" s="15" t="s">
        <v>1538</v>
      </c>
      <c r="E814" s="15" t="str">
        <f t="shared" si="99"/>
        <v>AUX. MECANICO  EQUIPO MINERO</v>
      </c>
      <c r="F814" s="15" t="str">
        <f t="shared" si="100"/>
        <v>SINDICALIZADO</v>
      </c>
      <c r="G814" s="19" t="s">
        <v>41</v>
      </c>
      <c r="H814" s="19">
        <f t="shared" si="101"/>
        <v>153</v>
      </c>
      <c r="I814" s="18">
        <f t="shared" si="102"/>
        <v>5</v>
      </c>
      <c r="J814" s="18">
        <f t="shared" si="103"/>
        <v>0</v>
      </c>
      <c r="K814" s="15" t="s">
        <v>276</v>
      </c>
      <c r="L814" s="16">
        <v>39955.820000000007</v>
      </c>
      <c r="M814" s="16">
        <v>8850</v>
      </c>
      <c r="N814" s="16">
        <v>1898.77</v>
      </c>
      <c r="O814" s="16">
        <v>3829.09</v>
      </c>
      <c r="P814" s="16">
        <v>4185.47</v>
      </c>
      <c r="Q814" s="16"/>
      <c r="R814" s="16"/>
      <c r="S814" s="16">
        <v>479.09</v>
      </c>
      <c r="T814" s="16">
        <v>64055.479999999996</v>
      </c>
      <c r="U814" s="16"/>
      <c r="V814" s="16">
        <v>2679.4500000000003</v>
      </c>
      <c r="W814" s="16"/>
      <c r="X814" s="16"/>
      <c r="Y814" s="16"/>
      <c r="Z814" s="16"/>
      <c r="AA814" s="16"/>
      <c r="AB814" s="16">
        <f t="shared" si="104"/>
        <v>125933.17</v>
      </c>
      <c r="AC814" s="15">
        <v>153</v>
      </c>
      <c r="AD814" s="17">
        <f t="shared" si="106"/>
        <v>823.09261437908492</v>
      </c>
    </row>
    <row r="815" spans="2:30" x14ac:dyDescent="0.35">
      <c r="B815" s="20">
        <v>4226</v>
      </c>
      <c r="C815" s="19" t="s">
        <v>1165</v>
      </c>
      <c r="D815" s="15" t="s">
        <v>1538</v>
      </c>
      <c r="E815" s="15" t="str">
        <f t="shared" si="99"/>
        <v>VULCANIZADOR</v>
      </c>
      <c r="F815" s="15" t="str">
        <f t="shared" si="100"/>
        <v>SINDICALIZADO</v>
      </c>
      <c r="G815" s="19" t="s">
        <v>132</v>
      </c>
      <c r="H815" s="19">
        <f t="shared" si="101"/>
        <v>153</v>
      </c>
      <c r="I815" s="18">
        <f t="shared" si="102"/>
        <v>2</v>
      </c>
      <c r="J815" s="18">
        <f t="shared" si="103"/>
        <v>0</v>
      </c>
      <c r="K815" s="15" t="s">
        <v>276</v>
      </c>
      <c r="L815" s="16">
        <v>40242.090000000011</v>
      </c>
      <c r="M815" s="16">
        <v>8850</v>
      </c>
      <c r="N815" s="16">
        <v>1612.5</v>
      </c>
      <c r="O815" s="16">
        <v>4185.47</v>
      </c>
      <c r="P815" s="16">
        <v>4185.47</v>
      </c>
      <c r="Q815" s="16"/>
      <c r="R815" s="16"/>
      <c r="S815" s="16">
        <v>143.13999999999999</v>
      </c>
      <c r="T815" s="16">
        <v>42977.039999999994</v>
      </c>
      <c r="U815" s="16"/>
      <c r="V815" s="16">
        <v>858.82</v>
      </c>
      <c r="W815" s="16"/>
      <c r="X815" s="16"/>
      <c r="Y815" s="16"/>
      <c r="Z815" s="16"/>
      <c r="AA815" s="16"/>
      <c r="AB815" s="16">
        <f t="shared" si="104"/>
        <v>103054.53000000001</v>
      </c>
      <c r="AC815" s="15">
        <v>153</v>
      </c>
      <c r="AD815" s="17">
        <f t="shared" si="106"/>
        <v>673.5590196078432</v>
      </c>
    </row>
    <row r="816" spans="2:30" x14ac:dyDescent="0.35">
      <c r="B816" s="20">
        <v>4228</v>
      </c>
      <c r="C816" s="19" t="s">
        <v>1166</v>
      </c>
      <c r="D816" s="15" t="s">
        <v>1538</v>
      </c>
      <c r="E816" s="15" t="str">
        <f t="shared" si="99"/>
        <v>AUX. MECANICO  EQUIPO MINERO</v>
      </c>
      <c r="F816" s="15" t="str">
        <f t="shared" si="100"/>
        <v>SINDICALIZADO</v>
      </c>
      <c r="G816" s="19" t="s">
        <v>60</v>
      </c>
      <c r="H816" s="19">
        <f t="shared" si="101"/>
        <v>153</v>
      </c>
      <c r="I816" s="18">
        <f t="shared" si="102"/>
        <v>3</v>
      </c>
      <c r="J816" s="18">
        <f t="shared" si="103"/>
        <v>0</v>
      </c>
      <c r="K816" s="15" t="s">
        <v>276</v>
      </c>
      <c r="L816" s="16">
        <v>40242.090000000011</v>
      </c>
      <c r="M816" s="16">
        <v>8850</v>
      </c>
      <c r="N816" s="16">
        <v>1612.5</v>
      </c>
      <c r="O816" s="16">
        <v>3307.9500000000003</v>
      </c>
      <c r="P816" s="16">
        <v>3352.94</v>
      </c>
      <c r="Q816" s="16"/>
      <c r="R816" s="16"/>
      <c r="S816" s="16"/>
      <c r="T816" s="16">
        <v>85124.9</v>
      </c>
      <c r="U816" s="16"/>
      <c r="V816" s="16"/>
      <c r="W816" s="16"/>
      <c r="X816" s="16">
        <v>555.02</v>
      </c>
      <c r="Y816" s="16"/>
      <c r="Z816" s="16"/>
      <c r="AA816" s="16"/>
      <c r="AB816" s="16">
        <f t="shared" si="104"/>
        <v>141935.36000000002</v>
      </c>
      <c r="AC816" s="15">
        <v>153</v>
      </c>
      <c r="AD816" s="17">
        <f t="shared" si="106"/>
        <v>927.68209150326811</v>
      </c>
    </row>
    <row r="817" spans="2:30" x14ac:dyDescent="0.35">
      <c r="B817" s="20">
        <v>4229</v>
      </c>
      <c r="C817" s="19" t="s">
        <v>1167</v>
      </c>
      <c r="D817" s="15" t="s">
        <v>1538</v>
      </c>
      <c r="E817" s="15" t="str">
        <f t="shared" si="99"/>
        <v>AUX. MECANICO  EQUIPO MINERO</v>
      </c>
      <c r="F817" s="15" t="str">
        <f t="shared" si="100"/>
        <v>SINDICALIZADO</v>
      </c>
      <c r="G817" s="19" t="s">
        <v>41</v>
      </c>
      <c r="H817" s="19">
        <f t="shared" si="101"/>
        <v>153</v>
      </c>
      <c r="I817" s="18">
        <f t="shared" si="102"/>
        <v>2</v>
      </c>
      <c r="J817" s="18">
        <f t="shared" si="103"/>
        <v>0</v>
      </c>
      <c r="K817" s="15" t="s">
        <v>276</v>
      </c>
      <c r="L817" s="16">
        <v>39955.820000000007</v>
      </c>
      <c r="M817" s="16">
        <v>8850</v>
      </c>
      <c r="N817" s="16">
        <v>1898.77</v>
      </c>
      <c r="O817" s="16">
        <v>3909.71</v>
      </c>
      <c r="P817" s="16">
        <v>3755.46</v>
      </c>
      <c r="Q817" s="16"/>
      <c r="R817" s="16"/>
      <c r="S817" s="16">
        <v>344.71</v>
      </c>
      <c r="T817" s="16">
        <v>74585.160000000018</v>
      </c>
      <c r="U817" s="16"/>
      <c r="V817" s="16">
        <v>2523.5300000000002</v>
      </c>
      <c r="W817" s="16"/>
      <c r="X817" s="16">
        <v>268.75</v>
      </c>
      <c r="Y817" s="16"/>
      <c r="Z817" s="16">
        <v>268.75</v>
      </c>
      <c r="AA817" s="16"/>
      <c r="AB817" s="16">
        <f t="shared" si="104"/>
        <v>135285.66</v>
      </c>
      <c r="AC817" s="15">
        <v>153</v>
      </c>
      <c r="AD817" s="17">
        <f t="shared" si="106"/>
        <v>884.22</v>
      </c>
    </row>
    <row r="818" spans="2:30" x14ac:dyDescent="0.35">
      <c r="B818" s="20">
        <v>4230</v>
      </c>
      <c r="C818" s="19" t="s">
        <v>1168</v>
      </c>
      <c r="D818" s="15" t="s">
        <v>1538</v>
      </c>
      <c r="E818" s="15" t="str">
        <f t="shared" si="99"/>
        <v>AUXILIAR DE SOLDADOR EQUIPO MINERO</v>
      </c>
      <c r="F818" s="15" t="str">
        <f t="shared" si="100"/>
        <v>SINDICALIZADO</v>
      </c>
      <c r="G818" s="19" t="s">
        <v>876</v>
      </c>
      <c r="H818" s="19">
        <f t="shared" si="101"/>
        <v>153</v>
      </c>
      <c r="I818" s="18">
        <f t="shared" si="102"/>
        <v>0</v>
      </c>
      <c r="J818" s="18">
        <f t="shared" si="103"/>
        <v>0</v>
      </c>
      <c r="K818" s="15" t="s">
        <v>276</v>
      </c>
      <c r="L818" s="16">
        <v>40242.090000000011</v>
      </c>
      <c r="M818" s="16">
        <v>8850</v>
      </c>
      <c r="N818" s="16">
        <v>1612.5</v>
      </c>
      <c r="O818" s="16">
        <v>3743.21</v>
      </c>
      <c r="P818" s="16">
        <v>4185.47</v>
      </c>
      <c r="Q818" s="16"/>
      <c r="R818" s="16"/>
      <c r="S818" s="16">
        <v>273.14</v>
      </c>
      <c r="T818" s="16">
        <v>54234.340000000004</v>
      </c>
      <c r="U818" s="16"/>
      <c r="V818" s="16">
        <v>2716.65</v>
      </c>
      <c r="W818" s="16"/>
      <c r="X818" s="16"/>
      <c r="Y818" s="16"/>
      <c r="Z818" s="16"/>
      <c r="AA818" s="16"/>
      <c r="AB818" s="16">
        <f t="shared" si="104"/>
        <v>115857.40000000001</v>
      </c>
      <c r="AC818" s="15">
        <v>153</v>
      </c>
      <c r="AD818" s="17">
        <f t="shared" si="106"/>
        <v>757.23790849673208</v>
      </c>
    </row>
    <row r="819" spans="2:30" x14ac:dyDescent="0.35">
      <c r="B819" s="20">
        <v>4231</v>
      </c>
      <c r="C819" s="19" t="s">
        <v>1169</v>
      </c>
      <c r="D819" s="15" t="s">
        <v>1538</v>
      </c>
      <c r="E819" s="15" t="str">
        <f t="shared" si="99"/>
        <v>ASISTENTE ADMINISTRATIVO</v>
      </c>
      <c r="F819" s="15" t="str">
        <f t="shared" si="100"/>
        <v>EMPLEADO</v>
      </c>
      <c r="G819" s="19" t="s">
        <v>41</v>
      </c>
      <c r="H819" s="19">
        <f t="shared" si="101"/>
        <v>153</v>
      </c>
      <c r="I819" s="18">
        <f t="shared" si="102"/>
        <v>0</v>
      </c>
      <c r="J819" s="18">
        <f t="shared" si="103"/>
        <v>5</v>
      </c>
      <c r="K819" s="15" t="s">
        <v>276</v>
      </c>
      <c r="L819" s="16">
        <v>40926.599999999991</v>
      </c>
      <c r="M819" s="16">
        <v>8850</v>
      </c>
      <c r="N819" s="16">
        <v>1584</v>
      </c>
      <c r="O819" s="16">
        <v>3997.62</v>
      </c>
      <c r="P819" s="16">
        <v>4082.7599999999998</v>
      </c>
      <c r="Q819" s="16"/>
      <c r="R819" s="16"/>
      <c r="S819" s="16">
        <v>207.9</v>
      </c>
      <c r="T819" s="16">
        <v>109883.08</v>
      </c>
      <c r="U819" s="16"/>
      <c r="V819" s="16">
        <v>2256.8500000000004</v>
      </c>
      <c r="W819" s="16">
        <v>3608.06</v>
      </c>
      <c r="X819" s="16"/>
      <c r="Y819" s="16"/>
      <c r="Z819" s="16">
        <v>264</v>
      </c>
      <c r="AA819" s="16">
        <v>1419</v>
      </c>
      <c r="AB819" s="16">
        <f t="shared" si="104"/>
        <v>173713.87</v>
      </c>
      <c r="AC819" s="15">
        <v>153</v>
      </c>
      <c r="AD819" s="17">
        <f t="shared" si="106"/>
        <v>1135.3847712418301</v>
      </c>
    </row>
    <row r="820" spans="2:30" x14ac:dyDescent="0.35">
      <c r="B820" s="20">
        <v>4233</v>
      </c>
      <c r="C820" s="19" t="s">
        <v>1170</v>
      </c>
      <c r="D820" s="15" t="s">
        <v>1538</v>
      </c>
      <c r="E820" s="15" t="str">
        <f t="shared" si="99"/>
        <v>MECANICO EQUIPO MINERO</v>
      </c>
      <c r="F820" s="15" t="str">
        <f t="shared" si="100"/>
        <v>SINDICALIZADO</v>
      </c>
      <c r="G820" s="19" t="s">
        <v>159</v>
      </c>
      <c r="H820" s="19">
        <f t="shared" si="101"/>
        <v>153</v>
      </c>
      <c r="I820" s="18">
        <f t="shared" si="102"/>
        <v>1</v>
      </c>
      <c r="J820" s="18">
        <f t="shared" si="103"/>
        <v>0</v>
      </c>
      <c r="K820" s="15" t="s">
        <v>276</v>
      </c>
      <c r="L820" s="16">
        <v>41032.94999999999</v>
      </c>
      <c r="M820" s="16">
        <v>8850</v>
      </c>
      <c r="N820" s="16">
        <v>1644.78</v>
      </c>
      <c r="O820" s="16">
        <v>4267.76</v>
      </c>
      <c r="P820" s="16">
        <v>4267.76</v>
      </c>
      <c r="Q820" s="16"/>
      <c r="R820" s="16"/>
      <c r="S820" s="16">
        <v>278.5</v>
      </c>
      <c r="T820" s="16">
        <v>60274.799999999996</v>
      </c>
      <c r="U820" s="16"/>
      <c r="V820" s="16">
        <v>2833.71</v>
      </c>
      <c r="W820" s="16"/>
      <c r="X820" s="16"/>
      <c r="Y820" s="16"/>
      <c r="Z820" s="16"/>
      <c r="AA820" s="16"/>
      <c r="AB820" s="16">
        <f t="shared" si="104"/>
        <v>123450.26</v>
      </c>
      <c r="AC820" s="15">
        <v>153</v>
      </c>
      <c r="AD820" s="17">
        <f t="shared" si="106"/>
        <v>806.86444444444442</v>
      </c>
    </row>
    <row r="821" spans="2:30" x14ac:dyDescent="0.35">
      <c r="B821" s="20">
        <v>4234</v>
      </c>
      <c r="C821" s="19" t="s">
        <v>1171</v>
      </c>
      <c r="D821" s="15" t="s">
        <v>1538</v>
      </c>
      <c r="E821" s="15" t="str">
        <f t="shared" si="99"/>
        <v>SUPERVISOR MANTTO MECANICO</v>
      </c>
      <c r="F821" s="15" t="str">
        <f t="shared" si="100"/>
        <v>EMPLEADO</v>
      </c>
      <c r="G821" s="19" t="s">
        <v>9</v>
      </c>
      <c r="H821" s="19">
        <f t="shared" si="101"/>
        <v>153</v>
      </c>
      <c r="I821" s="18">
        <f t="shared" si="102"/>
        <v>1</v>
      </c>
      <c r="J821" s="18">
        <f t="shared" si="103"/>
        <v>0</v>
      </c>
      <c r="K821" s="15" t="s">
        <v>276</v>
      </c>
      <c r="L821" s="16">
        <v>62630.099999999991</v>
      </c>
      <c r="M821" s="16">
        <v>8850</v>
      </c>
      <c r="N821" s="16">
        <v>2424</v>
      </c>
      <c r="O821" s="16">
        <v>6039.8</v>
      </c>
      <c r="P821" s="16">
        <v>6505.41</v>
      </c>
      <c r="Q821" s="16"/>
      <c r="R821" s="16"/>
      <c r="S821" s="16"/>
      <c r="T821" s="16"/>
      <c r="U821" s="16">
        <v>145671.28000000003</v>
      </c>
      <c r="V821" s="16"/>
      <c r="W821" s="16">
        <v>4774.55</v>
      </c>
      <c r="X821" s="16"/>
      <c r="Y821" s="16"/>
      <c r="Z821" s="16"/>
      <c r="AA821" s="16"/>
      <c r="AB821" s="16">
        <f t="shared" si="104"/>
        <v>236895.14</v>
      </c>
      <c r="AC821" s="15">
        <v>153</v>
      </c>
      <c r="AD821" s="17">
        <f t="shared" si="106"/>
        <v>1548.3342483660131</v>
      </c>
    </row>
    <row r="822" spans="2:30" x14ac:dyDescent="0.35">
      <c r="B822" s="20">
        <v>4235</v>
      </c>
      <c r="C822" s="19" t="s">
        <v>1172</v>
      </c>
      <c r="D822" s="15" t="s">
        <v>1538</v>
      </c>
      <c r="E822" s="15" t="str">
        <f t="shared" si="99"/>
        <v>AUX. MECANICO  EQUIPO MINERO</v>
      </c>
      <c r="F822" s="15" t="str">
        <f t="shared" si="100"/>
        <v>SINDICALIZADO</v>
      </c>
      <c r="G822" s="19" t="s">
        <v>41</v>
      </c>
      <c r="H822" s="19">
        <f t="shared" si="101"/>
        <v>153</v>
      </c>
      <c r="I822" s="18">
        <f t="shared" si="102"/>
        <v>1</v>
      </c>
      <c r="J822" s="18">
        <f t="shared" si="103"/>
        <v>0</v>
      </c>
      <c r="K822" s="15" t="s">
        <v>276</v>
      </c>
      <c r="L822" s="16">
        <v>39704.590000000011</v>
      </c>
      <c r="M822" s="16">
        <v>8850</v>
      </c>
      <c r="N822" s="16">
        <v>2150</v>
      </c>
      <c r="O822" s="16">
        <v>4074.4700000000003</v>
      </c>
      <c r="P822" s="16">
        <v>4185.47</v>
      </c>
      <c r="Q822" s="16"/>
      <c r="R822" s="16"/>
      <c r="S822" s="16"/>
      <c r="T822" s="16">
        <v>85119.9</v>
      </c>
      <c r="U822" s="16"/>
      <c r="V822" s="16"/>
      <c r="W822" s="16"/>
      <c r="X822" s="16"/>
      <c r="Y822" s="16"/>
      <c r="Z822" s="16"/>
      <c r="AA822" s="16"/>
      <c r="AB822" s="16">
        <f t="shared" si="104"/>
        <v>144084.43</v>
      </c>
      <c r="AC822" s="15">
        <v>153</v>
      </c>
      <c r="AD822" s="17">
        <f t="shared" si="106"/>
        <v>941.72830065359472</v>
      </c>
    </row>
    <row r="823" spans="2:30" x14ac:dyDescent="0.35">
      <c r="B823" s="20">
        <v>4236</v>
      </c>
      <c r="C823" s="19" t="s">
        <v>1173</v>
      </c>
      <c r="D823" s="15" t="s">
        <v>1538</v>
      </c>
      <c r="E823" s="15" t="str">
        <f t="shared" si="99"/>
        <v>SOLDADOR EQUIPO MINERO</v>
      </c>
      <c r="F823" s="15" t="str">
        <f t="shared" si="100"/>
        <v>SINDICALIZADO</v>
      </c>
      <c r="G823" s="19" t="s">
        <v>41</v>
      </c>
      <c r="H823" s="19">
        <f t="shared" si="101"/>
        <v>153</v>
      </c>
      <c r="I823" s="18">
        <f t="shared" si="102"/>
        <v>1</v>
      </c>
      <c r="J823" s="18">
        <f t="shared" si="103"/>
        <v>0</v>
      </c>
      <c r="K823" s="15" t="s">
        <v>276</v>
      </c>
      <c r="L823" s="16">
        <v>41869.319999999992</v>
      </c>
      <c r="M823" s="16">
        <v>8850</v>
      </c>
      <c r="N823" s="16">
        <v>2287.92</v>
      </c>
      <c r="O823" s="16">
        <v>4415.7199999999993</v>
      </c>
      <c r="P823" s="16">
        <v>4415.7199999999993</v>
      </c>
      <c r="Q823" s="16"/>
      <c r="R823" s="16"/>
      <c r="S823" s="16">
        <v>1374.3300000000002</v>
      </c>
      <c r="T823" s="16">
        <v>125920.92</v>
      </c>
      <c r="U823" s="16"/>
      <c r="V823" s="16"/>
      <c r="W823" s="16"/>
      <c r="X823" s="16"/>
      <c r="Y823" s="16"/>
      <c r="Z823" s="16"/>
      <c r="AA823" s="16"/>
      <c r="AB823" s="16">
        <f t="shared" si="104"/>
        <v>189133.93</v>
      </c>
      <c r="AC823" s="15">
        <v>153</v>
      </c>
      <c r="AD823" s="17">
        <f t="shared" si="106"/>
        <v>1236.169477124183</v>
      </c>
    </row>
    <row r="824" spans="2:30" x14ac:dyDescent="0.35">
      <c r="B824" s="20">
        <v>4237</v>
      </c>
      <c r="C824" s="19" t="s">
        <v>1174</v>
      </c>
      <c r="D824" s="15" t="s">
        <v>1538</v>
      </c>
      <c r="E824" s="15" t="str">
        <f t="shared" si="99"/>
        <v>AUX. MECANICO  EQUIPO MINERO</v>
      </c>
      <c r="F824" s="15" t="str">
        <f t="shared" si="100"/>
        <v>SINDICALIZADO</v>
      </c>
      <c r="G824" s="19" t="s">
        <v>41</v>
      </c>
      <c r="H824" s="19">
        <f t="shared" si="101"/>
        <v>153</v>
      </c>
      <c r="I824" s="18">
        <f t="shared" si="102"/>
        <v>1</v>
      </c>
      <c r="J824" s="18">
        <f t="shared" si="103"/>
        <v>0</v>
      </c>
      <c r="K824" s="15" t="s">
        <v>276</v>
      </c>
      <c r="L824" s="16">
        <v>40242.090000000011</v>
      </c>
      <c r="M824" s="16">
        <v>8850</v>
      </c>
      <c r="N824" s="16">
        <v>1612.5</v>
      </c>
      <c r="O824" s="16">
        <v>4018.96</v>
      </c>
      <c r="P824" s="16">
        <v>3782.34</v>
      </c>
      <c r="Q824" s="16"/>
      <c r="R824" s="16"/>
      <c r="S824" s="16">
        <v>277.52</v>
      </c>
      <c r="T824" s="16">
        <v>85117.9</v>
      </c>
      <c r="U824" s="16"/>
      <c r="V824" s="16">
        <v>2846.34</v>
      </c>
      <c r="W824" s="16"/>
      <c r="X824" s="16">
        <v>268.75</v>
      </c>
      <c r="Y824" s="16"/>
      <c r="Z824" s="16"/>
      <c r="AA824" s="16"/>
      <c r="AB824" s="16">
        <f t="shared" si="104"/>
        <v>146478.9</v>
      </c>
      <c r="AC824" s="15">
        <v>153</v>
      </c>
      <c r="AD824" s="17">
        <f t="shared" si="106"/>
        <v>957.37843137254902</v>
      </c>
    </row>
    <row r="825" spans="2:30" x14ac:dyDescent="0.35">
      <c r="B825" s="20">
        <v>4239</v>
      </c>
      <c r="C825" s="19" t="s">
        <v>1175</v>
      </c>
      <c r="D825" s="15" t="s">
        <v>1538</v>
      </c>
      <c r="E825" s="15" t="str">
        <f t="shared" si="99"/>
        <v>AUX. MECANICO  EQUIPO MINERO</v>
      </c>
      <c r="F825" s="15" t="str">
        <f t="shared" si="100"/>
        <v>SINDICALIZADO</v>
      </c>
      <c r="G825" s="19" t="s">
        <v>872</v>
      </c>
      <c r="H825" s="19">
        <f t="shared" si="101"/>
        <v>153</v>
      </c>
      <c r="I825" s="18">
        <f t="shared" si="102"/>
        <v>2</v>
      </c>
      <c r="J825" s="18">
        <f t="shared" si="103"/>
        <v>0</v>
      </c>
      <c r="K825" s="15" t="s">
        <v>276</v>
      </c>
      <c r="L825" s="16">
        <v>40242.090000000011</v>
      </c>
      <c r="M825" s="16">
        <v>8850</v>
      </c>
      <c r="N825" s="16">
        <v>1612.5</v>
      </c>
      <c r="O825" s="16">
        <v>2423.42</v>
      </c>
      <c r="P825" s="16">
        <v>3755.4700000000003</v>
      </c>
      <c r="Q825" s="16"/>
      <c r="R825" s="16"/>
      <c r="S825" s="16">
        <v>67.19</v>
      </c>
      <c r="T825" s="16">
        <v>62650.240000000005</v>
      </c>
      <c r="U825" s="16"/>
      <c r="V825" s="16">
        <v>2532.6</v>
      </c>
      <c r="W825" s="16"/>
      <c r="X825" s="16">
        <v>268.75</v>
      </c>
      <c r="Y825" s="16"/>
      <c r="Z825" s="16"/>
      <c r="AA825" s="16"/>
      <c r="AB825" s="16">
        <f t="shared" si="104"/>
        <v>121864.76000000002</v>
      </c>
      <c r="AC825" s="15">
        <v>153</v>
      </c>
      <c r="AD825" s="17">
        <f t="shared" si="106"/>
        <v>796.50169934640542</v>
      </c>
    </row>
    <row r="826" spans="2:30" x14ac:dyDescent="0.35">
      <c r="B826" s="20">
        <v>4240</v>
      </c>
      <c r="C826" s="19" t="s">
        <v>1176</v>
      </c>
      <c r="D826" s="15" t="s">
        <v>1538</v>
      </c>
      <c r="E826" s="15" t="str">
        <f t="shared" si="99"/>
        <v>OPERADOR DE MALACATE</v>
      </c>
      <c r="F826" s="15" t="str">
        <f t="shared" si="100"/>
        <v>SINDICALIZADO</v>
      </c>
      <c r="G826" s="19" t="s">
        <v>41</v>
      </c>
      <c r="H826" s="19">
        <f t="shared" si="101"/>
        <v>153</v>
      </c>
      <c r="I826" s="18">
        <f t="shared" si="102"/>
        <v>0</v>
      </c>
      <c r="J826" s="18">
        <f t="shared" si="103"/>
        <v>0</v>
      </c>
      <c r="K826" s="15" t="s">
        <v>276</v>
      </c>
      <c r="L826" s="16">
        <v>46251.340000000004</v>
      </c>
      <c r="M826" s="16">
        <v>8850</v>
      </c>
      <c r="N826" s="16">
        <v>2511.1999999999998</v>
      </c>
      <c r="O826" s="16">
        <v>4844.8600000000006</v>
      </c>
      <c r="P826" s="16">
        <v>4876.25</v>
      </c>
      <c r="Q826" s="16"/>
      <c r="R826" s="16"/>
      <c r="S826" s="16"/>
      <c r="T826" s="16"/>
      <c r="U826" s="16">
        <v>69643.900000000009</v>
      </c>
      <c r="V826" s="16">
        <v>4000</v>
      </c>
      <c r="W826" s="16"/>
      <c r="X826" s="16"/>
      <c r="Y826" s="16"/>
      <c r="Z826" s="16"/>
      <c r="AA826" s="16"/>
      <c r="AB826" s="16">
        <f t="shared" si="104"/>
        <v>140977.54999999999</v>
      </c>
      <c r="AC826" s="15">
        <v>153</v>
      </c>
      <c r="AD826" s="17">
        <f t="shared" si="106"/>
        <v>921.42189542483652</v>
      </c>
    </row>
    <row r="827" spans="2:30" x14ac:dyDescent="0.35">
      <c r="B827" s="20">
        <v>4244</v>
      </c>
      <c r="C827" s="19" t="s">
        <v>1177</v>
      </c>
      <c r="D827" s="15" t="s">
        <v>1538</v>
      </c>
      <c r="E827" s="15" t="str">
        <f t="shared" si="99"/>
        <v>SUPERVISOR MANTTO EQUIPO MINERO</v>
      </c>
      <c r="F827" s="15" t="str">
        <f t="shared" si="100"/>
        <v>EMPLEADO</v>
      </c>
      <c r="G827" s="19" t="s">
        <v>878</v>
      </c>
      <c r="H827" s="19">
        <f t="shared" si="101"/>
        <v>153</v>
      </c>
      <c r="I827" s="18">
        <f t="shared" si="102"/>
        <v>0</v>
      </c>
      <c r="J827" s="18">
        <f t="shared" si="103"/>
        <v>0</v>
      </c>
      <c r="K827" s="15" t="s">
        <v>276</v>
      </c>
      <c r="L827" s="16">
        <v>56429.099999999991</v>
      </c>
      <c r="M827" s="16">
        <v>8850</v>
      </c>
      <c r="N827" s="16">
        <v>2184</v>
      </c>
      <c r="O827" s="16">
        <v>5704.79</v>
      </c>
      <c r="P827" s="16">
        <v>5822.1799999999994</v>
      </c>
      <c r="Q827" s="16"/>
      <c r="R827" s="16"/>
      <c r="S827" s="16">
        <v>384.49</v>
      </c>
      <c r="T827" s="16">
        <v>65780.310000000012</v>
      </c>
      <c r="U827" s="16"/>
      <c r="V827" s="16">
        <v>3566.8700000000003</v>
      </c>
      <c r="W827" s="16">
        <v>3067.13</v>
      </c>
      <c r="X827" s="16"/>
      <c r="Y827" s="16"/>
      <c r="Z827" s="16">
        <v>391.3</v>
      </c>
      <c r="AA827" s="16"/>
      <c r="AB827" s="16">
        <f t="shared" si="104"/>
        <v>151397.57</v>
      </c>
      <c r="AC827" s="15">
        <v>153</v>
      </c>
      <c r="AD827" s="17">
        <f t="shared" si="106"/>
        <v>989.52660130718959</v>
      </c>
    </row>
    <row r="828" spans="2:30" x14ac:dyDescent="0.35">
      <c r="B828" s="20">
        <v>4257</v>
      </c>
      <c r="C828" s="19" t="s">
        <v>1178</v>
      </c>
      <c r="D828" s="15" t="s">
        <v>1538</v>
      </c>
      <c r="E828" s="15" t="str">
        <f t="shared" si="99"/>
        <v>MECANICO EQUIPO MINERO</v>
      </c>
      <c r="F828" s="15" t="str">
        <f t="shared" si="100"/>
        <v>SINDICALIZADO</v>
      </c>
      <c r="G828" s="19" t="s">
        <v>41</v>
      </c>
      <c r="H828" s="19">
        <f t="shared" si="101"/>
        <v>153</v>
      </c>
      <c r="I828" s="18">
        <f t="shared" si="102"/>
        <v>0</v>
      </c>
      <c r="J828" s="18">
        <f t="shared" si="103"/>
        <v>0</v>
      </c>
      <c r="K828" s="15" t="s">
        <v>276</v>
      </c>
      <c r="L828" s="16">
        <v>41032.94999999999</v>
      </c>
      <c r="M828" s="16">
        <v>8850</v>
      </c>
      <c r="N828" s="16">
        <v>1644.78</v>
      </c>
      <c r="O828" s="16">
        <v>4238.59</v>
      </c>
      <c r="P828" s="16">
        <v>4267.76</v>
      </c>
      <c r="Q828" s="16"/>
      <c r="R828" s="16"/>
      <c r="S828" s="16">
        <v>278.5</v>
      </c>
      <c r="T828" s="16">
        <v>73588.400000000009</v>
      </c>
      <c r="U828" s="16"/>
      <c r="V828" s="16">
        <v>2645.62</v>
      </c>
      <c r="W828" s="16"/>
      <c r="X828" s="16"/>
      <c r="Y828" s="16"/>
      <c r="Z828" s="16"/>
      <c r="AA828" s="16"/>
      <c r="AB828" s="16">
        <f t="shared" si="104"/>
        <v>136546.6</v>
      </c>
      <c r="AC828" s="15">
        <v>153</v>
      </c>
      <c r="AD828" s="17">
        <f t="shared" si="106"/>
        <v>892.4614379084968</v>
      </c>
    </row>
    <row r="829" spans="2:30" x14ac:dyDescent="0.35">
      <c r="B829" s="20">
        <v>4273</v>
      </c>
      <c r="C829" s="19" t="s">
        <v>1179</v>
      </c>
      <c r="D829" s="15" t="s">
        <v>1538</v>
      </c>
      <c r="E829" s="15" t="str">
        <f t="shared" si="99"/>
        <v>ASISTTE SUPERVISOR EQUIPO MINERO</v>
      </c>
      <c r="F829" s="15" t="str">
        <f t="shared" si="100"/>
        <v>EMPLEADO</v>
      </c>
      <c r="G829" s="19" t="s">
        <v>41</v>
      </c>
      <c r="H829" s="19">
        <f t="shared" si="101"/>
        <v>153</v>
      </c>
      <c r="I829" s="18">
        <f t="shared" si="102"/>
        <v>0</v>
      </c>
      <c r="J829" s="18">
        <f t="shared" si="103"/>
        <v>0</v>
      </c>
      <c r="K829" s="15" t="s">
        <v>276</v>
      </c>
      <c r="L829" s="16">
        <v>40358.999999999985</v>
      </c>
      <c r="M829" s="16">
        <v>8850</v>
      </c>
      <c r="N829" s="16">
        <v>2151.6</v>
      </c>
      <c r="O829" s="16">
        <v>4196.28</v>
      </c>
      <c r="P829" s="16">
        <v>4251.0599999999995</v>
      </c>
      <c r="Q829" s="16"/>
      <c r="R829" s="16"/>
      <c r="S829" s="16">
        <v>897.6</v>
      </c>
      <c r="T829" s="16">
        <v>74479.259999999995</v>
      </c>
      <c r="U829" s="16"/>
      <c r="V829" s="16"/>
      <c r="W829" s="16">
        <v>2797.1</v>
      </c>
      <c r="X829" s="16"/>
      <c r="Y829" s="16"/>
      <c r="Z829" s="16"/>
      <c r="AA829" s="16"/>
      <c r="AB829" s="16">
        <f t="shared" si="104"/>
        <v>137981.9</v>
      </c>
      <c r="AC829" s="15">
        <v>153</v>
      </c>
      <c r="AD829" s="17">
        <f t="shared" si="106"/>
        <v>901.84248366013071</v>
      </c>
    </row>
    <row r="830" spans="2:30" x14ac:dyDescent="0.35">
      <c r="B830" s="20">
        <v>4274</v>
      </c>
      <c r="C830" s="19" t="s">
        <v>1181</v>
      </c>
      <c r="D830" s="15" t="s">
        <v>1538</v>
      </c>
      <c r="E830" s="15" t="str">
        <f t="shared" si="99"/>
        <v>AUXILIAR DE SOLDADOR EQUIPO MINERO</v>
      </c>
      <c r="F830" s="15" t="str">
        <f t="shared" si="100"/>
        <v>SINDICALIZADO</v>
      </c>
      <c r="G830" s="19" t="s">
        <v>184</v>
      </c>
      <c r="H830" s="19">
        <f t="shared" si="101"/>
        <v>153</v>
      </c>
      <c r="I830" s="18">
        <f t="shared" si="102"/>
        <v>1</v>
      </c>
      <c r="J830" s="18">
        <f t="shared" si="103"/>
        <v>0</v>
      </c>
      <c r="K830" s="15" t="s">
        <v>276</v>
      </c>
      <c r="L830" s="16">
        <v>40242.090000000011</v>
      </c>
      <c r="M830" s="16">
        <v>8850</v>
      </c>
      <c r="N830" s="16">
        <v>1612.5</v>
      </c>
      <c r="O830" s="16">
        <v>3775.3500000000004</v>
      </c>
      <c r="P830" s="16">
        <v>4185.47</v>
      </c>
      <c r="Q830" s="16"/>
      <c r="R830" s="16"/>
      <c r="S830" s="16"/>
      <c r="T830" s="16">
        <v>59854.94</v>
      </c>
      <c r="U830" s="16"/>
      <c r="V830" s="16">
        <v>1942.23</v>
      </c>
      <c r="W830" s="16"/>
      <c r="X830" s="16"/>
      <c r="Y830" s="16"/>
      <c r="Z830" s="16"/>
      <c r="AA830" s="16"/>
      <c r="AB830" s="16">
        <f t="shared" si="104"/>
        <v>120462.58</v>
      </c>
      <c r="AC830" s="15">
        <v>153</v>
      </c>
      <c r="AD830" s="17">
        <f t="shared" si="106"/>
        <v>787.33712418300649</v>
      </c>
    </row>
    <row r="831" spans="2:30" x14ac:dyDescent="0.35">
      <c r="B831" s="20">
        <v>4275</v>
      </c>
      <c r="C831" s="19" t="s">
        <v>1182</v>
      </c>
      <c r="D831" s="15" t="s">
        <v>1538</v>
      </c>
      <c r="E831" s="15" t="str">
        <f t="shared" si="99"/>
        <v>AUX. MECANICO  EQUIPO MINERO</v>
      </c>
      <c r="F831" s="15" t="str">
        <f t="shared" si="100"/>
        <v>SINDICALIZADO</v>
      </c>
      <c r="G831" s="19" t="s">
        <v>184</v>
      </c>
      <c r="H831" s="19">
        <f t="shared" si="101"/>
        <v>153</v>
      </c>
      <c r="I831" s="18">
        <f t="shared" si="102"/>
        <v>1</v>
      </c>
      <c r="J831" s="18">
        <f t="shared" si="103"/>
        <v>0</v>
      </c>
      <c r="K831" s="15" t="s">
        <v>276</v>
      </c>
      <c r="L831" s="16">
        <v>40242.090000000011</v>
      </c>
      <c r="M831" s="16">
        <v>8850</v>
      </c>
      <c r="N831" s="16">
        <v>1612.5</v>
      </c>
      <c r="O831" s="16">
        <v>3059.0800000000004</v>
      </c>
      <c r="P831" s="16">
        <v>3782.34</v>
      </c>
      <c r="Q831" s="16"/>
      <c r="R831" s="16"/>
      <c r="S831" s="16"/>
      <c r="T831" s="16">
        <v>42961.039999999994</v>
      </c>
      <c r="U831" s="16"/>
      <c r="V831" s="16">
        <v>2683.8300000000004</v>
      </c>
      <c r="W831" s="16"/>
      <c r="X831" s="16">
        <v>268.75</v>
      </c>
      <c r="Y831" s="16"/>
      <c r="Z831" s="16"/>
      <c r="AA831" s="16"/>
      <c r="AB831" s="16">
        <f t="shared" si="104"/>
        <v>102922.13</v>
      </c>
      <c r="AC831" s="15">
        <v>153</v>
      </c>
      <c r="AD831" s="17">
        <f t="shared" si="106"/>
        <v>672.69366013071897</v>
      </c>
    </row>
    <row r="832" spans="2:30" x14ac:dyDescent="0.35">
      <c r="B832" s="20">
        <v>4276</v>
      </c>
      <c r="C832" s="19" t="s">
        <v>1183</v>
      </c>
      <c r="D832" s="15" t="s">
        <v>1538</v>
      </c>
      <c r="E832" s="15" t="str">
        <f t="shared" si="99"/>
        <v>AUX. MECANICO  EQUIPO MINERO</v>
      </c>
      <c r="F832" s="15" t="str">
        <f t="shared" si="100"/>
        <v>SINDICALIZADO</v>
      </c>
      <c r="G832" s="19" t="s">
        <v>36</v>
      </c>
      <c r="H832" s="19">
        <f t="shared" si="101"/>
        <v>153</v>
      </c>
      <c r="I832" s="18">
        <f t="shared" si="102"/>
        <v>1</v>
      </c>
      <c r="J832" s="18">
        <f t="shared" si="103"/>
        <v>0</v>
      </c>
      <c r="K832" s="15" t="s">
        <v>276</v>
      </c>
      <c r="L832" s="16">
        <v>40242.090000000011</v>
      </c>
      <c r="M832" s="16">
        <v>8850</v>
      </c>
      <c r="N832" s="16">
        <v>1612.5</v>
      </c>
      <c r="O832" s="16">
        <v>3771.84</v>
      </c>
      <c r="P832" s="16">
        <v>4185.47</v>
      </c>
      <c r="Q832" s="16"/>
      <c r="R832" s="16"/>
      <c r="S832" s="16">
        <v>344.71</v>
      </c>
      <c r="T832" s="16">
        <v>42958.039999999994</v>
      </c>
      <c r="U832" s="16"/>
      <c r="V832" s="16">
        <v>2590.7200000000003</v>
      </c>
      <c r="W832" s="16"/>
      <c r="X832" s="16"/>
      <c r="Y832" s="16"/>
      <c r="Z832" s="16"/>
      <c r="AA832" s="16"/>
      <c r="AB832" s="16">
        <f t="shared" si="104"/>
        <v>104555.37</v>
      </c>
      <c r="AC832" s="15">
        <v>153</v>
      </c>
      <c r="AD832" s="17">
        <f t="shared" si="106"/>
        <v>683.36843137254903</v>
      </c>
    </row>
    <row r="833" spans="2:30" x14ac:dyDescent="0.35">
      <c r="B833" s="20">
        <v>4277</v>
      </c>
      <c r="C833" s="19" t="s">
        <v>1184</v>
      </c>
      <c r="D833" s="15" t="s">
        <v>1538</v>
      </c>
      <c r="E833" s="15" t="str">
        <f t="shared" si="99"/>
        <v>AUXILIAR DE SOLDADOR EQUIPO MINERO</v>
      </c>
      <c r="F833" s="15" t="str">
        <f t="shared" si="100"/>
        <v>SINDICALIZADO</v>
      </c>
      <c r="G833" s="19" t="s">
        <v>36</v>
      </c>
      <c r="H833" s="19">
        <f t="shared" si="101"/>
        <v>153</v>
      </c>
      <c r="I833" s="18">
        <f t="shared" si="102"/>
        <v>5</v>
      </c>
      <c r="J833" s="18">
        <f t="shared" si="103"/>
        <v>8</v>
      </c>
      <c r="K833" s="15" t="s">
        <v>276</v>
      </c>
      <c r="L833" s="16">
        <v>39769.050000000003</v>
      </c>
      <c r="M833" s="16">
        <v>8850</v>
      </c>
      <c r="N833" s="16">
        <v>1612.5</v>
      </c>
      <c r="O833" s="16">
        <v>3679.5600000000004</v>
      </c>
      <c r="P833" s="16">
        <v>3439.4300000000003</v>
      </c>
      <c r="Q833" s="16"/>
      <c r="R833" s="16"/>
      <c r="S833" s="16">
        <v>537.52</v>
      </c>
      <c r="T833" s="16">
        <v>60482.659999999996</v>
      </c>
      <c r="U833" s="16"/>
      <c r="V833" s="16">
        <v>2323.46</v>
      </c>
      <c r="W833" s="16"/>
      <c r="X833" s="16">
        <v>268.75</v>
      </c>
      <c r="Y833" s="16"/>
      <c r="Z833" s="16">
        <v>806.25</v>
      </c>
      <c r="AA833" s="16">
        <v>2150</v>
      </c>
      <c r="AB833" s="16">
        <f t="shared" si="104"/>
        <v>117469.18000000001</v>
      </c>
      <c r="AC833" s="15">
        <v>153</v>
      </c>
      <c r="AD833" s="17">
        <f t="shared" si="106"/>
        <v>767.77241830065361</v>
      </c>
    </row>
    <row r="834" spans="2:30" x14ac:dyDescent="0.35">
      <c r="B834" s="20">
        <v>4278</v>
      </c>
      <c r="C834" s="19" t="s">
        <v>1478</v>
      </c>
      <c r="D834" s="15" t="s">
        <v>1538</v>
      </c>
      <c r="E834" s="15" t="str">
        <f t="shared" si="99"/>
        <v>MECANICO EQUIPO MINERO</v>
      </c>
      <c r="F834" s="15" t="str">
        <f t="shared" si="100"/>
        <v>SINDICALIZADO</v>
      </c>
      <c r="G834" s="19" t="s">
        <v>1546</v>
      </c>
      <c r="H834" s="19">
        <f t="shared" si="101"/>
        <v>153</v>
      </c>
      <c r="I834" s="18">
        <f t="shared" si="102"/>
        <v>0</v>
      </c>
      <c r="J834" s="18">
        <f t="shared" si="103"/>
        <v>0</v>
      </c>
      <c r="K834" s="15" t="s">
        <v>276</v>
      </c>
      <c r="L834" s="16">
        <v>42676.619999999995</v>
      </c>
      <c r="M834" s="16">
        <v>8850</v>
      </c>
      <c r="N834" s="16"/>
      <c r="O834" s="16">
        <v>4010.44</v>
      </c>
      <c r="P834" s="16">
        <v>4267.67</v>
      </c>
      <c r="Q834" s="16"/>
      <c r="R834" s="16"/>
      <c r="S834" s="16"/>
      <c r="T834" s="16">
        <v>27235.859999999997</v>
      </c>
      <c r="U834" s="16"/>
      <c r="V834" s="16"/>
      <c r="W834" s="16"/>
      <c r="X834" s="16"/>
      <c r="Y834" s="16"/>
      <c r="Z834" s="16"/>
      <c r="AA834" s="16"/>
      <c r="AB834" s="16">
        <f t="shared" si="104"/>
        <v>87040.59</v>
      </c>
      <c r="AC834" s="15">
        <v>153</v>
      </c>
      <c r="AD834" s="17">
        <f t="shared" si="106"/>
        <v>568.8927450980392</v>
      </c>
    </row>
    <row r="835" spans="2:30" s="28" customFormat="1" x14ac:dyDescent="0.35">
      <c r="B835" s="33">
        <v>4279</v>
      </c>
      <c r="C835" s="32" t="s">
        <v>1479</v>
      </c>
      <c r="D835" s="28" t="s">
        <v>1538</v>
      </c>
      <c r="E835" s="28" t="str">
        <f t="shared" si="99"/>
        <v>AUX. MECANICO  EQUIPO MINERO</v>
      </c>
      <c r="F835" s="28" t="str">
        <f t="shared" si="100"/>
        <v>SINDICALIZADO</v>
      </c>
      <c r="G835" s="32" t="s">
        <v>1545</v>
      </c>
      <c r="H835" s="32">
        <f t="shared" si="101"/>
        <v>27</v>
      </c>
      <c r="I835" s="31">
        <f t="shared" si="102"/>
        <v>0</v>
      </c>
      <c r="J835" s="31">
        <f t="shared" si="103"/>
        <v>0</v>
      </c>
      <c r="K835" s="28" t="s">
        <v>276</v>
      </c>
      <c r="L835" s="29">
        <v>7729.2900000000045</v>
      </c>
      <c r="M835" s="29">
        <v>1770</v>
      </c>
      <c r="N835" s="29"/>
      <c r="O835" s="29">
        <v>629.79</v>
      </c>
      <c r="P835" s="29">
        <v>772.92</v>
      </c>
      <c r="Q835" s="29"/>
      <c r="R835" s="29"/>
      <c r="S835" s="29"/>
      <c r="T835" s="29">
        <v>492.86</v>
      </c>
      <c r="U835" s="29"/>
      <c r="V835" s="29"/>
      <c r="W835" s="29"/>
      <c r="X835" s="29"/>
      <c r="Y835" s="29"/>
      <c r="Z835" s="29"/>
      <c r="AA835" s="29"/>
      <c r="AB835" s="29">
        <f t="shared" si="104"/>
        <v>11394.860000000006</v>
      </c>
      <c r="AC835" s="28">
        <v>153</v>
      </c>
      <c r="AD835" s="30">
        <f t="shared" si="106"/>
        <v>74.476209150326838</v>
      </c>
    </row>
    <row r="836" spans="2:30" x14ac:dyDescent="0.35">
      <c r="B836" s="20">
        <v>4416</v>
      </c>
      <c r="C836" s="19" t="s">
        <v>1185</v>
      </c>
      <c r="D836" s="15" t="s">
        <v>1538</v>
      </c>
      <c r="E836" s="15" t="str">
        <f t="shared" si="99"/>
        <v>AUX. MECANICO  EQUIPO MINERO</v>
      </c>
      <c r="F836" s="15" t="str">
        <f t="shared" si="100"/>
        <v>SINDICALIZADO</v>
      </c>
      <c r="G836" s="19" t="s">
        <v>41</v>
      </c>
      <c r="H836" s="19">
        <f t="shared" si="101"/>
        <v>153</v>
      </c>
      <c r="I836" s="18">
        <f t="shared" si="102"/>
        <v>0</v>
      </c>
      <c r="J836" s="18">
        <f t="shared" si="103"/>
        <v>0</v>
      </c>
      <c r="K836" s="15" t="s">
        <v>276</v>
      </c>
      <c r="L836" s="16">
        <v>39704.590000000011</v>
      </c>
      <c r="M836" s="16">
        <v>8850</v>
      </c>
      <c r="N836" s="16">
        <v>2150</v>
      </c>
      <c r="O836" s="16">
        <v>4020.71</v>
      </c>
      <c r="P836" s="16">
        <v>3782.34</v>
      </c>
      <c r="Q836" s="16"/>
      <c r="R836" s="16"/>
      <c r="S836" s="16">
        <v>483.46999999999997</v>
      </c>
      <c r="T836" s="16">
        <v>57013.640000000007</v>
      </c>
      <c r="U836" s="16"/>
      <c r="V836" s="16"/>
      <c r="W836" s="16"/>
      <c r="X836" s="16"/>
      <c r="Y836" s="16">
        <v>268.75</v>
      </c>
      <c r="Z836" s="16"/>
      <c r="AA836" s="16"/>
      <c r="AB836" s="16">
        <f t="shared" si="104"/>
        <v>115736.00000000003</v>
      </c>
      <c r="AC836" s="15">
        <v>153</v>
      </c>
      <c r="AD836" s="17">
        <f t="shared" si="106"/>
        <v>756.44444444444468</v>
      </c>
    </row>
    <row r="837" spans="2:30" x14ac:dyDescent="0.35">
      <c r="B837" s="20">
        <v>4417</v>
      </c>
      <c r="C837" s="19" t="s">
        <v>1186</v>
      </c>
      <c r="D837" s="15" t="s">
        <v>1538</v>
      </c>
      <c r="E837" s="15" t="str">
        <f t="shared" ref="E837:E900" si="107">VLOOKUP(B837,CAT,2,FALSE)</f>
        <v>OPERADOR DE MALACATE</v>
      </c>
      <c r="F837" s="15" t="str">
        <f t="shared" ref="F837:F900" si="108">VLOOKUP(B837,CAT,3,FALSE)</f>
        <v>SINDICALIZADO</v>
      </c>
      <c r="G837" s="19" t="s">
        <v>41</v>
      </c>
      <c r="H837" s="19">
        <f t="shared" ref="H837:H900" si="109">IF(DATEDIF(G837,$I$2,"d")+1&gt;$J$2,$J$2,DATEDIF(G837,$I$2,"d")+1)</f>
        <v>153</v>
      </c>
      <c r="I837" s="18">
        <f t="shared" ref="I837:I900" si="110">IFERROR(VLOOKUP(B837,faltas,5,FALSE),0)</f>
        <v>0</v>
      </c>
      <c r="J837" s="18">
        <f t="shared" ref="J837:J900" si="111">IFERROR(VLOOKUP(B837,incapacidad,3,FALSE),0)</f>
        <v>0</v>
      </c>
      <c r="K837" s="15" t="s">
        <v>276</v>
      </c>
      <c r="L837" s="16">
        <v>46251.340000000004</v>
      </c>
      <c r="M837" s="16">
        <v>8850</v>
      </c>
      <c r="N837" s="16">
        <v>2511.2000000000003</v>
      </c>
      <c r="O837" s="16">
        <v>4876.25</v>
      </c>
      <c r="P837" s="16">
        <v>4876.25</v>
      </c>
      <c r="Q837" s="16"/>
      <c r="R837" s="16"/>
      <c r="S837" s="16"/>
      <c r="T837" s="16"/>
      <c r="U837" s="16">
        <v>69643.900000000009</v>
      </c>
      <c r="V837" s="16">
        <v>4000</v>
      </c>
      <c r="W837" s="16"/>
      <c r="X837" s="16"/>
      <c r="Y837" s="16"/>
      <c r="Z837" s="16"/>
      <c r="AA837" s="16"/>
      <c r="AB837" s="16">
        <f t="shared" ref="AB837:AB900" si="112">SUM(L837:W837)-SUM(X837:AA837)</f>
        <v>141008.94</v>
      </c>
      <c r="AC837" s="15">
        <v>153</v>
      </c>
      <c r="AD837" s="17">
        <f t="shared" si="106"/>
        <v>921.62705882352941</v>
      </c>
    </row>
    <row r="838" spans="2:30" x14ac:dyDescent="0.35">
      <c r="B838" s="20">
        <v>4480</v>
      </c>
      <c r="C838" s="19" t="s">
        <v>1188</v>
      </c>
      <c r="D838" s="15" t="s">
        <v>1538</v>
      </c>
      <c r="E838" s="15" t="str">
        <f t="shared" si="107"/>
        <v>SUPERVISOR MANTTO. ELECTRICO</v>
      </c>
      <c r="F838" s="15" t="str">
        <f t="shared" si="108"/>
        <v>EMPLEADO</v>
      </c>
      <c r="G838" s="19" t="s">
        <v>1189</v>
      </c>
      <c r="H838" s="19">
        <f t="shared" si="109"/>
        <v>153</v>
      </c>
      <c r="I838" s="18">
        <f t="shared" si="110"/>
        <v>0</v>
      </c>
      <c r="J838" s="18">
        <f t="shared" si="111"/>
        <v>0</v>
      </c>
      <c r="K838" s="15" t="s">
        <v>276</v>
      </c>
      <c r="L838" s="16">
        <v>63438.099999999991</v>
      </c>
      <c r="M838" s="16">
        <v>8850</v>
      </c>
      <c r="N838" s="16">
        <v>1616</v>
      </c>
      <c r="O838" s="16">
        <v>2557.3200000000002</v>
      </c>
      <c r="P838" s="16">
        <v>6505.41</v>
      </c>
      <c r="Q838" s="16"/>
      <c r="R838" s="16"/>
      <c r="S838" s="16"/>
      <c r="T838" s="16"/>
      <c r="U838" s="16">
        <v>94319.77</v>
      </c>
      <c r="V838" s="16"/>
      <c r="W838" s="16">
        <v>3598</v>
      </c>
      <c r="X838" s="16"/>
      <c r="Y838" s="16"/>
      <c r="Z838" s="16"/>
      <c r="AA838" s="16"/>
      <c r="AB838" s="16">
        <f t="shared" si="112"/>
        <v>180884.6</v>
      </c>
      <c r="AC838" s="15">
        <v>153</v>
      </c>
      <c r="AD838" s="17">
        <f t="shared" ref="AD838:AD861" si="113">AB838/AC838</f>
        <v>1182.2522875816994</v>
      </c>
    </row>
    <row r="839" spans="2:30" x14ac:dyDescent="0.35">
      <c r="B839" s="20">
        <v>4481</v>
      </c>
      <c r="C839" s="19" t="s">
        <v>1190</v>
      </c>
      <c r="D839" s="15" t="s">
        <v>1538</v>
      </c>
      <c r="E839" s="15" t="str">
        <f t="shared" si="107"/>
        <v>SUPERVISOR MANTTO MECANICO</v>
      </c>
      <c r="F839" s="15" t="str">
        <f t="shared" si="108"/>
        <v>EMPLEADO</v>
      </c>
      <c r="G839" s="19" t="s">
        <v>689</v>
      </c>
      <c r="H839" s="19">
        <f t="shared" si="109"/>
        <v>153</v>
      </c>
      <c r="I839" s="18">
        <f t="shared" si="110"/>
        <v>0</v>
      </c>
      <c r="J839" s="18">
        <f t="shared" si="111"/>
        <v>0</v>
      </c>
      <c r="K839" s="15" t="s">
        <v>276</v>
      </c>
      <c r="L839" s="16">
        <v>72176.78</v>
      </c>
      <c r="M839" s="16">
        <v>8850</v>
      </c>
      <c r="N839" s="16">
        <v>4310.63</v>
      </c>
      <c r="O839" s="16">
        <v>6802.0700000000006</v>
      </c>
      <c r="P839" s="16">
        <v>7648.7699999999995</v>
      </c>
      <c r="Q839" s="16"/>
      <c r="R839" s="16"/>
      <c r="S839" s="16"/>
      <c r="T839" s="16"/>
      <c r="U839" s="16">
        <v>94488.17</v>
      </c>
      <c r="V839" s="16"/>
      <c r="W839" s="16">
        <v>3965.06</v>
      </c>
      <c r="X839" s="16"/>
      <c r="Y839" s="16"/>
      <c r="Z839" s="16"/>
      <c r="AA839" s="16"/>
      <c r="AB839" s="16">
        <f t="shared" si="112"/>
        <v>198241.48</v>
      </c>
      <c r="AC839" s="15">
        <v>153</v>
      </c>
      <c r="AD839" s="17">
        <f t="shared" si="113"/>
        <v>1295.6959477124183</v>
      </c>
    </row>
    <row r="840" spans="2:30" x14ac:dyDescent="0.35">
      <c r="B840" s="20">
        <v>4482</v>
      </c>
      <c r="C840" s="19" t="s">
        <v>1191</v>
      </c>
      <c r="D840" s="15" t="s">
        <v>1538</v>
      </c>
      <c r="E840" s="15" t="str">
        <f t="shared" si="107"/>
        <v>JEFE DE MANTTO EQUIPO MINERO</v>
      </c>
      <c r="F840" s="15" t="str">
        <f t="shared" si="108"/>
        <v>EMPLEADO</v>
      </c>
      <c r="G840" s="19" t="s">
        <v>1193</v>
      </c>
      <c r="H840" s="19">
        <f t="shared" si="109"/>
        <v>153</v>
      </c>
      <c r="I840" s="18">
        <f t="shared" si="110"/>
        <v>0</v>
      </c>
      <c r="J840" s="18">
        <f t="shared" si="111"/>
        <v>0</v>
      </c>
      <c r="K840" s="15" t="s">
        <v>276</v>
      </c>
      <c r="L840" s="16">
        <v>129537.72</v>
      </c>
      <c r="M840" s="16">
        <v>8850</v>
      </c>
      <c r="N840" s="16">
        <v>8783.2900000000009</v>
      </c>
      <c r="O840" s="16">
        <v>13832.13</v>
      </c>
      <c r="P840" s="16">
        <v>13832.13</v>
      </c>
      <c r="Q840" s="16"/>
      <c r="R840" s="16"/>
      <c r="S840" s="16"/>
      <c r="T840" s="16"/>
      <c r="U840" s="16">
        <v>312966.12</v>
      </c>
      <c r="V840" s="16"/>
      <c r="W840" s="16">
        <v>10246.75</v>
      </c>
      <c r="X840" s="16"/>
      <c r="Y840" s="16"/>
      <c r="Z840" s="16"/>
      <c r="AA840" s="16"/>
      <c r="AB840" s="16">
        <f t="shared" si="112"/>
        <v>498048.14</v>
      </c>
      <c r="AC840" s="15">
        <v>153</v>
      </c>
      <c r="AD840" s="17">
        <f t="shared" si="113"/>
        <v>3255.2166013071896</v>
      </c>
    </row>
    <row r="841" spans="2:30" x14ac:dyDescent="0.35">
      <c r="B841" s="20">
        <v>4483</v>
      </c>
      <c r="C841" s="19" t="s">
        <v>1194</v>
      </c>
      <c r="D841" s="15" t="s">
        <v>1538</v>
      </c>
      <c r="E841" s="15" t="str">
        <f t="shared" si="107"/>
        <v>SUPERVISOR MANTTO MECANICO</v>
      </c>
      <c r="F841" s="15" t="str">
        <f t="shared" si="108"/>
        <v>EMPLEADO</v>
      </c>
      <c r="G841" s="19" t="s">
        <v>1195</v>
      </c>
      <c r="H841" s="19">
        <f t="shared" si="109"/>
        <v>153</v>
      </c>
      <c r="I841" s="18">
        <f t="shared" si="110"/>
        <v>0</v>
      </c>
      <c r="J841" s="18">
        <f t="shared" si="111"/>
        <v>0</v>
      </c>
      <c r="K841" s="15" t="s">
        <v>276</v>
      </c>
      <c r="L841" s="16">
        <v>72651.78</v>
      </c>
      <c r="M841" s="16">
        <v>8850</v>
      </c>
      <c r="N841" s="16">
        <v>3835.63</v>
      </c>
      <c r="O841" s="16">
        <v>4449.58</v>
      </c>
      <c r="P841" s="16">
        <v>7648.7699999999995</v>
      </c>
      <c r="Q841" s="16"/>
      <c r="R841" s="16"/>
      <c r="S841" s="16"/>
      <c r="T841" s="16"/>
      <c r="U841" s="16">
        <v>132926.04999999999</v>
      </c>
      <c r="V841" s="16"/>
      <c r="W841" s="16">
        <v>4318.84</v>
      </c>
      <c r="X841" s="16"/>
      <c r="Y841" s="16"/>
      <c r="Z841" s="16"/>
      <c r="AA841" s="16"/>
      <c r="AB841" s="16">
        <f t="shared" si="112"/>
        <v>234680.65</v>
      </c>
      <c r="AC841" s="15">
        <v>153</v>
      </c>
      <c r="AD841" s="17">
        <f t="shared" si="113"/>
        <v>1533.8604575163399</v>
      </c>
    </row>
    <row r="842" spans="2:30" x14ac:dyDescent="0.35">
      <c r="B842" s="20">
        <v>4484</v>
      </c>
      <c r="C842" s="19" t="s">
        <v>1196</v>
      </c>
      <c r="D842" s="15" t="s">
        <v>1538</v>
      </c>
      <c r="E842" s="15" t="str">
        <f t="shared" si="107"/>
        <v>SUPERVISOR MANTTO. ELECTRICO</v>
      </c>
      <c r="F842" s="15" t="str">
        <f t="shared" si="108"/>
        <v>EMPLEADO</v>
      </c>
      <c r="G842" s="19" t="s">
        <v>1189</v>
      </c>
      <c r="H842" s="19">
        <f t="shared" si="109"/>
        <v>153</v>
      </c>
      <c r="I842" s="18">
        <f t="shared" si="110"/>
        <v>0</v>
      </c>
      <c r="J842" s="18">
        <f t="shared" si="111"/>
        <v>0</v>
      </c>
      <c r="K842" s="15" t="s">
        <v>276</v>
      </c>
      <c r="L842" s="16">
        <v>63034.099999999991</v>
      </c>
      <c r="M842" s="16">
        <v>8850</v>
      </c>
      <c r="N842" s="16">
        <v>2020</v>
      </c>
      <c r="O842" s="16">
        <v>6164.03</v>
      </c>
      <c r="P842" s="16">
        <v>6505.41</v>
      </c>
      <c r="Q842" s="16"/>
      <c r="R842" s="16"/>
      <c r="S842" s="16"/>
      <c r="T842" s="16"/>
      <c r="U842" s="16">
        <v>94319.77</v>
      </c>
      <c r="V842" s="16"/>
      <c r="W842" s="16">
        <v>3682.84</v>
      </c>
      <c r="X842" s="16"/>
      <c r="Y842" s="16"/>
      <c r="Z842" s="16"/>
      <c r="AA842" s="16"/>
      <c r="AB842" s="16">
        <f t="shared" si="112"/>
        <v>184576.15</v>
      </c>
      <c r="AC842" s="15">
        <v>153</v>
      </c>
      <c r="AD842" s="17">
        <f t="shared" si="113"/>
        <v>1206.3800653594772</v>
      </c>
    </row>
    <row r="843" spans="2:30" x14ac:dyDescent="0.35">
      <c r="B843" s="20">
        <v>4485</v>
      </c>
      <c r="C843" s="19" t="s">
        <v>1197</v>
      </c>
      <c r="D843" s="15" t="s">
        <v>1538</v>
      </c>
      <c r="E843" s="15" t="str">
        <f t="shared" si="107"/>
        <v>ASISTTE SUPERVISOR EQUIPO MINERO</v>
      </c>
      <c r="F843" s="15" t="str">
        <f t="shared" si="108"/>
        <v>EMPLEADO</v>
      </c>
      <c r="G843" s="19" t="s">
        <v>362</v>
      </c>
      <c r="H843" s="19">
        <f t="shared" si="109"/>
        <v>153</v>
      </c>
      <c r="I843" s="18">
        <f t="shared" si="110"/>
        <v>0</v>
      </c>
      <c r="J843" s="18">
        <f t="shared" si="111"/>
        <v>0</v>
      </c>
      <c r="K843" s="15" t="s">
        <v>276</v>
      </c>
      <c r="L843" s="16">
        <v>51623.859999999986</v>
      </c>
      <c r="M843" s="16">
        <v>8850</v>
      </c>
      <c r="N843" s="16">
        <v>1998</v>
      </c>
      <c r="O843" s="16">
        <v>5254.79</v>
      </c>
      <c r="P843" s="16">
        <v>5362.1900000000014</v>
      </c>
      <c r="Q843" s="16"/>
      <c r="R843" s="16"/>
      <c r="S843" s="16">
        <v>351.75</v>
      </c>
      <c r="T843" s="16"/>
      <c r="U843" s="16">
        <v>62839.53</v>
      </c>
      <c r="V843" s="16">
        <v>3368.4</v>
      </c>
      <c r="W843" s="16">
        <v>2798.2</v>
      </c>
      <c r="X843" s="16"/>
      <c r="Y843" s="16"/>
      <c r="Z843" s="16"/>
      <c r="AA843" s="16"/>
      <c r="AB843" s="16">
        <f t="shared" si="112"/>
        <v>142446.72</v>
      </c>
      <c r="AC843" s="15">
        <v>153</v>
      </c>
      <c r="AD843" s="17">
        <f t="shared" si="113"/>
        <v>931.02431372549017</v>
      </c>
    </row>
    <row r="844" spans="2:30" x14ac:dyDescent="0.35">
      <c r="B844" s="20">
        <v>4486</v>
      </c>
      <c r="C844" s="19" t="s">
        <v>1198</v>
      </c>
      <c r="D844" s="15" t="s">
        <v>1538</v>
      </c>
      <c r="E844" s="15" t="str">
        <f t="shared" si="107"/>
        <v>SUPERVISOR MANTTO. ELECTRICO</v>
      </c>
      <c r="F844" s="15" t="str">
        <f t="shared" si="108"/>
        <v>EMPLEADO</v>
      </c>
      <c r="G844" s="19" t="s">
        <v>689</v>
      </c>
      <c r="H844" s="19">
        <f t="shared" si="109"/>
        <v>153</v>
      </c>
      <c r="I844" s="18">
        <f t="shared" si="110"/>
        <v>0</v>
      </c>
      <c r="J844" s="18">
        <f t="shared" si="111"/>
        <v>0</v>
      </c>
      <c r="K844" s="15" t="s">
        <v>276</v>
      </c>
      <c r="L844" s="16">
        <v>73126.78</v>
      </c>
      <c r="M844" s="16">
        <v>8850</v>
      </c>
      <c r="N844" s="16">
        <v>3360.63</v>
      </c>
      <c r="O844" s="16">
        <v>7546.63</v>
      </c>
      <c r="P844" s="16">
        <v>7648.7699999999995</v>
      </c>
      <c r="Q844" s="16"/>
      <c r="R844" s="16"/>
      <c r="S844" s="16"/>
      <c r="T844" s="16"/>
      <c r="U844" s="16">
        <v>100398.01000000001</v>
      </c>
      <c r="V844" s="16"/>
      <c r="W844" s="16">
        <v>4112.78</v>
      </c>
      <c r="X844" s="16"/>
      <c r="Y844" s="16"/>
      <c r="Z844" s="16"/>
      <c r="AA844" s="16"/>
      <c r="AB844" s="16">
        <f t="shared" si="112"/>
        <v>205043.6</v>
      </c>
      <c r="AC844" s="15">
        <v>153</v>
      </c>
      <c r="AD844" s="17">
        <f t="shared" si="113"/>
        <v>1340.154248366013</v>
      </c>
    </row>
    <row r="845" spans="2:30" x14ac:dyDescent="0.35">
      <c r="B845" s="20">
        <v>4488</v>
      </c>
      <c r="C845" s="19" t="s">
        <v>1199</v>
      </c>
      <c r="D845" s="15" t="s">
        <v>1538</v>
      </c>
      <c r="E845" s="15" t="str">
        <f t="shared" si="107"/>
        <v>SUPERVISOR MANTTO. ELECTRICO</v>
      </c>
      <c r="F845" s="15" t="str">
        <f t="shared" si="108"/>
        <v>EMPLEADO</v>
      </c>
      <c r="G845" s="19" t="s">
        <v>1189</v>
      </c>
      <c r="H845" s="19">
        <f t="shared" si="109"/>
        <v>153</v>
      </c>
      <c r="I845" s="18">
        <f t="shared" si="110"/>
        <v>0</v>
      </c>
      <c r="J845" s="18">
        <f t="shared" si="111"/>
        <v>0</v>
      </c>
      <c r="K845" s="15" t="s">
        <v>276</v>
      </c>
      <c r="L845" s="16">
        <v>61418.099999999991</v>
      </c>
      <c r="M845" s="16">
        <v>8850</v>
      </c>
      <c r="N845" s="16">
        <v>3636</v>
      </c>
      <c r="O845" s="16">
        <v>3109.79</v>
      </c>
      <c r="P845" s="16">
        <v>6505.41</v>
      </c>
      <c r="Q845" s="16"/>
      <c r="R845" s="16"/>
      <c r="S845" s="16"/>
      <c r="T845" s="16"/>
      <c r="U845" s="16">
        <v>94319.77</v>
      </c>
      <c r="V845" s="16"/>
      <c r="W845" s="16">
        <v>3610.12</v>
      </c>
      <c r="X845" s="16"/>
      <c r="Y845" s="16"/>
      <c r="Z845" s="16"/>
      <c r="AA845" s="16"/>
      <c r="AB845" s="16">
        <f t="shared" si="112"/>
        <v>181449.19</v>
      </c>
      <c r="AC845" s="15">
        <v>153</v>
      </c>
      <c r="AD845" s="17">
        <f t="shared" si="113"/>
        <v>1185.9424183006536</v>
      </c>
    </row>
    <row r="846" spans="2:30" x14ac:dyDescent="0.35">
      <c r="B846" s="20">
        <v>4489</v>
      </c>
      <c r="C846" s="19" t="s">
        <v>1200</v>
      </c>
      <c r="D846" s="15" t="s">
        <v>1538</v>
      </c>
      <c r="E846" s="15" t="str">
        <f t="shared" si="107"/>
        <v>JEFE DE MANTTO EQUIPO MINERO</v>
      </c>
      <c r="F846" s="15" t="str">
        <f t="shared" si="108"/>
        <v>EMPLEADO</v>
      </c>
      <c r="G846" s="19" t="s">
        <v>1201</v>
      </c>
      <c r="H846" s="19">
        <f t="shared" si="109"/>
        <v>153</v>
      </c>
      <c r="I846" s="18">
        <f t="shared" si="110"/>
        <v>0</v>
      </c>
      <c r="J846" s="18">
        <f t="shared" si="111"/>
        <v>0</v>
      </c>
      <c r="K846" s="15" t="s">
        <v>276</v>
      </c>
      <c r="L846" s="16">
        <v>128013.01000000001</v>
      </c>
      <c r="M846" s="16">
        <v>8850</v>
      </c>
      <c r="N846" s="16">
        <v>10308</v>
      </c>
      <c r="O846" s="16">
        <v>9887.14</v>
      </c>
      <c r="P846" s="16">
        <v>13832.13</v>
      </c>
      <c r="Q846" s="16"/>
      <c r="R846" s="16"/>
      <c r="S846" s="16"/>
      <c r="T846" s="16"/>
      <c r="U846" s="16">
        <v>426030.95</v>
      </c>
      <c r="V846" s="16"/>
      <c r="W846" s="16">
        <v>13121.23</v>
      </c>
      <c r="X846" s="16"/>
      <c r="Y846" s="16"/>
      <c r="Z846" s="16"/>
      <c r="AA846" s="16"/>
      <c r="AB846" s="16">
        <f t="shared" si="112"/>
        <v>610042.46</v>
      </c>
      <c r="AC846" s="15">
        <v>153</v>
      </c>
      <c r="AD846" s="17">
        <f t="shared" si="113"/>
        <v>3987.2056209150323</v>
      </c>
    </row>
    <row r="847" spans="2:30" x14ac:dyDescent="0.35">
      <c r="B847" s="20">
        <v>4491</v>
      </c>
      <c r="C847" s="19" t="s">
        <v>1202</v>
      </c>
      <c r="D847" s="15" t="s">
        <v>1538</v>
      </c>
      <c r="E847" s="15" t="str">
        <f t="shared" si="107"/>
        <v>SOLDADOR EQUIPO MINERO</v>
      </c>
      <c r="F847" s="15" t="str">
        <f t="shared" si="108"/>
        <v>SINDICALIZADO</v>
      </c>
      <c r="G847" s="19" t="s">
        <v>174</v>
      </c>
      <c r="H847" s="19">
        <f t="shared" si="109"/>
        <v>153</v>
      </c>
      <c r="I847" s="18">
        <f t="shared" si="110"/>
        <v>0</v>
      </c>
      <c r="J847" s="18">
        <f t="shared" si="111"/>
        <v>0</v>
      </c>
      <c r="K847" s="15" t="s">
        <v>276</v>
      </c>
      <c r="L847" s="16">
        <v>41160.139999999992</v>
      </c>
      <c r="M847" s="16">
        <v>8850</v>
      </c>
      <c r="N847" s="16">
        <v>1612.5</v>
      </c>
      <c r="O847" s="16">
        <v>3641.3700000000003</v>
      </c>
      <c r="P847" s="16">
        <v>4277.28</v>
      </c>
      <c r="Q847" s="16"/>
      <c r="R847" s="16"/>
      <c r="S847" s="16">
        <v>415.03999999999996</v>
      </c>
      <c r="T847" s="16">
        <v>60151.92</v>
      </c>
      <c r="U847" s="16"/>
      <c r="V847" s="16">
        <v>2796.1600000000003</v>
      </c>
      <c r="W847" s="16"/>
      <c r="X847" s="16"/>
      <c r="Y847" s="16"/>
      <c r="Z847" s="16"/>
      <c r="AA847" s="16"/>
      <c r="AB847" s="16">
        <f t="shared" si="112"/>
        <v>122904.41</v>
      </c>
      <c r="AC847" s="15">
        <v>153</v>
      </c>
      <c r="AD847" s="17">
        <f t="shared" si="113"/>
        <v>803.29679738562095</v>
      </c>
    </row>
    <row r="848" spans="2:30" x14ac:dyDescent="0.35">
      <c r="B848" s="20">
        <v>4492</v>
      </c>
      <c r="C848" s="19" t="s">
        <v>1203</v>
      </c>
      <c r="D848" s="15" t="s">
        <v>1538</v>
      </c>
      <c r="E848" s="15" t="str">
        <f t="shared" si="107"/>
        <v>AUX. ELECTRICISTA OPERACIÓN MINA</v>
      </c>
      <c r="F848" s="15" t="str">
        <f t="shared" si="108"/>
        <v>SINDICALIZADO</v>
      </c>
      <c r="G848" s="19" t="s">
        <v>176</v>
      </c>
      <c r="H848" s="19">
        <f t="shared" si="109"/>
        <v>153</v>
      </c>
      <c r="I848" s="18">
        <f t="shared" si="110"/>
        <v>0</v>
      </c>
      <c r="J848" s="18">
        <f t="shared" si="111"/>
        <v>0</v>
      </c>
      <c r="K848" s="15" t="s">
        <v>276</v>
      </c>
      <c r="L848" s="16">
        <v>40242.090000000011</v>
      </c>
      <c r="M848" s="16">
        <v>8850</v>
      </c>
      <c r="N848" s="16">
        <v>1612.5</v>
      </c>
      <c r="O848" s="16">
        <v>3988.6000000000004</v>
      </c>
      <c r="P848" s="16">
        <v>4156.8500000000004</v>
      </c>
      <c r="Q848" s="16"/>
      <c r="R848" s="16"/>
      <c r="S848" s="16"/>
      <c r="T848" s="16"/>
      <c r="U848" s="16">
        <v>36012.5</v>
      </c>
      <c r="V848" s="16"/>
      <c r="W848" s="16"/>
      <c r="X848" s="16"/>
      <c r="Y848" s="16"/>
      <c r="Z848" s="16">
        <v>286.27</v>
      </c>
      <c r="AA848" s="16"/>
      <c r="AB848" s="16">
        <f t="shared" si="112"/>
        <v>94576.27</v>
      </c>
      <c r="AC848" s="15">
        <v>153</v>
      </c>
      <c r="AD848" s="17">
        <f t="shared" si="113"/>
        <v>618.14555555555557</v>
      </c>
    </row>
    <row r="849" spans="2:30" x14ac:dyDescent="0.35">
      <c r="B849" s="20">
        <v>4493</v>
      </c>
      <c r="C849" s="19" t="s">
        <v>1204</v>
      </c>
      <c r="D849" s="15" t="s">
        <v>1538</v>
      </c>
      <c r="E849" s="15" t="str">
        <f t="shared" si="107"/>
        <v>AUX. ELECTRICISTA OPERACIÓN MINA</v>
      </c>
      <c r="F849" s="15" t="str">
        <f t="shared" si="108"/>
        <v>SINDICALIZADO</v>
      </c>
      <c r="G849" s="19" t="s">
        <v>176</v>
      </c>
      <c r="H849" s="19">
        <f t="shared" si="109"/>
        <v>153</v>
      </c>
      <c r="I849" s="18">
        <f t="shared" si="110"/>
        <v>1</v>
      </c>
      <c r="J849" s="18">
        <f t="shared" si="111"/>
        <v>0</v>
      </c>
      <c r="K849" s="15" t="s">
        <v>276</v>
      </c>
      <c r="L849" s="16">
        <v>40242.090000000011</v>
      </c>
      <c r="M849" s="16">
        <v>8850</v>
      </c>
      <c r="N849" s="16">
        <v>1612.5</v>
      </c>
      <c r="O849" s="16">
        <v>3911.4700000000003</v>
      </c>
      <c r="P849" s="16">
        <v>3755.4700000000003</v>
      </c>
      <c r="Q849" s="16">
        <v>537.5</v>
      </c>
      <c r="R849" s="16"/>
      <c r="S849" s="16"/>
      <c r="T849" s="16"/>
      <c r="U849" s="16">
        <v>36012.5</v>
      </c>
      <c r="V849" s="16"/>
      <c r="W849" s="16"/>
      <c r="X849" s="16">
        <v>268.75</v>
      </c>
      <c r="Y849" s="16"/>
      <c r="Z849" s="16"/>
      <c r="AA849" s="16"/>
      <c r="AB849" s="16">
        <f t="shared" si="112"/>
        <v>94652.780000000013</v>
      </c>
      <c r="AC849" s="15">
        <v>153</v>
      </c>
      <c r="AD849" s="17">
        <f t="shared" si="113"/>
        <v>618.64562091503274</v>
      </c>
    </row>
    <row r="850" spans="2:30" x14ac:dyDescent="0.35">
      <c r="B850" s="20">
        <v>4494</v>
      </c>
      <c r="C850" s="19" t="s">
        <v>1205</v>
      </c>
      <c r="D850" s="15" t="s">
        <v>1538</v>
      </c>
      <c r="E850" s="15" t="str">
        <f t="shared" si="107"/>
        <v>AUXILIAR GENERAL</v>
      </c>
      <c r="F850" s="15" t="str">
        <f t="shared" si="108"/>
        <v>SINDICALIZADO</v>
      </c>
      <c r="G850" s="19" t="s">
        <v>273</v>
      </c>
      <c r="H850" s="19">
        <f t="shared" si="109"/>
        <v>153</v>
      </c>
      <c r="I850" s="18">
        <f t="shared" si="110"/>
        <v>3</v>
      </c>
      <c r="J850" s="18">
        <f t="shared" si="111"/>
        <v>0</v>
      </c>
      <c r="K850" s="15" t="s">
        <v>276</v>
      </c>
      <c r="L850" s="16">
        <v>40242.090000000011</v>
      </c>
      <c r="M850" s="16">
        <v>8850</v>
      </c>
      <c r="N850" s="16">
        <v>1612.5</v>
      </c>
      <c r="O850" s="16">
        <v>3465.7100000000005</v>
      </c>
      <c r="P850" s="16">
        <v>3326.07</v>
      </c>
      <c r="Q850" s="16"/>
      <c r="R850" s="16"/>
      <c r="S850" s="16"/>
      <c r="T850" s="16">
        <v>21900.6</v>
      </c>
      <c r="U850" s="16"/>
      <c r="V850" s="16"/>
      <c r="W850" s="16"/>
      <c r="X850" s="16">
        <v>555.02</v>
      </c>
      <c r="Y850" s="16"/>
      <c r="Z850" s="16">
        <v>268.75</v>
      </c>
      <c r="AA850" s="16"/>
      <c r="AB850" s="16">
        <f t="shared" si="112"/>
        <v>78573.2</v>
      </c>
      <c r="AC850" s="15">
        <v>153</v>
      </c>
      <c r="AD850" s="17">
        <f t="shared" si="113"/>
        <v>513.55032679738565</v>
      </c>
    </row>
    <row r="851" spans="2:30" x14ac:dyDescent="0.35">
      <c r="B851" s="20">
        <v>4495</v>
      </c>
      <c r="C851" s="19" t="s">
        <v>1480</v>
      </c>
      <c r="D851" s="15" t="s">
        <v>1538</v>
      </c>
      <c r="E851" s="15" t="str">
        <f t="shared" si="107"/>
        <v>AYUDANTE GENERAL</v>
      </c>
      <c r="F851" s="15" t="str">
        <f t="shared" si="108"/>
        <v>SINDICALIZADO</v>
      </c>
      <c r="G851" s="19" t="s">
        <v>1544</v>
      </c>
      <c r="H851" s="19">
        <f t="shared" si="109"/>
        <v>153</v>
      </c>
      <c r="I851" s="18">
        <f t="shared" si="110"/>
        <v>3</v>
      </c>
      <c r="J851" s="18">
        <f t="shared" si="111"/>
        <v>0</v>
      </c>
      <c r="K851" s="15" t="s">
        <v>276</v>
      </c>
      <c r="L851" s="16">
        <v>41048.340000000011</v>
      </c>
      <c r="M851" s="16">
        <v>8850</v>
      </c>
      <c r="N851" s="16">
        <v>806.25</v>
      </c>
      <c r="O851" s="16">
        <v>4131.71</v>
      </c>
      <c r="P851" s="16">
        <v>3379.21</v>
      </c>
      <c r="Q851" s="16"/>
      <c r="R851" s="16"/>
      <c r="S851" s="16"/>
      <c r="T851" s="16">
        <v>21896.6</v>
      </c>
      <c r="U851" s="16"/>
      <c r="V851" s="16"/>
      <c r="W851" s="16"/>
      <c r="X851" s="16">
        <v>537.5</v>
      </c>
      <c r="Y851" s="16"/>
      <c r="Z851" s="16"/>
      <c r="AA851" s="16"/>
      <c r="AB851" s="16">
        <f t="shared" si="112"/>
        <v>79574.610000000015</v>
      </c>
      <c r="AC851" s="15">
        <v>153</v>
      </c>
      <c r="AD851" s="17">
        <f t="shared" si="113"/>
        <v>520.09549019607857</v>
      </c>
    </row>
    <row r="852" spans="2:30" x14ac:dyDescent="0.35">
      <c r="B852" s="20">
        <v>4497</v>
      </c>
      <c r="C852" s="19" t="s">
        <v>1482</v>
      </c>
      <c r="D852" s="15" t="s">
        <v>1538</v>
      </c>
      <c r="E852" s="15" t="str">
        <f t="shared" si="107"/>
        <v>AUXILIAR DE SOLDADOR EQUIPO MINERO</v>
      </c>
      <c r="F852" s="15" t="str">
        <f t="shared" si="108"/>
        <v>SINDICALIZADO</v>
      </c>
      <c r="G852" s="19" t="s">
        <v>1543</v>
      </c>
      <c r="H852" s="19">
        <f t="shared" si="109"/>
        <v>153</v>
      </c>
      <c r="I852" s="18">
        <f t="shared" si="110"/>
        <v>0</v>
      </c>
      <c r="J852" s="18">
        <f t="shared" si="111"/>
        <v>0</v>
      </c>
      <c r="K852" s="15" t="s">
        <v>276</v>
      </c>
      <c r="L852" s="16">
        <v>41854.590000000011</v>
      </c>
      <c r="M852" s="16">
        <v>8850</v>
      </c>
      <c r="N852" s="16"/>
      <c r="O852" s="16">
        <v>3943.59</v>
      </c>
      <c r="P852" s="16">
        <v>4024.2200000000003</v>
      </c>
      <c r="Q852" s="16"/>
      <c r="R852" s="16"/>
      <c r="S852" s="16">
        <v>555.02</v>
      </c>
      <c r="T852" s="16">
        <v>20903.48</v>
      </c>
      <c r="U852" s="16"/>
      <c r="V852" s="16"/>
      <c r="W852" s="16"/>
      <c r="X852" s="16"/>
      <c r="Y852" s="16"/>
      <c r="Z852" s="16">
        <v>1612.5</v>
      </c>
      <c r="AA852" s="16"/>
      <c r="AB852" s="16">
        <f t="shared" si="112"/>
        <v>78518.400000000009</v>
      </c>
      <c r="AC852" s="15">
        <v>153</v>
      </c>
      <c r="AD852" s="17">
        <f t="shared" si="113"/>
        <v>513.19215686274515</v>
      </c>
    </row>
    <row r="853" spans="2:30" x14ac:dyDescent="0.35">
      <c r="B853" s="20">
        <v>4498</v>
      </c>
      <c r="C853" s="19" t="s">
        <v>1483</v>
      </c>
      <c r="D853" s="15" t="s">
        <v>1538</v>
      </c>
      <c r="E853" s="15" t="str">
        <f t="shared" si="107"/>
        <v>AUX. MECANICO  EQUIPO MINERO</v>
      </c>
      <c r="F853" s="15" t="str">
        <f t="shared" si="108"/>
        <v>SINDICALIZADO</v>
      </c>
      <c r="G853" s="19" t="s">
        <v>1542</v>
      </c>
      <c r="H853" s="19">
        <f t="shared" si="109"/>
        <v>104</v>
      </c>
      <c r="I853" s="18">
        <f t="shared" si="110"/>
        <v>0</v>
      </c>
      <c r="J853" s="18">
        <f t="shared" si="111"/>
        <v>0</v>
      </c>
      <c r="K853" s="15" t="s">
        <v>276</v>
      </c>
      <c r="L853" s="16">
        <v>28685.840000000011</v>
      </c>
      <c r="M853" s="16">
        <v>5310</v>
      </c>
      <c r="N853" s="16"/>
      <c r="O853" s="16">
        <v>2868.59</v>
      </c>
      <c r="P853" s="16">
        <v>2868.59</v>
      </c>
      <c r="Q853" s="16"/>
      <c r="R853" s="16"/>
      <c r="S853" s="16"/>
      <c r="T853" s="16">
        <v>9461.119999999999</v>
      </c>
      <c r="U853" s="16"/>
      <c r="V853" s="16">
        <v>429.41</v>
      </c>
      <c r="W853" s="16"/>
      <c r="X853" s="16"/>
      <c r="Y853" s="16"/>
      <c r="Z853" s="16"/>
      <c r="AA853" s="16"/>
      <c r="AB853" s="16">
        <f t="shared" si="112"/>
        <v>49623.55</v>
      </c>
      <c r="AC853" s="15">
        <v>153</v>
      </c>
      <c r="AD853" s="17">
        <f t="shared" si="113"/>
        <v>324.33692810457518</v>
      </c>
    </row>
    <row r="854" spans="2:30" x14ac:dyDescent="0.35">
      <c r="B854" s="20">
        <v>4507</v>
      </c>
      <c r="C854" s="19" t="s">
        <v>1206</v>
      </c>
      <c r="D854" s="15" t="s">
        <v>1538</v>
      </c>
      <c r="E854" s="15" t="str">
        <f t="shared" si="107"/>
        <v>JEFE DEPTO. ELECTRICO</v>
      </c>
      <c r="F854" s="15" t="str">
        <f t="shared" si="108"/>
        <v>EMPLEADO</v>
      </c>
      <c r="G854" s="19" t="s">
        <v>1208</v>
      </c>
      <c r="H854" s="19">
        <f t="shared" si="109"/>
        <v>153</v>
      </c>
      <c r="I854" s="18">
        <f t="shared" si="110"/>
        <v>0</v>
      </c>
      <c r="J854" s="18">
        <f t="shared" si="111"/>
        <v>0</v>
      </c>
      <c r="K854" s="15" t="s">
        <v>276</v>
      </c>
      <c r="L854" s="16">
        <v>131384.58000000002</v>
      </c>
      <c r="M854" s="16">
        <v>8850</v>
      </c>
      <c r="N854" s="16">
        <v>6936.43</v>
      </c>
      <c r="O854" s="16">
        <v>13739.78</v>
      </c>
      <c r="P854" s="16">
        <v>13832.13</v>
      </c>
      <c r="Q854" s="16"/>
      <c r="R854" s="16"/>
      <c r="S854" s="16"/>
      <c r="T854" s="16"/>
      <c r="U854" s="16">
        <v>109128.48</v>
      </c>
      <c r="V854" s="16"/>
      <c r="W854" s="16">
        <v>6275.72</v>
      </c>
      <c r="X854" s="16"/>
      <c r="Y854" s="16"/>
      <c r="Z854" s="16"/>
      <c r="AA854" s="16"/>
      <c r="AB854" s="16">
        <f t="shared" si="112"/>
        <v>290147.12</v>
      </c>
      <c r="AC854" s="15">
        <v>153</v>
      </c>
      <c r="AD854" s="17">
        <f t="shared" si="113"/>
        <v>1896.3864052287581</v>
      </c>
    </row>
    <row r="855" spans="2:30" x14ac:dyDescent="0.35">
      <c r="B855" s="20">
        <v>4508</v>
      </c>
      <c r="C855" s="19" t="s">
        <v>1209</v>
      </c>
      <c r="D855" s="15" t="s">
        <v>1538</v>
      </c>
      <c r="E855" s="15" t="str">
        <f t="shared" si="107"/>
        <v>ASISTENTE ADMINISTRATIVO</v>
      </c>
      <c r="F855" s="15" t="str">
        <f t="shared" si="108"/>
        <v>EMPLEADO</v>
      </c>
      <c r="G855" s="19" t="s">
        <v>1210</v>
      </c>
      <c r="H855" s="19">
        <f t="shared" si="109"/>
        <v>153</v>
      </c>
      <c r="I855" s="18">
        <f t="shared" si="110"/>
        <v>0</v>
      </c>
      <c r="J855" s="18">
        <f t="shared" si="111"/>
        <v>0</v>
      </c>
      <c r="K855" s="15" t="s">
        <v>276</v>
      </c>
      <c r="L855" s="16">
        <v>65278.149999999994</v>
      </c>
      <c r="M855" s="16">
        <v>8850</v>
      </c>
      <c r="N855" s="16">
        <v>3480.06</v>
      </c>
      <c r="O855" s="16">
        <v>6875.83</v>
      </c>
      <c r="P855" s="16">
        <v>6875.83</v>
      </c>
      <c r="Q855" s="16"/>
      <c r="R855" s="16"/>
      <c r="S855" s="16"/>
      <c r="T855" s="16"/>
      <c r="U855" s="16">
        <v>59203.159999999996</v>
      </c>
      <c r="V855" s="16">
        <v>11027.1</v>
      </c>
      <c r="W855" s="16">
        <v>3257.69</v>
      </c>
      <c r="X855" s="16"/>
      <c r="Y855" s="16"/>
      <c r="Z855" s="16"/>
      <c r="AA855" s="16"/>
      <c r="AB855" s="16">
        <f t="shared" si="112"/>
        <v>164847.82</v>
      </c>
      <c r="AC855" s="15">
        <v>153</v>
      </c>
      <c r="AD855" s="17">
        <f t="shared" si="113"/>
        <v>1077.4367320261438</v>
      </c>
    </row>
    <row r="856" spans="2:30" x14ac:dyDescent="0.35">
      <c r="B856" s="20">
        <v>5043</v>
      </c>
      <c r="C856" s="19" t="s">
        <v>1211</v>
      </c>
      <c r="D856" s="15" t="s">
        <v>1538</v>
      </c>
      <c r="E856" s="15" t="str">
        <f t="shared" si="107"/>
        <v>PROGRAMADOR DE TECNOLOGÍA INFORMÁTICA</v>
      </c>
      <c r="F856" s="15" t="str">
        <f t="shared" si="108"/>
        <v>EMPLEADO</v>
      </c>
      <c r="G856" s="19" t="s">
        <v>1214</v>
      </c>
      <c r="H856" s="19">
        <f t="shared" si="109"/>
        <v>153</v>
      </c>
      <c r="I856" s="18">
        <f t="shared" si="110"/>
        <v>0</v>
      </c>
      <c r="J856" s="18">
        <f t="shared" si="111"/>
        <v>0</v>
      </c>
      <c r="K856" s="15" t="s">
        <v>8</v>
      </c>
      <c r="L856" s="16">
        <v>62811.6</v>
      </c>
      <c r="M856" s="16">
        <v>8850</v>
      </c>
      <c r="N856" s="16">
        <v>2886.6</v>
      </c>
      <c r="O856" s="16">
        <v>6482.1</v>
      </c>
      <c r="P856" s="16">
        <v>6569.8200000000006</v>
      </c>
      <c r="Q856" s="16"/>
      <c r="R856" s="16"/>
      <c r="S856" s="16"/>
      <c r="T856" s="16"/>
      <c r="U856" s="16">
        <v>44310.25</v>
      </c>
      <c r="V856" s="16"/>
      <c r="W856" s="16">
        <v>2804.67</v>
      </c>
      <c r="X856" s="16"/>
      <c r="Y856" s="16"/>
      <c r="Z856" s="16"/>
      <c r="AA856" s="16"/>
      <c r="AB856" s="16">
        <f t="shared" si="112"/>
        <v>134715.04000000004</v>
      </c>
      <c r="AC856" s="15">
        <v>153</v>
      </c>
      <c r="AD856" s="17">
        <f t="shared" si="113"/>
        <v>880.49045751634014</v>
      </c>
    </row>
    <row r="857" spans="2:30" x14ac:dyDescent="0.35">
      <c r="B857" s="20">
        <v>5045</v>
      </c>
      <c r="C857" s="19" t="s">
        <v>1215</v>
      </c>
      <c r="D857" s="15" t="s">
        <v>1538</v>
      </c>
      <c r="E857" s="15" t="str">
        <f t="shared" si="107"/>
        <v>SUPERVISOR DE EXPLOSIVOS</v>
      </c>
      <c r="F857" s="15" t="str">
        <f t="shared" si="108"/>
        <v>EMPLEADO</v>
      </c>
      <c r="G857" s="19" t="s">
        <v>1217</v>
      </c>
      <c r="H857" s="19">
        <f t="shared" si="109"/>
        <v>153</v>
      </c>
      <c r="I857" s="18">
        <f t="shared" si="110"/>
        <v>0</v>
      </c>
      <c r="J857" s="18">
        <f t="shared" si="111"/>
        <v>0</v>
      </c>
      <c r="K857" s="15" t="s">
        <v>276</v>
      </c>
      <c r="L857" s="16">
        <v>68833.200000000012</v>
      </c>
      <c r="M857" s="16">
        <v>8850</v>
      </c>
      <c r="N857" s="16">
        <v>4594.2</v>
      </c>
      <c r="O857" s="16">
        <v>7248.12</v>
      </c>
      <c r="P857" s="16">
        <v>7342.7400000000007</v>
      </c>
      <c r="Q857" s="16"/>
      <c r="R857" s="16"/>
      <c r="S857" s="16"/>
      <c r="T857" s="16">
        <v>40594.959999999992</v>
      </c>
      <c r="U857" s="16"/>
      <c r="V857" s="16"/>
      <c r="W857" s="16">
        <v>2752.25</v>
      </c>
      <c r="X857" s="16"/>
      <c r="Y857" s="16"/>
      <c r="Z857" s="16"/>
      <c r="AA857" s="16"/>
      <c r="AB857" s="16">
        <f t="shared" si="112"/>
        <v>140215.47</v>
      </c>
      <c r="AC857" s="15">
        <v>153</v>
      </c>
      <c r="AD857" s="17">
        <f t="shared" si="113"/>
        <v>916.44098039215692</v>
      </c>
    </row>
    <row r="858" spans="2:30" x14ac:dyDescent="0.35">
      <c r="B858" s="20">
        <v>5062</v>
      </c>
      <c r="C858" s="19" t="s">
        <v>1218</v>
      </c>
      <c r="D858" s="15" t="s">
        <v>1538</v>
      </c>
      <c r="E858" s="15" t="str">
        <f t="shared" si="107"/>
        <v>INSTRUCTOR CAPACITACION</v>
      </c>
      <c r="F858" s="15" t="str">
        <f t="shared" si="108"/>
        <v>EMPLEADO</v>
      </c>
      <c r="G858" s="19" t="s">
        <v>1220</v>
      </c>
      <c r="H858" s="19">
        <f t="shared" si="109"/>
        <v>153</v>
      </c>
      <c r="I858" s="18">
        <f t="shared" si="110"/>
        <v>0</v>
      </c>
      <c r="J858" s="18">
        <f t="shared" si="111"/>
        <v>0</v>
      </c>
      <c r="K858" s="15" t="s">
        <v>8</v>
      </c>
      <c r="L858" s="16">
        <v>70691.400000000023</v>
      </c>
      <c r="M858" s="16">
        <v>8850</v>
      </c>
      <c r="N858" s="16">
        <v>2736</v>
      </c>
      <c r="O858" s="16">
        <v>6715.74</v>
      </c>
      <c r="P858" s="16">
        <v>7342.7400000000007</v>
      </c>
      <c r="Q858" s="16"/>
      <c r="R858" s="16"/>
      <c r="S858" s="16"/>
      <c r="T858" s="16"/>
      <c r="U858" s="16">
        <v>51688.310000000005</v>
      </c>
      <c r="V858" s="16"/>
      <c r="W858" s="16">
        <v>2982.56</v>
      </c>
      <c r="X858" s="16"/>
      <c r="Y858" s="16"/>
      <c r="Z858" s="16"/>
      <c r="AA858" s="16"/>
      <c r="AB858" s="16">
        <f t="shared" si="112"/>
        <v>151006.75000000003</v>
      </c>
      <c r="AC858" s="15">
        <v>153</v>
      </c>
      <c r="AD858" s="17">
        <f t="shared" si="113"/>
        <v>986.9722222222224</v>
      </c>
    </row>
    <row r="859" spans="2:30" x14ac:dyDescent="0.35">
      <c r="B859" s="20">
        <v>5079</v>
      </c>
      <c r="C859" s="19" t="s">
        <v>1221</v>
      </c>
      <c r="D859" s="15" t="s">
        <v>1538</v>
      </c>
      <c r="E859" s="15" t="str">
        <f t="shared" si="107"/>
        <v>SUPERINTENDENTE DE COMPRAS</v>
      </c>
      <c r="F859" s="15" t="str">
        <f t="shared" si="108"/>
        <v>EMPLEADO</v>
      </c>
      <c r="G859" s="19" t="s">
        <v>12</v>
      </c>
      <c r="H859" s="19">
        <f t="shared" si="109"/>
        <v>153</v>
      </c>
      <c r="I859" s="18">
        <f t="shared" si="110"/>
        <v>0</v>
      </c>
      <c r="J859" s="18">
        <f t="shared" si="111"/>
        <v>0</v>
      </c>
      <c r="K859" s="15" t="s">
        <v>8</v>
      </c>
      <c r="L859" s="16">
        <v>149201.55999999997</v>
      </c>
      <c r="M859" s="16">
        <v>8850</v>
      </c>
      <c r="N859" s="16">
        <v>11340.9</v>
      </c>
      <c r="O859" s="16">
        <v>15234.210000000001</v>
      </c>
      <c r="P859" s="16">
        <v>16054.250000000002</v>
      </c>
      <c r="Q859" s="16"/>
      <c r="R859" s="16"/>
      <c r="S859" s="16"/>
      <c r="T859" s="16"/>
      <c r="U859" s="16">
        <v>106407.75</v>
      </c>
      <c r="V859" s="16"/>
      <c r="W859" s="16">
        <v>6364.94</v>
      </c>
      <c r="X859" s="16"/>
      <c r="Y859" s="16"/>
      <c r="Z859" s="16"/>
      <c r="AA859" s="16"/>
      <c r="AB859" s="16">
        <f t="shared" si="112"/>
        <v>313453.60999999993</v>
      </c>
      <c r="AC859" s="15">
        <v>153</v>
      </c>
      <c r="AD859" s="17">
        <f t="shared" si="113"/>
        <v>2048.7164052287576</v>
      </c>
    </row>
    <row r="860" spans="2:30" x14ac:dyDescent="0.35">
      <c r="B860" s="20">
        <v>5086</v>
      </c>
      <c r="C860" s="19" t="s">
        <v>1224</v>
      </c>
      <c r="D860" s="15" t="s">
        <v>1538</v>
      </c>
      <c r="E860" s="15" t="str">
        <f t="shared" si="107"/>
        <v>ASISTENTE DE COMPRAS</v>
      </c>
      <c r="F860" s="15" t="str">
        <f t="shared" si="108"/>
        <v>EMPLEADO</v>
      </c>
      <c r="G860" s="19" t="s">
        <v>1226</v>
      </c>
      <c r="H860" s="19">
        <f t="shared" si="109"/>
        <v>153</v>
      </c>
      <c r="I860" s="18">
        <f t="shared" si="110"/>
        <v>0</v>
      </c>
      <c r="J860" s="18">
        <f t="shared" si="111"/>
        <v>0</v>
      </c>
      <c r="K860" s="15" t="s">
        <v>8</v>
      </c>
      <c r="L860" s="16">
        <v>69779.400000000023</v>
      </c>
      <c r="M860" s="16">
        <v>8850</v>
      </c>
      <c r="N860" s="16">
        <v>3648</v>
      </c>
      <c r="O860" s="16">
        <v>7293.72</v>
      </c>
      <c r="P860" s="16">
        <v>7342.7400000000007</v>
      </c>
      <c r="Q860" s="16"/>
      <c r="R860" s="16"/>
      <c r="S860" s="16"/>
      <c r="T860" s="16"/>
      <c r="U860" s="16">
        <v>46394.2</v>
      </c>
      <c r="V860" s="16"/>
      <c r="W860" s="16">
        <v>3101.94</v>
      </c>
      <c r="X860" s="16"/>
      <c r="Y860" s="16"/>
      <c r="Z860" s="16"/>
      <c r="AA860" s="16"/>
      <c r="AB860" s="16">
        <f t="shared" si="112"/>
        <v>146410.00000000003</v>
      </c>
      <c r="AC860" s="15">
        <v>153</v>
      </c>
      <c r="AD860" s="17">
        <f t="shared" si="113"/>
        <v>956.92810457516362</v>
      </c>
    </row>
    <row r="861" spans="2:30" x14ac:dyDescent="0.35">
      <c r="B861" s="20">
        <v>5113</v>
      </c>
      <c r="C861" s="19" t="s">
        <v>1227</v>
      </c>
      <c r="D861" s="15" t="s">
        <v>1538</v>
      </c>
      <c r="E861" s="15" t="str">
        <f t="shared" si="107"/>
        <v>ASISTENTE CONTABLE</v>
      </c>
      <c r="F861" s="15" t="str">
        <f t="shared" si="108"/>
        <v>EMPLEADO</v>
      </c>
      <c r="G861" s="19" t="s">
        <v>1229</v>
      </c>
      <c r="H861" s="19">
        <f t="shared" si="109"/>
        <v>153</v>
      </c>
      <c r="I861" s="18">
        <f t="shared" si="110"/>
        <v>0</v>
      </c>
      <c r="J861" s="18">
        <f t="shared" si="111"/>
        <v>0</v>
      </c>
      <c r="K861" s="15" t="s">
        <v>8</v>
      </c>
      <c r="L861" s="16">
        <v>66045.08</v>
      </c>
      <c r="M861" s="16">
        <v>8850</v>
      </c>
      <c r="N861" s="16">
        <v>3035.1800000000003</v>
      </c>
      <c r="O861" s="16">
        <v>4845.59</v>
      </c>
      <c r="P861" s="16">
        <v>6908.0299999999988</v>
      </c>
      <c r="Q861" s="16"/>
      <c r="R861" s="16"/>
      <c r="S861" s="16"/>
      <c r="T861" s="16"/>
      <c r="U861" s="16">
        <v>55750.96</v>
      </c>
      <c r="V861" s="16"/>
      <c r="W861" s="16">
        <v>2955.02</v>
      </c>
      <c r="X861" s="16"/>
      <c r="Y861" s="16"/>
      <c r="Z861" s="16"/>
      <c r="AA861" s="16"/>
      <c r="AB861" s="16">
        <f t="shared" si="112"/>
        <v>148389.85999999999</v>
      </c>
      <c r="AC861" s="15">
        <v>153</v>
      </c>
      <c r="AD861" s="17">
        <f t="shared" si="113"/>
        <v>969.86836601307175</v>
      </c>
    </row>
    <row r="862" spans="2:30" x14ac:dyDescent="0.35">
      <c r="B862" s="20">
        <v>5120</v>
      </c>
      <c r="C862" s="19" t="s">
        <v>1230</v>
      </c>
      <c r="D862" s="15" t="s">
        <v>1538</v>
      </c>
      <c r="E862" s="15" t="str">
        <f t="shared" si="107"/>
        <v>AUXILIAR CONTABLE</v>
      </c>
      <c r="F862" s="15" t="str">
        <f t="shared" si="108"/>
        <v>EMPLEADO</v>
      </c>
      <c r="G862" s="19" t="s">
        <v>1059</v>
      </c>
      <c r="H862" s="19">
        <f t="shared" si="109"/>
        <v>153</v>
      </c>
      <c r="I862" s="18">
        <f t="shared" si="110"/>
        <v>0</v>
      </c>
      <c r="J862" s="18">
        <f t="shared" si="111"/>
        <v>0</v>
      </c>
      <c r="K862" s="15" t="s">
        <v>8</v>
      </c>
      <c r="L862" s="16">
        <v>48677.850000000035</v>
      </c>
      <c r="M862" s="16">
        <v>8850</v>
      </c>
      <c r="N862" s="16">
        <v>1884</v>
      </c>
      <c r="O862" s="16">
        <v>4752.41</v>
      </c>
      <c r="P862" s="16">
        <v>4752.41</v>
      </c>
      <c r="Q862" s="16"/>
      <c r="R862" s="16"/>
      <c r="S862" s="16"/>
      <c r="T862" s="16"/>
      <c r="U862" s="16">
        <v>26407.260000000002</v>
      </c>
      <c r="V862" s="16"/>
      <c r="W862" s="16">
        <v>1970.46</v>
      </c>
      <c r="X862" s="16"/>
      <c r="Y862" s="16"/>
      <c r="Z862" s="16"/>
      <c r="AA862" s="16"/>
      <c r="AB862" s="16">
        <f t="shared" si="112"/>
        <v>97294.390000000058</v>
      </c>
      <c r="AC862" s="15">
        <v>153</v>
      </c>
      <c r="AD862" s="27">
        <v>677.75</v>
      </c>
    </row>
    <row r="863" spans="2:30" x14ac:dyDescent="0.35">
      <c r="B863" s="20">
        <v>5122</v>
      </c>
      <c r="C863" s="19" t="s">
        <v>1231</v>
      </c>
      <c r="D863" s="15" t="s">
        <v>1538</v>
      </c>
      <c r="E863" s="15" t="str">
        <f t="shared" si="107"/>
        <v>CONTADOR DE INGRESOS</v>
      </c>
      <c r="F863" s="15" t="str">
        <f t="shared" si="108"/>
        <v>EMPLEADO</v>
      </c>
      <c r="G863" s="19" t="s">
        <v>1233</v>
      </c>
      <c r="H863" s="19">
        <f t="shared" si="109"/>
        <v>153</v>
      </c>
      <c r="I863" s="18">
        <f t="shared" si="110"/>
        <v>0</v>
      </c>
      <c r="J863" s="18">
        <f t="shared" si="111"/>
        <v>0</v>
      </c>
      <c r="K863" s="15" t="s">
        <v>8</v>
      </c>
      <c r="L863" s="16">
        <v>94996.999999999913</v>
      </c>
      <c r="M863" s="16">
        <v>8850</v>
      </c>
      <c r="N863" s="16">
        <v>11601.55</v>
      </c>
      <c r="O863" s="16">
        <v>10659.859999999999</v>
      </c>
      <c r="P863" s="16">
        <v>10659.859999999999</v>
      </c>
      <c r="Q863" s="16"/>
      <c r="R863" s="16"/>
      <c r="S863" s="16"/>
      <c r="T863" s="16"/>
      <c r="U863" s="16">
        <v>97356.25</v>
      </c>
      <c r="V863" s="16"/>
      <c r="W863" s="16">
        <v>4821.93</v>
      </c>
      <c r="X863" s="16"/>
      <c r="Y863" s="16"/>
      <c r="Z863" s="16"/>
      <c r="AA863" s="16"/>
      <c r="AB863" s="16">
        <f t="shared" si="112"/>
        <v>238946.4499999999</v>
      </c>
      <c r="AC863" s="15">
        <v>153</v>
      </c>
      <c r="AD863" s="17">
        <f t="shared" ref="AD863:AD898" si="114">AB863/AC863</f>
        <v>1561.7415032679733</v>
      </c>
    </row>
    <row r="864" spans="2:30" x14ac:dyDescent="0.35">
      <c r="B864" s="20">
        <v>5124</v>
      </c>
      <c r="C864" s="19" t="s">
        <v>1234</v>
      </c>
      <c r="D864" s="15" t="s">
        <v>1538</v>
      </c>
      <c r="E864" s="15" t="str">
        <f t="shared" si="107"/>
        <v>JEFE DE NOMINA</v>
      </c>
      <c r="F864" s="15" t="str">
        <f t="shared" si="108"/>
        <v>EMPLEADO</v>
      </c>
      <c r="G864" s="19" t="s">
        <v>726</v>
      </c>
      <c r="H864" s="19">
        <f t="shared" si="109"/>
        <v>153</v>
      </c>
      <c r="I864" s="18">
        <f t="shared" si="110"/>
        <v>0</v>
      </c>
      <c r="J864" s="18">
        <f t="shared" si="111"/>
        <v>0</v>
      </c>
      <c r="K864" s="15" t="s">
        <v>8</v>
      </c>
      <c r="L864" s="16">
        <v>125816.64999999992</v>
      </c>
      <c r="M864" s="16">
        <v>8850</v>
      </c>
      <c r="N864" s="16">
        <v>6707.46</v>
      </c>
      <c r="O864" s="16">
        <v>13252.419999999998</v>
      </c>
      <c r="P864" s="16">
        <v>13252.419999999998</v>
      </c>
      <c r="Q864" s="16"/>
      <c r="R864" s="16"/>
      <c r="S864" s="16"/>
      <c r="T864" s="16"/>
      <c r="U864" s="16">
        <v>90788.65</v>
      </c>
      <c r="V864" s="16"/>
      <c r="W864" s="16">
        <v>5718.42</v>
      </c>
      <c r="X864" s="16"/>
      <c r="Y864" s="16"/>
      <c r="Z864" s="16"/>
      <c r="AA864" s="16"/>
      <c r="AB864" s="16">
        <f t="shared" si="112"/>
        <v>264386.0199999999</v>
      </c>
      <c r="AC864" s="15">
        <v>153</v>
      </c>
      <c r="AD864" s="17">
        <f t="shared" si="114"/>
        <v>1728.0132026143785</v>
      </c>
    </row>
    <row r="865" spans="2:30" x14ac:dyDescent="0.35">
      <c r="B865" s="20">
        <v>5125</v>
      </c>
      <c r="C865" s="19" t="s">
        <v>1237</v>
      </c>
      <c r="D865" s="15" t="s">
        <v>1538</v>
      </c>
      <c r="E865" s="15" t="str">
        <f t="shared" si="107"/>
        <v>JEFE TECNOLOGÍA INFORMÁTICA</v>
      </c>
      <c r="F865" s="15" t="str">
        <f t="shared" si="108"/>
        <v>EMPLEADO</v>
      </c>
      <c r="G865" s="19" t="s">
        <v>1239</v>
      </c>
      <c r="H865" s="19">
        <f t="shared" si="109"/>
        <v>153</v>
      </c>
      <c r="I865" s="18">
        <f t="shared" si="110"/>
        <v>0</v>
      </c>
      <c r="J865" s="18">
        <f t="shared" si="111"/>
        <v>0</v>
      </c>
      <c r="K865" s="15" t="s">
        <v>8</v>
      </c>
      <c r="L865" s="16">
        <v>125055.37999999993</v>
      </c>
      <c r="M865" s="16">
        <v>8850</v>
      </c>
      <c r="N865" s="16">
        <v>7468.73</v>
      </c>
      <c r="O865" s="16">
        <v>9528.33</v>
      </c>
      <c r="P865" s="16">
        <v>13252.419999999998</v>
      </c>
      <c r="Q865" s="16"/>
      <c r="R865" s="16"/>
      <c r="S865" s="16"/>
      <c r="T865" s="16"/>
      <c r="U865" s="16">
        <v>115154.06</v>
      </c>
      <c r="V865" s="16"/>
      <c r="W865" s="16">
        <v>5788.7</v>
      </c>
      <c r="X865" s="16"/>
      <c r="Y865" s="16"/>
      <c r="Z865" s="16"/>
      <c r="AA865" s="16"/>
      <c r="AB865" s="16">
        <f t="shared" si="112"/>
        <v>285097.61999999994</v>
      </c>
      <c r="AC865" s="15">
        <v>153</v>
      </c>
      <c r="AD865" s="17">
        <f t="shared" si="114"/>
        <v>1863.3831372549016</v>
      </c>
    </row>
    <row r="866" spans="2:30" x14ac:dyDescent="0.35">
      <c r="B866" s="20">
        <v>5127</v>
      </c>
      <c r="C866" s="19" t="s">
        <v>1240</v>
      </c>
      <c r="D866" s="15" t="s">
        <v>1538</v>
      </c>
      <c r="E866" s="15" t="str">
        <f t="shared" si="107"/>
        <v>ANALISTA DE TECNOLOGÍA INFORMÁTICA</v>
      </c>
      <c r="F866" s="15" t="str">
        <f t="shared" si="108"/>
        <v>EMPLEADO</v>
      </c>
      <c r="G866" s="19" t="s">
        <v>658</v>
      </c>
      <c r="H866" s="19">
        <f t="shared" si="109"/>
        <v>153</v>
      </c>
      <c r="I866" s="18">
        <f t="shared" si="110"/>
        <v>0</v>
      </c>
      <c r="J866" s="18">
        <f t="shared" si="111"/>
        <v>0</v>
      </c>
      <c r="K866" s="15" t="s">
        <v>8</v>
      </c>
      <c r="L866" s="16">
        <v>61556.999999999985</v>
      </c>
      <c r="M866" s="16">
        <v>8850</v>
      </c>
      <c r="N866" s="16">
        <v>4141.2</v>
      </c>
      <c r="O866" s="16">
        <v>6096.54</v>
      </c>
      <c r="P866" s="16">
        <v>6569.8200000000006</v>
      </c>
      <c r="Q866" s="16"/>
      <c r="R866" s="16"/>
      <c r="S866" s="16"/>
      <c r="T866" s="16"/>
      <c r="U866" s="16">
        <v>48730.75</v>
      </c>
      <c r="V866" s="16"/>
      <c r="W866" s="16">
        <v>2721.69</v>
      </c>
      <c r="X866" s="16"/>
      <c r="Y866" s="16"/>
      <c r="Z866" s="16"/>
      <c r="AA866" s="16"/>
      <c r="AB866" s="16">
        <f t="shared" si="112"/>
        <v>138667</v>
      </c>
      <c r="AC866" s="15">
        <v>153</v>
      </c>
      <c r="AD866" s="17">
        <f t="shared" si="114"/>
        <v>906.32026143790847</v>
      </c>
    </row>
    <row r="867" spans="2:30" x14ac:dyDescent="0.35">
      <c r="B867" s="20">
        <v>5129</v>
      </c>
      <c r="C867" s="19" t="s">
        <v>1242</v>
      </c>
      <c r="D867" s="15" t="s">
        <v>1538</v>
      </c>
      <c r="E867" s="15" t="str">
        <f t="shared" si="107"/>
        <v>ANALISTA CUENTAS POR PAGAR</v>
      </c>
      <c r="F867" s="15" t="str">
        <f t="shared" si="108"/>
        <v>EMPLEADO</v>
      </c>
      <c r="G867" s="19" t="s">
        <v>689</v>
      </c>
      <c r="H867" s="19">
        <f t="shared" si="109"/>
        <v>153</v>
      </c>
      <c r="I867" s="18">
        <f t="shared" si="110"/>
        <v>0</v>
      </c>
      <c r="J867" s="18">
        <f t="shared" si="111"/>
        <v>0</v>
      </c>
      <c r="K867" s="15" t="s">
        <v>8</v>
      </c>
      <c r="L867" s="16">
        <v>65187.080000000009</v>
      </c>
      <c r="M867" s="16">
        <v>8850</v>
      </c>
      <c r="N867" s="16">
        <v>3893.1800000000003</v>
      </c>
      <c r="O867" s="16">
        <v>6908.03</v>
      </c>
      <c r="P867" s="16">
        <v>6908.03</v>
      </c>
      <c r="Q867" s="16"/>
      <c r="R867" s="16"/>
      <c r="S867" s="16"/>
      <c r="T867" s="16"/>
      <c r="U867" s="16">
        <v>55750.96</v>
      </c>
      <c r="V867" s="16"/>
      <c r="W867" s="16">
        <v>2967.89</v>
      </c>
      <c r="X867" s="16"/>
      <c r="Y867" s="16"/>
      <c r="Z867" s="16"/>
      <c r="AA867" s="16"/>
      <c r="AB867" s="16">
        <f t="shared" si="112"/>
        <v>150465.17000000001</v>
      </c>
      <c r="AC867" s="15">
        <v>153</v>
      </c>
      <c r="AD867" s="17">
        <f t="shared" si="114"/>
        <v>983.43248366013086</v>
      </c>
    </row>
    <row r="868" spans="2:30" x14ac:dyDescent="0.35">
      <c r="B868" s="20">
        <v>5132</v>
      </c>
      <c r="C868" s="19" t="s">
        <v>1244</v>
      </c>
      <c r="D868" s="15" t="s">
        <v>1538</v>
      </c>
      <c r="E868" s="15" t="str">
        <f t="shared" si="107"/>
        <v>AUXILIAR DE TECNOLOGÍA INFORMÁTICA</v>
      </c>
      <c r="F868" s="15" t="str">
        <f t="shared" si="108"/>
        <v>EMPLEADO</v>
      </c>
      <c r="G868" s="19" t="s">
        <v>1059</v>
      </c>
      <c r="H868" s="19">
        <f t="shared" si="109"/>
        <v>153</v>
      </c>
      <c r="I868" s="18">
        <f t="shared" si="110"/>
        <v>0</v>
      </c>
      <c r="J868" s="18">
        <f t="shared" si="111"/>
        <v>0</v>
      </c>
      <c r="K868" s="15" t="s">
        <v>8</v>
      </c>
      <c r="L868" s="16">
        <v>50693.710000000006</v>
      </c>
      <c r="M868" s="16">
        <v>8850</v>
      </c>
      <c r="N868" s="16">
        <v>1962</v>
      </c>
      <c r="O868" s="16">
        <v>4011.5099999999998</v>
      </c>
      <c r="P868" s="16">
        <v>5265.5499999999993</v>
      </c>
      <c r="Q868" s="16"/>
      <c r="R868" s="16"/>
      <c r="S868" s="16"/>
      <c r="T868" s="16"/>
      <c r="U868" s="16">
        <v>20271.150000000001</v>
      </c>
      <c r="V868" s="16"/>
      <c r="W868" s="16">
        <v>1850.9</v>
      </c>
      <c r="X868" s="16"/>
      <c r="Y868" s="16"/>
      <c r="Z868" s="16"/>
      <c r="AA868" s="16"/>
      <c r="AB868" s="16">
        <f t="shared" si="112"/>
        <v>92904.82</v>
      </c>
      <c r="AC868" s="15">
        <v>153</v>
      </c>
      <c r="AD868" s="17">
        <f t="shared" si="114"/>
        <v>607.22104575163405</v>
      </c>
    </row>
    <row r="869" spans="2:30" x14ac:dyDescent="0.35">
      <c r="B869" s="20">
        <v>5134</v>
      </c>
      <c r="C869" s="19" t="s">
        <v>1245</v>
      </c>
      <c r="D869" s="15" t="s">
        <v>1538</v>
      </c>
      <c r="E869" s="15" t="str">
        <f t="shared" si="107"/>
        <v>ASISTENTE DE TECNOLOGÍA INFORMÁTICA</v>
      </c>
      <c r="F869" s="15" t="str">
        <f t="shared" si="108"/>
        <v>EMPLEADO</v>
      </c>
      <c r="G869" s="19" t="s">
        <v>1247</v>
      </c>
      <c r="H869" s="19">
        <f t="shared" si="109"/>
        <v>153</v>
      </c>
      <c r="I869" s="18">
        <f t="shared" si="110"/>
        <v>0</v>
      </c>
      <c r="J869" s="18">
        <f t="shared" si="111"/>
        <v>0</v>
      </c>
      <c r="K869" s="15" t="s">
        <v>8</v>
      </c>
      <c r="L869" s="16">
        <v>74759.400000000023</v>
      </c>
      <c r="M869" s="16">
        <v>8850</v>
      </c>
      <c r="N869" s="16">
        <v>4464.8999999999996</v>
      </c>
      <c r="O869" s="16">
        <v>7129.08</v>
      </c>
      <c r="P869" s="16">
        <v>7922.4299999999994</v>
      </c>
      <c r="Q869" s="16"/>
      <c r="R869" s="16"/>
      <c r="S869" s="16"/>
      <c r="T869" s="16"/>
      <c r="U869" s="16">
        <v>72696.209999999992</v>
      </c>
      <c r="V869" s="16"/>
      <c r="W869" s="16">
        <v>3590.96</v>
      </c>
      <c r="X869" s="16"/>
      <c r="Y869" s="16"/>
      <c r="Z869" s="16"/>
      <c r="AA869" s="16"/>
      <c r="AB869" s="16">
        <f t="shared" si="112"/>
        <v>179412.98</v>
      </c>
      <c r="AC869" s="15">
        <v>153</v>
      </c>
      <c r="AD869" s="17">
        <f t="shared" si="114"/>
        <v>1172.6338562091505</v>
      </c>
    </row>
    <row r="870" spans="2:30" x14ac:dyDescent="0.35">
      <c r="B870" s="20">
        <v>5137</v>
      </c>
      <c r="C870" s="19" t="s">
        <v>1248</v>
      </c>
      <c r="D870" s="15" t="s">
        <v>1538</v>
      </c>
      <c r="E870" s="15" t="str">
        <f t="shared" si="107"/>
        <v>JEFE CONTROL DE ESTADÍSTICA</v>
      </c>
      <c r="F870" s="15" t="str">
        <f t="shared" si="108"/>
        <v>EMPLEADO</v>
      </c>
      <c r="G870" s="19" t="s">
        <v>1251</v>
      </c>
      <c r="H870" s="19">
        <f t="shared" si="109"/>
        <v>153</v>
      </c>
      <c r="I870" s="18">
        <f t="shared" si="110"/>
        <v>0</v>
      </c>
      <c r="J870" s="18">
        <f t="shared" si="111"/>
        <v>7</v>
      </c>
      <c r="K870" s="15" t="s">
        <v>8</v>
      </c>
      <c r="L870" s="16">
        <v>85262.400000000023</v>
      </c>
      <c r="M870" s="16">
        <v>8850</v>
      </c>
      <c r="N870" s="16">
        <v>7488</v>
      </c>
      <c r="O870" s="16">
        <v>8841.6000000000022</v>
      </c>
      <c r="P870" s="16">
        <v>8841.6000000000022</v>
      </c>
      <c r="Q870" s="16"/>
      <c r="R870" s="16"/>
      <c r="S870" s="16"/>
      <c r="T870" s="16"/>
      <c r="U870" s="16">
        <v>81368.81</v>
      </c>
      <c r="V870" s="16"/>
      <c r="W870" s="16">
        <v>4124.12</v>
      </c>
      <c r="X870" s="16"/>
      <c r="Y870" s="16"/>
      <c r="Z870" s="16"/>
      <c r="AA870" s="16">
        <v>4334.3999999999996</v>
      </c>
      <c r="AB870" s="16">
        <f t="shared" si="112"/>
        <v>200442.13000000003</v>
      </c>
      <c r="AC870" s="15">
        <v>153</v>
      </c>
      <c r="AD870" s="17">
        <f t="shared" si="114"/>
        <v>1310.0792810457519</v>
      </c>
    </row>
    <row r="871" spans="2:30" x14ac:dyDescent="0.35">
      <c r="B871" s="20">
        <v>5142</v>
      </c>
      <c r="C871" s="19" t="s">
        <v>1252</v>
      </c>
      <c r="D871" s="15" t="s">
        <v>1538</v>
      </c>
      <c r="E871" s="15" t="str">
        <f t="shared" si="107"/>
        <v>ASISTENTE CONTROL ESTADISTICA</v>
      </c>
      <c r="F871" s="15" t="str">
        <f t="shared" si="108"/>
        <v>EMPLEADO</v>
      </c>
      <c r="G871" s="19" t="s">
        <v>1254</v>
      </c>
      <c r="H871" s="19">
        <f t="shared" si="109"/>
        <v>153</v>
      </c>
      <c r="I871" s="18">
        <f t="shared" si="110"/>
        <v>0</v>
      </c>
      <c r="J871" s="18">
        <f t="shared" si="111"/>
        <v>5</v>
      </c>
      <c r="K871" s="15" t="s">
        <v>8</v>
      </c>
      <c r="L871" s="16">
        <v>60741</v>
      </c>
      <c r="M871" s="16">
        <v>8850</v>
      </c>
      <c r="N871" s="16">
        <v>4957.2</v>
      </c>
      <c r="O871" s="16">
        <v>6365.8200000000006</v>
      </c>
      <c r="P871" s="16">
        <v>6365.8200000000006</v>
      </c>
      <c r="Q871" s="16"/>
      <c r="R871" s="16"/>
      <c r="S871" s="16"/>
      <c r="T871" s="16"/>
      <c r="U871" s="16">
        <v>50562.1</v>
      </c>
      <c r="V871" s="16"/>
      <c r="W871" s="16">
        <v>2739.42</v>
      </c>
      <c r="X871" s="16"/>
      <c r="Y871" s="16"/>
      <c r="Z871" s="16"/>
      <c r="AA871" s="16">
        <v>2040</v>
      </c>
      <c r="AB871" s="16">
        <f t="shared" si="112"/>
        <v>138541.36000000002</v>
      </c>
      <c r="AC871" s="15">
        <v>153</v>
      </c>
      <c r="AD871" s="17">
        <f t="shared" si="114"/>
        <v>905.49908496732041</v>
      </c>
    </row>
    <row r="872" spans="2:30" x14ac:dyDescent="0.35">
      <c r="B872" s="20">
        <v>5146</v>
      </c>
      <c r="C872" s="19" t="s">
        <v>1255</v>
      </c>
      <c r="D872" s="15" t="s">
        <v>1538</v>
      </c>
      <c r="E872" s="15" t="str">
        <f t="shared" si="107"/>
        <v>JEFA DE TESORERIA</v>
      </c>
      <c r="F872" s="15" t="str">
        <f t="shared" si="108"/>
        <v>EMPLEADO</v>
      </c>
      <c r="G872" s="19" t="s">
        <v>1258</v>
      </c>
      <c r="H872" s="19">
        <f t="shared" si="109"/>
        <v>153</v>
      </c>
      <c r="I872" s="18">
        <f t="shared" si="110"/>
        <v>0</v>
      </c>
      <c r="J872" s="18">
        <f t="shared" si="111"/>
        <v>0</v>
      </c>
      <c r="K872" s="15" t="s">
        <v>8</v>
      </c>
      <c r="L872" s="16">
        <v>99863.4</v>
      </c>
      <c r="M872" s="16">
        <v>8850</v>
      </c>
      <c r="N872" s="16">
        <v>14142.300000000001</v>
      </c>
      <c r="O872" s="16">
        <v>11400.57</v>
      </c>
      <c r="P872" s="16">
        <v>11400.57</v>
      </c>
      <c r="Q872" s="16"/>
      <c r="R872" s="16"/>
      <c r="S872" s="16"/>
      <c r="T872" s="16"/>
      <c r="U872" s="16">
        <v>59855.71</v>
      </c>
      <c r="V872" s="16"/>
      <c r="W872" s="16">
        <v>4662.05</v>
      </c>
      <c r="X872" s="16"/>
      <c r="Y872" s="16"/>
      <c r="Z872" s="16"/>
      <c r="AA872" s="16"/>
      <c r="AB872" s="16">
        <f t="shared" si="112"/>
        <v>210174.59999999998</v>
      </c>
      <c r="AC872" s="15">
        <v>153</v>
      </c>
      <c r="AD872" s="17">
        <f t="shared" si="114"/>
        <v>1373.6901960784312</v>
      </c>
    </row>
    <row r="873" spans="2:30" x14ac:dyDescent="0.35">
      <c r="B873" s="20">
        <v>5164</v>
      </c>
      <c r="C873" s="19" t="s">
        <v>1259</v>
      </c>
      <c r="D873" s="15" t="s">
        <v>1538</v>
      </c>
      <c r="E873" s="15" t="str">
        <f t="shared" si="107"/>
        <v>INSTRUCTOR CAPACITACION</v>
      </c>
      <c r="F873" s="15" t="str">
        <f t="shared" si="108"/>
        <v>EMPLEADO</v>
      </c>
      <c r="G873" s="19" t="s">
        <v>689</v>
      </c>
      <c r="H873" s="19">
        <f t="shared" si="109"/>
        <v>153</v>
      </c>
      <c r="I873" s="18">
        <f t="shared" si="110"/>
        <v>1</v>
      </c>
      <c r="J873" s="18">
        <f t="shared" si="111"/>
        <v>0</v>
      </c>
      <c r="K873" s="15" t="s">
        <v>8</v>
      </c>
      <c r="L873" s="16">
        <v>70691.400000000023</v>
      </c>
      <c r="M873" s="16">
        <v>8850</v>
      </c>
      <c r="N873" s="16">
        <v>2736</v>
      </c>
      <c r="O873" s="16">
        <v>6908.3999999999987</v>
      </c>
      <c r="P873" s="16">
        <v>6613.14</v>
      </c>
      <c r="Q873" s="16"/>
      <c r="R873" s="16"/>
      <c r="S873" s="16"/>
      <c r="T873" s="16"/>
      <c r="U873" s="16">
        <v>51688.310000000005</v>
      </c>
      <c r="V873" s="16"/>
      <c r="W873" s="16">
        <v>2931.26</v>
      </c>
      <c r="X873" s="16">
        <v>456</v>
      </c>
      <c r="Y873" s="16"/>
      <c r="Z873" s="16"/>
      <c r="AA873" s="16"/>
      <c r="AB873" s="16">
        <f t="shared" si="112"/>
        <v>149962.51000000004</v>
      </c>
      <c r="AC873" s="15">
        <v>153</v>
      </c>
      <c r="AD873" s="17">
        <f t="shared" si="114"/>
        <v>980.14712418300678</v>
      </c>
    </row>
    <row r="874" spans="2:30" x14ac:dyDescent="0.35">
      <c r="B874" s="20">
        <v>5165</v>
      </c>
      <c r="C874" s="19" t="s">
        <v>1260</v>
      </c>
      <c r="D874" s="15" t="s">
        <v>1538</v>
      </c>
      <c r="E874" s="15" t="str">
        <f t="shared" si="107"/>
        <v>INGENIERO EN REDES Y COMUNICACIONES</v>
      </c>
      <c r="F874" s="15" t="str">
        <f t="shared" si="108"/>
        <v>EMPLEADO</v>
      </c>
      <c r="G874" s="19" t="s">
        <v>1262</v>
      </c>
      <c r="H874" s="19">
        <f t="shared" si="109"/>
        <v>153</v>
      </c>
      <c r="I874" s="18">
        <f t="shared" si="110"/>
        <v>0</v>
      </c>
      <c r="J874" s="18">
        <f t="shared" si="111"/>
        <v>0</v>
      </c>
      <c r="K874" s="15" t="s">
        <v>8</v>
      </c>
      <c r="L874" s="16">
        <v>70201.200000000012</v>
      </c>
      <c r="M874" s="16">
        <v>8850</v>
      </c>
      <c r="N874" s="16">
        <v>3226.2</v>
      </c>
      <c r="O874" s="16">
        <v>5470.86</v>
      </c>
      <c r="P874" s="16">
        <v>7342.7400000000007</v>
      </c>
      <c r="Q874" s="16"/>
      <c r="R874" s="16"/>
      <c r="S874" s="16"/>
      <c r="T874" s="16"/>
      <c r="U874" s="16">
        <v>75737.899999999994</v>
      </c>
      <c r="V874" s="16"/>
      <c r="W874" s="16">
        <v>3606.12</v>
      </c>
      <c r="X874" s="16"/>
      <c r="Y874" s="16"/>
      <c r="Z874" s="16"/>
      <c r="AA874" s="16"/>
      <c r="AB874" s="16">
        <f t="shared" si="112"/>
        <v>174435.02000000002</v>
      </c>
      <c r="AC874" s="15">
        <v>153</v>
      </c>
      <c r="AD874" s="17">
        <f t="shared" si="114"/>
        <v>1140.0981699346407</v>
      </c>
    </row>
    <row r="875" spans="2:30" x14ac:dyDescent="0.35">
      <c r="B875" s="20">
        <v>5169</v>
      </c>
      <c r="C875" s="19" t="s">
        <v>1263</v>
      </c>
      <c r="D875" s="15" t="s">
        <v>1538</v>
      </c>
      <c r="E875" s="15" t="str">
        <f t="shared" si="107"/>
        <v>INSTRUCTOR CAPACITACION</v>
      </c>
      <c r="F875" s="15" t="str">
        <f t="shared" si="108"/>
        <v>EMPLEADO</v>
      </c>
      <c r="G875" s="19" t="s">
        <v>452</v>
      </c>
      <c r="H875" s="19">
        <f t="shared" si="109"/>
        <v>153</v>
      </c>
      <c r="I875" s="18">
        <f t="shared" si="110"/>
        <v>0</v>
      </c>
      <c r="J875" s="18">
        <f t="shared" si="111"/>
        <v>0</v>
      </c>
      <c r="K875" s="15" t="s">
        <v>8</v>
      </c>
      <c r="L875" s="16">
        <v>70691.400000000023</v>
      </c>
      <c r="M875" s="16">
        <v>8850</v>
      </c>
      <c r="N875" s="16">
        <v>2736</v>
      </c>
      <c r="O875" s="16">
        <v>6288.2400000000007</v>
      </c>
      <c r="P875" s="16">
        <v>7342.7400000000007</v>
      </c>
      <c r="Q875" s="16"/>
      <c r="R875" s="16"/>
      <c r="S875" s="16"/>
      <c r="T875" s="16"/>
      <c r="U875" s="16">
        <v>40594.959999999992</v>
      </c>
      <c r="V875" s="16"/>
      <c r="W875" s="16">
        <v>2731.73</v>
      </c>
      <c r="X875" s="16"/>
      <c r="Y875" s="16"/>
      <c r="Z875" s="16"/>
      <c r="AA875" s="16"/>
      <c r="AB875" s="16">
        <f t="shared" si="112"/>
        <v>139235.07000000004</v>
      </c>
      <c r="AC875" s="15">
        <v>153</v>
      </c>
      <c r="AD875" s="17">
        <f t="shared" si="114"/>
        <v>910.03313725490216</v>
      </c>
    </row>
    <row r="876" spans="2:30" x14ac:dyDescent="0.35">
      <c r="B876" s="20">
        <v>5190</v>
      </c>
      <c r="C876" s="19" t="s">
        <v>1264</v>
      </c>
      <c r="D876" s="15" t="s">
        <v>1538</v>
      </c>
      <c r="E876" s="15" t="str">
        <f t="shared" si="107"/>
        <v>ENCARGADA ARCHIVO INSTITUCIONAL</v>
      </c>
      <c r="F876" s="15" t="str">
        <f t="shared" si="108"/>
        <v>EMPLEADO</v>
      </c>
      <c r="G876" s="19" t="s">
        <v>452</v>
      </c>
      <c r="H876" s="19">
        <f t="shared" si="109"/>
        <v>153</v>
      </c>
      <c r="I876" s="18">
        <f t="shared" si="110"/>
        <v>0</v>
      </c>
      <c r="J876" s="18">
        <f t="shared" si="111"/>
        <v>0</v>
      </c>
      <c r="K876" s="15" t="s">
        <v>8</v>
      </c>
      <c r="L876" s="16">
        <v>45005.040000000008</v>
      </c>
      <c r="M876" s="16">
        <v>8850</v>
      </c>
      <c r="N876" s="16">
        <v>1531.72</v>
      </c>
      <c r="O876" s="16">
        <v>4653.68</v>
      </c>
      <c r="P876" s="16">
        <v>4653.68</v>
      </c>
      <c r="Q876" s="16">
        <v>1864.08</v>
      </c>
      <c r="R876" s="16"/>
      <c r="S876" s="16">
        <v>149.92000000000002</v>
      </c>
      <c r="T876" s="16">
        <v>37046.979999999996</v>
      </c>
      <c r="U876" s="16">
        <v>7857.9</v>
      </c>
      <c r="V876" s="16">
        <v>27670.26</v>
      </c>
      <c r="W876" s="16">
        <v>2710.16</v>
      </c>
      <c r="X876" s="16"/>
      <c r="Y876" s="16"/>
      <c r="Z876" s="16"/>
      <c r="AA876" s="16"/>
      <c r="AB876" s="16">
        <f t="shared" si="112"/>
        <v>141993.42000000001</v>
      </c>
      <c r="AC876" s="15">
        <v>153</v>
      </c>
      <c r="AD876" s="17">
        <f t="shared" si="114"/>
        <v>928.06156862745104</v>
      </c>
    </row>
    <row r="877" spans="2:30" x14ac:dyDescent="0.35">
      <c r="B877" s="20">
        <v>5205</v>
      </c>
      <c r="C877" s="19" t="s">
        <v>1266</v>
      </c>
      <c r="D877" s="15" t="s">
        <v>1538</v>
      </c>
      <c r="E877" s="15" t="str">
        <f t="shared" si="107"/>
        <v>ANALISTA CONTROL ESTADISTICA</v>
      </c>
      <c r="F877" s="15" t="str">
        <f t="shared" si="108"/>
        <v>EMPLEADO</v>
      </c>
      <c r="G877" s="19" t="s">
        <v>1059</v>
      </c>
      <c r="H877" s="19">
        <f t="shared" si="109"/>
        <v>153</v>
      </c>
      <c r="I877" s="18">
        <f t="shared" si="110"/>
        <v>0</v>
      </c>
      <c r="J877" s="18">
        <f t="shared" si="111"/>
        <v>0</v>
      </c>
      <c r="K877" s="15" t="s">
        <v>8</v>
      </c>
      <c r="L877" s="16">
        <v>48340.299999999988</v>
      </c>
      <c r="M877" s="16">
        <v>8850</v>
      </c>
      <c r="N877" s="16">
        <v>2221.5500000000002</v>
      </c>
      <c r="O877" s="16">
        <v>5022.4499999999989</v>
      </c>
      <c r="P877" s="16">
        <v>5056.2099999999991</v>
      </c>
      <c r="Q877" s="16"/>
      <c r="R877" s="16"/>
      <c r="S877" s="16"/>
      <c r="T877" s="16"/>
      <c r="U877" s="16">
        <v>32880.1</v>
      </c>
      <c r="V877" s="16"/>
      <c r="W877" s="16">
        <v>2108.84</v>
      </c>
      <c r="X877" s="16"/>
      <c r="Y877" s="16"/>
      <c r="Z877" s="16"/>
      <c r="AA877" s="16"/>
      <c r="AB877" s="16">
        <f t="shared" si="112"/>
        <v>104479.44999999998</v>
      </c>
      <c r="AC877" s="15">
        <v>153</v>
      </c>
      <c r="AD877" s="17">
        <f t="shared" si="114"/>
        <v>682.87222222222215</v>
      </c>
    </row>
    <row r="878" spans="2:30" x14ac:dyDescent="0.35">
      <c r="B878" s="20">
        <v>5209</v>
      </c>
      <c r="C878" s="19" t="s">
        <v>1268</v>
      </c>
      <c r="D878" s="15" t="s">
        <v>1538</v>
      </c>
      <c r="E878" s="15" t="str">
        <f t="shared" si="107"/>
        <v>ANALISTA CONTROL ESTADISTICA</v>
      </c>
      <c r="F878" s="15" t="str">
        <f t="shared" si="108"/>
        <v>EMPLEADO</v>
      </c>
      <c r="G878" s="19" t="s">
        <v>278</v>
      </c>
      <c r="H878" s="19">
        <f t="shared" si="109"/>
        <v>153</v>
      </c>
      <c r="I878" s="18">
        <f t="shared" si="110"/>
        <v>0</v>
      </c>
      <c r="J878" s="18">
        <f t="shared" si="111"/>
        <v>0</v>
      </c>
      <c r="K878" s="15" t="s">
        <v>8</v>
      </c>
      <c r="L878" s="16">
        <v>48026.299999999988</v>
      </c>
      <c r="M878" s="16">
        <v>8850</v>
      </c>
      <c r="N878" s="16">
        <v>2535.5500000000002</v>
      </c>
      <c r="O878" s="16">
        <v>5056.2099999999991</v>
      </c>
      <c r="P878" s="16">
        <v>5056.2099999999991</v>
      </c>
      <c r="Q878" s="16"/>
      <c r="R878" s="16"/>
      <c r="S878" s="16"/>
      <c r="T878" s="16"/>
      <c r="U878" s="16">
        <v>32880.1</v>
      </c>
      <c r="V878" s="16"/>
      <c r="W878" s="16">
        <v>2002.86</v>
      </c>
      <c r="X878" s="16"/>
      <c r="Y878" s="16"/>
      <c r="Z878" s="16"/>
      <c r="AA878" s="16"/>
      <c r="AB878" s="16">
        <f t="shared" si="112"/>
        <v>104407.23</v>
      </c>
      <c r="AC878" s="15">
        <v>153</v>
      </c>
      <c r="AD878" s="17">
        <f t="shared" si="114"/>
        <v>682.40019607843135</v>
      </c>
    </row>
    <row r="879" spans="2:30" x14ac:dyDescent="0.35">
      <c r="B879" s="20">
        <v>5238</v>
      </c>
      <c r="C879" s="19" t="s">
        <v>1269</v>
      </c>
      <c r="D879" s="15" t="s">
        <v>1538</v>
      </c>
      <c r="E879" s="15" t="str">
        <f t="shared" si="107"/>
        <v>OPERADOR DE BARRENACION</v>
      </c>
      <c r="F879" s="15" t="str">
        <f t="shared" si="108"/>
        <v>SINDICALIZADO</v>
      </c>
      <c r="G879" s="19" t="s">
        <v>452</v>
      </c>
      <c r="H879" s="19">
        <f t="shared" si="109"/>
        <v>153</v>
      </c>
      <c r="I879" s="18">
        <f t="shared" si="110"/>
        <v>2</v>
      </c>
      <c r="J879" s="18">
        <f t="shared" si="111"/>
        <v>0</v>
      </c>
      <c r="K879" s="15" t="s">
        <v>276</v>
      </c>
      <c r="L879" s="16">
        <v>62049.54</v>
      </c>
      <c r="M879" s="16">
        <v>8850</v>
      </c>
      <c r="N879" s="16">
        <v>2502.6</v>
      </c>
      <c r="O879" s="16">
        <v>3870.6100000000006</v>
      </c>
      <c r="P879" s="16">
        <v>5203.91</v>
      </c>
      <c r="Q879" s="16"/>
      <c r="R879" s="16"/>
      <c r="S879" s="16"/>
      <c r="T879" s="16">
        <v>43509.760000000009</v>
      </c>
      <c r="U879" s="16"/>
      <c r="V879" s="16"/>
      <c r="W879" s="16"/>
      <c r="X879" s="16">
        <v>834.2</v>
      </c>
      <c r="Y879" s="16"/>
      <c r="Z879" s="16"/>
      <c r="AA879" s="16"/>
      <c r="AB879" s="16">
        <f t="shared" si="112"/>
        <v>125152.22000000003</v>
      </c>
      <c r="AC879" s="15">
        <v>153</v>
      </c>
      <c r="AD879" s="17">
        <f t="shared" si="114"/>
        <v>817.9883660130721</v>
      </c>
    </row>
    <row r="880" spans="2:30" x14ac:dyDescent="0.35">
      <c r="B880" s="20">
        <v>5319</v>
      </c>
      <c r="C880" s="19" t="s">
        <v>1272</v>
      </c>
      <c r="D880" s="15" t="s">
        <v>1538</v>
      </c>
      <c r="E880" s="15" t="str">
        <f t="shared" si="107"/>
        <v>AUXILIAR RECURSOS HUMANOS</v>
      </c>
      <c r="F880" s="15" t="str">
        <f t="shared" si="108"/>
        <v>EMPLEADO</v>
      </c>
      <c r="G880" s="19" t="s">
        <v>1273</v>
      </c>
      <c r="H880" s="19">
        <f t="shared" si="109"/>
        <v>153</v>
      </c>
      <c r="I880" s="18">
        <f t="shared" si="110"/>
        <v>0</v>
      </c>
      <c r="J880" s="18">
        <f t="shared" si="111"/>
        <v>0</v>
      </c>
      <c r="K880" s="15" t="s">
        <v>8</v>
      </c>
      <c r="L880" s="16">
        <v>50693.710000000006</v>
      </c>
      <c r="M880" s="16">
        <v>8850</v>
      </c>
      <c r="N880" s="16">
        <v>1962</v>
      </c>
      <c r="O880" s="16">
        <v>5265.5499999999993</v>
      </c>
      <c r="P880" s="16">
        <v>5265.5499999999993</v>
      </c>
      <c r="Q880" s="16"/>
      <c r="R880" s="16"/>
      <c r="S880" s="16"/>
      <c r="T880" s="16"/>
      <c r="U880" s="16">
        <v>13819.359999999999</v>
      </c>
      <c r="V880" s="16">
        <v>1430.63</v>
      </c>
      <c r="W880" s="16">
        <v>1854.6</v>
      </c>
      <c r="X880" s="16"/>
      <c r="Y880" s="16"/>
      <c r="Z880" s="16"/>
      <c r="AA880" s="16"/>
      <c r="AB880" s="16">
        <f t="shared" si="112"/>
        <v>89141.400000000023</v>
      </c>
      <c r="AC880" s="15">
        <v>153</v>
      </c>
      <c r="AD880" s="17">
        <f t="shared" si="114"/>
        <v>582.62352941176482</v>
      </c>
    </row>
    <row r="881" spans="2:30" x14ac:dyDescent="0.35">
      <c r="B881" s="20">
        <v>5322</v>
      </c>
      <c r="C881" s="19" t="s">
        <v>1274</v>
      </c>
      <c r="D881" s="15" t="s">
        <v>1538</v>
      </c>
      <c r="E881" s="15" t="str">
        <f t="shared" si="107"/>
        <v>CONTADORA</v>
      </c>
      <c r="F881" s="15" t="str">
        <f t="shared" si="108"/>
        <v>EMPLEADO</v>
      </c>
      <c r="G881" s="19" t="s">
        <v>1276</v>
      </c>
      <c r="H881" s="19">
        <f t="shared" si="109"/>
        <v>153</v>
      </c>
      <c r="I881" s="18">
        <f t="shared" si="110"/>
        <v>0</v>
      </c>
      <c r="J881" s="18">
        <f t="shared" si="111"/>
        <v>0</v>
      </c>
      <c r="K881" s="15" t="s">
        <v>8</v>
      </c>
      <c r="L881" s="16">
        <v>63250.2</v>
      </c>
      <c r="M881" s="16">
        <v>8850</v>
      </c>
      <c r="N881" s="16">
        <v>2448</v>
      </c>
      <c r="O881" s="16">
        <v>4309.5</v>
      </c>
      <c r="P881" s="16">
        <v>6569.8200000000006</v>
      </c>
      <c r="Q881" s="16"/>
      <c r="R881" s="16"/>
      <c r="S881" s="16"/>
      <c r="T881" s="16"/>
      <c r="U881" s="16">
        <v>46625.75</v>
      </c>
      <c r="V881" s="16"/>
      <c r="W881" s="16">
        <v>2621.61</v>
      </c>
      <c r="X881" s="16"/>
      <c r="Y881" s="16"/>
      <c r="Z881" s="16"/>
      <c r="AA881" s="16"/>
      <c r="AB881" s="16">
        <f t="shared" si="112"/>
        <v>134674.88</v>
      </c>
      <c r="AC881" s="15">
        <v>153</v>
      </c>
      <c r="AD881" s="17">
        <f t="shared" si="114"/>
        <v>880.22797385620913</v>
      </c>
    </row>
    <row r="882" spans="2:30" x14ac:dyDescent="0.35">
      <c r="B882" s="20">
        <v>5323</v>
      </c>
      <c r="C882" s="19" t="s">
        <v>1277</v>
      </c>
      <c r="D882" s="15" t="s">
        <v>1538</v>
      </c>
      <c r="E882" s="15" t="str">
        <f t="shared" si="107"/>
        <v>CONTADOR</v>
      </c>
      <c r="F882" s="15" t="str">
        <f t="shared" si="108"/>
        <v>EMPLEADO</v>
      </c>
      <c r="G882" s="19" t="s">
        <v>1279</v>
      </c>
      <c r="H882" s="19">
        <f t="shared" si="109"/>
        <v>153</v>
      </c>
      <c r="I882" s="18">
        <f t="shared" si="110"/>
        <v>0</v>
      </c>
      <c r="J882" s="18">
        <f t="shared" si="111"/>
        <v>0</v>
      </c>
      <c r="K882" s="15" t="s">
        <v>8</v>
      </c>
      <c r="L882" s="16">
        <v>63250.2</v>
      </c>
      <c r="M882" s="16">
        <v>8850</v>
      </c>
      <c r="N882" s="16">
        <v>2448</v>
      </c>
      <c r="O882" s="16">
        <v>2006.3400000000001</v>
      </c>
      <c r="P882" s="16">
        <v>6569.8200000000006</v>
      </c>
      <c r="Q882" s="16"/>
      <c r="R882" s="16"/>
      <c r="S882" s="16"/>
      <c r="T882" s="16"/>
      <c r="U882" s="16">
        <v>50036.47</v>
      </c>
      <c r="V882" s="16"/>
      <c r="W882" s="16">
        <v>2600.19</v>
      </c>
      <c r="X882" s="16"/>
      <c r="Y882" s="16"/>
      <c r="Z882" s="16"/>
      <c r="AA882" s="16"/>
      <c r="AB882" s="16">
        <f t="shared" si="112"/>
        <v>135761.02000000002</v>
      </c>
      <c r="AC882" s="15">
        <v>153</v>
      </c>
      <c r="AD882" s="17">
        <f t="shared" si="114"/>
        <v>887.32692810457525</v>
      </c>
    </row>
    <row r="883" spans="2:30" x14ac:dyDescent="0.35">
      <c r="B883" s="20">
        <v>5324</v>
      </c>
      <c r="C883" s="19" t="s">
        <v>1280</v>
      </c>
      <c r="D883" s="15" t="s">
        <v>1538</v>
      </c>
      <c r="E883" s="15" t="str">
        <f t="shared" si="107"/>
        <v>ASISTENTE DE DIRECCION</v>
      </c>
      <c r="F883" s="15" t="str">
        <f t="shared" si="108"/>
        <v>EMPLEADO</v>
      </c>
      <c r="G883" s="19" t="s">
        <v>577</v>
      </c>
      <c r="H883" s="19">
        <f t="shared" si="109"/>
        <v>153</v>
      </c>
      <c r="I883" s="18">
        <f t="shared" si="110"/>
        <v>0</v>
      </c>
      <c r="J883" s="18">
        <f t="shared" si="111"/>
        <v>0</v>
      </c>
      <c r="K883" s="15" t="s">
        <v>8</v>
      </c>
      <c r="L883" s="16">
        <v>56004.979999999996</v>
      </c>
      <c r="M883" s="16">
        <v>8850</v>
      </c>
      <c r="N883" s="16">
        <v>1962</v>
      </c>
      <c r="O883" s="16">
        <v>5796.69</v>
      </c>
      <c r="P883" s="16">
        <v>5796.69</v>
      </c>
      <c r="Q883" s="16"/>
      <c r="R883" s="16"/>
      <c r="S883" s="16"/>
      <c r="T883" s="16"/>
      <c r="U883" s="16">
        <v>26849.989999999998</v>
      </c>
      <c r="V883" s="16"/>
      <c r="W883" s="16">
        <v>1837.76</v>
      </c>
      <c r="X883" s="16"/>
      <c r="Y883" s="16"/>
      <c r="Z883" s="16"/>
      <c r="AA883" s="16"/>
      <c r="AB883" s="16">
        <f t="shared" si="112"/>
        <v>107098.11</v>
      </c>
      <c r="AC883" s="15">
        <v>153</v>
      </c>
      <c r="AD883" s="17">
        <f t="shared" si="114"/>
        <v>699.98764705882354</v>
      </c>
    </row>
    <row r="884" spans="2:30" x14ac:dyDescent="0.35">
      <c r="B884" s="20">
        <v>5327</v>
      </c>
      <c r="C884" s="19" t="s">
        <v>1281</v>
      </c>
      <c r="D884" s="15" t="s">
        <v>1538</v>
      </c>
      <c r="E884" s="15" t="str">
        <f t="shared" si="107"/>
        <v>JEFA DE RECLUTAMIENTO</v>
      </c>
      <c r="F884" s="15" t="str">
        <f t="shared" si="108"/>
        <v>EMPLEADO</v>
      </c>
      <c r="G884" s="19" t="s">
        <v>1283</v>
      </c>
      <c r="H884" s="19">
        <f t="shared" si="109"/>
        <v>153</v>
      </c>
      <c r="I884" s="18">
        <f t="shared" si="110"/>
        <v>0</v>
      </c>
      <c r="J884" s="18">
        <f t="shared" si="111"/>
        <v>0</v>
      </c>
      <c r="K884" s="15" t="s">
        <v>8</v>
      </c>
      <c r="L884" s="16">
        <v>123285.92000000001</v>
      </c>
      <c r="M884" s="16">
        <v>8850</v>
      </c>
      <c r="N884" s="16">
        <v>9238.19</v>
      </c>
      <c r="O884" s="16">
        <v>9832.82</v>
      </c>
      <c r="P884" s="16">
        <v>13252.42</v>
      </c>
      <c r="Q884" s="16"/>
      <c r="R884" s="16"/>
      <c r="S884" s="16"/>
      <c r="T884" s="16"/>
      <c r="U884" s="16">
        <v>32364.410000000003</v>
      </c>
      <c r="V884" s="16"/>
      <c r="W884" s="16">
        <v>4068.23</v>
      </c>
      <c r="X884" s="16"/>
      <c r="Y884" s="16"/>
      <c r="Z884" s="16"/>
      <c r="AA884" s="16"/>
      <c r="AB884" s="16">
        <f t="shared" si="112"/>
        <v>200891.99000000005</v>
      </c>
      <c r="AC884" s="15">
        <v>153</v>
      </c>
      <c r="AD884" s="17">
        <f t="shared" si="114"/>
        <v>1313.0195424836604</v>
      </c>
    </row>
    <row r="885" spans="2:30" x14ac:dyDescent="0.35">
      <c r="B885" s="20">
        <v>5329</v>
      </c>
      <c r="C885" s="19" t="s">
        <v>1284</v>
      </c>
      <c r="D885" s="15" t="s">
        <v>1538</v>
      </c>
      <c r="E885" s="15" t="str">
        <f t="shared" si="107"/>
        <v>AUXILIAR RECURSOS HUMANOS</v>
      </c>
      <c r="F885" s="15" t="str">
        <f t="shared" si="108"/>
        <v>EMPLEADO</v>
      </c>
      <c r="G885" s="19" t="s">
        <v>1285</v>
      </c>
      <c r="H885" s="19">
        <f t="shared" si="109"/>
        <v>153</v>
      </c>
      <c r="I885" s="18">
        <f t="shared" si="110"/>
        <v>0</v>
      </c>
      <c r="J885" s="18">
        <f t="shared" si="111"/>
        <v>0</v>
      </c>
      <c r="K885" s="15" t="s">
        <v>8</v>
      </c>
      <c r="L885" s="16">
        <v>50693.710000000006</v>
      </c>
      <c r="M885" s="16">
        <v>8850</v>
      </c>
      <c r="N885" s="16">
        <v>1962</v>
      </c>
      <c r="O885" s="16">
        <v>4645.07</v>
      </c>
      <c r="P885" s="16">
        <v>5265.5499999999993</v>
      </c>
      <c r="Q885" s="16"/>
      <c r="R885" s="16"/>
      <c r="S885" s="16"/>
      <c r="T885" s="16"/>
      <c r="U885" s="16">
        <v>13819.359999999999</v>
      </c>
      <c r="V885" s="16"/>
      <c r="W885" s="16">
        <v>1636.94</v>
      </c>
      <c r="X885" s="16"/>
      <c r="Y885" s="16"/>
      <c r="Z885" s="16"/>
      <c r="AA885" s="16"/>
      <c r="AB885" s="16">
        <f t="shared" si="112"/>
        <v>86872.63</v>
      </c>
      <c r="AC885" s="15">
        <v>153</v>
      </c>
      <c r="AD885" s="17">
        <f t="shared" si="114"/>
        <v>567.79496732026143</v>
      </c>
    </row>
    <row r="886" spans="2:30" x14ac:dyDescent="0.35">
      <c r="B886" s="20">
        <v>5330</v>
      </c>
      <c r="C886" s="19" t="s">
        <v>1286</v>
      </c>
      <c r="D886" s="15" t="s">
        <v>1538</v>
      </c>
      <c r="E886" s="15" t="str">
        <f t="shared" si="107"/>
        <v>CONTADORA</v>
      </c>
      <c r="F886" s="15" t="str">
        <f t="shared" si="108"/>
        <v>EMPLEADO</v>
      </c>
      <c r="G886" s="19" t="s">
        <v>178</v>
      </c>
      <c r="H886" s="19">
        <f t="shared" si="109"/>
        <v>153</v>
      </c>
      <c r="I886" s="18">
        <f t="shared" si="110"/>
        <v>0</v>
      </c>
      <c r="J886" s="18">
        <f t="shared" si="111"/>
        <v>0</v>
      </c>
      <c r="K886" s="15" t="s">
        <v>8</v>
      </c>
      <c r="L886" s="16">
        <v>63250.2</v>
      </c>
      <c r="M886" s="16">
        <v>8850</v>
      </c>
      <c r="N886" s="16">
        <v>2448</v>
      </c>
      <c r="O886" s="16">
        <v>6569.8200000000006</v>
      </c>
      <c r="P886" s="16">
        <v>6569.8200000000006</v>
      </c>
      <c r="Q886" s="16"/>
      <c r="R886" s="16"/>
      <c r="S886" s="16"/>
      <c r="T886" s="16"/>
      <c r="U886" s="16">
        <v>46625.75</v>
      </c>
      <c r="V886" s="16"/>
      <c r="W886" s="16">
        <v>2685.87</v>
      </c>
      <c r="X886" s="16"/>
      <c r="Y886" s="16"/>
      <c r="Z886" s="16"/>
      <c r="AA886" s="16"/>
      <c r="AB886" s="16">
        <f t="shared" si="112"/>
        <v>136999.46000000002</v>
      </c>
      <c r="AC886" s="15">
        <v>153</v>
      </c>
      <c r="AD886" s="17">
        <f t="shared" si="114"/>
        <v>895.42130718954263</v>
      </c>
    </row>
    <row r="887" spans="2:30" x14ac:dyDescent="0.35">
      <c r="B887" s="20">
        <v>5331</v>
      </c>
      <c r="C887" s="19" t="s">
        <v>1287</v>
      </c>
      <c r="D887" s="15" t="s">
        <v>1538</v>
      </c>
      <c r="E887" s="15" t="str">
        <f t="shared" si="107"/>
        <v>CONTADORA</v>
      </c>
      <c r="F887" s="15" t="str">
        <f t="shared" si="108"/>
        <v>EMPLEADO</v>
      </c>
      <c r="G887" s="19" t="s">
        <v>178</v>
      </c>
      <c r="H887" s="19">
        <f t="shared" si="109"/>
        <v>153</v>
      </c>
      <c r="I887" s="18">
        <f t="shared" si="110"/>
        <v>0</v>
      </c>
      <c r="J887" s="18">
        <f t="shared" si="111"/>
        <v>0</v>
      </c>
      <c r="K887" s="15" t="s">
        <v>8</v>
      </c>
      <c r="L887" s="16">
        <v>63250.2</v>
      </c>
      <c r="M887" s="16">
        <v>8850</v>
      </c>
      <c r="N887" s="16">
        <v>2448</v>
      </c>
      <c r="O887" s="16">
        <v>6569.8200000000006</v>
      </c>
      <c r="P887" s="16">
        <v>6569.8200000000006</v>
      </c>
      <c r="Q887" s="16"/>
      <c r="R887" s="16"/>
      <c r="S887" s="16"/>
      <c r="T887" s="16"/>
      <c r="U887" s="16">
        <v>25449.45</v>
      </c>
      <c r="V887" s="16"/>
      <c r="W887" s="16">
        <v>2233.17</v>
      </c>
      <c r="X887" s="16"/>
      <c r="Y887" s="16"/>
      <c r="Z887" s="16"/>
      <c r="AA887" s="16"/>
      <c r="AB887" s="16">
        <f t="shared" si="112"/>
        <v>115370.46</v>
      </c>
      <c r="AC887" s="15">
        <v>153</v>
      </c>
      <c r="AD887" s="17">
        <f t="shared" si="114"/>
        <v>754.05529411764712</v>
      </c>
    </row>
    <row r="888" spans="2:30" x14ac:dyDescent="0.35">
      <c r="B888" s="20">
        <v>5333</v>
      </c>
      <c r="C888" s="19" t="s">
        <v>1289</v>
      </c>
      <c r="D888" s="15" t="s">
        <v>1538</v>
      </c>
      <c r="E888" s="15" t="str">
        <f t="shared" si="107"/>
        <v>AUXILIAR INSTRUCTOR DE CAPACITACIÓN</v>
      </c>
      <c r="F888" s="15" t="str">
        <f t="shared" si="108"/>
        <v>EMPLEADO</v>
      </c>
      <c r="G888" s="19" t="s">
        <v>905</v>
      </c>
      <c r="H888" s="19">
        <f t="shared" si="109"/>
        <v>153</v>
      </c>
      <c r="I888" s="18">
        <f t="shared" si="110"/>
        <v>0</v>
      </c>
      <c r="J888" s="18">
        <f t="shared" si="111"/>
        <v>0</v>
      </c>
      <c r="K888" s="15" t="s">
        <v>8</v>
      </c>
      <c r="L888" s="16">
        <v>45422.859999999986</v>
      </c>
      <c r="M888" s="16">
        <v>8850</v>
      </c>
      <c r="N888" s="16">
        <v>1758</v>
      </c>
      <c r="O888" s="16">
        <v>4718.0900000000011</v>
      </c>
      <c r="P888" s="16">
        <v>4718.0900000000011</v>
      </c>
      <c r="Q888" s="16"/>
      <c r="R888" s="16"/>
      <c r="S888" s="16"/>
      <c r="T888" s="16"/>
      <c r="U888" s="16">
        <v>6000</v>
      </c>
      <c r="V888" s="16"/>
      <c r="W888" s="16">
        <v>1213.02</v>
      </c>
      <c r="X888" s="16"/>
      <c r="Y888" s="16"/>
      <c r="Z888" s="16"/>
      <c r="AA888" s="16"/>
      <c r="AB888" s="16">
        <f t="shared" si="112"/>
        <v>72680.06</v>
      </c>
      <c r="AC888" s="15">
        <v>153</v>
      </c>
      <c r="AD888" s="17">
        <f t="shared" si="114"/>
        <v>475.03307189542483</v>
      </c>
    </row>
    <row r="889" spans="2:30" x14ac:dyDescent="0.35">
      <c r="B889" s="20">
        <v>5334</v>
      </c>
      <c r="C889" s="19" t="s">
        <v>1291</v>
      </c>
      <c r="D889" s="15" t="s">
        <v>1538</v>
      </c>
      <c r="E889" s="15" t="str">
        <f t="shared" si="107"/>
        <v>ASISTENTE DE COMPRAS</v>
      </c>
      <c r="F889" s="15" t="str">
        <f t="shared" si="108"/>
        <v>EMPLEADO</v>
      </c>
      <c r="G889" s="19" t="s">
        <v>273</v>
      </c>
      <c r="H889" s="19">
        <f t="shared" si="109"/>
        <v>153</v>
      </c>
      <c r="I889" s="18">
        <f t="shared" si="110"/>
        <v>0</v>
      </c>
      <c r="J889" s="18">
        <f t="shared" si="111"/>
        <v>0</v>
      </c>
      <c r="K889" s="15" t="s">
        <v>8</v>
      </c>
      <c r="L889" s="16">
        <v>66040.650000000023</v>
      </c>
      <c r="M889" s="16">
        <v>8850</v>
      </c>
      <c r="N889" s="16">
        <v>2556</v>
      </c>
      <c r="O889" s="16">
        <v>5812.77</v>
      </c>
      <c r="P889" s="16">
        <v>6859.67</v>
      </c>
      <c r="Q889" s="16"/>
      <c r="R889" s="16"/>
      <c r="S889" s="16"/>
      <c r="T889" s="16"/>
      <c r="U889" s="16">
        <v>46394.2</v>
      </c>
      <c r="V889" s="16"/>
      <c r="W889" s="16">
        <v>2749.05</v>
      </c>
      <c r="X889" s="16"/>
      <c r="Y889" s="16"/>
      <c r="Z889" s="16"/>
      <c r="AA889" s="16"/>
      <c r="AB889" s="16">
        <f t="shared" si="112"/>
        <v>139262.34000000003</v>
      </c>
      <c r="AC889" s="15">
        <v>153</v>
      </c>
      <c r="AD889" s="17">
        <f t="shared" si="114"/>
        <v>910.21137254901976</v>
      </c>
    </row>
    <row r="890" spans="2:30" x14ac:dyDescent="0.35">
      <c r="B890" s="20">
        <v>5335</v>
      </c>
      <c r="C890" s="19" t="s">
        <v>1292</v>
      </c>
      <c r="D890" s="15" t="s">
        <v>1538</v>
      </c>
      <c r="E890" s="15" t="str">
        <f t="shared" si="107"/>
        <v>ASISTENTE DE COMPRAS</v>
      </c>
      <c r="F890" s="15" t="str">
        <f t="shared" si="108"/>
        <v>EMPLEADO</v>
      </c>
      <c r="G890" s="19" t="s">
        <v>273</v>
      </c>
      <c r="H890" s="19">
        <f t="shared" si="109"/>
        <v>153</v>
      </c>
      <c r="I890" s="18">
        <f t="shared" si="110"/>
        <v>0</v>
      </c>
      <c r="J890" s="18">
        <f t="shared" si="111"/>
        <v>0</v>
      </c>
      <c r="K890" s="15" t="s">
        <v>8</v>
      </c>
      <c r="L890" s="16">
        <v>66040.650000000023</v>
      </c>
      <c r="M890" s="16">
        <v>8850</v>
      </c>
      <c r="N890" s="16">
        <v>2556</v>
      </c>
      <c r="O890" s="16">
        <v>6859.67</v>
      </c>
      <c r="P890" s="16">
        <v>6859.67</v>
      </c>
      <c r="Q890" s="16"/>
      <c r="R890" s="16"/>
      <c r="S890" s="16"/>
      <c r="T890" s="16"/>
      <c r="U890" s="16">
        <v>46394.2</v>
      </c>
      <c r="V890" s="16"/>
      <c r="W890" s="16">
        <v>2755.44</v>
      </c>
      <c r="X890" s="16"/>
      <c r="Y890" s="16"/>
      <c r="Z890" s="16"/>
      <c r="AA890" s="16"/>
      <c r="AB890" s="16">
        <f t="shared" si="112"/>
        <v>140315.63</v>
      </c>
      <c r="AC890" s="15">
        <v>153</v>
      </c>
      <c r="AD890" s="17">
        <f t="shared" si="114"/>
        <v>917.09562091503267</v>
      </c>
    </row>
    <row r="891" spans="2:30" x14ac:dyDescent="0.35">
      <c r="B891" s="20">
        <v>5336</v>
      </c>
      <c r="C891" s="19" t="s">
        <v>1484</v>
      </c>
      <c r="D891" s="15" t="s">
        <v>1538</v>
      </c>
      <c r="E891" s="15" t="str">
        <f t="shared" si="107"/>
        <v>AUXILIAR RECURSOS HUMANOS</v>
      </c>
      <c r="F891" s="15" t="str">
        <f t="shared" si="108"/>
        <v>EMPLEADO</v>
      </c>
      <c r="G891" s="19" t="s">
        <v>1541</v>
      </c>
      <c r="H891" s="19">
        <f t="shared" si="109"/>
        <v>61</v>
      </c>
      <c r="I891" s="18">
        <f t="shared" si="110"/>
        <v>0</v>
      </c>
      <c r="J891" s="18">
        <f t="shared" si="111"/>
        <v>0</v>
      </c>
      <c r="K891" s="15" t="s">
        <v>8</v>
      </c>
      <c r="L891" s="16">
        <v>21443.330000000009</v>
      </c>
      <c r="M891" s="16">
        <v>3540</v>
      </c>
      <c r="N891" s="16"/>
      <c r="O891" s="16">
        <v>2144.3199999999997</v>
      </c>
      <c r="P891" s="16">
        <v>2144.3199999999997</v>
      </c>
      <c r="Q891" s="16"/>
      <c r="R891" s="16"/>
      <c r="S891" s="16"/>
      <c r="T891" s="16"/>
      <c r="U891" s="16"/>
      <c r="V891" s="16">
        <v>421.83</v>
      </c>
      <c r="W891" s="16"/>
      <c r="X891" s="16"/>
      <c r="Y891" s="16"/>
      <c r="Z891" s="16"/>
      <c r="AA891" s="16"/>
      <c r="AB891" s="16">
        <f t="shared" si="112"/>
        <v>29693.80000000001</v>
      </c>
      <c r="AC891" s="15">
        <v>153</v>
      </c>
      <c r="AD891" s="17">
        <f t="shared" si="114"/>
        <v>194.07712418300659</v>
      </c>
    </row>
    <row r="892" spans="2:30" x14ac:dyDescent="0.35">
      <c r="B892" s="20">
        <v>6151</v>
      </c>
      <c r="C892" s="19" t="s">
        <v>1293</v>
      </c>
      <c r="D892" s="15" t="s">
        <v>1538</v>
      </c>
      <c r="E892" s="15" t="str">
        <f t="shared" si="107"/>
        <v>AUXILIAR LABORATORIO QUIMICO</v>
      </c>
      <c r="F892" s="15" t="str">
        <f t="shared" si="108"/>
        <v>EMPLEADO</v>
      </c>
      <c r="G892" s="19" t="s">
        <v>937</v>
      </c>
      <c r="H892" s="19">
        <f t="shared" si="109"/>
        <v>153</v>
      </c>
      <c r="I892" s="18">
        <f t="shared" si="110"/>
        <v>0</v>
      </c>
      <c r="J892" s="18">
        <f t="shared" si="111"/>
        <v>0</v>
      </c>
      <c r="K892" s="15" t="s">
        <v>8</v>
      </c>
      <c r="L892" s="16">
        <v>37681.25</v>
      </c>
      <c r="M892" s="16">
        <v>8850</v>
      </c>
      <c r="N892" s="16">
        <v>2575</v>
      </c>
      <c r="O892" s="16">
        <v>3971.8900000000003</v>
      </c>
      <c r="P892" s="16">
        <v>4025.65</v>
      </c>
      <c r="Q892" s="16">
        <v>537.5</v>
      </c>
      <c r="R892" s="16"/>
      <c r="S892" s="16">
        <v>523.45000000000005</v>
      </c>
      <c r="T892" s="16">
        <v>37396.36</v>
      </c>
      <c r="U892" s="16"/>
      <c r="V892" s="16">
        <v>34975.79</v>
      </c>
      <c r="W892" s="16">
        <v>2632.6</v>
      </c>
      <c r="X892" s="16"/>
      <c r="Y892" s="16"/>
      <c r="Z892" s="16"/>
      <c r="AA892" s="16"/>
      <c r="AB892" s="16">
        <f t="shared" si="112"/>
        <v>133169.49000000002</v>
      </c>
      <c r="AC892" s="15">
        <v>153</v>
      </c>
      <c r="AD892" s="17">
        <f t="shared" si="114"/>
        <v>870.38882352941187</v>
      </c>
    </row>
    <row r="893" spans="2:30" x14ac:dyDescent="0.35">
      <c r="B893" s="20">
        <v>6152</v>
      </c>
      <c r="C893" s="19" t="s">
        <v>1296</v>
      </c>
      <c r="D893" s="15" t="s">
        <v>1538</v>
      </c>
      <c r="E893" s="15" t="str">
        <f t="shared" si="107"/>
        <v>AUXILIAR LABORATORIO QUIMICO</v>
      </c>
      <c r="F893" s="15" t="str">
        <f t="shared" si="108"/>
        <v>EMPLEADO</v>
      </c>
      <c r="G893" s="19" t="s">
        <v>353</v>
      </c>
      <c r="H893" s="19">
        <f t="shared" si="109"/>
        <v>153</v>
      </c>
      <c r="I893" s="18">
        <f t="shared" si="110"/>
        <v>0</v>
      </c>
      <c r="J893" s="18">
        <f t="shared" si="111"/>
        <v>0</v>
      </c>
      <c r="K893" s="15" t="s">
        <v>8</v>
      </c>
      <c r="L893" s="16">
        <v>39487.5</v>
      </c>
      <c r="M893" s="16">
        <v>8850</v>
      </c>
      <c r="N893" s="16">
        <v>768.75</v>
      </c>
      <c r="O893" s="16">
        <v>2925.03</v>
      </c>
      <c r="P893" s="16">
        <v>3622.52</v>
      </c>
      <c r="Q893" s="16">
        <v>537.5</v>
      </c>
      <c r="R893" s="16"/>
      <c r="S893" s="16">
        <v>129.69</v>
      </c>
      <c r="T893" s="16">
        <v>22476.430000000004</v>
      </c>
      <c r="U893" s="16"/>
      <c r="V893" s="16">
        <v>35081.29</v>
      </c>
      <c r="W893" s="16">
        <v>2301.87</v>
      </c>
      <c r="X893" s="16"/>
      <c r="Y893" s="16">
        <v>268.75</v>
      </c>
      <c r="Z893" s="16"/>
      <c r="AA893" s="16"/>
      <c r="AB893" s="16">
        <f t="shared" si="112"/>
        <v>115911.82999999999</v>
      </c>
      <c r="AC893" s="15">
        <v>153</v>
      </c>
      <c r="AD893" s="17">
        <f t="shared" si="114"/>
        <v>757.59366013071883</v>
      </c>
    </row>
    <row r="894" spans="2:30" x14ac:dyDescent="0.35">
      <c r="B894" s="20">
        <v>6154</v>
      </c>
      <c r="C894" s="19" t="s">
        <v>1297</v>
      </c>
      <c r="D894" s="15" t="s">
        <v>1538</v>
      </c>
      <c r="E894" s="15" t="str">
        <f t="shared" si="107"/>
        <v>AUXILIAR LABORATORIO QUIMICO</v>
      </c>
      <c r="F894" s="15" t="str">
        <f t="shared" si="108"/>
        <v>EMPLEADO</v>
      </c>
      <c r="G894" s="19" t="s">
        <v>937</v>
      </c>
      <c r="H894" s="19">
        <f t="shared" si="109"/>
        <v>153</v>
      </c>
      <c r="I894" s="18">
        <f t="shared" si="110"/>
        <v>0</v>
      </c>
      <c r="J894" s="18">
        <f t="shared" si="111"/>
        <v>0</v>
      </c>
      <c r="K894" s="15" t="s">
        <v>8</v>
      </c>
      <c r="L894" s="16">
        <v>36300</v>
      </c>
      <c r="M894" s="16">
        <v>8850</v>
      </c>
      <c r="N894" s="16">
        <v>3956.25</v>
      </c>
      <c r="O894" s="16">
        <v>3945.02</v>
      </c>
      <c r="P894" s="16">
        <v>4025.65</v>
      </c>
      <c r="Q894" s="16">
        <v>537.5</v>
      </c>
      <c r="R894" s="16"/>
      <c r="S894" s="16">
        <v>268.76</v>
      </c>
      <c r="T894" s="16">
        <v>37569.54</v>
      </c>
      <c r="U894" s="16"/>
      <c r="V894" s="16">
        <v>36202.35</v>
      </c>
      <c r="W894" s="16">
        <v>2534.16</v>
      </c>
      <c r="X894" s="16"/>
      <c r="Y894" s="16"/>
      <c r="Z894" s="16"/>
      <c r="AA894" s="16"/>
      <c r="AB894" s="16">
        <f t="shared" si="112"/>
        <v>134189.23000000001</v>
      </c>
      <c r="AC894" s="15">
        <v>153</v>
      </c>
      <c r="AD894" s="17">
        <f t="shared" si="114"/>
        <v>877.05379084967331</v>
      </c>
    </row>
    <row r="895" spans="2:30" x14ac:dyDescent="0.35">
      <c r="B895" s="20">
        <v>6155</v>
      </c>
      <c r="C895" s="19" t="s">
        <v>1298</v>
      </c>
      <c r="D895" s="15" t="s">
        <v>1538</v>
      </c>
      <c r="E895" s="15" t="str">
        <f t="shared" si="107"/>
        <v>AUXILIAR LABORATORIO QUIMICO</v>
      </c>
      <c r="F895" s="15" t="str">
        <f t="shared" si="108"/>
        <v>EMPLEADO</v>
      </c>
      <c r="G895" s="19" t="s">
        <v>937</v>
      </c>
      <c r="H895" s="19">
        <f t="shared" si="109"/>
        <v>153</v>
      </c>
      <c r="I895" s="18">
        <f t="shared" si="110"/>
        <v>0</v>
      </c>
      <c r="J895" s="18">
        <f t="shared" si="111"/>
        <v>0</v>
      </c>
      <c r="K895" s="15" t="s">
        <v>8</v>
      </c>
      <c r="L895" s="16">
        <v>37450</v>
      </c>
      <c r="M895" s="16">
        <v>8850</v>
      </c>
      <c r="N895" s="16">
        <v>2806.25</v>
      </c>
      <c r="O895" s="16">
        <v>4025.65</v>
      </c>
      <c r="P895" s="16">
        <v>4025.65</v>
      </c>
      <c r="Q895" s="16"/>
      <c r="R895" s="16"/>
      <c r="S895" s="16">
        <v>393.76</v>
      </c>
      <c r="T895" s="16">
        <v>22379.610000000004</v>
      </c>
      <c r="U895" s="16"/>
      <c r="V895" s="16">
        <v>37078.15</v>
      </c>
      <c r="W895" s="16">
        <v>2322.73</v>
      </c>
      <c r="X895" s="16"/>
      <c r="Y895" s="16"/>
      <c r="Z895" s="16"/>
      <c r="AA895" s="16"/>
      <c r="AB895" s="16">
        <f t="shared" si="112"/>
        <v>119331.8</v>
      </c>
      <c r="AC895" s="15">
        <v>153</v>
      </c>
      <c r="AD895" s="17">
        <f t="shared" si="114"/>
        <v>779.94640522875818</v>
      </c>
    </row>
    <row r="896" spans="2:30" x14ac:dyDescent="0.35">
      <c r="B896" s="20">
        <v>6156</v>
      </c>
      <c r="C896" s="19" t="s">
        <v>1299</v>
      </c>
      <c r="D896" s="15" t="s">
        <v>1538</v>
      </c>
      <c r="E896" s="15" t="str">
        <f t="shared" si="107"/>
        <v>AUXILIAR LABORATORIO QUIMICO</v>
      </c>
      <c r="F896" s="15" t="str">
        <f t="shared" si="108"/>
        <v>EMPLEADO</v>
      </c>
      <c r="G896" s="19" t="s">
        <v>353</v>
      </c>
      <c r="H896" s="19">
        <f t="shared" si="109"/>
        <v>153</v>
      </c>
      <c r="I896" s="18">
        <f t="shared" si="110"/>
        <v>0</v>
      </c>
      <c r="J896" s="18">
        <f t="shared" si="111"/>
        <v>0</v>
      </c>
      <c r="K896" s="15" t="s">
        <v>8</v>
      </c>
      <c r="L896" s="16">
        <v>38950</v>
      </c>
      <c r="M896" s="16">
        <v>8850</v>
      </c>
      <c r="N896" s="16">
        <v>1306.25</v>
      </c>
      <c r="O896" s="16">
        <v>4025.65</v>
      </c>
      <c r="P896" s="16">
        <v>4025.65</v>
      </c>
      <c r="Q896" s="16">
        <v>537.5</v>
      </c>
      <c r="R896" s="16"/>
      <c r="S896" s="16">
        <v>326.57</v>
      </c>
      <c r="T896" s="16">
        <v>22379.610000000004</v>
      </c>
      <c r="U896" s="16"/>
      <c r="V896" s="16">
        <v>40147.680000000008</v>
      </c>
      <c r="W896" s="16">
        <v>2418.8200000000002</v>
      </c>
      <c r="X896" s="16"/>
      <c r="Y896" s="16"/>
      <c r="Z896" s="16"/>
      <c r="AA896" s="16"/>
      <c r="AB896" s="16">
        <f t="shared" si="112"/>
        <v>122967.73000000003</v>
      </c>
      <c r="AC896" s="15">
        <v>153</v>
      </c>
      <c r="AD896" s="17">
        <f t="shared" si="114"/>
        <v>803.71065359477143</v>
      </c>
    </row>
    <row r="897" spans="2:30" x14ac:dyDescent="0.35">
      <c r="B897" s="20">
        <v>6157</v>
      </c>
      <c r="C897" s="19" t="s">
        <v>1300</v>
      </c>
      <c r="D897" s="15" t="s">
        <v>1538</v>
      </c>
      <c r="E897" s="15" t="str">
        <f t="shared" si="107"/>
        <v>ANALISTA LABORATORIO QUIMICO</v>
      </c>
      <c r="F897" s="15" t="str">
        <f t="shared" si="108"/>
        <v>EMPLEADO</v>
      </c>
      <c r="G897" s="19" t="s">
        <v>1540</v>
      </c>
      <c r="H897" s="19">
        <f t="shared" si="109"/>
        <v>153</v>
      </c>
      <c r="I897" s="18">
        <f t="shared" si="110"/>
        <v>0</v>
      </c>
      <c r="J897" s="18">
        <f t="shared" si="111"/>
        <v>0</v>
      </c>
      <c r="K897" s="15" t="s">
        <v>8</v>
      </c>
      <c r="L897" s="16">
        <v>56808.080000000009</v>
      </c>
      <c r="M897" s="16">
        <v>8850</v>
      </c>
      <c r="N897" s="16">
        <v>2610.6800000000003</v>
      </c>
      <c r="O897" s="16">
        <v>5868.079999999999</v>
      </c>
      <c r="P897" s="16">
        <v>5941.8799999999992</v>
      </c>
      <c r="Q897" s="16">
        <v>793.36</v>
      </c>
      <c r="R897" s="16"/>
      <c r="S897" s="16">
        <v>389.76</v>
      </c>
      <c r="T897" s="16">
        <v>34620.239999999998</v>
      </c>
      <c r="U897" s="16"/>
      <c r="V897" s="16">
        <v>28606.949999999997</v>
      </c>
      <c r="W897" s="16">
        <v>2861.18</v>
      </c>
      <c r="X897" s="16"/>
      <c r="Y897" s="16"/>
      <c r="Z897" s="16"/>
      <c r="AA897" s="16"/>
      <c r="AB897" s="16">
        <f t="shared" si="112"/>
        <v>147350.21000000002</v>
      </c>
      <c r="AC897" s="15">
        <v>153</v>
      </c>
      <c r="AD897" s="17">
        <f t="shared" si="114"/>
        <v>963.07326797385633</v>
      </c>
    </row>
    <row r="898" spans="2:30" x14ac:dyDescent="0.35">
      <c r="B898" s="20">
        <v>6159</v>
      </c>
      <c r="C898" s="19" t="s">
        <v>1302</v>
      </c>
      <c r="D898" s="15" t="s">
        <v>1538</v>
      </c>
      <c r="E898" s="15" t="str">
        <f t="shared" si="107"/>
        <v>AUXILIAR LABORATORIO QUIMICO</v>
      </c>
      <c r="F898" s="15" t="str">
        <f t="shared" si="108"/>
        <v>EMPLEADO</v>
      </c>
      <c r="G898" s="19" t="s">
        <v>1303</v>
      </c>
      <c r="H898" s="19">
        <f t="shared" si="109"/>
        <v>153</v>
      </c>
      <c r="I898" s="18">
        <f t="shared" si="110"/>
        <v>0</v>
      </c>
      <c r="J898" s="18">
        <f t="shared" si="111"/>
        <v>0</v>
      </c>
      <c r="K898" s="15" t="s">
        <v>8</v>
      </c>
      <c r="L898" s="16">
        <v>38756.25</v>
      </c>
      <c r="M898" s="16">
        <v>8850</v>
      </c>
      <c r="N898" s="16">
        <v>1500</v>
      </c>
      <c r="O898" s="16">
        <v>3505.01</v>
      </c>
      <c r="P898" s="16">
        <v>4025.65</v>
      </c>
      <c r="Q898" s="16"/>
      <c r="R898" s="16"/>
      <c r="S898" s="16">
        <v>331.26</v>
      </c>
      <c r="T898" s="16">
        <v>22476.430000000004</v>
      </c>
      <c r="U898" s="16"/>
      <c r="V898" s="16">
        <v>35146.880000000005</v>
      </c>
      <c r="W898" s="16">
        <v>2224.0500000000002</v>
      </c>
      <c r="X898" s="16"/>
      <c r="Y898" s="16"/>
      <c r="Z898" s="16"/>
      <c r="AA898" s="16"/>
      <c r="AB898" s="16">
        <f t="shared" si="112"/>
        <v>116815.53000000001</v>
      </c>
      <c r="AC898" s="15">
        <v>153</v>
      </c>
      <c r="AD898" s="17">
        <f t="shared" si="114"/>
        <v>763.50019607843149</v>
      </c>
    </row>
    <row r="899" spans="2:30" x14ac:dyDescent="0.35">
      <c r="B899" s="20">
        <v>6170</v>
      </c>
      <c r="C899" s="19" t="s">
        <v>1304</v>
      </c>
      <c r="D899" s="15" t="s">
        <v>1538</v>
      </c>
      <c r="E899" s="15" t="str">
        <f t="shared" si="107"/>
        <v>ANALISTA LABORATORIO AMBIENTAL</v>
      </c>
      <c r="F899" s="15" t="str">
        <f t="shared" si="108"/>
        <v>EMPLEADO</v>
      </c>
      <c r="G899" s="19" t="s">
        <v>1307</v>
      </c>
      <c r="H899" s="19">
        <f t="shared" si="109"/>
        <v>153</v>
      </c>
      <c r="I899" s="18">
        <f t="shared" si="110"/>
        <v>0</v>
      </c>
      <c r="J899" s="18">
        <f t="shared" si="111"/>
        <v>5</v>
      </c>
      <c r="K899" s="15" t="s">
        <v>8</v>
      </c>
      <c r="L899" s="16">
        <v>56411.400000000009</v>
      </c>
      <c r="M899" s="16">
        <v>8850</v>
      </c>
      <c r="N899" s="16">
        <v>3007.36</v>
      </c>
      <c r="O899" s="16">
        <v>2860.7000000000003</v>
      </c>
      <c r="P899" s="16">
        <v>4567.34</v>
      </c>
      <c r="Q899" s="16"/>
      <c r="R899" s="16"/>
      <c r="S899" s="16"/>
      <c r="T899" s="16">
        <v>35305.25</v>
      </c>
      <c r="U899" s="16"/>
      <c r="V899" s="16">
        <v>23542.410000000003</v>
      </c>
      <c r="W899" s="16">
        <v>2984.08</v>
      </c>
      <c r="X899" s="16"/>
      <c r="Y899" s="16"/>
      <c r="Z899" s="16"/>
      <c r="AA899" s="16">
        <v>1845</v>
      </c>
      <c r="AB899" s="16">
        <f t="shared" si="112"/>
        <v>135683.54</v>
      </c>
      <c r="AC899" s="15">
        <v>153</v>
      </c>
      <c r="AD899" s="27">
        <v>938.98</v>
      </c>
    </row>
    <row r="900" spans="2:30" x14ac:dyDescent="0.35">
      <c r="B900" s="20">
        <v>6171</v>
      </c>
      <c r="C900" s="19" t="s">
        <v>1308</v>
      </c>
      <c r="D900" s="15" t="s">
        <v>1538</v>
      </c>
      <c r="E900" s="15" t="str">
        <f t="shared" si="107"/>
        <v>ANALISTA LABORATORIO AMBIENTAL</v>
      </c>
      <c r="F900" s="15" t="str">
        <f t="shared" si="108"/>
        <v>EMPLEADO</v>
      </c>
      <c r="G900" s="19" t="s">
        <v>1307</v>
      </c>
      <c r="H900" s="19">
        <f t="shared" si="109"/>
        <v>153</v>
      </c>
      <c r="I900" s="18">
        <f t="shared" si="110"/>
        <v>0</v>
      </c>
      <c r="J900" s="18">
        <f t="shared" si="111"/>
        <v>0</v>
      </c>
      <c r="K900" s="15" t="s">
        <v>8</v>
      </c>
      <c r="L900" s="16">
        <v>55618.040000000008</v>
      </c>
      <c r="M900" s="16">
        <v>8850</v>
      </c>
      <c r="N900" s="16">
        <v>3800.7200000000003</v>
      </c>
      <c r="O900" s="16">
        <v>2548.8799999999997</v>
      </c>
      <c r="P900" s="16">
        <v>5941.8799999999992</v>
      </c>
      <c r="Q900" s="16"/>
      <c r="R900" s="16"/>
      <c r="S900" s="16"/>
      <c r="T900" s="16">
        <v>35305.25</v>
      </c>
      <c r="U900" s="16"/>
      <c r="V900" s="16">
        <v>28606.949999999997</v>
      </c>
      <c r="W900" s="16">
        <v>2992.38</v>
      </c>
      <c r="X900" s="16"/>
      <c r="Y900" s="16"/>
      <c r="Z900" s="16"/>
      <c r="AA900" s="16"/>
      <c r="AB900" s="16">
        <f t="shared" si="112"/>
        <v>143664.10000000003</v>
      </c>
      <c r="AC900" s="15">
        <v>153</v>
      </c>
      <c r="AD900" s="17">
        <f t="shared" ref="AD900:AD937" si="115">AB900/AC900</f>
        <v>938.98104575163427</v>
      </c>
    </row>
    <row r="901" spans="2:30" x14ac:dyDescent="0.35">
      <c r="B901" s="20">
        <v>6172</v>
      </c>
      <c r="C901" s="19" t="s">
        <v>1309</v>
      </c>
      <c r="D901" s="15" t="s">
        <v>1538</v>
      </c>
      <c r="E901" s="15" t="str">
        <f t="shared" ref="E901:E937" si="116">VLOOKUP(B901,CAT,2,FALSE)</f>
        <v>JEFA LABORATORIO AMBIENTAL</v>
      </c>
      <c r="F901" s="15" t="str">
        <f t="shared" ref="F901:F937" si="117">VLOOKUP(B901,CAT,3,FALSE)</f>
        <v>EMPLEADO</v>
      </c>
      <c r="G901" s="19" t="s">
        <v>18</v>
      </c>
      <c r="H901" s="19">
        <f t="shared" ref="H901:H937" si="118">IF(DATEDIF(G901,$I$2,"d")+1&gt;$J$2,$J$2,DATEDIF(G901,$I$2,"d")+1)</f>
        <v>153</v>
      </c>
      <c r="I901" s="18">
        <f t="shared" ref="I901:I937" si="119">IFERROR(VLOOKUP(B901,faltas,5,FALSE),0)</f>
        <v>1</v>
      </c>
      <c r="J901" s="18">
        <f t="shared" ref="J901:J937" si="120">IFERROR(VLOOKUP(B901,incapacidad,3,FALSE),0)</f>
        <v>0</v>
      </c>
      <c r="K901" s="15" t="s">
        <v>8</v>
      </c>
      <c r="L901" s="16">
        <v>99277.199999999983</v>
      </c>
      <c r="M901" s="16">
        <v>8850</v>
      </c>
      <c r="N901" s="16">
        <v>6033.15</v>
      </c>
      <c r="O901" s="16">
        <v>10460.730000000001</v>
      </c>
      <c r="P901" s="16">
        <v>9476.4600000000009</v>
      </c>
      <c r="Q901" s="16"/>
      <c r="R901" s="16"/>
      <c r="S901" s="16"/>
      <c r="T901" s="16">
        <v>70714.990000000005</v>
      </c>
      <c r="U901" s="16"/>
      <c r="V901" s="16">
        <v>52895.22</v>
      </c>
      <c r="W901" s="16">
        <v>5280.54</v>
      </c>
      <c r="X901" s="16">
        <v>703.05</v>
      </c>
      <c r="Y901" s="16"/>
      <c r="Z901" s="16"/>
      <c r="AA901" s="16"/>
      <c r="AB901" s="16">
        <f t="shared" ref="AB901:AB937" si="121">SUM(L901:W901)-SUM(X901:AA901)</f>
        <v>262285.24</v>
      </c>
      <c r="AC901" s="15">
        <v>153</v>
      </c>
      <c r="AD901" s="17">
        <f t="shared" si="115"/>
        <v>1714.2826143790849</v>
      </c>
    </row>
    <row r="902" spans="2:30" x14ac:dyDescent="0.35">
      <c r="B902" s="20">
        <v>6173</v>
      </c>
      <c r="C902" s="19" t="s">
        <v>1311</v>
      </c>
      <c r="D902" s="15" t="s">
        <v>1538</v>
      </c>
      <c r="E902" s="15" t="str">
        <f t="shared" si="116"/>
        <v>ANALISTA CLINICO</v>
      </c>
      <c r="F902" s="15" t="str">
        <f t="shared" si="117"/>
        <v>EMPLEADO</v>
      </c>
      <c r="G902" s="19" t="s">
        <v>1313</v>
      </c>
      <c r="H902" s="19">
        <f t="shared" si="118"/>
        <v>153</v>
      </c>
      <c r="I902" s="18">
        <f t="shared" si="119"/>
        <v>0</v>
      </c>
      <c r="J902" s="18">
        <f t="shared" si="120"/>
        <v>0</v>
      </c>
      <c r="K902" s="15" t="s">
        <v>8</v>
      </c>
      <c r="L902" s="16">
        <v>56835.760000000009</v>
      </c>
      <c r="M902" s="16">
        <v>8850</v>
      </c>
      <c r="N902" s="16">
        <v>2583</v>
      </c>
      <c r="O902" s="16">
        <v>5941.8799999999992</v>
      </c>
      <c r="P902" s="16">
        <v>5941.8799999999992</v>
      </c>
      <c r="Q902" s="16"/>
      <c r="R902" s="16"/>
      <c r="S902" s="16"/>
      <c r="T902" s="16"/>
      <c r="U902" s="16"/>
      <c r="V902" s="16">
        <v>28606.949999999997</v>
      </c>
      <c r="W902" s="16">
        <v>2139.21</v>
      </c>
      <c r="X902" s="16"/>
      <c r="Y902" s="16"/>
      <c r="Z902" s="16"/>
      <c r="AA902" s="16"/>
      <c r="AB902" s="16">
        <f t="shared" si="121"/>
        <v>110898.68000000002</v>
      </c>
      <c r="AC902" s="15">
        <v>153</v>
      </c>
      <c r="AD902" s="17">
        <f t="shared" si="115"/>
        <v>724.82797385620927</v>
      </c>
    </row>
    <row r="903" spans="2:30" x14ac:dyDescent="0.35">
      <c r="B903" s="20">
        <v>6174</v>
      </c>
      <c r="C903" s="19" t="s">
        <v>1314</v>
      </c>
      <c r="D903" s="15" t="s">
        <v>1538</v>
      </c>
      <c r="E903" s="15" t="str">
        <f t="shared" si="116"/>
        <v>ENFERMERA</v>
      </c>
      <c r="F903" s="15" t="str">
        <f t="shared" si="117"/>
        <v>EMPLEADO</v>
      </c>
      <c r="G903" s="19" t="s">
        <v>99</v>
      </c>
      <c r="H903" s="19">
        <f t="shared" si="118"/>
        <v>153</v>
      </c>
      <c r="I903" s="18">
        <f t="shared" si="119"/>
        <v>0</v>
      </c>
      <c r="J903" s="18">
        <f t="shared" si="120"/>
        <v>14</v>
      </c>
      <c r="K903" s="15" t="s">
        <v>8</v>
      </c>
      <c r="L903" s="16">
        <v>40771.039999999994</v>
      </c>
      <c r="M903" s="16">
        <v>8850</v>
      </c>
      <c r="N903" s="16">
        <v>1578</v>
      </c>
      <c r="O903" s="16">
        <v>3852.9</v>
      </c>
      <c r="P903" s="16">
        <v>3852.9</v>
      </c>
      <c r="Q903" s="16"/>
      <c r="R903" s="16"/>
      <c r="S903" s="16"/>
      <c r="T903" s="16"/>
      <c r="U903" s="16"/>
      <c r="V903" s="16">
        <v>21449.93</v>
      </c>
      <c r="W903" s="16">
        <v>1542.71</v>
      </c>
      <c r="X903" s="16"/>
      <c r="Y903" s="16"/>
      <c r="Z903" s="16"/>
      <c r="AA903" s="16">
        <v>3820.04</v>
      </c>
      <c r="AB903" s="16">
        <f t="shared" si="121"/>
        <v>78077.440000000002</v>
      </c>
      <c r="AC903" s="15">
        <v>153</v>
      </c>
      <c r="AD903" s="17">
        <f t="shared" si="115"/>
        <v>510.31006535947716</v>
      </c>
    </row>
    <row r="904" spans="2:30" x14ac:dyDescent="0.35">
      <c r="B904" s="20">
        <v>6175</v>
      </c>
      <c r="C904" s="19" t="s">
        <v>1316</v>
      </c>
      <c r="D904" s="15" t="s">
        <v>1538</v>
      </c>
      <c r="E904" s="15" t="str">
        <f t="shared" si="116"/>
        <v>AUXILIAR LABORATORIO QUIMICO</v>
      </c>
      <c r="F904" s="15" t="str">
        <f t="shared" si="117"/>
        <v>EMPLEADO</v>
      </c>
      <c r="G904" s="19" t="s">
        <v>258</v>
      </c>
      <c r="H904" s="19">
        <f t="shared" si="118"/>
        <v>153</v>
      </c>
      <c r="I904" s="18">
        <f t="shared" si="119"/>
        <v>0</v>
      </c>
      <c r="J904" s="18">
        <f t="shared" si="120"/>
        <v>0</v>
      </c>
      <c r="K904" s="15" t="s">
        <v>8</v>
      </c>
      <c r="L904" s="16">
        <v>39218.75</v>
      </c>
      <c r="M904" s="16">
        <v>8850</v>
      </c>
      <c r="N904" s="16">
        <v>1037.5</v>
      </c>
      <c r="O904" s="16">
        <v>4025.65</v>
      </c>
      <c r="P904" s="16">
        <v>4025.65</v>
      </c>
      <c r="Q904" s="16">
        <v>537.5</v>
      </c>
      <c r="R904" s="16"/>
      <c r="S904" s="16">
        <v>331.26</v>
      </c>
      <c r="T904" s="16">
        <v>22476.430000000004</v>
      </c>
      <c r="U904" s="16"/>
      <c r="V904" s="16">
        <v>34002.339999999997</v>
      </c>
      <c r="W904" s="16">
        <v>2142.4899999999998</v>
      </c>
      <c r="X904" s="16"/>
      <c r="Y904" s="16"/>
      <c r="Z904" s="16"/>
      <c r="AA904" s="16"/>
      <c r="AB904" s="16">
        <f t="shared" si="121"/>
        <v>116647.57</v>
      </c>
      <c r="AC904" s="15">
        <v>153</v>
      </c>
      <c r="AD904" s="17">
        <f t="shared" si="115"/>
        <v>762.40241830065361</v>
      </c>
    </row>
    <row r="905" spans="2:30" x14ac:dyDescent="0.35">
      <c r="B905" s="20">
        <v>6176</v>
      </c>
      <c r="C905" s="19" t="s">
        <v>1317</v>
      </c>
      <c r="D905" s="15" t="s">
        <v>1538</v>
      </c>
      <c r="E905" s="15" t="str">
        <f t="shared" si="116"/>
        <v>AUXILIAR LABORATORIO QUIMICO</v>
      </c>
      <c r="F905" s="15" t="str">
        <f t="shared" si="117"/>
        <v>EMPLEADO</v>
      </c>
      <c r="G905" s="19" t="s">
        <v>892</v>
      </c>
      <c r="H905" s="19">
        <f t="shared" si="118"/>
        <v>153</v>
      </c>
      <c r="I905" s="18">
        <f t="shared" si="119"/>
        <v>1</v>
      </c>
      <c r="J905" s="18">
        <f t="shared" si="120"/>
        <v>0</v>
      </c>
      <c r="K905" s="15" t="s">
        <v>8</v>
      </c>
      <c r="L905" s="16">
        <v>39506.25</v>
      </c>
      <c r="M905" s="16">
        <v>8850</v>
      </c>
      <c r="N905" s="16">
        <v>750</v>
      </c>
      <c r="O905" s="16">
        <v>3150.02</v>
      </c>
      <c r="P905" s="16">
        <v>4025.65</v>
      </c>
      <c r="Q905" s="16">
        <v>537.5</v>
      </c>
      <c r="R905" s="16"/>
      <c r="S905" s="16">
        <v>326.57</v>
      </c>
      <c r="T905" s="16">
        <v>22476.430000000004</v>
      </c>
      <c r="U905" s="16"/>
      <c r="V905" s="16">
        <v>37572.67</v>
      </c>
      <c r="W905" s="16">
        <v>2227.34</v>
      </c>
      <c r="X905" s="16"/>
      <c r="Y905" s="16"/>
      <c r="Z905" s="16"/>
      <c r="AA905" s="16"/>
      <c r="AB905" s="16">
        <f t="shared" si="121"/>
        <v>119422.43</v>
      </c>
      <c r="AC905" s="15">
        <v>153</v>
      </c>
      <c r="AD905" s="17">
        <f t="shared" si="115"/>
        <v>780.53875816993457</v>
      </c>
    </row>
    <row r="906" spans="2:30" x14ac:dyDescent="0.35">
      <c r="B906" s="20">
        <v>6186</v>
      </c>
      <c r="C906" s="19" t="s">
        <v>1485</v>
      </c>
      <c r="D906" s="15" t="s">
        <v>1538</v>
      </c>
      <c r="E906" s="15" t="str">
        <f t="shared" si="116"/>
        <v>AUXILIAR INSTRUCTOR DE CAPACITACIÓN</v>
      </c>
      <c r="F906" s="15" t="str">
        <f t="shared" si="117"/>
        <v>EMPLEADO</v>
      </c>
      <c r="G906" s="19" t="s">
        <v>1539</v>
      </c>
      <c r="H906" s="19">
        <f t="shared" si="118"/>
        <v>153</v>
      </c>
      <c r="I906" s="18">
        <f t="shared" si="119"/>
        <v>0</v>
      </c>
      <c r="J906" s="18">
        <f t="shared" si="120"/>
        <v>0</v>
      </c>
      <c r="K906" s="15" t="s">
        <v>8</v>
      </c>
      <c r="L906" s="16">
        <v>42350.109999999986</v>
      </c>
      <c r="M906" s="16">
        <v>8850</v>
      </c>
      <c r="N906" s="16"/>
      <c r="O906" s="16">
        <v>4235.04</v>
      </c>
      <c r="P906" s="16">
        <v>4235.04</v>
      </c>
      <c r="Q906" s="16"/>
      <c r="R906" s="16"/>
      <c r="S906" s="16">
        <v>131.5</v>
      </c>
      <c r="T906" s="16"/>
      <c r="U906" s="16"/>
      <c r="V906" s="16"/>
      <c r="W906" s="16">
        <v>1098.68</v>
      </c>
      <c r="X906" s="16"/>
      <c r="Y906" s="16"/>
      <c r="Z906" s="16"/>
      <c r="AA906" s="16"/>
      <c r="AB906" s="16">
        <f t="shared" si="121"/>
        <v>60900.369999999988</v>
      </c>
      <c r="AC906" s="15">
        <v>153</v>
      </c>
      <c r="AD906" s="17">
        <f t="shared" si="115"/>
        <v>398.04163398692805</v>
      </c>
    </row>
    <row r="907" spans="2:30" x14ac:dyDescent="0.35">
      <c r="B907" s="20">
        <v>6191</v>
      </c>
      <c r="C907" s="19" t="s">
        <v>1327</v>
      </c>
      <c r="D907" s="15" t="s">
        <v>1538</v>
      </c>
      <c r="E907" s="15" t="str">
        <f t="shared" si="116"/>
        <v>COORD. ECOLOGIA Y MEDIO AMBIENTE</v>
      </c>
      <c r="F907" s="15" t="str">
        <f t="shared" si="117"/>
        <v>EMPLEADO</v>
      </c>
      <c r="G907" s="19" t="s">
        <v>41</v>
      </c>
      <c r="H907" s="19">
        <f t="shared" si="118"/>
        <v>153</v>
      </c>
      <c r="I907" s="18">
        <f t="shared" si="119"/>
        <v>0</v>
      </c>
      <c r="J907" s="18">
        <f t="shared" si="120"/>
        <v>0</v>
      </c>
      <c r="K907" s="15" t="s">
        <v>8</v>
      </c>
      <c r="L907" s="16">
        <v>109757.69999999998</v>
      </c>
      <c r="M907" s="16">
        <v>8850</v>
      </c>
      <c r="N907" s="16">
        <v>4248</v>
      </c>
      <c r="O907" s="16">
        <v>11400.57</v>
      </c>
      <c r="P907" s="16">
        <v>11400.57</v>
      </c>
      <c r="Q907" s="16"/>
      <c r="R907" s="16"/>
      <c r="S907" s="16"/>
      <c r="T907" s="16">
        <v>4360.25</v>
      </c>
      <c r="U907" s="16"/>
      <c r="V907" s="16"/>
      <c r="W907" s="16">
        <v>3171.87</v>
      </c>
      <c r="X907" s="16"/>
      <c r="Y907" s="16"/>
      <c r="Z907" s="16"/>
      <c r="AA907" s="16"/>
      <c r="AB907" s="16">
        <f t="shared" si="121"/>
        <v>153188.96</v>
      </c>
      <c r="AC907" s="15">
        <v>153</v>
      </c>
      <c r="AD907" s="17">
        <f t="shared" si="115"/>
        <v>1001.2350326797385</v>
      </c>
    </row>
    <row r="908" spans="2:30" x14ac:dyDescent="0.35">
      <c r="B908" s="20">
        <v>7001</v>
      </c>
      <c r="C908" s="19" t="s">
        <v>1329</v>
      </c>
      <c r="D908" s="15" t="s">
        <v>1538</v>
      </c>
      <c r="E908" s="15" t="str">
        <f t="shared" si="116"/>
        <v>ASISTTE MANTTO ELECTRICO</v>
      </c>
      <c r="F908" s="15" t="str">
        <f t="shared" si="117"/>
        <v>EMPLEADO</v>
      </c>
      <c r="G908" s="19" t="s">
        <v>1233</v>
      </c>
      <c r="H908" s="19">
        <f t="shared" si="118"/>
        <v>153</v>
      </c>
      <c r="I908" s="18">
        <f t="shared" si="119"/>
        <v>0</v>
      </c>
      <c r="J908" s="18">
        <f t="shared" si="120"/>
        <v>0</v>
      </c>
      <c r="K908" s="15" t="s">
        <v>8</v>
      </c>
      <c r="L908" s="16">
        <v>57172.999999999993</v>
      </c>
      <c r="M908" s="16">
        <v>8850</v>
      </c>
      <c r="N908" s="16">
        <v>4822.16</v>
      </c>
      <c r="O908" s="16">
        <v>5681.6900000000005</v>
      </c>
      <c r="P908" s="16">
        <v>6199.52</v>
      </c>
      <c r="Q908" s="16"/>
      <c r="R908" s="16"/>
      <c r="S908" s="16"/>
      <c r="T908" s="16"/>
      <c r="U908" s="16">
        <v>94314.559999999998</v>
      </c>
      <c r="V908" s="16">
        <v>7904.58</v>
      </c>
      <c r="W908" s="16">
        <v>3755.94</v>
      </c>
      <c r="X908" s="16"/>
      <c r="Y908" s="16"/>
      <c r="Z908" s="16"/>
      <c r="AA908" s="16"/>
      <c r="AB908" s="16">
        <f t="shared" si="121"/>
        <v>188701.44999999998</v>
      </c>
      <c r="AC908" s="15">
        <v>153</v>
      </c>
      <c r="AD908" s="17">
        <f t="shared" si="115"/>
        <v>1233.3428104575162</v>
      </c>
    </row>
    <row r="909" spans="2:30" x14ac:dyDescent="0.35">
      <c r="B909" s="20">
        <v>7002</v>
      </c>
      <c r="C909" s="19" t="s">
        <v>1331</v>
      </c>
      <c r="D909" s="15" t="s">
        <v>1538</v>
      </c>
      <c r="E909" s="15" t="str">
        <f t="shared" si="116"/>
        <v>SUPERVISOR MANTTO ELECTRICO</v>
      </c>
      <c r="F909" s="15" t="str">
        <f t="shared" si="117"/>
        <v>EMPLEADO</v>
      </c>
      <c r="G909" s="19" t="s">
        <v>1189</v>
      </c>
      <c r="H909" s="19">
        <f t="shared" si="118"/>
        <v>153</v>
      </c>
      <c r="I909" s="18">
        <f t="shared" si="119"/>
        <v>0</v>
      </c>
      <c r="J909" s="18">
        <f t="shared" si="120"/>
        <v>0</v>
      </c>
      <c r="K909" s="15" t="s">
        <v>8</v>
      </c>
      <c r="L909" s="16">
        <v>58857.399999999994</v>
      </c>
      <c r="M909" s="16">
        <v>8850</v>
      </c>
      <c r="N909" s="16">
        <v>3137.76</v>
      </c>
      <c r="O909" s="16">
        <v>6161.02</v>
      </c>
      <c r="P909" s="16">
        <v>6199.52</v>
      </c>
      <c r="Q909" s="16"/>
      <c r="R909" s="16"/>
      <c r="S909" s="16"/>
      <c r="T909" s="16"/>
      <c r="U909" s="16">
        <v>94314.559999999998</v>
      </c>
      <c r="V909" s="16"/>
      <c r="W909" s="16">
        <v>3607.24</v>
      </c>
      <c r="X909" s="16"/>
      <c r="Y909" s="16"/>
      <c r="Z909" s="16"/>
      <c r="AA909" s="16"/>
      <c r="AB909" s="16">
        <f t="shared" si="121"/>
        <v>181127.5</v>
      </c>
      <c r="AC909" s="15">
        <v>153</v>
      </c>
      <c r="AD909" s="17">
        <f t="shared" si="115"/>
        <v>1183.8398692810458</v>
      </c>
    </row>
    <row r="910" spans="2:30" x14ac:dyDescent="0.35">
      <c r="B910" s="20">
        <v>8001</v>
      </c>
      <c r="C910" s="19" t="s">
        <v>1333</v>
      </c>
      <c r="D910" s="15" t="s">
        <v>1538</v>
      </c>
      <c r="E910" s="15" t="str">
        <f t="shared" si="116"/>
        <v>AUXILIAR ADMINISTRATIVO</v>
      </c>
      <c r="F910" s="15" t="str">
        <f t="shared" si="117"/>
        <v>OTRO</v>
      </c>
      <c r="G910" s="19" t="s">
        <v>41</v>
      </c>
      <c r="H910" s="19">
        <f t="shared" si="118"/>
        <v>153</v>
      </c>
      <c r="I910" s="18">
        <f t="shared" si="119"/>
        <v>0</v>
      </c>
      <c r="J910" s="18">
        <f t="shared" si="120"/>
        <v>0</v>
      </c>
      <c r="K910" s="15" t="s">
        <v>776</v>
      </c>
      <c r="L910" s="16">
        <v>40256.25</v>
      </c>
      <c r="M910" s="16">
        <v>8850</v>
      </c>
      <c r="N910" s="16"/>
      <c r="O910" s="16">
        <v>4025.65</v>
      </c>
      <c r="P910" s="16">
        <v>4025.65</v>
      </c>
      <c r="Q910" s="16">
        <v>1612.5</v>
      </c>
      <c r="R910" s="16">
        <v>5262.5</v>
      </c>
      <c r="S910" s="16">
        <v>657.82999999999993</v>
      </c>
      <c r="T910" s="16"/>
      <c r="U910" s="16">
        <v>4841.5</v>
      </c>
      <c r="V910" s="16">
        <v>19755.46</v>
      </c>
      <c r="W910" s="16">
        <v>1687.39</v>
      </c>
      <c r="X910" s="16"/>
      <c r="Y910" s="16"/>
      <c r="Z910" s="16"/>
      <c r="AA910" s="16"/>
      <c r="AB910" s="16">
        <f t="shared" si="121"/>
        <v>90974.73</v>
      </c>
      <c r="AC910" s="15">
        <v>153</v>
      </c>
      <c r="AD910" s="17">
        <f t="shared" si="115"/>
        <v>594.60607843137257</v>
      </c>
    </row>
    <row r="911" spans="2:30" x14ac:dyDescent="0.35">
      <c r="B911" s="20">
        <v>8002</v>
      </c>
      <c r="C911" s="19" t="s">
        <v>1336</v>
      </c>
      <c r="D911" s="15" t="s">
        <v>1538</v>
      </c>
      <c r="E911" s="15" t="str">
        <f t="shared" si="116"/>
        <v>VIGILANTE Y/O VELADOR</v>
      </c>
      <c r="F911" s="15" t="str">
        <f t="shared" si="117"/>
        <v>OTRO</v>
      </c>
      <c r="G911" s="19" t="s">
        <v>41</v>
      </c>
      <c r="H911" s="19">
        <f t="shared" si="118"/>
        <v>153</v>
      </c>
      <c r="I911" s="18">
        <f t="shared" si="119"/>
        <v>0</v>
      </c>
      <c r="J911" s="18">
        <f t="shared" si="120"/>
        <v>0</v>
      </c>
      <c r="K911" s="15" t="s">
        <v>776</v>
      </c>
      <c r="L911" s="16">
        <v>40256.25</v>
      </c>
      <c r="M911" s="16">
        <v>8850</v>
      </c>
      <c r="N911" s="16"/>
      <c r="O911" s="16">
        <v>4025.65</v>
      </c>
      <c r="P911" s="16">
        <v>4025.65</v>
      </c>
      <c r="Q911" s="16">
        <v>1612.5</v>
      </c>
      <c r="R911" s="16"/>
      <c r="S911" s="16"/>
      <c r="T911" s="16"/>
      <c r="U911" s="16"/>
      <c r="V911" s="16">
        <v>17155.75</v>
      </c>
      <c r="W911" s="16">
        <v>1401.75</v>
      </c>
      <c r="X911" s="16"/>
      <c r="Y911" s="16"/>
      <c r="Z911" s="16"/>
      <c r="AA911" s="16"/>
      <c r="AB911" s="16">
        <f t="shared" si="121"/>
        <v>77327.55</v>
      </c>
      <c r="AC911" s="15">
        <v>153</v>
      </c>
      <c r="AD911" s="17">
        <f t="shared" si="115"/>
        <v>505.40882352941179</v>
      </c>
    </row>
    <row r="912" spans="2:30" x14ac:dyDescent="0.35">
      <c r="B912" s="20">
        <v>8003</v>
      </c>
      <c r="C912" s="19" t="s">
        <v>1337</v>
      </c>
      <c r="D912" s="15" t="s">
        <v>1538</v>
      </c>
      <c r="E912" s="15" t="str">
        <f t="shared" si="116"/>
        <v>VIGILANTE Y/O VELADOR</v>
      </c>
      <c r="F912" s="15" t="str">
        <f t="shared" si="117"/>
        <v>OTRO</v>
      </c>
      <c r="G912" s="19" t="s">
        <v>41</v>
      </c>
      <c r="H912" s="19">
        <f t="shared" si="118"/>
        <v>153</v>
      </c>
      <c r="I912" s="18">
        <f t="shared" si="119"/>
        <v>0</v>
      </c>
      <c r="J912" s="18">
        <f t="shared" si="120"/>
        <v>0</v>
      </c>
      <c r="K912" s="15" t="s">
        <v>776</v>
      </c>
      <c r="L912" s="16">
        <v>40256.25</v>
      </c>
      <c r="M912" s="16">
        <v>8850</v>
      </c>
      <c r="N912" s="16"/>
      <c r="O912" s="16">
        <v>4025.65</v>
      </c>
      <c r="P912" s="16">
        <v>4025.65</v>
      </c>
      <c r="Q912" s="16">
        <v>1612.5</v>
      </c>
      <c r="R912" s="16"/>
      <c r="S912" s="16"/>
      <c r="T912" s="16"/>
      <c r="U912" s="16"/>
      <c r="V912" s="16">
        <v>17155.75</v>
      </c>
      <c r="W912" s="16">
        <v>1401.75</v>
      </c>
      <c r="X912" s="16"/>
      <c r="Y912" s="16"/>
      <c r="Z912" s="16"/>
      <c r="AA912" s="16"/>
      <c r="AB912" s="16">
        <f t="shared" si="121"/>
        <v>77327.55</v>
      </c>
      <c r="AC912" s="15">
        <v>153</v>
      </c>
      <c r="AD912" s="17">
        <f t="shared" si="115"/>
        <v>505.40882352941179</v>
      </c>
    </row>
    <row r="913" spans="2:30" x14ac:dyDescent="0.35">
      <c r="B913" s="20">
        <v>8004</v>
      </c>
      <c r="C913" s="19" t="s">
        <v>1338</v>
      </c>
      <c r="D913" s="15" t="s">
        <v>1538</v>
      </c>
      <c r="E913" s="15" t="str">
        <f t="shared" si="116"/>
        <v>VIGILANTE Y/O VELADOR</v>
      </c>
      <c r="F913" s="15" t="str">
        <f t="shared" si="117"/>
        <v>OTRO</v>
      </c>
      <c r="G913" s="19" t="s">
        <v>41</v>
      </c>
      <c r="H913" s="19">
        <f t="shared" si="118"/>
        <v>153</v>
      </c>
      <c r="I913" s="18">
        <f t="shared" si="119"/>
        <v>0</v>
      </c>
      <c r="J913" s="18">
        <f t="shared" si="120"/>
        <v>0</v>
      </c>
      <c r="K913" s="15" t="s">
        <v>776</v>
      </c>
      <c r="L913" s="16">
        <v>40256.25</v>
      </c>
      <c r="M913" s="16">
        <v>8850</v>
      </c>
      <c r="N913" s="16"/>
      <c r="O913" s="16">
        <v>4025.65</v>
      </c>
      <c r="P913" s="16">
        <v>4025.65</v>
      </c>
      <c r="Q913" s="16">
        <v>1612.5</v>
      </c>
      <c r="R913" s="16"/>
      <c r="S913" s="16"/>
      <c r="T913" s="16"/>
      <c r="U913" s="16"/>
      <c r="V913" s="16">
        <v>17155.75</v>
      </c>
      <c r="W913" s="16">
        <v>1401.75</v>
      </c>
      <c r="X913" s="16"/>
      <c r="Y913" s="16"/>
      <c r="Z913" s="16"/>
      <c r="AA913" s="16"/>
      <c r="AB913" s="16">
        <f t="shared" si="121"/>
        <v>77327.55</v>
      </c>
      <c r="AC913" s="15">
        <v>153</v>
      </c>
      <c r="AD913" s="17">
        <f t="shared" si="115"/>
        <v>505.40882352941179</v>
      </c>
    </row>
    <row r="914" spans="2:30" x14ac:dyDescent="0.35">
      <c r="B914" s="20">
        <v>9002</v>
      </c>
      <c r="C914" s="19" t="s">
        <v>1340</v>
      </c>
      <c r="D914" s="15" t="s">
        <v>1538</v>
      </c>
      <c r="E914" s="15" t="str">
        <f t="shared" si="116"/>
        <v>ADMINISTRADOR DE INVENTARIOS</v>
      </c>
      <c r="F914" s="15" t="str">
        <f t="shared" si="117"/>
        <v>EMPLEADO</v>
      </c>
      <c r="G914" s="19" t="s">
        <v>1342</v>
      </c>
      <c r="H914" s="19">
        <f t="shared" si="118"/>
        <v>153</v>
      </c>
      <c r="I914" s="18">
        <f t="shared" si="119"/>
        <v>0</v>
      </c>
      <c r="J914" s="18">
        <f t="shared" si="120"/>
        <v>0</v>
      </c>
      <c r="K914" s="15" t="s">
        <v>8</v>
      </c>
      <c r="L914" s="16">
        <v>50172.119999999988</v>
      </c>
      <c r="M914" s="16">
        <v>8850</v>
      </c>
      <c r="N914" s="16">
        <v>5382.04</v>
      </c>
      <c r="O914" s="16">
        <v>5555.42</v>
      </c>
      <c r="P914" s="16">
        <v>5555.42</v>
      </c>
      <c r="Q914" s="16"/>
      <c r="R914" s="16"/>
      <c r="S914" s="16"/>
      <c r="T914" s="16"/>
      <c r="U914" s="16">
        <v>42121.05</v>
      </c>
      <c r="V914" s="16">
        <v>16376.900000000001</v>
      </c>
      <c r="W914" s="16">
        <v>2872.91</v>
      </c>
      <c r="X914" s="16"/>
      <c r="Y914" s="16"/>
      <c r="Z914" s="16"/>
      <c r="AA914" s="16"/>
      <c r="AB914" s="16">
        <f t="shared" si="121"/>
        <v>136885.85999999999</v>
      </c>
      <c r="AC914" s="15">
        <v>153</v>
      </c>
      <c r="AD914" s="17">
        <f t="shared" si="115"/>
        <v>894.67882352941172</v>
      </c>
    </row>
    <row r="915" spans="2:30" x14ac:dyDescent="0.35">
      <c r="B915" s="20">
        <v>9003</v>
      </c>
      <c r="C915" s="19" t="s">
        <v>1343</v>
      </c>
      <c r="D915" s="15" t="s">
        <v>1538</v>
      </c>
      <c r="E915" s="15" t="str">
        <f t="shared" si="116"/>
        <v>SUPERVISOR DE ALMACEN ALTERNO</v>
      </c>
      <c r="F915" s="15" t="str">
        <f t="shared" si="117"/>
        <v>EMPLEADO</v>
      </c>
      <c r="G915" s="19" t="s">
        <v>794</v>
      </c>
      <c r="H915" s="19">
        <f t="shared" si="118"/>
        <v>153</v>
      </c>
      <c r="I915" s="18">
        <f t="shared" si="119"/>
        <v>0</v>
      </c>
      <c r="J915" s="18">
        <f t="shared" si="120"/>
        <v>0</v>
      </c>
      <c r="K915" s="15" t="s">
        <v>8</v>
      </c>
      <c r="L915" s="16">
        <v>58886.28</v>
      </c>
      <c r="M915" s="16">
        <v>8850</v>
      </c>
      <c r="N915" s="16">
        <v>3108.88</v>
      </c>
      <c r="O915" s="16">
        <v>6199.52</v>
      </c>
      <c r="P915" s="16">
        <v>6199.52</v>
      </c>
      <c r="Q915" s="16"/>
      <c r="R915" s="16"/>
      <c r="S915" s="16"/>
      <c r="T915" s="16"/>
      <c r="U915" s="16">
        <v>29733.160000000003</v>
      </c>
      <c r="V915" s="16">
        <v>50456.85</v>
      </c>
      <c r="W915" s="16">
        <v>3308.18</v>
      </c>
      <c r="X915" s="16"/>
      <c r="Y915" s="16"/>
      <c r="Z915" s="16"/>
      <c r="AA915" s="16"/>
      <c r="AB915" s="16">
        <f t="shared" si="121"/>
        <v>166742.39000000001</v>
      </c>
      <c r="AC915" s="15">
        <v>153</v>
      </c>
      <c r="AD915" s="17">
        <f t="shared" si="115"/>
        <v>1089.8195424836601</v>
      </c>
    </row>
    <row r="916" spans="2:30" x14ac:dyDescent="0.35">
      <c r="B916" s="20">
        <v>9004</v>
      </c>
      <c r="C916" s="19" t="s">
        <v>1345</v>
      </c>
      <c r="D916" s="15" t="s">
        <v>1538</v>
      </c>
      <c r="E916" s="15" t="str">
        <f t="shared" si="116"/>
        <v>AUXILIAR DE ALMACEN ALTERNO</v>
      </c>
      <c r="F916" s="15" t="str">
        <f t="shared" si="117"/>
        <v>SINDICALIZADO</v>
      </c>
      <c r="G916" s="19" t="s">
        <v>794</v>
      </c>
      <c r="H916" s="19">
        <f t="shared" si="118"/>
        <v>153</v>
      </c>
      <c r="I916" s="18">
        <f t="shared" si="119"/>
        <v>0</v>
      </c>
      <c r="J916" s="18">
        <f t="shared" si="120"/>
        <v>0</v>
      </c>
      <c r="K916" s="15" t="s">
        <v>8</v>
      </c>
      <c r="L916" s="16">
        <v>48293.19999999999</v>
      </c>
      <c r="M916" s="16">
        <v>8850</v>
      </c>
      <c r="N916" s="16">
        <v>2268.65</v>
      </c>
      <c r="O916" s="16">
        <v>4590.6900000000005</v>
      </c>
      <c r="P916" s="16">
        <v>5056.2099999999991</v>
      </c>
      <c r="Q916" s="16">
        <v>675.1</v>
      </c>
      <c r="R916" s="16"/>
      <c r="S916" s="16">
        <v>1489.57</v>
      </c>
      <c r="T916" s="16"/>
      <c r="U916" s="16">
        <v>24839</v>
      </c>
      <c r="V916" s="16">
        <v>39310.910000000003</v>
      </c>
      <c r="W916" s="16">
        <v>2693.71</v>
      </c>
      <c r="X916" s="16"/>
      <c r="Y916" s="16"/>
      <c r="Z916" s="16"/>
      <c r="AA916" s="16"/>
      <c r="AB916" s="16">
        <f t="shared" si="121"/>
        <v>138067.04</v>
      </c>
      <c r="AC916" s="15">
        <v>153</v>
      </c>
      <c r="AD916" s="17">
        <f t="shared" si="115"/>
        <v>902.39895424836607</v>
      </c>
    </row>
    <row r="917" spans="2:30" x14ac:dyDescent="0.35">
      <c r="B917" s="20">
        <v>9005</v>
      </c>
      <c r="C917" s="19" t="s">
        <v>1347</v>
      </c>
      <c r="D917" s="15" t="s">
        <v>1538</v>
      </c>
      <c r="E917" s="15" t="str">
        <f t="shared" si="116"/>
        <v>AUXILIAR DE ALMACEN ALTERNO</v>
      </c>
      <c r="F917" s="15" t="str">
        <f t="shared" si="117"/>
        <v>SINDICALIZADO</v>
      </c>
      <c r="G917" s="19" t="s">
        <v>794</v>
      </c>
      <c r="H917" s="19">
        <f t="shared" si="118"/>
        <v>153</v>
      </c>
      <c r="I917" s="18">
        <f t="shared" si="119"/>
        <v>0</v>
      </c>
      <c r="J917" s="18">
        <f t="shared" si="120"/>
        <v>5</v>
      </c>
      <c r="K917" s="15" t="s">
        <v>8</v>
      </c>
      <c r="L917" s="16">
        <v>46652.549999999996</v>
      </c>
      <c r="M917" s="16">
        <v>8850</v>
      </c>
      <c r="N917" s="16">
        <v>3909.3</v>
      </c>
      <c r="O917" s="16">
        <v>3425.7499999999995</v>
      </c>
      <c r="P917" s="16">
        <v>4853.67</v>
      </c>
      <c r="Q917" s="16">
        <v>1350.2</v>
      </c>
      <c r="R917" s="16"/>
      <c r="S917" s="16">
        <v>1573.95</v>
      </c>
      <c r="T917" s="16"/>
      <c r="U917" s="16">
        <v>24839</v>
      </c>
      <c r="V917" s="16">
        <v>37704.850000000006</v>
      </c>
      <c r="W917" s="16">
        <v>2677.22</v>
      </c>
      <c r="X917" s="16"/>
      <c r="Y917" s="16"/>
      <c r="Z917" s="16">
        <v>337.55</v>
      </c>
      <c r="AA917" s="16">
        <v>1687.75</v>
      </c>
      <c r="AB917" s="16">
        <f t="shared" si="121"/>
        <v>133811.19000000003</v>
      </c>
      <c r="AC917" s="15">
        <v>153</v>
      </c>
      <c r="AD917" s="17">
        <f t="shared" si="115"/>
        <v>874.58294117647074</v>
      </c>
    </row>
    <row r="918" spans="2:30" x14ac:dyDescent="0.35">
      <c r="B918" s="20">
        <v>9007</v>
      </c>
      <c r="C918" s="19" t="s">
        <v>1348</v>
      </c>
      <c r="D918" s="15" t="s">
        <v>1538</v>
      </c>
      <c r="E918" s="15" t="str">
        <f t="shared" si="116"/>
        <v>AUXILIAR DE ALMACEN ALTERNO</v>
      </c>
      <c r="F918" s="15" t="str">
        <f t="shared" si="117"/>
        <v>SINDICALIZADO</v>
      </c>
      <c r="G918" s="19" t="s">
        <v>794</v>
      </c>
      <c r="H918" s="19">
        <f t="shared" si="118"/>
        <v>153</v>
      </c>
      <c r="I918" s="18">
        <f t="shared" si="119"/>
        <v>0</v>
      </c>
      <c r="J918" s="18">
        <f t="shared" si="120"/>
        <v>0</v>
      </c>
      <c r="K918" s="15" t="s">
        <v>8</v>
      </c>
      <c r="L918" s="16">
        <v>48677.849999999991</v>
      </c>
      <c r="M918" s="16">
        <v>8850</v>
      </c>
      <c r="N918" s="16">
        <v>1884</v>
      </c>
      <c r="O918" s="16">
        <v>4991.0499999999993</v>
      </c>
      <c r="P918" s="16">
        <v>5056.2099999999991</v>
      </c>
      <c r="Q918" s="16">
        <v>675.1</v>
      </c>
      <c r="R918" s="16"/>
      <c r="S918" s="16">
        <v>488.65999999999997</v>
      </c>
      <c r="T918" s="16"/>
      <c r="U918" s="16">
        <v>24839</v>
      </c>
      <c r="V918" s="16">
        <v>39310.910000000003</v>
      </c>
      <c r="W918" s="16">
        <v>2686.64</v>
      </c>
      <c r="X918" s="16"/>
      <c r="Y918" s="16"/>
      <c r="Z918" s="16"/>
      <c r="AA918" s="16"/>
      <c r="AB918" s="16">
        <f t="shared" si="121"/>
        <v>137459.42000000001</v>
      </c>
      <c r="AC918" s="15">
        <v>153</v>
      </c>
      <c r="AD918" s="17">
        <f t="shared" si="115"/>
        <v>898.42758169934643</v>
      </c>
    </row>
    <row r="919" spans="2:30" x14ac:dyDescent="0.35">
      <c r="B919" s="20">
        <v>9008</v>
      </c>
      <c r="C919" s="19" t="s">
        <v>1349</v>
      </c>
      <c r="D919" s="15" t="s">
        <v>1538</v>
      </c>
      <c r="E919" s="15" t="str">
        <f t="shared" si="116"/>
        <v>AUXILIAR DE ALMACEN ALTERNO</v>
      </c>
      <c r="F919" s="15" t="str">
        <f t="shared" si="117"/>
        <v>SINDICALIZADO</v>
      </c>
      <c r="G919" s="19" t="s">
        <v>1350</v>
      </c>
      <c r="H919" s="19">
        <f t="shared" si="118"/>
        <v>153</v>
      </c>
      <c r="I919" s="18">
        <f t="shared" si="119"/>
        <v>0</v>
      </c>
      <c r="J919" s="18">
        <f t="shared" si="120"/>
        <v>0</v>
      </c>
      <c r="K919" s="15" t="s">
        <v>8</v>
      </c>
      <c r="L919" s="16">
        <v>47233.45</v>
      </c>
      <c r="M919" s="16">
        <v>8850</v>
      </c>
      <c r="N919" s="16">
        <v>3328.4</v>
      </c>
      <c r="O919" s="16">
        <v>1966.44</v>
      </c>
      <c r="P919" s="16">
        <v>5056.2099999999991</v>
      </c>
      <c r="Q919" s="16">
        <v>1350.2</v>
      </c>
      <c r="R919" s="16"/>
      <c r="S919" s="16">
        <v>325.77999999999997</v>
      </c>
      <c r="T919" s="16"/>
      <c r="U919" s="16">
        <v>24839</v>
      </c>
      <c r="V919" s="16">
        <v>39310.910000000003</v>
      </c>
      <c r="W919" s="16">
        <v>2633.66</v>
      </c>
      <c r="X919" s="16"/>
      <c r="Y919" s="16"/>
      <c r="Z919" s="16"/>
      <c r="AA919" s="16"/>
      <c r="AB919" s="16">
        <f t="shared" si="121"/>
        <v>134894.05000000002</v>
      </c>
      <c r="AC919" s="15">
        <v>153</v>
      </c>
      <c r="AD919" s="17">
        <f t="shared" si="115"/>
        <v>881.66045751633999</v>
      </c>
    </row>
    <row r="920" spans="2:30" x14ac:dyDescent="0.35">
      <c r="B920" s="20">
        <v>9010</v>
      </c>
      <c r="C920" s="19" t="s">
        <v>1351</v>
      </c>
      <c r="D920" s="15" t="s">
        <v>1538</v>
      </c>
      <c r="E920" s="15" t="str">
        <f t="shared" si="116"/>
        <v>AUXILIAR DE ALMACEN ALTERNO</v>
      </c>
      <c r="F920" s="15" t="str">
        <f t="shared" si="117"/>
        <v>SINDICALIZADO</v>
      </c>
      <c r="G920" s="19" t="s">
        <v>20</v>
      </c>
      <c r="H920" s="19">
        <f t="shared" si="118"/>
        <v>153</v>
      </c>
      <c r="I920" s="18">
        <f t="shared" si="119"/>
        <v>0</v>
      </c>
      <c r="J920" s="18">
        <f t="shared" si="120"/>
        <v>0</v>
      </c>
      <c r="K920" s="15" t="s">
        <v>8</v>
      </c>
      <c r="L920" s="16">
        <v>47665.19999999999</v>
      </c>
      <c r="M920" s="16">
        <v>8850</v>
      </c>
      <c r="N920" s="16">
        <v>2896.65</v>
      </c>
      <c r="O920" s="16">
        <v>3336.27</v>
      </c>
      <c r="P920" s="16">
        <v>5056.2099999999991</v>
      </c>
      <c r="Q920" s="16">
        <v>2025.3000000000002</v>
      </c>
      <c r="R920" s="16"/>
      <c r="S920" s="16">
        <v>1573.96</v>
      </c>
      <c r="T920" s="16"/>
      <c r="U920" s="16">
        <v>24839</v>
      </c>
      <c r="V920" s="16">
        <v>39310.910000000003</v>
      </c>
      <c r="W920" s="16">
        <v>2783.2</v>
      </c>
      <c r="X920" s="16"/>
      <c r="Y920" s="16"/>
      <c r="Z920" s="16"/>
      <c r="AA920" s="16"/>
      <c r="AB920" s="16">
        <f t="shared" si="121"/>
        <v>138336.70000000001</v>
      </c>
      <c r="AC920" s="15">
        <v>153</v>
      </c>
      <c r="AD920" s="17">
        <f t="shared" si="115"/>
        <v>904.16143790849685</v>
      </c>
    </row>
    <row r="921" spans="2:30" x14ac:dyDescent="0.35">
      <c r="B921" s="20">
        <v>9011</v>
      </c>
      <c r="C921" s="19" t="s">
        <v>1352</v>
      </c>
      <c r="D921" s="15" t="s">
        <v>1538</v>
      </c>
      <c r="E921" s="15" t="str">
        <f t="shared" si="116"/>
        <v>AUXILIAR DE ALMACEN GENERAL</v>
      </c>
      <c r="F921" s="15" t="str">
        <f t="shared" si="117"/>
        <v>SINDICALIZADO</v>
      </c>
      <c r="G921" s="19" t="s">
        <v>698</v>
      </c>
      <c r="H921" s="19">
        <f t="shared" si="118"/>
        <v>153</v>
      </c>
      <c r="I921" s="18">
        <f t="shared" si="119"/>
        <v>0</v>
      </c>
      <c r="J921" s="18">
        <f t="shared" si="120"/>
        <v>0</v>
      </c>
      <c r="K921" s="15" t="s">
        <v>8</v>
      </c>
      <c r="L921" s="16">
        <v>47735.849999999991</v>
      </c>
      <c r="M921" s="16">
        <v>8850</v>
      </c>
      <c r="N921" s="16">
        <v>2826</v>
      </c>
      <c r="O921" s="16">
        <v>5056.2099999999991</v>
      </c>
      <c r="P921" s="16">
        <v>5056.2099999999991</v>
      </c>
      <c r="Q921" s="16"/>
      <c r="R921" s="16"/>
      <c r="S921" s="16"/>
      <c r="T921" s="16"/>
      <c r="U921" s="16">
        <v>33785.25</v>
      </c>
      <c r="V921" s="16">
        <v>14366.66</v>
      </c>
      <c r="W921" s="16">
        <v>2329.34</v>
      </c>
      <c r="X921" s="16"/>
      <c r="Y921" s="16"/>
      <c r="Z921" s="16"/>
      <c r="AA921" s="16"/>
      <c r="AB921" s="16">
        <f t="shared" si="121"/>
        <v>120005.51999999999</v>
      </c>
      <c r="AC921" s="15">
        <v>153</v>
      </c>
      <c r="AD921" s="17">
        <f t="shared" si="115"/>
        <v>784.34980392156854</v>
      </c>
    </row>
    <row r="922" spans="2:30" x14ac:dyDescent="0.35">
      <c r="B922" s="20">
        <v>9013</v>
      </c>
      <c r="C922" s="19" t="s">
        <v>1354</v>
      </c>
      <c r="D922" s="15" t="s">
        <v>1538</v>
      </c>
      <c r="E922" s="15" t="str">
        <f t="shared" si="116"/>
        <v>AUXILIAR DE ALMACEN ALTERNO</v>
      </c>
      <c r="F922" s="15" t="str">
        <f t="shared" si="117"/>
        <v>SINDICALIZADO</v>
      </c>
      <c r="G922" s="19" t="s">
        <v>794</v>
      </c>
      <c r="H922" s="19">
        <f t="shared" si="118"/>
        <v>153</v>
      </c>
      <c r="I922" s="18">
        <f t="shared" si="119"/>
        <v>0</v>
      </c>
      <c r="J922" s="18">
        <f t="shared" si="120"/>
        <v>0</v>
      </c>
      <c r="K922" s="15" t="s">
        <v>8</v>
      </c>
      <c r="L922" s="16">
        <v>46652.549999999988</v>
      </c>
      <c r="M922" s="16">
        <v>8850</v>
      </c>
      <c r="N922" s="16">
        <v>3909.3</v>
      </c>
      <c r="O922" s="16">
        <v>5022.4599999999991</v>
      </c>
      <c r="P922" s="16">
        <v>5056.2099999999991</v>
      </c>
      <c r="Q922" s="16">
        <v>2025.3000000000002</v>
      </c>
      <c r="R922" s="16"/>
      <c r="S922" s="16">
        <v>1489.57</v>
      </c>
      <c r="T922" s="16"/>
      <c r="U922" s="16">
        <v>24839</v>
      </c>
      <c r="V922" s="16">
        <v>39310.910000000003</v>
      </c>
      <c r="W922" s="16">
        <v>2700.77</v>
      </c>
      <c r="X922" s="16"/>
      <c r="Y922" s="16"/>
      <c r="Z922" s="16"/>
      <c r="AA922" s="16"/>
      <c r="AB922" s="16">
        <f t="shared" si="121"/>
        <v>139856.06999999998</v>
      </c>
      <c r="AC922" s="15">
        <v>153</v>
      </c>
      <c r="AD922" s="17">
        <f t="shared" si="115"/>
        <v>914.09196078431353</v>
      </c>
    </row>
    <row r="923" spans="2:30" x14ac:dyDescent="0.35">
      <c r="B923" s="20">
        <v>9014</v>
      </c>
      <c r="C923" s="19" t="s">
        <v>1355</v>
      </c>
      <c r="D923" s="15" t="s">
        <v>1538</v>
      </c>
      <c r="E923" s="15" t="str">
        <f t="shared" si="116"/>
        <v>AUXILIAR DE ALMACEN ALTERNO</v>
      </c>
      <c r="F923" s="15" t="str">
        <f t="shared" si="117"/>
        <v>SINDICALIZADO</v>
      </c>
      <c r="G923" s="19" t="s">
        <v>452</v>
      </c>
      <c r="H923" s="19">
        <f t="shared" si="118"/>
        <v>153</v>
      </c>
      <c r="I923" s="18">
        <f t="shared" si="119"/>
        <v>0</v>
      </c>
      <c r="J923" s="18">
        <f t="shared" si="120"/>
        <v>0</v>
      </c>
      <c r="K923" s="15" t="s">
        <v>8</v>
      </c>
      <c r="L923" s="16">
        <v>48536.549999999988</v>
      </c>
      <c r="M923" s="16">
        <v>8850</v>
      </c>
      <c r="N923" s="16">
        <v>2025.3</v>
      </c>
      <c r="O923" s="16">
        <v>5056.2099999999991</v>
      </c>
      <c r="P923" s="16">
        <v>5056.2099999999991</v>
      </c>
      <c r="Q923" s="16">
        <v>2025.3000000000002</v>
      </c>
      <c r="R923" s="16"/>
      <c r="S923" s="16">
        <v>1579.84</v>
      </c>
      <c r="T923" s="16"/>
      <c r="U923" s="16">
        <v>24839</v>
      </c>
      <c r="V923" s="16">
        <v>39310.910000000003</v>
      </c>
      <c r="W923" s="16">
        <v>2694.89</v>
      </c>
      <c r="X923" s="16"/>
      <c r="Y923" s="16"/>
      <c r="Z923" s="16"/>
      <c r="AA923" s="16"/>
      <c r="AB923" s="16">
        <f t="shared" si="121"/>
        <v>139974.21000000002</v>
      </c>
      <c r="AC923" s="15">
        <v>153</v>
      </c>
      <c r="AD923" s="17">
        <f t="shared" si="115"/>
        <v>914.86411764705895</v>
      </c>
    </row>
    <row r="924" spans="2:30" x14ac:dyDescent="0.35">
      <c r="B924" s="20">
        <v>9015</v>
      </c>
      <c r="C924" s="19" t="s">
        <v>1356</v>
      </c>
      <c r="D924" s="15" t="s">
        <v>1538</v>
      </c>
      <c r="E924" s="15" t="str">
        <f t="shared" si="116"/>
        <v>AUXILIAR DE ALMACEN ALTERNO</v>
      </c>
      <c r="F924" s="15" t="str">
        <f t="shared" si="117"/>
        <v>SINDICALIZADO</v>
      </c>
      <c r="G924" s="19" t="s">
        <v>1357</v>
      </c>
      <c r="H924" s="19">
        <f t="shared" si="118"/>
        <v>153</v>
      </c>
      <c r="I924" s="18">
        <f t="shared" si="119"/>
        <v>1</v>
      </c>
      <c r="J924" s="18">
        <f t="shared" si="120"/>
        <v>0</v>
      </c>
      <c r="K924" s="15" t="s">
        <v>8</v>
      </c>
      <c r="L924" s="16">
        <v>48677.849999999991</v>
      </c>
      <c r="M924" s="16">
        <v>8850</v>
      </c>
      <c r="N924" s="16">
        <v>1884</v>
      </c>
      <c r="O924" s="16">
        <v>4382.67</v>
      </c>
      <c r="P924" s="16">
        <v>4549.88</v>
      </c>
      <c r="Q924" s="16"/>
      <c r="R924" s="16"/>
      <c r="S924" s="16">
        <v>669.23</v>
      </c>
      <c r="T924" s="16"/>
      <c r="U924" s="16">
        <v>24839</v>
      </c>
      <c r="V924" s="16">
        <v>39043.230000000003</v>
      </c>
      <c r="W924" s="16">
        <v>2641.9</v>
      </c>
      <c r="X924" s="16"/>
      <c r="Y924" s="16">
        <v>337.55</v>
      </c>
      <c r="Z924" s="16"/>
      <c r="AA924" s="16"/>
      <c r="AB924" s="16">
        <f t="shared" si="121"/>
        <v>135200.21</v>
      </c>
      <c r="AC924" s="15">
        <v>153</v>
      </c>
      <c r="AD924" s="17">
        <f t="shared" si="115"/>
        <v>883.66150326797379</v>
      </c>
    </row>
    <row r="925" spans="2:30" x14ac:dyDescent="0.35">
      <c r="B925" s="20">
        <v>9017</v>
      </c>
      <c r="C925" s="19" t="s">
        <v>1358</v>
      </c>
      <c r="D925" s="15" t="s">
        <v>1538</v>
      </c>
      <c r="E925" s="15" t="str">
        <f t="shared" si="116"/>
        <v>AUXILIAR DE ALMACEN GENERAL</v>
      </c>
      <c r="F925" s="15" t="str">
        <f t="shared" si="117"/>
        <v>EMPLEADO</v>
      </c>
      <c r="G925" s="19" t="s">
        <v>305</v>
      </c>
      <c r="H925" s="19">
        <f t="shared" si="118"/>
        <v>153</v>
      </c>
      <c r="I925" s="18">
        <f t="shared" si="119"/>
        <v>0</v>
      </c>
      <c r="J925" s="18">
        <f t="shared" si="120"/>
        <v>0</v>
      </c>
      <c r="K925" s="15" t="s">
        <v>8</v>
      </c>
      <c r="L925" s="16">
        <v>48677.849999999991</v>
      </c>
      <c r="M925" s="16">
        <v>8850</v>
      </c>
      <c r="N925" s="16">
        <v>1884</v>
      </c>
      <c r="O925" s="16">
        <v>5056.21</v>
      </c>
      <c r="P925" s="16">
        <v>5056.21</v>
      </c>
      <c r="Q925" s="16"/>
      <c r="R925" s="16"/>
      <c r="S925" s="16"/>
      <c r="T925" s="16"/>
      <c r="U925" s="16">
        <v>33785.25</v>
      </c>
      <c r="V925" s="16">
        <v>14366.66</v>
      </c>
      <c r="W925" s="16">
        <v>2329.34</v>
      </c>
      <c r="X925" s="16"/>
      <c r="Y925" s="16"/>
      <c r="Z925" s="16"/>
      <c r="AA925" s="16"/>
      <c r="AB925" s="16">
        <f t="shared" si="121"/>
        <v>120005.51999999999</v>
      </c>
      <c r="AC925" s="15">
        <v>153</v>
      </c>
      <c r="AD925" s="17">
        <f t="shared" si="115"/>
        <v>784.34980392156854</v>
      </c>
    </row>
    <row r="926" spans="2:30" x14ac:dyDescent="0.35">
      <c r="B926" s="20">
        <v>9019</v>
      </c>
      <c r="C926" s="19" t="s">
        <v>1359</v>
      </c>
      <c r="D926" s="15" t="s">
        <v>1538</v>
      </c>
      <c r="E926" s="15" t="str">
        <f t="shared" si="116"/>
        <v>AUXILIAR DE ALMACEN ALTERNO</v>
      </c>
      <c r="F926" s="15" t="str">
        <f t="shared" si="117"/>
        <v>SINDICALIZADO</v>
      </c>
      <c r="G926" s="19" t="s">
        <v>794</v>
      </c>
      <c r="H926" s="19">
        <f t="shared" si="118"/>
        <v>153</v>
      </c>
      <c r="I926" s="18">
        <f t="shared" si="119"/>
        <v>0</v>
      </c>
      <c r="J926" s="18">
        <f t="shared" si="120"/>
        <v>0</v>
      </c>
      <c r="K926" s="15" t="s">
        <v>8</v>
      </c>
      <c r="L926" s="16">
        <v>47060.749999999985</v>
      </c>
      <c r="M926" s="16">
        <v>8850</v>
      </c>
      <c r="N926" s="16">
        <v>3501.1</v>
      </c>
      <c r="O926" s="16">
        <v>4988.7</v>
      </c>
      <c r="P926" s="16">
        <v>5056.21</v>
      </c>
      <c r="Q926" s="16"/>
      <c r="R926" s="16"/>
      <c r="S926" s="16">
        <v>331.67</v>
      </c>
      <c r="T926" s="16"/>
      <c r="U926" s="16">
        <v>24839</v>
      </c>
      <c r="V926" s="16">
        <v>39310.910000000003</v>
      </c>
      <c r="W926" s="16">
        <v>2677.22</v>
      </c>
      <c r="X926" s="16"/>
      <c r="Y926" s="16"/>
      <c r="Z926" s="16"/>
      <c r="AA926" s="16"/>
      <c r="AB926" s="16">
        <f t="shared" si="121"/>
        <v>136615.55999999997</v>
      </c>
      <c r="AC926" s="15">
        <v>153</v>
      </c>
      <c r="AD926" s="17">
        <f t="shared" si="115"/>
        <v>892.91215686274484</v>
      </c>
    </row>
    <row r="927" spans="2:30" x14ac:dyDescent="0.35">
      <c r="B927" s="20">
        <v>9020</v>
      </c>
      <c r="C927" s="19" t="s">
        <v>1360</v>
      </c>
      <c r="D927" s="15" t="s">
        <v>1538</v>
      </c>
      <c r="E927" s="15" t="str">
        <f t="shared" si="116"/>
        <v>CHOFER DE ALMACEN</v>
      </c>
      <c r="F927" s="15" t="str">
        <f t="shared" si="117"/>
        <v>EMPLEADO</v>
      </c>
      <c r="G927" s="19" t="s">
        <v>1362</v>
      </c>
      <c r="H927" s="19">
        <f t="shared" si="118"/>
        <v>153</v>
      </c>
      <c r="I927" s="18">
        <f t="shared" si="119"/>
        <v>0</v>
      </c>
      <c r="J927" s="18">
        <f t="shared" si="120"/>
        <v>0</v>
      </c>
      <c r="K927" s="15" t="s">
        <v>8</v>
      </c>
      <c r="L927" s="16">
        <v>59685.159999999996</v>
      </c>
      <c r="M927" s="16">
        <v>8850</v>
      </c>
      <c r="N927" s="16">
        <v>2310</v>
      </c>
      <c r="O927" s="16">
        <v>6199.52</v>
      </c>
      <c r="P927" s="16">
        <v>6199.52</v>
      </c>
      <c r="Q927" s="16"/>
      <c r="R927" s="16"/>
      <c r="S927" s="16"/>
      <c r="T927" s="16"/>
      <c r="U927" s="16">
        <v>41963.209999999992</v>
      </c>
      <c r="V927" s="16"/>
      <c r="W927" s="16">
        <v>2490.98</v>
      </c>
      <c r="X927" s="16"/>
      <c r="Y927" s="16"/>
      <c r="Z927" s="16"/>
      <c r="AA927" s="16"/>
      <c r="AB927" s="16">
        <f t="shared" si="121"/>
        <v>127698.39</v>
      </c>
      <c r="AC927" s="15">
        <v>153</v>
      </c>
      <c r="AD927" s="17">
        <f t="shared" si="115"/>
        <v>834.63</v>
      </c>
    </row>
    <row r="928" spans="2:30" x14ac:dyDescent="0.35">
      <c r="B928" s="20">
        <v>9051</v>
      </c>
      <c r="C928" s="19" t="s">
        <v>1363</v>
      </c>
      <c r="D928" s="15" t="s">
        <v>1538</v>
      </c>
      <c r="E928" s="15" t="str">
        <f t="shared" si="116"/>
        <v>SUPERVISOR DE ALMACEN ALTERNO</v>
      </c>
      <c r="F928" s="15" t="str">
        <f t="shared" si="117"/>
        <v>EMPLEADO</v>
      </c>
      <c r="G928" s="19" t="s">
        <v>278</v>
      </c>
      <c r="H928" s="19">
        <f t="shared" si="118"/>
        <v>153</v>
      </c>
      <c r="I928" s="18">
        <f t="shared" si="119"/>
        <v>0</v>
      </c>
      <c r="J928" s="18">
        <f t="shared" si="120"/>
        <v>0</v>
      </c>
      <c r="K928" s="15" t="s">
        <v>776</v>
      </c>
      <c r="L928" s="16">
        <v>69724.359999999986</v>
      </c>
      <c r="M928" s="16">
        <v>8850</v>
      </c>
      <c r="N928" s="16"/>
      <c r="O928" s="16">
        <v>6972.4400000000014</v>
      </c>
      <c r="P928" s="16">
        <v>6972.4400000000014</v>
      </c>
      <c r="Q928" s="16"/>
      <c r="R928" s="16"/>
      <c r="S928" s="16"/>
      <c r="T928" s="16"/>
      <c r="U928" s="16">
        <v>38858.300000000003</v>
      </c>
      <c r="V928" s="16"/>
      <c r="W928" s="16">
        <v>2623.32</v>
      </c>
      <c r="X928" s="16"/>
      <c r="Y928" s="16"/>
      <c r="Z928" s="16"/>
      <c r="AA928" s="16"/>
      <c r="AB928" s="16">
        <f t="shared" si="121"/>
        <v>134000.85999999999</v>
      </c>
      <c r="AC928" s="15">
        <v>153</v>
      </c>
      <c r="AD928" s="17">
        <f t="shared" si="115"/>
        <v>875.82261437908483</v>
      </c>
    </row>
    <row r="929" spans="2:30" x14ac:dyDescent="0.35">
      <c r="B929" s="20">
        <v>9052</v>
      </c>
      <c r="C929" s="19" t="s">
        <v>1365</v>
      </c>
      <c r="D929" s="15" t="s">
        <v>1538</v>
      </c>
      <c r="E929" s="15" t="str">
        <f t="shared" si="116"/>
        <v>SUPERVISOR B ALMACEN ALTERNO</v>
      </c>
      <c r="F929" s="15" t="str">
        <f t="shared" si="117"/>
        <v>EMPLEADO</v>
      </c>
      <c r="G929" s="19" t="s">
        <v>41</v>
      </c>
      <c r="H929" s="19">
        <f t="shared" si="118"/>
        <v>153</v>
      </c>
      <c r="I929" s="18">
        <f t="shared" si="119"/>
        <v>0</v>
      </c>
      <c r="J929" s="18">
        <f t="shared" si="120"/>
        <v>0</v>
      </c>
      <c r="K929" s="15" t="s">
        <v>776</v>
      </c>
      <c r="L929" s="16">
        <v>49211.65</v>
      </c>
      <c r="M929" s="16">
        <v>8850</v>
      </c>
      <c r="N929" s="16">
        <v>1350.2</v>
      </c>
      <c r="O929" s="16">
        <v>5056.21</v>
      </c>
      <c r="P929" s="16">
        <v>5056.21</v>
      </c>
      <c r="Q929" s="16"/>
      <c r="R929" s="16"/>
      <c r="S929" s="16"/>
      <c r="T929" s="16"/>
      <c r="U929" s="16">
        <v>10872.359999999999</v>
      </c>
      <c r="V929" s="16"/>
      <c r="W929" s="16">
        <v>1532.39</v>
      </c>
      <c r="X929" s="16"/>
      <c r="Y929" s="16"/>
      <c r="Z929" s="16"/>
      <c r="AA929" s="16"/>
      <c r="AB929" s="16">
        <f t="shared" si="121"/>
        <v>81929.02</v>
      </c>
      <c r="AC929" s="15">
        <v>153</v>
      </c>
      <c r="AD929" s="17">
        <f t="shared" si="115"/>
        <v>535.48379084967326</v>
      </c>
    </row>
    <row r="930" spans="2:30" x14ac:dyDescent="0.35">
      <c r="B930" s="20">
        <v>9053</v>
      </c>
      <c r="C930" s="19" t="s">
        <v>1367</v>
      </c>
      <c r="D930" s="15" t="s">
        <v>1538</v>
      </c>
      <c r="E930" s="15" t="str">
        <f t="shared" si="116"/>
        <v>AUXILIAR GENERAL</v>
      </c>
      <c r="F930" s="15" t="str">
        <f t="shared" si="117"/>
        <v>EMPLEADO</v>
      </c>
      <c r="G930" s="19" t="s">
        <v>41</v>
      </c>
      <c r="H930" s="19">
        <f t="shared" si="118"/>
        <v>153</v>
      </c>
      <c r="I930" s="18">
        <f t="shared" si="119"/>
        <v>0</v>
      </c>
      <c r="J930" s="18">
        <f t="shared" si="120"/>
        <v>0</v>
      </c>
      <c r="K930" s="15" t="s">
        <v>776</v>
      </c>
      <c r="L930" s="16">
        <v>40256.25</v>
      </c>
      <c r="M930" s="16">
        <v>8850</v>
      </c>
      <c r="N930" s="16"/>
      <c r="O930" s="16">
        <v>4025.65</v>
      </c>
      <c r="P930" s="16">
        <v>4025.65</v>
      </c>
      <c r="Q930" s="16"/>
      <c r="R930" s="16"/>
      <c r="S930" s="16"/>
      <c r="T930" s="16"/>
      <c r="U930" s="16"/>
      <c r="V930" s="16"/>
      <c r="W930" s="16">
        <v>1035</v>
      </c>
      <c r="X930" s="16"/>
      <c r="Y930" s="16"/>
      <c r="Z930" s="16"/>
      <c r="AA930" s="16"/>
      <c r="AB930" s="16">
        <f t="shared" si="121"/>
        <v>58192.55</v>
      </c>
      <c r="AC930" s="15">
        <v>153</v>
      </c>
      <c r="AD930" s="17">
        <f t="shared" si="115"/>
        <v>380.34346405228757</v>
      </c>
    </row>
    <row r="931" spans="2:30" x14ac:dyDescent="0.35">
      <c r="B931" s="20">
        <v>9055</v>
      </c>
      <c r="C931" s="19" t="s">
        <v>1368</v>
      </c>
      <c r="D931" s="15" t="s">
        <v>1538</v>
      </c>
      <c r="E931" s="15" t="str">
        <f t="shared" si="116"/>
        <v>AUXILIAR DE ALMACEN ALTERNO AV</v>
      </c>
      <c r="F931" s="15" t="str">
        <f t="shared" si="117"/>
        <v>EMPLEADO</v>
      </c>
      <c r="G931" s="19" t="s">
        <v>41</v>
      </c>
      <c r="H931" s="19">
        <f t="shared" si="118"/>
        <v>153</v>
      </c>
      <c r="I931" s="18">
        <f t="shared" si="119"/>
        <v>0</v>
      </c>
      <c r="J931" s="18">
        <f t="shared" si="120"/>
        <v>0</v>
      </c>
      <c r="K931" s="15" t="s">
        <v>776</v>
      </c>
      <c r="L931" s="16">
        <v>40256.25</v>
      </c>
      <c r="M931" s="16">
        <v>8850</v>
      </c>
      <c r="N931" s="16"/>
      <c r="O931" s="16">
        <v>4025.65</v>
      </c>
      <c r="P931" s="16">
        <v>4025.65</v>
      </c>
      <c r="Q931" s="16"/>
      <c r="R931" s="16"/>
      <c r="S931" s="16"/>
      <c r="T931" s="16"/>
      <c r="U931" s="16"/>
      <c r="V931" s="16"/>
      <c r="W931" s="16">
        <v>1035</v>
      </c>
      <c r="X931" s="16"/>
      <c r="Y931" s="16"/>
      <c r="Z931" s="16"/>
      <c r="AA931" s="16"/>
      <c r="AB931" s="16">
        <f t="shared" si="121"/>
        <v>58192.55</v>
      </c>
      <c r="AC931" s="15">
        <v>153</v>
      </c>
      <c r="AD931" s="17">
        <f t="shared" si="115"/>
        <v>380.34346405228757</v>
      </c>
    </row>
    <row r="932" spans="2:30" x14ac:dyDescent="0.35">
      <c r="B932" s="20">
        <v>9056</v>
      </c>
      <c r="C932" s="19" t="s">
        <v>1370</v>
      </c>
      <c r="D932" s="15" t="s">
        <v>1538</v>
      </c>
      <c r="E932" s="15" t="str">
        <f t="shared" si="116"/>
        <v>SUPERVISOR B ALMACEN ALTERNO</v>
      </c>
      <c r="F932" s="15" t="str">
        <f t="shared" si="117"/>
        <v>EMPLEADO</v>
      </c>
      <c r="G932" s="19" t="s">
        <v>41</v>
      </c>
      <c r="H932" s="19">
        <f t="shared" si="118"/>
        <v>153</v>
      </c>
      <c r="I932" s="18">
        <f t="shared" si="119"/>
        <v>0</v>
      </c>
      <c r="J932" s="18">
        <f t="shared" si="120"/>
        <v>5</v>
      </c>
      <c r="K932" s="15" t="s">
        <v>776</v>
      </c>
      <c r="L932" s="16">
        <v>49886.75</v>
      </c>
      <c r="M932" s="16">
        <v>8850</v>
      </c>
      <c r="N932" s="16">
        <v>675.1</v>
      </c>
      <c r="O932" s="16">
        <v>4887.4399999999996</v>
      </c>
      <c r="P932" s="16">
        <v>4887.4399999999996</v>
      </c>
      <c r="Q932" s="16"/>
      <c r="R932" s="16"/>
      <c r="S932" s="16"/>
      <c r="T932" s="16"/>
      <c r="U932" s="16">
        <v>15092.849999999999</v>
      </c>
      <c r="V932" s="16">
        <v>5780</v>
      </c>
      <c r="W932" s="16">
        <v>1622.61</v>
      </c>
      <c r="X932" s="16"/>
      <c r="Y932" s="16"/>
      <c r="Z932" s="16"/>
      <c r="AA932" s="16">
        <v>1687.75</v>
      </c>
      <c r="AB932" s="16">
        <f t="shared" si="121"/>
        <v>89994.439999999988</v>
      </c>
      <c r="AC932" s="15">
        <v>153</v>
      </c>
      <c r="AD932" s="17">
        <f t="shared" si="115"/>
        <v>588.19895424836591</v>
      </c>
    </row>
    <row r="933" spans="2:30" x14ac:dyDescent="0.35">
      <c r="B933" s="26">
        <v>9059</v>
      </c>
      <c r="C933" s="25" t="s">
        <v>1373</v>
      </c>
      <c r="D933" s="23" t="s">
        <v>1538</v>
      </c>
      <c r="E933" s="23" t="str">
        <f t="shared" si="116"/>
        <v>AUXILIAR GENERAL B</v>
      </c>
      <c r="F933" s="23" t="str">
        <f t="shared" si="117"/>
        <v>EMPLEADO</v>
      </c>
      <c r="G933" s="25" t="s">
        <v>41</v>
      </c>
      <c r="H933" s="25">
        <f t="shared" si="118"/>
        <v>153</v>
      </c>
      <c r="I933" s="24">
        <f t="shared" si="119"/>
        <v>0</v>
      </c>
      <c r="J933" s="24">
        <f t="shared" si="120"/>
        <v>10</v>
      </c>
      <c r="K933" s="23" t="s">
        <v>776</v>
      </c>
      <c r="L933" s="21">
        <v>38681.25</v>
      </c>
      <c r="M933" s="21">
        <v>8850</v>
      </c>
      <c r="N933" s="21">
        <v>1575</v>
      </c>
      <c r="O933" s="21">
        <v>3783.77</v>
      </c>
      <c r="P933" s="21">
        <v>3783.77</v>
      </c>
      <c r="Q933" s="21"/>
      <c r="R933" s="21"/>
      <c r="S933" s="21"/>
      <c r="T933" s="21"/>
      <c r="U933" s="21"/>
      <c r="V933" s="21"/>
      <c r="W933" s="21">
        <v>1035</v>
      </c>
      <c r="X933" s="21"/>
      <c r="Y933" s="21"/>
      <c r="Z933" s="21"/>
      <c r="AA933" s="21">
        <v>2418.75</v>
      </c>
      <c r="AB933" s="21">
        <f t="shared" si="121"/>
        <v>55290.039999999994</v>
      </c>
      <c r="AC933" s="23">
        <v>153</v>
      </c>
      <c r="AD933" s="22">
        <f t="shared" si="115"/>
        <v>361.37281045751632</v>
      </c>
    </row>
    <row r="934" spans="2:30" x14ac:dyDescent="0.35">
      <c r="B934" s="26">
        <v>9060</v>
      </c>
      <c r="C934" s="25" t="s">
        <v>1375</v>
      </c>
      <c r="D934" s="23" t="s">
        <v>1538</v>
      </c>
      <c r="E934" s="23" t="str">
        <f t="shared" si="116"/>
        <v>COORDINADORA DE ALMACEN GENERAL</v>
      </c>
      <c r="F934" s="23" t="str">
        <f t="shared" si="117"/>
        <v>EMPLEADO</v>
      </c>
      <c r="G934" s="25" t="s">
        <v>1377</v>
      </c>
      <c r="H934" s="25">
        <f t="shared" si="118"/>
        <v>153</v>
      </c>
      <c r="I934" s="24">
        <f t="shared" si="119"/>
        <v>0</v>
      </c>
      <c r="J934" s="24">
        <f t="shared" si="120"/>
        <v>0</v>
      </c>
      <c r="K934" s="23" t="s">
        <v>776</v>
      </c>
      <c r="L934" s="21">
        <v>79224.299999999988</v>
      </c>
      <c r="M934" s="21">
        <v>8850</v>
      </c>
      <c r="N934" s="21"/>
      <c r="O934" s="21">
        <v>7922.4299999999994</v>
      </c>
      <c r="P934" s="21">
        <v>7922.4299999999994</v>
      </c>
      <c r="Q934" s="21"/>
      <c r="R934" s="21"/>
      <c r="S934" s="21"/>
      <c r="T934" s="21"/>
      <c r="U934" s="21">
        <v>17734.660000000003</v>
      </c>
      <c r="V934" s="21"/>
      <c r="W934" s="21">
        <v>2416.0100000000002</v>
      </c>
      <c r="X934" s="21"/>
      <c r="Y934" s="21"/>
      <c r="Z934" s="21"/>
      <c r="AA934" s="21"/>
      <c r="AB934" s="21">
        <f t="shared" si="121"/>
        <v>124069.82999999997</v>
      </c>
      <c r="AC934" s="23">
        <v>153</v>
      </c>
      <c r="AD934" s="22">
        <f t="shared" si="115"/>
        <v>810.9139215686273</v>
      </c>
    </row>
    <row r="935" spans="2:30" x14ac:dyDescent="0.35">
      <c r="B935" s="20">
        <v>9061</v>
      </c>
      <c r="C935" s="19" t="s">
        <v>1378</v>
      </c>
      <c r="D935" s="15" t="s">
        <v>1538</v>
      </c>
      <c r="E935" s="15" t="str">
        <f t="shared" si="116"/>
        <v>AUXILIAR GENERAL</v>
      </c>
      <c r="F935" s="15" t="str">
        <f t="shared" si="117"/>
        <v>EMPLEADO</v>
      </c>
      <c r="G935" s="19" t="s">
        <v>41</v>
      </c>
      <c r="H935" s="19">
        <f t="shared" si="118"/>
        <v>153</v>
      </c>
      <c r="I935" s="18">
        <f t="shared" si="119"/>
        <v>0</v>
      </c>
      <c r="J935" s="18">
        <f t="shared" si="120"/>
        <v>0</v>
      </c>
      <c r="K935" s="15" t="s">
        <v>776</v>
      </c>
      <c r="L935" s="16">
        <v>37681.25</v>
      </c>
      <c r="M935" s="16">
        <v>8850</v>
      </c>
      <c r="N935" s="16">
        <v>2575</v>
      </c>
      <c r="O935" s="16">
        <v>3945.0200000000004</v>
      </c>
      <c r="P935" s="16">
        <v>4025.65</v>
      </c>
      <c r="Q935" s="16"/>
      <c r="R935" s="16"/>
      <c r="S935" s="16"/>
      <c r="T935" s="16"/>
      <c r="U935" s="16"/>
      <c r="V935" s="16">
        <v>1600</v>
      </c>
      <c r="W935" s="16">
        <v>1035</v>
      </c>
      <c r="X935" s="16"/>
      <c r="Y935" s="16"/>
      <c r="Z935" s="16"/>
      <c r="AA935" s="16"/>
      <c r="AB935" s="16">
        <f t="shared" si="121"/>
        <v>59711.920000000006</v>
      </c>
      <c r="AC935" s="15">
        <v>153</v>
      </c>
      <c r="AD935" s="17">
        <f t="shared" si="115"/>
        <v>390.27398692810459</v>
      </c>
    </row>
    <row r="936" spans="2:30" x14ac:dyDescent="0.35">
      <c r="B936" s="20">
        <v>9064</v>
      </c>
      <c r="C936" s="19" t="s">
        <v>1379</v>
      </c>
      <c r="D936" s="15" t="s">
        <v>1538</v>
      </c>
      <c r="E936" s="15" t="str">
        <f t="shared" si="116"/>
        <v>AUXILIAR DE ALMACEN ALTERNO</v>
      </c>
      <c r="F936" s="15" t="str">
        <f t="shared" si="117"/>
        <v>SINDICALIZADO</v>
      </c>
      <c r="G936" s="19" t="s">
        <v>178</v>
      </c>
      <c r="H936" s="19">
        <f t="shared" si="118"/>
        <v>153</v>
      </c>
      <c r="I936" s="18">
        <f t="shared" si="119"/>
        <v>0</v>
      </c>
      <c r="J936" s="18">
        <f t="shared" si="120"/>
        <v>0</v>
      </c>
      <c r="K936" s="15" t="s">
        <v>8</v>
      </c>
      <c r="L936" s="16">
        <v>48677.849999999991</v>
      </c>
      <c r="M936" s="16">
        <v>8850</v>
      </c>
      <c r="N936" s="16">
        <v>1884</v>
      </c>
      <c r="O936" s="16">
        <v>4988.7</v>
      </c>
      <c r="P936" s="16">
        <v>5056.21</v>
      </c>
      <c r="Q936" s="16">
        <v>675.1</v>
      </c>
      <c r="R936" s="16"/>
      <c r="S936" s="16">
        <v>663.33999999999992</v>
      </c>
      <c r="T936" s="16"/>
      <c r="U936" s="16">
        <v>24839</v>
      </c>
      <c r="V936" s="16">
        <v>39310.910000000003</v>
      </c>
      <c r="W936" s="16">
        <v>2683.11</v>
      </c>
      <c r="X936" s="16"/>
      <c r="Y936" s="16"/>
      <c r="Z936" s="16"/>
      <c r="AA936" s="16"/>
      <c r="AB936" s="16">
        <f t="shared" si="121"/>
        <v>137628.21999999997</v>
      </c>
      <c r="AC936" s="15">
        <v>153</v>
      </c>
      <c r="AD936" s="17">
        <f t="shared" si="115"/>
        <v>899.5308496732024</v>
      </c>
    </row>
    <row r="937" spans="2:30" x14ac:dyDescent="0.35">
      <c r="B937" s="20">
        <v>9065</v>
      </c>
      <c r="C937" s="19" t="s">
        <v>1380</v>
      </c>
      <c r="D937" s="15" t="s">
        <v>1538</v>
      </c>
      <c r="E937" s="15" t="str">
        <f t="shared" si="116"/>
        <v>JEFE DE ALMACEN GENERAL B</v>
      </c>
      <c r="F937" s="15" t="str">
        <f t="shared" si="117"/>
        <v>EMPLEADO</v>
      </c>
      <c r="G937" s="19" t="s">
        <v>180</v>
      </c>
      <c r="H937" s="19">
        <f t="shared" si="118"/>
        <v>153</v>
      </c>
      <c r="I937" s="18">
        <f t="shared" si="119"/>
        <v>0</v>
      </c>
      <c r="J937" s="18">
        <f t="shared" si="120"/>
        <v>0</v>
      </c>
      <c r="K937" s="15" t="s">
        <v>776</v>
      </c>
      <c r="L937" s="16">
        <v>110377.8</v>
      </c>
      <c r="M937" s="16">
        <v>8850</v>
      </c>
      <c r="N937" s="16">
        <v>4272</v>
      </c>
      <c r="O937" s="16">
        <v>11464.980000000003</v>
      </c>
      <c r="P937" s="16">
        <v>11464.980000000003</v>
      </c>
      <c r="Q937" s="16">
        <v>3061.6</v>
      </c>
      <c r="R937" s="16"/>
      <c r="S937" s="16"/>
      <c r="T937" s="16"/>
      <c r="U937" s="16"/>
      <c r="V937" s="16"/>
      <c r="W937" s="16">
        <v>3107.88</v>
      </c>
      <c r="X937" s="16"/>
      <c r="Y937" s="16"/>
      <c r="Z937" s="16"/>
      <c r="AA937" s="16"/>
      <c r="AB937" s="16">
        <f t="shared" si="121"/>
        <v>152599.24000000002</v>
      </c>
      <c r="AC937" s="15">
        <v>153</v>
      </c>
      <c r="AD937" s="17">
        <f t="shared" si="115"/>
        <v>997.38065359477139</v>
      </c>
    </row>
  </sheetData>
  <autoFilter ref="B4:AD937" xr:uid="{A2FF0B28-91FB-0B4B-AA60-C968F7FD4327}"/>
  <conditionalFormatting sqref="B1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C7AD-66FE-4444-9C4F-4D04CA55303E}">
  <sheetPr>
    <tabColor theme="5" tint="-0.499984740745262"/>
  </sheetPr>
  <dimension ref="A1:W2243"/>
  <sheetViews>
    <sheetView showGridLines="0" topLeftCell="P1" workbookViewId="0">
      <pane ySplit="2" topLeftCell="A3" activePane="bottomLeft" state="frozen"/>
      <selection activeCell="P1" sqref="P1"/>
      <selection pane="bottomLeft" activeCell="S10" sqref="S10"/>
    </sheetView>
  </sheetViews>
  <sheetFormatPr baseColWidth="10" defaultColWidth="10.81640625" defaultRowHeight="15.5" x14ac:dyDescent="0.35"/>
  <cols>
    <col min="1" max="15" width="0" style="47" hidden="1" customWidth="1"/>
    <col min="16" max="16" width="10.81640625" style="47"/>
    <col min="17" max="17" width="11.1796875" style="47" customWidth="1"/>
    <col min="18" max="18" width="38.453125" style="47" bestFit="1" customWidth="1"/>
    <col min="19" max="19" width="24.08984375" style="47" customWidth="1"/>
    <col min="20" max="20" width="15.36328125" style="47" bestFit="1" customWidth="1"/>
    <col min="21" max="21" width="14.54296875" style="47" customWidth="1"/>
    <col min="22" max="22" width="23" style="47" bestFit="1" customWidth="1"/>
    <col min="23" max="23" width="11.6328125" style="47" bestFit="1" customWidth="1"/>
    <col min="24" max="16384" width="10.81640625" style="47"/>
  </cols>
  <sheetData>
    <row r="1" spans="1:23" x14ac:dyDescent="0.35">
      <c r="A1" s="47" t="s">
        <v>1628</v>
      </c>
      <c r="B1" s="47" t="s">
        <v>1595</v>
      </c>
      <c r="C1" s="47" t="s">
        <v>1627</v>
      </c>
      <c r="D1" s="47" t="s">
        <v>1626</v>
      </c>
      <c r="E1" s="47" t="s">
        <v>1625</v>
      </c>
      <c r="F1" s="47" t="s">
        <v>1624</v>
      </c>
      <c r="G1" s="47" t="s">
        <v>1623</v>
      </c>
      <c r="H1" s="47" t="s">
        <v>1622</v>
      </c>
      <c r="I1" s="47" t="s">
        <v>1621</v>
      </c>
      <c r="J1" s="47" t="s">
        <v>1620</v>
      </c>
      <c r="K1" s="47" t="s">
        <v>1619</v>
      </c>
      <c r="L1" s="47" t="s">
        <v>1618</v>
      </c>
      <c r="M1" s="47" t="s">
        <v>1617</v>
      </c>
      <c r="Q1" s="50" t="s">
        <v>1629</v>
      </c>
      <c r="R1"/>
      <c r="S1" s="50" t="s">
        <v>1621</v>
      </c>
      <c r="T1"/>
      <c r="U1"/>
      <c r="V1"/>
      <c r="W1"/>
    </row>
    <row r="2" spans="1:23" x14ac:dyDescent="0.35">
      <c r="A2" s="47">
        <v>1</v>
      </c>
      <c r="B2" s="47">
        <v>1144</v>
      </c>
      <c r="C2" s="47" t="s">
        <v>89</v>
      </c>
      <c r="D2" s="48">
        <v>45293</v>
      </c>
      <c r="E2" s="48">
        <v>45293</v>
      </c>
      <c r="F2" s="47">
        <v>1</v>
      </c>
      <c r="G2" s="49">
        <v>0</v>
      </c>
      <c r="H2" s="48">
        <v>45293</v>
      </c>
      <c r="I2" s="47" t="s">
        <v>1601</v>
      </c>
      <c r="J2" s="47" t="s">
        <v>1603</v>
      </c>
      <c r="K2" s="47">
        <v>0</v>
      </c>
      <c r="L2" s="47" t="s">
        <v>1598</v>
      </c>
      <c r="Q2" s="50" t="s">
        <v>1595</v>
      </c>
      <c r="R2" s="50" t="s">
        <v>1627</v>
      </c>
      <c r="S2" t="s">
        <v>1608</v>
      </c>
      <c r="T2" t="s">
        <v>1600</v>
      </c>
      <c r="U2" t="s">
        <v>1601</v>
      </c>
      <c r="V2" t="s">
        <v>1604</v>
      </c>
      <c r="W2" t="s">
        <v>1537</v>
      </c>
    </row>
    <row r="3" spans="1:23" x14ac:dyDescent="0.35">
      <c r="A3" s="47">
        <v>1</v>
      </c>
      <c r="B3" s="47">
        <v>1177</v>
      </c>
      <c r="C3" s="47" t="s">
        <v>120</v>
      </c>
      <c r="D3" s="48">
        <v>45293</v>
      </c>
      <c r="E3" s="48">
        <v>45293</v>
      </c>
      <c r="F3" s="47">
        <v>1</v>
      </c>
      <c r="G3" s="49">
        <v>0</v>
      </c>
      <c r="H3" s="48">
        <v>45293</v>
      </c>
      <c r="I3" s="47" t="s">
        <v>1601</v>
      </c>
      <c r="J3" s="47" t="s">
        <v>1603</v>
      </c>
      <c r="K3" s="47">
        <v>0</v>
      </c>
      <c r="L3" s="47" t="s">
        <v>1598</v>
      </c>
      <c r="Q3">
        <v>1002</v>
      </c>
      <c r="R3" t="s">
        <v>10</v>
      </c>
      <c r="S3"/>
      <c r="T3">
        <v>1</v>
      </c>
      <c r="U3"/>
      <c r="V3"/>
      <c r="W3">
        <v>1</v>
      </c>
    </row>
    <row r="4" spans="1:23" x14ac:dyDescent="0.35">
      <c r="A4" s="47">
        <v>1</v>
      </c>
      <c r="B4" s="47">
        <v>1193</v>
      </c>
      <c r="C4" s="47" t="s">
        <v>140</v>
      </c>
      <c r="D4" s="48">
        <v>45293</v>
      </c>
      <c r="E4" s="48">
        <v>45293</v>
      </c>
      <c r="F4" s="47">
        <v>1</v>
      </c>
      <c r="G4" s="49">
        <v>0</v>
      </c>
      <c r="H4" s="48">
        <v>45293</v>
      </c>
      <c r="I4" s="47" t="s">
        <v>1601</v>
      </c>
      <c r="J4" s="47" t="s">
        <v>1603</v>
      </c>
      <c r="K4" s="47">
        <v>0</v>
      </c>
      <c r="L4" s="47" t="s">
        <v>1598</v>
      </c>
      <c r="Q4">
        <v>1011</v>
      </c>
      <c r="R4" t="s">
        <v>19</v>
      </c>
      <c r="S4"/>
      <c r="T4"/>
      <c r="U4"/>
      <c r="V4">
        <v>1</v>
      </c>
      <c r="W4">
        <v>1</v>
      </c>
    </row>
    <row r="5" spans="1:23" x14ac:dyDescent="0.35">
      <c r="A5" s="47">
        <v>1</v>
      </c>
      <c r="B5" s="47">
        <v>1200</v>
      </c>
      <c r="C5" s="47" t="s">
        <v>151</v>
      </c>
      <c r="D5" s="48">
        <v>45293</v>
      </c>
      <c r="E5" s="48">
        <v>45293</v>
      </c>
      <c r="F5" s="47">
        <v>1</v>
      </c>
      <c r="G5" s="49">
        <v>0</v>
      </c>
      <c r="H5" s="48">
        <v>45293</v>
      </c>
      <c r="I5" s="47" t="s">
        <v>1601</v>
      </c>
      <c r="J5" s="47" t="s">
        <v>1603</v>
      </c>
      <c r="K5" s="47">
        <v>0</v>
      </c>
      <c r="L5" s="47" t="s">
        <v>1598</v>
      </c>
      <c r="Q5">
        <v>1012</v>
      </c>
      <c r="R5" t="s">
        <v>21</v>
      </c>
      <c r="S5"/>
      <c r="T5">
        <v>2</v>
      </c>
      <c r="U5"/>
      <c r="V5"/>
      <c r="W5">
        <v>2</v>
      </c>
    </row>
    <row r="6" spans="1:23" x14ac:dyDescent="0.35">
      <c r="A6" s="47">
        <v>1</v>
      </c>
      <c r="B6" s="47">
        <v>1205</v>
      </c>
      <c r="C6" s="47" t="s">
        <v>158</v>
      </c>
      <c r="D6" s="48">
        <v>45293</v>
      </c>
      <c r="E6" s="48">
        <v>45293</v>
      </c>
      <c r="F6" s="47">
        <v>1</v>
      </c>
      <c r="G6" s="49">
        <v>0</v>
      </c>
      <c r="H6" s="48">
        <v>45293</v>
      </c>
      <c r="I6" s="47" t="s">
        <v>1601</v>
      </c>
      <c r="J6" s="47" t="s">
        <v>1603</v>
      </c>
      <c r="K6" s="47">
        <v>0</v>
      </c>
      <c r="L6" s="47" t="s">
        <v>1598</v>
      </c>
      <c r="Q6">
        <v>1014</v>
      </c>
      <c r="R6" t="s">
        <v>22</v>
      </c>
      <c r="S6"/>
      <c r="T6"/>
      <c r="U6"/>
      <c r="V6">
        <v>1</v>
      </c>
      <c r="W6">
        <v>1</v>
      </c>
    </row>
    <row r="7" spans="1:23" x14ac:dyDescent="0.35">
      <c r="A7" s="47">
        <v>1</v>
      </c>
      <c r="B7" s="47">
        <v>1215</v>
      </c>
      <c r="C7" s="47" t="s">
        <v>1567</v>
      </c>
      <c r="D7" s="48">
        <v>45293</v>
      </c>
      <c r="E7" s="48">
        <v>45293</v>
      </c>
      <c r="F7" s="47">
        <v>1</v>
      </c>
      <c r="G7" s="49">
        <v>0</v>
      </c>
      <c r="H7" s="48">
        <v>45293</v>
      </c>
      <c r="I7" s="47" t="s">
        <v>1601</v>
      </c>
      <c r="J7" s="47" t="s">
        <v>1603</v>
      </c>
      <c r="K7" s="47">
        <v>0</v>
      </c>
      <c r="L7" s="47" t="s">
        <v>1598</v>
      </c>
      <c r="Q7">
        <v>1016</v>
      </c>
      <c r="R7" t="s">
        <v>26</v>
      </c>
      <c r="S7"/>
      <c r="T7"/>
      <c r="U7">
        <v>1</v>
      </c>
      <c r="V7"/>
      <c r="W7">
        <v>1</v>
      </c>
    </row>
    <row r="8" spans="1:23" x14ac:dyDescent="0.35">
      <c r="A8" s="47">
        <v>1</v>
      </c>
      <c r="B8" s="47">
        <v>3158</v>
      </c>
      <c r="C8" s="47" t="s">
        <v>1020</v>
      </c>
      <c r="D8" s="48">
        <v>45293</v>
      </c>
      <c r="E8" s="48">
        <v>45293</v>
      </c>
      <c r="F8" s="47">
        <v>1</v>
      </c>
      <c r="G8" s="49">
        <v>0</v>
      </c>
      <c r="H8" s="48">
        <v>45293</v>
      </c>
      <c r="I8" s="47" t="s">
        <v>1601</v>
      </c>
      <c r="J8" s="47" t="s">
        <v>1603</v>
      </c>
      <c r="K8" s="47">
        <v>0</v>
      </c>
      <c r="L8" s="47" t="s">
        <v>1598</v>
      </c>
      <c r="Q8">
        <v>1017</v>
      </c>
      <c r="R8" t="s">
        <v>27</v>
      </c>
      <c r="S8"/>
      <c r="T8">
        <v>2</v>
      </c>
      <c r="U8"/>
      <c r="V8"/>
      <c r="W8">
        <v>2</v>
      </c>
    </row>
    <row r="9" spans="1:23" x14ac:dyDescent="0.35">
      <c r="A9" s="47">
        <v>1</v>
      </c>
      <c r="B9" s="47">
        <v>1116</v>
      </c>
      <c r="C9" s="47" t="s">
        <v>62</v>
      </c>
      <c r="D9" s="48">
        <v>45293</v>
      </c>
      <c r="E9" s="48">
        <v>45293</v>
      </c>
      <c r="F9" s="47">
        <v>1</v>
      </c>
      <c r="G9" s="49">
        <v>0</v>
      </c>
      <c r="H9" s="48">
        <v>45293</v>
      </c>
      <c r="I9" s="47" t="s">
        <v>1600</v>
      </c>
      <c r="J9" s="47" t="s">
        <v>1603</v>
      </c>
      <c r="K9" s="47">
        <v>0</v>
      </c>
      <c r="L9" s="47" t="s">
        <v>1598</v>
      </c>
      <c r="Q9">
        <v>1018</v>
      </c>
      <c r="R9" t="s">
        <v>29</v>
      </c>
      <c r="S9"/>
      <c r="T9">
        <v>2</v>
      </c>
      <c r="U9"/>
      <c r="V9"/>
      <c r="W9">
        <v>2</v>
      </c>
    </row>
    <row r="10" spans="1:23" x14ac:dyDescent="0.35">
      <c r="A10" s="47">
        <v>1</v>
      </c>
      <c r="B10" s="47">
        <v>1139</v>
      </c>
      <c r="C10" s="47" t="s">
        <v>84</v>
      </c>
      <c r="D10" s="48">
        <v>45297</v>
      </c>
      <c r="E10" s="48">
        <v>45297</v>
      </c>
      <c r="F10" s="47">
        <v>1</v>
      </c>
      <c r="G10" s="49">
        <v>0</v>
      </c>
      <c r="H10" s="48">
        <v>45297</v>
      </c>
      <c r="I10" s="47" t="s">
        <v>1600</v>
      </c>
      <c r="J10" s="47" t="s">
        <v>1603</v>
      </c>
      <c r="K10" s="47">
        <v>0</v>
      </c>
      <c r="L10" s="47" t="s">
        <v>1598</v>
      </c>
      <c r="Q10">
        <v>1019</v>
      </c>
      <c r="R10" t="s">
        <v>32</v>
      </c>
      <c r="S10"/>
      <c r="T10">
        <v>2</v>
      </c>
      <c r="U10"/>
      <c r="V10"/>
      <c r="W10">
        <v>2</v>
      </c>
    </row>
    <row r="11" spans="1:23" x14ac:dyDescent="0.35">
      <c r="A11" s="47">
        <v>1</v>
      </c>
      <c r="B11" s="47">
        <v>1158</v>
      </c>
      <c r="C11" s="47" t="s">
        <v>102</v>
      </c>
      <c r="D11" s="48">
        <v>45293</v>
      </c>
      <c r="E11" s="48">
        <v>45293</v>
      </c>
      <c r="F11" s="47">
        <v>1</v>
      </c>
      <c r="G11" s="49">
        <v>0</v>
      </c>
      <c r="H11" s="48">
        <v>45293</v>
      </c>
      <c r="I11" s="47" t="s">
        <v>1600</v>
      </c>
      <c r="J11" s="47" t="s">
        <v>1603</v>
      </c>
      <c r="K11" s="47">
        <v>0</v>
      </c>
      <c r="L11" s="47" t="s">
        <v>1598</v>
      </c>
      <c r="Q11">
        <v>1101</v>
      </c>
      <c r="R11" t="s">
        <v>37</v>
      </c>
      <c r="S11"/>
      <c r="T11">
        <v>2</v>
      </c>
      <c r="U11"/>
      <c r="V11"/>
      <c r="W11">
        <v>2</v>
      </c>
    </row>
    <row r="12" spans="1:23" x14ac:dyDescent="0.35">
      <c r="A12" s="47">
        <v>1</v>
      </c>
      <c r="B12" s="47">
        <v>1345</v>
      </c>
      <c r="C12" s="47" t="s">
        <v>238</v>
      </c>
      <c r="D12" s="48">
        <v>45293</v>
      </c>
      <c r="E12" s="48">
        <v>45293</v>
      </c>
      <c r="F12" s="47">
        <v>1</v>
      </c>
      <c r="G12" s="49">
        <v>0</v>
      </c>
      <c r="H12" s="48">
        <v>45293</v>
      </c>
      <c r="I12" s="47" t="s">
        <v>1600</v>
      </c>
      <c r="J12" s="47" t="s">
        <v>1603</v>
      </c>
      <c r="K12" s="47">
        <v>0</v>
      </c>
      <c r="L12" s="47" t="s">
        <v>1598</v>
      </c>
      <c r="Q12">
        <v>1103</v>
      </c>
      <c r="R12" t="s">
        <v>44</v>
      </c>
      <c r="S12"/>
      <c r="T12">
        <v>1</v>
      </c>
      <c r="U12">
        <v>3</v>
      </c>
      <c r="V12">
        <v>4</v>
      </c>
      <c r="W12">
        <v>8</v>
      </c>
    </row>
    <row r="13" spans="1:23" x14ac:dyDescent="0.35">
      <c r="A13" s="47">
        <v>1</v>
      </c>
      <c r="B13" s="47">
        <v>1422</v>
      </c>
      <c r="C13" s="47" t="s">
        <v>263</v>
      </c>
      <c r="D13" s="48">
        <v>45293</v>
      </c>
      <c r="E13" s="48">
        <v>45293</v>
      </c>
      <c r="F13" s="47">
        <v>1</v>
      </c>
      <c r="G13" s="49">
        <v>0</v>
      </c>
      <c r="H13" s="48">
        <v>45293</v>
      </c>
      <c r="I13" s="47" t="s">
        <v>1600</v>
      </c>
      <c r="J13" s="47" t="s">
        <v>1603</v>
      </c>
      <c r="K13" s="47">
        <v>0</v>
      </c>
      <c r="L13" s="47" t="s">
        <v>1598</v>
      </c>
      <c r="Q13">
        <v>1104</v>
      </c>
      <c r="R13" t="s">
        <v>46</v>
      </c>
      <c r="S13">
        <v>1</v>
      </c>
      <c r="T13">
        <v>9</v>
      </c>
      <c r="U13">
        <v>3</v>
      </c>
      <c r="V13"/>
      <c r="W13">
        <v>13</v>
      </c>
    </row>
    <row r="14" spans="1:23" x14ac:dyDescent="0.35">
      <c r="A14" s="47">
        <v>1</v>
      </c>
      <c r="B14" s="47">
        <v>1426</v>
      </c>
      <c r="C14" s="47" t="s">
        <v>269</v>
      </c>
      <c r="D14" s="48">
        <v>45293</v>
      </c>
      <c r="E14" s="48">
        <v>45293</v>
      </c>
      <c r="F14" s="47">
        <v>1</v>
      </c>
      <c r="G14" s="49">
        <v>0</v>
      </c>
      <c r="H14" s="48">
        <v>45293</v>
      </c>
      <c r="I14" s="47" t="s">
        <v>1600</v>
      </c>
      <c r="J14" s="47" t="s">
        <v>1603</v>
      </c>
      <c r="K14" s="47">
        <v>0</v>
      </c>
      <c r="L14" s="47" t="s">
        <v>1598</v>
      </c>
      <c r="Q14">
        <v>1105</v>
      </c>
      <c r="R14" t="s">
        <v>48</v>
      </c>
      <c r="S14"/>
      <c r="T14"/>
      <c r="U14"/>
      <c r="V14">
        <v>5</v>
      </c>
      <c r="W14">
        <v>5</v>
      </c>
    </row>
    <row r="15" spans="1:23" x14ac:dyDescent="0.35">
      <c r="A15" s="47">
        <v>1</v>
      </c>
      <c r="B15" s="47">
        <v>1185</v>
      </c>
      <c r="C15" s="47" t="s">
        <v>131</v>
      </c>
      <c r="D15" s="48">
        <v>45293</v>
      </c>
      <c r="E15" s="48">
        <v>45293</v>
      </c>
      <c r="F15" s="47">
        <v>2</v>
      </c>
      <c r="G15" s="49">
        <v>0</v>
      </c>
      <c r="H15" s="48">
        <v>45294</v>
      </c>
      <c r="I15" s="47" t="s">
        <v>1600</v>
      </c>
      <c r="J15" s="47" t="s">
        <v>1603</v>
      </c>
      <c r="K15" s="47">
        <v>0</v>
      </c>
      <c r="L15" s="47" t="s">
        <v>1598</v>
      </c>
      <c r="Q15">
        <v>1106</v>
      </c>
      <c r="R15" t="s">
        <v>50</v>
      </c>
      <c r="S15"/>
      <c r="T15">
        <v>1</v>
      </c>
      <c r="U15">
        <v>12</v>
      </c>
      <c r="V15"/>
      <c r="W15">
        <v>13</v>
      </c>
    </row>
    <row r="16" spans="1:23" x14ac:dyDescent="0.35">
      <c r="A16" s="47">
        <v>1</v>
      </c>
      <c r="B16" s="47">
        <v>1202</v>
      </c>
      <c r="C16" s="47" t="s">
        <v>1389</v>
      </c>
      <c r="D16" s="48">
        <v>45292</v>
      </c>
      <c r="E16" s="48">
        <v>45292</v>
      </c>
      <c r="F16" s="47">
        <v>16</v>
      </c>
      <c r="G16" s="49">
        <v>0</v>
      </c>
      <c r="H16" s="48">
        <v>45307</v>
      </c>
      <c r="I16" s="47" t="s">
        <v>1600</v>
      </c>
      <c r="J16" s="47" t="s">
        <v>1603</v>
      </c>
      <c r="K16" s="47">
        <v>0</v>
      </c>
      <c r="L16" s="47" t="s">
        <v>1598</v>
      </c>
      <c r="Q16">
        <v>1107</v>
      </c>
      <c r="R16" t="s">
        <v>51</v>
      </c>
      <c r="S16"/>
      <c r="T16">
        <v>6</v>
      </c>
      <c r="U16">
        <v>2</v>
      </c>
      <c r="V16"/>
      <c r="W16">
        <v>8</v>
      </c>
    </row>
    <row r="17" spans="1:23" x14ac:dyDescent="0.35">
      <c r="A17" s="47">
        <v>1</v>
      </c>
      <c r="B17" s="47">
        <v>2009</v>
      </c>
      <c r="C17" s="47" t="s">
        <v>287</v>
      </c>
      <c r="D17" s="48">
        <v>45293</v>
      </c>
      <c r="E17" s="48">
        <v>45293</v>
      </c>
      <c r="F17" s="47">
        <v>1</v>
      </c>
      <c r="G17" s="49">
        <v>0</v>
      </c>
      <c r="H17" s="48">
        <v>45293</v>
      </c>
      <c r="I17" s="47" t="s">
        <v>1601</v>
      </c>
      <c r="J17" s="47" t="s">
        <v>1599</v>
      </c>
      <c r="K17" s="47">
        <v>0</v>
      </c>
      <c r="L17" s="47" t="s">
        <v>1598</v>
      </c>
      <c r="Q17">
        <v>1108</v>
      </c>
      <c r="R17" t="s">
        <v>53</v>
      </c>
      <c r="S17"/>
      <c r="T17">
        <v>18</v>
      </c>
      <c r="U17">
        <v>6</v>
      </c>
      <c r="V17"/>
      <c r="W17">
        <v>24</v>
      </c>
    </row>
    <row r="18" spans="1:23" x14ac:dyDescent="0.35">
      <c r="A18" s="47">
        <v>1</v>
      </c>
      <c r="B18" s="47">
        <v>2054</v>
      </c>
      <c r="C18" s="47" t="s">
        <v>344</v>
      </c>
      <c r="D18" s="48">
        <v>45293</v>
      </c>
      <c r="E18" s="48">
        <v>45293</v>
      </c>
      <c r="F18" s="47">
        <v>1</v>
      </c>
      <c r="G18" s="49">
        <v>0</v>
      </c>
      <c r="H18" s="48">
        <v>45293</v>
      </c>
      <c r="I18" s="47" t="s">
        <v>1601</v>
      </c>
      <c r="J18" s="47" t="s">
        <v>1599</v>
      </c>
      <c r="K18" s="47">
        <v>0</v>
      </c>
      <c r="L18" s="47" t="s">
        <v>1598</v>
      </c>
      <c r="Q18">
        <v>1109</v>
      </c>
      <c r="R18" t="s">
        <v>55</v>
      </c>
      <c r="S18"/>
      <c r="T18">
        <v>1</v>
      </c>
      <c r="U18">
        <v>4</v>
      </c>
      <c r="V18"/>
      <c r="W18">
        <v>5</v>
      </c>
    </row>
    <row r="19" spans="1:23" x14ac:dyDescent="0.35">
      <c r="A19" s="47">
        <v>1</v>
      </c>
      <c r="B19" s="47">
        <v>2107</v>
      </c>
      <c r="C19" s="47" t="s">
        <v>402</v>
      </c>
      <c r="D19" s="48">
        <v>45293</v>
      </c>
      <c r="E19" s="48">
        <v>45293</v>
      </c>
      <c r="F19" s="47">
        <v>1</v>
      </c>
      <c r="G19" s="49">
        <v>0</v>
      </c>
      <c r="H19" s="48">
        <v>45293</v>
      </c>
      <c r="I19" s="47" t="s">
        <v>1601</v>
      </c>
      <c r="J19" s="47" t="s">
        <v>1599</v>
      </c>
      <c r="K19" s="47">
        <v>0</v>
      </c>
      <c r="L19" s="47" t="s">
        <v>1598</v>
      </c>
      <c r="Q19">
        <v>1110</v>
      </c>
      <c r="R19" t="s">
        <v>57</v>
      </c>
      <c r="S19"/>
      <c r="T19">
        <v>1</v>
      </c>
      <c r="U19">
        <v>5</v>
      </c>
      <c r="V19"/>
      <c r="W19">
        <v>6</v>
      </c>
    </row>
    <row r="20" spans="1:23" x14ac:dyDescent="0.35">
      <c r="A20" s="47">
        <v>1</v>
      </c>
      <c r="B20" s="47">
        <v>2120</v>
      </c>
      <c r="C20" s="47" t="s">
        <v>414</v>
      </c>
      <c r="D20" s="48">
        <v>45293</v>
      </c>
      <c r="E20" s="48">
        <v>45293</v>
      </c>
      <c r="F20" s="47">
        <v>1</v>
      </c>
      <c r="G20" s="49">
        <v>0</v>
      </c>
      <c r="H20" s="48">
        <v>45293</v>
      </c>
      <c r="I20" s="47" t="s">
        <v>1601</v>
      </c>
      <c r="J20" s="47" t="s">
        <v>1599</v>
      </c>
      <c r="K20" s="47">
        <v>0</v>
      </c>
      <c r="L20" s="47" t="s">
        <v>1598</v>
      </c>
      <c r="Q20">
        <v>1111</v>
      </c>
      <c r="R20" t="s">
        <v>58</v>
      </c>
      <c r="S20"/>
      <c r="T20">
        <v>4</v>
      </c>
      <c r="U20"/>
      <c r="V20"/>
      <c r="W20">
        <v>4</v>
      </c>
    </row>
    <row r="21" spans="1:23" x14ac:dyDescent="0.35">
      <c r="A21" s="47">
        <v>1</v>
      </c>
      <c r="B21" s="47">
        <v>2132</v>
      </c>
      <c r="C21" s="47" t="s">
        <v>427</v>
      </c>
      <c r="D21" s="48">
        <v>45293</v>
      </c>
      <c r="E21" s="48">
        <v>45293</v>
      </c>
      <c r="F21" s="47">
        <v>1</v>
      </c>
      <c r="G21" s="49">
        <v>0</v>
      </c>
      <c r="H21" s="48">
        <v>45293</v>
      </c>
      <c r="I21" s="47" t="s">
        <v>1601</v>
      </c>
      <c r="J21" s="47" t="s">
        <v>1599</v>
      </c>
      <c r="K21" s="47">
        <v>0</v>
      </c>
      <c r="L21" s="47" t="s">
        <v>1598</v>
      </c>
      <c r="Q21">
        <v>1113</v>
      </c>
      <c r="R21" t="s">
        <v>59</v>
      </c>
      <c r="S21"/>
      <c r="T21"/>
      <c r="U21">
        <v>1</v>
      </c>
      <c r="V21"/>
      <c r="W21">
        <v>1</v>
      </c>
    </row>
    <row r="22" spans="1:23" x14ac:dyDescent="0.35">
      <c r="A22" s="47">
        <v>1</v>
      </c>
      <c r="B22" s="47">
        <v>2136</v>
      </c>
      <c r="C22" s="47" t="s">
        <v>431</v>
      </c>
      <c r="D22" s="48">
        <v>45293</v>
      </c>
      <c r="E22" s="48">
        <v>45293</v>
      </c>
      <c r="F22" s="47">
        <v>1</v>
      </c>
      <c r="G22" s="49">
        <v>0</v>
      </c>
      <c r="H22" s="48">
        <v>45293</v>
      </c>
      <c r="I22" s="47" t="s">
        <v>1601</v>
      </c>
      <c r="J22" s="47" t="s">
        <v>1599</v>
      </c>
      <c r="K22" s="47">
        <v>0</v>
      </c>
      <c r="L22" s="47" t="s">
        <v>1598</v>
      </c>
      <c r="Q22">
        <v>1115</v>
      </c>
      <c r="R22" t="s">
        <v>61</v>
      </c>
      <c r="S22">
        <v>1</v>
      </c>
      <c r="T22">
        <v>2</v>
      </c>
      <c r="U22">
        <v>2</v>
      </c>
      <c r="V22"/>
      <c r="W22">
        <v>5</v>
      </c>
    </row>
    <row r="23" spans="1:23" x14ac:dyDescent="0.35">
      <c r="A23" s="47">
        <v>1</v>
      </c>
      <c r="B23" s="47">
        <v>2154</v>
      </c>
      <c r="C23" s="47" t="s">
        <v>451</v>
      </c>
      <c r="D23" s="48">
        <v>45293</v>
      </c>
      <c r="E23" s="48">
        <v>45293</v>
      </c>
      <c r="F23" s="47">
        <v>1</v>
      </c>
      <c r="G23" s="49">
        <v>0</v>
      </c>
      <c r="H23" s="48">
        <v>45293</v>
      </c>
      <c r="I23" s="47" t="s">
        <v>1601</v>
      </c>
      <c r="J23" s="47" t="s">
        <v>1599</v>
      </c>
      <c r="K23" s="47">
        <v>0</v>
      </c>
      <c r="L23" s="47" t="s">
        <v>1598</v>
      </c>
      <c r="Q23">
        <v>1116</v>
      </c>
      <c r="R23" t="s">
        <v>62</v>
      </c>
      <c r="S23"/>
      <c r="T23">
        <v>4</v>
      </c>
      <c r="U23">
        <v>3</v>
      </c>
      <c r="V23"/>
      <c r="W23">
        <v>7</v>
      </c>
    </row>
    <row r="24" spans="1:23" x14ac:dyDescent="0.35">
      <c r="A24" s="47">
        <v>1</v>
      </c>
      <c r="B24" s="47">
        <v>2166</v>
      </c>
      <c r="C24" s="47" t="s">
        <v>464</v>
      </c>
      <c r="D24" s="48">
        <v>45293</v>
      </c>
      <c r="E24" s="48">
        <v>45293</v>
      </c>
      <c r="F24" s="47">
        <v>1</v>
      </c>
      <c r="G24" s="49">
        <v>0</v>
      </c>
      <c r="H24" s="48">
        <v>45293</v>
      </c>
      <c r="I24" s="47" t="s">
        <v>1601</v>
      </c>
      <c r="J24" s="47" t="s">
        <v>1599</v>
      </c>
      <c r="K24" s="47">
        <v>0</v>
      </c>
      <c r="L24" s="47" t="s">
        <v>1598</v>
      </c>
      <c r="Q24">
        <v>1118</v>
      </c>
      <c r="R24" t="s">
        <v>66</v>
      </c>
      <c r="S24"/>
      <c r="T24">
        <v>1</v>
      </c>
      <c r="U24">
        <v>3</v>
      </c>
      <c r="V24"/>
      <c r="W24">
        <v>4</v>
      </c>
    </row>
    <row r="25" spans="1:23" x14ac:dyDescent="0.35">
      <c r="A25" s="47">
        <v>1</v>
      </c>
      <c r="B25" s="47">
        <v>2251</v>
      </c>
      <c r="C25" s="47" t="s">
        <v>502</v>
      </c>
      <c r="D25" s="48">
        <v>45293</v>
      </c>
      <c r="E25" s="48">
        <v>45293</v>
      </c>
      <c r="F25" s="47">
        <v>1</v>
      </c>
      <c r="G25" s="49">
        <v>0</v>
      </c>
      <c r="H25" s="48">
        <v>45293</v>
      </c>
      <c r="I25" s="47" t="s">
        <v>1601</v>
      </c>
      <c r="J25" s="47" t="s">
        <v>1599</v>
      </c>
      <c r="K25" s="47">
        <v>0</v>
      </c>
      <c r="L25" s="47" t="s">
        <v>1598</v>
      </c>
      <c r="Q25">
        <v>1120</v>
      </c>
      <c r="R25" t="s">
        <v>67</v>
      </c>
      <c r="S25"/>
      <c r="T25"/>
      <c r="U25">
        <v>2</v>
      </c>
      <c r="V25"/>
      <c r="W25">
        <v>2</v>
      </c>
    </row>
    <row r="26" spans="1:23" x14ac:dyDescent="0.35">
      <c r="A26" s="47">
        <v>1</v>
      </c>
      <c r="B26" s="47">
        <v>2261</v>
      </c>
      <c r="C26" s="47" t="s">
        <v>515</v>
      </c>
      <c r="D26" s="48">
        <v>45293</v>
      </c>
      <c r="E26" s="48">
        <v>45293</v>
      </c>
      <c r="F26" s="47">
        <v>1</v>
      </c>
      <c r="G26" s="49">
        <v>0</v>
      </c>
      <c r="H26" s="48">
        <v>45293</v>
      </c>
      <c r="I26" s="47" t="s">
        <v>1601</v>
      </c>
      <c r="J26" s="47" t="s">
        <v>1599</v>
      </c>
      <c r="K26" s="47">
        <v>0</v>
      </c>
      <c r="L26" s="47" t="s">
        <v>1598</v>
      </c>
      <c r="Q26">
        <v>1121</v>
      </c>
      <c r="R26" t="s">
        <v>68</v>
      </c>
      <c r="S26"/>
      <c r="T26">
        <v>1</v>
      </c>
      <c r="U26">
        <v>4</v>
      </c>
      <c r="V26">
        <v>4</v>
      </c>
      <c r="W26">
        <v>9</v>
      </c>
    </row>
    <row r="27" spans="1:23" x14ac:dyDescent="0.35">
      <c r="A27" s="47">
        <v>1</v>
      </c>
      <c r="B27" s="47">
        <v>2263</v>
      </c>
      <c r="C27" s="47" t="s">
        <v>518</v>
      </c>
      <c r="D27" s="48">
        <v>45293</v>
      </c>
      <c r="E27" s="48">
        <v>45293</v>
      </c>
      <c r="F27" s="47">
        <v>1</v>
      </c>
      <c r="G27" s="49">
        <v>0</v>
      </c>
      <c r="H27" s="48">
        <v>45293</v>
      </c>
      <c r="I27" s="47" t="s">
        <v>1601</v>
      </c>
      <c r="J27" s="47" t="s">
        <v>1599</v>
      </c>
      <c r="K27" s="47">
        <v>0</v>
      </c>
      <c r="L27" s="47" t="s">
        <v>1598</v>
      </c>
      <c r="Q27">
        <v>1122</v>
      </c>
      <c r="R27" t="s">
        <v>69</v>
      </c>
      <c r="S27">
        <v>1</v>
      </c>
      <c r="T27">
        <v>3</v>
      </c>
      <c r="U27">
        <v>4</v>
      </c>
      <c r="V27"/>
      <c r="W27">
        <v>8</v>
      </c>
    </row>
    <row r="28" spans="1:23" x14ac:dyDescent="0.35">
      <c r="A28" s="47">
        <v>1</v>
      </c>
      <c r="B28" s="47">
        <v>2279</v>
      </c>
      <c r="C28" s="47" t="s">
        <v>535</v>
      </c>
      <c r="D28" s="48">
        <v>45293</v>
      </c>
      <c r="E28" s="48">
        <v>45293</v>
      </c>
      <c r="F28" s="47">
        <v>1</v>
      </c>
      <c r="G28" s="49">
        <v>0</v>
      </c>
      <c r="H28" s="48">
        <v>45293</v>
      </c>
      <c r="I28" s="47" t="s">
        <v>1601</v>
      </c>
      <c r="J28" s="47" t="s">
        <v>1599</v>
      </c>
      <c r="K28" s="47">
        <v>0</v>
      </c>
      <c r="L28" s="47" t="s">
        <v>1598</v>
      </c>
      <c r="Q28">
        <v>1124</v>
      </c>
      <c r="R28" t="s">
        <v>70</v>
      </c>
      <c r="S28">
        <v>1</v>
      </c>
      <c r="T28">
        <v>1</v>
      </c>
      <c r="U28">
        <v>2</v>
      </c>
      <c r="V28"/>
      <c r="W28">
        <v>4</v>
      </c>
    </row>
    <row r="29" spans="1:23" x14ac:dyDescent="0.35">
      <c r="A29" s="47">
        <v>1</v>
      </c>
      <c r="B29" s="47">
        <v>2290</v>
      </c>
      <c r="C29" s="47" t="s">
        <v>545</v>
      </c>
      <c r="D29" s="48">
        <v>45293</v>
      </c>
      <c r="E29" s="48">
        <v>45293</v>
      </c>
      <c r="F29" s="47">
        <v>1</v>
      </c>
      <c r="G29" s="49">
        <v>0</v>
      </c>
      <c r="H29" s="48">
        <v>45293</v>
      </c>
      <c r="I29" s="47" t="s">
        <v>1601</v>
      </c>
      <c r="J29" s="47" t="s">
        <v>1599</v>
      </c>
      <c r="K29" s="47">
        <v>0</v>
      </c>
      <c r="L29" s="47" t="s">
        <v>1598</v>
      </c>
      <c r="Q29">
        <v>1125</v>
      </c>
      <c r="R29" t="s">
        <v>71</v>
      </c>
      <c r="S29">
        <v>1</v>
      </c>
      <c r="T29">
        <v>3</v>
      </c>
      <c r="U29">
        <v>7</v>
      </c>
      <c r="V29"/>
      <c r="W29">
        <v>11</v>
      </c>
    </row>
    <row r="30" spans="1:23" x14ac:dyDescent="0.35">
      <c r="A30" s="47">
        <v>1</v>
      </c>
      <c r="B30" s="47">
        <v>2293</v>
      </c>
      <c r="C30" s="47" t="s">
        <v>548</v>
      </c>
      <c r="D30" s="48">
        <v>45293</v>
      </c>
      <c r="E30" s="48">
        <v>45293</v>
      </c>
      <c r="F30" s="47">
        <v>1</v>
      </c>
      <c r="G30" s="49">
        <v>0</v>
      </c>
      <c r="H30" s="48">
        <v>45293</v>
      </c>
      <c r="I30" s="47" t="s">
        <v>1601</v>
      </c>
      <c r="J30" s="47" t="s">
        <v>1599</v>
      </c>
      <c r="K30" s="47">
        <v>0</v>
      </c>
      <c r="L30" s="47" t="s">
        <v>1598</v>
      </c>
      <c r="Q30">
        <v>1128</v>
      </c>
      <c r="R30" t="s">
        <v>73</v>
      </c>
      <c r="S30"/>
      <c r="T30">
        <v>3</v>
      </c>
      <c r="U30"/>
      <c r="V30"/>
      <c r="W30">
        <v>3</v>
      </c>
    </row>
    <row r="31" spans="1:23" x14ac:dyDescent="0.35">
      <c r="A31" s="47">
        <v>1</v>
      </c>
      <c r="B31" s="47">
        <v>2305</v>
      </c>
      <c r="C31" s="47" t="s">
        <v>560</v>
      </c>
      <c r="D31" s="48">
        <v>45293</v>
      </c>
      <c r="E31" s="48">
        <v>45293</v>
      </c>
      <c r="F31" s="47">
        <v>1</v>
      </c>
      <c r="G31" s="49">
        <v>0</v>
      </c>
      <c r="H31" s="48">
        <v>45293</v>
      </c>
      <c r="I31" s="47" t="s">
        <v>1601</v>
      </c>
      <c r="J31" s="47" t="s">
        <v>1599</v>
      </c>
      <c r="K31" s="47">
        <v>0</v>
      </c>
      <c r="L31" s="47" t="s">
        <v>1598</v>
      </c>
      <c r="Q31">
        <v>1129</v>
      </c>
      <c r="R31" t="s">
        <v>74</v>
      </c>
      <c r="S31"/>
      <c r="T31">
        <v>3</v>
      </c>
      <c r="U31">
        <v>3</v>
      </c>
      <c r="V31"/>
      <c r="W31">
        <v>6</v>
      </c>
    </row>
    <row r="32" spans="1:23" x14ac:dyDescent="0.35">
      <c r="A32" s="47">
        <v>1</v>
      </c>
      <c r="B32" s="47">
        <v>2315</v>
      </c>
      <c r="C32" s="47" t="s">
        <v>569</v>
      </c>
      <c r="D32" s="48">
        <v>45293</v>
      </c>
      <c r="E32" s="48">
        <v>45293</v>
      </c>
      <c r="F32" s="47">
        <v>1</v>
      </c>
      <c r="G32" s="49">
        <v>0</v>
      </c>
      <c r="H32" s="48">
        <v>45293</v>
      </c>
      <c r="I32" s="47" t="s">
        <v>1601</v>
      </c>
      <c r="J32" s="47" t="s">
        <v>1599</v>
      </c>
      <c r="K32" s="47">
        <v>0</v>
      </c>
      <c r="L32" s="47" t="s">
        <v>1598</v>
      </c>
      <c r="Q32">
        <v>1130</v>
      </c>
      <c r="R32" t="s">
        <v>75</v>
      </c>
      <c r="S32"/>
      <c r="T32">
        <v>3</v>
      </c>
      <c r="U32">
        <v>1</v>
      </c>
      <c r="V32"/>
      <c r="W32">
        <v>4</v>
      </c>
    </row>
    <row r="33" spans="1:23" x14ac:dyDescent="0.35">
      <c r="A33" s="47">
        <v>1</v>
      </c>
      <c r="B33" s="47">
        <v>2319</v>
      </c>
      <c r="C33" s="47" t="s">
        <v>574</v>
      </c>
      <c r="D33" s="48">
        <v>45293</v>
      </c>
      <c r="E33" s="48">
        <v>45293</v>
      </c>
      <c r="F33" s="47">
        <v>1</v>
      </c>
      <c r="G33" s="49">
        <v>0</v>
      </c>
      <c r="H33" s="48">
        <v>45293</v>
      </c>
      <c r="I33" s="47" t="s">
        <v>1601</v>
      </c>
      <c r="J33" s="47" t="s">
        <v>1599</v>
      </c>
      <c r="K33" s="47">
        <v>0</v>
      </c>
      <c r="L33" s="47" t="s">
        <v>1598</v>
      </c>
      <c r="Q33">
        <v>1132</v>
      </c>
      <c r="R33" t="s">
        <v>76</v>
      </c>
      <c r="S33"/>
      <c r="T33">
        <v>1</v>
      </c>
      <c r="U33">
        <v>4</v>
      </c>
      <c r="V33"/>
      <c r="W33">
        <v>5</v>
      </c>
    </row>
    <row r="34" spans="1:23" x14ac:dyDescent="0.35">
      <c r="A34" s="47">
        <v>1</v>
      </c>
      <c r="B34" s="47">
        <v>2327</v>
      </c>
      <c r="C34" s="47" t="s">
        <v>1602</v>
      </c>
      <c r="D34" s="48">
        <v>45293</v>
      </c>
      <c r="E34" s="48">
        <v>45293</v>
      </c>
      <c r="F34" s="47">
        <v>1</v>
      </c>
      <c r="G34" s="49">
        <v>0</v>
      </c>
      <c r="H34" s="48">
        <v>45293</v>
      </c>
      <c r="I34" s="47" t="s">
        <v>1601</v>
      </c>
      <c r="J34" s="47" t="s">
        <v>1599</v>
      </c>
      <c r="K34" s="47">
        <v>0</v>
      </c>
      <c r="L34" s="47" t="s">
        <v>1598</v>
      </c>
      <c r="Q34">
        <v>1133</v>
      </c>
      <c r="R34" t="s">
        <v>77</v>
      </c>
      <c r="S34"/>
      <c r="T34">
        <v>1</v>
      </c>
      <c r="U34"/>
      <c r="V34"/>
      <c r="W34">
        <v>1</v>
      </c>
    </row>
    <row r="35" spans="1:23" x14ac:dyDescent="0.35">
      <c r="A35" s="47">
        <v>1</v>
      </c>
      <c r="B35" s="47">
        <v>2342</v>
      </c>
      <c r="C35" s="47" t="s">
        <v>592</v>
      </c>
      <c r="D35" s="48">
        <v>45293</v>
      </c>
      <c r="E35" s="48">
        <v>45293</v>
      </c>
      <c r="F35" s="47">
        <v>1</v>
      </c>
      <c r="G35" s="49">
        <v>0</v>
      </c>
      <c r="H35" s="48">
        <v>45293</v>
      </c>
      <c r="I35" s="47" t="s">
        <v>1601</v>
      </c>
      <c r="J35" s="47" t="s">
        <v>1599</v>
      </c>
      <c r="K35" s="47">
        <v>0</v>
      </c>
      <c r="L35" s="47" t="s">
        <v>1598</v>
      </c>
      <c r="Q35">
        <v>1134</v>
      </c>
      <c r="R35" t="s">
        <v>78</v>
      </c>
      <c r="S35"/>
      <c r="T35">
        <v>1</v>
      </c>
      <c r="U35">
        <v>1</v>
      </c>
      <c r="V35"/>
      <c r="W35">
        <v>2</v>
      </c>
    </row>
    <row r="36" spans="1:23" x14ac:dyDescent="0.35">
      <c r="A36" s="47">
        <v>1</v>
      </c>
      <c r="B36" s="47">
        <v>2349</v>
      </c>
      <c r="C36" s="47" t="s">
        <v>598</v>
      </c>
      <c r="D36" s="48">
        <v>45293</v>
      </c>
      <c r="E36" s="48">
        <v>45293</v>
      </c>
      <c r="F36" s="47">
        <v>1</v>
      </c>
      <c r="G36" s="49">
        <v>0</v>
      </c>
      <c r="H36" s="48">
        <v>45293</v>
      </c>
      <c r="I36" s="47" t="s">
        <v>1601</v>
      </c>
      <c r="J36" s="47" t="s">
        <v>1599</v>
      </c>
      <c r="K36" s="47">
        <v>0</v>
      </c>
      <c r="L36" s="47" t="s">
        <v>1598</v>
      </c>
      <c r="Q36">
        <v>1135</v>
      </c>
      <c r="R36" t="s">
        <v>79</v>
      </c>
      <c r="S36">
        <v>1</v>
      </c>
      <c r="T36">
        <v>1</v>
      </c>
      <c r="U36">
        <v>3</v>
      </c>
      <c r="V36"/>
      <c r="W36">
        <v>5</v>
      </c>
    </row>
    <row r="37" spans="1:23" x14ac:dyDescent="0.35">
      <c r="A37" s="47">
        <v>1</v>
      </c>
      <c r="B37" s="47">
        <v>2360</v>
      </c>
      <c r="C37" s="47" t="s">
        <v>608</v>
      </c>
      <c r="D37" s="48">
        <v>45293</v>
      </c>
      <c r="E37" s="48">
        <v>45293</v>
      </c>
      <c r="F37" s="47">
        <v>1</v>
      </c>
      <c r="G37" s="49">
        <v>0</v>
      </c>
      <c r="H37" s="48">
        <v>45293</v>
      </c>
      <c r="I37" s="47" t="s">
        <v>1601</v>
      </c>
      <c r="J37" s="47" t="s">
        <v>1599</v>
      </c>
      <c r="K37" s="47">
        <v>0</v>
      </c>
      <c r="L37" s="47" t="s">
        <v>1598</v>
      </c>
      <c r="Q37">
        <v>1136</v>
      </c>
      <c r="R37" t="s">
        <v>81</v>
      </c>
      <c r="S37">
        <v>1</v>
      </c>
      <c r="T37">
        <v>5</v>
      </c>
      <c r="U37">
        <v>2</v>
      </c>
      <c r="V37"/>
      <c r="W37">
        <v>8</v>
      </c>
    </row>
    <row r="38" spans="1:23" x14ac:dyDescent="0.35">
      <c r="A38" s="47">
        <v>1</v>
      </c>
      <c r="B38" s="47">
        <v>2573</v>
      </c>
      <c r="C38" s="47" t="s">
        <v>778</v>
      </c>
      <c r="D38" s="48">
        <v>45293</v>
      </c>
      <c r="E38" s="48">
        <v>45293</v>
      </c>
      <c r="F38" s="47">
        <v>1</v>
      </c>
      <c r="G38" s="49">
        <v>0</v>
      </c>
      <c r="H38" s="48">
        <v>45293</v>
      </c>
      <c r="I38" s="47" t="s">
        <v>1601</v>
      </c>
      <c r="J38" s="47" t="s">
        <v>1599</v>
      </c>
      <c r="K38" s="47">
        <v>0</v>
      </c>
      <c r="L38" s="47" t="s">
        <v>1598</v>
      </c>
      <c r="Q38">
        <v>1137</v>
      </c>
      <c r="R38" t="s">
        <v>82</v>
      </c>
      <c r="S38"/>
      <c r="T38"/>
      <c r="U38">
        <v>1</v>
      </c>
      <c r="V38"/>
      <c r="W38">
        <v>1</v>
      </c>
    </row>
    <row r="39" spans="1:23" x14ac:dyDescent="0.35">
      <c r="A39" s="47">
        <v>1</v>
      </c>
      <c r="B39" s="47">
        <v>4023</v>
      </c>
      <c r="C39" s="47" t="s">
        <v>1076</v>
      </c>
      <c r="D39" s="48">
        <v>45293</v>
      </c>
      <c r="E39" s="48">
        <v>45293</v>
      </c>
      <c r="F39" s="47">
        <v>1</v>
      </c>
      <c r="G39" s="49">
        <v>0</v>
      </c>
      <c r="H39" s="48">
        <v>45293</v>
      </c>
      <c r="I39" s="47" t="s">
        <v>1601</v>
      </c>
      <c r="J39" s="47" t="s">
        <v>1599</v>
      </c>
      <c r="K39" s="47">
        <v>0</v>
      </c>
      <c r="L39" s="47" t="s">
        <v>1598</v>
      </c>
      <c r="Q39">
        <v>1138</v>
      </c>
      <c r="R39" t="s">
        <v>83</v>
      </c>
      <c r="S39"/>
      <c r="T39"/>
      <c r="U39">
        <v>2</v>
      </c>
      <c r="V39"/>
      <c r="W39">
        <v>2</v>
      </c>
    </row>
    <row r="40" spans="1:23" x14ac:dyDescent="0.35">
      <c r="A40" s="47">
        <v>1</v>
      </c>
      <c r="B40" s="47">
        <v>4129</v>
      </c>
      <c r="C40" s="47" t="s">
        <v>1125</v>
      </c>
      <c r="D40" s="48">
        <v>45293</v>
      </c>
      <c r="E40" s="48">
        <v>45293</v>
      </c>
      <c r="F40" s="47">
        <v>1</v>
      </c>
      <c r="G40" s="49">
        <v>0</v>
      </c>
      <c r="H40" s="48">
        <v>45293</v>
      </c>
      <c r="I40" s="47" t="s">
        <v>1601</v>
      </c>
      <c r="J40" s="47" t="s">
        <v>1599</v>
      </c>
      <c r="K40" s="47">
        <v>0</v>
      </c>
      <c r="L40" s="47" t="s">
        <v>1598</v>
      </c>
      <c r="Q40">
        <v>1139</v>
      </c>
      <c r="R40" t="s">
        <v>84</v>
      </c>
      <c r="S40">
        <v>1</v>
      </c>
      <c r="T40">
        <v>1</v>
      </c>
      <c r="U40">
        <v>11</v>
      </c>
      <c r="V40"/>
      <c r="W40">
        <v>13</v>
      </c>
    </row>
    <row r="41" spans="1:23" x14ac:dyDescent="0.35">
      <c r="A41" s="47">
        <v>1</v>
      </c>
      <c r="B41" s="47">
        <v>4208</v>
      </c>
      <c r="C41" s="47" t="s">
        <v>1149</v>
      </c>
      <c r="D41" s="48">
        <v>45293</v>
      </c>
      <c r="E41" s="48">
        <v>45293</v>
      </c>
      <c r="F41" s="47">
        <v>1</v>
      </c>
      <c r="G41" s="49">
        <v>0</v>
      </c>
      <c r="H41" s="48">
        <v>45293</v>
      </c>
      <c r="I41" s="47" t="s">
        <v>1601</v>
      </c>
      <c r="J41" s="47" t="s">
        <v>1599</v>
      </c>
      <c r="K41" s="47">
        <v>0</v>
      </c>
      <c r="L41" s="47" t="s">
        <v>1598</v>
      </c>
      <c r="Q41">
        <v>1140</v>
      </c>
      <c r="R41" t="s">
        <v>85</v>
      </c>
      <c r="S41"/>
      <c r="T41">
        <v>1</v>
      </c>
      <c r="U41"/>
      <c r="V41"/>
      <c r="W41">
        <v>1</v>
      </c>
    </row>
    <row r="42" spans="1:23" x14ac:dyDescent="0.35">
      <c r="A42" s="47">
        <v>1</v>
      </c>
      <c r="B42" s="47">
        <v>4209</v>
      </c>
      <c r="C42" s="47" t="s">
        <v>1150</v>
      </c>
      <c r="D42" s="48">
        <v>45293</v>
      </c>
      <c r="E42" s="48">
        <v>45293</v>
      </c>
      <c r="F42" s="47">
        <v>1</v>
      </c>
      <c r="G42" s="49">
        <v>0</v>
      </c>
      <c r="H42" s="48">
        <v>45293</v>
      </c>
      <c r="I42" s="47" t="s">
        <v>1601</v>
      </c>
      <c r="J42" s="47" t="s">
        <v>1599</v>
      </c>
      <c r="K42" s="47">
        <v>0</v>
      </c>
      <c r="L42" s="47" t="s">
        <v>1598</v>
      </c>
      <c r="Q42">
        <v>1142</v>
      </c>
      <c r="R42" t="s">
        <v>87</v>
      </c>
      <c r="S42"/>
      <c r="T42">
        <v>1</v>
      </c>
      <c r="U42">
        <v>5</v>
      </c>
      <c r="V42"/>
      <c r="W42">
        <v>6</v>
      </c>
    </row>
    <row r="43" spans="1:23" x14ac:dyDescent="0.35">
      <c r="A43" s="47">
        <v>1</v>
      </c>
      <c r="B43" s="47">
        <v>4276</v>
      </c>
      <c r="C43" s="47" t="s">
        <v>1183</v>
      </c>
      <c r="D43" s="48">
        <v>45293</v>
      </c>
      <c r="E43" s="48">
        <v>45293</v>
      </c>
      <c r="F43" s="47">
        <v>1</v>
      </c>
      <c r="G43" s="49">
        <v>0</v>
      </c>
      <c r="H43" s="48">
        <v>45293</v>
      </c>
      <c r="I43" s="47" t="s">
        <v>1601</v>
      </c>
      <c r="J43" s="47" t="s">
        <v>1599</v>
      </c>
      <c r="K43" s="47">
        <v>0</v>
      </c>
      <c r="L43" s="47" t="s">
        <v>1598</v>
      </c>
      <c r="Q43">
        <v>1143</v>
      </c>
      <c r="R43" t="s">
        <v>88</v>
      </c>
      <c r="S43"/>
      <c r="T43"/>
      <c r="U43">
        <v>4</v>
      </c>
      <c r="V43">
        <v>8</v>
      </c>
      <c r="W43">
        <v>12</v>
      </c>
    </row>
    <row r="44" spans="1:23" x14ac:dyDescent="0.35">
      <c r="A44" s="47">
        <v>1</v>
      </c>
      <c r="B44" s="47">
        <v>2034</v>
      </c>
      <c r="C44" s="47" t="s">
        <v>321</v>
      </c>
      <c r="D44" s="48">
        <v>45293</v>
      </c>
      <c r="E44" s="48">
        <v>45293</v>
      </c>
      <c r="F44" s="47">
        <v>2</v>
      </c>
      <c r="G44" s="49">
        <v>0</v>
      </c>
      <c r="H44" s="48">
        <v>45294</v>
      </c>
      <c r="I44" s="47" t="s">
        <v>1601</v>
      </c>
      <c r="J44" s="47" t="s">
        <v>1599</v>
      </c>
      <c r="K44" s="47">
        <v>0</v>
      </c>
      <c r="L44" s="47" t="s">
        <v>1598</v>
      </c>
      <c r="Q44">
        <v>1144</v>
      </c>
      <c r="R44" t="s">
        <v>89</v>
      </c>
      <c r="S44">
        <v>2</v>
      </c>
      <c r="T44"/>
      <c r="U44">
        <v>9</v>
      </c>
      <c r="V44"/>
      <c r="W44">
        <v>11</v>
      </c>
    </row>
    <row r="45" spans="1:23" x14ac:dyDescent="0.35">
      <c r="A45" s="47">
        <v>1</v>
      </c>
      <c r="B45" s="47">
        <v>2272</v>
      </c>
      <c r="C45" s="47" t="s">
        <v>526</v>
      </c>
      <c r="D45" s="48">
        <v>45293</v>
      </c>
      <c r="E45" s="48">
        <v>45293</v>
      </c>
      <c r="F45" s="47">
        <v>2</v>
      </c>
      <c r="G45" s="49">
        <v>0</v>
      </c>
      <c r="H45" s="48">
        <v>45294</v>
      </c>
      <c r="I45" s="47" t="s">
        <v>1601</v>
      </c>
      <c r="J45" s="47" t="s">
        <v>1599</v>
      </c>
      <c r="K45" s="47">
        <v>0</v>
      </c>
      <c r="L45" s="47" t="s">
        <v>1598</v>
      </c>
      <c r="Q45">
        <v>1145</v>
      </c>
      <c r="R45" t="s">
        <v>90</v>
      </c>
      <c r="S45"/>
      <c r="T45">
        <v>6</v>
      </c>
      <c r="U45">
        <v>2</v>
      </c>
      <c r="V45"/>
      <c r="W45">
        <v>8</v>
      </c>
    </row>
    <row r="46" spans="1:23" x14ac:dyDescent="0.35">
      <c r="A46" s="47">
        <v>1</v>
      </c>
      <c r="B46" s="47">
        <v>2341</v>
      </c>
      <c r="C46" s="47" t="s">
        <v>591</v>
      </c>
      <c r="D46" s="48">
        <v>45293</v>
      </c>
      <c r="E46" s="48">
        <v>45293</v>
      </c>
      <c r="F46" s="47">
        <v>2</v>
      </c>
      <c r="G46" s="49">
        <v>0</v>
      </c>
      <c r="H46" s="48">
        <v>45294</v>
      </c>
      <c r="I46" s="47" t="s">
        <v>1601</v>
      </c>
      <c r="J46" s="47" t="s">
        <v>1599</v>
      </c>
      <c r="K46" s="47">
        <v>0</v>
      </c>
      <c r="L46" s="47" t="s">
        <v>1598</v>
      </c>
      <c r="Q46">
        <v>1146</v>
      </c>
      <c r="R46" t="s">
        <v>92</v>
      </c>
      <c r="S46"/>
      <c r="T46">
        <v>1</v>
      </c>
      <c r="U46">
        <v>6</v>
      </c>
      <c r="V46"/>
      <c r="W46">
        <v>7</v>
      </c>
    </row>
    <row r="47" spans="1:23" x14ac:dyDescent="0.35">
      <c r="A47" s="47">
        <v>1</v>
      </c>
      <c r="B47" s="47">
        <v>2694</v>
      </c>
      <c r="C47" s="47" t="s">
        <v>1616</v>
      </c>
      <c r="D47" s="48">
        <v>45293</v>
      </c>
      <c r="E47" s="48">
        <v>45293</v>
      </c>
      <c r="F47" s="47">
        <v>2</v>
      </c>
      <c r="G47" s="49">
        <v>0</v>
      </c>
      <c r="H47" s="48">
        <v>45294</v>
      </c>
      <c r="I47" s="47" t="s">
        <v>1601</v>
      </c>
      <c r="J47" s="47" t="s">
        <v>1599</v>
      </c>
      <c r="K47" s="47">
        <v>0</v>
      </c>
      <c r="L47" s="47" t="s">
        <v>1598</v>
      </c>
      <c r="Q47">
        <v>1148</v>
      </c>
      <c r="R47" t="s">
        <v>94</v>
      </c>
      <c r="S47"/>
      <c r="T47"/>
      <c r="U47">
        <v>2</v>
      </c>
      <c r="V47"/>
      <c r="W47">
        <v>2</v>
      </c>
    </row>
    <row r="48" spans="1:23" x14ac:dyDescent="0.35">
      <c r="A48" s="47">
        <v>1</v>
      </c>
      <c r="B48" s="47">
        <v>4214</v>
      </c>
      <c r="C48" s="47" t="s">
        <v>1154</v>
      </c>
      <c r="D48" s="48">
        <v>45293</v>
      </c>
      <c r="E48" s="48">
        <v>45293</v>
      </c>
      <c r="F48" s="47">
        <v>3</v>
      </c>
      <c r="G48" s="49">
        <v>0</v>
      </c>
      <c r="H48" s="48">
        <v>45295</v>
      </c>
      <c r="I48" s="47" t="s">
        <v>1601</v>
      </c>
      <c r="J48" s="47" t="s">
        <v>1599</v>
      </c>
      <c r="K48" s="47">
        <v>0</v>
      </c>
      <c r="L48" s="47" t="s">
        <v>1598</v>
      </c>
      <c r="Q48">
        <v>1150</v>
      </c>
      <c r="R48" t="s">
        <v>95</v>
      </c>
      <c r="S48"/>
      <c r="T48">
        <v>4</v>
      </c>
      <c r="U48">
        <v>2</v>
      </c>
      <c r="V48"/>
      <c r="W48">
        <v>6</v>
      </c>
    </row>
    <row r="49" spans="1:23" x14ac:dyDescent="0.35">
      <c r="A49" s="47">
        <v>1</v>
      </c>
      <c r="B49" s="47">
        <v>2201</v>
      </c>
      <c r="C49" s="47" t="s">
        <v>479</v>
      </c>
      <c r="D49" s="48">
        <v>45293</v>
      </c>
      <c r="E49" s="48">
        <v>45293</v>
      </c>
      <c r="F49" s="47">
        <v>4</v>
      </c>
      <c r="G49" s="49">
        <v>0</v>
      </c>
      <c r="H49" s="48">
        <v>45296</v>
      </c>
      <c r="I49" s="47" t="s">
        <v>1601</v>
      </c>
      <c r="J49" s="47" t="s">
        <v>1599</v>
      </c>
      <c r="K49" s="47">
        <v>0</v>
      </c>
      <c r="L49" s="47" t="s">
        <v>1598</v>
      </c>
      <c r="Q49">
        <v>1151</v>
      </c>
      <c r="R49" t="s">
        <v>96</v>
      </c>
      <c r="S49"/>
      <c r="T49"/>
      <c r="U49">
        <v>2</v>
      </c>
      <c r="V49"/>
      <c r="W49">
        <v>2</v>
      </c>
    </row>
    <row r="50" spans="1:23" x14ac:dyDescent="0.35">
      <c r="A50" s="47">
        <v>1</v>
      </c>
      <c r="B50" s="47">
        <v>2098</v>
      </c>
      <c r="C50" s="47" t="s">
        <v>394</v>
      </c>
      <c r="D50" s="48">
        <v>45293</v>
      </c>
      <c r="E50" s="48">
        <v>45293</v>
      </c>
      <c r="F50" s="47">
        <v>1</v>
      </c>
      <c r="G50" s="49">
        <v>0</v>
      </c>
      <c r="H50" s="48">
        <v>45293</v>
      </c>
      <c r="I50" s="47" t="s">
        <v>1600</v>
      </c>
      <c r="J50" s="47" t="s">
        <v>1599</v>
      </c>
      <c r="K50" s="47">
        <v>0</v>
      </c>
      <c r="L50" s="47" t="s">
        <v>1598</v>
      </c>
      <c r="Q50">
        <v>1153</v>
      </c>
      <c r="R50" t="s">
        <v>97</v>
      </c>
      <c r="S50"/>
      <c r="T50">
        <v>1</v>
      </c>
      <c r="U50"/>
      <c r="V50"/>
      <c r="W50">
        <v>1</v>
      </c>
    </row>
    <row r="51" spans="1:23" x14ac:dyDescent="0.35">
      <c r="A51" s="47">
        <v>1</v>
      </c>
      <c r="B51" s="47">
        <v>2359</v>
      </c>
      <c r="C51" s="47" t="s">
        <v>607</v>
      </c>
      <c r="D51" s="48">
        <v>45293</v>
      </c>
      <c r="E51" s="48">
        <v>45293</v>
      </c>
      <c r="F51" s="47">
        <v>1</v>
      </c>
      <c r="G51" s="49">
        <v>0</v>
      </c>
      <c r="H51" s="48">
        <v>45293</v>
      </c>
      <c r="I51" s="47" t="s">
        <v>1600</v>
      </c>
      <c r="J51" s="47" t="s">
        <v>1599</v>
      </c>
      <c r="K51" s="47">
        <v>0</v>
      </c>
      <c r="L51" s="47" t="s">
        <v>1598</v>
      </c>
      <c r="Q51">
        <v>1155</v>
      </c>
      <c r="R51" t="s">
        <v>100</v>
      </c>
      <c r="S51"/>
      <c r="T51">
        <v>3</v>
      </c>
      <c r="U51">
        <v>6</v>
      </c>
      <c r="V51"/>
      <c r="W51">
        <v>9</v>
      </c>
    </row>
    <row r="52" spans="1:23" x14ac:dyDescent="0.35">
      <c r="A52" s="47">
        <v>1</v>
      </c>
      <c r="B52" s="47">
        <v>2378</v>
      </c>
      <c r="C52" s="47" t="s">
        <v>626</v>
      </c>
      <c r="D52" s="48">
        <v>45293</v>
      </c>
      <c r="E52" s="48">
        <v>45293</v>
      </c>
      <c r="F52" s="47">
        <v>1</v>
      </c>
      <c r="G52" s="49">
        <v>0</v>
      </c>
      <c r="H52" s="48">
        <v>45293</v>
      </c>
      <c r="I52" s="47" t="s">
        <v>1600</v>
      </c>
      <c r="J52" s="47" t="s">
        <v>1599</v>
      </c>
      <c r="K52" s="47">
        <v>0</v>
      </c>
      <c r="L52" s="47" t="s">
        <v>1598</v>
      </c>
      <c r="Q52">
        <v>1158</v>
      </c>
      <c r="R52" t="s">
        <v>102</v>
      </c>
      <c r="S52"/>
      <c r="T52">
        <v>2</v>
      </c>
      <c r="U52">
        <v>1</v>
      </c>
      <c r="V52"/>
      <c r="W52">
        <v>3</v>
      </c>
    </row>
    <row r="53" spans="1:23" x14ac:dyDescent="0.35">
      <c r="A53" s="47">
        <v>1</v>
      </c>
      <c r="B53" s="47">
        <v>2770</v>
      </c>
      <c r="C53" s="47" t="s">
        <v>874</v>
      </c>
      <c r="D53" s="48">
        <v>45293</v>
      </c>
      <c r="E53" s="48">
        <v>45293</v>
      </c>
      <c r="F53" s="47">
        <v>1</v>
      </c>
      <c r="G53" s="49">
        <v>0</v>
      </c>
      <c r="H53" s="48">
        <v>45293</v>
      </c>
      <c r="I53" s="47" t="s">
        <v>1600</v>
      </c>
      <c r="J53" s="47" t="s">
        <v>1599</v>
      </c>
      <c r="K53" s="47">
        <v>0</v>
      </c>
      <c r="L53" s="47" t="s">
        <v>1598</v>
      </c>
      <c r="Q53">
        <v>1160</v>
      </c>
      <c r="R53" t="s">
        <v>103</v>
      </c>
      <c r="S53"/>
      <c r="T53"/>
      <c r="U53">
        <v>2</v>
      </c>
      <c r="V53"/>
      <c r="W53">
        <v>2</v>
      </c>
    </row>
    <row r="54" spans="1:23" x14ac:dyDescent="0.35">
      <c r="A54" s="47">
        <v>1</v>
      </c>
      <c r="B54" s="47">
        <v>2776</v>
      </c>
      <c r="C54" s="47" t="s">
        <v>883</v>
      </c>
      <c r="D54" s="48">
        <v>45293</v>
      </c>
      <c r="E54" s="48">
        <v>45293</v>
      </c>
      <c r="F54" s="47">
        <v>1</v>
      </c>
      <c r="G54" s="49">
        <v>0</v>
      </c>
      <c r="H54" s="48">
        <v>45293</v>
      </c>
      <c r="I54" s="47" t="s">
        <v>1600</v>
      </c>
      <c r="J54" s="47" t="s">
        <v>1599</v>
      </c>
      <c r="K54" s="47">
        <v>0</v>
      </c>
      <c r="L54" s="47" t="s">
        <v>1598</v>
      </c>
      <c r="Q54">
        <v>1161</v>
      </c>
      <c r="R54" t="s">
        <v>104</v>
      </c>
      <c r="S54">
        <v>1</v>
      </c>
      <c r="T54">
        <v>4</v>
      </c>
      <c r="U54">
        <v>4</v>
      </c>
      <c r="V54"/>
      <c r="W54">
        <v>9</v>
      </c>
    </row>
    <row r="55" spans="1:23" x14ac:dyDescent="0.35">
      <c r="A55" s="47">
        <v>1</v>
      </c>
      <c r="B55" s="47">
        <v>2781</v>
      </c>
      <c r="C55" s="47" t="s">
        <v>887</v>
      </c>
      <c r="D55" s="48">
        <v>45293</v>
      </c>
      <c r="E55" s="48">
        <v>45293</v>
      </c>
      <c r="F55" s="47">
        <v>1</v>
      </c>
      <c r="G55" s="49">
        <v>0</v>
      </c>
      <c r="H55" s="48">
        <v>45293</v>
      </c>
      <c r="I55" s="47" t="s">
        <v>1600</v>
      </c>
      <c r="J55" s="47" t="s">
        <v>1599</v>
      </c>
      <c r="K55" s="47">
        <v>0</v>
      </c>
      <c r="L55" s="47" t="s">
        <v>1598</v>
      </c>
      <c r="Q55">
        <v>1162</v>
      </c>
      <c r="R55" t="s">
        <v>106</v>
      </c>
      <c r="S55"/>
      <c r="T55">
        <v>1</v>
      </c>
      <c r="U55">
        <v>1</v>
      </c>
      <c r="V55"/>
      <c r="W55">
        <v>2</v>
      </c>
    </row>
    <row r="56" spans="1:23" x14ac:dyDescent="0.35">
      <c r="A56" s="47">
        <v>1</v>
      </c>
      <c r="B56" s="47">
        <v>4212</v>
      </c>
      <c r="C56" s="47" t="s">
        <v>1152</v>
      </c>
      <c r="D56" s="48">
        <v>45293</v>
      </c>
      <c r="E56" s="48">
        <v>45293</v>
      </c>
      <c r="F56" s="47">
        <v>1</v>
      </c>
      <c r="G56" s="49">
        <v>0</v>
      </c>
      <c r="H56" s="48">
        <v>45293</v>
      </c>
      <c r="I56" s="47" t="s">
        <v>1600</v>
      </c>
      <c r="J56" s="47" t="s">
        <v>1599</v>
      </c>
      <c r="K56" s="47">
        <v>0</v>
      </c>
      <c r="L56" s="47" t="s">
        <v>1598</v>
      </c>
      <c r="Q56">
        <v>1163</v>
      </c>
      <c r="R56" t="s">
        <v>107</v>
      </c>
      <c r="S56"/>
      <c r="T56">
        <v>16</v>
      </c>
      <c r="U56"/>
      <c r="V56"/>
      <c r="W56">
        <v>16</v>
      </c>
    </row>
    <row r="57" spans="1:23" x14ac:dyDescent="0.35">
      <c r="A57" s="47">
        <v>1</v>
      </c>
      <c r="B57" s="47">
        <v>2125</v>
      </c>
      <c r="C57" s="47" t="s">
        <v>420</v>
      </c>
      <c r="D57" s="48">
        <v>45293</v>
      </c>
      <c r="E57" s="48">
        <v>45293</v>
      </c>
      <c r="F57" s="47">
        <v>2</v>
      </c>
      <c r="G57" s="49">
        <v>0</v>
      </c>
      <c r="H57" s="48">
        <v>45294</v>
      </c>
      <c r="I57" s="47" t="s">
        <v>1600</v>
      </c>
      <c r="J57" s="47" t="s">
        <v>1599</v>
      </c>
      <c r="K57" s="47">
        <v>0</v>
      </c>
      <c r="L57" s="47" t="s">
        <v>1598</v>
      </c>
      <c r="Q57">
        <v>1165</v>
      </c>
      <c r="R57" t="s">
        <v>109</v>
      </c>
      <c r="S57"/>
      <c r="T57">
        <v>2</v>
      </c>
      <c r="U57">
        <v>1</v>
      </c>
      <c r="V57"/>
      <c r="W57">
        <v>3</v>
      </c>
    </row>
    <row r="58" spans="1:23" x14ac:dyDescent="0.35">
      <c r="A58" s="47">
        <v>1</v>
      </c>
      <c r="B58" s="47">
        <v>2351</v>
      </c>
      <c r="C58" s="47" t="s">
        <v>600</v>
      </c>
      <c r="D58" s="48">
        <v>45293</v>
      </c>
      <c r="E58" s="48">
        <v>45293</v>
      </c>
      <c r="F58" s="47">
        <v>2</v>
      </c>
      <c r="G58" s="49">
        <v>0</v>
      </c>
      <c r="H58" s="48">
        <v>45294</v>
      </c>
      <c r="I58" s="47" t="s">
        <v>1600</v>
      </c>
      <c r="J58" s="47" t="s">
        <v>1599</v>
      </c>
      <c r="K58" s="47">
        <v>0</v>
      </c>
      <c r="L58" s="47" t="s">
        <v>1598</v>
      </c>
      <c r="Q58">
        <v>1167</v>
      </c>
      <c r="R58" t="s">
        <v>111</v>
      </c>
      <c r="S58"/>
      <c r="T58">
        <v>2</v>
      </c>
      <c r="U58">
        <v>1</v>
      </c>
      <c r="V58"/>
      <c r="W58">
        <v>3</v>
      </c>
    </row>
    <row r="59" spans="1:23" x14ac:dyDescent="0.35">
      <c r="A59" s="47">
        <v>1</v>
      </c>
      <c r="B59" s="47">
        <v>2353</v>
      </c>
      <c r="C59" s="47" t="s">
        <v>602</v>
      </c>
      <c r="D59" s="48">
        <v>45293</v>
      </c>
      <c r="E59" s="48">
        <v>45293</v>
      </c>
      <c r="F59" s="47">
        <v>2</v>
      </c>
      <c r="G59" s="49">
        <v>0</v>
      </c>
      <c r="H59" s="48">
        <v>45294</v>
      </c>
      <c r="I59" s="47" t="s">
        <v>1600</v>
      </c>
      <c r="J59" s="47" t="s">
        <v>1599</v>
      </c>
      <c r="K59" s="47">
        <v>0</v>
      </c>
      <c r="L59" s="47" t="s">
        <v>1598</v>
      </c>
      <c r="Q59">
        <v>1168</v>
      </c>
      <c r="R59" t="s">
        <v>113</v>
      </c>
      <c r="S59"/>
      <c r="T59"/>
      <c r="U59">
        <v>1</v>
      </c>
      <c r="V59"/>
      <c r="W59">
        <v>1</v>
      </c>
    </row>
    <row r="60" spans="1:23" x14ac:dyDescent="0.35">
      <c r="A60" s="47">
        <v>1</v>
      </c>
      <c r="B60" s="47">
        <v>2063</v>
      </c>
      <c r="C60" s="47" t="s">
        <v>355</v>
      </c>
      <c r="D60" s="48">
        <v>45293</v>
      </c>
      <c r="E60" s="48">
        <v>45293</v>
      </c>
      <c r="F60" s="47">
        <v>9</v>
      </c>
      <c r="G60" s="49">
        <v>0</v>
      </c>
      <c r="H60" s="48">
        <v>45301</v>
      </c>
      <c r="I60" s="47" t="s">
        <v>1600</v>
      </c>
      <c r="J60" s="47" t="s">
        <v>1599</v>
      </c>
      <c r="K60" s="47">
        <v>0</v>
      </c>
      <c r="L60" s="47" t="s">
        <v>1598</v>
      </c>
      <c r="Q60">
        <v>1169</v>
      </c>
      <c r="R60" t="s">
        <v>114</v>
      </c>
      <c r="S60"/>
      <c r="T60"/>
      <c r="U60">
        <v>1</v>
      </c>
      <c r="V60"/>
      <c r="W60">
        <v>1</v>
      </c>
    </row>
    <row r="61" spans="1:23" x14ac:dyDescent="0.35">
      <c r="A61" s="47">
        <v>1</v>
      </c>
      <c r="B61" s="47">
        <v>2294</v>
      </c>
      <c r="C61" s="47" t="s">
        <v>549</v>
      </c>
      <c r="D61" s="48">
        <v>45293</v>
      </c>
      <c r="E61" s="48">
        <v>45293</v>
      </c>
      <c r="F61" s="47">
        <v>15</v>
      </c>
      <c r="G61" s="49">
        <v>0</v>
      </c>
      <c r="H61" s="48">
        <v>45307</v>
      </c>
      <c r="I61" s="47" t="s">
        <v>1600</v>
      </c>
      <c r="J61" s="47" t="s">
        <v>1599</v>
      </c>
      <c r="K61" s="47">
        <v>0</v>
      </c>
      <c r="L61" s="47" t="s">
        <v>1598</v>
      </c>
      <c r="Q61">
        <v>1170</v>
      </c>
      <c r="R61" t="s">
        <v>115</v>
      </c>
      <c r="S61"/>
      <c r="T61">
        <v>1</v>
      </c>
      <c r="U61">
        <v>2</v>
      </c>
      <c r="V61">
        <v>1</v>
      </c>
      <c r="W61">
        <v>4</v>
      </c>
    </row>
    <row r="62" spans="1:23" x14ac:dyDescent="0.35">
      <c r="A62" s="47">
        <v>1</v>
      </c>
      <c r="B62" s="47">
        <v>2788</v>
      </c>
      <c r="C62" s="47" t="s">
        <v>895</v>
      </c>
      <c r="D62" s="48">
        <v>45292</v>
      </c>
      <c r="E62" s="48">
        <v>45292</v>
      </c>
      <c r="F62" s="47">
        <v>16</v>
      </c>
      <c r="G62" s="49">
        <v>0</v>
      </c>
      <c r="H62" s="48">
        <v>45307</v>
      </c>
      <c r="I62" s="47" t="s">
        <v>1600</v>
      </c>
      <c r="J62" s="47" t="s">
        <v>1599</v>
      </c>
      <c r="K62" s="47">
        <v>0</v>
      </c>
      <c r="L62" s="47" t="s">
        <v>1598</v>
      </c>
      <c r="Q62">
        <v>1171</v>
      </c>
      <c r="R62" t="s">
        <v>116</v>
      </c>
      <c r="S62"/>
      <c r="T62">
        <v>2</v>
      </c>
      <c r="U62">
        <v>6</v>
      </c>
      <c r="V62"/>
      <c r="W62">
        <v>8</v>
      </c>
    </row>
    <row r="63" spans="1:23" x14ac:dyDescent="0.35">
      <c r="A63" s="47">
        <v>1</v>
      </c>
      <c r="B63" s="47">
        <v>2337</v>
      </c>
      <c r="C63" s="47" t="s">
        <v>587</v>
      </c>
      <c r="D63" s="48">
        <v>45294</v>
      </c>
      <c r="E63" s="48">
        <v>45294</v>
      </c>
      <c r="F63" s="47">
        <v>1</v>
      </c>
      <c r="G63" s="49">
        <v>0</v>
      </c>
      <c r="H63" s="48">
        <v>45294</v>
      </c>
      <c r="I63" s="47" t="s">
        <v>1601</v>
      </c>
      <c r="J63" s="47" t="s">
        <v>1599</v>
      </c>
      <c r="L63" s="47" t="s">
        <v>1598</v>
      </c>
      <c r="Q63">
        <v>1172</v>
      </c>
      <c r="R63" t="s">
        <v>1569</v>
      </c>
      <c r="S63"/>
      <c r="T63">
        <v>7</v>
      </c>
      <c r="U63"/>
      <c r="V63"/>
      <c r="W63">
        <v>7</v>
      </c>
    </row>
    <row r="64" spans="1:23" x14ac:dyDescent="0.35">
      <c r="A64" s="47">
        <v>1</v>
      </c>
      <c r="B64" s="47">
        <v>2294</v>
      </c>
      <c r="C64" s="47" t="s">
        <v>549</v>
      </c>
      <c r="D64" s="48">
        <v>45292</v>
      </c>
      <c r="E64" s="48">
        <v>45292</v>
      </c>
      <c r="F64" s="47">
        <v>1</v>
      </c>
      <c r="G64" s="49">
        <v>0</v>
      </c>
      <c r="H64" s="48">
        <v>45292</v>
      </c>
      <c r="I64" s="47" t="s">
        <v>1601</v>
      </c>
      <c r="J64" s="47" t="s">
        <v>1599</v>
      </c>
      <c r="L64" s="47" t="s">
        <v>1598</v>
      </c>
      <c r="Q64">
        <v>1173</v>
      </c>
      <c r="R64" t="s">
        <v>117</v>
      </c>
      <c r="S64"/>
      <c r="T64"/>
      <c r="U64">
        <v>5</v>
      </c>
      <c r="V64"/>
      <c r="W64">
        <v>5</v>
      </c>
    </row>
    <row r="65" spans="1:23" x14ac:dyDescent="0.35">
      <c r="A65" s="47">
        <v>1</v>
      </c>
      <c r="B65" s="47">
        <v>4065</v>
      </c>
      <c r="C65" s="47" t="s">
        <v>1615</v>
      </c>
      <c r="D65" s="48">
        <v>45306</v>
      </c>
      <c r="E65" s="48">
        <v>45306</v>
      </c>
      <c r="F65" s="47">
        <v>1</v>
      </c>
      <c r="G65" s="49">
        <v>0</v>
      </c>
      <c r="H65" s="48">
        <v>45306</v>
      </c>
      <c r="I65" s="47" t="s">
        <v>1601</v>
      </c>
      <c r="J65" s="47" t="s">
        <v>1599</v>
      </c>
      <c r="L65" s="47" t="s">
        <v>1598</v>
      </c>
      <c r="Q65">
        <v>1174</v>
      </c>
      <c r="R65" t="s">
        <v>118</v>
      </c>
      <c r="S65"/>
      <c r="T65">
        <v>2</v>
      </c>
      <c r="U65">
        <v>10</v>
      </c>
      <c r="V65"/>
      <c r="W65">
        <v>12</v>
      </c>
    </row>
    <row r="66" spans="1:23" x14ac:dyDescent="0.35">
      <c r="A66" s="47">
        <v>1</v>
      </c>
      <c r="B66" s="47">
        <v>2261</v>
      </c>
      <c r="C66" s="47" t="s">
        <v>515</v>
      </c>
      <c r="D66" s="48">
        <v>45294</v>
      </c>
      <c r="E66" s="48">
        <v>45294</v>
      </c>
      <c r="F66" s="47">
        <v>2</v>
      </c>
      <c r="G66" s="49">
        <v>0</v>
      </c>
      <c r="H66" s="48">
        <v>45295</v>
      </c>
      <c r="I66" s="47" t="s">
        <v>1601</v>
      </c>
      <c r="J66" s="47" t="s">
        <v>1599</v>
      </c>
      <c r="L66" s="47" t="s">
        <v>1598</v>
      </c>
      <c r="Q66">
        <v>1175</v>
      </c>
      <c r="R66" t="s">
        <v>119</v>
      </c>
      <c r="S66"/>
      <c r="T66">
        <v>2</v>
      </c>
      <c r="U66">
        <v>4</v>
      </c>
      <c r="V66">
        <v>1</v>
      </c>
      <c r="W66">
        <v>7</v>
      </c>
    </row>
    <row r="67" spans="1:23" x14ac:dyDescent="0.35">
      <c r="A67" s="47">
        <v>1</v>
      </c>
      <c r="B67" s="47">
        <v>1103</v>
      </c>
      <c r="C67" s="47" t="s">
        <v>44</v>
      </c>
      <c r="D67" s="48">
        <v>45322</v>
      </c>
      <c r="E67" s="48">
        <v>45322</v>
      </c>
      <c r="F67" s="47">
        <v>1</v>
      </c>
      <c r="G67" s="49">
        <v>0</v>
      </c>
      <c r="H67" s="48">
        <v>45322</v>
      </c>
      <c r="I67" s="47" t="s">
        <v>1601</v>
      </c>
      <c r="J67" s="47" t="s">
        <v>1603</v>
      </c>
      <c r="K67" s="47">
        <v>0</v>
      </c>
      <c r="L67" s="47" t="s">
        <v>1598</v>
      </c>
      <c r="Q67">
        <v>1177</v>
      </c>
      <c r="R67" t="s">
        <v>120</v>
      </c>
      <c r="S67">
        <v>1</v>
      </c>
      <c r="T67">
        <v>1</v>
      </c>
      <c r="U67">
        <v>3</v>
      </c>
      <c r="V67"/>
      <c r="W67">
        <v>5</v>
      </c>
    </row>
    <row r="68" spans="1:23" x14ac:dyDescent="0.35">
      <c r="A68" s="47">
        <v>1</v>
      </c>
      <c r="B68" s="47">
        <v>1106</v>
      </c>
      <c r="C68" s="47" t="s">
        <v>50</v>
      </c>
      <c r="D68" s="48">
        <v>45322</v>
      </c>
      <c r="E68" s="48">
        <v>45322</v>
      </c>
      <c r="F68" s="47">
        <v>1</v>
      </c>
      <c r="G68" s="49">
        <v>0</v>
      </c>
      <c r="H68" s="48">
        <v>45322</v>
      </c>
      <c r="I68" s="47" t="s">
        <v>1601</v>
      </c>
      <c r="J68" s="47" t="s">
        <v>1603</v>
      </c>
      <c r="K68" s="47">
        <v>0</v>
      </c>
      <c r="L68" s="47" t="s">
        <v>1598</v>
      </c>
      <c r="Q68">
        <v>1178</v>
      </c>
      <c r="R68" t="s">
        <v>121</v>
      </c>
      <c r="S68"/>
      <c r="T68">
        <v>4</v>
      </c>
      <c r="U68">
        <v>4</v>
      </c>
      <c r="V68"/>
      <c r="W68">
        <v>8</v>
      </c>
    </row>
    <row r="69" spans="1:23" x14ac:dyDescent="0.35">
      <c r="A69" s="47">
        <v>1</v>
      </c>
      <c r="B69" s="47">
        <v>1110</v>
      </c>
      <c r="C69" s="47" t="s">
        <v>57</v>
      </c>
      <c r="D69" s="48">
        <v>45322</v>
      </c>
      <c r="E69" s="48">
        <v>45322</v>
      </c>
      <c r="F69" s="47">
        <v>1</v>
      </c>
      <c r="G69" s="49">
        <v>0</v>
      </c>
      <c r="H69" s="48">
        <v>45322</v>
      </c>
      <c r="I69" s="47" t="s">
        <v>1601</v>
      </c>
      <c r="J69" s="47" t="s">
        <v>1603</v>
      </c>
      <c r="K69" s="47">
        <v>0</v>
      </c>
      <c r="L69" s="47" t="s">
        <v>1598</v>
      </c>
      <c r="Q69">
        <v>1179</v>
      </c>
      <c r="R69" t="s">
        <v>123</v>
      </c>
      <c r="S69">
        <v>1</v>
      </c>
      <c r="T69"/>
      <c r="U69">
        <v>2</v>
      </c>
      <c r="V69"/>
      <c r="W69">
        <v>3</v>
      </c>
    </row>
    <row r="70" spans="1:23" x14ac:dyDescent="0.35">
      <c r="A70" s="47">
        <v>1</v>
      </c>
      <c r="B70" s="47">
        <v>1122</v>
      </c>
      <c r="C70" s="47" t="s">
        <v>69</v>
      </c>
      <c r="D70" s="48">
        <v>45322</v>
      </c>
      <c r="E70" s="48">
        <v>45322</v>
      </c>
      <c r="F70" s="47">
        <v>1</v>
      </c>
      <c r="G70" s="49">
        <v>0</v>
      </c>
      <c r="H70" s="48">
        <v>45322</v>
      </c>
      <c r="I70" s="47" t="s">
        <v>1601</v>
      </c>
      <c r="J70" s="47" t="s">
        <v>1603</v>
      </c>
      <c r="K70" s="47">
        <v>0</v>
      </c>
      <c r="L70" s="47" t="s">
        <v>1598</v>
      </c>
      <c r="Q70">
        <v>1180</v>
      </c>
      <c r="R70" t="s">
        <v>124</v>
      </c>
      <c r="S70">
        <v>1</v>
      </c>
      <c r="T70"/>
      <c r="U70">
        <v>5</v>
      </c>
      <c r="V70"/>
      <c r="W70">
        <v>6</v>
      </c>
    </row>
    <row r="71" spans="1:23" x14ac:dyDescent="0.35">
      <c r="A71" s="47">
        <v>1</v>
      </c>
      <c r="B71" s="47">
        <v>1125</v>
      </c>
      <c r="C71" s="47" t="s">
        <v>71</v>
      </c>
      <c r="D71" s="48">
        <v>45322</v>
      </c>
      <c r="E71" s="48">
        <v>45322</v>
      </c>
      <c r="F71" s="47">
        <v>1</v>
      </c>
      <c r="G71" s="49">
        <v>0</v>
      </c>
      <c r="H71" s="48">
        <v>45322</v>
      </c>
      <c r="I71" s="47" t="s">
        <v>1601</v>
      </c>
      <c r="J71" s="47" t="s">
        <v>1603</v>
      </c>
      <c r="K71" s="47">
        <v>0</v>
      </c>
      <c r="L71" s="47" t="s">
        <v>1598</v>
      </c>
      <c r="Q71">
        <v>1181</v>
      </c>
      <c r="R71" t="s">
        <v>126</v>
      </c>
      <c r="S71"/>
      <c r="T71">
        <v>9</v>
      </c>
      <c r="U71">
        <v>5</v>
      </c>
      <c r="V71">
        <v>1</v>
      </c>
      <c r="W71">
        <v>15</v>
      </c>
    </row>
    <row r="72" spans="1:23" x14ac:dyDescent="0.35">
      <c r="A72" s="47">
        <v>1</v>
      </c>
      <c r="B72" s="47">
        <v>1132</v>
      </c>
      <c r="C72" s="47" t="s">
        <v>76</v>
      </c>
      <c r="D72" s="48">
        <v>45322</v>
      </c>
      <c r="E72" s="48">
        <v>45322</v>
      </c>
      <c r="F72" s="47">
        <v>1</v>
      </c>
      <c r="G72" s="49">
        <v>0</v>
      </c>
      <c r="H72" s="48">
        <v>45322</v>
      </c>
      <c r="I72" s="47" t="s">
        <v>1601</v>
      </c>
      <c r="J72" s="47" t="s">
        <v>1603</v>
      </c>
      <c r="K72" s="47">
        <v>0</v>
      </c>
      <c r="L72" s="47" t="s">
        <v>1598</v>
      </c>
      <c r="Q72">
        <v>1183</v>
      </c>
      <c r="R72" t="s">
        <v>129</v>
      </c>
      <c r="S72"/>
      <c r="T72">
        <v>8</v>
      </c>
      <c r="U72">
        <v>1</v>
      </c>
      <c r="V72"/>
      <c r="W72">
        <v>9</v>
      </c>
    </row>
    <row r="73" spans="1:23" x14ac:dyDescent="0.35">
      <c r="A73" s="47">
        <v>1</v>
      </c>
      <c r="B73" s="47">
        <v>1139</v>
      </c>
      <c r="C73" s="47" t="s">
        <v>84</v>
      </c>
      <c r="D73" s="48">
        <v>45322</v>
      </c>
      <c r="E73" s="48">
        <v>45322</v>
      </c>
      <c r="F73" s="47">
        <v>1</v>
      </c>
      <c r="G73" s="49">
        <v>0</v>
      </c>
      <c r="H73" s="48">
        <v>45322</v>
      </c>
      <c r="I73" s="47" t="s">
        <v>1601</v>
      </c>
      <c r="J73" s="47" t="s">
        <v>1603</v>
      </c>
      <c r="K73" s="47">
        <v>0</v>
      </c>
      <c r="L73" s="47" t="s">
        <v>1598</v>
      </c>
      <c r="Q73">
        <v>1185</v>
      </c>
      <c r="R73" t="s">
        <v>131</v>
      </c>
      <c r="S73"/>
      <c r="T73">
        <v>11</v>
      </c>
      <c r="U73"/>
      <c r="V73"/>
      <c r="W73">
        <v>11</v>
      </c>
    </row>
    <row r="74" spans="1:23" x14ac:dyDescent="0.35">
      <c r="A74" s="47">
        <v>1</v>
      </c>
      <c r="B74" s="47">
        <v>1142</v>
      </c>
      <c r="C74" s="47" t="s">
        <v>87</v>
      </c>
      <c r="D74" s="48">
        <v>45322</v>
      </c>
      <c r="E74" s="48">
        <v>45322</v>
      </c>
      <c r="F74" s="47">
        <v>1</v>
      </c>
      <c r="G74" s="49">
        <v>0</v>
      </c>
      <c r="H74" s="48">
        <v>45322</v>
      </c>
      <c r="I74" s="47" t="s">
        <v>1601</v>
      </c>
      <c r="J74" s="47" t="s">
        <v>1603</v>
      </c>
      <c r="K74" s="47">
        <v>0</v>
      </c>
      <c r="L74" s="47" t="s">
        <v>1598</v>
      </c>
      <c r="Q74">
        <v>1186</v>
      </c>
      <c r="R74" t="s">
        <v>133</v>
      </c>
      <c r="S74"/>
      <c r="T74">
        <v>4</v>
      </c>
      <c r="U74">
        <v>1</v>
      </c>
      <c r="V74"/>
      <c r="W74">
        <v>5</v>
      </c>
    </row>
    <row r="75" spans="1:23" x14ac:dyDescent="0.35">
      <c r="A75" s="47">
        <v>1</v>
      </c>
      <c r="B75" s="47">
        <v>1144</v>
      </c>
      <c r="C75" s="47" t="s">
        <v>89</v>
      </c>
      <c r="D75" s="48">
        <v>45322</v>
      </c>
      <c r="E75" s="48">
        <v>45322</v>
      </c>
      <c r="F75" s="47">
        <v>1</v>
      </c>
      <c r="G75" s="49">
        <v>0</v>
      </c>
      <c r="H75" s="48">
        <v>45322</v>
      </c>
      <c r="I75" s="47" t="s">
        <v>1601</v>
      </c>
      <c r="J75" s="47" t="s">
        <v>1603</v>
      </c>
      <c r="K75" s="47">
        <v>0</v>
      </c>
      <c r="L75" s="47" t="s">
        <v>1598</v>
      </c>
      <c r="Q75">
        <v>1189</v>
      </c>
      <c r="R75" t="s">
        <v>136</v>
      </c>
      <c r="S75">
        <v>1</v>
      </c>
      <c r="T75">
        <v>4</v>
      </c>
      <c r="U75">
        <v>5</v>
      </c>
      <c r="V75"/>
      <c r="W75">
        <v>10</v>
      </c>
    </row>
    <row r="76" spans="1:23" x14ac:dyDescent="0.35">
      <c r="A76" s="47">
        <v>1</v>
      </c>
      <c r="B76" s="47">
        <v>1146</v>
      </c>
      <c r="C76" s="47" t="s">
        <v>92</v>
      </c>
      <c r="D76" s="48">
        <v>45322</v>
      </c>
      <c r="E76" s="48">
        <v>45322</v>
      </c>
      <c r="F76" s="47">
        <v>1</v>
      </c>
      <c r="G76" s="49">
        <v>0</v>
      </c>
      <c r="H76" s="48">
        <v>45322</v>
      </c>
      <c r="I76" s="47" t="s">
        <v>1601</v>
      </c>
      <c r="J76" s="47" t="s">
        <v>1603</v>
      </c>
      <c r="K76" s="47">
        <v>0</v>
      </c>
      <c r="L76" s="47" t="s">
        <v>1598</v>
      </c>
      <c r="Q76">
        <v>1190</v>
      </c>
      <c r="R76" t="s">
        <v>137</v>
      </c>
      <c r="S76"/>
      <c r="T76">
        <v>3</v>
      </c>
      <c r="U76">
        <v>4</v>
      </c>
      <c r="V76"/>
      <c r="W76">
        <v>7</v>
      </c>
    </row>
    <row r="77" spans="1:23" x14ac:dyDescent="0.35">
      <c r="A77" s="47">
        <v>1</v>
      </c>
      <c r="B77" s="47">
        <v>1151</v>
      </c>
      <c r="C77" s="47" t="s">
        <v>96</v>
      </c>
      <c r="D77" s="48">
        <v>45322</v>
      </c>
      <c r="E77" s="48">
        <v>45322</v>
      </c>
      <c r="F77" s="47">
        <v>1</v>
      </c>
      <c r="G77" s="49">
        <v>0</v>
      </c>
      <c r="H77" s="48">
        <v>45322</v>
      </c>
      <c r="I77" s="47" t="s">
        <v>1601</v>
      </c>
      <c r="J77" s="47" t="s">
        <v>1603</v>
      </c>
      <c r="K77" s="47">
        <v>0</v>
      </c>
      <c r="L77" s="47" t="s">
        <v>1598</v>
      </c>
      <c r="Q77">
        <v>1191</v>
      </c>
      <c r="R77" t="s">
        <v>138</v>
      </c>
      <c r="S77"/>
      <c r="T77">
        <v>6</v>
      </c>
      <c r="U77">
        <v>4</v>
      </c>
      <c r="V77"/>
      <c r="W77">
        <v>10</v>
      </c>
    </row>
    <row r="78" spans="1:23" x14ac:dyDescent="0.35">
      <c r="A78" s="47">
        <v>1</v>
      </c>
      <c r="B78" s="47">
        <v>1158</v>
      </c>
      <c r="C78" s="47" t="s">
        <v>102</v>
      </c>
      <c r="D78" s="48">
        <v>45322</v>
      </c>
      <c r="E78" s="48">
        <v>45322</v>
      </c>
      <c r="F78" s="47">
        <v>1</v>
      </c>
      <c r="G78" s="49">
        <v>0</v>
      </c>
      <c r="H78" s="48">
        <v>45322</v>
      </c>
      <c r="I78" s="47" t="s">
        <v>1601</v>
      </c>
      <c r="J78" s="47" t="s">
        <v>1603</v>
      </c>
      <c r="K78" s="47">
        <v>0</v>
      </c>
      <c r="L78" s="47" t="s">
        <v>1598</v>
      </c>
      <c r="Q78">
        <v>1193</v>
      </c>
      <c r="R78" t="s">
        <v>140</v>
      </c>
      <c r="S78"/>
      <c r="T78">
        <v>1</v>
      </c>
      <c r="U78">
        <v>8</v>
      </c>
      <c r="V78"/>
      <c r="W78">
        <v>9</v>
      </c>
    </row>
    <row r="79" spans="1:23" x14ac:dyDescent="0.35">
      <c r="A79" s="47">
        <v>1</v>
      </c>
      <c r="B79" s="47">
        <v>1171</v>
      </c>
      <c r="C79" s="47" t="s">
        <v>116</v>
      </c>
      <c r="D79" s="48">
        <v>45322</v>
      </c>
      <c r="E79" s="48">
        <v>45322</v>
      </c>
      <c r="F79" s="47">
        <v>1</v>
      </c>
      <c r="G79" s="49">
        <v>0</v>
      </c>
      <c r="H79" s="48">
        <v>45322</v>
      </c>
      <c r="I79" s="47" t="s">
        <v>1601</v>
      </c>
      <c r="J79" s="47" t="s">
        <v>1603</v>
      </c>
      <c r="K79" s="47">
        <v>0</v>
      </c>
      <c r="L79" s="47" t="s">
        <v>1598</v>
      </c>
      <c r="Q79">
        <v>1195</v>
      </c>
      <c r="R79" t="s">
        <v>142</v>
      </c>
      <c r="S79"/>
      <c r="T79"/>
      <c r="U79">
        <v>1</v>
      </c>
      <c r="V79"/>
      <c r="W79">
        <v>1</v>
      </c>
    </row>
    <row r="80" spans="1:23" x14ac:dyDescent="0.35">
      <c r="A80" s="47">
        <v>1</v>
      </c>
      <c r="B80" s="47">
        <v>1173</v>
      </c>
      <c r="C80" s="47" t="s">
        <v>117</v>
      </c>
      <c r="D80" s="48">
        <v>45322</v>
      </c>
      <c r="E80" s="48">
        <v>45322</v>
      </c>
      <c r="F80" s="47">
        <v>1</v>
      </c>
      <c r="G80" s="49">
        <v>0</v>
      </c>
      <c r="H80" s="48">
        <v>45322</v>
      </c>
      <c r="I80" s="47" t="s">
        <v>1601</v>
      </c>
      <c r="J80" s="47" t="s">
        <v>1603</v>
      </c>
      <c r="K80" s="47">
        <v>0</v>
      </c>
      <c r="L80" s="47" t="s">
        <v>1598</v>
      </c>
      <c r="Q80">
        <v>1196</v>
      </c>
      <c r="R80" t="s">
        <v>146</v>
      </c>
      <c r="S80"/>
      <c r="T80">
        <v>6</v>
      </c>
      <c r="U80">
        <v>4</v>
      </c>
      <c r="V80"/>
      <c r="W80">
        <v>10</v>
      </c>
    </row>
    <row r="81" spans="1:23" x14ac:dyDescent="0.35">
      <c r="A81" s="47">
        <v>1</v>
      </c>
      <c r="B81" s="47">
        <v>1175</v>
      </c>
      <c r="C81" s="47" t="s">
        <v>119</v>
      </c>
      <c r="D81" s="48">
        <v>45322</v>
      </c>
      <c r="E81" s="48">
        <v>45322</v>
      </c>
      <c r="F81" s="47">
        <v>1</v>
      </c>
      <c r="G81" s="49">
        <v>0</v>
      </c>
      <c r="H81" s="48">
        <v>45322</v>
      </c>
      <c r="I81" s="47" t="s">
        <v>1601</v>
      </c>
      <c r="J81" s="47" t="s">
        <v>1603</v>
      </c>
      <c r="K81" s="47">
        <v>0</v>
      </c>
      <c r="L81" s="47" t="s">
        <v>1598</v>
      </c>
      <c r="Q81">
        <v>1197</v>
      </c>
      <c r="R81" t="s">
        <v>148</v>
      </c>
      <c r="S81"/>
      <c r="T81">
        <v>1</v>
      </c>
      <c r="U81">
        <v>1</v>
      </c>
      <c r="V81"/>
      <c r="W81">
        <v>2</v>
      </c>
    </row>
    <row r="82" spans="1:23" x14ac:dyDescent="0.35">
      <c r="A82" s="47">
        <v>1</v>
      </c>
      <c r="B82" s="47">
        <v>1190</v>
      </c>
      <c r="C82" s="47" t="s">
        <v>137</v>
      </c>
      <c r="D82" s="48">
        <v>45322</v>
      </c>
      <c r="E82" s="48">
        <v>45322</v>
      </c>
      <c r="F82" s="47">
        <v>1</v>
      </c>
      <c r="G82" s="49">
        <v>0</v>
      </c>
      <c r="H82" s="48">
        <v>45322</v>
      </c>
      <c r="I82" s="47" t="s">
        <v>1601</v>
      </c>
      <c r="J82" s="47" t="s">
        <v>1603</v>
      </c>
      <c r="K82" s="47">
        <v>0</v>
      </c>
      <c r="L82" s="47" t="s">
        <v>1598</v>
      </c>
      <c r="Q82">
        <v>1199</v>
      </c>
      <c r="R82" t="s">
        <v>149</v>
      </c>
      <c r="S82"/>
      <c r="T82">
        <v>2</v>
      </c>
      <c r="U82">
        <v>6</v>
      </c>
      <c r="V82"/>
      <c r="W82">
        <v>8</v>
      </c>
    </row>
    <row r="83" spans="1:23" x14ac:dyDescent="0.35">
      <c r="A83" s="47">
        <v>1</v>
      </c>
      <c r="B83" s="47">
        <v>1196</v>
      </c>
      <c r="C83" s="47" t="s">
        <v>146</v>
      </c>
      <c r="D83" s="48">
        <v>45322</v>
      </c>
      <c r="E83" s="48">
        <v>45322</v>
      </c>
      <c r="F83" s="47">
        <v>1</v>
      </c>
      <c r="G83" s="49">
        <v>0</v>
      </c>
      <c r="H83" s="48">
        <v>45322</v>
      </c>
      <c r="I83" s="47" t="s">
        <v>1601</v>
      </c>
      <c r="J83" s="47" t="s">
        <v>1603</v>
      </c>
      <c r="K83" s="47">
        <v>0</v>
      </c>
      <c r="L83" s="47" t="s">
        <v>1598</v>
      </c>
      <c r="Q83">
        <v>1200</v>
      </c>
      <c r="R83" t="s">
        <v>151</v>
      </c>
      <c r="S83"/>
      <c r="T83">
        <v>2</v>
      </c>
      <c r="U83">
        <v>4</v>
      </c>
      <c r="V83">
        <v>4</v>
      </c>
      <c r="W83">
        <v>10</v>
      </c>
    </row>
    <row r="84" spans="1:23" x14ac:dyDescent="0.35">
      <c r="A84" s="47">
        <v>1</v>
      </c>
      <c r="B84" s="47">
        <v>1212</v>
      </c>
      <c r="C84" s="47" t="s">
        <v>1568</v>
      </c>
      <c r="D84" s="48">
        <v>45322</v>
      </c>
      <c r="E84" s="48">
        <v>45322</v>
      </c>
      <c r="F84" s="47">
        <v>1</v>
      </c>
      <c r="G84" s="49">
        <v>0</v>
      </c>
      <c r="H84" s="48">
        <v>45322</v>
      </c>
      <c r="I84" s="47" t="s">
        <v>1601</v>
      </c>
      <c r="J84" s="47" t="s">
        <v>1603</v>
      </c>
      <c r="K84" s="47">
        <v>0</v>
      </c>
      <c r="L84" s="47" t="s">
        <v>1598</v>
      </c>
      <c r="Q84">
        <v>1201</v>
      </c>
      <c r="R84" t="s">
        <v>153</v>
      </c>
      <c r="S84"/>
      <c r="T84">
        <v>2</v>
      </c>
      <c r="U84"/>
      <c r="V84"/>
      <c r="W84">
        <v>2</v>
      </c>
    </row>
    <row r="85" spans="1:23" x14ac:dyDescent="0.35">
      <c r="A85" s="47">
        <v>1</v>
      </c>
      <c r="B85" s="47">
        <v>1338</v>
      </c>
      <c r="C85" s="47" t="s">
        <v>231</v>
      </c>
      <c r="D85" s="48">
        <v>45322</v>
      </c>
      <c r="E85" s="48">
        <v>45322</v>
      </c>
      <c r="F85" s="47">
        <v>1</v>
      </c>
      <c r="G85" s="49">
        <v>0</v>
      </c>
      <c r="H85" s="48">
        <v>45322</v>
      </c>
      <c r="I85" s="47" t="s">
        <v>1601</v>
      </c>
      <c r="J85" s="47" t="s">
        <v>1603</v>
      </c>
      <c r="K85" s="47">
        <v>0</v>
      </c>
      <c r="L85" s="47" t="s">
        <v>1598</v>
      </c>
      <c r="Q85">
        <v>1202</v>
      </c>
      <c r="R85" t="s">
        <v>1389</v>
      </c>
      <c r="S85"/>
      <c r="T85">
        <v>16</v>
      </c>
      <c r="U85"/>
      <c r="V85"/>
      <c r="W85">
        <v>16</v>
      </c>
    </row>
    <row r="86" spans="1:23" x14ac:dyDescent="0.35">
      <c r="A86" s="47">
        <v>1</v>
      </c>
      <c r="B86" s="47">
        <v>1343</v>
      </c>
      <c r="C86" s="47" t="s">
        <v>237</v>
      </c>
      <c r="D86" s="48">
        <v>45322</v>
      </c>
      <c r="E86" s="48">
        <v>45322</v>
      </c>
      <c r="F86" s="47">
        <v>1</v>
      </c>
      <c r="G86" s="49">
        <v>0</v>
      </c>
      <c r="H86" s="48">
        <v>45322</v>
      </c>
      <c r="I86" s="47" t="s">
        <v>1601</v>
      </c>
      <c r="J86" s="47" t="s">
        <v>1603</v>
      </c>
      <c r="K86" s="47">
        <v>0</v>
      </c>
      <c r="L86" s="47" t="s">
        <v>1598</v>
      </c>
      <c r="Q86">
        <v>1203</v>
      </c>
      <c r="R86" t="s">
        <v>154</v>
      </c>
      <c r="S86"/>
      <c r="T86">
        <v>2</v>
      </c>
      <c r="U86">
        <v>6</v>
      </c>
      <c r="V86"/>
      <c r="W86">
        <v>8</v>
      </c>
    </row>
    <row r="87" spans="1:23" x14ac:dyDescent="0.35">
      <c r="A87" s="47">
        <v>1</v>
      </c>
      <c r="B87" s="47">
        <v>1345</v>
      </c>
      <c r="C87" s="47" t="s">
        <v>238</v>
      </c>
      <c r="D87" s="48">
        <v>45322</v>
      </c>
      <c r="E87" s="48">
        <v>45322</v>
      </c>
      <c r="F87" s="47">
        <v>1</v>
      </c>
      <c r="G87" s="49">
        <v>0</v>
      </c>
      <c r="H87" s="48">
        <v>45322</v>
      </c>
      <c r="I87" s="47" t="s">
        <v>1601</v>
      </c>
      <c r="J87" s="47" t="s">
        <v>1603</v>
      </c>
      <c r="K87" s="47">
        <v>0</v>
      </c>
      <c r="L87" s="47" t="s">
        <v>1598</v>
      </c>
      <c r="Q87">
        <v>1204</v>
      </c>
      <c r="R87" t="s">
        <v>156</v>
      </c>
      <c r="S87">
        <v>1</v>
      </c>
      <c r="T87">
        <v>1</v>
      </c>
      <c r="U87">
        <v>1</v>
      </c>
      <c r="V87">
        <v>4</v>
      </c>
      <c r="W87">
        <v>7</v>
      </c>
    </row>
    <row r="88" spans="1:23" x14ac:dyDescent="0.35">
      <c r="A88" s="47">
        <v>1</v>
      </c>
      <c r="B88" s="47">
        <v>1414</v>
      </c>
      <c r="C88" s="47" t="s">
        <v>255</v>
      </c>
      <c r="D88" s="48">
        <v>45322</v>
      </c>
      <c r="E88" s="48">
        <v>45322</v>
      </c>
      <c r="F88" s="47">
        <v>1</v>
      </c>
      <c r="G88" s="49">
        <v>0</v>
      </c>
      <c r="H88" s="48">
        <v>45322</v>
      </c>
      <c r="I88" s="47" t="s">
        <v>1601</v>
      </c>
      <c r="J88" s="47" t="s">
        <v>1603</v>
      </c>
      <c r="K88" s="47">
        <v>0</v>
      </c>
      <c r="L88" s="47" t="s">
        <v>1598</v>
      </c>
      <c r="Q88">
        <v>1205</v>
      </c>
      <c r="R88" t="s">
        <v>158</v>
      </c>
      <c r="S88"/>
      <c r="T88">
        <v>3</v>
      </c>
      <c r="U88">
        <v>10</v>
      </c>
      <c r="V88"/>
      <c r="W88">
        <v>13</v>
      </c>
    </row>
    <row r="89" spans="1:23" x14ac:dyDescent="0.35">
      <c r="A89" s="47">
        <v>1</v>
      </c>
      <c r="B89" s="47">
        <v>1418</v>
      </c>
      <c r="C89" s="47" t="s">
        <v>260</v>
      </c>
      <c r="D89" s="48">
        <v>45322</v>
      </c>
      <c r="E89" s="48">
        <v>45322</v>
      </c>
      <c r="F89" s="47">
        <v>1</v>
      </c>
      <c r="G89" s="49">
        <v>0</v>
      </c>
      <c r="H89" s="48">
        <v>45322</v>
      </c>
      <c r="I89" s="47" t="s">
        <v>1601</v>
      </c>
      <c r="J89" s="47" t="s">
        <v>1603</v>
      </c>
      <c r="K89" s="47">
        <v>0</v>
      </c>
      <c r="L89" s="47" t="s">
        <v>1598</v>
      </c>
      <c r="Q89">
        <v>1207</v>
      </c>
      <c r="R89" t="s">
        <v>160</v>
      </c>
      <c r="S89"/>
      <c r="T89">
        <v>5</v>
      </c>
      <c r="U89">
        <v>3</v>
      </c>
      <c r="V89"/>
      <c r="W89">
        <v>8</v>
      </c>
    </row>
    <row r="90" spans="1:23" x14ac:dyDescent="0.35">
      <c r="A90" s="47">
        <v>1</v>
      </c>
      <c r="B90" s="47">
        <v>3106</v>
      </c>
      <c r="C90" s="47" t="s">
        <v>960</v>
      </c>
      <c r="D90" s="48">
        <v>45322</v>
      </c>
      <c r="E90" s="48">
        <v>45322</v>
      </c>
      <c r="F90" s="47">
        <v>1</v>
      </c>
      <c r="G90" s="49">
        <v>0</v>
      </c>
      <c r="H90" s="48">
        <v>45322</v>
      </c>
      <c r="I90" s="47" t="s">
        <v>1601</v>
      </c>
      <c r="J90" s="47" t="s">
        <v>1603</v>
      </c>
      <c r="K90" s="47">
        <v>0</v>
      </c>
      <c r="L90" s="47" t="s">
        <v>1598</v>
      </c>
      <c r="Q90">
        <v>1208</v>
      </c>
      <c r="R90" t="s">
        <v>162</v>
      </c>
      <c r="S90">
        <v>1</v>
      </c>
      <c r="T90">
        <v>3</v>
      </c>
      <c r="U90">
        <v>3</v>
      </c>
      <c r="V90"/>
      <c r="W90">
        <v>7</v>
      </c>
    </row>
    <row r="91" spans="1:23" x14ac:dyDescent="0.35">
      <c r="A91" s="47">
        <v>1</v>
      </c>
      <c r="B91" s="47">
        <v>3129</v>
      </c>
      <c r="C91" s="47" t="s">
        <v>991</v>
      </c>
      <c r="D91" s="48">
        <v>45322</v>
      </c>
      <c r="E91" s="48">
        <v>45322</v>
      </c>
      <c r="F91" s="47">
        <v>1</v>
      </c>
      <c r="G91" s="49">
        <v>0</v>
      </c>
      <c r="H91" s="48">
        <v>45322</v>
      </c>
      <c r="I91" s="47" t="s">
        <v>1601</v>
      </c>
      <c r="J91" s="47" t="s">
        <v>1603</v>
      </c>
      <c r="K91" s="47">
        <v>0</v>
      </c>
      <c r="L91" s="47" t="s">
        <v>1598</v>
      </c>
      <c r="Q91">
        <v>1209</v>
      </c>
      <c r="R91" t="s">
        <v>164</v>
      </c>
      <c r="S91"/>
      <c r="T91"/>
      <c r="U91">
        <v>7</v>
      </c>
      <c r="V91"/>
      <c r="W91">
        <v>7</v>
      </c>
    </row>
    <row r="92" spans="1:23" x14ac:dyDescent="0.35">
      <c r="A92" s="47">
        <v>1</v>
      </c>
      <c r="B92" s="47">
        <v>3140</v>
      </c>
      <c r="C92" s="47" t="s">
        <v>1005</v>
      </c>
      <c r="D92" s="48">
        <v>45322</v>
      </c>
      <c r="E92" s="48">
        <v>45322</v>
      </c>
      <c r="F92" s="47">
        <v>1</v>
      </c>
      <c r="G92" s="49">
        <v>0</v>
      </c>
      <c r="H92" s="48">
        <v>45322</v>
      </c>
      <c r="I92" s="47" t="s">
        <v>1601</v>
      </c>
      <c r="J92" s="47" t="s">
        <v>1603</v>
      </c>
      <c r="K92" s="47">
        <v>0</v>
      </c>
      <c r="L92" s="47" t="s">
        <v>1598</v>
      </c>
      <c r="Q92">
        <v>1210</v>
      </c>
      <c r="R92" t="s">
        <v>165</v>
      </c>
      <c r="S92">
        <v>1</v>
      </c>
      <c r="T92">
        <v>14</v>
      </c>
      <c r="U92">
        <v>4</v>
      </c>
      <c r="V92"/>
      <c r="W92">
        <v>19</v>
      </c>
    </row>
    <row r="93" spans="1:23" x14ac:dyDescent="0.35">
      <c r="A93" s="47">
        <v>1</v>
      </c>
      <c r="B93" s="47">
        <v>3142</v>
      </c>
      <c r="C93" s="47" t="s">
        <v>1007</v>
      </c>
      <c r="D93" s="48">
        <v>45322</v>
      </c>
      <c r="E93" s="48">
        <v>45322</v>
      </c>
      <c r="F93" s="47">
        <v>1</v>
      </c>
      <c r="G93" s="49">
        <v>0</v>
      </c>
      <c r="H93" s="48">
        <v>45322</v>
      </c>
      <c r="I93" s="47" t="s">
        <v>1601</v>
      </c>
      <c r="J93" s="47" t="s">
        <v>1603</v>
      </c>
      <c r="K93" s="47">
        <v>0</v>
      </c>
      <c r="L93" s="47" t="s">
        <v>1598</v>
      </c>
      <c r="Q93">
        <v>1211</v>
      </c>
      <c r="R93" t="s">
        <v>167</v>
      </c>
      <c r="S93"/>
      <c r="T93">
        <v>1</v>
      </c>
      <c r="U93">
        <v>1</v>
      </c>
      <c r="V93"/>
      <c r="W93">
        <v>2</v>
      </c>
    </row>
    <row r="94" spans="1:23" x14ac:dyDescent="0.35">
      <c r="A94" s="47">
        <v>1</v>
      </c>
      <c r="B94" s="47">
        <v>3165</v>
      </c>
      <c r="C94" s="47" t="s">
        <v>1025</v>
      </c>
      <c r="D94" s="48">
        <v>45322</v>
      </c>
      <c r="E94" s="48">
        <v>45322</v>
      </c>
      <c r="F94" s="47">
        <v>1</v>
      </c>
      <c r="G94" s="49">
        <v>0</v>
      </c>
      <c r="H94" s="48">
        <v>45322</v>
      </c>
      <c r="I94" s="47" t="s">
        <v>1601</v>
      </c>
      <c r="J94" s="47" t="s">
        <v>1603</v>
      </c>
      <c r="K94" s="47">
        <v>0</v>
      </c>
      <c r="L94" s="47" t="s">
        <v>1598</v>
      </c>
      <c r="Q94">
        <v>1212</v>
      </c>
      <c r="R94" t="s">
        <v>1568</v>
      </c>
      <c r="S94">
        <v>1</v>
      </c>
      <c r="T94"/>
      <c r="U94">
        <v>14</v>
      </c>
      <c r="V94"/>
      <c r="W94">
        <v>15</v>
      </c>
    </row>
    <row r="95" spans="1:23" x14ac:dyDescent="0.35">
      <c r="A95" s="47">
        <v>1</v>
      </c>
      <c r="B95" s="47">
        <v>3174</v>
      </c>
      <c r="C95" s="47" t="s">
        <v>1034</v>
      </c>
      <c r="D95" s="48">
        <v>45322</v>
      </c>
      <c r="E95" s="48">
        <v>45322</v>
      </c>
      <c r="F95" s="47">
        <v>1</v>
      </c>
      <c r="G95" s="49">
        <v>0</v>
      </c>
      <c r="H95" s="48">
        <v>45322</v>
      </c>
      <c r="I95" s="47" t="s">
        <v>1601</v>
      </c>
      <c r="J95" s="47" t="s">
        <v>1603</v>
      </c>
      <c r="K95" s="47">
        <v>0</v>
      </c>
      <c r="L95" s="47" t="s">
        <v>1598</v>
      </c>
      <c r="Q95">
        <v>1213</v>
      </c>
      <c r="R95" t="s">
        <v>1612</v>
      </c>
      <c r="S95"/>
      <c r="T95">
        <v>1</v>
      </c>
      <c r="U95">
        <v>8</v>
      </c>
      <c r="V95"/>
      <c r="W95">
        <v>9</v>
      </c>
    </row>
    <row r="96" spans="1:23" x14ac:dyDescent="0.35">
      <c r="A96" s="47">
        <v>1</v>
      </c>
      <c r="B96" s="47">
        <v>3177</v>
      </c>
      <c r="C96" s="47" t="s">
        <v>1036</v>
      </c>
      <c r="D96" s="48">
        <v>45322</v>
      </c>
      <c r="E96" s="48">
        <v>45322</v>
      </c>
      <c r="F96" s="47">
        <v>1</v>
      </c>
      <c r="G96" s="49">
        <v>0</v>
      </c>
      <c r="H96" s="48">
        <v>45322</v>
      </c>
      <c r="I96" s="47" t="s">
        <v>1601</v>
      </c>
      <c r="J96" s="47" t="s">
        <v>1603</v>
      </c>
      <c r="K96" s="47">
        <v>0</v>
      </c>
      <c r="L96" s="47" t="s">
        <v>1598</v>
      </c>
      <c r="Q96">
        <v>1215</v>
      </c>
      <c r="R96" t="s">
        <v>1567</v>
      </c>
      <c r="S96"/>
      <c r="T96"/>
      <c r="U96">
        <v>4</v>
      </c>
      <c r="V96"/>
      <c r="W96">
        <v>4</v>
      </c>
    </row>
    <row r="97" spans="1:23" x14ac:dyDescent="0.35">
      <c r="A97" s="47">
        <v>1</v>
      </c>
      <c r="B97" s="47">
        <v>1129</v>
      </c>
      <c r="C97" s="47" t="s">
        <v>74</v>
      </c>
      <c r="D97" s="48">
        <v>45321</v>
      </c>
      <c r="E97" s="48">
        <v>45321</v>
      </c>
      <c r="F97" s="47">
        <v>2</v>
      </c>
      <c r="G97" s="49">
        <v>0</v>
      </c>
      <c r="H97" s="48">
        <v>45322</v>
      </c>
      <c r="I97" s="47" t="s">
        <v>1600</v>
      </c>
      <c r="J97" s="47" t="s">
        <v>1603</v>
      </c>
      <c r="K97" s="47">
        <v>0</v>
      </c>
      <c r="L97" s="47" t="s">
        <v>1598</v>
      </c>
      <c r="Q97">
        <v>1216</v>
      </c>
      <c r="R97" t="s">
        <v>175</v>
      </c>
      <c r="S97"/>
      <c r="T97">
        <v>1</v>
      </c>
      <c r="U97">
        <v>1</v>
      </c>
      <c r="V97"/>
      <c r="W97">
        <v>2</v>
      </c>
    </row>
    <row r="98" spans="1:23" x14ac:dyDescent="0.35">
      <c r="A98" s="47">
        <v>1</v>
      </c>
      <c r="B98" s="47">
        <v>1223</v>
      </c>
      <c r="C98" s="47" t="s">
        <v>185</v>
      </c>
      <c r="D98" s="48">
        <v>45321</v>
      </c>
      <c r="E98" s="48">
        <v>45321</v>
      </c>
      <c r="F98" s="47">
        <v>2</v>
      </c>
      <c r="G98" s="49">
        <v>0</v>
      </c>
      <c r="H98" s="48">
        <v>45322</v>
      </c>
      <c r="I98" s="47" t="s">
        <v>1601</v>
      </c>
      <c r="J98" s="47" t="s">
        <v>1603</v>
      </c>
      <c r="K98" s="47">
        <v>0</v>
      </c>
      <c r="L98" s="47" t="s">
        <v>1598</v>
      </c>
      <c r="Q98">
        <v>1217</v>
      </c>
      <c r="R98" t="s">
        <v>177</v>
      </c>
      <c r="S98"/>
      <c r="T98">
        <v>4</v>
      </c>
      <c r="U98">
        <v>5</v>
      </c>
      <c r="V98"/>
      <c r="W98">
        <v>9</v>
      </c>
    </row>
    <row r="99" spans="1:23" x14ac:dyDescent="0.35">
      <c r="A99" s="47">
        <v>1</v>
      </c>
      <c r="B99" s="47">
        <v>1308</v>
      </c>
      <c r="C99" s="47" t="s">
        <v>200</v>
      </c>
      <c r="D99" s="48">
        <v>45321</v>
      </c>
      <c r="E99" s="48">
        <v>45321</v>
      </c>
      <c r="F99" s="47">
        <v>2</v>
      </c>
      <c r="G99" s="49">
        <v>0</v>
      </c>
      <c r="H99" s="48">
        <v>45322</v>
      </c>
      <c r="I99" s="47" t="s">
        <v>1601</v>
      </c>
      <c r="J99" s="47" t="s">
        <v>1603</v>
      </c>
      <c r="K99" s="47">
        <v>0</v>
      </c>
      <c r="L99" s="47" t="s">
        <v>1598</v>
      </c>
      <c r="Q99">
        <v>1218</v>
      </c>
      <c r="R99" t="s">
        <v>179</v>
      </c>
      <c r="S99"/>
      <c r="T99">
        <v>3</v>
      </c>
      <c r="U99">
        <v>2</v>
      </c>
      <c r="V99"/>
      <c r="W99">
        <v>5</v>
      </c>
    </row>
    <row r="100" spans="1:23" x14ac:dyDescent="0.35">
      <c r="A100" s="47">
        <v>1</v>
      </c>
      <c r="B100" s="47">
        <v>3135</v>
      </c>
      <c r="C100" s="47" t="s">
        <v>999</v>
      </c>
      <c r="D100" s="48">
        <v>45321</v>
      </c>
      <c r="E100" s="48">
        <v>45321</v>
      </c>
      <c r="F100" s="47">
        <v>2</v>
      </c>
      <c r="G100" s="49">
        <v>0</v>
      </c>
      <c r="H100" s="48">
        <v>45322</v>
      </c>
      <c r="I100" s="47" t="s">
        <v>1601</v>
      </c>
      <c r="J100" s="47" t="s">
        <v>1603</v>
      </c>
      <c r="K100" s="47">
        <v>0</v>
      </c>
      <c r="L100" s="47" t="s">
        <v>1598</v>
      </c>
      <c r="Q100">
        <v>1219</v>
      </c>
      <c r="R100" t="s">
        <v>181</v>
      </c>
      <c r="S100"/>
      <c r="T100">
        <v>3</v>
      </c>
      <c r="U100">
        <v>7</v>
      </c>
      <c r="V100">
        <v>4</v>
      </c>
      <c r="W100">
        <v>14</v>
      </c>
    </row>
    <row r="101" spans="1:23" x14ac:dyDescent="0.35">
      <c r="A101" s="47">
        <v>1</v>
      </c>
      <c r="B101" s="47">
        <v>1309</v>
      </c>
      <c r="C101" s="47" t="s">
        <v>201</v>
      </c>
      <c r="D101" s="48">
        <v>45319</v>
      </c>
      <c r="E101" s="48">
        <v>45319</v>
      </c>
      <c r="F101" s="47">
        <v>4</v>
      </c>
      <c r="G101" s="49">
        <v>0</v>
      </c>
      <c r="H101" s="48">
        <v>45322</v>
      </c>
      <c r="I101" s="47" t="s">
        <v>1601</v>
      </c>
      <c r="J101" s="47" t="s">
        <v>1603</v>
      </c>
      <c r="K101" s="47">
        <v>0</v>
      </c>
      <c r="L101" s="47" t="s">
        <v>1598</v>
      </c>
      <c r="Q101">
        <v>1220</v>
      </c>
      <c r="R101" t="s">
        <v>182</v>
      </c>
      <c r="S101">
        <v>1</v>
      </c>
      <c r="T101">
        <v>3</v>
      </c>
      <c r="U101">
        <v>5</v>
      </c>
      <c r="V101">
        <v>1</v>
      </c>
      <c r="W101">
        <v>10</v>
      </c>
    </row>
    <row r="102" spans="1:23" x14ac:dyDescent="0.35">
      <c r="A102" s="47">
        <v>1</v>
      </c>
      <c r="B102" s="47">
        <v>1116</v>
      </c>
      <c r="C102" s="47" t="s">
        <v>62</v>
      </c>
      <c r="D102" s="48">
        <v>45321</v>
      </c>
      <c r="E102" s="48">
        <v>45321</v>
      </c>
      <c r="F102" s="47">
        <v>1</v>
      </c>
      <c r="G102" s="49">
        <v>0</v>
      </c>
      <c r="H102" s="48">
        <v>45321</v>
      </c>
      <c r="I102" s="47" t="s">
        <v>1600</v>
      </c>
      <c r="J102" s="47" t="s">
        <v>1603</v>
      </c>
      <c r="K102" s="47">
        <v>0</v>
      </c>
      <c r="L102" s="47" t="s">
        <v>1598</v>
      </c>
      <c r="Q102">
        <v>1222</v>
      </c>
      <c r="R102" t="s">
        <v>183</v>
      </c>
      <c r="S102"/>
      <c r="T102">
        <v>1</v>
      </c>
      <c r="U102">
        <v>6</v>
      </c>
      <c r="V102"/>
      <c r="W102">
        <v>7</v>
      </c>
    </row>
    <row r="103" spans="1:23" x14ac:dyDescent="0.35">
      <c r="A103" s="47">
        <v>1</v>
      </c>
      <c r="B103" s="47">
        <v>1155</v>
      </c>
      <c r="C103" s="47" t="s">
        <v>100</v>
      </c>
      <c r="D103" s="48">
        <v>45321</v>
      </c>
      <c r="E103" s="48">
        <v>45321</v>
      </c>
      <c r="F103" s="47">
        <v>1</v>
      </c>
      <c r="G103" s="49">
        <v>0</v>
      </c>
      <c r="H103" s="48">
        <v>45321</v>
      </c>
      <c r="I103" s="47" t="s">
        <v>1600</v>
      </c>
      <c r="J103" s="47" t="s">
        <v>1603</v>
      </c>
      <c r="K103" s="47">
        <v>0</v>
      </c>
      <c r="L103" s="47" t="s">
        <v>1598</v>
      </c>
      <c r="Q103">
        <v>1223</v>
      </c>
      <c r="R103" t="s">
        <v>185</v>
      </c>
      <c r="S103"/>
      <c r="T103"/>
      <c r="U103">
        <v>2</v>
      </c>
      <c r="V103"/>
      <c r="W103">
        <v>2</v>
      </c>
    </row>
    <row r="104" spans="1:23" x14ac:dyDescent="0.35">
      <c r="A104" s="47">
        <v>1</v>
      </c>
      <c r="B104" s="47">
        <v>1167</v>
      </c>
      <c r="C104" s="47" t="s">
        <v>111</v>
      </c>
      <c r="D104" s="48">
        <v>45321</v>
      </c>
      <c r="E104" s="48">
        <v>45321</v>
      </c>
      <c r="F104" s="47">
        <v>1</v>
      </c>
      <c r="G104" s="49">
        <v>0</v>
      </c>
      <c r="H104" s="48">
        <v>45321</v>
      </c>
      <c r="I104" s="47" t="s">
        <v>1600</v>
      </c>
      <c r="J104" s="47" t="s">
        <v>1603</v>
      </c>
      <c r="K104" s="47">
        <v>0</v>
      </c>
      <c r="L104" s="47" t="s">
        <v>1598</v>
      </c>
      <c r="Q104">
        <v>1224</v>
      </c>
      <c r="R104" t="s">
        <v>186</v>
      </c>
      <c r="S104"/>
      <c r="T104">
        <v>1</v>
      </c>
      <c r="U104"/>
      <c r="V104"/>
      <c r="W104">
        <v>1</v>
      </c>
    </row>
    <row r="105" spans="1:23" x14ac:dyDescent="0.35">
      <c r="A105" s="47">
        <v>1</v>
      </c>
      <c r="B105" s="47">
        <v>1201</v>
      </c>
      <c r="C105" s="47" t="s">
        <v>153</v>
      </c>
      <c r="D105" s="48">
        <v>45321</v>
      </c>
      <c r="E105" s="48">
        <v>45321</v>
      </c>
      <c r="F105" s="47">
        <v>1</v>
      </c>
      <c r="G105" s="49">
        <v>0</v>
      </c>
      <c r="H105" s="48">
        <v>45321</v>
      </c>
      <c r="I105" s="47" t="s">
        <v>1600</v>
      </c>
      <c r="J105" s="47" t="s">
        <v>1603</v>
      </c>
      <c r="K105" s="47">
        <v>0</v>
      </c>
      <c r="L105" s="47" t="s">
        <v>1598</v>
      </c>
      <c r="Q105">
        <v>1225</v>
      </c>
      <c r="R105" t="s">
        <v>1390</v>
      </c>
      <c r="S105"/>
      <c r="T105">
        <v>5</v>
      </c>
      <c r="U105">
        <v>1</v>
      </c>
      <c r="V105"/>
      <c r="W105">
        <v>6</v>
      </c>
    </row>
    <row r="106" spans="1:23" x14ac:dyDescent="0.35">
      <c r="A106" s="47">
        <v>1</v>
      </c>
      <c r="B106" s="47">
        <v>1213</v>
      </c>
      <c r="C106" s="47" t="s">
        <v>1612</v>
      </c>
      <c r="D106" s="48">
        <v>45321</v>
      </c>
      <c r="E106" s="48">
        <v>45321</v>
      </c>
      <c r="F106" s="47">
        <v>1</v>
      </c>
      <c r="G106" s="49">
        <v>0</v>
      </c>
      <c r="H106" s="48">
        <v>45321</v>
      </c>
      <c r="I106" s="47" t="s">
        <v>1600</v>
      </c>
      <c r="J106" s="47" t="s">
        <v>1603</v>
      </c>
      <c r="K106" s="47">
        <v>0</v>
      </c>
      <c r="L106" s="47" t="s">
        <v>1598</v>
      </c>
      <c r="Q106">
        <v>1226</v>
      </c>
      <c r="R106" t="s">
        <v>1391</v>
      </c>
      <c r="S106"/>
      <c r="T106">
        <v>1</v>
      </c>
      <c r="U106">
        <v>2</v>
      </c>
      <c r="V106"/>
      <c r="W106">
        <v>3</v>
      </c>
    </row>
    <row r="107" spans="1:23" x14ac:dyDescent="0.35">
      <c r="A107" s="47">
        <v>1</v>
      </c>
      <c r="B107" s="47">
        <v>1216</v>
      </c>
      <c r="C107" s="47" t="s">
        <v>175</v>
      </c>
      <c r="D107" s="48">
        <v>45321</v>
      </c>
      <c r="E107" s="48">
        <v>45321</v>
      </c>
      <c r="F107" s="47">
        <v>1</v>
      </c>
      <c r="G107" s="49">
        <v>0</v>
      </c>
      <c r="H107" s="48">
        <v>45321</v>
      </c>
      <c r="I107" s="47" t="s">
        <v>1600</v>
      </c>
      <c r="J107" s="47" t="s">
        <v>1603</v>
      </c>
      <c r="K107" s="47">
        <v>0</v>
      </c>
      <c r="L107" s="47" t="s">
        <v>1598</v>
      </c>
      <c r="Q107">
        <v>1227</v>
      </c>
      <c r="R107" t="s">
        <v>1392</v>
      </c>
      <c r="S107"/>
      <c r="T107"/>
      <c r="U107">
        <v>2</v>
      </c>
      <c r="V107">
        <v>4</v>
      </c>
      <c r="W107">
        <v>6</v>
      </c>
    </row>
    <row r="108" spans="1:23" x14ac:dyDescent="0.35">
      <c r="A108" s="47">
        <v>1</v>
      </c>
      <c r="B108" s="47">
        <v>1219</v>
      </c>
      <c r="C108" s="47" t="s">
        <v>181</v>
      </c>
      <c r="D108" s="48">
        <v>45321</v>
      </c>
      <c r="E108" s="48">
        <v>45321</v>
      </c>
      <c r="F108" s="47">
        <v>1</v>
      </c>
      <c r="G108" s="49">
        <v>0</v>
      </c>
      <c r="H108" s="48">
        <v>45321</v>
      </c>
      <c r="I108" s="47" t="s">
        <v>1600</v>
      </c>
      <c r="J108" s="47" t="s">
        <v>1603</v>
      </c>
      <c r="K108" s="47">
        <v>0</v>
      </c>
      <c r="L108" s="47" t="s">
        <v>1598</v>
      </c>
      <c r="Q108">
        <v>1229</v>
      </c>
      <c r="R108" t="s">
        <v>1394</v>
      </c>
      <c r="S108">
        <v>1</v>
      </c>
      <c r="T108">
        <v>11</v>
      </c>
      <c r="U108">
        <v>3</v>
      </c>
      <c r="V108"/>
      <c r="W108">
        <v>15</v>
      </c>
    </row>
    <row r="109" spans="1:23" x14ac:dyDescent="0.35">
      <c r="A109" s="47">
        <v>1</v>
      </c>
      <c r="B109" s="47">
        <v>1224</v>
      </c>
      <c r="C109" s="47" t="s">
        <v>186</v>
      </c>
      <c r="D109" s="48">
        <v>45321</v>
      </c>
      <c r="E109" s="48">
        <v>45321</v>
      </c>
      <c r="F109" s="47">
        <v>1</v>
      </c>
      <c r="G109" s="49">
        <v>0</v>
      </c>
      <c r="H109" s="48">
        <v>45321</v>
      </c>
      <c r="I109" s="47" t="s">
        <v>1600</v>
      </c>
      <c r="J109" s="47" t="s">
        <v>1603</v>
      </c>
      <c r="K109" s="47">
        <v>0</v>
      </c>
      <c r="L109" s="47" t="s">
        <v>1598</v>
      </c>
      <c r="Q109">
        <v>1230</v>
      </c>
      <c r="R109" t="s">
        <v>1395</v>
      </c>
      <c r="S109"/>
      <c r="T109">
        <v>13</v>
      </c>
      <c r="U109">
        <v>4</v>
      </c>
      <c r="V109"/>
      <c r="W109">
        <v>17</v>
      </c>
    </row>
    <row r="110" spans="1:23" x14ac:dyDescent="0.35">
      <c r="A110" s="47">
        <v>1</v>
      </c>
      <c r="B110" s="47">
        <v>1321</v>
      </c>
      <c r="C110" s="47" t="s">
        <v>213</v>
      </c>
      <c r="D110" s="48">
        <v>45321</v>
      </c>
      <c r="E110" s="48">
        <v>45321</v>
      </c>
      <c r="F110" s="47">
        <v>1</v>
      </c>
      <c r="G110" s="49">
        <v>0</v>
      </c>
      <c r="H110" s="48">
        <v>45321</v>
      </c>
      <c r="I110" s="47" t="s">
        <v>1600</v>
      </c>
      <c r="J110" s="47" t="s">
        <v>1603</v>
      </c>
      <c r="K110" s="47">
        <v>0</v>
      </c>
      <c r="L110" s="47" t="s">
        <v>1598</v>
      </c>
      <c r="Q110">
        <v>1232</v>
      </c>
      <c r="R110" t="s">
        <v>1397</v>
      </c>
      <c r="S110"/>
      <c r="T110">
        <v>3</v>
      </c>
      <c r="U110">
        <v>1</v>
      </c>
      <c r="V110"/>
      <c r="W110">
        <v>4</v>
      </c>
    </row>
    <row r="111" spans="1:23" x14ac:dyDescent="0.35">
      <c r="A111" s="47">
        <v>1</v>
      </c>
      <c r="B111" s="47">
        <v>1324</v>
      </c>
      <c r="C111" s="47" t="s">
        <v>217</v>
      </c>
      <c r="D111" s="48">
        <v>45321</v>
      </c>
      <c r="E111" s="48">
        <v>45321</v>
      </c>
      <c r="F111" s="47">
        <v>1</v>
      </c>
      <c r="G111" s="49">
        <v>0</v>
      </c>
      <c r="H111" s="48">
        <v>45321</v>
      </c>
      <c r="I111" s="47" t="s">
        <v>1600</v>
      </c>
      <c r="J111" s="47" t="s">
        <v>1603</v>
      </c>
      <c r="K111" s="47">
        <v>0</v>
      </c>
      <c r="L111" s="47" t="s">
        <v>1598</v>
      </c>
      <c r="Q111">
        <v>1236</v>
      </c>
      <c r="R111" t="s">
        <v>1401</v>
      </c>
      <c r="S111"/>
      <c r="T111">
        <v>4</v>
      </c>
      <c r="U111"/>
      <c r="V111"/>
      <c r="W111">
        <v>4</v>
      </c>
    </row>
    <row r="112" spans="1:23" x14ac:dyDescent="0.35">
      <c r="A112" s="47">
        <v>1</v>
      </c>
      <c r="B112" s="47">
        <v>9003</v>
      </c>
      <c r="C112" s="47" t="s">
        <v>1343</v>
      </c>
      <c r="D112" s="48">
        <v>45321</v>
      </c>
      <c r="E112" s="48">
        <v>45321</v>
      </c>
      <c r="F112" s="47">
        <v>1</v>
      </c>
      <c r="G112" s="49">
        <v>0</v>
      </c>
      <c r="H112" s="48">
        <v>45321</v>
      </c>
      <c r="I112" s="47" t="s">
        <v>1600</v>
      </c>
      <c r="J112" s="47" t="s">
        <v>1603</v>
      </c>
      <c r="K112" s="47">
        <v>0</v>
      </c>
      <c r="L112" s="47" t="s">
        <v>1598</v>
      </c>
      <c r="Q112">
        <v>1301</v>
      </c>
      <c r="R112" t="s">
        <v>188</v>
      </c>
      <c r="S112"/>
      <c r="T112">
        <v>3</v>
      </c>
      <c r="U112">
        <v>3</v>
      </c>
      <c r="V112"/>
      <c r="W112">
        <v>6</v>
      </c>
    </row>
    <row r="113" spans="1:23" x14ac:dyDescent="0.35">
      <c r="A113" s="47">
        <v>1</v>
      </c>
      <c r="B113" s="47">
        <v>1107</v>
      </c>
      <c r="C113" s="47" t="s">
        <v>51</v>
      </c>
      <c r="D113" s="48">
        <v>45321</v>
      </c>
      <c r="E113" s="48">
        <v>45321</v>
      </c>
      <c r="F113" s="47">
        <v>2</v>
      </c>
      <c r="G113" s="49">
        <v>0</v>
      </c>
      <c r="H113" s="48">
        <v>45322</v>
      </c>
      <c r="I113" s="47" t="s">
        <v>1600</v>
      </c>
      <c r="J113" s="47" t="s">
        <v>1603</v>
      </c>
      <c r="K113" s="47">
        <v>0</v>
      </c>
      <c r="L113" s="47" t="s">
        <v>1598</v>
      </c>
      <c r="Q113">
        <v>1304</v>
      </c>
      <c r="R113" t="s">
        <v>194</v>
      </c>
      <c r="S113"/>
      <c r="T113">
        <v>2</v>
      </c>
      <c r="U113">
        <v>1</v>
      </c>
      <c r="V113"/>
      <c r="W113">
        <v>3</v>
      </c>
    </row>
    <row r="114" spans="1:23" x14ac:dyDescent="0.35">
      <c r="A114" s="47">
        <v>1</v>
      </c>
      <c r="B114" s="47">
        <v>1210</v>
      </c>
      <c r="C114" s="47" t="s">
        <v>165</v>
      </c>
      <c r="D114" s="48">
        <v>45321</v>
      </c>
      <c r="E114" s="48">
        <v>45321</v>
      </c>
      <c r="F114" s="47">
        <v>2</v>
      </c>
      <c r="G114" s="49">
        <v>0</v>
      </c>
      <c r="H114" s="48">
        <v>45322</v>
      </c>
      <c r="I114" s="47" t="s">
        <v>1600</v>
      </c>
      <c r="J114" s="47" t="s">
        <v>1603</v>
      </c>
      <c r="K114" s="47">
        <v>0</v>
      </c>
      <c r="L114" s="47" t="s">
        <v>1598</v>
      </c>
      <c r="Q114">
        <v>1306</v>
      </c>
      <c r="R114" t="s">
        <v>199</v>
      </c>
      <c r="S114">
        <v>1</v>
      </c>
      <c r="T114"/>
      <c r="U114">
        <v>1</v>
      </c>
      <c r="V114"/>
      <c r="W114">
        <v>2</v>
      </c>
    </row>
    <row r="115" spans="1:23" x14ac:dyDescent="0.35">
      <c r="A115" s="47">
        <v>1</v>
      </c>
      <c r="B115" s="47">
        <v>1145</v>
      </c>
      <c r="C115" s="47" t="s">
        <v>90</v>
      </c>
      <c r="D115" s="48">
        <v>45318</v>
      </c>
      <c r="E115" s="48">
        <v>45318</v>
      </c>
      <c r="F115" s="47">
        <v>5</v>
      </c>
      <c r="G115" s="49">
        <v>0</v>
      </c>
      <c r="H115" s="48">
        <v>45322</v>
      </c>
      <c r="I115" s="47" t="s">
        <v>1600</v>
      </c>
      <c r="J115" s="47" t="s">
        <v>1603</v>
      </c>
      <c r="K115" s="47">
        <v>0</v>
      </c>
      <c r="L115" s="47" t="s">
        <v>1598</v>
      </c>
      <c r="Q115">
        <v>1308</v>
      </c>
      <c r="R115" t="s">
        <v>200</v>
      </c>
      <c r="S115"/>
      <c r="T115"/>
      <c r="U115">
        <v>2</v>
      </c>
      <c r="V115"/>
      <c r="W115">
        <v>2</v>
      </c>
    </row>
    <row r="116" spans="1:23" x14ac:dyDescent="0.35">
      <c r="A116" s="47">
        <v>1</v>
      </c>
      <c r="B116" s="47">
        <v>3118</v>
      </c>
      <c r="C116" s="47" t="s">
        <v>976</v>
      </c>
      <c r="D116" s="48">
        <v>45312</v>
      </c>
      <c r="E116" s="48">
        <v>45312</v>
      </c>
      <c r="F116" s="47">
        <v>11</v>
      </c>
      <c r="G116" s="49">
        <v>0</v>
      </c>
      <c r="H116" s="48">
        <v>45322</v>
      </c>
      <c r="I116" s="47" t="s">
        <v>1600</v>
      </c>
      <c r="J116" s="47" t="s">
        <v>1603</v>
      </c>
      <c r="L116" s="47" t="s">
        <v>1598</v>
      </c>
      <c r="Q116">
        <v>1309</v>
      </c>
      <c r="R116" t="s">
        <v>201</v>
      </c>
      <c r="S116"/>
      <c r="T116"/>
      <c r="U116">
        <v>4</v>
      </c>
      <c r="V116"/>
      <c r="W116">
        <v>4</v>
      </c>
    </row>
    <row r="117" spans="1:23" x14ac:dyDescent="0.35">
      <c r="A117" s="47">
        <v>1</v>
      </c>
      <c r="B117" s="47">
        <v>3022</v>
      </c>
      <c r="C117" s="47" t="s">
        <v>947</v>
      </c>
      <c r="D117" s="48">
        <v>45319</v>
      </c>
      <c r="E117" s="48">
        <v>45319</v>
      </c>
      <c r="F117" s="47">
        <v>4</v>
      </c>
      <c r="G117" s="49">
        <v>0</v>
      </c>
      <c r="H117" s="48">
        <v>45322</v>
      </c>
      <c r="I117" s="47" t="s">
        <v>1601</v>
      </c>
      <c r="J117" s="47" t="s">
        <v>1603</v>
      </c>
      <c r="L117" s="47" t="s">
        <v>1598</v>
      </c>
      <c r="Q117">
        <v>1314</v>
      </c>
      <c r="R117" t="s">
        <v>204</v>
      </c>
      <c r="S117"/>
      <c r="T117"/>
      <c r="U117">
        <v>1</v>
      </c>
      <c r="V117">
        <v>1</v>
      </c>
      <c r="W117">
        <v>2</v>
      </c>
    </row>
    <row r="118" spans="1:23" x14ac:dyDescent="0.35">
      <c r="A118" s="47">
        <v>1</v>
      </c>
      <c r="B118" s="47">
        <v>2013</v>
      </c>
      <c r="C118" s="47" t="s">
        <v>293</v>
      </c>
      <c r="D118" s="48">
        <v>45322</v>
      </c>
      <c r="E118" s="48">
        <v>45322</v>
      </c>
      <c r="F118" s="47">
        <v>1</v>
      </c>
      <c r="G118" s="49">
        <v>0</v>
      </c>
      <c r="H118" s="48">
        <v>45322</v>
      </c>
      <c r="I118" s="47" t="s">
        <v>1601</v>
      </c>
      <c r="J118" s="47" t="s">
        <v>1599</v>
      </c>
      <c r="K118" s="47">
        <v>0</v>
      </c>
      <c r="L118" s="47" t="s">
        <v>1598</v>
      </c>
      <c r="Q118">
        <v>1315</v>
      </c>
      <c r="R118" t="s">
        <v>206</v>
      </c>
      <c r="S118"/>
      <c r="T118">
        <v>1</v>
      </c>
      <c r="U118"/>
      <c r="V118"/>
      <c r="W118">
        <v>1</v>
      </c>
    </row>
    <row r="119" spans="1:23" x14ac:dyDescent="0.35">
      <c r="A119" s="47">
        <v>1</v>
      </c>
      <c r="B119" s="47">
        <v>2016</v>
      </c>
      <c r="C119" s="47" t="s">
        <v>297</v>
      </c>
      <c r="D119" s="48">
        <v>45322</v>
      </c>
      <c r="E119" s="48">
        <v>45322</v>
      </c>
      <c r="F119" s="47">
        <v>1</v>
      </c>
      <c r="G119" s="49">
        <v>0</v>
      </c>
      <c r="H119" s="48">
        <v>45322</v>
      </c>
      <c r="I119" s="47" t="s">
        <v>1601</v>
      </c>
      <c r="J119" s="47" t="s">
        <v>1599</v>
      </c>
      <c r="K119" s="47">
        <v>0</v>
      </c>
      <c r="L119" s="47" t="s">
        <v>1598</v>
      </c>
      <c r="Q119">
        <v>1318</v>
      </c>
      <c r="R119" t="s">
        <v>209</v>
      </c>
      <c r="S119"/>
      <c r="T119">
        <v>1</v>
      </c>
      <c r="U119"/>
      <c r="V119">
        <v>1</v>
      </c>
      <c r="W119">
        <v>2</v>
      </c>
    </row>
    <row r="120" spans="1:23" x14ac:dyDescent="0.35">
      <c r="A120" s="47">
        <v>1</v>
      </c>
      <c r="B120" s="47">
        <v>2025</v>
      </c>
      <c r="C120" s="47" t="s">
        <v>313</v>
      </c>
      <c r="D120" s="48">
        <v>45322</v>
      </c>
      <c r="E120" s="48">
        <v>45322</v>
      </c>
      <c r="F120" s="47">
        <v>1</v>
      </c>
      <c r="G120" s="49">
        <v>0</v>
      </c>
      <c r="H120" s="48">
        <v>45322</v>
      </c>
      <c r="I120" s="47" t="s">
        <v>1601</v>
      </c>
      <c r="J120" s="47" t="s">
        <v>1599</v>
      </c>
      <c r="K120" s="47">
        <v>0</v>
      </c>
      <c r="L120" s="47" t="s">
        <v>1598</v>
      </c>
      <c r="Q120">
        <v>1320</v>
      </c>
      <c r="R120" t="s">
        <v>211</v>
      </c>
      <c r="S120">
        <v>1</v>
      </c>
      <c r="T120"/>
      <c r="U120">
        <v>2</v>
      </c>
      <c r="V120">
        <v>1</v>
      </c>
      <c r="W120">
        <v>4</v>
      </c>
    </row>
    <row r="121" spans="1:23" x14ac:dyDescent="0.35">
      <c r="A121" s="47">
        <v>1</v>
      </c>
      <c r="B121" s="47">
        <v>2034</v>
      </c>
      <c r="C121" s="47" t="s">
        <v>321</v>
      </c>
      <c r="D121" s="48">
        <v>45322</v>
      </c>
      <c r="E121" s="48">
        <v>45322</v>
      </c>
      <c r="F121" s="47">
        <v>1</v>
      </c>
      <c r="G121" s="49">
        <v>0</v>
      </c>
      <c r="H121" s="48">
        <v>45322</v>
      </c>
      <c r="I121" s="47" t="s">
        <v>1601</v>
      </c>
      <c r="J121" s="47" t="s">
        <v>1599</v>
      </c>
      <c r="K121" s="47">
        <v>0</v>
      </c>
      <c r="L121" s="47" t="s">
        <v>1598</v>
      </c>
      <c r="Q121">
        <v>1321</v>
      </c>
      <c r="R121" t="s">
        <v>213</v>
      </c>
      <c r="S121"/>
      <c r="T121">
        <v>1</v>
      </c>
      <c r="U121"/>
      <c r="V121"/>
      <c r="W121">
        <v>1</v>
      </c>
    </row>
    <row r="122" spans="1:23" x14ac:dyDescent="0.35">
      <c r="A122" s="47">
        <v>1</v>
      </c>
      <c r="B122" s="47">
        <v>2043</v>
      </c>
      <c r="C122" s="47" t="s">
        <v>332</v>
      </c>
      <c r="D122" s="48">
        <v>45322</v>
      </c>
      <c r="E122" s="48">
        <v>45322</v>
      </c>
      <c r="F122" s="47">
        <v>1</v>
      </c>
      <c r="G122" s="49">
        <v>0</v>
      </c>
      <c r="H122" s="48">
        <v>45322</v>
      </c>
      <c r="I122" s="47" t="s">
        <v>1601</v>
      </c>
      <c r="J122" s="47" t="s">
        <v>1599</v>
      </c>
      <c r="K122" s="47">
        <v>0</v>
      </c>
      <c r="L122" s="47" t="s">
        <v>1598</v>
      </c>
      <c r="Q122">
        <v>1322</v>
      </c>
      <c r="R122" t="s">
        <v>214</v>
      </c>
      <c r="S122">
        <v>1</v>
      </c>
      <c r="T122">
        <v>1</v>
      </c>
      <c r="U122">
        <v>2</v>
      </c>
      <c r="V122"/>
      <c r="W122">
        <v>4</v>
      </c>
    </row>
    <row r="123" spans="1:23" x14ac:dyDescent="0.35">
      <c r="A123" s="47">
        <v>1</v>
      </c>
      <c r="B123" s="47">
        <v>2054</v>
      </c>
      <c r="C123" s="47" t="s">
        <v>344</v>
      </c>
      <c r="D123" s="48">
        <v>45322</v>
      </c>
      <c r="E123" s="48">
        <v>45322</v>
      </c>
      <c r="F123" s="47">
        <v>1</v>
      </c>
      <c r="G123" s="49">
        <v>0</v>
      </c>
      <c r="H123" s="48">
        <v>45322</v>
      </c>
      <c r="I123" s="47" t="s">
        <v>1601</v>
      </c>
      <c r="J123" s="47" t="s">
        <v>1599</v>
      </c>
      <c r="K123" s="47">
        <v>0</v>
      </c>
      <c r="L123" s="47" t="s">
        <v>1598</v>
      </c>
      <c r="Q123">
        <v>1323</v>
      </c>
      <c r="R123" t="s">
        <v>215</v>
      </c>
      <c r="S123"/>
      <c r="T123"/>
      <c r="U123">
        <v>1</v>
      </c>
      <c r="V123"/>
      <c r="W123">
        <v>1</v>
      </c>
    </row>
    <row r="124" spans="1:23" x14ac:dyDescent="0.35">
      <c r="A124" s="47">
        <v>1</v>
      </c>
      <c r="B124" s="47">
        <v>2056</v>
      </c>
      <c r="C124" s="47" t="s">
        <v>346</v>
      </c>
      <c r="D124" s="48">
        <v>45322</v>
      </c>
      <c r="E124" s="48">
        <v>45322</v>
      </c>
      <c r="F124" s="47">
        <v>1</v>
      </c>
      <c r="G124" s="49">
        <v>0</v>
      </c>
      <c r="H124" s="48">
        <v>45322</v>
      </c>
      <c r="I124" s="47" t="s">
        <v>1601</v>
      </c>
      <c r="J124" s="47" t="s">
        <v>1599</v>
      </c>
      <c r="K124" s="47">
        <v>0</v>
      </c>
      <c r="L124" s="47" t="s">
        <v>1598</v>
      </c>
      <c r="Q124">
        <v>1324</v>
      </c>
      <c r="R124" t="s">
        <v>217</v>
      </c>
      <c r="S124"/>
      <c r="T124">
        <v>3</v>
      </c>
      <c r="U124">
        <v>7</v>
      </c>
      <c r="V124"/>
      <c r="W124">
        <v>10</v>
      </c>
    </row>
    <row r="125" spans="1:23" x14ac:dyDescent="0.35">
      <c r="A125" s="47">
        <v>1</v>
      </c>
      <c r="B125" s="47">
        <v>2087</v>
      </c>
      <c r="C125" s="47" t="s">
        <v>380</v>
      </c>
      <c r="D125" s="48">
        <v>45322</v>
      </c>
      <c r="E125" s="48">
        <v>45322</v>
      </c>
      <c r="F125" s="47">
        <v>1</v>
      </c>
      <c r="G125" s="49">
        <v>0</v>
      </c>
      <c r="H125" s="48">
        <v>45322</v>
      </c>
      <c r="I125" s="47" t="s">
        <v>1601</v>
      </c>
      <c r="J125" s="47" t="s">
        <v>1599</v>
      </c>
      <c r="K125" s="47">
        <v>0</v>
      </c>
      <c r="L125" s="47" t="s">
        <v>1598</v>
      </c>
      <c r="Q125">
        <v>1327</v>
      </c>
      <c r="R125" t="s">
        <v>220</v>
      </c>
      <c r="S125">
        <v>1</v>
      </c>
      <c r="T125"/>
      <c r="U125"/>
      <c r="V125"/>
      <c r="W125">
        <v>1</v>
      </c>
    </row>
    <row r="126" spans="1:23" x14ac:dyDescent="0.35">
      <c r="A126" s="47">
        <v>1</v>
      </c>
      <c r="B126" s="47">
        <v>2103</v>
      </c>
      <c r="C126" s="47" t="s">
        <v>399</v>
      </c>
      <c r="D126" s="48">
        <v>45322</v>
      </c>
      <c r="E126" s="48">
        <v>45322</v>
      </c>
      <c r="F126" s="47">
        <v>1</v>
      </c>
      <c r="G126" s="49">
        <v>0</v>
      </c>
      <c r="H126" s="48">
        <v>45322</v>
      </c>
      <c r="I126" s="47" t="s">
        <v>1601</v>
      </c>
      <c r="J126" s="47" t="s">
        <v>1599</v>
      </c>
      <c r="K126" s="47">
        <v>0</v>
      </c>
      <c r="L126" s="47" t="s">
        <v>1598</v>
      </c>
      <c r="Q126">
        <v>1331</v>
      </c>
      <c r="R126" t="s">
        <v>222</v>
      </c>
      <c r="S126"/>
      <c r="T126">
        <v>3</v>
      </c>
      <c r="U126">
        <v>3</v>
      </c>
      <c r="V126"/>
      <c r="W126">
        <v>6</v>
      </c>
    </row>
    <row r="127" spans="1:23" x14ac:dyDescent="0.35">
      <c r="A127" s="47">
        <v>1</v>
      </c>
      <c r="B127" s="47">
        <v>2141</v>
      </c>
      <c r="C127" s="47" t="s">
        <v>435</v>
      </c>
      <c r="D127" s="48">
        <v>45322</v>
      </c>
      <c r="E127" s="48">
        <v>45322</v>
      </c>
      <c r="F127" s="47">
        <v>1</v>
      </c>
      <c r="G127" s="49">
        <v>0</v>
      </c>
      <c r="H127" s="48">
        <v>45322</v>
      </c>
      <c r="I127" s="47" t="s">
        <v>1601</v>
      </c>
      <c r="J127" s="47" t="s">
        <v>1599</v>
      </c>
      <c r="K127" s="47">
        <v>0</v>
      </c>
      <c r="L127" s="47" t="s">
        <v>1598</v>
      </c>
      <c r="Q127">
        <v>1332</v>
      </c>
      <c r="R127" t="s">
        <v>224</v>
      </c>
      <c r="S127"/>
      <c r="T127"/>
      <c r="U127">
        <v>2</v>
      </c>
      <c r="V127"/>
      <c r="W127">
        <v>2</v>
      </c>
    </row>
    <row r="128" spans="1:23" x14ac:dyDescent="0.35">
      <c r="A128" s="47">
        <v>1</v>
      </c>
      <c r="B128" s="47">
        <v>2149</v>
      </c>
      <c r="C128" s="47" t="s">
        <v>445</v>
      </c>
      <c r="D128" s="48">
        <v>45322</v>
      </c>
      <c r="E128" s="48">
        <v>45322</v>
      </c>
      <c r="F128" s="47">
        <v>1</v>
      </c>
      <c r="G128" s="49">
        <v>0</v>
      </c>
      <c r="H128" s="48">
        <v>45322</v>
      </c>
      <c r="I128" s="47" t="s">
        <v>1601</v>
      </c>
      <c r="J128" s="47" t="s">
        <v>1599</v>
      </c>
      <c r="K128" s="47">
        <v>0</v>
      </c>
      <c r="L128" s="47" t="s">
        <v>1598</v>
      </c>
      <c r="Q128">
        <v>1333</v>
      </c>
      <c r="R128" t="s">
        <v>225</v>
      </c>
      <c r="S128"/>
      <c r="T128"/>
      <c r="U128"/>
      <c r="V128">
        <v>4</v>
      </c>
      <c r="W128">
        <v>4</v>
      </c>
    </row>
    <row r="129" spans="1:23" x14ac:dyDescent="0.35">
      <c r="A129" s="47">
        <v>1</v>
      </c>
      <c r="B129" s="47">
        <v>2152</v>
      </c>
      <c r="C129" s="47" t="s">
        <v>447</v>
      </c>
      <c r="D129" s="48">
        <v>45322</v>
      </c>
      <c r="E129" s="48">
        <v>45322</v>
      </c>
      <c r="F129" s="47">
        <v>1</v>
      </c>
      <c r="G129" s="49">
        <v>0</v>
      </c>
      <c r="H129" s="48">
        <v>45322</v>
      </c>
      <c r="I129" s="47" t="s">
        <v>1601</v>
      </c>
      <c r="J129" s="47" t="s">
        <v>1599</v>
      </c>
      <c r="K129" s="47">
        <v>0</v>
      </c>
      <c r="L129" s="47" t="s">
        <v>1598</v>
      </c>
      <c r="Q129">
        <v>1334</v>
      </c>
      <c r="R129" t="s">
        <v>226</v>
      </c>
      <c r="S129"/>
      <c r="T129">
        <v>1</v>
      </c>
      <c r="U129">
        <v>2</v>
      </c>
      <c r="V129"/>
      <c r="W129">
        <v>3</v>
      </c>
    </row>
    <row r="130" spans="1:23" x14ac:dyDescent="0.35">
      <c r="A130" s="47">
        <v>1</v>
      </c>
      <c r="B130" s="47">
        <v>2165</v>
      </c>
      <c r="C130" s="47" t="s">
        <v>463</v>
      </c>
      <c r="D130" s="48">
        <v>45322</v>
      </c>
      <c r="E130" s="48">
        <v>45322</v>
      </c>
      <c r="F130" s="47">
        <v>1</v>
      </c>
      <c r="G130" s="49">
        <v>0</v>
      </c>
      <c r="H130" s="48">
        <v>45322</v>
      </c>
      <c r="I130" s="47" t="s">
        <v>1601</v>
      </c>
      <c r="J130" s="47" t="s">
        <v>1599</v>
      </c>
      <c r="K130" s="47">
        <v>0</v>
      </c>
      <c r="L130" s="47" t="s">
        <v>1598</v>
      </c>
      <c r="Q130">
        <v>1336</v>
      </c>
      <c r="R130" t="s">
        <v>229</v>
      </c>
      <c r="S130"/>
      <c r="T130">
        <v>2</v>
      </c>
      <c r="U130"/>
      <c r="V130"/>
      <c r="W130">
        <v>2</v>
      </c>
    </row>
    <row r="131" spans="1:23" x14ac:dyDescent="0.35">
      <c r="A131" s="47">
        <v>1</v>
      </c>
      <c r="B131" s="47">
        <v>2171</v>
      </c>
      <c r="C131" s="47" t="s">
        <v>1564</v>
      </c>
      <c r="D131" s="48">
        <v>45322</v>
      </c>
      <c r="E131" s="48">
        <v>45322</v>
      </c>
      <c r="F131" s="47">
        <v>1</v>
      </c>
      <c r="G131" s="49">
        <v>0</v>
      </c>
      <c r="H131" s="48">
        <v>45322</v>
      </c>
      <c r="I131" s="47" t="s">
        <v>1601</v>
      </c>
      <c r="J131" s="47" t="s">
        <v>1599</v>
      </c>
      <c r="K131" s="47">
        <v>0</v>
      </c>
      <c r="L131" s="47" t="s">
        <v>1598</v>
      </c>
      <c r="Q131">
        <v>1338</v>
      </c>
      <c r="R131" t="s">
        <v>231</v>
      </c>
      <c r="S131"/>
      <c r="T131">
        <v>1</v>
      </c>
      <c r="U131">
        <v>3</v>
      </c>
      <c r="V131"/>
      <c r="W131">
        <v>4</v>
      </c>
    </row>
    <row r="132" spans="1:23" x14ac:dyDescent="0.35">
      <c r="A132" s="47">
        <v>1</v>
      </c>
      <c r="B132" s="47">
        <v>2207</v>
      </c>
      <c r="C132" s="47" t="s">
        <v>490</v>
      </c>
      <c r="D132" s="48">
        <v>45322</v>
      </c>
      <c r="E132" s="48">
        <v>45322</v>
      </c>
      <c r="F132" s="47">
        <v>1</v>
      </c>
      <c r="G132" s="49">
        <v>0</v>
      </c>
      <c r="H132" s="48">
        <v>45322</v>
      </c>
      <c r="I132" s="47" t="s">
        <v>1601</v>
      </c>
      <c r="J132" s="47" t="s">
        <v>1599</v>
      </c>
      <c r="K132" s="47">
        <v>0</v>
      </c>
      <c r="L132" s="47" t="s">
        <v>1598</v>
      </c>
      <c r="Q132">
        <v>1340</v>
      </c>
      <c r="R132" t="s">
        <v>233</v>
      </c>
      <c r="S132"/>
      <c r="T132"/>
      <c r="U132">
        <v>1</v>
      </c>
      <c r="V132"/>
      <c r="W132">
        <v>1</v>
      </c>
    </row>
    <row r="133" spans="1:23" x14ac:dyDescent="0.35">
      <c r="A133" s="47">
        <v>1</v>
      </c>
      <c r="B133" s="47">
        <v>2251</v>
      </c>
      <c r="C133" s="47" t="s">
        <v>502</v>
      </c>
      <c r="D133" s="48">
        <v>45322</v>
      </c>
      <c r="E133" s="48">
        <v>45322</v>
      </c>
      <c r="F133" s="47">
        <v>1</v>
      </c>
      <c r="G133" s="49">
        <v>0</v>
      </c>
      <c r="H133" s="48">
        <v>45322</v>
      </c>
      <c r="I133" s="47" t="s">
        <v>1601</v>
      </c>
      <c r="J133" s="47" t="s">
        <v>1599</v>
      </c>
      <c r="K133" s="47">
        <v>0</v>
      </c>
      <c r="L133" s="47" t="s">
        <v>1598</v>
      </c>
      <c r="Q133">
        <v>1341</v>
      </c>
      <c r="R133" t="s">
        <v>234</v>
      </c>
      <c r="S133">
        <v>1</v>
      </c>
      <c r="T133"/>
      <c r="U133">
        <v>2</v>
      </c>
      <c r="V133"/>
      <c r="W133">
        <v>3</v>
      </c>
    </row>
    <row r="134" spans="1:23" x14ac:dyDescent="0.35">
      <c r="A134" s="47">
        <v>1</v>
      </c>
      <c r="B134" s="47">
        <v>2268</v>
      </c>
      <c r="C134" s="47" t="s">
        <v>523</v>
      </c>
      <c r="D134" s="48">
        <v>45322</v>
      </c>
      <c r="E134" s="48">
        <v>45322</v>
      </c>
      <c r="F134" s="47">
        <v>1</v>
      </c>
      <c r="G134" s="49">
        <v>0</v>
      </c>
      <c r="H134" s="48">
        <v>45322</v>
      </c>
      <c r="I134" s="47" t="s">
        <v>1601</v>
      </c>
      <c r="J134" s="47" t="s">
        <v>1599</v>
      </c>
      <c r="K134" s="47">
        <v>0</v>
      </c>
      <c r="L134" s="47" t="s">
        <v>1598</v>
      </c>
      <c r="Q134">
        <v>1342</v>
      </c>
      <c r="R134" t="s">
        <v>236</v>
      </c>
      <c r="S134"/>
      <c r="T134">
        <v>8</v>
      </c>
      <c r="U134">
        <v>4</v>
      </c>
      <c r="V134"/>
      <c r="W134">
        <v>12</v>
      </c>
    </row>
    <row r="135" spans="1:23" x14ac:dyDescent="0.35">
      <c r="A135" s="47">
        <v>1</v>
      </c>
      <c r="B135" s="47">
        <v>2293</v>
      </c>
      <c r="C135" s="47" t="s">
        <v>548</v>
      </c>
      <c r="D135" s="48">
        <v>45322</v>
      </c>
      <c r="E135" s="48">
        <v>45322</v>
      </c>
      <c r="F135" s="47">
        <v>1</v>
      </c>
      <c r="G135" s="49">
        <v>0</v>
      </c>
      <c r="H135" s="48">
        <v>45322</v>
      </c>
      <c r="I135" s="47" t="s">
        <v>1601</v>
      </c>
      <c r="J135" s="47" t="s">
        <v>1599</v>
      </c>
      <c r="K135" s="47">
        <v>0</v>
      </c>
      <c r="L135" s="47" t="s">
        <v>1598</v>
      </c>
      <c r="Q135">
        <v>1343</v>
      </c>
      <c r="R135" t="s">
        <v>237</v>
      </c>
      <c r="S135"/>
      <c r="T135">
        <v>1</v>
      </c>
      <c r="U135">
        <v>5</v>
      </c>
      <c r="V135"/>
      <c r="W135">
        <v>6</v>
      </c>
    </row>
    <row r="136" spans="1:23" x14ac:dyDescent="0.35">
      <c r="A136" s="47">
        <v>1</v>
      </c>
      <c r="B136" s="47">
        <v>2308</v>
      </c>
      <c r="C136" s="47" t="s">
        <v>563</v>
      </c>
      <c r="D136" s="48">
        <v>45322</v>
      </c>
      <c r="E136" s="48">
        <v>45322</v>
      </c>
      <c r="F136" s="47">
        <v>1</v>
      </c>
      <c r="G136" s="49">
        <v>0</v>
      </c>
      <c r="H136" s="48">
        <v>45322</v>
      </c>
      <c r="I136" s="47" t="s">
        <v>1601</v>
      </c>
      <c r="J136" s="47" t="s">
        <v>1599</v>
      </c>
      <c r="K136" s="47">
        <v>0</v>
      </c>
      <c r="L136" s="47" t="s">
        <v>1598</v>
      </c>
      <c r="Q136">
        <v>1345</v>
      </c>
      <c r="R136" t="s">
        <v>238</v>
      </c>
      <c r="S136"/>
      <c r="T136">
        <v>1</v>
      </c>
      <c r="U136">
        <v>5</v>
      </c>
      <c r="V136"/>
      <c r="W136">
        <v>6</v>
      </c>
    </row>
    <row r="137" spans="1:23" x14ac:dyDescent="0.35">
      <c r="A137" s="47">
        <v>1</v>
      </c>
      <c r="B137" s="47">
        <v>2315</v>
      </c>
      <c r="C137" s="47" t="s">
        <v>569</v>
      </c>
      <c r="D137" s="48">
        <v>45322</v>
      </c>
      <c r="E137" s="48">
        <v>45322</v>
      </c>
      <c r="F137" s="47">
        <v>1</v>
      </c>
      <c r="G137" s="49">
        <v>0</v>
      </c>
      <c r="H137" s="48">
        <v>45322</v>
      </c>
      <c r="I137" s="47" t="s">
        <v>1601</v>
      </c>
      <c r="J137" s="47" t="s">
        <v>1599</v>
      </c>
      <c r="K137" s="47">
        <v>0</v>
      </c>
      <c r="L137" s="47" t="s">
        <v>1598</v>
      </c>
      <c r="Q137">
        <v>1357</v>
      </c>
      <c r="R137" t="s">
        <v>239</v>
      </c>
      <c r="S137"/>
      <c r="T137"/>
      <c r="U137">
        <v>11</v>
      </c>
      <c r="V137"/>
      <c r="W137">
        <v>11</v>
      </c>
    </row>
    <row r="138" spans="1:23" x14ac:dyDescent="0.35">
      <c r="A138" s="47">
        <v>1</v>
      </c>
      <c r="B138" s="47">
        <v>2319</v>
      </c>
      <c r="C138" s="47" t="s">
        <v>574</v>
      </c>
      <c r="D138" s="48">
        <v>45322</v>
      </c>
      <c r="E138" s="48">
        <v>45322</v>
      </c>
      <c r="F138" s="47">
        <v>1</v>
      </c>
      <c r="G138" s="49">
        <v>0</v>
      </c>
      <c r="H138" s="48">
        <v>45322</v>
      </c>
      <c r="I138" s="47" t="s">
        <v>1601</v>
      </c>
      <c r="J138" s="47" t="s">
        <v>1599</v>
      </c>
      <c r="K138" s="47">
        <v>0</v>
      </c>
      <c r="L138" s="47" t="s">
        <v>1598</v>
      </c>
      <c r="Q138">
        <v>1400</v>
      </c>
      <c r="R138" t="s">
        <v>240</v>
      </c>
      <c r="S138">
        <v>1</v>
      </c>
      <c r="T138">
        <v>1</v>
      </c>
      <c r="U138">
        <v>6</v>
      </c>
      <c r="V138"/>
      <c r="W138">
        <v>8</v>
      </c>
    </row>
    <row r="139" spans="1:23" x14ac:dyDescent="0.35">
      <c r="A139" s="47">
        <v>1</v>
      </c>
      <c r="B139" s="47">
        <v>2321</v>
      </c>
      <c r="C139" s="47" t="s">
        <v>576</v>
      </c>
      <c r="D139" s="48">
        <v>45322</v>
      </c>
      <c r="E139" s="48">
        <v>45322</v>
      </c>
      <c r="F139" s="47">
        <v>1</v>
      </c>
      <c r="G139" s="49">
        <v>0</v>
      </c>
      <c r="H139" s="48">
        <v>45322</v>
      </c>
      <c r="I139" s="47" t="s">
        <v>1601</v>
      </c>
      <c r="J139" s="47" t="s">
        <v>1599</v>
      </c>
      <c r="K139" s="47">
        <v>0</v>
      </c>
      <c r="L139" s="47" t="s">
        <v>1598</v>
      </c>
      <c r="Q139">
        <v>1401</v>
      </c>
      <c r="R139" t="s">
        <v>243</v>
      </c>
      <c r="S139"/>
      <c r="T139">
        <v>1</v>
      </c>
      <c r="U139">
        <v>1</v>
      </c>
      <c r="V139"/>
      <c r="W139">
        <v>2</v>
      </c>
    </row>
    <row r="140" spans="1:23" x14ac:dyDescent="0.35">
      <c r="A140" s="47">
        <v>1</v>
      </c>
      <c r="B140" s="47">
        <v>2325</v>
      </c>
      <c r="C140" s="47" t="s">
        <v>579</v>
      </c>
      <c r="D140" s="48">
        <v>45322</v>
      </c>
      <c r="E140" s="48">
        <v>45322</v>
      </c>
      <c r="F140" s="47">
        <v>1</v>
      </c>
      <c r="G140" s="49">
        <v>0</v>
      </c>
      <c r="H140" s="48">
        <v>45322</v>
      </c>
      <c r="I140" s="47" t="s">
        <v>1601</v>
      </c>
      <c r="J140" s="47" t="s">
        <v>1599</v>
      </c>
      <c r="K140" s="47">
        <v>0</v>
      </c>
      <c r="L140" s="47" t="s">
        <v>1598</v>
      </c>
      <c r="Q140">
        <v>1402</v>
      </c>
      <c r="R140" t="s">
        <v>244</v>
      </c>
      <c r="S140"/>
      <c r="T140">
        <v>1</v>
      </c>
      <c r="U140"/>
      <c r="V140">
        <v>1</v>
      </c>
      <c r="W140">
        <v>2</v>
      </c>
    </row>
    <row r="141" spans="1:23" x14ac:dyDescent="0.35">
      <c r="A141" s="47">
        <v>1</v>
      </c>
      <c r="B141" s="47">
        <v>2327</v>
      </c>
      <c r="C141" s="47" t="s">
        <v>1602</v>
      </c>
      <c r="D141" s="48">
        <v>45322</v>
      </c>
      <c r="E141" s="48">
        <v>45322</v>
      </c>
      <c r="F141" s="47">
        <v>1</v>
      </c>
      <c r="G141" s="49">
        <v>0</v>
      </c>
      <c r="H141" s="48">
        <v>45322</v>
      </c>
      <c r="I141" s="47" t="s">
        <v>1601</v>
      </c>
      <c r="J141" s="47" t="s">
        <v>1599</v>
      </c>
      <c r="K141" s="47">
        <v>0</v>
      </c>
      <c r="L141" s="47" t="s">
        <v>1598</v>
      </c>
      <c r="Q141">
        <v>1403</v>
      </c>
      <c r="R141" t="s">
        <v>245</v>
      </c>
      <c r="S141"/>
      <c r="T141">
        <v>1</v>
      </c>
      <c r="U141">
        <v>1</v>
      </c>
      <c r="V141"/>
      <c r="W141">
        <v>2</v>
      </c>
    </row>
    <row r="142" spans="1:23" x14ac:dyDescent="0.35">
      <c r="A142" s="47">
        <v>1</v>
      </c>
      <c r="B142" s="47">
        <v>2330</v>
      </c>
      <c r="C142" s="47" t="s">
        <v>582</v>
      </c>
      <c r="D142" s="48">
        <v>45322</v>
      </c>
      <c r="E142" s="48">
        <v>45322</v>
      </c>
      <c r="F142" s="47">
        <v>1</v>
      </c>
      <c r="G142" s="49">
        <v>0</v>
      </c>
      <c r="H142" s="48">
        <v>45322</v>
      </c>
      <c r="I142" s="47" t="s">
        <v>1601</v>
      </c>
      <c r="J142" s="47" t="s">
        <v>1599</v>
      </c>
      <c r="K142" s="47">
        <v>0</v>
      </c>
      <c r="L142" s="47" t="s">
        <v>1598</v>
      </c>
      <c r="Q142">
        <v>1405</v>
      </c>
      <c r="R142" t="s">
        <v>247</v>
      </c>
      <c r="S142"/>
      <c r="T142"/>
      <c r="U142">
        <v>1</v>
      </c>
      <c r="V142"/>
      <c r="W142">
        <v>1</v>
      </c>
    </row>
    <row r="143" spans="1:23" x14ac:dyDescent="0.35">
      <c r="A143" s="47">
        <v>1</v>
      </c>
      <c r="B143" s="47">
        <v>2339</v>
      </c>
      <c r="C143" s="47" t="s">
        <v>589</v>
      </c>
      <c r="D143" s="48">
        <v>45322</v>
      </c>
      <c r="E143" s="48">
        <v>45322</v>
      </c>
      <c r="F143" s="47">
        <v>1</v>
      </c>
      <c r="G143" s="49">
        <v>0</v>
      </c>
      <c r="H143" s="48">
        <v>45322</v>
      </c>
      <c r="I143" s="47" t="s">
        <v>1601</v>
      </c>
      <c r="J143" s="47" t="s">
        <v>1599</v>
      </c>
      <c r="K143" s="47">
        <v>0</v>
      </c>
      <c r="L143" s="47" t="s">
        <v>1598</v>
      </c>
      <c r="Q143">
        <v>1406</v>
      </c>
      <c r="R143" t="s">
        <v>249</v>
      </c>
      <c r="S143"/>
      <c r="T143"/>
      <c r="U143">
        <v>2</v>
      </c>
      <c r="V143">
        <v>1</v>
      </c>
      <c r="W143">
        <v>3</v>
      </c>
    </row>
    <row r="144" spans="1:23" x14ac:dyDescent="0.35">
      <c r="A144" s="47">
        <v>1</v>
      </c>
      <c r="B144" s="47">
        <v>2343</v>
      </c>
      <c r="C144" s="47" t="s">
        <v>593</v>
      </c>
      <c r="D144" s="48">
        <v>45322</v>
      </c>
      <c r="E144" s="48">
        <v>45322</v>
      </c>
      <c r="F144" s="47">
        <v>1</v>
      </c>
      <c r="G144" s="49">
        <v>0</v>
      </c>
      <c r="H144" s="48">
        <v>45322</v>
      </c>
      <c r="I144" s="47" t="s">
        <v>1601</v>
      </c>
      <c r="J144" s="47" t="s">
        <v>1599</v>
      </c>
      <c r="K144" s="47">
        <v>0</v>
      </c>
      <c r="L144" s="47" t="s">
        <v>1598</v>
      </c>
      <c r="Q144">
        <v>1414</v>
      </c>
      <c r="R144" t="s">
        <v>255</v>
      </c>
      <c r="S144"/>
      <c r="T144">
        <v>4</v>
      </c>
      <c r="U144">
        <v>4</v>
      </c>
      <c r="V144">
        <v>4</v>
      </c>
      <c r="W144">
        <v>12</v>
      </c>
    </row>
    <row r="145" spans="1:23" x14ac:dyDescent="0.35">
      <c r="A145" s="47">
        <v>1</v>
      </c>
      <c r="B145" s="47">
        <v>2349</v>
      </c>
      <c r="C145" s="47" t="s">
        <v>598</v>
      </c>
      <c r="D145" s="48">
        <v>45322</v>
      </c>
      <c r="E145" s="48">
        <v>45322</v>
      </c>
      <c r="F145" s="47">
        <v>1</v>
      </c>
      <c r="G145" s="49">
        <v>0</v>
      </c>
      <c r="H145" s="48">
        <v>45322</v>
      </c>
      <c r="I145" s="47" t="s">
        <v>1601</v>
      </c>
      <c r="J145" s="47" t="s">
        <v>1599</v>
      </c>
      <c r="K145" s="47">
        <v>0</v>
      </c>
      <c r="L145" s="47" t="s">
        <v>1598</v>
      </c>
      <c r="Q145">
        <v>1417</v>
      </c>
      <c r="R145" t="s">
        <v>259</v>
      </c>
      <c r="S145"/>
      <c r="T145">
        <v>3</v>
      </c>
      <c r="U145"/>
      <c r="V145"/>
      <c r="W145">
        <v>3</v>
      </c>
    </row>
    <row r="146" spans="1:23" x14ac:dyDescent="0.35">
      <c r="A146" s="47">
        <v>1</v>
      </c>
      <c r="B146" s="47">
        <v>2356</v>
      </c>
      <c r="C146" s="47" t="s">
        <v>605</v>
      </c>
      <c r="D146" s="48">
        <v>45322</v>
      </c>
      <c r="E146" s="48">
        <v>45322</v>
      </c>
      <c r="F146" s="47">
        <v>1</v>
      </c>
      <c r="G146" s="49">
        <v>0</v>
      </c>
      <c r="H146" s="48">
        <v>45322</v>
      </c>
      <c r="I146" s="47" t="s">
        <v>1601</v>
      </c>
      <c r="J146" s="47" t="s">
        <v>1599</v>
      </c>
      <c r="K146" s="47">
        <v>0</v>
      </c>
      <c r="L146" s="47" t="s">
        <v>1598</v>
      </c>
      <c r="Q146">
        <v>1418</v>
      </c>
      <c r="R146" t="s">
        <v>260</v>
      </c>
      <c r="S146"/>
      <c r="T146">
        <v>1</v>
      </c>
      <c r="U146">
        <v>6</v>
      </c>
      <c r="V146"/>
      <c r="W146">
        <v>7</v>
      </c>
    </row>
    <row r="147" spans="1:23" x14ac:dyDescent="0.35">
      <c r="A147" s="47">
        <v>1</v>
      </c>
      <c r="B147" s="47">
        <v>2360</v>
      </c>
      <c r="C147" s="47" t="s">
        <v>608</v>
      </c>
      <c r="D147" s="48">
        <v>45322</v>
      </c>
      <c r="E147" s="48">
        <v>45322</v>
      </c>
      <c r="F147" s="47">
        <v>1</v>
      </c>
      <c r="G147" s="49">
        <v>0</v>
      </c>
      <c r="H147" s="48">
        <v>45322</v>
      </c>
      <c r="I147" s="47" t="s">
        <v>1601</v>
      </c>
      <c r="J147" s="47" t="s">
        <v>1599</v>
      </c>
      <c r="K147" s="47">
        <v>0</v>
      </c>
      <c r="L147" s="47" t="s">
        <v>1598</v>
      </c>
      <c r="Q147">
        <v>1419</v>
      </c>
      <c r="R147" t="s">
        <v>261</v>
      </c>
      <c r="S147"/>
      <c r="T147">
        <v>3</v>
      </c>
      <c r="U147">
        <v>3</v>
      </c>
      <c r="V147"/>
      <c r="W147">
        <v>6</v>
      </c>
    </row>
    <row r="148" spans="1:23" x14ac:dyDescent="0.35">
      <c r="A148" s="47">
        <v>1</v>
      </c>
      <c r="B148" s="47">
        <v>2361</v>
      </c>
      <c r="C148" s="47" t="s">
        <v>609</v>
      </c>
      <c r="D148" s="48">
        <v>45322</v>
      </c>
      <c r="E148" s="48">
        <v>45322</v>
      </c>
      <c r="F148" s="47">
        <v>1</v>
      </c>
      <c r="G148" s="49">
        <v>0</v>
      </c>
      <c r="H148" s="48">
        <v>45322</v>
      </c>
      <c r="I148" s="47" t="s">
        <v>1601</v>
      </c>
      <c r="J148" s="47" t="s">
        <v>1599</v>
      </c>
      <c r="K148" s="47">
        <v>0</v>
      </c>
      <c r="L148" s="47" t="s">
        <v>1598</v>
      </c>
      <c r="Q148">
        <v>1422</v>
      </c>
      <c r="R148" t="s">
        <v>263</v>
      </c>
      <c r="S148"/>
      <c r="T148">
        <v>2</v>
      </c>
      <c r="U148">
        <v>1</v>
      </c>
      <c r="V148"/>
      <c r="W148">
        <v>3</v>
      </c>
    </row>
    <row r="149" spans="1:23" x14ac:dyDescent="0.35">
      <c r="A149" s="47">
        <v>1</v>
      </c>
      <c r="B149" s="47">
        <v>2366</v>
      </c>
      <c r="C149" s="47" t="s">
        <v>614</v>
      </c>
      <c r="D149" s="48">
        <v>45322</v>
      </c>
      <c r="E149" s="48">
        <v>45322</v>
      </c>
      <c r="F149" s="47">
        <v>1</v>
      </c>
      <c r="G149" s="49">
        <v>0</v>
      </c>
      <c r="H149" s="48">
        <v>45322</v>
      </c>
      <c r="I149" s="47" t="s">
        <v>1601</v>
      </c>
      <c r="J149" s="47" t="s">
        <v>1599</v>
      </c>
      <c r="K149" s="47">
        <v>0</v>
      </c>
      <c r="L149" s="47" t="s">
        <v>1598</v>
      </c>
      <c r="Q149">
        <v>1423</v>
      </c>
      <c r="R149" t="s">
        <v>1566</v>
      </c>
      <c r="S149"/>
      <c r="T149"/>
      <c r="U149">
        <v>1</v>
      </c>
      <c r="V149"/>
      <c r="W149">
        <v>1</v>
      </c>
    </row>
    <row r="150" spans="1:23" x14ac:dyDescent="0.35">
      <c r="A150" s="47">
        <v>1</v>
      </c>
      <c r="B150" s="47">
        <v>2371</v>
      </c>
      <c r="C150" s="47" t="s">
        <v>619</v>
      </c>
      <c r="D150" s="48">
        <v>45322</v>
      </c>
      <c r="E150" s="48">
        <v>45322</v>
      </c>
      <c r="F150" s="47">
        <v>1</v>
      </c>
      <c r="G150" s="49">
        <v>0</v>
      </c>
      <c r="H150" s="48">
        <v>45322</v>
      </c>
      <c r="I150" s="47" t="s">
        <v>1601</v>
      </c>
      <c r="J150" s="47" t="s">
        <v>1599</v>
      </c>
      <c r="K150" s="47">
        <v>0</v>
      </c>
      <c r="L150" s="47" t="s">
        <v>1598</v>
      </c>
      <c r="Q150">
        <v>1425</v>
      </c>
      <c r="R150" t="s">
        <v>267</v>
      </c>
      <c r="S150">
        <v>1</v>
      </c>
      <c r="T150">
        <v>1</v>
      </c>
      <c r="U150">
        <v>10</v>
      </c>
      <c r="V150"/>
      <c r="W150">
        <v>12</v>
      </c>
    </row>
    <row r="151" spans="1:23" x14ac:dyDescent="0.35">
      <c r="A151" s="47">
        <v>1</v>
      </c>
      <c r="B151" s="47">
        <v>2376</v>
      </c>
      <c r="C151" s="47" t="s">
        <v>624</v>
      </c>
      <c r="D151" s="48">
        <v>45322</v>
      </c>
      <c r="E151" s="48">
        <v>45322</v>
      </c>
      <c r="F151" s="47">
        <v>1</v>
      </c>
      <c r="G151" s="49">
        <v>0</v>
      </c>
      <c r="H151" s="48">
        <v>45322</v>
      </c>
      <c r="I151" s="47" t="s">
        <v>1601</v>
      </c>
      <c r="J151" s="47" t="s">
        <v>1599</v>
      </c>
      <c r="K151" s="47">
        <v>0</v>
      </c>
      <c r="L151" s="47" t="s">
        <v>1598</v>
      </c>
      <c r="Q151">
        <v>1426</v>
      </c>
      <c r="R151" t="s">
        <v>269</v>
      </c>
      <c r="S151"/>
      <c r="T151">
        <v>1</v>
      </c>
      <c r="U151"/>
      <c r="V151"/>
      <c r="W151">
        <v>1</v>
      </c>
    </row>
    <row r="152" spans="1:23" x14ac:dyDescent="0.35">
      <c r="A152" s="47">
        <v>1</v>
      </c>
      <c r="B152" s="47">
        <v>2384</v>
      </c>
      <c r="C152" s="47" t="s">
        <v>633</v>
      </c>
      <c r="D152" s="48">
        <v>45322</v>
      </c>
      <c r="E152" s="48">
        <v>45322</v>
      </c>
      <c r="F152" s="47">
        <v>1</v>
      </c>
      <c r="G152" s="49">
        <v>0</v>
      </c>
      <c r="H152" s="48">
        <v>45322</v>
      </c>
      <c r="I152" s="47" t="s">
        <v>1601</v>
      </c>
      <c r="J152" s="47" t="s">
        <v>1599</v>
      </c>
      <c r="K152" s="47">
        <v>0</v>
      </c>
      <c r="L152" s="47" t="s">
        <v>1598</v>
      </c>
      <c r="Q152">
        <v>1427</v>
      </c>
      <c r="R152" t="s">
        <v>270</v>
      </c>
      <c r="S152">
        <v>1</v>
      </c>
      <c r="T152">
        <v>1</v>
      </c>
      <c r="U152">
        <v>4</v>
      </c>
      <c r="V152"/>
      <c r="W152">
        <v>6</v>
      </c>
    </row>
    <row r="153" spans="1:23" x14ac:dyDescent="0.35">
      <c r="A153" s="47">
        <v>1</v>
      </c>
      <c r="B153" s="47">
        <v>2394</v>
      </c>
      <c r="C153" s="47" t="s">
        <v>643</v>
      </c>
      <c r="D153" s="48">
        <v>45322</v>
      </c>
      <c r="E153" s="48">
        <v>45322</v>
      </c>
      <c r="F153" s="47">
        <v>1</v>
      </c>
      <c r="G153" s="49">
        <v>0</v>
      </c>
      <c r="H153" s="48">
        <v>45322</v>
      </c>
      <c r="I153" s="47" t="s">
        <v>1601</v>
      </c>
      <c r="J153" s="47" t="s">
        <v>1599</v>
      </c>
      <c r="K153" s="47">
        <v>0</v>
      </c>
      <c r="L153" s="47" t="s">
        <v>1598</v>
      </c>
      <c r="Q153">
        <v>1429</v>
      </c>
      <c r="R153" t="s">
        <v>272</v>
      </c>
      <c r="S153"/>
      <c r="T153">
        <v>3</v>
      </c>
      <c r="U153"/>
      <c r="V153"/>
      <c r="W153">
        <v>3</v>
      </c>
    </row>
    <row r="154" spans="1:23" x14ac:dyDescent="0.35">
      <c r="A154" s="47">
        <v>1</v>
      </c>
      <c r="B154" s="47">
        <v>2573</v>
      </c>
      <c r="C154" s="47" t="s">
        <v>778</v>
      </c>
      <c r="D154" s="48">
        <v>45322</v>
      </c>
      <c r="E154" s="48">
        <v>45322</v>
      </c>
      <c r="F154" s="47">
        <v>1</v>
      </c>
      <c r="G154" s="49">
        <v>0</v>
      </c>
      <c r="H154" s="48">
        <v>45322</v>
      </c>
      <c r="I154" s="47" t="s">
        <v>1601</v>
      </c>
      <c r="J154" s="47" t="s">
        <v>1599</v>
      </c>
      <c r="K154" s="47">
        <v>0</v>
      </c>
      <c r="L154" s="47" t="s">
        <v>1598</v>
      </c>
      <c r="Q154">
        <v>1430</v>
      </c>
      <c r="R154" t="s">
        <v>1405</v>
      </c>
      <c r="S154"/>
      <c r="T154"/>
      <c r="U154">
        <v>6</v>
      </c>
      <c r="V154">
        <v>5</v>
      </c>
      <c r="W154">
        <v>11</v>
      </c>
    </row>
    <row r="155" spans="1:23" x14ac:dyDescent="0.35">
      <c r="A155" s="47">
        <v>1</v>
      </c>
      <c r="B155" s="47">
        <v>2577</v>
      </c>
      <c r="C155" s="47" t="s">
        <v>782</v>
      </c>
      <c r="D155" s="48">
        <v>45322</v>
      </c>
      <c r="E155" s="48">
        <v>45322</v>
      </c>
      <c r="F155" s="47">
        <v>1</v>
      </c>
      <c r="G155" s="49">
        <v>0</v>
      </c>
      <c r="H155" s="48">
        <v>45322</v>
      </c>
      <c r="I155" s="47" t="s">
        <v>1601</v>
      </c>
      <c r="J155" s="47" t="s">
        <v>1599</v>
      </c>
      <c r="K155" s="47">
        <v>0</v>
      </c>
      <c r="L155" s="47" t="s">
        <v>1598</v>
      </c>
      <c r="Q155">
        <v>1432</v>
      </c>
      <c r="R155" t="s">
        <v>1407</v>
      </c>
      <c r="S155"/>
      <c r="T155"/>
      <c r="U155">
        <v>1</v>
      </c>
      <c r="V155"/>
      <c r="W155">
        <v>1</v>
      </c>
    </row>
    <row r="156" spans="1:23" x14ac:dyDescent="0.35">
      <c r="A156" s="47">
        <v>1</v>
      </c>
      <c r="B156" s="47">
        <v>2693</v>
      </c>
      <c r="C156" s="47" t="s">
        <v>815</v>
      </c>
      <c r="D156" s="48">
        <v>45322</v>
      </c>
      <c r="E156" s="48">
        <v>45322</v>
      </c>
      <c r="F156" s="47">
        <v>1</v>
      </c>
      <c r="G156" s="49">
        <v>0</v>
      </c>
      <c r="H156" s="48">
        <v>45322</v>
      </c>
      <c r="I156" s="47" t="s">
        <v>1601</v>
      </c>
      <c r="J156" s="47" t="s">
        <v>1599</v>
      </c>
      <c r="K156" s="47">
        <v>0</v>
      </c>
      <c r="L156" s="47" t="s">
        <v>1598</v>
      </c>
      <c r="Q156">
        <v>1437</v>
      </c>
      <c r="R156" t="s">
        <v>1412</v>
      </c>
      <c r="S156">
        <v>1</v>
      </c>
      <c r="T156"/>
      <c r="U156"/>
      <c r="V156"/>
      <c r="W156">
        <v>1</v>
      </c>
    </row>
    <row r="157" spans="1:23" x14ac:dyDescent="0.35">
      <c r="A157" s="47">
        <v>1</v>
      </c>
      <c r="B157" s="47">
        <v>2703</v>
      </c>
      <c r="C157" s="47" t="s">
        <v>823</v>
      </c>
      <c r="D157" s="48">
        <v>45322</v>
      </c>
      <c r="E157" s="48">
        <v>45322</v>
      </c>
      <c r="F157" s="47">
        <v>1</v>
      </c>
      <c r="G157" s="49">
        <v>0</v>
      </c>
      <c r="H157" s="48">
        <v>45322</v>
      </c>
      <c r="I157" s="47" t="s">
        <v>1601</v>
      </c>
      <c r="J157" s="47" t="s">
        <v>1599</v>
      </c>
      <c r="K157" s="47">
        <v>0</v>
      </c>
      <c r="L157" s="47" t="s">
        <v>1598</v>
      </c>
      <c r="Q157">
        <v>2001</v>
      </c>
      <c r="R157" t="s">
        <v>274</v>
      </c>
      <c r="S157"/>
      <c r="T157">
        <v>2</v>
      </c>
      <c r="U157"/>
      <c r="V157"/>
      <c r="W157">
        <v>2</v>
      </c>
    </row>
    <row r="158" spans="1:23" x14ac:dyDescent="0.35">
      <c r="A158" s="47">
        <v>1</v>
      </c>
      <c r="B158" s="47">
        <v>2716</v>
      </c>
      <c r="C158" s="47" t="s">
        <v>832</v>
      </c>
      <c r="D158" s="48">
        <v>45322</v>
      </c>
      <c r="E158" s="48">
        <v>45322</v>
      </c>
      <c r="F158" s="47">
        <v>1</v>
      </c>
      <c r="G158" s="49">
        <v>0</v>
      </c>
      <c r="H158" s="48">
        <v>45322</v>
      </c>
      <c r="I158" s="47" t="s">
        <v>1601</v>
      </c>
      <c r="J158" s="47" t="s">
        <v>1599</v>
      </c>
      <c r="K158" s="47">
        <v>0</v>
      </c>
      <c r="L158" s="47" t="s">
        <v>1598</v>
      </c>
      <c r="Q158">
        <v>2004</v>
      </c>
      <c r="R158" t="s">
        <v>281</v>
      </c>
      <c r="S158"/>
      <c r="T158">
        <v>4</v>
      </c>
      <c r="U158">
        <v>3</v>
      </c>
      <c r="V158"/>
      <c r="W158">
        <v>7</v>
      </c>
    </row>
    <row r="159" spans="1:23" x14ac:dyDescent="0.35">
      <c r="A159" s="47">
        <v>1</v>
      </c>
      <c r="B159" s="47">
        <v>2720</v>
      </c>
      <c r="C159" s="47" t="s">
        <v>839</v>
      </c>
      <c r="D159" s="48">
        <v>45322</v>
      </c>
      <c r="E159" s="48">
        <v>45322</v>
      </c>
      <c r="F159" s="47">
        <v>1</v>
      </c>
      <c r="G159" s="49">
        <v>0</v>
      </c>
      <c r="H159" s="48">
        <v>45322</v>
      </c>
      <c r="I159" s="47" t="s">
        <v>1601</v>
      </c>
      <c r="J159" s="47" t="s">
        <v>1599</v>
      </c>
      <c r="K159" s="47">
        <v>0</v>
      </c>
      <c r="L159" s="47" t="s">
        <v>1598</v>
      </c>
      <c r="Q159">
        <v>2006</v>
      </c>
      <c r="R159" t="s">
        <v>283</v>
      </c>
      <c r="S159"/>
      <c r="T159"/>
      <c r="U159">
        <v>2</v>
      </c>
      <c r="V159"/>
      <c r="W159">
        <v>2</v>
      </c>
    </row>
    <row r="160" spans="1:23" x14ac:dyDescent="0.35">
      <c r="A160" s="47">
        <v>1</v>
      </c>
      <c r="B160" s="47">
        <v>2727</v>
      </c>
      <c r="C160" s="47" t="s">
        <v>844</v>
      </c>
      <c r="D160" s="48">
        <v>45322</v>
      </c>
      <c r="E160" s="48">
        <v>45322</v>
      </c>
      <c r="F160" s="47">
        <v>1</v>
      </c>
      <c r="G160" s="49">
        <v>0</v>
      </c>
      <c r="H160" s="48">
        <v>45322</v>
      </c>
      <c r="I160" s="47" t="s">
        <v>1601</v>
      </c>
      <c r="J160" s="47" t="s">
        <v>1599</v>
      </c>
      <c r="K160" s="47">
        <v>0</v>
      </c>
      <c r="L160" s="47" t="s">
        <v>1598</v>
      </c>
      <c r="Q160">
        <v>2007</v>
      </c>
      <c r="R160" t="s">
        <v>285</v>
      </c>
      <c r="S160"/>
      <c r="T160">
        <v>1</v>
      </c>
      <c r="U160"/>
      <c r="V160"/>
      <c r="W160">
        <v>1</v>
      </c>
    </row>
    <row r="161" spans="1:23" x14ac:dyDescent="0.35">
      <c r="A161" s="47">
        <v>1</v>
      </c>
      <c r="B161" s="47">
        <v>2756</v>
      </c>
      <c r="C161" s="47" t="s">
        <v>862</v>
      </c>
      <c r="D161" s="48">
        <v>45322</v>
      </c>
      <c r="E161" s="48">
        <v>45322</v>
      </c>
      <c r="F161" s="47">
        <v>1</v>
      </c>
      <c r="G161" s="49">
        <v>0</v>
      </c>
      <c r="H161" s="48">
        <v>45322</v>
      </c>
      <c r="I161" s="47" t="s">
        <v>1601</v>
      </c>
      <c r="J161" s="47" t="s">
        <v>1599</v>
      </c>
      <c r="K161" s="47">
        <v>0</v>
      </c>
      <c r="L161" s="47" t="s">
        <v>1598</v>
      </c>
      <c r="Q161">
        <v>2009</v>
      </c>
      <c r="R161" t="s">
        <v>287</v>
      </c>
      <c r="S161"/>
      <c r="T161"/>
      <c r="U161">
        <v>6</v>
      </c>
      <c r="V161">
        <v>2</v>
      </c>
      <c r="W161">
        <v>8</v>
      </c>
    </row>
    <row r="162" spans="1:23" x14ac:dyDescent="0.35">
      <c r="A162" s="47">
        <v>1</v>
      </c>
      <c r="B162" s="47">
        <v>2769</v>
      </c>
      <c r="C162" s="47" t="s">
        <v>873</v>
      </c>
      <c r="D162" s="48">
        <v>45322</v>
      </c>
      <c r="E162" s="48">
        <v>45322</v>
      </c>
      <c r="F162" s="47">
        <v>1</v>
      </c>
      <c r="G162" s="49">
        <v>0</v>
      </c>
      <c r="H162" s="48">
        <v>45322</v>
      </c>
      <c r="I162" s="47" t="s">
        <v>1601</v>
      </c>
      <c r="J162" s="47" t="s">
        <v>1599</v>
      </c>
      <c r="K162" s="47">
        <v>0</v>
      </c>
      <c r="L162" s="47" t="s">
        <v>1598</v>
      </c>
      <c r="Q162">
        <v>2010</v>
      </c>
      <c r="R162" t="s">
        <v>288</v>
      </c>
      <c r="S162"/>
      <c r="T162"/>
      <c r="U162">
        <v>10</v>
      </c>
      <c r="V162"/>
      <c r="W162">
        <v>10</v>
      </c>
    </row>
    <row r="163" spans="1:23" x14ac:dyDescent="0.35">
      <c r="A163" s="47">
        <v>1</v>
      </c>
      <c r="B163" s="47">
        <v>4003</v>
      </c>
      <c r="C163" s="47" t="s">
        <v>1061</v>
      </c>
      <c r="D163" s="48">
        <v>45322</v>
      </c>
      <c r="E163" s="48">
        <v>45322</v>
      </c>
      <c r="F163" s="47">
        <v>1</v>
      </c>
      <c r="G163" s="49">
        <v>0</v>
      </c>
      <c r="H163" s="48">
        <v>45322</v>
      </c>
      <c r="I163" s="47" t="s">
        <v>1601</v>
      </c>
      <c r="J163" s="47" t="s">
        <v>1599</v>
      </c>
      <c r="K163" s="47">
        <v>0</v>
      </c>
      <c r="L163" s="47" t="s">
        <v>1598</v>
      </c>
      <c r="Q163">
        <v>2013</v>
      </c>
      <c r="R163" t="s">
        <v>293</v>
      </c>
      <c r="S163"/>
      <c r="T163"/>
      <c r="U163">
        <v>1</v>
      </c>
      <c r="V163"/>
      <c r="W163">
        <v>1</v>
      </c>
    </row>
    <row r="164" spans="1:23" x14ac:dyDescent="0.35">
      <c r="A164" s="47">
        <v>1</v>
      </c>
      <c r="B164" s="47">
        <v>4004</v>
      </c>
      <c r="C164" s="47" t="s">
        <v>1064</v>
      </c>
      <c r="D164" s="48">
        <v>45322</v>
      </c>
      <c r="E164" s="48">
        <v>45322</v>
      </c>
      <c r="F164" s="47">
        <v>1</v>
      </c>
      <c r="G164" s="49">
        <v>0</v>
      </c>
      <c r="H164" s="48">
        <v>45322</v>
      </c>
      <c r="I164" s="47" t="s">
        <v>1601</v>
      </c>
      <c r="J164" s="47" t="s">
        <v>1599</v>
      </c>
      <c r="K164" s="47">
        <v>0</v>
      </c>
      <c r="L164" s="47" t="s">
        <v>1598</v>
      </c>
      <c r="Q164">
        <v>2014</v>
      </c>
      <c r="R164" t="s">
        <v>295</v>
      </c>
      <c r="S164"/>
      <c r="T164">
        <v>3</v>
      </c>
      <c r="U164">
        <v>1</v>
      </c>
      <c r="V164"/>
      <c r="W164">
        <v>4</v>
      </c>
    </row>
    <row r="165" spans="1:23" x14ac:dyDescent="0.35">
      <c r="A165" s="47">
        <v>1</v>
      </c>
      <c r="B165" s="47">
        <v>4015</v>
      </c>
      <c r="C165" s="47" t="s">
        <v>1070</v>
      </c>
      <c r="D165" s="48">
        <v>45322</v>
      </c>
      <c r="E165" s="48">
        <v>45322</v>
      </c>
      <c r="F165" s="47">
        <v>1</v>
      </c>
      <c r="G165" s="49">
        <v>0</v>
      </c>
      <c r="H165" s="48">
        <v>45322</v>
      </c>
      <c r="I165" s="47" t="s">
        <v>1601</v>
      </c>
      <c r="J165" s="47" t="s">
        <v>1599</v>
      </c>
      <c r="K165" s="47">
        <v>0</v>
      </c>
      <c r="L165" s="47" t="s">
        <v>1598</v>
      </c>
      <c r="Q165">
        <v>2016</v>
      </c>
      <c r="R165" t="s">
        <v>297</v>
      </c>
      <c r="S165"/>
      <c r="T165"/>
      <c r="U165">
        <v>4</v>
      </c>
      <c r="V165"/>
      <c r="W165">
        <v>4</v>
      </c>
    </row>
    <row r="166" spans="1:23" x14ac:dyDescent="0.35">
      <c r="A166" s="47">
        <v>1</v>
      </c>
      <c r="B166" s="47">
        <v>4060</v>
      </c>
      <c r="C166" s="47" t="s">
        <v>1081</v>
      </c>
      <c r="D166" s="48">
        <v>45322</v>
      </c>
      <c r="E166" s="48">
        <v>45322</v>
      </c>
      <c r="F166" s="47">
        <v>1</v>
      </c>
      <c r="G166" s="49">
        <v>0</v>
      </c>
      <c r="H166" s="48">
        <v>45322</v>
      </c>
      <c r="I166" s="47" t="s">
        <v>1601</v>
      </c>
      <c r="J166" s="47" t="s">
        <v>1599</v>
      </c>
      <c r="K166" s="47">
        <v>0</v>
      </c>
      <c r="L166" s="47" t="s">
        <v>1598</v>
      </c>
      <c r="Q166">
        <v>2017</v>
      </c>
      <c r="R166" t="s">
        <v>300</v>
      </c>
      <c r="S166"/>
      <c r="T166">
        <v>6</v>
      </c>
      <c r="U166"/>
      <c r="V166"/>
      <c r="W166">
        <v>6</v>
      </c>
    </row>
    <row r="167" spans="1:23" x14ac:dyDescent="0.35">
      <c r="A167" s="47">
        <v>1</v>
      </c>
      <c r="B167" s="47">
        <v>4066</v>
      </c>
      <c r="C167" s="47" t="s">
        <v>1548</v>
      </c>
      <c r="D167" s="48">
        <v>45322</v>
      </c>
      <c r="E167" s="48">
        <v>45322</v>
      </c>
      <c r="F167" s="47">
        <v>1</v>
      </c>
      <c r="G167" s="49">
        <v>0</v>
      </c>
      <c r="H167" s="48">
        <v>45322</v>
      </c>
      <c r="I167" s="47" t="s">
        <v>1601</v>
      </c>
      <c r="J167" s="47" t="s">
        <v>1599</v>
      </c>
      <c r="K167" s="47">
        <v>0</v>
      </c>
      <c r="L167" s="47" t="s">
        <v>1598</v>
      </c>
      <c r="Q167">
        <v>2018</v>
      </c>
      <c r="R167" t="s">
        <v>302</v>
      </c>
      <c r="S167"/>
      <c r="T167"/>
      <c r="U167">
        <v>1</v>
      </c>
      <c r="V167"/>
      <c r="W167">
        <v>1</v>
      </c>
    </row>
    <row r="168" spans="1:23" x14ac:dyDescent="0.35">
      <c r="A168" s="47">
        <v>1</v>
      </c>
      <c r="B168" s="47">
        <v>4109</v>
      </c>
      <c r="C168" s="47" t="s">
        <v>1107</v>
      </c>
      <c r="D168" s="48">
        <v>45322</v>
      </c>
      <c r="E168" s="48">
        <v>45322</v>
      </c>
      <c r="F168" s="47">
        <v>1</v>
      </c>
      <c r="G168" s="49">
        <v>0</v>
      </c>
      <c r="H168" s="48">
        <v>45322</v>
      </c>
      <c r="I168" s="47" t="s">
        <v>1601</v>
      </c>
      <c r="J168" s="47" t="s">
        <v>1599</v>
      </c>
      <c r="K168" s="47">
        <v>0</v>
      </c>
      <c r="L168" s="47" t="s">
        <v>1598</v>
      </c>
      <c r="Q168">
        <v>2020</v>
      </c>
      <c r="R168" t="s">
        <v>306</v>
      </c>
      <c r="S168"/>
      <c r="T168">
        <v>1</v>
      </c>
      <c r="U168"/>
      <c r="V168"/>
      <c r="W168">
        <v>1</v>
      </c>
    </row>
    <row r="169" spans="1:23" x14ac:dyDescent="0.35">
      <c r="A169" s="47">
        <v>1</v>
      </c>
      <c r="B169" s="47">
        <v>4119</v>
      </c>
      <c r="C169" s="47" t="s">
        <v>1116</v>
      </c>
      <c r="D169" s="48">
        <v>45322</v>
      </c>
      <c r="E169" s="48">
        <v>45322</v>
      </c>
      <c r="F169" s="47">
        <v>1</v>
      </c>
      <c r="G169" s="49">
        <v>0</v>
      </c>
      <c r="H169" s="48">
        <v>45322</v>
      </c>
      <c r="I169" s="47" t="s">
        <v>1601</v>
      </c>
      <c r="J169" s="47" t="s">
        <v>1599</v>
      </c>
      <c r="K169" s="47">
        <v>0</v>
      </c>
      <c r="L169" s="47" t="s">
        <v>1598</v>
      </c>
      <c r="Q169">
        <v>2022</v>
      </c>
      <c r="R169" t="s">
        <v>308</v>
      </c>
      <c r="S169"/>
      <c r="T169">
        <v>1</v>
      </c>
      <c r="U169"/>
      <c r="V169"/>
      <c r="W169">
        <v>1</v>
      </c>
    </row>
    <row r="170" spans="1:23" x14ac:dyDescent="0.35">
      <c r="A170" s="47">
        <v>1</v>
      </c>
      <c r="B170" s="47">
        <v>4137</v>
      </c>
      <c r="C170" s="47" t="s">
        <v>1131</v>
      </c>
      <c r="D170" s="48">
        <v>45322</v>
      </c>
      <c r="E170" s="48">
        <v>45322</v>
      </c>
      <c r="F170" s="47">
        <v>1</v>
      </c>
      <c r="G170" s="49">
        <v>0</v>
      </c>
      <c r="H170" s="48">
        <v>45322</v>
      </c>
      <c r="I170" s="47" t="s">
        <v>1601</v>
      </c>
      <c r="J170" s="47" t="s">
        <v>1599</v>
      </c>
      <c r="K170" s="47">
        <v>0</v>
      </c>
      <c r="L170" s="47" t="s">
        <v>1598</v>
      </c>
      <c r="Q170">
        <v>2024</v>
      </c>
      <c r="R170" t="s">
        <v>311</v>
      </c>
      <c r="S170"/>
      <c r="T170">
        <v>1</v>
      </c>
      <c r="U170">
        <v>2</v>
      </c>
      <c r="V170"/>
      <c r="W170">
        <v>3</v>
      </c>
    </row>
    <row r="171" spans="1:23" x14ac:dyDescent="0.35">
      <c r="A171" s="47">
        <v>1</v>
      </c>
      <c r="B171" s="47">
        <v>4202</v>
      </c>
      <c r="C171" s="47" t="s">
        <v>1144</v>
      </c>
      <c r="D171" s="48">
        <v>45322</v>
      </c>
      <c r="E171" s="48">
        <v>45322</v>
      </c>
      <c r="F171" s="47">
        <v>1</v>
      </c>
      <c r="G171" s="49">
        <v>0</v>
      </c>
      <c r="H171" s="48">
        <v>45322</v>
      </c>
      <c r="I171" s="47" t="s">
        <v>1601</v>
      </c>
      <c r="J171" s="47" t="s">
        <v>1599</v>
      </c>
      <c r="K171" s="47">
        <v>0</v>
      </c>
      <c r="L171" s="47" t="s">
        <v>1598</v>
      </c>
      <c r="Q171">
        <v>2025</v>
      </c>
      <c r="R171" t="s">
        <v>313</v>
      </c>
      <c r="S171"/>
      <c r="T171"/>
      <c r="U171">
        <v>2</v>
      </c>
      <c r="V171">
        <v>1</v>
      </c>
      <c r="W171">
        <v>3</v>
      </c>
    </row>
    <row r="172" spans="1:23" x14ac:dyDescent="0.35">
      <c r="A172" s="47">
        <v>1</v>
      </c>
      <c r="B172" s="47">
        <v>4214</v>
      </c>
      <c r="C172" s="47" t="s">
        <v>1154</v>
      </c>
      <c r="D172" s="48">
        <v>45322</v>
      </c>
      <c r="E172" s="48">
        <v>45322</v>
      </c>
      <c r="F172" s="47">
        <v>1</v>
      </c>
      <c r="G172" s="49">
        <v>0</v>
      </c>
      <c r="H172" s="48">
        <v>45322</v>
      </c>
      <c r="I172" s="47" t="s">
        <v>1601</v>
      </c>
      <c r="J172" s="47" t="s">
        <v>1599</v>
      </c>
      <c r="K172" s="47">
        <v>0</v>
      </c>
      <c r="L172" s="47" t="s">
        <v>1598</v>
      </c>
      <c r="Q172">
        <v>2026</v>
      </c>
      <c r="R172" t="s">
        <v>314</v>
      </c>
      <c r="S172"/>
      <c r="T172"/>
      <c r="U172">
        <v>1</v>
      </c>
      <c r="V172"/>
      <c r="W172">
        <v>1</v>
      </c>
    </row>
    <row r="173" spans="1:23" x14ac:dyDescent="0.35">
      <c r="A173" s="47">
        <v>1</v>
      </c>
      <c r="B173" s="47">
        <v>4220</v>
      </c>
      <c r="C173" s="47" t="s">
        <v>1160</v>
      </c>
      <c r="D173" s="48">
        <v>45322</v>
      </c>
      <c r="E173" s="48">
        <v>45322</v>
      </c>
      <c r="F173" s="47">
        <v>1</v>
      </c>
      <c r="G173" s="49">
        <v>0</v>
      </c>
      <c r="H173" s="48">
        <v>45322</v>
      </c>
      <c r="I173" s="47" t="s">
        <v>1601</v>
      </c>
      <c r="J173" s="47" t="s">
        <v>1599</v>
      </c>
      <c r="K173" s="47">
        <v>0</v>
      </c>
      <c r="L173" s="47" t="s">
        <v>1598</v>
      </c>
      <c r="Q173">
        <v>2031</v>
      </c>
      <c r="R173" t="s">
        <v>319</v>
      </c>
      <c r="S173"/>
      <c r="T173">
        <v>1</v>
      </c>
      <c r="U173"/>
      <c r="V173"/>
      <c r="W173">
        <v>1</v>
      </c>
    </row>
    <row r="174" spans="1:23" x14ac:dyDescent="0.35">
      <c r="A174" s="47">
        <v>1</v>
      </c>
      <c r="B174" s="47">
        <v>4222</v>
      </c>
      <c r="C174" s="47" t="s">
        <v>1162</v>
      </c>
      <c r="D174" s="48">
        <v>45322</v>
      </c>
      <c r="E174" s="48">
        <v>45322</v>
      </c>
      <c r="F174" s="47">
        <v>1</v>
      </c>
      <c r="G174" s="49">
        <v>0</v>
      </c>
      <c r="H174" s="48">
        <v>45322</v>
      </c>
      <c r="I174" s="47" t="s">
        <v>1601</v>
      </c>
      <c r="J174" s="47" t="s">
        <v>1599</v>
      </c>
      <c r="K174" s="47">
        <v>0</v>
      </c>
      <c r="L174" s="47" t="s">
        <v>1598</v>
      </c>
      <c r="Q174">
        <v>2033</v>
      </c>
      <c r="R174" t="s">
        <v>320</v>
      </c>
      <c r="S174"/>
      <c r="T174"/>
      <c r="U174">
        <v>3</v>
      </c>
      <c r="V174"/>
      <c r="W174">
        <v>3</v>
      </c>
    </row>
    <row r="175" spans="1:23" x14ac:dyDescent="0.35">
      <c r="A175" s="47">
        <v>1</v>
      </c>
      <c r="B175" s="47">
        <v>4274</v>
      </c>
      <c r="C175" s="47" t="s">
        <v>1181</v>
      </c>
      <c r="D175" s="48">
        <v>45322</v>
      </c>
      <c r="E175" s="48">
        <v>45322</v>
      </c>
      <c r="F175" s="47">
        <v>1</v>
      </c>
      <c r="G175" s="49">
        <v>0</v>
      </c>
      <c r="H175" s="48">
        <v>45322</v>
      </c>
      <c r="I175" s="47" t="s">
        <v>1601</v>
      </c>
      <c r="J175" s="47" t="s">
        <v>1599</v>
      </c>
      <c r="K175" s="47">
        <v>0</v>
      </c>
      <c r="L175" s="47" t="s">
        <v>1598</v>
      </c>
      <c r="Q175">
        <v>2034</v>
      </c>
      <c r="R175" t="s">
        <v>321</v>
      </c>
      <c r="S175"/>
      <c r="T175">
        <v>1</v>
      </c>
      <c r="U175">
        <v>3</v>
      </c>
      <c r="V175"/>
      <c r="W175">
        <v>4</v>
      </c>
    </row>
    <row r="176" spans="1:23" x14ac:dyDescent="0.35">
      <c r="A176" s="47">
        <v>1</v>
      </c>
      <c r="B176" s="47">
        <v>4277</v>
      </c>
      <c r="C176" s="47" t="s">
        <v>1184</v>
      </c>
      <c r="D176" s="48">
        <v>45322</v>
      </c>
      <c r="E176" s="48">
        <v>45322</v>
      </c>
      <c r="F176" s="47">
        <v>1</v>
      </c>
      <c r="G176" s="49">
        <v>0</v>
      </c>
      <c r="H176" s="48">
        <v>45322</v>
      </c>
      <c r="I176" s="47" t="s">
        <v>1601</v>
      </c>
      <c r="J176" s="47" t="s">
        <v>1599</v>
      </c>
      <c r="K176" s="47">
        <v>0</v>
      </c>
      <c r="L176" s="47" t="s">
        <v>1598</v>
      </c>
      <c r="Q176">
        <v>2036</v>
      </c>
      <c r="R176" t="s">
        <v>323</v>
      </c>
      <c r="S176"/>
      <c r="T176">
        <v>1</v>
      </c>
      <c r="U176">
        <v>2</v>
      </c>
      <c r="V176"/>
      <c r="W176">
        <v>3</v>
      </c>
    </row>
    <row r="177" spans="1:23" x14ac:dyDescent="0.35">
      <c r="A177" s="47">
        <v>1</v>
      </c>
      <c r="B177" s="47">
        <v>2009</v>
      </c>
      <c r="C177" s="47" t="s">
        <v>287</v>
      </c>
      <c r="D177" s="48">
        <v>45321</v>
      </c>
      <c r="E177" s="48">
        <v>45321</v>
      </c>
      <c r="F177" s="47">
        <v>2</v>
      </c>
      <c r="G177" s="49">
        <v>0</v>
      </c>
      <c r="H177" s="48">
        <v>45322</v>
      </c>
      <c r="I177" s="47" t="s">
        <v>1601</v>
      </c>
      <c r="J177" s="47" t="s">
        <v>1599</v>
      </c>
      <c r="K177" s="47">
        <v>0</v>
      </c>
      <c r="L177" s="47" t="s">
        <v>1598</v>
      </c>
      <c r="Q177">
        <v>2038</v>
      </c>
      <c r="R177" t="s">
        <v>325</v>
      </c>
      <c r="S177"/>
      <c r="T177">
        <v>1</v>
      </c>
      <c r="U177"/>
      <c r="V177"/>
      <c r="W177">
        <v>1</v>
      </c>
    </row>
    <row r="178" spans="1:23" x14ac:dyDescent="0.35">
      <c r="A178" s="47">
        <v>1</v>
      </c>
      <c r="B178" s="47">
        <v>2096</v>
      </c>
      <c r="C178" s="47" t="s">
        <v>390</v>
      </c>
      <c r="D178" s="48">
        <v>45321</v>
      </c>
      <c r="E178" s="48">
        <v>45321</v>
      </c>
      <c r="F178" s="47">
        <v>2</v>
      </c>
      <c r="G178" s="49">
        <v>0</v>
      </c>
      <c r="H178" s="48">
        <v>45322</v>
      </c>
      <c r="I178" s="47" t="s">
        <v>1601</v>
      </c>
      <c r="J178" s="47" t="s">
        <v>1599</v>
      </c>
      <c r="K178" s="47">
        <v>0</v>
      </c>
      <c r="L178" s="47" t="s">
        <v>1598</v>
      </c>
      <c r="Q178">
        <v>2039</v>
      </c>
      <c r="R178" t="s">
        <v>326</v>
      </c>
      <c r="S178"/>
      <c r="T178">
        <v>1</v>
      </c>
      <c r="U178"/>
      <c r="V178"/>
      <c r="W178">
        <v>1</v>
      </c>
    </row>
    <row r="179" spans="1:23" x14ac:dyDescent="0.35">
      <c r="A179" s="47">
        <v>1</v>
      </c>
      <c r="B179" s="47">
        <v>2139</v>
      </c>
      <c r="C179" s="47" t="s">
        <v>434</v>
      </c>
      <c r="D179" s="48">
        <v>45321</v>
      </c>
      <c r="E179" s="48">
        <v>45321</v>
      </c>
      <c r="F179" s="47">
        <v>2</v>
      </c>
      <c r="G179" s="49">
        <v>0</v>
      </c>
      <c r="H179" s="48">
        <v>45322</v>
      </c>
      <c r="I179" s="47" t="s">
        <v>1601</v>
      </c>
      <c r="J179" s="47" t="s">
        <v>1599</v>
      </c>
      <c r="K179" s="47">
        <v>0</v>
      </c>
      <c r="L179" s="47" t="s">
        <v>1598</v>
      </c>
      <c r="Q179">
        <v>2040</v>
      </c>
      <c r="R179" t="s">
        <v>328</v>
      </c>
      <c r="S179"/>
      <c r="T179">
        <v>1</v>
      </c>
      <c r="U179">
        <v>1</v>
      </c>
      <c r="V179"/>
      <c r="W179">
        <v>2</v>
      </c>
    </row>
    <row r="180" spans="1:23" x14ac:dyDescent="0.35">
      <c r="A180" s="47">
        <v>1</v>
      </c>
      <c r="B180" s="47">
        <v>2167</v>
      </c>
      <c r="C180" s="47" t="s">
        <v>466</v>
      </c>
      <c r="D180" s="48">
        <v>45321</v>
      </c>
      <c r="E180" s="48">
        <v>45321</v>
      </c>
      <c r="F180" s="47">
        <v>2</v>
      </c>
      <c r="G180" s="49">
        <v>0</v>
      </c>
      <c r="H180" s="48">
        <v>45322</v>
      </c>
      <c r="I180" s="47" t="s">
        <v>1601</v>
      </c>
      <c r="J180" s="47" t="s">
        <v>1599</v>
      </c>
      <c r="K180" s="47">
        <v>0</v>
      </c>
      <c r="L180" s="47" t="s">
        <v>1598</v>
      </c>
      <c r="Q180">
        <v>2041</v>
      </c>
      <c r="R180" t="s">
        <v>330</v>
      </c>
      <c r="S180"/>
      <c r="T180"/>
      <c r="U180">
        <v>1</v>
      </c>
      <c r="V180"/>
      <c r="W180">
        <v>1</v>
      </c>
    </row>
    <row r="181" spans="1:23" x14ac:dyDescent="0.35">
      <c r="A181" s="47">
        <v>1</v>
      </c>
      <c r="B181" s="47">
        <v>2267</v>
      </c>
      <c r="C181" s="47" t="s">
        <v>522</v>
      </c>
      <c r="D181" s="48">
        <v>45321</v>
      </c>
      <c r="E181" s="48">
        <v>45321</v>
      </c>
      <c r="F181" s="47">
        <v>2</v>
      </c>
      <c r="G181" s="49">
        <v>0</v>
      </c>
      <c r="H181" s="48">
        <v>45322</v>
      </c>
      <c r="I181" s="47" t="s">
        <v>1601</v>
      </c>
      <c r="J181" s="47" t="s">
        <v>1599</v>
      </c>
      <c r="K181" s="47">
        <v>0</v>
      </c>
      <c r="L181" s="47" t="s">
        <v>1598</v>
      </c>
      <c r="Q181">
        <v>2042</v>
      </c>
      <c r="R181" t="s">
        <v>331</v>
      </c>
      <c r="S181"/>
      <c r="T181"/>
      <c r="U181">
        <v>6</v>
      </c>
      <c r="V181"/>
      <c r="W181">
        <v>6</v>
      </c>
    </row>
    <row r="182" spans="1:23" x14ac:dyDescent="0.35">
      <c r="A182" s="47">
        <v>1</v>
      </c>
      <c r="B182" s="47">
        <v>2286</v>
      </c>
      <c r="C182" s="47" t="s">
        <v>541</v>
      </c>
      <c r="D182" s="48">
        <v>45321</v>
      </c>
      <c r="E182" s="48">
        <v>45321</v>
      </c>
      <c r="F182" s="47">
        <v>2</v>
      </c>
      <c r="G182" s="49">
        <v>0</v>
      </c>
      <c r="H182" s="48">
        <v>45322</v>
      </c>
      <c r="I182" s="47" t="s">
        <v>1601</v>
      </c>
      <c r="J182" s="47" t="s">
        <v>1599</v>
      </c>
      <c r="K182" s="47">
        <v>0</v>
      </c>
      <c r="L182" s="47" t="s">
        <v>1598</v>
      </c>
      <c r="Q182">
        <v>2043</v>
      </c>
      <c r="R182" t="s">
        <v>332</v>
      </c>
      <c r="S182"/>
      <c r="T182">
        <v>1</v>
      </c>
      <c r="U182">
        <v>1</v>
      </c>
      <c r="V182"/>
      <c r="W182">
        <v>2</v>
      </c>
    </row>
    <row r="183" spans="1:23" x14ac:dyDescent="0.35">
      <c r="A183" s="47">
        <v>1</v>
      </c>
      <c r="B183" s="47">
        <v>2342</v>
      </c>
      <c r="C183" s="47" t="s">
        <v>592</v>
      </c>
      <c r="D183" s="48">
        <v>45321</v>
      </c>
      <c r="E183" s="48">
        <v>45321</v>
      </c>
      <c r="F183" s="47">
        <v>2</v>
      </c>
      <c r="G183" s="49">
        <v>0</v>
      </c>
      <c r="H183" s="48">
        <v>45322</v>
      </c>
      <c r="I183" s="47" t="s">
        <v>1601</v>
      </c>
      <c r="J183" s="47" t="s">
        <v>1599</v>
      </c>
      <c r="K183" s="47">
        <v>0</v>
      </c>
      <c r="L183" s="47" t="s">
        <v>1598</v>
      </c>
      <c r="Q183">
        <v>2044</v>
      </c>
      <c r="R183" t="s">
        <v>333</v>
      </c>
      <c r="S183"/>
      <c r="T183"/>
      <c r="U183">
        <v>1</v>
      </c>
      <c r="V183"/>
      <c r="W183">
        <v>1</v>
      </c>
    </row>
    <row r="184" spans="1:23" x14ac:dyDescent="0.35">
      <c r="A184" s="47">
        <v>1</v>
      </c>
      <c r="B184" s="47">
        <v>2381</v>
      </c>
      <c r="C184" s="47" t="s">
        <v>630</v>
      </c>
      <c r="D184" s="48">
        <v>45321</v>
      </c>
      <c r="E184" s="48">
        <v>45321</v>
      </c>
      <c r="F184" s="47">
        <v>2</v>
      </c>
      <c r="G184" s="49">
        <v>0</v>
      </c>
      <c r="H184" s="48">
        <v>45322</v>
      </c>
      <c r="I184" s="47" t="s">
        <v>1601</v>
      </c>
      <c r="J184" s="47" t="s">
        <v>1599</v>
      </c>
      <c r="K184" s="47">
        <v>0</v>
      </c>
      <c r="L184" s="47" t="s">
        <v>1598</v>
      </c>
      <c r="Q184">
        <v>2045</v>
      </c>
      <c r="R184" t="s">
        <v>334</v>
      </c>
      <c r="S184"/>
      <c r="T184">
        <v>1</v>
      </c>
      <c r="U184">
        <v>3</v>
      </c>
      <c r="V184">
        <v>1</v>
      </c>
      <c r="W184">
        <v>5</v>
      </c>
    </row>
    <row r="185" spans="1:23" x14ac:dyDescent="0.35">
      <c r="A185" s="47">
        <v>1</v>
      </c>
      <c r="B185" s="47">
        <v>2010</v>
      </c>
      <c r="C185" s="47" t="s">
        <v>288</v>
      </c>
      <c r="D185" s="48">
        <v>45320</v>
      </c>
      <c r="E185" s="48">
        <v>45320</v>
      </c>
      <c r="F185" s="47">
        <v>3</v>
      </c>
      <c r="G185" s="49">
        <v>0</v>
      </c>
      <c r="H185" s="48">
        <v>45322</v>
      </c>
      <c r="I185" s="47" t="s">
        <v>1601</v>
      </c>
      <c r="J185" s="47" t="s">
        <v>1599</v>
      </c>
      <c r="K185" s="47">
        <v>0</v>
      </c>
      <c r="L185" s="47" t="s">
        <v>1598</v>
      </c>
      <c r="Q185">
        <v>2048</v>
      </c>
      <c r="R185" t="s">
        <v>337</v>
      </c>
      <c r="S185"/>
      <c r="T185">
        <v>3</v>
      </c>
      <c r="U185"/>
      <c r="V185"/>
      <c r="W185">
        <v>3</v>
      </c>
    </row>
    <row r="186" spans="1:23" x14ac:dyDescent="0.35">
      <c r="A186" s="47">
        <v>1</v>
      </c>
      <c r="B186" s="47">
        <v>2164</v>
      </c>
      <c r="C186" s="47" t="s">
        <v>462</v>
      </c>
      <c r="D186" s="48">
        <v>45319</v>
      </c>
      <c r="E186" s="48">
        <v>45319</v>
      </c>
      <c r="F186" s="47">
        <v>4</v>
      </c>
      <c r="G186" s="49">
        <v>0</v>
      </c>
      <c r="H186" s="48">
        <v>45322</v>
      </c>
      <c r="I186" s="47" t="s">
        <v>1601</v>
      </c>
      <c r="J186" s="47" t="s">
        <v>1599</v>
      </c>
      <c r="K186" s="47">
        <v>0</v>
      </c>
      <c r="L186" s="47" t="s">
        <v>1598</v>
      </c>
      <c r="Q186">
        <v>2049</v>
      </c>
      <c r="R186" t="s">
        <v>338</v>
      </c>
      <c r="S186"/>
      <c r="T186"/>
      <c r="U186"/>
      <c r="V186">
        <v>1</v>
      </c>
      <c r="W186">
        <v>1</v>
      </c>
    </row>
    <row r="187" spans="1:23" x14ac:dyDescent="0.35">
      <c r="A187" s="47">
        <v>1</v>
      </c>
      <c r="B187" s="47">
        <v>2205</v>
      </c>
      <c r="C187" s="47" t="s">
        <v>486</v>
      </c>
      <c r="D187" s="48">
        <v>45317</v>
      </c>
      <c r="E187" s="48">
        <v>45317</v>
      </c>
      <c r="F187" s="47">
        <v>6</v>
      </c>
      <c r="G187" s="49">
        <v>0</v>
      </c>
      <c r="H187" s="48">
        <v>45322</v>
      </c>
      <c r="I187" s="47" t="s">
        <v>1601</v>
      </c>
      <c r="J187" s="47" t="s">
        <v>1599</v>
      </c>
      <c r="K187" s="47">
        <v>0</v>
      </c>
      <c r="L187" s="47" t="s">
        <v>1598</v>
      </c>
      <c r="Q187">
        <v>2051</v>
      </c>
      <c r="R187" t="s">
        <v>340</v>
      </c>
      <c r="S187"/>
      <c r="T187"/>
      <c r="U187">
        <v>3</v>
      </c>
      <c r="V187">
        <v>5</v>
      </c>
      <c r="W187">
        <v>8</v>
      </c>
    </row>
    <row r="188" spans="1:23" x14ac:dyDescent="0.35">
      <c r="A188" s="47">
        <v>1</v>
      </c>
      <c r="B188" s="47">
        <v>2108</v>
      </c>
      <c r="C188" s="47" t="s">
        <v>403</v>
      </c>
      <c r="D188" s="48">
        <v>45322</v>
      </c>
      <c r="E188" s="48">
        <v>45322</v>
      </c>
      <c r="F188" s="47">
        <v>1</v>
      </c>
      <c r="G188" s="49">
        <v>0</v>
      </c>
      <c r="H188" s="48">
        <v>45322</v>
      </c>
      <c r="I188" s="47" t="s">
        <v>1600</v>
      </c>
      <c r="J188" s="47" t="s">
        <v>1599</v>
      </c>
      <c r="K188" s="47">
        <v>0</v>
      </c>
      <c r="L188" s="47" t="s">
        <v>1598</v>
      </c>
      <c r="Q188">
        <v>2052</v>
      </c>
      <c r="R188" t="s">
        <v>342</v>
      </c>
      <c r="S188"/>
      <c r="T188">
        <v>5</v>
      </c>
      <c r="U188">
        <v>1</v>
      </c>
      <c r="V188"/>
      <c r="W188">
        <v>6</v>
      </c>
    </row>
    <row r="189" spans="1:23" x14ac:dyDescent="0.35">
      <c r="A189" s="47">
        <v>1</v>
      </c>
      <c r="B189" s="47">
        <v>2253</v>
      </c>
      <c r="C189" s="47" t="s">
        <v>507</v>
      </c>
      <c r="D189" s="48">
        <v>45322</v>
      </c>
      <c r="E189" s="48">
        <v>45322</v>
      </c>
      <c r="F189" s="47">
        <v>1</v>
      </c>
      <c r="G189" s="49">
        <v>0</v>
      </c>
      <c r="H189" s="48">
        <v>45322</v>
      </c>
      <c r="I189" s="47" t="s">
        <v>1600</v>
      </c>
      <c r="J189" s="47" t="s">
        <v>1599</v>
      </c>
      <c r="K189" s="47">
        <v>0</v>
      </c>
      <c r="L189" s="47" t="s">
        <v>1598</v>
      </c>
      <c r="Q189">
        <v>2053</v>
      </c>
      <c r="R189" t="s">
        <v>343</v>
      </c>
      <c r="S189"/>
      <c r="T189">
        <v>1</v>
      </c>
      <c r="U189">
        <v>1</v>
      </c>
      <c r="V189"/>
      <c r="W189">
        <v>2</v>
      </c>
    </row>
    <row r="190" spans="1:23" x14ac:dyDescent="0.35">
      <c r="A190" s="47">
        <v>1</v>
      </c>
      <c r="B190" s="47">
        <v>2334</v>
      </c>
      <c r="C190" s="47" t="s">
        <v>585</v>
      </c>
      <c r="D190" s="48">
        <v>45322</v>
      </c>
      <c r="E190" s="48">
        <v>45322</v>
      </c>
      <c r="F190" s="47">
        <v>1</v>
      </c>
      <c r="G190" s="49">
        <v>0</v>
      </c>
      <c r="H190" s="48">
        <v>45322</v>
      </c>
      <c r="I190" s="47" t="s">
        <v>1600</v>
      </c>
      <c r="J190" s="47" t="s">
        <v>1599</v>
      </c>
      <c r="K190" s="47">
        <v>0</v>
      </c>
      <c r="L190" s="47" t="s">
        <v>1598</v>
      </c>
      <c r="Q190">
        <v>2054</v>
      </c>
      <c r="R190" t="s">
        <v>344</v>
      </c>
      <c r="S190"/>
      <c r="T190"/>
      <c r="U190">
        <v>16</v>
      </c>
      <c r="V190">
        <v>7</v>
      </c>
      <c r="W190">
        <v>23</v>
      </c>
    </row>
    <row r="191" spans="1:23" x14ac:dyDescent="0.35">
      <c r="A191" s="47">
        <v>1</v>
      </c>
      <c r="B191" s="47">
        <v>2564</v>
      </c>
      <c r="C191" s="47" t="s">
        <v>757</v>
      </c>
      <c r="D191" s="48">
        <v>45322</v>
      </c>
      <c r="E191" s="48">
        <v>45322</v>
      </c>
      <c r="F191" s="47">
        <v>1</v>
      </c>
      <c r="G191" s="49">
        <v>0</v>
      </c>
      <c r="H191" s="48">
        <v>45322</v>
      </c>
      <c r="I191" s="47" t="s">
        <v>1600</v>
      </c>
      <c r="J191" s="47" t="s">
        <v>1599</v>
      </c>
      <c r="K191" s="47">
        <v>0</v>
      </c>
      <c r="L191" s="47" t="s">
        <v>1598</v>
      </c>
      <c r="Q191">
        <v>2055</v>
      </c>
      <c r="R191" t="s">
        <v>345</v>
      </c>
      <c r="S191"/>
      <c r="T191"/>
      <c r="U191">
        <v>2</v>
      </c>
      <c r="V191"/>
      <c r="W191">
        <v>2</v>
      </c>
    </row>
    <row r="192" spans="1:23" x14ac:dyDescent="0.35">
      <c r="A192" s="47">
        <v>1</v>
      </c>
      <c r="B192" s="47">
        <v>2593</v>
      </c>
      <c r="C192" s="47" t="s">
        <v>800</v>
      </c>
      <c r="D192" s="48">
        <v>45322</v>
      </c>
      <c r="E192" s="48">
        <v>45322</v>
      </c>
      <c r="F192" s="47">
        <v>1</v>
      </c>
      <c r="G192" s="49">
        <v>0</v>
      </c>
      <c r="H192" s="48">
        <v>45322</v>
      </c>
      <c r="I192" s="47" t="s">
        <v>1600</v>
      </c>
      <c r="J192" s="47" t="s">
        <v>1599</v>
      </c>
      <c r="K192" s="47">
        <v>0</v>
      </c>
      <c r="L192" s="47" t="s">
        <v>1598</v>
      </c>
      <c r="Q192">
        <v>2056</v>
      </c>
      <c r="R192" t="s">
        <v>346</v>
      </c>
      <c r="S192"/>
      <c r="T192"/>
      <c r="U192">
        <v>7</v>
      </c>
      <c r="V192"/>
      <c r="W192">
        <v>7</v>
      </c>
    </row>
    <row r="193" spans="1:23" x14ac:dyDescent="0.35">
      <c r="A193" s="47">
        <v>1</v>
      </c>
      <c r="B193" s="47">
        <v>4125</v>
      </c>
      <c r="C193" s="47" t="s">
        <v>1122</v>
      </c>
      <c r="D193" s="48">
        <v>45322</v>
      </c>
      <c r="E193" s="48">
        <v>45322</v>
      </c>
      <c r="F193" s="47">
        <v>1</v>
      </c>
      <c r="G193" s="49">
        <v>0</v>
      </c>
      <c r="H193" s="48">
        <v>45322</v>
      </c>
      <c r="I193" s="47" t="s">
        <v>1600</v>
      </c>
      <c r="J193" s="47" t="s">
        <v>1599</v>
      </c>
      <c r="K193" s="47">
        <v>0</v>
      </c>
      <c r="L193" s="47" t="s">
        <v>1598</v>
      </c>
      <c r="Q193">
        <v>2058</v>
      </c>
      <c r="R193" t="s">
        <v>348</v>
      </c>
      <c r="S193"/>
      <c r="T193">
        <v>1</v>
      </c>
      <c r="U193"/>
      <c r="V193"/>
      <c r="W193">
        <v>1</v>
      </c>
    </row>
    <row r="194" spans="1:23" x14ac:dyDescent="0.35">
      <c r="A194" s="47">
        <v>1</v>
      </c>
      <c r="B194" s="47">
        <v>2260</v>
      </c>
      <c r="C194" s="47" t="s">
        <v>514</v>
      </c>
      <c r="D194" s="48">
        <v>45321</v>
      </c>
      <c r="E194" s="48">
        <v>45321</v>
      </c>
      <c r="F194" s="47">
        <v>2</v>
      </c>
      <c r="G194" s="49">
        <v>0</v>
      </c>
      <c r="H194" s="48">
        <v>45322</v>
      </c>
      <c r="I194" s="47" t="s">
        <v>1600</v>
      </c>
      <c r="J194" s="47" t="s">
        <v>1599</v>
      </c>
      <c r="K194" s="47">
        <v>0</v>
      </c>
      <c r="L194" s="47" t="s">
        <v>1598</v>
      </c>
      <c r="Q194">
        <v>2059</v>
      </c>
      <c r="R194" t="s">
        <v>349</v>
      </c>
      <c r="S194"/>
      <c r="T194">
        <v>3</v>
      </c>
      <c r="U194"/>
      <c r="V194"/>
      <c r="W194">
        <v>3</v>
      </c>
    </row>
    <row r="195" spans="1:23" x14ac:dyDescent="0.35">
      <c r="A195" s="47">
        <v>1</v>
      </c>
      <c r="B195" s="47">
        <v>2350</v>
      </c>
      <c r="C195" s="47" t="s">
        <v>599</v>
      </c>
      <c r="D195" s="48">
        <v>45321</v>
      </c>
      <c r="E195" s="48">
        <v>45321</v>
      </c>
      <c r="F195" s="47">
        <v>2</v>
      </c>
      <c r="G195" s="49">
        <v>0</v>
      </c>
      <c r="H195" s="48">
        <v>45322</v>
      </c>
      <c r="I195" s="47" t="s">
        <v>1600</v>
      </c>
      <c r="J195" s="47" t="s">
        <v>1599</v>
      </c>
      <c r="K195" s="47">
        <v>0</v>
      </c>
      <c r="L195" s="47" t="s">
        <v>1598</v>
      </c>
      <c r="Q195">
        <v>2061</v>
      </c>
      <c r="R195" t="s">
        <v>351</v>
      </c>
      <c r="S195"/>
      <c r="T195">
        <v>1</v>
      </c>
      <c r="U195">
        <v>1</v>
      </c>
      <c r="V195"/>
      <c r="W195">
        <v>2</v>
      </c>
    </row>
    <row r="196" spans="1:23" x14ac:dyDescent="0.35">
      <c r="A196" s="47">
        <v>1</v>
      </c>
      <c r="B196" s="47">
        <v>2146</v>
      </c>
      <c r="C196" s="47" t="s">
        <v>442</v>
      </c>
      <c r="D196" s="48">
        <v>45320</v>
      </c>
      <c r="E196" s="48">
        <v>45320</v>
      </c>
      <c r="F196" s="47">
        <v>3</v>
      </c>
      <c r="G196" s="49">
        <v>0</v>
      </c>
      <c r="H196" s="48">
        <v>45322</v>
      </c>
      <c r="I196" s="47" t="s">
        <v>1600</v>
      </c>
      <c r="J196" s="47" t="s">
        <v>1599</v>
      </c>
      <c r="K196" s="47">
        <v>0</v>
      </c>
      <c r="L196" s="47" t="s">
        <v>1598</v>
      </c>
      <c r="Q196">
        <v>2062</v>
      </c>
      <c r="R196" t="s">
        <v>354</v>
      </c>
      <c r="S196"/>
      <c r="T196"/>
      <c r="U196">
        <v>3</v>
      </c>
      <c r="V196"/>
      <c r="W196">
        <v>3</v>
      </c>
    </row>
    <row r="197" spans="1:23" x14ac:dyDescent="0.35">
      <c r="A197" s="47">
        <v>1</v>
      </c>
      <c r="B197" s="47">
        <v>2162</v>
      </c>
      <c r="C197" s="47" t="s">
        <v>458</v>
      </c>
      <c r="D197" s="48">
        <v>45320</v>
      </c>
      <c r="E197" s="48">
        <v>45320</v>
      </c>
      <c r="F197" s="47">
        <v>3</v>
      </c>
      <c r="G197" s="49">
        <v>0</v>
      </c>
      <c r="H197" s="48">
        <v>45322</v>
      </c>
      <c r="I197" s="47" t="s">
        <v>1600</v>
      </c>
      <c r="J197" s="47" t="s">
        <v>1599</v>
      </c>
      <c r="K197" s="47">
        <v>0</v>
      </c>
      <c r="L197" s="47" t="s">
        <v>1598</v>
      </c>
      <c r="Q197">
        <v>2063</v>
      </c>
      <c r="R197" t="s">
        <v>355</v>
      </c>
      <c r="S197"/>
      <c r="T197">
        <v>38</v>
      </c>
      <c r="U197">
        <v>2</v>
      </c>
      <c r="V197"/>
      <c r="W197">
        <v>40</v>
      </c>
    </row>
    <row r="198" spans="1:23" x14ac:dyDescent="0.35">
      <c r="A198" s="47">
        <v>1</v>
      </c>
      <c r="B198" s="47">
        <v>2365</v>
      </c>
      <c r="C198" s="47" t="s">
        <v>613</v>
      </c>
      <c r="D198" s="48">
        <v>45320</v>
      </c>
      <c r="E198" s="48">
        <v>45320</v>
      </c>
      <c r="F198" s="47">
        <v>3</v>
      </c>
      <c r="G198" s="49">
        <v>0</v>
      </c>
      <c r="H198" s="48">
        <v>45322</v>
      </c>
      <c r="I198" s="47" t="s">
        <v>1600</v>
      </c>
      <c r="J198" s="47" t="s">
        <v>1599</v>
      </c>
      <c r="K198" s="47">
        <v>0</v>
      </c>
      <c r="L198" s="47" t="s">
        <v>1598</v>
      </c>
      <c r="Q198">
        <v>2064</v>
      </c>
      <c r="R198" t="s">
        <v>1605</v>
      </c>
      <c r="S198"/>
      <c r="T198"/>
      <c r="U198">
        <v>1</v>
      </c>
      <c r="V198"/>
      <c r="W198">
        <v>1</v>
      </c>
    </row>
    <row r="199" spans="1:23" x14ac:dyDescent="0.35">
      <c r="A199" s="47">
        <v>1</v>
      </c>
      <c r="B199" s="47">
        <v>2399</v>
      </c>
      <c r="C199" s="47" t="s">
        <v>648</v>
      </c>
      <c r="D199" s="48">
        <v>45320</v>
      </c>
      <c r="E199" s="48">
        <v>45320</v>
      </c>
      <c r="F199" s="47">
        <v>3</v>
      </c>
      <c r="G199" s="49">
        <v>0</v>
      </c>
      <c r="H199" s="48">
        <v>45322</v>
      </c>
      <c r="I199" s="47" t="s">
        <v>1600</v>
      </c>
      <c r="J199" s="47" t="s">
        <v>1599</v>
      </c>
      <c r="K199" s="47">
        <v>0</v>
      </c>
      <c r="L199" s="47" t="s">
        <v>1598</v>
      </c>
      <c r="Q199">
        <v>2065</v>
      </c>
      <c r="R199" t="s">
        <v>357</v>
      </c>
      <c r="S199"/>
      <c r="T199">
        <v>1</v>
      </c>
      <c r="U199"/>
      <c r="V199"/>
      <c r="W199">
        <v>1</v>
      </c>
    </row>
    <row r="200" spans="1:23" x14ac:dyDescent="0.35">
      <c r="A200" s="47">
        <v>1</v>
      </c>
      <c r="B200" s="47">
        <v>2063</v>
      </c>
      <c r="C200" s="47" t="s">
        <v>355</v>
      </c>
      <c r="D200" s="48">
        <v>45308</v>
      </c>
      <c r="E200" s="48">
        <v>45308</v>
      </c>
      <c r="F200" s="47">
        <v>15</v>
      </c>
      <c r="G200" s="49">
        <v>0</v>
      </c>
      <c r="H200" s="48">
        <v>45322</v>
      </c>
      <c r="I200" s="47" t="s">
        <v>1600</v>
      </c>
      <c r="J200" s="47" t="s">
        <v>1599</v>
      </c>
      <c r="K200" s="47">
        <v>0</v>
      </c>
      <c r="L200" s="47" t="s">
        <v>1598</v>
      </c>
      <c r="Q200">
        <v>2066</v>
      </c>
      <c r="R200" t="s">
        <v>358</v>
      </c>
      <c r="S200"/>
      <c r="T200">
        <v>1</v>
      </c>
      <c r="U200">
        <v>3</v>
      </c>
      <c r="V200"/>
      <c r="W200">
        <v>4</v>
      </c>
    </row>
    <row r="201" spans="1:23" x14ac:dyDescent="0.35">
      <c r="A201" s="47">
        <v>1</v>
      </c>
      <c r="B201" s="47">
        <v>2294</v>
      </c>
      <c r="C201" s="47" t="s">
        <v>549</v>
      </c>
      <c r="D201" s="48">
        <v>45308</v>
      </c>
      <c r="E201" s="48">
        <v>45308</v>
      </c>
      <c r="F201" s="47">
        <v>15</v>
      </c>
      <c r="G201" s="49">
        <v>0</v>
      </c>
      <c r="H201" s="48">
        <v>45322</v>
      </c>
      <c r="I201" s="47" t="s">
        <v>1600</v>
      </c>
      <c r="J201" s="47" t="s">
        <v>1599</v>
      </c>
      <c r="K201" s="47">
        <v>0</v>
      </c>
      <c r="L201" s="47" t="s">
        <v>1598</v>
      </c>
      <c r="Q201">
        <v>2067</v>
      </c>
      <c r="R201" t="s">
        <v>1610</v>
      </c>
      <c r="S201"/>
      <c r="T201"/>
      <c r="U201">
        <v>1</v>
      </c>
      <c r="V201">
        <v>1</v>
      </c>
      <c r="W201">
        <v>2</v>
      </c>
    </row>
    <row r="202" spans="1:23" x14ac:dyDescent="0.35">
      <c r="A202" s="47">
        <v>1</v>
      </c>
      <c r="B202" s="47">
        <v>2788</v>
      </c>
      <c r="C202" s="47" t="s">
        <v>895</v>
      </c>
      <c r="D202" s="48">
        <v>45308</v>
      </c>
      <c r="E202" s="48">
        <v>45308</v>
      </c>
      <c r="F202" s="47">
        <v>15</v>
      </c>
      <c r="G202" s="49">
        <v>0</v>
      </c>
      <c r="H202" s="48">
        <v>45322</v>
      </c>
      <c r="I202" s="47" t="s">
        <v>1600</v>
      </c>
      <c r="J202" s="47" t="s">
        <v>1599</v>
      </c>
      <c r="L202" s="47" t="s">
        <v>1598</v>
      </c>
      <c r="Q202">
        <v>2068</v>
      </c>
      <c r="R202" t="s">
        <v>361</v>
      </c>
      <c r="S202"/>
      <c r="T202">
        <v>2</v>
      </c>
      <c r="U202">
        <v>1</v>
      </c>
      <c r="V202"/>
      <c r="W202">
        <v>3</v>
      </c>
    </row>
    <row r="203" spans="1:23" x14ac:dyDescent="0.35">
      <c r="A203" s="47">
        <v>1</v>
      </c>
      <c r="B203" s="47">
        <v>1208</v>
      </c>
      <c r="C203" s="47" t="s">
        <v>162</v>
      </c>
      <c r="D203" s="48">
        <v>45321</v>
      </c>
      <c r="E203" s="48">
        <v>45321</v>
      </c>
      <c r="F203" s="47">
        <v>1</v>
      </c>
      <c r="G203" s="49">
        <v>0</v>
      </c>
      <c r="H203" s="48">
        <v>45321</v>
      </c>
      <c r="I203" s="47" t="s">
        <v>1608</v>
      </c>
      <c r="J203" s="47" t="s">
        <v>1603</v>
      </c>
      <c r="L203" s="47" t="s">
        <v>1598</v>
      </c>
      <c r="Q203">
        <v>2073</v>
      </c>
      <c r="R203" t="s">
        <v>364</v>
      </c>
      <c r="S203"/>
      <c r="T203"/>
      <c r="U203">
        <v>6</v>
      </c>
      <c r="V203"/>
      <c r="W203">
        <v>6</v>
      </c>
    </row>
    <row r="204" spans="1:23" x14ac:dyDescent="0.35">
      <c r="A204" s="47">
        <v>1</v>
      </c>
      <c r="B204" s="47">
        <v>2026</v>
      </c>
      <c r="C204" s="47" t="s">
        <v>314</v>
      </c>
      <c r="D204" s="48">
        <v>45336</v>
      </c>
      <c r="E204" s="48">
        <v>45336</v>
      </c>
      <c r="F204" s="47">
        <v>1</v>
      </c>
      <c r="G204" s="49">
        <v>0</v>
      </c>
      <c r="H204" s="48">
        <v>45336</v>
      </c>
      <c r="I204" s="47" t="s">
        <v>1601</v>
      </c>
      <c r="J204" s="47" t="s">
        <v>1599</v>
      </c>
      <c r="K204" s="47">
        <v>0</v>
      </c>
      <c r="L204" s="47" t="s">
        <v>1598</v>
      </c>
      <c r="Q204">
        <v>2074</v>
      </c>
      <c r="R204" t="s">
        <v>365</v>
      </c>
      <c r="S204"/>
      <c r="T204">
        <v>1</v>
      </c>
      <c r="U204">
        <v>2</v>
      </c>
      <c r="V204">
        <v>1</v>
      </c>
      <c r="W204">
        <v>4</v>
      </c>
    </row>
    <row r="205" spans="1:23" x14ac:dyDescent="0.35">
      <c r="A205" s="47">
        <v>1</v>
      </c>
      <c r="B205" s="47">
        <v>2054</v>
      </c>
      <c r="C205" s="47" t="s">
        <v>344</v>
      </c>
      <c r="D205" s="48">
        <v>45336</v>
      </c>
      <c r="E205" s="48">
        <v>45336</v>
      </c>
      <c r="F205" s="47">
        <v>1</v>
      </c>
      <c r="G205" s="49">
        <v>0</v>
      </c>
      <c r="H205" s="48">
        <v>45336</v>
      </c>
      <c r="I205" s="47" t="s">
        <v>1601</v>
      </c>
      <c r="J205" s="47" t="s">
        <v>1599</v>
      </c>
      <c r="K205" s="47">
        <v>0</v>
      </c>
      <c r="L205" s="47" t="s">
        <v>1598</v>
      </c>
      <c r="Q205">
        <v>2075</v>
      </c>
      <c r="R205" t="s">
        <v>366</v>
      </c>
      <c r="S205"/>
      <c r="T205">
        <v>1</v>
      </c>
      <c r="U205"/>
      <c r="V205"/>
      <c r="W205">
        <v>1</v>
      </c>
    </row>
    <row r="206" spans="1:23" x14ac:dyDescent="0.35">
      <c r="A206" s="47">
        <v>1</v>
      </c>
      <c r="B206" s="47">
        <v>2103</v>
      </c>
      <c r="C206" s="47" t="s">
        <v>399</v>
      </c>
      <c r="D206" s="48">
        <v>45336</v>
      </c>
      <c r="E206" s="48">
        <v>45336</v>
      </c>
      <c r="F206" s="47">
        <v>1</v>
      </c>
      <c r="G206" s="49">
        <v>0</v>
      </c>
      <c r="H206" s="48">
        <v>45336</v>
      </c>
      <c r="I206" s="47" t="s">
        <v>1601</v>
      </c>
      <c r="J206" s="47" t="s">
        <v>1599</v>
      </c>
      <c r="K206" s="47">
        <v>0</v>
      </c>
      <c r="L206" s="47" t="s">
        <v>1598</v>
      </c>
      <c r="Q206">
        <v>2077</v>
      </c>
      <c r="R206" t="s">
        <v>369</v>
      </c>
      <c r="S206"/>
      <c r="T206"/>
      <c r="U206">
        <v>1</v>
      </c>
      <c r="V206"/>
      <c r="W206">
        <v>1</v>
      </c>
    </row>
    <row r="207" spans="1:23" x14ac:dyDescent="0.35">
      <c r="A207" s="47">
        <v>1</v>
      </c>
      <c r="B207" s="47">
        <v>2106</v>
      </c>
      <c r="C207" s="47" t="s">
        <v>401</v>
      </c>
      <c r="D207" s="48">
        <v>45336</v>
      </c>
      <c r="E207" s="48">
        <v>45336</v>
      </c>
      <c r="F207" s="47">
        <v>1</v>
      </c>
      <c r="G207" s="49">
        <v>0</v>
      </c>
      <c r="H207" s="48">
        <v>45336</v>
      </c>
      <c r="I207" s="47" t="s">
        <v>1601</v>
      </c>
      <c r="J207" s="47" t="s">
        <v>1599</v>
      </c>
      <c r="K207" s="47">
        <v>0</v>
      </c>
      <c r="L207" s="47" t="s">
        <v>1598</v>
      </c>
      <c r="Q207">
        <v>2081</v>
      </c>
      <c r="R207" t="s">
        <v>372</v>
      </c>
      <c r="S207"/>
      <c r="T207">
        <v>1</v>
      </c>
      <c r="U207">
        <v>4</v>
      </c>
      <c r="V207"/>
      <c r="W207">
        <v>5</v>
      </c>
    </row>
    <row r="208" spans="1:23" x14ac:dyDescent="0.35">
      <c r="A208" s="47">
        <v>1</v>
      </c>
      <c r="B208" s="47">
        <v>2154</v>
      </c>
      <c r="C208" s="47" t="s">
        <v>451</v>
      </c>
      <c r="D208" s="48">
        <v>45336</v>
      </c>
      <c r="E208" s="48">
        <v>45336</v>
      </c>
      <c r="F208" s="47">
        <v>1</v>
      </c>
      <c r="G208" s="49">
        <v>0</v>
      </c>
      <c r="H208" s="48">
        <v>45336</v>
      </c>
      <c r="I208" s="47" t="s">
        <v>1601</v>
      </c>
      <c r="J208" s="47" t="s">
        <v>1599</v>
      </c>
      <c r="K208" s="47">
        <v>0</v>
      </c>
      <c r="L208" s="47" t="s">
        <v>1598</v>
      </c>
      <c r="Q208">
        <v>2083</v>
      </c>
      <c r="R208" t="s">
        <v>374</v>
      </c>
      <c r="S208"/>
      <c r="T208"/>
      <c r="U208">
        <v>1</v>
      </c>
      <c r="V208">
        <v>1</v>
      </c>
      <c r="W208">
        <v>2</v>
      </c>
    </row>
    <row r="209" spans="1:23" x14ac:dyDescent="0.35">
      <c r="A209" s="47">
        <v>1</v>
      </c>
      <c r="B209" s="47">
        <v>2165</v>
      </c>
      <c r="C209" s="47" t="s">
        <v>463</v>
      </c>
      <c r="D209" s="48">
        <v>45336</v>
      </c>
      <c r="E209" s="48">
        <v>45336</v>
      </c>
      <c r="F209" s="47">
        <v>1</v>
      </c>
      <c r="G209" s="49">
        <v>0</v>
      </c>
      <c r="H209" s="48">
        <v>45336</v>
      </c>
      <c r="I209" s="47" t="s">
        <v>1601</v>
      </c>
      <c r="J209" s="47" t="s">
        <v>1599</v>
      </c>
      <c r="K209" s="47">
        <v>0</v>
      </c>
      <c r="L209" s="47" t="s">
        <v>1598</v>
      </c>
      <c r="Q209">
        <v>2085</v>
      </c>
      <c r="R209" t="s">
        <v>377</v>
      </c>
      <c r="S209"/>
      <c r="T209">
        <v>6</v>
      </c>
      <c r="U209">
        <v>3</v>
      </c>
      <c r="V209">
        <v>1</v>
      </c>
      <c r="W209">
        <v>10</v>
      </c>
    </row>
    <row r="210" spans="1:23" x14ac:dyDescent="0.35">
      <c r="A210" s="47">
        <v>1</v>
      </c>
      <c r="B210" s="47">
        <v>2174</v>
      </c>
      <c r="C210" s="47" t="s">
        <v>475</v>
      </c>
      <c r="D210" s="48">
        <v>45336</v>
      </c>
      <c r="E210" s="48">
        <v>45336</v>
      </c>
      <c r="F210" s="47">
        <v>1</v>
      </c>
      <c r="G210" s="49">
        <v>0</v>
      </c>
      <c r="H210" s="48">
        <v>45336</v>
      </c>
      <c r="I210" s="47" t="s">
        <v>1601</v>
      </c>
      <c r="J210" s="47" t="s">
        <v>1599</v>
      </c>
      <c r="K210" s="47">
        <v>0</v>
      </c>
      <c r="L210" s="47" t="s">
        <v>1598</v>
      </c>
      <c r="Q210">
        <v>2087</v>
      </c>
      <c r="R210" t="s">
        <v>380</v>
      </c>
      <c r="S210"/>
      <c r="T210"/>
      <c r="U210">
        <v>1</v>
      </c>
      <c r="V210"/>
      <c r="W210">
        <v>1</v>
      </c>
    </row>
    <row r="211" spans="1:23" x14ac:dyDescent="0.35">
      <c r="A211" s="47">
        <v>1</v>
      </c>
      <c r="B211" s="47">
        <v>2267</v>
      </c>
      <c r="C211" s="47" t="s">
        <v>522</v>
      </c>
      <c r="D211" s="48">
        <v>45336</v>
      </c>
      <c r="E211" s="48">
        <v>45336</v>
      </c>
      <c r="F211" s="47">
        <v>1</v>
      </c>
      <c r="G211" s="49">
        <v>0</v>
      </c>
      <c r="H211" s="48">
        <v>45336</v>
      </c>
      <c r="I211" s="47" t="s">
        <v>1601</v>
      </c>
      <c r="J211" s="47" t="s">
        <v>1599</v>
      </c>
      <c r="K211" s="47">
        <v>0</v>
      </c>
      <c r="L211" s="47" t="s">
        <v>1598</v>
      </c>
      <c r="Q211">
        <v>2089</v>
      </c>
      <c r="R211" t="s">
        <v>383</v>
      </c>
      <c r="S211"/>
      <c r="T211">
        <v>2</v>
      </c>
      <c r="U211">
        <v>2</v>
      </c>
      <c r="V211"/>
      <c r="W211">
        <v>4</v>
      </c>
    </row>
    <row r="212" spans="1:23" x14ac:dyDescent="0.35">
      <c r="A212" s="47">
        <v>1</v>
      </c>
      <c r="B212" s="47">
        <v>2280</v>
      </c>
      <c r="C212" s="47" t="s">
        <v>536</v>
      </c>
      <c r="D212" s="48">
        <v>45336</v>
      </c>
      <c r="E212" s="48">
        <v>45336</v>
      </c>
      <c r="F212" s="47">
        <v>1</v>
      </c>
      <c r="G212" s="49">
        <v>0</v>
      </c>
      <c r="H212" s="48">
        <v>45336</v>
      </c>
      <c r="I212" s="47" t="s">
        <v>1601</v>
      </c>
      <c r="J212" s="47" t="s">
        <v>1599</v>
      </c>
      <c r="K212" s="47">
        <v>0</v>
      </c>
      <c r="L212" s="47" t="s">
        <v>1598</v>
      </c>
      <c r="Q212">
        <v>2090</v>
      </c>
      <c r="R212" t="s">
        <v>384</v>
      </c>
      <c r="S212"/>
      <c r="T212">
        <v>2</v>
      </c>
      <c r="U212"/>
      <c r="V212"/>
      <c r="W212">
        <v>2</v>
      </c>
    </row>
    <row r="213" spans="1:23" x14ac:dyDescent="0.35">
      <c r="A213" s="47">
        <v>1</v>
      </c>
      <c r="B213" s="47">
        <v>2290</v>
      </c>
      <c r="C213" s="47" t="s">
        <v>545</v>
      </c>
      <c r="D213" s="48">
        <v>45336</v>
      </c>
      <c r="E213" s="48">
        <v>45336</v>
      </c>
      <c r="F213" s="47">
        <v>1</v>
      </c>
      <c r="G213" s="49">
        <v>0</v>
      </c>
      <c r="H213" s="48">
        <v>45336</v>
      </c>
      <c r="I213" s="47" t="s">
        <v>1601</v>
      </c>
      <c r="J213" s="47" t="s">
        <v>1599</v>
      </c>
      <c r="K213" s="47">
        <v>0</v>
      </c>
      <c r="L213" s="47" t="s">
        <v>1598</v>
      </c>
      <c r="Q213">
        <v>2092</v>
      </c>
      <c r="R213" t="s">
        <v>386</v>
      </c>
      <c r="S213"/>
      <c r="T213">
        <v>2</v>
      </c>
      <c r="U213">
        <v>2</v>
      </c>
      <c r="V213">
        <v>4</v>
      </c>
      <c r="W213">
        <v>8</v>
      </c>
    </row>
    <row r="214" spans="1:23" x14ac:dyDescent="0.35">
      <c r="A214" s="47">
        <v>1</v>
      </c>
      <c r="B214" s="47">
        <v>2296</v>
      </c>
      <c r="C214" s="47" t="s">
        <v>551</v>
      </c>
      <c r="D214" s="48">
        <v>45336</v>
      </c>
      <c r="E214" s="48">
        <v>45336</v>
      </c>
      <c r="F214" s="47">
        <v>1</v>
      </c>
      <c r="G214" s="49">
        <v>0</v>
      </c>
      <c r="H214" s="48">
        <v>45336</v>
      </c>
      <c r="I214" s="47" t="s">
        <v>1601</v>
      </c>
      <c r="J214" s="47" t="s">
        <v>1599</v>
      </c>
      <c r="K214" s="47">
        <v>0</v>
      </c>
      <c r="L214" s="47" t="s">
        <v>1598</v>
      </c>
      <c r="Q214">
        <v>2093</v>
      </c>
      <c r="R214" t="s">
        <v>387</v>
      </c>
      <c r="S214"/>
      <c r="T214">
        <v>2</v>
      </c>
      <c r="U214"/>
      <c r="V214"/>
      <c r="W214">
        <v>2</v>
      </c>
    </row>
    <row r="215" spans="1:23" x14ac:dyDescent="0.35">
      <c r="A215" s="47">
        <v>1</v>
      </c>
      <c r="B215" s="47">
        <v>2301</v>
      </c>
      <c r="C215" s="47" t="s">
        <v>557</v>
      </c>
      <c r="D215" s="48">
        <v>45336</v>
      </c>
      <c r="E215" s="48">
        <v>45336</v>
      </c>
      <c r="F215" s="47">
        <v>1</v>
      </c>
      <c r="G215" s="49">
        <v>0</v>
      </c>
      <c r="H215" s="48">
        <v>45336</v>
      </c>
      <c r="I215" s="47" t="s">
        <v>1601</v>
      </c>
      <c r="J215" s="47" t="s">
        <v>1599</v>
      </c>
      <c r="K215" s="47">
        <v>0</v>
      </c>
      <c r="L215" s="47" t="s">
        <v>1598</v>
      </c>
      <c r="Q215">
        <v>2094</v>
      </c>
      <c r="R215" t="s">
        <v>389</v>
      </c>
      <c r="S215"/>
      <c r="T215"/>
      <c r="U215">
        <v>5</v>
      </c>
      <c r="V215"/>
      <c r="W215">
        <v>5</v>
      </c>
    </row>
    <row r="216" spans="1:23" x14ac:dyDescent="0.35">
      <c r="A216" s="47">
        <v>1</v>
      </c>
      <c r="B216" s="47">
        <v>2319</v>
      </c>
      <c r="C216" s="47" t="s">
        <v>574</v>
      </c>
      <c r="D216" s="48">
        <v>45336</v>
      </c>
      <c r="E216" s="48">
        <v>45336</v>
      </c>
      <c r="F216" s="47">
        <v>1</v>
      </c>
      <c r="G216" s="49">
        <v>0</v>
      </c>
      <c r="H216" s="48">
        <v>45336</v>
      </c>
      <c r="I216" s="47" t="s">
        <v>1601</v>
      </c>
      <c r="J216" s="47" t="s">
        <v>1599</v>
      </c>
      <c r="K216" s="47">
        <v>0</v>
      </c>
      <c r="L216" s="47" t="s">
        <v>1598</v>
      </c>
      <c r="Q216">
        <v>2096</v>
      </c>
      <c r="R216" t="s">
        <v>390</v>
      </c>
      <c r="S216"/>
      <c r="T216"/>
      <c r="U216">
        <v>6</v>
      </c>
      <c r="V216"/>
      <c r="W216">
        <v>6</v>
      </c>
    </row>
    <row r="217" spans="1:23" x14ac:dyDescent="0.35">
      <c r="A217" s="47">
        <v>1</v>
      </c>
      <c r="B217" s="47">
        <v>2378</v>
      </c>
      <c r="C217" s="47" t="s">
        <v>626</v>
      </c>
      <c r="D217" s="48">
        <v>45336</v>
      </c>
      <c r="E217" s="48">
        <v>45336</v>
      </c>
      <c r="F217" s="47">
        <v>1</v>
      </c>
      <c r="G217" s="49">
        <v>0</v>
      </c>
      <c r="H217" s="48">
        <v>45336</v>
      </c>
      <c r="I217" s="47" t="s">
        <v>1601</v>
      </c>
      <c r="J217" s="47" t="s">
        <v>1599</v>
      </c>
      <c r="K217" s="47">
        <v>0</v>
      </c>
      <c r="L217" s="47" t="s">
        <v>1598</v>
      </c>
      <c r="Q217">
        <v>2098</v>
      </c>
      <c r="R217" t="s">
        <v>394</v>
      </c>
      <c r="S217"/>
      <c r="T217">
        <v>1</v>
      </c>
      <c r="U217">
        <v>7</v>
      </c>
      <c r="V217"/>
      <c r="W217">
        <v>8</v>
      </c>
    </row>
    <row r="218" spans="1:23" x14ac:dyDescent="0.35">
      <c r="A218" s="47">
        <v>1</v>
      </c>
      <c r="B218" s="47">
        <v>2577</v>
      </c>
      <c r="C218" s="47" t="s">
        <v>782</v>
      </c>
      <c r="D218" s="48">
        <v>45336</v>
      </c>
      <c r="E218" s="48">
        <v>45336</v>
      </c>
      <c r="F218" s="47">
        <v>1</v>
      </c>
      <c r="G218" s="49">
        <v>0</v>
      </c>
      <c r="H218" s="48">
        <v>45336</v>
      </c>
      <c r="I218" s="47" t="s">
        <v>1601</v>
      </c>
      <c r="J218" s="47" t="s">
        <v>1599</v>
      </c>
      <c r="K218" s="47">
        <v>0</v>
      </c>
      <c r="L218" s="47" t="s">
        <v>1598</v>
      </c>
      <c r="Q218">
        <v>2099</v>
      </c>
      <c r="R218" t="s">
        <v>395</v>
      </c>
      <c r="S218"/>
      <c r="T218">
        <v>2</v>
      </c>
      <c r="U218">
        <v>1</v>
      </c>
      <c r="V218"/>
      <c r="W218">
        <v>3</v>
      </c>
    </row>
    <row r="219" spans="1:23" x14ac:dyDescent="0.35">
      <c r="A219" s="47">
        <v>1</v>
      </c>
      <c r="B219" s="47">
        <v>2593</v>
      </c>
      <c r="C219" s="47" t="s">
        <v>800</v>
      </c>
      <c r="D219" s="48">
        <v>45336</v>
      </c>
      <c r="E219" s="48">
        <v>45336</v>
      </c>
      <c r="F219" s="47">
        <v>1</v>
      </c>
      <c r="G219" s="49">
        <v>0</v>
      </c>
      <c r="H219" s="48">
        <v>45336</v>
      </c>
      <c r="I219" s="47" t="s">
        <v>1601</v>
      </c>
      <c r="J219" s="47" t="s">
        <v>1599</v>
      </c>
      <c r="K219" s="47">
        <v>0</v>
      </c>
      <c r="L219" s="47" t="s">
        <v>1598</v>
      </c>
      <c r="Q219">
        <v>2100</v>
      </c>
      <c r="R219" t="s">
        <v>396</v>
      </c>
      <c r="S219"/>
      <c r="T219"/>
      <c r="U219"/>
      <c r="V219">
        <v>1</v>
      </c>
      <c r="W219">
        <v>1</v>
      </c>
    </row>
    <row r="220" spans="1:23" x14ac:dyDescent="0.35">
      <c r="A220" s="47">
        <v>1</v>
      </c>
      <c r="B220" s="47">
        <v>2751</v>
      </c>
      <c r="C220" s="47" t="s">
        <v>858</v>
      </c>
      <c r="D220" s="48">
        <v>45336</v>
      </c>
      <c r="E220" s="48">
        <v>45336</v>
      </c>
      <c r="F220" s="47">
        <v>1</v>
      </c>
      <c r="G220" s="49">
        <v>0</v>
      </c>
      <c r="H220" s="48">
        <v>45336</v>
      </c>
      <c r="I220" s="47" t="s">
        <v>1601</v>
      </c>
      <c r="J220" s="47" t="s">
        <v>1599</v>
      </c>
      <c r="K220" s="47">
        <v>0</v>
      </c>
      <c r="L220" s="47" t="s">
        <v>1598</v>
      </c>
      <c r="Q220">
        <v>2102</v>
      </c>
      <c r="R220" t="s">
        <v>398</v>
      </c>
      <c r="S220"/>
      <c r="T220">
        <v>15</v>
      </c>
      <c r="U220"/>
      <c r="V220"/>
      <c r="W220">
        <v>15</v>
      </c>
    </row>
    <row r="221" spans="1:23" x14ac:dyDescent="0.35">
      <c r="A221" s="47">
        <v>1</v>
      </c>
      <c r="B221" s="47">
        <v>2776</v>
      </c>
      <c r="C221" s="47" t="s">
        <v>883</v>
      </c>
      <c r="D221" s="48">
        <v>45336</v>
      </c>
      <c r="E221" s="48">
        <v>45336</v>
      </c>
      <c r="F221" s="47">
        <v>1</v>
      </c>
      <c r="G221" s="49">
        <v>0</v>
      </c>
      <c r="H221" s="48">
        <v>45336</v>
      </c>
      <c r="I221" s="47" t="s">
        <v>1601</v>
      </c>
      <c r="J221" s="47" t="s">
        <v>1599</v>
      </c>
      <c r="K221" s="47">
        <v>0</v>
      </c>
      <c r="L221" s="47" t="s">
        <v>1598</v>
      </c>
      <c r="Q221">
        <v>2103</v>
      </c>
      <c r="R221" t="s">
        <v>399</v>
      </c>
      <c r="S221"/>
      <c r="T221"/>
      <c r="U221">
        <v>7</v>
      </c>
      <c r="V221">
        <v>4</v>
      </c>
      <c r="W221">
        <v>11</v>
      </c>
    </row>
    <row r="222" spans="1:23" x14ac:dyDescent="0.35">
      <c r="A222" s="47">
        <v>1</v>
      </c>
      <c r="B222" s="47">
        <v>4003</v>
      </c>
      <c r="C222" s="47" t="s">
        <v>1061</v>
      </c>
      <c r="D222" s="48">
        <v>45336</v>
      </c>
      <c r="E222" s="48">
        <v>45336</v>
      </c>
      <c r="F222" s="47">
        <v>1</v>
      </c>
      <c r="G222" s="49">
        <v>0</v>
      </c>
      <c r="H222" s="48">
        <v>45336</v>
      </c>
      <c r="I222" s="47" t="s">
        <v>1601</v>
      </c>
      <c r="J222" s="47" t="s">
        <v>1599</v>
      </c>
      <c r="K222" s="47">
        <v>0</v>
      </c>
      <c r="L222" s="47" t="s">
        <v>1598</v>
      </c>
      <c r="Q222">
        <v>2106</v>
      </c>
      <c r="R222" t="s">
        <v>401</v>
      </c>
      <c r="S222"/>
      <c r="T222">
        <v>32</v>
      </c>
      <c r="U222">
        <v>4</v>
      </c>
      <c r="V222"/>
      <c r="W222">
        <v>36</v>
      </c>
    </row>
    <row r="223" spans="1:23" x14ac:dyDescent="0.35">
      <c r="A223" s="47">
        <v>1</v>
      </c>
      <c r="B223" s="47">
        <v>4130</v>
      </c>
      <c r="C223" s="47" t="s">
        <v>1126</v>
      </c>
      <c r="D223" s="48">
        <v>45336</v>
      </c>
      <c r="E223" s="48">
        <v>45336</v>
      </c>
      <c r="F223" s="47">
        <v>1</v>
      </c>
      <c r="G223" s="49">
        <v>0</v>
      </c>
      <c r="H223" s="48">
        <v>45336</v>
      </c>
      <c r="I223" s="47" t="s">
        <v>1601</v>
      </c>
      <c r="J223" s="47" t="s">
        <v>1599</v>
      </c>
      <c r="K223" s="47">
        <v>0</v>
      </c>
      <c r="L223" s="47" t="s">
        <v>1598</v>
      </c>
      <c r="Q223">
        <v>2107</v>
      </c>
      <c r="R223" t="s">
        <v>402</v>
      </c>
      <c r="S223"/>
      <c r="T223">
        <v>1</v>
      </c>
      <c r="U223">
        <v>2</v>
      </c>
      <c r="V223"/>
      <c r="W223">
        <v>3</v>
      </c>
    </row>
    <row r="224" spans="1:23" x14ac:dyDescent="0.35">
      <c r="A224" s="47">
        <v>1</v>
      </c>
      <c r="B224" s="47">
        <v>4223</v>
      </c>
      <c r="C224" s="47" t="s">
        <v>1163</v>
      </c>
      <c r="D224" s="48">
        <v>45336</v>
      </c>
      <c r="E224" s="48">
        <v>45336</v>
      </c>
      <c r="F224" s="47">
        <v>1</v>
      </c>
      <c r="G224" s="49">
        <v>0</v>
      </c>
      <c r="H224" s="48">
        <v>45336</v>
      </c>
      <c r="I224" s="47" t="s">
        <v>1601</v>
      </c>
      <c r="J224" s="47" t="s">
        <v>1599</v>
      </c>
      <c r="K224" s="47">
        <v>0</v>
      </c>
      <c r="L224" s="47" t="s">
        <v>1598</v>
      </c>
      <c r="Q224">
        <v>2108</v>
      </c>
      <c r="R224" t="s">
        <v>403</v>
      </c>
      <c r="S224"/>
      <c r="T224">
        <v>7</v>
      </c>
      <c r="U224">
        <v>5</v>
      </c>
      <c r="V224"/>
      <c r="W224">
        <v>12</v>
      </c>
    </row>
    <row r="225" spans="1:23" x14ac:dyDescent="0.35">
      <c r="A225" s="47">
        <v>1</v>
      </c>
      <c r="B225" s="47">
        <v>2279</v>
      </c>
      <c r="C225" s="47" t="s">
        <v>535</v>
      </c>
      <c r="D225" s="48">
        <v>45335</v>
      </c>
      <c r="E225" s="48">
        <v>45335</v>
      </c>
      <c r="F225" s="47">
        <v>2</v>
      </c>
      <c r="G225" s="49">
        <v>0</v>
      </c>
      <c r="H225" s="48">
        <v>45336</v>
      </c>
      <c r="I225" s="47" t="s">
        <v>1601</v>
      </c>
      <c r="J225" s="47" t="s">
        <v>1599</v>
      </c>
      <c r="K225" s="47">
        <v>0</v>
      </c>
      <c r="L225" s="47" t="s">
        <v>1598</v>
      </c>
      <c r="Q225">
        <v>2109</v>
      </c>
      <c r="R225" t="s">
        <v>404</v>
      </c>
      <c r="S225"/>
      <c r="T225"/>
      <c r="U225">
        <v>1</v>
      </c>
      <c r="V225"/>
      <c r="W225">
        <v>1</v>
      </c>
    </row>
    <row r="226" spans="1:23" x14ac:dyDescent="0.35">
      <c r="A226" s="47">
        <v>1</v>
      </c>
      <c r="B226" s="47">
        <v>2389</v>
      </c>
      <c r="C226" s="47" t="s">
        <v>638</v>
      </c>
      <c r="D226" s="48">
        <v>45335</v>
      </c>
      <c r="E226" s="48">
        <v>45335</v>
      </c>
      <c r="F226" s="47">
        <v>2</v>
      </c>
      <c r="G226" s="49">
        <v>0</v>
      </c>
      <c r="H226" s="48">
        <v>45336</v>
      </c>
      <c r="I226" s="47" t="s">
        <v>1601</v>
      </c>
      <c r="J226" s="47" t="s">
        <v>1599</v>
      </c>
      <c r="K226" s="47">
        <v>0</v>
      </c>
      <c r="L226" s="47" t="s">
        <v>1598</v>
      </c>
      <c r="Q226">
        <v>2111</v>
      </c>
      <c r="R226" t="s">
        <v>406</v>
      </c>
      <c r="S226"/>
      <c r="T226"/>
      <c r="U226">
        <v>1</v>
      </c>
      <c r="V226"/>
      <c r="W226">
        <v>1</v>
      </c>
    </row>
    <row r="227" spans="1:23" x14ac:dyDescent="0.35">
      <c r="A227" s="47">
        <v>1</v>
      </c>
      <c r="B227" s="47">
        <v>2399</v>
      </c>
      <c r="C227" s="47" t="s">
        <v>648</v>
      </c>
      <c r="D227" s="48">
        <v>45335</v>
      </c>
      <c r="E227" s="48">
        <v>45335</v>
      </c>
      <c r="F227" s="47">
        <v>2</v>
      </c>
      <c r="G227" s="49">
        <v>0</v>
      </c>
      <c r="H227" s="48">
        <v>45336</v>
      </c>
      <c r="I227" s="47" t="s">
        <v>1601</v>
      </c>
      <c r="J227" s="47" t="s">
        <v>1599</v>
      </c>
      <c r="K227" s="47">
        <v>0</v>
      </c>
      <c r="L227" s="47" t="s">
        <v>1598</v>
      </c>
      <c r="Q227">
        <v>2114</v>
      </c>
      <c r="R227" t="s">
        <v>409</v>
      </c>
      <c r="S227"/>
      <c r="T227">
        <v>1</v>
      </c>
      <c r="U227"/>
      <c r="V227"/>
      <c r="W227">
        <v>1</v>
      </c>
    </row>
    <row r="228" spans="1:23" x14ac:dyDescent="0.35">
      <c r="A228" s="47">
        <v>1</v>
      </c>
      <c r="B228" s="47">
        <v>2007</v>
      </c>
      <c r="C228" s="47" t="s">
        <v>285</v>
      </c>
      <c r="D228" s="48">
        <v>45336</v>
      </c>
      <c r="E228" s="48">
        <v>45336</v>
      </c>
      <c r="F228" s="47">
        <v>1</v>
      </c>
      <c r="G228" s="49">
        <v>0</v>
      </c>
      <c r="H228" s="48">
        <v>45336</v>
      </c>
      <c r="I228" s="47" t="s">
        <v>1600</v>
      </c>
      <c r="J228" s="47" t="s">
        <v>1599</v>
      </c>
      <c r="K228" s="47">
        <v>0</v>
      </c>
      <c r="L228" s="47" t="s">
        <v>1598</v>
      </c>
      <c r="Q228">
        <v>2115</v>
      </c>
      <c r="R228" t="s">
        <v>410</v>
      </c>
      <c r="S228"/>
      <c r="T228">
        <v>4</v>
      </c>
      <c r="U228">
        <v>6</v>
      </c>
      <c r="V228"/>
      <c r="W228">
        <v>10</v>
      </c>
    </row>
    <row r="229" spans="1:23" x14ac:dyDescent="0.35">
      <c r="A229" s="47">
        <v>1</v>
      </c>
      <c r="B229" s="47">
        <v>2022</v>
      </c>
      <c r="C229" s="47" t="s">
        <v>308</v>
      </c>
      <c r="D229" s="48">
        <v>45336</v>
      </c>
      <c r="E229" s="48">
        <v>45336</v>
      </c>
      <c r="F229" s="47">
        <v>1</v>
      </c>
      <c r="G229" s="49">
        <v>0</v>
      </c>
      <c r="H229" s="48">
        <v>45336</v>
      </c>
      <c r="I229" s="47" t="s">
        <v>1600</v>
      </c>
      <c r="J229" s="47" t="s">
        <v>1599</v>
      </c>
      <c r="K229" s="47">
        <v>0</v>
      </c>
      <c r="L229" s="47" t="s">
        <v>1598</v>
      </c>
      <c r="Q229">
        <v>2116</v>
      </c>
      <c r="R229" t="s">
        <v>412</v>
      </c>
      <c r="S229"/>
      <c r="T229">
        <v>1</v>
      </c>
      <c r="U229">
        <v>2</v>
      </c>
      <c r="V229"/>
      <c r="W229">
        <v>3</v>
      </c>
    </row>
    <row r="230" spans="1:23" x14ac:dyDescent="0.35">
      <c r="A230" s="47">
        <v>1</v>
      </c>
      <c r="B230" s="47">
        <v>2034</v>
      </c>
      <c r="C230" s="47" t="s">
        <v>321</v>
      </c>
      <c r="D230" s="48">
        <v>45336</v>
      </c>
      <c r="E230" s="48">
        <v>45336</v>
      </c>
      <c r="F230" s="47">
        <v>1</v>
      </c>
      <c r="G230" s="49">
        <v>0</v>
      </c>
      <c r="H230" s="48">
        <v>45336</v>
      </c>
      <c r="I230" s="47" t="s">
        <v>1600</v>
      </c>
      <c r="J230" s="47" t="s">
        <v>1599</v>
      </c>
      <c r="K230" s="47">
        <v>0</v>
      </c>
      <c r="L230" s="47" t="s">
        <v>1598</v>
      </c>
      <c r="Q230">
        <v>2118</v>
      </c>
      <c r="R230" t="s">
        <v>413</v>
      </c>
      <c r="S230"/>
      <c r="T230">
        <v>9</v>
      </c>
      <c r="U230">
        <v>2</v>
      </c>
      <c r="V230"/>
      <c r="W230">
        <v>11</v>
      </c>
    </row>
    <row r="231" spans="1:23" x14ac:dyDescent="0.35">
      <c r="A231" s="47">
        <v>1</v>
      </c>
      <c r="B231" s="47">
        <v>2040</v>
      </c>
      <c r="C231" s="47" t="s">
        <v>328</v>
      </c>
      <c r="D231" s="48">
        <v>45336</v>
      </c>
      <c r="E231" s="48">
        <v>45336</v>
      </c>
      <c r="F231" s="47">
        <v>1</v>
      </c>
      <c r="G231" s="49">
        <v>0</v>
      </c>
      <c r="H231" s="48">
        <v>45336</v>
      </c>
      <c r="I231" s="47" t="s">
        <v>1600</v>
      </c>
      <c r="J231" s="47" t="s">
        <v>1599</v>
      </c>
      <c r="K231" s="47">
        <v>0</v>
      </c>
      <c r="L231" s="47" t="s">
        <v>1598</v>
      </c>
      <c r="Q231">
        <v>2120</v>
      </c>
      <c r="R231" t="s">
        <v>414</v>
      </c>
      <c r="S231"/>
      <c r="T231">
        <v>14</v>
      </c>
      <c r="U231">
        <v>9</v>
      </c>
      <c r="V231"/>
      <c r="W231">
        <v>23</v>
      </c>
    </row>
    <row r="232" spans="1:23" x14ac:dyDescent="0.35">
      <c r="A232" s="47">
        <v>1</v>
      </c>
      <c r="B232" s="47">
        <v>2058</v>
      </c>
      <c r="C232" s="47" t="s">
        <v>348</v>
      </c>
      <c r="D232" s="48">
        <v>45336</v>
      </c>
      <c r="E232" s="48">
        <v>45336</v>
      </c>
      <c r="F232" s="47">
        <v>1</v>
      </c>
      <c r="G232" s="49">
        <v>0</v>
      </c>
      <c r="H232" s="48">
        <v>45336</v>
      </c>
      <c r="I232" s="47" t="s">
        <v>1600</v>
      </c>
      <c r="J232" s="47" t="s">
        <v>1599</v>
      </c>
      <c r="K232" s="47">
        <v>0</v>
      </c>
      <c r="L232" s="47" t="s">
        <v>1598</v>
      </c>
      <c r="Q232">
        <v>2121</v>
      </c>
      <c r="R232" t="s">
        <v>415</v>
      </c>
      <c r="S232"/>
      <c r="T232">
        <v>1</v>
      </c>
      <c r="U232"/>
      <c r="V232"/>
      <c r="W232">
        <v>1</v>
      </c>
    </row>
    <row r="233" spans="1:23" x14ac:dyDescent="0.35">
      <c r="A233" s="47">
        <v>1</v>
      </c>
      <c r="B233" s="47">
        <v>2320</v>
      </c>
      <c r="C233" s="47" t="s">
        <v>575</v>
      </c>
      <c r="D233" s="48">
        <v>45336</v>
      </c>
      <c r="E233" s="48">
        <v>45336</v>
      </c>
      <c r="F233" s="47">
        <v>1</v>
      </c>
      <c r="G233" s="49">
        <v>0</v>
      </c>
      <c r="H233" s="48">
        <v>45336</v>
      </c>
      <c r="I233" s="47" t="s">
        <v>1600</v>
      </c>
      <c r="J233" s="47" t="s">
        <v>1599</v>
      </c>
      <c r="K233" s="47">
        <v>0</v>
      </c>
      <c r="L233" s="47" t="s">
        <v>1598</v>
      </c>
      <c r="Q233">
        <v>2122</v>
      </c>
      <c r="R233" t="s">
        <v>416</v>
      </c>
      <c r="S233"/>
      <c r="T233">
        <v>3</v>
      </c>
      <c r="U233"/>
      <c r="V233"/>
      <c r="W233">
        <v>3</v>
      </c>
    </row>
    <row r="234" spans="1:23" x14ac:dyDescent="0.35">
      <c r="A234" s="47">
        <v>1</v>
      </c>
      <c r="B234" s="47">
        <v>2355</v>
      </c>
      <c r="C234" s="47" t="s">
        <v>604</v>
      </c>
      <c r="D234" s="48">
        <v>45336</v>
      </c>
      <c r="E234" s="48">
        <v>45336</v>
      </c>
      <c r="F234" s="47">
        <v>1</v>
      </c>
      <c r="G234" s="49">
        <v>0</v>
      </c>
      <c r="H234" s="48">
        <v>45336</v>
      </c>
      <c r="I234" s="47" t="s">
        <v>1600</v>
      </c>
      <c r="J234" s="47" t="s">
        <v>1599</v>
      </c>
      <c r="K234" s="47">
        <v>0</v>
      </c>
      <c r="L234" s="47" t="s">
        <v>1598</v>
      </c>
      <c r="Q234">
        <v>2124</v>
      </c>
      <c r="R234" t="s">
        <v>418</v>
      </c>
      <c r="S234"/>
      <c r="T234">
        <v>74</v>
      </c>
      <c r="U234"/>
      <c r="V234"/>
      <c r="W234">
        <v>74</v>
      </c>
    </row>
    <row r="235" spans="1:23" x14ac:dyDescent="0.35">
      <c r="A235" s="47">
        <v>1</v>
      </c>
      <c r="B235" s="47">
        <v>2707</v>
      </c>
      <c r="C235" s="47" t="s">
        <v>826</v>
      </c>
      <c r="D235" s="48">
        <v>45336</v>
      </c>
      <c r="E235" s="48">
        <v>45336</v>
      </c>
      <c r="F235" s="47">
        <v>1</v>
      </c>
      <c r="G235" s="49">
        <v>0</v>
      </c>
      <c r="H235" s="48">
        <v>45336</v>
      </c>
      <c r="I235" s="47" t="s">
        <v>1600</v>
      </c>
      <c r="J235" s="47" t="s">
        <v>1599</v>
      </c>
      <c r="K235" s="47">
        <v>0</v>
      </c>
      <c r="L235" s="47" t="s">
        <v>1598</v>
      </c>
      <c r="Q235">
        <v>2125</v>
      </c>
      <c r="R235" t="s">
        <v>420</v>
      </c>
      <c r="S235"/>
      <c r="T235">
        <v>2</v>
      </c>
      <c r="U235">
        <v>1</v>
      </c>
      <c r="V235"/>
      <c r="W235">
        <v>3</v>
      </c>
    </row>
    <row r="236" spans="1:23" x14ac:dyDescent="0.35">
      <c r="A236" s="47">
        <v>1</v>
      </c>
      <c r="B236" s="47">
        <v>2740</v>
      </c>
      <c r="C236" s="47" t="s">
        <v>856</v>
      </c>
      <c r="D236" s="48">
        <v>45336</v>
      </c>
      <c r="E236" s="48">
        <v>45336</v>
      </c>
      <c r="F236" s="47">
        <v>1</v>
      </c>
      <c r="G236" s="49">
        <v>0</v>
      </c>
      <c r="H236" s="48">
        <v>45336</v>
      </c>
      <c r="I236" s="47" t="s">
        <v>1600</v>
      </c>
      <c r="J236" s="47" t="s">
        <v>1599</v>
      </c>
      <c r="K236" s="47">
        <v>0</v>
      </c>
      <c r="L236" s="47" t="s">
        <v>1598</v>
      </c>
      <c r="Q236">
        <v>2127</v>
      </c>
      <c r="R236" t="s">
        <v>421</v>
      </c>
      <c r="S236"/>
      <c r="T236">
        <v>4</v>
      </c>
      <c r="U236">
        <v>3</v>
      </c>
      <c r="V236"/>
      <c r="W236">
        <v>7</v>
      </c>
    </row>
    <row r="237" spans="1:23" x14ac:dyDescent="0.35">
      <c r="A237" s="47">
        <v>1</v>
      </c>
      <c r="B237" s="47">
        <v>2108</v>
      </c>
      <c r="C237" s="47" t="s">
        <v>403</v>
      </c>
      <c r="D237" s="48">
        <v>45335</v>
      </c>
      <c r="E237" s="48">
        <v>45335</v>
      </c>
      <c r="F237" s="47">
        <v>2</v>
      </c>
      <c r="G237" s="49">
        <v>0</v>
      </c>
      <c r="H237" s="48">
        <v>45336</v>
      </c>
      <c r="I237" s="47" t="s">
        <v>1600</v>
      </c>
      <c r="J237" s="47" t="s">
        <v>1599</v>
      </c>
      <c r="K237" s="47">
        <v>0</v>
      </c>
      <c r="L237" s="47" t="s">
        <v>1598</v>
      </c>
      <c r="Q237">
        <v>2130</v>
      </c>
      <c r="R237" t="s">
        <v>425</v>
      </c>
      <c r="S237"/>
      <c r="T237">
        <v>1</v>
      </c>
      <c r="U237"/>
      <c r="V237"/>
      <c r="W237">
        <v>1</v>
      </c>
    </row>
    <row r="238" spans="1:23" x14ac:dyDescent="0.35">
      <c r="A238" s="47">
        <v>1</v>
      </c>
      <c r="B238" s="47">
        <v>2134</v>
      </c>
      <c r="C238" s="47" t="s">
        <v>429</v>
      </c>
      <c r="D238" s="48">
        <v>45335</v>
      </c>
      <c r="E238" s="48">
        <v>45335</v>
      </c>
      <c r="F238" s="47">
        <v>2</v>
      </c>
      <c r="G238" s="49">
        <v>0</v>
      </c>
      <c r="H238" s="48">
        <v>45336</v>
      </c>
      <c r="I238" s="47" t="s">
        <v>1600</v>
      </c>
      <c r="J238" s="47" t="s">
        <v>1599</v>
      </c>
      <c r="K238" s="47">
        <v>0</v>
      </c>
      <c r="L238" s="47" t="s">
        <v>1598</v>
      </c>
      <c r="Q238">
        <v>2132</v>
      </c>
      <c r="R238" t="s">
        <v>427</v>
      </c>
      <c r="S238"/>
      <c r="T238"/>
      <c r="U238">
        <v>1</v>
      </c>
      <c r="V238"/>
      <c r="W238">
        <v>1</v>
      </c>
    </row>
    <row r="239" spans="1:23" x14ac:dyDescent="0.35">
      <c r="A239" s="47">
        <v>1</v>
      </c>
      <c r="B239" s="47">
        <v>2063</v>
      </c>
      <c r="C239" s="47" t="s">
        <v>355</v>
      </c>
      <c r="D239" s="48">
        <v>45334</v>
      </c>
      <c r="E239" s="48">
        <v>45334</v>
      </c>
      <c r="F239" s="47">
        <v>3</v>
      </c>
      <c r="G239" s="49">
        <v>0</v>
      </c>
      <c r="H239" s="48">
        <v>45336</v>
      </c>
      <c r="I239" s="47" t="s">
        <v>1600</v>
      </c>
      <c r="J239" s="47" t="s">
        <v>1599</v>
      </c>
      <c r="K239" s="47">
        <v>0</v>
      </c>
      <c r="L239" s="47" t="s">
        <v>1598</v>
      </c>
      <c r="Q239">
        <v>2134</v>
      </c>
      <c r="R239" t="s">
        <v>429</v>
      </c>
      <c r="S239"/>
      <c r="T239">
        <v>2</v>
      </c>
      <c r="U239"/>
      <c r="V239"/>
      <c r="W239">
        <v>2</v>
      </c>
    </row>
    <row r="240" spans="1:23" x14ac:dyDescent="0.35">
      <c r="A240" s="47">
        <v>1</v>
      </c>
      <c r="B240" s="47">
        <v>2127</v>
      </c>
      <c r="C240" s="47" t="s">
        <v>421</v>
      </c>
      <c r="D240" s="48">
        <v>45334</v>
      </c>
      <c r="E240" s="48">
        <v>45334</v>
      </c>
      <c r="F240" s="47">
        <v>3</v>
      </c>
      <c r="G240" s="49">
        <v>0</v>
      </c>
      <c r="H240" s="48">
        <v>45336</v>
      </c>
      <c r="I240" s="47" t="s">
        <v>1600</v>
      </c>
      <c r="J240" s="47" t="s">
        <v>1599</v>
      </c>
      <c r="K240" s="47">
        <v>0</v>
      </c>
      <c r="L240" s="47" t="s">
        <v>1598</v>
      </c>
      <c r="Q240">
        <v>2136</v>
      </c>
      <c r="R240" t="s">
        <v>431</v>
      </c>
      <c r="S240"/>
      <c r="T240"/>
      <c r="U240">
        <v>1</v>
      </c>
      <c r="V240"/>
      <c r="W240">
        <v>1</v>
      </c>
    </row>
    <row r="241" spans="1:23" x14ac:dyDescent="0.35">
      <c r="A241" s="47">
        <v>1</v>
      </c>
      <c r="B241" s="47">
        <v>2147</v>
      </c>
      <c r="C241" s="47" t="s">
        <v>1614</v>
      </c>
      <c r="D241" s="48">
        <v>45334</v>
      </c>
      <c r="E241" s="48">
        <v>45334</v>
      </c>
      <c r="F241" s="47">
        <v>3</v>
      </c>
      <c r="G241" s="49">
        <v>0</v>
      </c>
      <c r="H241" s="48">
        <v>45336</v>
      </c>
      <c r="I241" s="47" t="s">
        <v>1600</v>
      </c>
      <c r="J241" s="47" t="s">
        <v>1599</v>
      </c>
      <c r="K241" s="47">
        <v>0</v>
      </c>
      <c r="L241" s="47" t="s">
        <v>1598</v>
      </c>
      <c r="Q241">
        <v>2137</v>
      </c>
      <c r="R241" t="s">
        <v>432</v>
      </c>
      <c r="S241"/>
      <c r="T241">
        <v>2</v>
      </c>
      <c r="U241"/>
      <c r="V241"/>
      <c r="W241">
        <v>2</v>
      </c>
    </row>
    <row r="242" spans="1:23" x14ac:dyDescent="0.35">
      <c r="A242" s="47">
        <v>1</v>
      </c>
      <c r="B242" s="47">
        <v>2788</v>
      </c>
      <c r="C242" s="47" t="s">
        <v>895</v>
      </c>
      <c r="D242" s="48">
        <v>45323</v>
      </c>
      <c r="E242" s="48">
        <v>45323</v>
      </c>
      <c r="F242" s="47">
        <v>10</v>
      </c>
      <c r="G242" s="49">
        <v>0</v>
      </c>
      <c r="H242" s="48">
        <v>45332</v>
      </c>
      <c r="I242" s="47" t="s">
        <v>1600</v>
      </c>
      <c r="J242" s="47" t="s">
        <v>1599</v>
      </c>
      <c r="K242" s="47">
        <v>0</v>
      </c>
      <c r="L242" s="47" t="s">
        <v>1598</v>
      </c>
      <c r="Q242">
        <v>2138</v>
      </c>
      <c r="R242" t="s">
        <v>433</v>
      </c>
      <c r="S242"/>
      <c r="T242"/>
      <c r="U242">
        <v>2</v>
      </c>
      <c r="V242"/>
      <c r="W242">
        <v>2</v>
      </c>
    </row>
    <row r="243" spans="1:23" x14ac:dyDescent="0.35">
      <c r="A243" s="47">
        <v>1</v>
      </c>
      <c r="B243" s="47">
        <v>1327</v>
      </c>
      <c r="C243" s="47" t="s">
        <v>220</v>
      </c>
      <c r="D243" s="48">
        <v>45323</v>
      </c>
      <c r="E243" s="48">
        <v>45323</v>
      </c>
      <c r="F243" s="47">
        <v>1</v>
      </c>
      <c r="G243" s="49">
        <v>0</v>
      </c>
      <c r="H243" s="48">
        <v>45323</v>
      </c>
      <c r="I243" s="47" t="s">
        <v>1608</v>
      </c>
      <c r="J243" s="47" t="s">
        <v>1613</v>
      </c>
      <c r="L243" s="47" t="s">
        <v>1598</v>
      </c>
      <c r="Q243">
        <v>2139</v>
      </c>
      <c r="R243" t="s">
        <v>434</v>
      </c>
      <c r="S243"/>
      <c r="T243">
        <v>1</v>
      </c>
      <c r="U243">
        <v>16</v>
      </c>
      <c r="V243"/>
      <c r="W243">
        <v>17</v>
      </c>
    </row>
    <row r="244" spans="1:23" x14ac:dyDescent="0.35">
      <c r="A244" s="47">
        <v>1</v>
      </c>
      <c r="B244" s="47">
        <v>1103</v>
      </c>
      <c r="C244" s="47" t="s">
        <v>44</v>
      </c>
      <c r="D244" s="48">
        <v>45351</v>
      </c>
      <c r="E244" s="48">
        <v>45351</v>
      </c>
      <c r="F244" s="47">
        <v>1</v>
      </c>
      <c r="G244" s="49">
        <v>0</v>
      </c>
      <c r="H244" s="48">
        <v>45351</v>
      </c>
      <c r="I244" s="47" t="s">
        <v>1601</v>
      </c>
      <c r="J244" s="47" t="s">
        <v>1603</v>
      </c>
      <c r="K244" s="47">
        <v>0</v>
      </c>
      <c r="L244" s="47" t="s">
        <v>1598</v>
      </c>
      <c r="Q244">
        <v>2141</v>
      </c>
      <c r="R244" t="s">
        <v>435</v>
      </c>
      <c r="S244"/>
      <c r="T244">
        <v>2</v>
      </c>
      <c r="U244">
        <v>5</v>
      </c>
      <c r="V244"/>
      <c r="W244">
        <v>7</v>
      </c>
    </row>
    <row r="245" spans="1:23" x14ac:dyDescent="0.35">
      <c r="A245" s="47">
        <v>1</v>
      </c>
      <c r="B245" s="47">
        <v>1107</v>
      </c>
      <c r="C245" s="47" t="s">
        <v>51</v>
      </c>
      <c r="D245" s="48">
        <v>45351</v>
      </c>
      <c r="E245" s="48">
        <v>45351</v>
      </c>
      <c r="F245" s="47">
        <v>1</v>
      </c>
      <c r="G245" s="49">
        <v>0</v>
      </c>
      <c r="H245" s="48">
        <v>45351</v>
      </c>
      <c r="I245" s="47" t="s">
        <v>1601</v>
      </c>
      <c r="J245" s="47" t="s">
        <v>1603</v>
      </c>
      <c r="K245" s="47">
        <v>0</v>
      </c>
      <c r="L245" s="47" t="s">
        <v>1598</v>
      </c>
      <c r="Q245">
        <v>2142</v>
      </c>
      <c r="R245" t="s">
        <v>436</v>
      </c>
      <c r="S245"/>
      <c r="T245">
        <v>4</v>
      </c>
      <c r="U245"/>
      <c r="V245"/>
      <c r="W245">
        <v>4</v>
      </c>
    </row>
    <row r="246" spans="1:23" x14ac:dyDescent="0.35">
      <c r="A246" s="47">
        <v>1</v>
      </c>
      <c r="B246" s="47">
        <v>1108</v>
      </c>
      <c r="C246" s="47" t="s">
        <v>53</v>
      </c>
      <c r="D246" s="48">
        <v>45351</v>
      </c>
      <c r="E246" s="48">
        <v>45351</v>
      </c>
      <c r="F246" s="47">
        <v>1</v>
      </c>
      <c r="G246" s="49">
        <v>0</v>
      </c>
      <c r="H246" s="48">
        <v>45351</v>
      </c>
      <c r="I246" s="47" t="s">
        <v>1601</v>
      </c>
      <c r="J246" s="47" t="s">
        <v>1603</v>
      </c>
      <c r="K246" s="47">
        <v>0</v>
      </c>
      <c r="L246" s="47" t="s">
        <v>1598</v>
      </c>
      <c r="Q246">
        <v>2143</v>
      </c>
      <c r="R246" t="s">
        <v>437</v>
      </c>
      <c r="S246"/>
      <c r="T246">
        <v>2</v>
      </c>
      <c r="U246">
        <v>1</v>
      </c>
      <c r="V246"/>
      <c r="W246">
        <v>3</v>
      </c>
    </row>
    <row r="247" spans="1:23" x14ac:dyDescent="0.35">
      <c r="A247" s="47">
        <v>1</v>
      </c>
      <c r="B247" s="47">
        <v>1125</v>
      </c>
      <c r="C247" s="47" t="s">
        <v>71</v>
      </c>
      <c r="D247" s="48">
        <v>45351</v>
      </c>
      <c r="E247" s="48">
        <v>45351</v>
      </c>
      <c r="F247" s="47">
        <v>1</v>
      </c>
      <c r="G247" s="49">
        <v>0</v>
      </c>
      <c r="H247" s="48">
        <v>45351</v>
      </c>
      <c r="I247" s="47" t="s">
        <v>1601</v>
      </c>
      <c r="J247" s="47" t="s">
        <v>1603</v>
      </c>
      <c r="K247" s="47">
        <v>0</v>
      </c>
      <c r="L247" s="47" t="s">
        <v>1598</v>
      </c>
      <c r="Q247">
        <v>2145</v>
      </c>
      <c r="R247" t="s">
        <v>439</v>
      </c>
      <c r="S247"/>
      <c r="T247"/>
      <c r="U247">
        <v>1</v>
      </c>
      <c r="V247"/>
      <c r="W247">
        <v>1</v>
      </c>
    </row>
    <row r="248" spans="1:23" x14ac:dyDescent="0.35">
      <c r="A248" s="47">
        <v>1</v>
      </c>
      <c r="B248" s="47">
        <v>1148</v>
      </c>
      <c r="C248" s="47" t="s">
        <v>94</v>
      </c>
      <c r="D248" s="48">
        <v>45351</v>
      </c>
      <c r="E248" s="48">
        <v>45351</v>
      </c>
      <c r="F248" s="47">
        <v>1</v>
      </c>
      <c r="G248" s="49">
        <v>0</v>
      </c>
      <c r="H248" s="48">
        <v>45351</v>
      </c>
      <c r="I248" s="47" t="s">
        <v>1601</v>
      </c>
      <c r="J248" s="47" t="s">
        <v>1603</v>
      </c>
      <c r="K248" s="47">
        <v>0</v>
      </c>
      <c r="L248" s="47" t="s">
        <v>1598</v>
      </c>
      <c r="Q248">
        <v>2146</v>
      </c>
      <c r="R248" t="s">
        <v>442</v>
      </c>
      <c r="S248"/>
      <c r="T248">
        <v>8</v>
      </c>
      <c r="U248">
        <v>2</v>
      </c>
      <c r="V248"/>
      <c r="W248">
        <v>10</v>
      </c>
    </row>
    <row r="249" spans="1:23" x14ac:dyDescent="0.35">
      <c r="A249" s="47">
        <v>1</v>
      </c>
      <c r="B249" s="47">
        <v>1169</v>
      </c>
      <c r="C249" s="47" t="s">
        <v>114</v>
      </c>
      <c r="D249" s="48">
        <v>45351</v>
      </c>
      <c r="E249" s="48">
        <v>45351</v>
      </c>
      <c r="F249" s="47">
        <v>1</v>
      </c>
      <c r="G249" s="49">
        <v>0</v>
      </c>
      <c r="H249" s="48">
        <v>45351</v>
      </c>
      <c r="I249" s="47" t="s">
        <v>1601</v>
      </c>
      <c r="J249" s="47" t="s">
        <v>1603</v>
      </c>
      <c r="K249" s="47">
        <v>0</v>
      </c>
      <c r="L249" s="47" t="s">
        <v>1598</v>
      </c>
      <c r="Q249">
        <v>2147</v>
      </c>
      <c r="R249" t="s">
        <v>1614</v>
      </c>
      <c r="S249"/>
      <c r="T249">
        <v>3</v>
      </c>
      <c r="U249"/>
      <c r="V249"/>
      <c r="W249">
        <v>3</v>
      </c>
    </row>
    <row r="250" spans="1:23" x14ac:dyDescent="0.35">
      <c r="A250" s="47">
        <v>1</v>
      </c>
      <c r="B250" s="47">
        <v>1181</v>
      </c>
      <c r="C250" s="47" t="s">
        <v>126</v>
      </c>
      <c r="D250" s="48">
        <v>45351</v>
      </c>
      <c r="E250" s="48">
        <v>45351</v>
      </c>
      <c r="F250" s="47">
        <v>1</v>
      </c>
      <c r="G250" s="49">
        <v>0</v>
      </c>
      <c r="H250" s="48">
        <v>45351</v>
      </c>
      <c r="I250" s="47" t="s">
        <v>1601</v>
      </c>
      <c r="J250" s="47" t="s">
        <v>1603</v>
      </c>
      <c r="K250" s="47">
        <v>0</v>
      </c>
      <c r="L250" s="47" t="s">
        <v>1598</v>
      </c>
      <c r="Q250">
        <v>2148</v>
      </c>
      <c r="R250" t="s">
        <v>444</v>
      </c>
      <c r="S250"/>
      <c r="T250">
        <v>1</v>
      </c>
      <c r="U250">
        <v>6</v>
      </c>
      <c r="V250"/>
      <c r="W250">
        <v>7</v>
      </c>
    </row>
    <row r="251" spans="1:23" x14ac:dyDescent="0.35">
      <c r="A251" s="47">
        <v>1</v>
      </c>
      <c r="B251" s="47">
        <v>1193</v>
      </c>
      <c r="C251" s="47" t="s">
        <v>140</v>
      </c>
      <c r="D251" s="48">
        <v>45351</v>
      </c>
      <c r="E251" s="48">
        <v>45351</v>
      </c>
      <c r="F251" s="47">
        <v>1</v>
      </c>
      <c r="G251" s="49">
        <v>0</v>
      </c>
      <c r="H251" s="48">
        <v>45351</v>
      </c>
      <c r="I251" s="47" t="s">
        <v>1601</v>
      </c>
      <c r="J251" s="47" t="s">
        <v>1603</v>
      </c>
      <c r="K251" s="47">
        <v>0</v>
      </c>
      <c r="L251" s="47" t="s">
        <v>1598</v>
      </c>
      <c r="Q251">
        <v>2149</v>
      </c>
      <c r="R251" t="s">
        <v>445</v>
      </c>
      <c r="S251"/>
      <c r="T251">
        <v>1</v>
      </c>
      <c r="U251">
        <v>1</v>
      </c>
      <c r="V251">
        <v>1</v>
      </c>
      <c r="W251">
        <v>3</v>
      </c>
    </row>
    <row r="252" spans="1:23" x14ac:dyDescent="0.35">
      <c r="A252" s="47">
        <v>1</v>
      </c>
      <c r="B252" s="47">
        <v>1204</v>
      </c>
      <c r="C252" s="47" t="s">
        <v>156</v>
      </c>
      <c r="D252" s="48">
        <v>45351</v>
      </c>
      <c r="E252" s="48">
        <v>45351</v>
      </c>
      <c r="F252" s="47">
        <v>1</v>
      </c>
      <c r="G252" s="49">
        <v>0</v>
      </c>
      <c r="H252" s="48">
        <v>45351</v>
      </c>
      <c r="I252" s="47" t="s">
        <v>1601</v>
      </c>
      <c r="J252" s="47" t="s">
        <v>1603</v>
      </c>
      <c r="K252" s="47">
        <v>0</v>
      </c>
      <c r="L252" s="47" t="s">
        <v>1598</v>
      </c>
      <c r="Q252">
        <v>2152</v>
      </c>
      <c r="R252" t="s">
        <v>447</v>
      </c>
      <c r="S252"/>
      <c r="T252">
        <v>3</v>
      </c>
      <c r="U252">
        <v>6</v>
      </c>
      <c r="V252">
        <v>1</v>
      </c>
      <c r="W252">
        <v>10</v>
      </c>
    </row>
    <row r="253" spans="1:23" x14ac:dyDescent="0.35">
      <c r="A253" s="47">
        <v>1</v>
      </c>
      <c r="B253" s="47">
        <v>1212</v>
      </c>
      <c r="C253" s="47" t="s">
        <v>1568</v>
      </c>
      <c r="D253" s="48">
        <v>45351</v>
      </c>
      <c r="E253" s="48">
        <v>45351</v>
      </c>
      <c r="F253" s="47">
        <v>1</v>
      </c>
      <c r="G253" s="49">
        <v>0</v>
      </c>
      <c r="H253" s="48">
        <v>45351</v>
      </c>
      <c r="I253" s="47" t="s">
        <v>1601</v>
      </c>
      <c r="J253" s="47" t="s">
        <v>1603</v>
      </c>
      <c r="K253" s="47">
        <v>0</v>
      </c>
      <c r="L253" s="47" t="s">
        <v>1598</v>
      </c>
      <c r="Q253">
        <v>2154</v>
      </c>
      <c r="R253" t="s">
        <v>451</v>
      </c>
      <c r="S253"/>
      <c r="T253">
        <v>7</v>
      </c>
      <c r="U253">
        <v>8</v>
      </c>
      <c r="V253"/>
      <c r="W253">
        <v>15</v>
      </c>
    </row>
    <row r="254" spans="1:23" x14ac:dyDescent="0.35">
      <c r="A254" s="47">
        <v>1</v>
      </c>
      <c r="B254" s="47">
        <v>1213</v>
      </c>
      <c r="C254" s="47" t="s">
        <v>1612</v>
      </c>
      <c r="D254" s="48">
        <v>45351</v>
      </c>
      <c r="E254" s="48">
        <v>45351</v>
      </c>
      <c r="F254" s="47">
        <v>1</v>
      </c>
      <c r="G254" s="49">
        <v>0</v>
      </c>
      <c r="H254" s="48">
        <v>45351</v>
      </c>
      <c r="I254" s="47" t="s">
        <v>1601</v>
      </c>
      <c r="J254" s="47" t="s">
        <v>1603</v>
      </c>
      <c r="K254" s="47">
        <v>0</v>
      </c>
      <c r="L254" s="47" t="s">
        <v>1598</v>
      </c>
      <c r="Q254">
        <v>2156</v>
      </c>
      <c r="R254" t="s">
        <v>453</v>
      </c>
      <c r="S254"/>
      <c r="T254">
        <v>2</v>
      </c>
      <c r="U254"/>
      <c r="V254"/>
      <c r="W254">
        <v>2</v>
      </c>
    </row>
    <row r="255" spans="1:23" x14ac:dyDescent="0.35">
      <c r="A255" s="47">
        <v>1</v>
      </c>
      <c r="B255" s="47">
        <v>1216</v>
      </c>
      <c r="C255" s="47" t="s">
        <v>175</v>
      </c>
      <c r="D255" s="48">
        <v>45351</v>
      </c>
      <c r="E255" s="48">
        <v>45351</v>
      </c>
      <c r="F255" s="47">
        <v>1</v>
      </c>
      <c r="G255" s="49">
        <v>0</v>
      </c>
      <c r="H255" s="48">
        <v>45351</v>
      </c>
      <c r="I255" s="47" t="s">
        <v>1601</v>
      </c>
      <c r="J255" s="47" t="s">
        <v>1603</v>
      </c>
      <c r="K255" s="47">
        <v>0</v>
      </c>
      <c r="L255" s="47" t="s">
        <v>1598</v>
      </c>
      <c r="Q255">
        <v>2157</v>
      </c>
      <c r="R255" t="s">
        <v>455</v>
      </c>
      <c r="S255"/>
      <c r="T255"/>
      <c r="U255">
        <v>1</v>
      </c>
      <c r="V255"/>
      <c r="W255">
        <v>1</v>
      </c>
    </row>
    <row r="256" spans="1:23" x14ac:dyDescent="0.35">
      <c r="A256" s="47">
        <v>1</v>
      </c>
      <c r="B256" s="47">
        <v>1306</v>
      </c>
      <c r="C256" s="47" t="s">
        <v>199</v>
      </c>
      <c r="D256" s="48">
        <v>45351</v>
      </c>
      <c r="E256" s="48">
        <v>45351</v>
      </c>
      <c r="F256" s="47">
        <v>1</v>
      </c>
      <c r="G256" s="49">
        <v>0</v>
      </c>
      <c r="H256" s="48">
        <v>45351</v>
      </c>
      <c r="I256" s="47" t="s">
        <v>1601</v>
      </c>
      <c r="J256" s="47" t="s">
        <v>1603</v>
      </c>
      <c r="K256" s="47">
        <v>0</v>
      </c>
      <c r="L256" s="47" t="s">
        <v>1598</v>
      </c>
      <c r="Q256">
        <v>2159</v>
      </c>
      <c r="R256" t="s">
        <v>456</v>
      </c>
      <c r="S256"/>
      <c r="T256">
        <v>1</v>
      </c>
      <c r="U256"/>
      <c r="V256"/>
      <c r="W256">
        <v>1</v>
      </c>
    </row>
    <row r="257" spans="1:23" x14ac:dyDescent="0.35">
      <c r="A257" s="47">
        <v>1</v>
      </c>
      <c r="B257" s="47">
        <v>1342</v>
      </c>
      <c r="C257" s="47" t="s">
        <v>236</v>
      </c>
      <c r="D257" s="48">
        <v>45351</v>
      </c>
      <c r="E257" s="48">
        <v>45351</v>
      </c>
      <c r="F257" s="47">
        <v>1</v>
      </c>
      <c r="G257" s="49">
        <v>0</v>
      </c>
      <c r="H257" s="48">
        <v>45351</v>
      </c>
      <c r="I257" s="47" t="s">
        <v>1601</v>
      </c>
      <c r="J257" s="47" t="s">
        <v>1603</v>
      </c>
      <c r="K257" s="47">
        <v>0</v>
      </c>
      <c r="L257" s="47" t="s">
        <v>1598</v>
      </c>
      <c r="Q257">
        <v>2161</v>
      </c>
      <c r="R257" t="s">
        <v>457</v>
      </c>
      <c r="S257"/>
      <c r="T257"/>
      <c r="U257"/>
      <c r="V257">
        <v>1</v>
      </c>
      <c r="W257">
        <v>1</v>
      </c>
    </row>
    <row r="258" spans="1:23" x14ac:dyDescent="0.35">
      <c r="A258" s="47">
        <v>1</v>
      </c>
      <c r="B258" s="47">
        <v>3102</v>
      </c>
      <c r="C258" s="47" t="s">
        <v>951</v>
      </c>
      <c r="D258" s="48">
        <v>45351</v>
      </c>
      <c r="E258" s="48">
        <v>45351</v>
      </c>
      <c r="F258" s="47">
        <v>1</v>
      </c>
      <c r="G258" s="49">
        <v>0</v>
      </c>
      <c r="H258" s="48">
        <v>45351</v>
      </c>
      <c r="I258" s="47" t="s">
        <v>1601</v>
      </c>
      <c r="J258" s="47" t="s">
        <v>1603</v>
      </c>
      <c r="K258" s="47">
        <v>0</v>
      </c>
      <c r="L258" s="47" t="s">
        <v>1598</v>
      </c>
      <c r="Q258">
        <v>2162</v>
      </c>
      <c r="R258" t="s">
        <v>458</v>
      </c>
      <c r="S258"/>
      <c r="T258">
        <v>5</v>
      </c>
      <c r="U258">
        <v>1</v>
      </c>
      <c r="V258"/>
      <c r="W258">
        <v>6</v>
      </c>
    </row>
    <row r="259" spans="1:23" x14ac:dyDescent="0.35">
      <c r="A259" s="47">
        <v>1</v>
      </c>
      <c r="B259" s="47">
        <v>3140</v>
      </c>
      <c r="C259" s="47" t="s">
        <v>1005</v>
      </c>
      <c r="D259" s="48">
        <v>45351</v>
      </c>
      <c r="E259" s="48">
        <v>45351</v>
      </c>
      <c r="F259" s="47">
        <v>1</v>
      </c>
      <c r="G259" s="49">
        <v>0</v>
      </c>
      <c r="H259" s="48">
        <v>45351</v>
      </c>
      <c r="I259" s="47" t="s">
        <v>1601</v>
      </c>
      <c r="J259" s="47" t="s">
        <v>1603</v>
      </c>
      <c r="K259" s="47">
        <v>0</v>
      </c>
      <c r="L259" s="47" t="s">
        <v>1598</v>
      </c>
      <c r="Q259">
        <v>2163</v>
      </c>
      <c r="R259" t="s">
        <v>460</v>
      </c>
      <c r="S259"/>
      <c r="T259"/>
      <c r="U259">
        <v>2</v>
      </c>
      <c r="V259"/>
      <c r="W259">
        <v>2</v>
      </c>
    </row>
    <row r="260" spans="1:23" x14ac:dyDescent="0.35">
      <c r="A260" s="47">
        <v>1</v>
      </c>
      <c r="B260" s="47">
        <v>3153</v>
      </c>
      <c r="C260" s="47" t="s">
        <v>1015</v>
      </c>
      <c r="D260" s="48">
        <v>45351</v>
      </c>
      <c r="E260" s="48">
        <v>45351</v>
      </c>
      <c r="F260" s="47">
        <v>1</v>
      </c>
      <c r="G260" s="49">
        <v>0</v>
      </c>
      <c r="H260" s="48">
        <v>45351</v>
      </c>
      <c r="I260" s="47" t="s">
        <v>1601</v>
      </c>
      <c r="J260" s="47" t="s">
        <v>1603</v>
      </c>
      <c r="K260" s="47">
        <v>0</v>
      </c>
      <c r="L260" s="47" t="s">
        <v>1598</v>
      </c>
      <c r="Q260">
        <v>2164</v>
      </c>
      <c r="R260" t="s">
        <v>462</v>
      </c>
      <c r="S260"/>
      <c r="T260">
        <v>1</v>
      </c>
      <c r="U260">
        <v>15</v>
      </c>
      <c r="V260"/>
      <c r="W260">
        <v>16</v>
      </c>
    </row>
    <row r="261" spans="1:23" x14ac:dyDescent="0.35">
      <c r="A261" s="47">
        <v>1</v>
      </c>
      <c r="B261" s="47">
        <v>3158</v>
      </c>
      <c r="C261" s="47" t="s">
        <v>1020</v>
      </c>
      <c r="D261" s="48">
        <v>45351</v>
      </c>
      <c r="E261" s="48">
        <v>45351</v>
      </c>
      <c r="F261" s="47">
        <v>1</v>
      </c>
      <c r="G261" s="49">
        <v>0</v>
      </c>
      <c r="H261" s="48">
        <v>45351</v>
      </c>
      <c r="I261" s="47" t="s">
        <v>1601</v>
      </c>
      <c r="J261" s="47" t="s">
        <v>1603</v>
      </c>
      <c r="K261" s="47">
        <v>0</v>
      </c>
      <c r="L261" s="47" t="s">
        <v>1598</v>
      </c>
      <c r="Q261">
        <v>2165</v>
      </c>
      <c r="R261" t="s">
        <v>463</v>
      </c>
      <c r="S261"/>
      <c r="T261">
        <v>1</v>
      </c>
      <c r="U261">
        <v>7</v>
      </c>
      <c r="V261">
        <v>12</v>
      </c>
      <c r="W261">
        <v>20</v>
      </c>
    </row>
    <row r="262" spans="1:23" x14ac:dyDescent="0.35">
      <c r="A262" s="47">
        <v>1</v>
      </c>
      <c r="B262" s="47">
        <v>1174</v>
      </c>
      <c r="C262" s="47" t="s">
        <v>118</v>
      </c>
      <c r="D262" s="48">
        <v>45350</v>
      </c>
      <c r="E262" s="48">
        <v>45350</v>
      </c>
      <c r="F262" s="47">
        <v>2</v>
      </c>
      <c r="G262" s="49">
        <v>0</v>
      </c>
      <c r="H262" s="48">
        <v>45351</v>
      </c>
      <c r="I262" s="47" t="s">
        <v>1601</v>
      </c>
      <c r="J262" s="47" t="s">
        <v>1603</v>
      </c>
      <c r="K262" s="47">
        <v>0</v>
      </c>
      <c r="L262" s="47" t="s">
        <v>1598</v>
      </c>
      <c r="Q262">
        <v>2166</v>
      </c>
      <c r="R262" t="s">
        <v>464</v>
      </c>
      <c r="S262"/>
      <c r="T262">
        <v>1</v>
      </c>
      <c r="U262">
        <v>2</v>
      </c>
      <c r="V262"/>
      <c r="W262">
        <v>3</v>
      </c>
    </row>
    <row r="263" spans="1:23" x14ac:dyDescent="0.35">
      <c r="A263" s="47">
        <v>1</v>
      </c>
      <c r="B263" s="47">
        <v>1425</v>
      </c>
      <c r="C263" s="47" t="s">
        <v>267</v>
      </c>
      <c r="D263" s="48">
        <v>45350</v>
      </c>
      <c r="E263" s="48">
        <v>45350</v>
      </c>
      <c r="F263" s="47">
        <v>2</v>
      </c>
      <c r="G263" s="49">
        <v>0</v>
      </c>
      <c r="H263" s="48">
        <v>45351</v>
      </c>
      <c r="I263" s="47" t="s">
        <v>1601</v>
      </c>
      <c r="J263" s="47" t="s">
        <v>1603</v>
      </c>
      <c r="K263" s="47">
        <v>0</v>
      </c>
      <c r="L263" s="47" t="s">
        <v>1598</v>
      </c>
      <c r="Q263">
        <v>2167</v>
      </c>
      <c r="R263" t="s">
        <v>466</v>
      </c>
      <c r="S263"/>
      <c r="T263"/>
      <c r="U263">
        <v>2</v>
      </c>
      <c r="V263"/>
      <c r="W263">
        <v>2</v>
      </c>
    </row>
    <row r="264" spans="1:23" x14ac:dyDescent="0.35">
      <c r="A264" s="47">
        <v>1</v>
      </c>
      <c r="B264" s="47">
        <v>1018</v>
      </c>
      <c r="C264" s="47" t="s">
        <v>29</v>
      </c>
      <c r="D264" s="48">
        <v>45351</v>
      </c>
      <c r="E264" s="48">
        <v>45351</v>
      </c>
      <c r="F264" s="47">
        <v>1</v>
      </c>
      <c r="G264" s="49">
        <v>0</v>
      </c>
      <c r="H264" s="48">
        <v>45351</v>
      </c>
      <c r="I264" s="47" t="s">
        <v>1600</v>
      </c>
      <c r="J264" s="47" t="s">
        <v>1603</v>
      </c>
      <c r="K264" s="47">
        <v>0</v>
      </c>
      <c r="L264" s="47" t="s">
        <v>1598</v>
      </c>
      <c r="Q264">
        <v>2168</v>
      </c>
      <c r="R264" t="s">
        <v>468</v>
      </c>
      <c r="S264"/>
      <c r="T264">
        <v>3</v>
      </c>
      <c r="U264">
        <v>2</v>
      </c>
      <c r="V264"/>
      <c r="W264">
        <v>5</v>
      </c>
    </row>
    <row r="265" spans="1:23" x14ac:dyDescent="0.35">
      <c r="A265" s="47">
        <v>1</v>
      </c>
      <c r="B265" s="47">
        <v>1111</v>
      </c>
      <c r="C265" s="47" t="s">
        <v>58</v>
      </c>
      <c r="D265" s="48">
        <v>45351</v>
      </c>
      <c r="E265" s="48">
        <v>45351</v>
      </c>
      <c r="F265" s="47">
        <v>1</v>
      </c>
      <c r="G265" s="49">
        <v>0</v>
      </c>
      <c r="H265" s="48">
        <v>45351</v>
      </c>
      <c r="I265" s="47" t="s">
        <v>1600</v>
      </c>
      <c r="J265" s="47" t="s">
        <v>1603</v>
      </c>
      <c r="K265" s="47">
        <v>0</v>
      </c>
      <c r="L265" s="47" t="s">
        <v>1598</v>
      </c>
      <c r="Q265">
        <v>2170</v>
      </c>
      <c r="R265" t="s">
        <v>470</v>
      </c>
      <c r="S265"/>
      <c r="T265">
        <v>2</v>
      </c>
      <c r="U265"/>
      <c r="V265"/>
      <c r="W265">
        <v>2</v>
      </c>
    </row>
    <row r="266" spans="1:23" x14ac:dyDescent="0.35">
      <c r="A266" s="47">
        <v>1</v>
      </c>
      <c r="B266" s="47">
        <v>1132</v>
      </c>
      <c r="C266" s="47" t="s">
        <v>76</v>
      </c>
      <c r="D266" s="48">
        <v>45351</v>
      </c>
      <c r="E266" s="48">
        <v>45351</v>
      </c>
      <c r="F266" s="47">
        <v>1</v>
      </c>
      <c r="G266" s="49">
        <v>0</v>
      </c>
      <c r="H266" s="48">
        <v>45351</v>
      </c>
      <c r="I266" s="47" t="s">
        <v>1600</v>
      </c>
      <c r="J266" s="47" t="s">
        <v>1603</v>
      </c>
      <c r="K266" s="47">
        <v>0</v>
      </c>
      <c r="L266" s="47" t="s">
        <v>1598</v>
      </c>
      <c r="Q266">
        <v>2171</v>
      </c>
      <c r="R266" t="s">
        <v>1564</v>
      </c>
      <c r="S266"/>
      <c r="T266">
        <v>1</v>
      </c>
      <c r="U266">
        <v>3</v>
      </c>
      <c r="V266">
        <v>1</v>
      </c>
      <c r="W266">
        <v>5</v>
      </c>
    </row>
    <row r="267" spans="1:23" x14ac:dyDescent="0.35">
      <c r="A267" s="47">
        <v>1</v>
      </c>
      <c r="B267" s="47">
        <v>1183</v>
      </c>
      <c r="C267" s="47" t="s">
        <v>129</v>
      </c>
      <c r="D267" s="48">
        <v>45351</v>
      </c>
      <c r="E267" s="48">
        <v>45351</v>
      </c>
      <c r="F267" s="47">
        <v>1</v>
      </c>
      <c r="G267" s="49">
        <v>0</v>
      </c>
      <c r="H267" s="48">
        <v>45351</v>
      </c>
      <c r="I267" s="47" t="s">
        <v>1600</v>
      </c>
      <c r="J267" s="47" t="s">
        <v>1603</v>
      </c>
      <c r="K267" s="47">
        <v>0</v>
      </c>
      <c r="L267" s="47" t="s">
        <v>1598</v>
      </c>
      <c r="Q267">
        <v>2172</v>
      </c>
      <c r="R267" t="s">
        <v>472</v>
      </c>
      <c r="S267"/>
      <c r="T267">
        <v>1</v>
      </c>
      <c r="U267">
        <v>4</v>
      </c>
      <c r="V267"/>
      <c r="W267">
        <v>5</v>
      </c>
    </row>
    <row r="268" spans="1:23" x14ac:dyDescent="0.35">
      <c r="A268" s="47">
        <v>1</v>
      </c>
      <c r="B268" s="47">
        <v>1196</v>
      </c>
      <c r="C268" s="47" t="s">
        <v>146</v>
      </c>
      <c r="D268" s="48">
        <v>45351</v>
      </c>
      <c r="E268" s="48">
        <v>45351</v>
      </c>
      <c r="F268" s="47">
        <v>1</v>
      </c>
      <c r="G268" s="49">
        <v>0</v>
      </c>
      <c r="H268" s="48">
        <v>45351</v>
      </c>
      <c r="I268" s="47" t="s">
        <v>1600</v>
      </c>
      <c r="J268" s="47" t="s">
        <v>1603</v>
      </c>
      <c r="K268" s="47">
        <v>0</v>
      </c>
      <c r="L268" s="47" t="s">
        <v>1598</v>
      </c>
      <c r="Q268">
        <v>2173</v>
      </c>
      <c r="R268" t="s">
        <v>474</v>
      </c>
      <c r="S268"/>
      <c r="T268">
        <v>1</v>
      </c>
      <c r="U268"/>
      <c r="V268"/>
      <c r="W268">
        <v>1</v>
      </c>
    </row>
    <row r="269" spans="1:23" x14ac:dyDescent="0.35">
      <c r="A269" s="47">
        <v>1</v>
      </c>
      <c r="B269" s="47">
        <v>1418</v>
      </c>
      <c r="C269" s="47" t="s">
        <v>260</v>
      </c>
      <c r="D269" s="48">
        <v>45351</v>
      </c>
      <c r="E269" s="48">
        <v>45351</v>
      </c>
      <c r="F269" s="47">
        <v>1</v>
      </c>
      <c r="G269" s="49">
        <v>0</v>
      </c>
      <c r="H269" s="48">
        <v>45351</v>
      </c>
      <c r="I269" s="47" t="s">
        <v>1600</v>
      </c>
      <c r="J269" s="47" t="s">
        <v>1603</v>
      </c>
      <c r="K269" s="47">
        <v>0</v>
      </c>
      <c r="L269" s="47" t="s">
        <v>1598</v>
      </c>
      <c r="Q269">
        <v>2174</v>
      </c>
      <c r="R269" t="s">
        <v>475</v>
      </c>
      <c r="S269"/>
      <c r="T269">
        <v>2</v>
      </c>
      <c r="U269">
        <v>1</v>
      </c>
      <c r="V269"/>
      <c r="W269">
        <v>3</v>
      </c>
    </row>
    <row r="270" spans="1:23" x14ac:dyDescent="0.35">
      <c r="A270" s="47">
        <v>1</v>
      </c>
      <c r="B270" s="47">
        <v>1429</v>
      </c>
      <c r="C270" s="47" t="s">
        <v>272</v>
      </c>
      <c r="D270" s="48">
        <v>45351</v>
      </c>
      <c r="E270" s="48">
        <v>45351</v>
      </c>
      <c r="F270" s="47">
        <v>1</v>
      </c>
      <c r="G270" s="49">
        <v>0</v>
      </c>
      <c r="H270" s="48">
        <v>45351</v>
      </c>
      <c r="I270" s="47" t="s">
        <v>1600</v>
      </c>
      <c r="J270" s="47" t="s">
        <v>1603</v>
      </c>
      <c r="K270" s="47">
        <v>0</v>
      </c>
      <c r="L270" s="47" t="s">
        <v>1598</v>
      </c>
      <c r="Q270">
        <v>2175</v>
      </c>
      <c r="R270" t="s">
        <v>477</v>
      </c>
      <c r="S270"/>
      <c r="T270"/>
      <c r="U270">
        <v>2</v>
      </c>
      <c r="V270"/>
      <c r="W270">
        <v>2</v>
      </c>
    </row>
    <row r="271" spans="1:23" x14ac:dyDescent="0.35">
      <c r="A271" s="47">
        <v>1</v>
      </c>
      <c r="B271" s="47">
        <v>3171</v>
      </c>
      <c r="C271" s="47" t="s">
        <v>1031</v>
      </c>
      <c r="D271" s="48">
        <v>45351</v>
      </c>
      <c r="E271" s="48">
        <v>45351</v>
      </c>
      <c r="F271" s="47">
        <v>1</v>
      </c>
      <c r="G271" s="49">
        <v>0</v>
      </c>
      <c r="H271" s="48">
        <v>45351</v>
      </c>
      <c r="I271" s="47" t="s">
        <v>1600</v>
      </c>
      <c r="J271" s="47" t="s">
        <v>1603</v>
      </c>
      <c r="K271" s="47">
        <v>0</v>
      </c>
      <c r="L271" s="47" t="s">
        <v>1598</v>
      </c>
      <c r="Q271">
        <v>2177</v>
      </c>
      <c r="R271" t="s">
        <v>1417</v>
      </c>
      <c r="S271"/>
      <c r="T271"/>
      <c r="U271"/>
      <c r="V271">
        <v>1</v>
      </c>
      <c r="W271">
        <v>1</v>
      </c>
    </row>
    <row r="272" spans="1:23" x14ac:dyDescent="0.35">
      <c r="A272" s="47">
        <v>1</v>
      </c>
      <c r="B272" s="47">
        <v>2045</v>
      </c>
      <c r="C272" s="47" t="s">
        <v>334</v>
      </c>
      <c r="D272" s="48">
        <v>45351</v>
      </c>
      <c r="E272" s="48">
        <v>45351</v>
      </c>
      <c r="F272" s="47">
        <v>1</v>
      </c>
      <c r="G272" s="49">
        <v>0</v>
      </c>
      <c r="H272" s="48">
        <v>45351</v>
      </c>
      <c r="I272" s="47" t="s">
        <v>1601</v>
      </c>
      <c r="J272" s="47" t="s">
        <v>1599</v>
      </c>
      <c r="K272" s="47">
        <v>0</v>
      </c>
      <c r="L272" s="47" t="s">
        <v>1598</v>
      </c>
      <c r="Q272">
        <v>2181</v>
      </c>
      <c r="R272" t="s">
        <v>1421</v>
      </c>
      <c r="S272"/>
      <c r="T272">
        <v>8</v>
      </c>
      <c r="U272"/>
      <c r="V272"/>
      <c r="W272">
        <v>8</v>
      </c>
    </row>
    <row r="273" spans="1:23" x14ac:dyDescent="0.35">
      <c r="A273" s="47">
        <v>1</v>
      </c>
      <c r="B273" s="47">
        <v>2055</v>
      </c>
      <c r="C273" s="47" t="s">
        <v>345</v>
      </c>
      <c r="D273" s="48">
        <v>45351</v>
      </c>
      <c r="E273" s="48">
        <v>45351</v>
      </c>
      <c r="F273" s="47">
        <v>1</v>
      </c>
      <c r="G273" s="49">
        <v>0</v>
      </c>
      <c r="H273" s="48">
        <v>45351</v>
      </c>
      <c r="I273" s="47" t="s">
        <v>1601</v>
      </c>
      <c r="J273" s="47" t="s">
        <v>1599</v>
      </c>
      <c r="K273" s="47">
        <v>0</v>
      </c>
      <c r="L273" s="47" t="s">
        <v>1598</v>
      </c>
      <c r="Q273">
        <v>2182</v>
      </c>
      <c r="R273" t="s">
        <v>1422</v>
      </c>
      <c r="S273"/>
      <c r="T273">
        <v>7</v>
      </c>
      <c r="U273"/>
      <c r="V273"/>
      <c r="W273">
        <v>7</v>
      </c>
    </row>
    <row r="274" spans="1:23" x14ac:dyDescent="0.35">
      <c r="A274" s="47">
        <v>1</v>
      </c>
      <c r="B274" s="47">
        <v>2094</v>
      </c>
      <c r="C274" s="47" t="s">
        <v>389</v>
      </c>
      <c r="D274" s="48">
        <v>45351</v>
      </c>
      <c r="E274" s="48">
        <v>45351</v>
      </c>
      <c r="F274" s="47">
        <v>1</v>
      </c>
      <c r="G274" s="49">
        <v>0</v>
      </c>
      <c r="H274" s="48">
        <v>45351</v>
      </c>
      <c r="I274" s="47" t="s">
        <v>1601</v>
      </c>
      <c r="J274" s="47" t="s">
        <v>1599</v>
      </c>
      <c r="K274" s="47">
        <v>0</v>
      </c>
      <c r="L274" s="47" t="s">
        <v>1598</v>
      </c>
      <c r="Q274">
        <v>2183</v>
      </c>
      <c r="R274" t="s">
        <v>1423</v>
      </c>
      <c r="S274"/>
      <c r="T274">
        <v>7</v>
      </c>
      <c r="U274"/>
      <c r="V274"/>
      <c r="W274">
        <v>7</v>
      </c>
    </row>
    <row r="275" spans="1:23" x14ac:dyDescent="0.35">
      <c r="A275" s="47">
        <v>1</v>
      </c>
      <c r="B275" s="47">
        <v>2260</v>
      </c>
      <c r="C275" s="47" t="s">
        <v>514</v>
      </c>
      <c r="D275" s="48">
        <v>45351</v>
      </c>
      <c r="E275" s="48">
        <v>45351</v>
      </c>
      <c r="F275" s="47">
        <v>1</v>
      </c>
      <c r="G275" s="49">
        <v>0</v>
      </c>
      <c r="H275" s="48">
        <v>45351</v>
      </c>
      <c r="I275" s="47" t="s">
        <v>1601</v>
      </c>
      <c r="J275" s="47" t="s">
        <v>1599</v>
      </c>
      <c r="K275" s="47">
        <v>0</v>
      </c>
      <c r="L275" s="47" t="s">
        <v>1598</v>
      </c>
      <c r="Q275">
        <v>2184</v>
      </c>
      <c r="R275" t="s">
        <v>1424</v>
      </c>
      <c r="S275"/>
      <c r="T275">
        <v>7</v>
      </c>
      <c r="U275"/>
      <c r="V275"/>
      <c r="W275">
        <v>7</v>
      </c>
    </row>
    <row r="276" spans="1:23" x14ac:dyDescent="0.35">
      <c r="A276" s="47">
        <v>1</v>
      </c>
      <c r="B276" s="47">
        <v>2268</v>
      </c>
      <c r="C276" s="47" t="s">
        <v>523</v>
      </c>
      <c r="D276" s="48">
        <v>45351</v>
      </c>
      <c r="E276" s="48">
        <v>45351</v>
      </c>
      <c r="F276" s="47">
        <v>1</v>
      </c>
      <c r="G276" s="49">
        <v>0</v>
      </c>
      <c r="H276" s="48">
        <v>45351</v>
      </c>
      <c r="I276" s="47" t="s">
        <v>1601</v>
      </c>
      <c r="J276" s="47" t="s">
        <v>1599</v>
      </c>
      <c r="K276" s="47">
        <v>0</v>
      </c>
      <c r="L276" s="47" t="s">
        <v>1598</v>
      </c>
      <c r="Q276">
        <v>2201</v>
      </c>
      <c r="R276" t="s">
        <v>479</v>
      </c>
      <c r="S276"/>
      <c r="T276">
        <v>2</v>
      </c>
      <c r="U276">
        <v>6</v>
      </c>
      <c r="V276">
        <v>4</v>
      </c>
      <c r="W276">
        <v>12</v>
      </c>
    </row>
    <row r="277" spans="1:23" x14ac:dyDescent="0.35">
      <c r="A277" s="47">
        <v>1</v>
      </c>
      <c r="B277" s="47">
        <v>2279</v>
      </c>
      <c r="C277" s="47" t="s">
        <v>535</v>
      </c>
      <c r="D277" s="48">
        <v>45351</v>
      </c>
      <c r="E277" s="48">
        <v>45351</v>
      </c>
      <c r="F277" s="47">
        <v>1</v>
      </c>
      <c r="G277" s="49">
        <v>0</v>
      </c>
      <c r="H277" s="48">
        <v>45351</v>
      </c>
      <c r="I277" s="47" t="s">
        <v>1601</v>
      </c>
      <c r="J277" s="47" t="s">
        <v>1599</v>
      </c>
      <c r="K277" s="47">
        <v>0</v>
      </c>
      <c r="L277" s="47" t="s">
        <v>1598</v>
      </c>
      <c r="Q277">
        <v>2202</v>
      </c>
      <c r="R277" t="s">
        <v>482</v>
      </c>
      <c r="S277"/>
      <c r="T277"/>
      <c r="U277">
        <v>1</v>
      </c>
      <c r="V277"/>
      <c r="W277">
        <v>1</v>
      </c>
    </row>
    <row r="278" spans="1:23" x14ac:dyDescent="0.35">
      <c r="A278" s="47">
        <v>1</v>
      </c>
      <c r="B278" s="47">
        <v>2296</v>
      </c>
      <c r="C278" s="47" t="s">
        <v>551</v>
      </c>
      <c r="D278" s="48">
        <v>45351</v>
      </c>
      <c r="E278" s="48">
        <v>45351</v>
      </c>
      <c r="F278" s="47">
        <v>1</v>
      </c>
      <c r="G278" s="49">
        <v>0</v>
      </c>
      <c r="H278" s="48">
        <v>45351</v>
      </c>
      <c r="I278" s="47" t="s">
        <v>1601</v>
      </c>
      <c r="J278" s="47" t="s">
        <v>1599</v>
      </c>
      <c r="K278" s="47">
        <v>0</v>
      </c>
      <c r="L278" s="47" t="s">
        <v>1598</v>
      </c>
      <c r="Q278">
        <v>2203</v>
      </c>
      <c r="R278" t="s">
        <v>484</v>
      </c>
      <c r="S278"/>
      <c r="T278"/>
      <c r="U278">
        <v>1</v>
      </c>
      <c r="V278"/>
      <c r="W278">
        <v>1</v>
      </c>
    </row>
    <row r="279" spans="1:23" x14ac:dyDescent="0.35">
      <c r="A279" s="47">
        <v>1</v>
      </c>
      <c r="B279" s="47">
        <v>2325</v>
      </c>
      <c r="C279" s="47" t="s">
        <v>579</v>
      </c>
      <c r="D279" s="48">
        <v>45351</v>
      </c>
      <c r="E279" s="48">
        <v>45351</v>
      </c>
      <c r="F279" s="47">
        <v>1</v>
      </c>
      <c r="G279" s="49">
        <v>0</v>
      </c>
      <c r="H279" s="48">
        <v>45351</v>
      </c>
      <c r="I279" s="47" t="s">
        <v>1601</v>
      </c>
      <c r="J279" s="47" t="s">
        <v>1599</v>
      </c>
      <c r="K279" s="47">
        <v>0</v>
      </c>
      <c r="L279" s="47" t="s">
        <v>1598</v>
      </c>
      <c r="Q279">
        <v>2204</v>
      </c>
      <c r="R279" t="s">
        <v>485</v>
      </c>
      <c r="S279"/>
      <c r="T279"/>
      <c r="U279">
        <v>1</v>
      </c>
      <c r="V279"/>
      <c r="W279">
        <v>1</v>
      </c>
    </row>
    <row r="280" spans="1:23" x14ac:dyDescent="0.35">
      <c r="A280" s="47">
        <v>1</v>
      </c>
      <c r="B280" s="47">
        <v>2327</v>
      </c>
      <c r="C280" s="47" t="s">
        <v>1602</v>
      </c>
      <c r="D280" s="48">
        <v>45351</v>
      </c>
      <c r="E280" s="48">
        <v>45351</v>
      </c>
      <c r="F280" s="47">
        <v>1</v>
      </c>
      <c r="G280" s="49">
        <v>0</v>
      </c>
      <c r="H280" s="48">
        <v>45351</v>
      </c>
      <c r="I280" s="47" t="s">
        <v>1601</v>
      </c>
      <c r="J280" s="47" t="s">
        <v>1599</v>
      </c>
      <c r="K280" s="47">
        <v>0</v>
      </c>
      <c r="L280" s="47" t="s">
        <v>1598</v>
      </c>
      <c r="Q280">
        <v>2205</v>
      </c>
      <c r="R280" t="s">
        <v>486</v>
      </c>
      <c r="S280"/>
      <c r="T280">
        <v>1</v>
      </c>
      <c r="U280">
        <v>11</v>
      </c>
      <c r="V280">
        <v>4</v>
      </c>
      <c r="W280">
        <v>16</v>
      </c>
    </row>
    <row r="281" spans="1:23" x14ac:dyDescent="0.35">
      <c r="A281" s="47">
        <v>1</v>
      </c>
      <c r="B281" s="47">
        <v>2330</v>
      </c>
      <c r="C281" s="47" t="s">
        <v>582</v>
      </c>
      <c r="D281" s="48">
        <v>45351</v>
      </c>
      <c r="E281" s="48">
        <v>45351</v>
      </c>
      <c r="F281" s="47">
        <v>1</v>
      </c>
      <c r="G281" s="49">
        <v>0</v>
      </c>
      <c r="H281" s="48">
        <v>45351</v>
      </c>
      <c r="I281" s="47" t="s">
        <v>1601</v>
      </c>
      <c r="J281" s="47" t="s">
        <v>1599</v>
      </c>
      <c r="K281" s="47">
        <v>0</v>
      </c>
      <c r="L281" s="47" t="s">
        <v>1598</v>
      </c>
      <c r="Q281">
        <v>2206</v>
      </c>
      <c r="R281" t="s">
        <v>487</v>
      </c>
      <c r="S281"/>
      <c r="T281"/>
      <c r="U281"/>
      <c r="V281">
        <v>1</v>
      </c>
      <c r="W281">
        <v>1</v>
      </c>
    </row>
    <row r="282" spans="1:23" x14ac:dyDescent="0.35">
      <c r="A282" s="47">
        <v>1</v>
      </c>
      <c r="B282" s="47">
        <v>2347</v>
      </c>
      <c r="C282" s="47" t="s">
        <v>597</v>
      </c>
      <c r="D282" s="48">
        <v>45351</v>
      </c>
      <c r="E282" s="48">
        <v>45351</v>
      </c>
      <c r="F282" s="47">
        <v>1</v>
      </c>
      <c r="G282" s="49">
        <v>0</v>
      </c>
      <c r="H282" s="48">
        <v>45351</v>
      </c>
      <c r="I282" s="47" t="s">
        <v>1601</v>
      </c>
      <c r="J282" s="47" t="s">
        <v>1599</v>
      </c>
      <c r="K282" s="47">
        <v>0</v>
      </c>
      <c r="L282" s="47" t="s">
        <v>1598</v>
      </c>
      <c r="Q282">
        <v>2207</v>
      </c>
      <c r="R282" t="s">
        <v>490</v>
      </c>
      <c r="S282"/>
      <c r="T282">
        <v>1</v>
      </c>
      <c r="U282">
        <v>3</v>
      </c>
      <c r="V282">
        <v>4</v>
      </c>
      <c r="W282">
        <v>8</v>
      </c>
    </row>
    <row r="283" spans="1:23" x14ac:dyDescent="0.35">
      <c r="A283" s="47">
        <v>1</v>
      </c>
      <c r="B283" s="47">
        <v>2349</v>
      </c>
      <c r="C283" s="47" t="s">
        <v>598</v>
      </c>
      <c r="D283" s="48">
        <v>45351</v>
      </c>
      <c r="E283" s="48">
        <v>45351</v>
      </c>
      <c r="F283" s="47">
        <v>1</v>
      </c>
      <c r="G283" s="49">
        <v>0</v>
      </c>
      <c r="H283" s="48">
        <v>45351</v>
      </c>
      <c r="I283" s="47" t="s">
        <v>1601</v>
      </c>
      <c r="J283" s="47" t="s">
        <v>1599</v>
      </c>
      <c r="K283" s="47">
        <v>0</v>
      </c>
      <c r="L283" s="47" t="s">
        <v>1598</v>
      </c>
      <c r="Q283">
        <v>2209</v>
      </c>
      <c r="R283" t="s">
        <v>493</v>
      </c>
      <c r="S283"/>
      <c r="T283"/>
      <c r="U283">
        <v>3</v>
      </c>
      <c r="V283"/>
      <c r="W283">
        <v>3</v>
      </c>
    </row>
    <row r="284" spans="1:23" x14ac:dyDescent="0.35">
      <c r="A284" s="47">
        <v>1</v>
      </c>
      <c r="B284" s="47">
        <v>2355</v>
      </c>
      <c r="C284" s="47" t="s">
        <v>604</v>
      </c>
      <c r="D284" s="48">
        <v>45351</v>
      </c>
      <c r="E284" s="48">
        <v>45351</v>
      </c>
      <c r="F284" s="47">
        <v>1</v>
      </c>
      <c r="G284" s="49">
        <v>0</v>
      </c>
      <c r="H284" s="48">
        <v>45351</v>
      </c>
      <c r="I284" s="47" t="s">
        <v>1601</v>
      </c>
      <c r="J284" s="47" t="s">
        <v>1599</v>
      </c>
      <c r="K284" s="47">
        <v>0</v>
      </c>
      <c r="L284" s="47" t="s">
        <v>1598</v>
      </c>
      <c r="Q284">
        <v>2211</v>
      </c>
      <c r="R284" t="s">
        <v>494</v>
      </c>
      <c r="S284"/>
      <c r="T284">
        <v>4</v>
      </c>
      <c r="U284"/>
      <c r="V284"/>
      <c r="W284">
        <v>4</v>
      </c>
    </row>
    <row r="285" spans="1:23" x14ac:dyDescent="0.35">
      <c r="A285" s="47">
        <v>1</v>
      </c>
      <c r="B285" s="47">
        <v>2360</v>
      </c>
      <c r="C285" s="47" t="s">
        <v>608</v>
      </c>
      <c r="D285" s="48">
        <v>45351</v>
      </c>
      <c r="E285" s="48">
        <v>45351</v>
      </c>
      <c r="F285" s="47">
        <v>1</v>
      </c>
      <c r="G285" s="49">
        <v>0</v>
      </c>
      <c r="H285" s="48">
        <v>45351</v>
      </c>
      <c r="I285" s="47" t="s">
        <v>1601</v>
      </c>
      <c r="J285" s="47" t="s">
        <v>1599</v>
      </c>
      <c r="K285" s="47">
        <v>0</v>
      </c>
      <c r="L285" s="47" t="s">
        <v>1598</v>
      </c>
      <c r="Q285">
        <v>2214</v>
      </c>
      <c r="R285" t="s">
        <v>497</v>
      </c>
      <c r="S285"/>
      <c r="T285">
        <v>1</v>
      </c>
      <c r="U285">
        <v>1</v>
      </c>
      <c r="V285"/>
      <c r="W285">
        <v>2</v>
      </c>
    </row>
    <row r="286" spans="1:23" x14ac:dyDescent="0.35">
      <c r="A286" s="47">
        <v>1</v>
      </c>
      <c r="B286" s="47">
        <v>2370</v>
      </c>
      <c r="C286" s="47" t="s">
        <v>618</v>
      </c>
      <c r="D286" s="48">
        <v>45351</v>
      </c>
      <c r="E286" s="48">
        <v>45351</v>
      </c>
      <c r="F286" s="47">
        <v>1</v>
      </c>
      <c r="G286" s="49">
        <v>0</v>
      </c>
      <c r="H286" s="48">
        <v>45351</v>
      </c>
      <c r="I286" s="47" t="s">
        <v>1601</v>
      </c>
      <c r="J286" s="47" t="s">
        <v>1599</v>
      </c>
      <c r="K286" s="47">
        <v>0</v>
      </c>
      <c r="L286" s="47" t="s">
        <v>1598</v>
      </c>
      <c r="Q286">
        <v>2216</v>
      </c>
      <c r="R286" t="s">
        <v>498</v>
      </c>
      <c r="S286"/>
      <c r="T286">
        <v>1</v>
      </c>
      <c r="U286"/>
      <c r="V286"/>
      <c r="W286">
        <v>1</v>
      </c>
    </row>
    <row r="287" spans="1:23" x14ac:dyDescent="0.35">
      <c r="A287" s="47">
        <v>1</v>
      </c>
      <c r="B287" s="47">
        <v>2389</v>
      </c>
      <c r="C287" s="47" t="s">
        <v>638</v>
      </c>
      <c r="D287" s="48">
        <v>45351</v>
      </c>
      <c r="E287" s="48">
        <v>45351</v>
      </c>
      <c r="F287" s="47">
        <v>1</v>
      </c>
      <c r="G287" s="49">
        <v>0</v>
      </c>
      <c r="H287" s="48">
        <v>45351</v>
      </c>
      <c r="I287" s="47" t="s">
        <v>1601</v>
      </c>
      <c r="J287" s="47" t="s">
        <v>1599</v>
      </c>
      <c r="K287" s="47">
        <v>0</v>
      </c>
      <c r="L287" s="47" t="s">
        <v>1598</v>
      </c>
      <c r="Q287">
        <v>2217</v>
      </c>
      <c r="R287" t="s">
        <v>1425</v>
      </c>
      <c r="S287"/>
      <c r="T287"/>
      <c r="U287"/>
      <c r="V287">
        <v>1</v>
      </c>
      <c r="W287">
        <v>1</v>
      </c>
    </row>
    <row r="288" spans="1:23" x14ac:dyDescent="0.35">
      <c r="A288" s="47">
        <v>1</v>
      </c>
      <c r="B288" s="47">
        <v>2393</v>
      </c>
      <c r="C288" s="47" t="s">
        <v>642</v>
      </c>
      <c r="D288" s="48">
        <v>45351</v>
      </c>
      <c r="E288" s="48">
        <v>45351</v>
      </c>
      <c r="F288" s="47">
        <v>1</v>
      </c>
      <c r="G288" s="49">
        <v>0</v>
      </c>
      <c r="H288" s="48">
        <v>45351</v>
      </c>
      <c r="I288" s="47" t="s">
        <v>1601</v>
      </c>
      <c r="J288" s="47" t="s">
        <v>1599</v>
      </c>
      <c r="K288" s="47">
        <v>0</v>
      </c>
      <c r="L288" s="47" t="s">
        <v>1598</v>
      </c>
      <c r="Q288">
        <v>2251</v>
      </c>
      <c r="R288" t="s">
        <v>502</v>
      </c>
      <c r="S288"/>
      <c r="T288">
        <v>4</v>
      </c>
      <c r="U288">
        <v>7</v>
      </c>
      <c r="V288"/>
      <c r="W288">
        <v>11</v>
      </c>
    </row>
    <row r="289" spans="1:23" x14ac:dyDescent="0.35">
      <c r="A289" s="47">
        <v>1</v>
      </c>
      <c r="B289" s="47">
        <v>2710</v>
      </c>
      <c r="C289" s="47" t="s">
        <v>829</v>
      </c>
      <c r="D289" s="48">
        <v>45351</v>
      </c>
      <c r="E289" s="48">
        <v>45351</v>
      </c>
      <c r="F289" s="47">
        <v>1</v>
      </c>
      <c r="G289" s="49">
        <v>0</v>
      </c>
      <c r="H289" s="48">
        <v>45351</v>
      </c>
      <c r="I289" s="47" t="s">
        <v>1601</v>
      </c>
      <c r="J289" s="47" t="s">
        <v>1599</v>
      </c>
      <c r="K289" s="47">
        <v>0</v>
      </c>
      <c r="L289" s="47" t="s">
        <v>1598</v>
      </c>
      <c r="Q289">
        <v>2253</v>
      </c>
      <c r="R289" t="s">
        <v>507</v>
      </c>
      <c r="S289"/>
      <c r="T289">
        <v>1</v>
      </c>
      <c r="U289">
        <v>3</v>
      </c>
      <c r="V289">
        <v>4</v>
      </c>
      <c r="W289">
        <v>8</v>
      </c>
    </row>
    <row r="290" spans="1:23" x14ac:dyDescent="0.35">
      <c r="A290" s="47">
        <v>1</v>
      </c>
      <c r="B290" s="47">
        <v>2783</v>
      </c>
      <c r="C290" s="47" t="s">
        <v>889</v>
      </c>
      <c r="D290" s="48">
        <v>45351</v>
      </c>
      <c r="E290" s="48">
        <v>45351</v>
      </c>
      <c r="F290" s="47">
        <v>1</v>
      </c>
      <c r="G290" s="49">
        <v>0</v>
      </c>
      <c r="H290" s="48">
        <v>45351</v>
      </c>
      <c r="I290" s="47" t="s">
        <v>1601</v>
      </c>
      <c r="J290" s="47" t="s">
        <v>1599</v>
      </c>
      <c r="K290" s="47">
        <v>0</v>
      </c>
      <c r="L290" s="47" t="s">
        <v>1598</v>
      </c>
      <c r="Q290">
        <v>2255</v>
      </c>
      <c r="R290" t="s">
        <v>508</v>
      </c>
      <c r="S290"/>
      <c r="T290">
        <v>1</v>
      </c>
      <c r="U290">
        <v>1</v>
      </c>
      <c r="V290">
        <v>2</v>
      </c>
      <c r="W290">
        <v>4</v>
      </c>
    </row>
    <row r="291" spans="1:23" x14ac:dyDescent="0.35">
      <c r="A291" s="47">
        <v>1</v>
      </c>
      <c r="B291" s="47">
        <v>4023</v>
      </c>
      <c r="C291" s="47" t="s">
        <v>1076</v>
      </c>
      <c r="D291" s="48">
        <v>45351</v>
      </c>
      <c r="E291" s="48">
        <v>45351</v>
      </c>
      <c r="F291" s="47">
        <v>1</v>
      </c>
      <c r="G291" s="49">
        <v>0</v>
      </c>
      <c r="H291" s="48">
        <v>45351</v>
      </c>
      <c r="I291" s="47" t="s">
        <v>1601</v>
      </c>
      <c r="J291" s="47" t="s">
        <v>1599</v>
      </c>
      <c r="K291" s="47">
        <v>0</v>
      </c>
      <c r="L291" s="47" t="s">
        <v>1598</v>
      </c>
      <c r="Q291">
        <v>2256</v>
      </c>
      <c r="R291" t="s">
        <v>509</v>
      </c>
      <c r="S291"/>
      <c r="T291">
        <v>1</v>
      </c>
      <c r="U291"/>
      <c r="V291"/>
      <c r="W291">
        <v>1</v>
      </c>
    </row>
    <row r="292" spans="1:23" x14ac:dyDescent="0.35">
      <c r="A292" s="47">
        <v>1</v>
      </c>
      <c r="B292" s="47">
        <v>4089</v>
      </c>
      <c r="C292" s="47" t="s">
        <v>1095</v>
      </c>
      <c r="D292" s="48">
        <v>45351</v>
      </c>
      <c r="E292" s="48">
        <v>45351</v>
      </c>
      <c r="F292" s="47">
        <v>1</v>
      </c>
      <c r="G292" s="49">
        <v>0</v>
      </c>
      <c r="H292" s="48">
        <v>45351</v>
      </c>
      <c r="I292" s="47" t="s">
        <v>1601</v>
      </c>
      <c r="J292" s="47" t="s">
        <v>1599</v>
      </c>
      <c r="K292" s="47">
        <v>0</v>
      </c>
      <c r="L292" s="47" t="s">
        <v>1598</v>
      </c>
      <c r="Q292">
        <v>2258</v>
      </c>
      <c r="R292" t="s">
        <v>511</v>
      </c>
      <c r="S292"/>
      <c r="T292">
        <v>1</v>
      </c>
      <c r="U292"/>
      <c r="V292"/>
      <c r="W292">
        <v>1</v>
      </c>
    </row>
    <row r="293" spans="1:23" x14ac:dyDescent="0.35">
      <c r="A293" s="47">
        <v>1</v>
      </c>
      <c r="B293" s="47">
        <v>4117</v>
      </c>
      <c r="C293" s="47" t="s">
        <v>1114</v>
      </c>
      <c r="D293" s="48">
        <v>45351</v>
      </c>
      <c r="E293" s="48">
        <v>45351</v>
      </c>
      <c r="F293" s="47">
        <v>1</v>
      </c>
      <c r="G293" s="49">
        <v>0</v>
      </c>
      <c r="H293" s="48">
        <v>45351</v>
      </c>
      <c r="I293" s="47" t="s">
        <v>1601</v>
      </c>
      <c r="J293" s="47" t="s">
        <v>1599</v>
      </c>
      <c r="K293" s="47">
        <v>0</v>
      </c>
      <c r="L293" s="47" t="s">
        <v>1598</v>
      </c>
      <c r="Q293">
        <v>2259</v>
      </c>
      <c r="R293" t="s">
        <v>513</v>
      </c>
      <c r="S293"/>
      <c r="T293">
        <v>2</v>
      </c>
      <c r="U293">
        <v>3</v>
      </c>
      <c r="V293"/>
      <c r="W293">
        <v>5</v>
      </c>
    </row>
    <row r="294" spans="1:23" x14ac:dyDescent="0.35">
      <c r="A294" s="47">
        <v>1</v>
      </c>
      <c r="B294" s="47">
        <v>4229</v>
      </c>
      <c r="C294" s="47" t="s">
        <v>1167</v>
      </c>
      <c r="D294" s="48">
        <v>45351</v>
      </c>
      <c r="E294" s="48">
        <v>45351</v>
      </c>
      <c r="F294" s="47">
        <v>1</v>
      </c>
      <c r="G294" s="49">
        <v>0</v>
      </c>
      <c r="H294" s="48">
        <v>45351</v>
      </c>
      <c r="I294" s="47" t="s">
        <v>1601</v>
      </c>
      <c r="J294" s="47" t="s">
        <v>1599</v>
      </c>
      <c r="K294" s="47">
        <v>0</v>
      </c>
      <c r="L294" s="47" t="s">
        <v>1598</v>
      </c>
      <c r="Q294">
        <v>2260</v>
      </c>
      <c r="R294" t="s">
        <v>514</v>
      </c>
      <c r="S294"/>
      <c r="T294">
        <v>2</v>
      </c>
      <c r="U294">
        <v>5</v>
      </c>
      <c r="V294"/>
      <c r="W294">
        <v>7</v>
      </c>
    </row>
    <row r="295" spans="1:23" x14ac:dyDescent="0.35">
      <c r="A295" s="47">
        <v>1</v>
      </c>
      <c r="B295" s="47">
        <v>2066</v>
      </c>
      <c r="C295" s="47" t="s">
        <v>358</v>
      </c>
      <c r="D295" s="48">
        <v>45350</v>
      </c>
      <c r="E295" s="48">
        <v>45350</v>
      </c>
      <c r="F295" s="47">
        <v>2</v>
      </c>
      <c r="G295" s="49">
        <v>0</v>
      </c>
      <c r="H295" s="48">
        <v>45351</v>
      </c>
      <c r="I295" s="47" t="s">
        <v>1601</v>
      </c>
      <c r="J295" s="47" t="s">
        <v>1599</v>
      </c>
      <c r="K295" s="47">
        <v>0</v>
      </c>
      <c r="L295" s="47" t="s">
        <v>1598</v>
      </c>
      <c r="Q295">
        <v>2261</v>
      </c>
      <c r="R295" t="s">
        <v>515</v>
      </c>
      <c r="S295"/>
      <c r="T295"/>
      <c r="U295">
        <v>6</v>
      </c>
      <c r="V295"/>
      <c r="W295">
        <v>6</v>
      </c>
    </row>
    <row r="296" spans="1:23" x14ac:dyDescent="0.35">
      <c r="A296" s="47">
        <v>1</v>
      </c>
      <c r="B296" s="47">
        <v>2303</v>
      </c>
      <c r="C296" s="47" t="s">
        <v>558</v>
      </c>
      <c r="D296" s="48">
        <v>45350</v>
      </c>
      <c r="E296" s="48">
        <v>45350</v>
      </c>
      <c r="F296" s="47">
        <v>2</v>
      </c>
      <c r="G296" s="49">
        <v>0</v>
      </c>
      <c r="H296" s="48">
        <v>45351</v>
      </c>
      <c r="I296" s="47" t="s">
        <v>1601</v>
      </c>
      <c r="J296" s="47" t="s">
        <v>1599</v>
      </c>
      <c r="K296" s="47">
        <v>0</v>
      </c>
      <c r="L296" s="47" t="s">
        <v>1598</v>
      </c>
      <c r="Q296">
        <v>2262</v>
      </c>
      <c r="R296" t="s">
        <v>516</v>
      </c>
      <c r="S296"/>
      <c r="T296">
        <v>1</v>
      </c>
      <c r="U296"/>
      <c r="V296"/>
      <c r="W296">
        <v>1</v>
      </c>
    </row>
    <row r="297" spans="1:23" x14ac:dyDescent="0.35">
      <c r="A297" s="47">
        <v>1</v>
      </c>
      <c r="B297" s="47">
        <v>2339</v>
      </c>
      <c r="C297" s="47" t="s">
        <v>589</v>
      </c>
      <c r="D297" s="48">
        <v>45350</v>
      </c>
      <c r="E297" s="48">
        <v>45350</v>
      </c>
      <c r="F297" s="47">
        <v>2</v>
      </c>
      <c r="G297" s="49">
        <v>0</v>
      </c>
      <c r="H297" s="48">
        <v>45351</v>
      </c>
      <c r="I297" s="47" t="s">
        <v>1601</v>
      </c>
      <c r="J297" s="47" t="s">
        <v>1599</v>
      </c>
      <c r="K297" s="47">
        <v>0</v>
      </c>
      <c r="L297" s="47" t="s">
        <v>1598</v>
      </c>
      <c r="Q297">
        <v>2263</v>
      </c>
      <c r="R297" t="s">
        <v>518</v>
      </c>
      <c r="S297"/>
      <c r="T297">
        <v>2</v>
      </c>
      <c r="U297">
        <v>2</v>
      </c>
      <c r="V297"/>
      <c r="W297">
        <v>4</v>
      </c>
    </row>
    <row r="298" spans="1:23" x14ac:dyDescent="0.35">
      <c r="A298" s="47">
        <v>1</v>
      </c>
      <c r="B298" s="47">
        <v>2365</v>
      </c>
      <c r="C298" s="47" t="s">
        <v>613</v>
      </c>
      <c r="D298" s="48">
        <v>45350</v>
      </c>
      <c r="E298" s="48">
        <v>45350</v>
      </c>
      <c r="F298" s="47">
        <v>2</v>
      </c>
      <c r="G298" s="49">
        <v>0</v>
      </c>
      <c r="H298" s="48">
        <v>45351</v>
      </c>
      <c r="I298" s="47" t="s">
        <v>1601</v>
      </c>
      <c r="J298" s="47" t="s">
        <v>1599</v>
      </c>
      <c r="K298" s="47">
        <v>0</v>
      </c>
      <c r="L298" s="47" t="s">
        <v>1598</v>
      </c>
      <c r="Q298">
        <v>2264</v>
      </c>
      <c r="R298" t="s">
        <v>519</v>
      </c>
      <c r="S298"/>
      <c r="T298">
        <v>1</v>
      </c>
      <c r="U298">
        <v>3</v>
      </c>
      <c r="V298"/>
      <c r="W298">
        <v>4</v>
      </c>
    </row>
    <row r="299" spans="1:23" x14ac:dyDescent="0.35">
      <c r="A299" s="47">
        <v>1</v>
      </c>
      <c r="B299" s="47">
        <v>2371</v>
      </c>
      <c r="C299" s="47" t="s">
        <v>619</v>
      </c>
      <c r="D299" s="48">
        <v>45350</v>
      </c>
      <c r="E299" s="48">
        <v>45350</v>
      </c>
      <c r="F299" s="47">
        <v>2</v>
      </c>
      <c r="G299" s="49">
        <v>0</v>
      </c>
      <c r="H299" s="48">
        <v>45351</v>
      </c>
      <c r="I299" s="47" t="s">
        <v>1601</v>
      </c>
      <c r="J299" s="47" t="s">
        <v>1599</v>
      </c>
      <c r="K299" s="47">
        <v>0</v>
      </c>
      <c r="L299" s="47" t="s">
        <v>1598</v>
      </c>
      <c r="Q299">
        <v>2267</v>
      </c>
      <c r="R299" t="s">
        <v>522</v>
      </c>
      <c r="S299"/>
      <c r="T299">
        <v>2</v>
      </c>
      <c r="U299">
        <v>15</v>
      </c>
      <c r="V299"/>
      <c r="W299">
        <v>17</v>
      </c>
    </row>
    <row r="300" spans="1:23" x14ac:dyDescent="0.35">
      <c r="A300" s="47">
        <v>1</v>
      </c>
      <c r="B300" s="47">
        <v>2380</v>
      </c>
      <c r="C300" s="47" t="s">
        <v>629</v>
      </c>
      <c r="D300" s="48">
        <v>45350</v>
      </c>
      <c r="E300" s="48">
        <v>45350</v>
      </c>
      <c r="F300" s="47">
        <v>2</v>
      </c>
      <c r="G300" s="49">
        <v>0</v>
      </c>
      <c r="H300" s="48">
        <v>45351</v>
      </c>
      <c r="I300" s="47" t="s">
        <v>1601</v>
      </c>
      <c r="J300" s="47" t="s">
        <v>1599</v>
      </c>
      <c r="K300" s="47">
        <v>0</v>
      </c>
      <c r="L300" s="47" t="s">
        <v>1598</v>
      </c>
      <c r="Q300">
        <v>2268</v>
      </c>
      <c r="R300" t="s">
        <v>523</v>
      </c>
      <c r="S300"/>
      <c r="T300"/>
      <c r="U300">
        <v>5</v>
      </c>
      <c r="V300"/>
      <c r="W300">
        <v>5</v>
      </c>
    </row>
    <row r="301" spans="1:23" x14ac:dyDescent="0.35">
      <c r="A301" s="47">
        <v>1</v>
      </c>
      <c r="B301" s="47">
        <v>2054</v>
      </c>
      <c r="C301" s="47" t="s">
        <v>344</v>
      </c>
      <c r="D301" s="48">
        <v>45348</v>
      </c>
      <c r="E301" s="48">
        <v>45348</v>
      </c>
      <c r="F301" s="47">
        <v>4</v>
      </c>
      <c r="G301" s="49">
        <v>0</v>
      </c>
      <c r="H301" s="48">
        <v>45351</v>
      </c>
      <c r="I301" s="47" t="s">
        <v>1601</v>
      </c>
      <c r="J301" s="47" t="s">
        <v>1599</v>
      </c>
      <c r="K301" s="47">
        <v>0</v>
      </c>
      <c r="L301" s="47" t="s">
        <v>1598</v>
      </c>
      <c r="Q301">
        <v>2269</v>
      </c>
      <c r="R301" t="s">
        <v>524</v>
      </c>
      <c r="S301"/>
      <c r="T301">
        <v>2</v>
      </c>
      <c r="U301">
        <v>5</v>
      </c>
      <c r="V301"/>
      <c r="W301">
        <v>7</v>
      </c>
    </row>
    <row r="302" spans="1:23" x14ac:dyDescent="0.35">
      <c r="A302" s="47">
        <v>1</v>
      </c>
      <c r="B302" s="47">
        <v>2139</v>
      </c>
      <c r="C302" s="47" t="s">
        <v>434</v>
      </c>
      <c r="D302" s="48">
        <v>45348</v>
      </c>
      <c r="E302" s="48">
        <v>45348</v>
      </c>
      <c r="F302" s="47">
        <v>4</v>
      </c>
      <c r="G302" s="49">
        <v>0</v>
      </c>
      <c r="H302" s="48">
        <v>45351</v>
      </c>
      <c r="I302" s="47" t="s">
        <v>1601</v>
      </c>
      <c r="J302" s="47" t="s">
        <v>1599</v>
      </c>
      <c r="K302" s="47">
        <v>0</v>
      </c>
      <c r="L302" s="47" t="s">
        <v>1598</v>
      </c>
      <c r="Q302">
        <v>2270</v>
      </c>
      <c r="R302" t="s">
        <v>525</v>
      </c>
      <c r="S302"/>
      <c r="T302">
        <v>1</v>
      </c>
      <c r="U302"/>
      <c r="V302"/>
      <c r="W302">
        <v>1</v>
      </c>
    </row>
    <row r="303" spans="1:23" x14ac:dyDescent="0.35">
      <c r="A303" s="47">
        <v>1</v>
      </c>
      <c r="B303" s="47">
        <v>2164</v>
      </c>
      <c r="C303" s="47" t="s">
        <v>462</v>
      </c>
      <c r="D303" s="48">
        <v>45348</v>
      </c>
      <c r="E303" s="48">
        <v>45348</v>
      </c>
      <c r="F303" s="47">
        <v>4</v>
      </c>
      <c r="G303" s="49">
        <v>0</v>
      </c>
      <c r="H303" s="48">
        <v>45351</v>
      </c>
      <c r="I303" s="47" t="s">
        <v>1601</v>
      </c>
      <c r="J303" s="47" t="s">
        <v>1599</v>
      </c>
      <c r="K303" s="47">
        <v>0</v>
      </c>
      <c r="L303" s="47" t="s">
        <v>1598</v>
      </c>
      <c r="Q303">
        <v>2272</v>
      </c>
      <c r="R303" t="s">
        <v>526</v>
      </c>
      <c r="S303"/>
      <c r="T303">
        <v>1</v>
      </c>
      <c r="U303">
        <v>3</v>
      </c>
      <c r="V303"/>
      <c r="W303">
        <v>4</v>
      </c>
    </row>
    <row r="304" spans="1:23" x14ac:dyDescent="0.35">
      <c r="A304" s="47">
        <v>1</v>
      </c>
      <c r="B304" s="47">
        <v>4224</v>
      </c>
      <c r="C304" s="47" t="s">
        <v>1164</v>
      </c>
      <c r="D304" s="48">
        <v>45348</v>
      </c>
      <c r="E304" s="48">
        <v>45348</v>
      </c>
      <c r="F304" s="47">
        <v>4</v>
      </c>
      <c r="G304" s="49">
        <v>0</v>
      </c>
      <c r="H304" s="48">
        <v>45351</v>
      </c>
      <c r="I304" s="47" t="s">
        <v>1601</v>
      </c>
      <c r="J304" s="47" t="s">
        <v>1599</v>
      </c>
      <c r="K304" s="47">
        <v>0</v>
      </c>
      <c r="L304" s="47" t="s">
        <v>1598</v>
      </c>
      <c r="Q304">
        <v>2274</v>
      </c>
      <c r="R304" t="s">
        <v>528</v>
      </c>
      <c r="S304"/>
      <c r="T304">
        <v>1</v>
      </c>
      <c r="U304"/>
      <c r="V304"/>
      <c r="W304">
        <v>1</v>
      </c>
    </row>
    <row r="305" spans="1:23" x14ac:dyDescent="0.35">
      <c r="A305" s="47">
        <v>1</v>
      </c>
      <c r="B305" s="47">
        <v>2154</v>
      </c>
      <c r="C305" s="47" t="s">
        <v>451</v>
      </c>
      <c r="D305" s="48">
        <v>45351</v>
      </c>
      <c r="E305" s="48">
        <v>45351</v>
      </c>
      <c r="F305" s="47">
        <v>1</v>
      </c>
      <c r="G305" s="49">
        <v>0</v>
      </c>
      <c r="H305" s="48">
        <v>45351</v>
      </c>
      <c r="I305" s="47" t="s">
        <v>1600</v>
      </c>
      <c r="J305" s="47" t="s">
        <v>1599</v>
      </c>
      <c r="K305" s="47">
        <v>0</v>
      </c>
      <c r="L305" s="47" t="s">
        <v>1598</v>
      </c>
      <c r="Q305">
        <v>2275</v>
      </c>
      <c r="R305" t="s">
        <v>530</v>
      </c>
      <c r="S305"/>
      <c r="T305">
        <v>2</v>
      </c>
      <c r="U305">
        <v>1</v>
      </c>
      <c r="V305"/>
      <c r="W305">
        <v>3</v>
      </c>
    </row>
    <row r="306" spans="1:23" x14ac:dyDescent="0.35">
      <c r="A306" s="47">
        <v>1</v>
      </c>
      <c r="B306" s="47">
        <v>2275</v>
      </c>
      <c r="C306" s="47" t="s">
        <v>530</v>
      </c>
      <c r="D306" s="48">
        <v>45351</v>
      </c>
      <c r="E306" s="48">
        <v>45351</v>
      </c>
      <c r="F306" s="47">
        <v>1</v>
      </c>
      <c r="G306" s="49">
        <v>0</v>
      </c>
      <c r="H306" s="48">
        <v>45351</v>
      </c>
      <c r="I306" s="47" t="s">
        <v>1600</v>
      </c>
      <c r="J306" s="47" t="s">
        <v>1599</v>
      </c>
      <c r="K306" s="47">
        <v>0</v>
      </c>
      <c r="L306" s="47" t="s">
        <v>1598</v>
      </c>
      <c r="Q306">
        <v>2276</v>
      </c>
      <c r="R306" t="s">
        <v>531</v>
      </c>
      <c r="S306"/>
      <c r="T306"/>
      <c r="U306">
        <v>2</v>
      </c>
      <c r="V306"/>
      <c r="W306">
        <v>2</v>
      </c>
    </row>
    <row r="307" spans="1:23" x14ac:dyDescent="0.35">
      <c r="A307" s="47">
        <v>1</v>
      </c>
      <c r="B307" s="47">
        <v>2309</v>
      </c>
      <c r="C307" s="47" t="s">
        <v>564</v>
      </c>
      <c r="D307" s="48">
        <v>45351</v>
      </c>
      <c r="E307" s="48">
        <v>45351</v>
      </c>
      <c r="F307" s="47">
        <v>1</v>
      </c>
      <c r="G307" s="49">
        <v>0</v>
      </c>
      <c r="H307" s="48">
        <v>45351</v>
      </c>
      <c r="I307" s="47" t="s">
        <v>1600</v>
      </c>
      <c r="J307" s="47" t="s">
        <v>1599</v>
      </c>
      <c r="K307" s="47">
        <v>0</v>
      </c>
      <c r="L307" s="47" t="s">
        <v>1598</v>
      </c>
      <c r="Q307">
        <v>2279</v>
      </c>
      <c r="R307" t="s">
        <v>535</v>
      </c>
      <c r="S307"/>
      <c r="T307"/>
      <c r="U307">
        <v>7</v>
      </c>
      <c r="V307"/>
      <c r="W307">
        <v>7</v>
      </c>
    </row>
    <row r="308" spans="1:23" x14ac:dyDescent="0.35">
      <c r="A308" s="47">
        <v>1</v>
      </c>
      <c r="B308" s="47">
        <v>2397</v>
      </c>
      <c r="C308" s="47" t="s">
        <v>645</v>
      </c>
      <c r="D308" s="48">
        <v>45351</v>
      </c>
      <c r="E308" s="48">
        <v>45351</v>
      </c>
      <c r="F308" s="47">
        <v>1</v>
      </c>
      <c r="G308" s="49">
        <v>0</v>
      </c>
      <c r="H308" s="48">
        <v>45351</v>
      </c>
      <c r="I308" s="47" t="s">
        <v>1600</v>
      </c>
      <c r="J308" s="47" t="s">
        <v>1599</v>
      </c>
      <c r="K308" s="47">
        <v>0</v>
      </c>
      <c r="L308" s="47" t="s">
        <v>1598</v>
      </c>
      <c r="Q308">
        <v>2280</v>
      </c>
      <c r="R308" t="s">
        <v>536</v>
      </c>
      <c r="S308"/>
      <c r="T308"/>
      <c r="U308">
        <v>5</v>
      </c>
      <c r="V308">
        <v>1</v>
      </c>
      <c r="W308">
        <v>6</v>
      </c>
    </row>
    <row r="309" spans="1:23" x14ac:dyDescent="0.35">
      <c r="A309" s="47">
        <v>1</v>
      </c>
      <c r="B309" s="47">
        <v>2716</v>
      </c>
      <c r="C309" s="47" t="s">
        <v>832</v>
      </c>
      <c r="D309" s="48">
        <v>45351</v>
      </c>
      <c r="E309" s="48">
        <v>45351</v>
      </c>
      <c r="F309" s="47">
        <v>1</v>
      </c>
      <c r="G309" s="49">
        <v>0</v>
      </c>
      <c r="H309" s="48">
        <v>45351</v>
      </c>
      <c r="I309" s="47" t="s">
        <v>1600</v>
      </c>
      <c r="J309" s="47" t="s">
        <v>1599</v>
      </c>
      <c r="K309" s="47">
        <v>0</v>
      </c>
      <c r="L309" s="47" t="s">
        <v>1598</v>
      </c>
      <c r="Q309">
        <v>2281</v>
      </c>
      <c r="R309" t="s">
        <v>537</v>
      </c>
      <c r="S309"/>
      <c r="T309">
        <v>1</v>
      </c>
      <c r="U309"/>
      <c r="V309"/>
      <c r="W309">
        <v>1</v>
      </c>
    </row>
    <row r="310" spans="1:23" x14ac:dyDescent="0.35">
      <c r="A310" s="47">
        <v>1</v>
      </c>
      <c r="B310" s="47">
        <v>2727</v>
      </c>
      <c r="C310" s="47" t="s">
        <v>844</v>
      </c>
      <c r="D310" s="48">
        <v>45351</v>
      </c>
      <c r="E310" s="48">
        <v>45351</v>
      </c>
      <c r="F310" s="47">
        <v>1</v>
      </c>
      <c r="G310" s="49">
        <v>0</v>
      </c>
      <c r="H310" s="48">
        <v>45351</v>
      </c>
      <c r="I310" s="47" t="s">
        <v>1600</v>
      </c>
      <c r="J310" s="47" t="s">
        <v>1599</v>
      </c>
      <c r="K310" s="47">
        <v>0</v>
      </c>
      <c r="L310" s="47" t="s">
        <v>1598</v>
      </c>
      <c r="Q310">
        <v>2283</v>
      </c>
      <c r="R310" t="s">
        <v>539</v>
      </c>
      <c r="S310"/>
      <c r="T310">
        <v>1</v>
      </c>
      <c r="U310">
        <v>4</v>
      </c>
      <c r="V310">
        <v>1</v>
      </c>
      <c r="W310">
        <v>6</v>
      </c>
    </row>
    <row r="311" spans="1:23" x14ac:dyDescent="0.35">
      <c r="A311" s="47">
        <v>1</v>
      </c>
      <c r="B311" s="47">
        <v>2770</v>
      </c>
      <c r="C311" s="47" t="s">
        <v>874</v>
      </c>
      <c r="D311" s="48">
        <v>45351</v>
      </c>
      <c r="E311" s="48">
        <v>45351</v>
      </c>
      <c r="F311" s="47">
        <v>1</v>
      </c>
      <c r="G311" s="49">
        <v>0</v>
      </c>
      <c r="H311" s="48">
        <v>45351</v>
      </c>
      <c r="I311" s="47" t="s">
        <v>1600</v>
      </c>
      <c r="J311" s="47" t="s">
        <v>1599</v>
      </c>
      <c r="K311" s="47">
        <v>0</v>
      </c>
      <c r="L311" s="47" t="s">
        <v>1598</v>
      </c>
      <c r="Q311">
        <v>2284</v>
      </c>
      <c r="R311" t="s">
        <v>540</v>
      </c>
      <c r="S311"/>
      <c r="T311">
        <v>1</v>
      </c>
      <c r="U311"/>
      <c r="V311"/>
      <c r="W311">
        <v>1</v>
      </c>
    </row>
    <row r="312" spans="1:23" x14ac:dyDescent="0.35">
      <c r="A312" s="47">
        <v>1</v>
      </c>
      <c r="B312" s="47">
        <v>2014</v>
      </c>
      <c r="C312" s="47" t="s">
        <v>295</v>
      </c>
      <c r="D312" s="48">
        <v>45350</v>
      </c>
      <c r="E312" s="48">
        <v>45350</v>
      </c>
      <c r="F312" s="47">
        <v>2</v>
      </c>
      <c r="G312" s="49">
        <v>0</v>
      </c>
      <c r="H312" s="48">
        <v>45351</v>
      </c>
      <c r="I312" s="47" t="s">
        <v>1600</v>
      </c>
      <c r="J312" s="47" t="s">
        <v>1599</v>
      </c>
      <c r="K312" s="47">
        <v>0</v>
      </c>
      <c r="L312" s="47" t="s">
        <v>1598</v>
      </c>
      <c r="Q312">
        <v>2286</v>
      </c>
      <c r="R312" t="s">
        <v>541</v>
      </c>
      <c r="S312"/>
      <c r="T312">
        <v>2</v>
      </c>
      <c r="U312">
        <v>14</v>
      </c>
      <c r="V312"/>
      <c r="W312">
        <v>16</v>
      </c>
    </row>
    <row r="313" spans="1:23" x14ac:dyDescent="0.35">
      <c r="A313" s="47">
        <v>1</v>
      </c>
      <c r="B313" s="47">
        <v>2108</v>
      </c>
      <c r="C313" s="47" t="s">
        <v>403</v>
      </c>
      <c r="D313" s="48">
        <v>45350</v>
      </c>
      <c r="E313" s="48">
        <v>45350</v>
      </c>
      <c r="F313" s="47">
        <v>2</v>
      </c>
      <c r="G313" s="49">
        <v>0</v>
      </c>
      <c r="H313" s="48">
        <v>45351</v>
      </c>
      <c r="I313" s="47" t="s">
        <v>1600</v>
      </c>
      <c r="J313" s="47" t="s">
        <v>1599</v>
      </c>
      <c r="K313" s="47">
        <v>0</v>
      </c>
      <c r="L313" s="47" t="s">
        <v>1598</v>
      </c>
      <c r="Q313">
        <v>2289</v>
      </c>
      <c r="R313" t="s">
        <v>544</v>
      </c>
      <c r="S313"/>
      <c r="T313"/>
      <c r="U313">
        <v>1</v>
      </c>
      <c r="V313"/>
      <c r="W313">
        <v>1</v>
      </c>
    </row>
    <row r="314" spans="1:23" x14ac:dyDescent="0.35">
      <c r="A314" s="47">
        <v>1</v>
      </c>
      <c r="B314" s="47">
        <v>2269</v>
      </c>
      <c r="C314" s="47" t="s">
        <v>524</v>
      </c>
      <c r="D314" s="48">
        <v>45350</v>
      </c>
      <c r="E314" s="48">
        <v>45350</v>
      </c>
      <c r="F314" s="47">
        <v>2</v>
      </c>
      <c r="G314" s="49">
        <v>0</v>
      </c>
      <c r="H314" s="48">
        <v>45351</v>
      </c>
      <c r="I314" s="47" t="s">
        <v>1600</v>
      </c>
      <c r="J314" s="47" t="s">
        <v>1599</v>
      </c>
      <c r="K314" s="47">
        <v>0</v>
      </c>
      <c r="L314" s="47" t="s">
        <v>1598</v>
      </c>
      <c r="Q314">
        <v>2290</v>
      </c>
      <c r="R314" t="s">
        <v>545</v>
      </c>
      <c r="S314"/>
      <c r="T314"/>
      <c r="U314">
        <v>17</v>
      </c>
      <c r="V314"/>
      <c r="W314">
        <v>17</v>
      </c>
    </row>
    <row r="315" spans="1:23" x14ac:dyDescent="0.35">
      <c r="A315" s="47">
        <v>1</v>
      </c>
      <c r="B315" s="47">
        <v>2320</v>
      </c>
      <c r="C315" s="47" t="s">
        <v>575</v>
      </c>
      <c r="D315" s="48">
        <v>45350</v>
      </c>
      <c r="E315" s="48">
        <v>45350</v>
      </c>
      <c r="F315" s="47">
        <v>2</v>
      </c>
      <c r="G315" s="49">
        <v>0</v>
      </c>
      <c r="H315" s="48">
        <v>45351</v>
      </c>
      <c r="I315" s="47" t="s">
        <v>1600</v>
      </c>
      <c r="J315" s="47" t="s">
        <v>1599</v>
      </c>
      <c r="K315" s="47">
        <v>0</v>
      </c>
      <c r="L315" s="47" t="s">
        <v>1598</v>
      </c>
      <c r="Q315">
        <v>2291</v>
      </c>
      <c r="R315" t="s">
        <v>546</v>
      </c>
      <c r="S315"/>
      <c r="T315"/>
      <c r="U315">
        <v>1</v>
      </c>
      <c r="V315"/>
      <c r="W315">
        <v>1</v>
      </c>
    </row>
    <row r="316" spans="1:23" x14ac:dyDescent="0.35">
      <c r="A316" s="47">
        <v>1</v>
      </c>
      <c r="B316" s="47">
        <v>2593</v>
      </c>
      <c r="C316" s="47" t="s">
        <v>800</v>
      </c>
      <c r="D316" s="48">
        <v>45349</v>
      </c>
      <c r="E316" s="48">
        <v>45349</v>
      </c>
      <c r="F316" s="47">
        <v>3</v>
      </c>
      <c r="G316" s="49">
        <v>0</v>
      </c>
      <c r="H316" s="48">
        <v>45351</v>
      </c>
      <c r="I316" s="47" t="s">
        <v>1600</v>
      </c>
      <c r="J316" s="47" t="s">
        <v>1599</v>
      </c>
      <c r="K316" s="47">
        <v>0</v>
      </c>
      <c r="L316" s="47" t="s">
        <v>1598</v>
      </c>
      <c r="Q316">
        <v>2293</v>
      </c>
      <c r="R316" t="s">
        <v>548</v>
      </c>
      <c r="S316"/>
      <c r="T316">
        <v>2</v>
      </c>
      <c r="U316">
        <v>15</v>
      </c>
      <c r="V316"/>
      <c r="W316">
        <v>17</v>
      </c>
    </row>
    <row r="317" spans="1:23" x14ac:dyDescent="0.35">
      <c r="A317" s="47">
        <v>1</v>
      </c>
      <c r="B317" s="47">
        <v>2775</v>
      </c>
      <c r="C317" s="47" t="s">
        <v>881</v>
      </c>
      <c r="D317" s="48">
        <v>45345</v>
      </c>
      <c r="E317" s="48">
        <v>45345</v>
      </c>
      <c r="F317" s="47">
        <v>7</v>
      </c>
      <c r="G317" s="49">
        <v>0</v>
      </c>
      <c r="H317" s="48">
        <v>45351</v>
      </c>
      <c r="I317" s="47" t="s">
        <v>1600</v>
      </c>
      <c r="J317" s="47" t="s">
        <v>1599</v>
      </c>
      <c r="K317" s="47">
        <v>0</v>
      </c>
      <c r="L317" s="47" t="s">
        <v>1598</v>
      </c>
      <c r="Q317">
        <v>2294</v>
      </c>
      <c r="R317" t="s">
        <v>549</v>
      </c>
      <c r="S317"/>
      <c r="T317">
        <v>30</v>
      </c>
      <c r="U317">
        <v>1</v>
      </c>
      <c r="V317"/>
      <c r="W317">
        <v>31</v>
      </c>
    </row>
    <row r="318" spans="1:23" x14ac:dyDescent="0.35">
      <c r="A318" s="47">
        <v>1</v>
      </c>
      <c r="B318" s="47">
        <v>2081</v>
      </c>
      <c r="C318" s="47" t="s">
        <v>372</v>
      </c>
      <c r="D318" s="48">
        <v>45351</v>
      </c>
      <c r="E318" s="48">
        <v>45351</v>
      </c>
      <c r="F318" s="47">
        <v>1</v>
      </c>
      <c r="G318" s="49">
        <v>0</v>
      </c>
      <c r="H318" s="48">
        <v>45351</v>
      </c>
      <c r="I318" s="47" t="s">
        <v>1601</v>
      </c>
      <c r="J318" s="47" t="s">
        <v>1599</v>
      </c>
      <c r="L318" s="47" t="s">
        <v>1598</v>
      </c>
      <c r="Q318">
        <v>2295</v>
      </c>
      <c r="R318" t="s">
        <v>550</v>
      </c>
      <c r="S318"/>
      <c r="T318">
        <v>2</v>
      </c>
      <c r="U318">
        <v>1</v>
      </c>
      <c r="V318"/>
      <c r="W318">
        <v>3</v>
      </c>
    </row>
    <row r="319" spans="1:23" x14ac:dyDescent="0.35">
      <c r="A319" s="47">
        <v>1</v>
      </c>
      <c r="B319" s="47">
        <v>1109</v>
      </c>
      <c r="C319" s="47" t="s">
        <v>55</v>
      </c>
      <c r="D319" s="48">
        <v>45366</v>
      </c>
      <c r="E319" s="48">
        <v>45366</v>
      </c>
      <c r="F319" s="47">
        <v>1</v>
      </c>
      <c r="G319" s="49">
        <v>0</v>
      </c>
      <c r="H319" s="48">
        <v>45366</v>
      </c>
      <c r="I319" s="47" t="s">
        <v>1601</v>
      </c>
      <c r="J319" s="47" t="s">
        <v>1603</v>
      </c>
      <c r="K319" s="47">
        <v>0</v>
      </c>
      <c r="L319" s="47" t="s">
        <v>1598</v>
      </c>
      <c r="Q319">
        <v>2296</v>
      </c>
      <c r="R319" t="s">
        <v>551</v>
      </c>
      <c r="S319"/>
      <c r="T319">
        <v>1</v>
      </c>
      <c r="U319">
        <v>4</v>
      </c>
      <c r="V319">
        <v>1</v>
      </c>
      <c r="W319">
        <v>6</v>
      </c>
    </row>
    <row r="320" spans="1:23" x14ac:dyDescent="0.35">
      <c r="A320" s="47">
        <v>1</v>
      </c>
      <c r="B320" s="47">
        <v>1110</v>
      </c>
      <c r="C320" s="47" t="s">
        <v>57</v>
      </c>
      <c r="D320" s="48">
        <v>45366</v>
      </c>
      <c r="E320" s="48">
        <v>45366</v>
      </c>
      <c r="F320" s="47">
        <v>1</v>
      </c>
      <c r="G320" s="49">
        <v>0</v>
      </c>
      <c r="H320" s="48">
        <v>45366</v>
      </c>
      <c r="I320" s="47" t="s">
        <v>1601</v>
      </c>
      <c r="J320" s="47" t="s">
        <v>1603</v>
      </c>
      <c r="K320" s="47">
        <v>0</v>
      </c>
      <c r="L320" s="47" t="s">
        <v>1598</v>
      </c>
      <c r="Q320">
        <v>2298</v>
      </c>
      <c r="R320" t="s">
        <v>553</v>
      </c>
      <c r="S320"/>
      <c r="T320">
        <v>1</v>
      </c>
      <c r="U320">
        <v>2</v>
      </c>
      <c r="V320"/>
      <c r="W320">
        <v>3</v>
      </c>
    </row>
    <row r="321" spans="1:23" x14ac:dyDescent="0.35">
      <c r="A321" s="47">
        <v>1</v>
      </c>
      <c r="B321" s="47">
        <v>1115</v>
      </c>
      <c r="C321" s="47" t="s">
        <v>61</v>
      </c>
      <c r="D321" s="48">
        <v>45366</v>
      </c>
      <c r="E321" s="48">
        <v>45366</v>
      </c>
      <c r="F321" s="47">
        <v>1</v>
      </c>
      <c r="G321" s="49">
        <v>0</v>
      </c>
      <c r="H321" s="48">
        <v>45366</v>
      </c>
      <c r="I321" s="47" t="s">
        <v>1601</v>
      </c>
      <c r="J321" s="47" t="s">
        <v>1603</v>
      </c>
      <c r="K321" s="47">
        <v>0</v>
      </c>
      <c r="L321" s="47" t="s">
        <v>1598</v>
      </c>
      <c r="Q321">
        <v>2299</v>
      </c>
      <c r="R321" t="s">
        <v>555</v>
      </c>
      <c r="S321"/>
      <c r="T321"/>
      <c r="U321">
        <v>1</v>
      </c>
      <c r="V321"/>
      <c r="W321">
        <v>1</v>
      </c>
    </row>
    <row r="322" spans="1:23" x14ac:dyDescent="0.35">
      <c r="A322" s="47">
        <v>1</v>
      </c>
      <c r="B322" s="47">
        <v>1136</v>
      </c>
      <c r="C322" s="47" t="s">
        <v>81</v>
      </c>
      <c r="D322" s="48">
        <v>45366</v>
      </c>
      <c r="E322" s="48">
        <v>45366</v>
      </c>
      <c r="F322" s="47">
        <v>1</v>
      </c>
      <c r="G322" s="49">
        <v>0</v>
      </c>
      <c r="H322" s="48">
        <v>45366</v>
      </c>
      <c r="I322" s="47" t="s">
        <v>1601</v>
      </c>
      <c r="J322" s="47" t="s">
        <v>1603</v>
      </c>
      <c r="K322" s="47">
        <v>0</v>
      </c>
      <c r="L322" s="47" t="s">
        <v>1598</v>
      </c>
      <c r="Q322">
        <v>2300</v>
      </c>
      <c r="R322" t="s">
        <v>556</v>
      </c>
      <c r="S322"/>
      <c r="T322"/>
      <c r="U322"/>
      <c r="V322">
        <v>1</v>
      </c>
      <c r="W322">
        <v>1</v>
      </c>
    </row>
    <row r="323" spans="1:23" x14ac:dyDescent="0.35">
      <c r="A323" s="47">
        <v>1</v>
      </c>
      <c r="B323" s="47">
        <v>1142</v>
      </c>
      <c r="C323" s="47" t="s">
        <v>87</v>
      </c>
      <c r="D323" s="48">
        <v>45366</v>
      </c>
      <c r="E323" s="48">
        <v>45366</v>
      </c>
      <c r="F323" s="47">
        <v>1</v>
      </c>
      <c r="G323" s="49">
        <v>0</v>
      </c>
      <c r="H323" s="48">
        <v>45366</v>
      </c>
      <c r="I323" s="47" t="s">
        <v>1601</v>
      </c>
      <c r="J323" s="47" t="s">
        <v>1603</v>
      </c>
      <c r="K323" s="47">
        <v>0</v>
      </c>
      <c r="L323" s="47" t="s">
        <v>1598</v>
      </c>
      <c r="Q323">
        <v>2301</v>
      </c>
      <c r="R323" t="s">
        <v>557</v>
      </c>
      <c r="S323"/>
      <c r="T323"/>
      <c r="U323">
        <v>11</v>
      </c>
      <c r="V323">
        <v>1</v>
      </c>
      <c r="W323">
        <v>12</v>
      </c>
    </row>
    <row r="324" spans="1:23" x14ac:dyDescent="0.35">
      <c r="A324" s="47">
        <v>1</v>
      </c>
      <c r="B324" s="47">
        <v>1145</v>
      </c>
      <c r="C324" s="47" t="s">
        <v>90</v>
      </c>
      <c r="D324" s="48">
        <v>45366</v>
      </c>
      <c r="E324" s="48">
        <v>45366</v>
      </c>
      <c r="F324" s="47">
        <v>1</v>
      </c>
      <c r="G324" s="49">
        <v>0</v>
      </c>
      <c r="H324" s="48">
        <v>45366</v>
      </c>
      <c r="I324" s="47" t="s">
        <v>1601</v>
      </c>
      <c r="J324" s="47" t="s">
        <v>1603</v>
      </c>
      <c r="K324" s="47">
        <v>0</v>
      </c>
      <c r="L324" s="47" t="s">
        <v>1598</v>
      </c>
      <c r="Q324">
        <v>2303</v>
      </c>
      <c r="R324" t="s">
        <v>558</v>
      </c>
      <c r="S324"/>
      <c r="T324"/>
      <c r="U324">
        <v>9</v>
      </c>
      <c r="V324"/>
      <c r="W324">
        <v>9</v>
      </c>
    </row>
    <row r="325" spans="1:23" x14ac:dyDescent="0.35">
      <c r="A325" s="47">
        <v>1</v>
      </c>
      <c r="B325" s="47">
        <v>1178</v>
      </c>
      <c r="C325" s="47" t="s">
        <v>121</v>
      </c>
      <c r="D325" s="48">
        <v>45366</v>
      </c>
      <c r="E325" s="48">
        <v>45366</v>
      </c>
      <c r="F325" s="47">
        <v>1</v>
      </c>
      <c r="G325" s="49">
        <v>0</v>
      </c>
      <c r="H325" s="48">
        <v>45366</v>
      </c>
      <c r="I325" s="47" t="s">
        <v>1601</v>
      </c>
      <c r="J325" s="47" t="s">
        <v>1603</v>
      </c>
      <c r="K325" s="47">
        <v>0</v>
      </c>
      <c r="L325" s="47" t="s">
        <v>1598</v>
      </c>
      <c r="Q325">
        <v>2305</v>
      </c>
      <c r="R325" t="s">
        <v>560</v>
      </c>
      <c r="S325"/>
      <c r="T325"/>
      <c r="U325">
        <v>4</v>
      </c>
      <c r="V325"/>
      <c r="W325">
        <v>4</v>
      </c>
    </row>
    <row r="326" spans="1:23" x14ac:dyDescent="0.35">
      <c r="A326" s="47">
        <v>1</v>
      </c>
      <c r="B326" s="47">
        <v>1199</v>
      </c>
      <c r="C326" s="47" t="s">
        <v>149</v>
      </c>
      <c r="D326" s="48">
        <v>45366</v>
      </c>
      <c r="E326" s="48">
        <v>45366</v>
      </c>
      <c r="F326" s="47">
        <v>1</v>
      </c>
      <c r="G326" s="49">
        <v>0</v>
      </c>
      <c r="H326" s="48">
        <v>45366</v>
      </c>
      <c r="I326" s="47" t="s">
        <v>1601</v>
      </c>
      <c r="J326" s="47" t="s">
        <v>1603</v>
      </c>
      <c r="K326" s="47">
        <v>0</v>
      </c>
      <c r="L326" s="47" t="s">
        <v>1598</v>
      </c>
      <c r="Q326">
        <v>2307</v>
      </c>
      <c r="R326" t="s">
        <v>562</v>
      </c>
      <c r="S326"/>
      <c r="T326">
        <v>2</v>
      </c>
      <c r="U326"/>
      <c r="V326">
        <v>4</v>
      </c>
      <c r="W326">
        <v>6</v>
      </c>
    </row>
    <row r="327" spans="1:23" x14ac:dyDescent="0.35">
      <c r="A327" s="47">
        <v>1</v>
      </c>
      <c r="B327" s="47">
        <v>1322</v>
      </c>
      <c r="C327" s="47" t="s">
        <v>214</v>
      </c>
      <c r="D327" s="48">
        <v>45366</v>
      </c>
      <c r="E327" s="48">
        <v>45366</v>
      </c>
      <c r="F327" s="47">
        <v>1</v>
      </c>
      <c r="G327" s="49">
        <v>0</v>
      </c>
      <c r="H327" s="48">
        <v>45366</v>
      </c>
      <c r="I327" s="47" t="s">
        <v>1601</v>
      </c>
      <c r="J327" s="47" t="s">
        <v>1603</v>
      </c>
      <c r="K327" s="47">
        <v>0</v>
      </c>
      <c r="L327" s="47" t="s">
        <v>1598</v>
      </c>
      <c r="Q327">
        <v>2308</v>
      </c>
      <c r="R327" t="s">
        <v>563</v>
      </c>
      <c r="S327"/>
      <c r="T327">
        <v>1</v>
      </c>
      <c r="U327">
        <v>5</v>
      </c>
      <c r="V327"/>
      <c r="W327">
        <v>6</v>
      </c>
    </row>
    <row r="328" spans="1:23" x14ac:dyDescent="0.35">
      <c r="A328" s="47">
        <v>1</v>
      </c>
      <c r="B328" s="47">
        <v>1345</v>
      </c>
      <c r="C328" s="47" t="s">
        <v>238</v>
      </c>
      <c r="D328" s="48">
        <v>45366</v>
      </c>
      <c r="E328" s="48">
        <v>45366</v>
      </c>
      <c r="F328" s="47">
        <v>1</v>
      </c>
      <c r="G328" s="49">
        <v>0</v>
      </c>
      <c r="H328" s="48">
        <v>45366</v>
      </c>
      <c r="I328" s="47" t="s">
        <v>1601</v>
      </c>
      <c r="J328" s="47" t="s">
        <v>1603</v>
      </c>
      <c r="K328" s="47">
        <v>0</v>
      </c>
      <c r="L328" s="47" t="s">
        <v>1598</v>
      </c>
      <c r="Q328">
        <v>2309</v>
      </c>
      <c r="R328" t="s">
        <v>564</v>
      </c>
      <c r="S328"/>
      <c r="T328">
        <v>1</v>
      </c>
      <c r="U328"/>
      <c r="V328"/>
      <c r="W328">
        <v>1</v>
      </c>
    </row>
    <row r="329" spans="1:23" x14ac:dyDescent="0.35">
      <c r="A329" s="47">
        <v>1</v>
      </c>
      <c r="B329" s="47">
        <v>1418</v>
      </c>
      <c r="C329" s="47" t="s">
        <v>260</v>
      </c>
      <c r="D329" s="48">
        <v>45366</v>
      </c>
      <c r="E329" s="48">
        <v>45366</v>
      </c>
      <c r="F329" s="47">
        <v>1</v>
      </c>
      <c r="G329" s="49">
        <v>0</v>
      </c>
      <c r="H329" s="48">
        <v>45366</v>
      </c>
      <c r="I329" s="47" t="s">
        <v>1601</v>
      </c>
      <c r="J329" s="47" t="s">
        <v>1603</v>
      </c>
      <c r="K329" s="47">
        <v>0</v>
      </c>
      <c r="L329" s="47" t="s">
        <v>1598</v>
      </c>
      <c r="Q329">
        <v>2313</v>
      </c>
      <c r="R329" t="s">
        <v>567</v>
      </c>
      <c r="S329"/>
      <c r="T329">
        <v>2</v>
      </c>
      <c r="U329">
        <v>4</v>
      </c>
      <c r="V329"/>
      <c r="W329">
        <v>6</v>
      </c>
    </row>
    <row r="330" spans="1:23" x14ac:dyDescent="0.35">
      <c r="A330" s="47">
        <v>1</v>
      </c>
      <c r="B330" s="47">
        <v>2522</v>
      </c>
      <c r="C330" s="47" t="s">
        <v>694</v>
      </c>
      <c r="D330" s="48">
        <v>45366</v>
      </c>
      <c r="E330" s="48">
        <v>45366</v>
      </c>
      <c r="F330" s="47">
        <v>1</v>
      </c>
      <c r="G330" s="49">
        <v>0</v>
      </c>
      <c r="H330" s="48">
        <v>45366</v>
      </c>
      <c r="I330" s="47" t="s">
        <v>1601</v>
      </c>
      <c r="J330" s="47" t="s">
        <v>1603</v>
      </c>
      <c r="K330" s="47">
        <v>0</v>
      </c>
      <c r="L330" s="47" t="s">
        <v>1598</v>
      </c>
      <c r="Q330">
        <v>2315</v>
      </c>
      <c r="R330" t="s">
        <v>569</v>
      </c>
      <c r="S330"/>
      <c r="T330">
        <v>2</v>
      </c>
      <c r="U330">
        <v>8</v>
      </c>
      <c r="V330"/>
      <c r="W330">
        <v>10</v>
      </c>
    </row>
    <row r="331" spans="1:23" x14ac:dyDescent="0.35">
      <c r="A331" s="47">
        <v>1</v>
      </c>
      <c r="B331" s="47">
        <v>3101</v>
      </c>
      <c r="C331" s="47" t="s">
        <v>949</v>
      </c>
      <c r="D331" s="48">
        <v>45366</v>
      </c>
      <c r="E331" s="48">
        <v>45366</v>
      </c>
      <c r="F331" s="47">
        <v>1</v>
      </c>
      <c r="G331" s="49">
        <v>0</v>
      </c>
      <c r="H331" s="48">
        <v>45366</v>
      </c>
      <c r="I331" s="47" t="s">
        <v>1601</v>
      </c>
      <c r="J331" s="47" t="s">
        <v>1603</v>
      </c>
      <c r="K331" s="47">
        <v>0</v>
      </c>
      <c r="L331" s="47" t="s">
        <v>1598</v>
      </c>
      <c r="Q331">
        <v>2316</v>
      </c>
      <c r="R331" t="s">
        <v>570</v>
      </c>
      <c r="S331"/>
      <c r="T331">
        <v>15</v>
      </c>
      <c r="U331">
        <v>3</v>
      </c>
      <c r="V331"/>
      <c r="W331">
        <v>18</v>
      </c>
    </row>
    <row r="332" spans="1:23" x14ac:dyDescent="0.35">
      <c r="A332" s="47">
        <v>1</v>
      </c>
      <c r="B332" s="47">
        <v>3125</v>
      </c>
      <c r="C332" s="47" t="s">
        <v>984</v>
      </c>
      <c r="D332" s="48">
        <v>45366</v>
      </c>
      <c r="E332" s="48">
        <v>45366</v>
      </c>
      <c r="F332" s="47">
        <v>1</v>
      </c>
      <c r="G332" s="49">
        <v>0</v>
      </c>
      <c r="H332" s="48">
        <v>45366</v>
      </c>
      <c r="I332" s="47" t="s">
        <v>1601</v>
      </c>
      <c r="J332" s="47" t="s">
        <v>1603</v>
      </c>
      <c r="K332" s="47">
        <v>0</v>
      </c>
      <c r="L332" s="47" t="s">
        <v>1598</v>
      </c>
      <c r="Q332">
        <v>2317</v>
      </c>
      <c r="R332" t="s">
        <v>571</v>
      </c>
      <c r="S332"/>
      <c r="T332">
        <v>2</v>
      </c>
      <c r="U332"/>
      <c r="V332"/>
      <c r="W332">
        <v>2</v>
      </c>
    </row>
    <row r="333" spans="1:23" x14ac:dyDescent="0.35">
      <c r="A333" s="47">
        <v>1</v>
      </c>
      <c r="B333" s="47">
        <v>3134</v>
      </c>
      <c r="C333" s="47" t="s">
        <v>998</v>
      </c>
      <c r="D333" s="48">
        <v>45366</v>
      </c>
      <c r="E333" s="48">
        <v>45366</v>
      </c>
      <c r="F333" s="47">
        <v>1</v>
      </c>
      <c r="G333" s="49">
        <v>0</v>
      </c>
      <c r="H333" s="48">
        <v>45366</v>
      </c>
      <c r="I333" s="47" t="s">
        <v>1601</v>
      </c>
      <c r="J333" s="47" t="s">
        <v>1603</v>
      </c>
      <c r="K333" s="47">
        <v>0</v>
      </c>
      <c r="L333" s="47" t="s">
        <v>1598</v>
      </c>
      <c r="Q333">
        <v>2318</v>
      </c>
      <c r="R333" t="s">
        <v>572</v>
      </c>
      <c r="S333"/>
      <c r="T333">
        <v>1</v>
      </c>
      <c r="U333"/>
      <c r="V333"/>
      <c r="W333">
        <v>1</v>
      </c>
    </row>
    <row r="334" spans="1:23" x14ac:dyDescent="0.35">
      <c r="A334" s="47">
        <v>1</v>
      </c>
      <c r="B334" s="47">
        <v>3135</v>
      </c>
      <c r="C334" s="47" t="s">
        <v>999</v>
      </c>
      <c r="D334" s="48">
        <v>45366</v>
      </c>
      <c r="E334" s="48">
        <v>45366</v>
      </c>
      <c r="F334" s="47">
        <v>1</v>
      </c>
      <c r="G334" s="49">
        <v>0</v>
      </c>
      <c r="H334" s="48">
        <v>45366</v>
      </c>
      <c r="I334" s="47" t="s">
        <v>1601</v>
      </c>
      <c r="J334" s="47" t="s">
        <v>1603</v>
      </c>
      <c r="K334" s="47">
        <v>0</v>
      </c>
      <c r="L334" s="47" t="s">
        <v>1598</v>
      </c>
      <c r="Q334">
        <v>2319</v>
      </c>
      <c r="R334" t="s">
        <v>574</v>
      </c>
      <c r="S334"/>
      <c r="T334">
        <v>1</v>
      </c>
      <c r="U334">
        <v>10</v>
      </c>
      <c r="V334"/>
      <c r="W334">
        <v>11</v>
      </c>
    </row>
    <row r="335" spans="1:23" x14ac:dyDescent="0.35">
      <c r="A335" s="47">
        <v>1</v>
      </c>
      <c r="B335" s="47">
        <v>3161</v>
      </c>
      <c r="C335" s="47" t="s">
        <v>1022</v>
      </c>
      <c r="D335" s="48">
        <v>45366</v>
      </c>
      <c r="E335" s="48">
        <v>45366</v>
      </c>
      <c r="F335" s="47">
        <v>1</v>
      </c>
      <c r="G335" s="49">
        <v>0</v>
      </c>
      <c r="H335" s="48">
        <v>45366</v>
      </c>
      <c r="I335" s="47" t="s">
        <v>1601</v>
      </c>
      <c r="J335" s="47" t="s">
        <v>1603</v>
      </c>
      <c r="K335" s="47">
        <v>0</v>
      </c>
      <c r="L335" s="47" t="s">
        <v>1598</v>
      </c>
      <c r="Q335">
        <v>2320</v>
      </c>
      <c r="R335" t="s">
        <v>575</v>
      </c>
      <c r="S335"/>
      <c r="T335">
        <v>5</v>
      </c>
      <c r="U335">
        <v>6</v>
      </c>
      <c r="V335"/>
      <c r="W335">
        <v>11</v>
      </c>
    </row>
    <row r="336" spans="1:23" x14ac:dyDescent="0.35">
      <c r="A336" s="47">
        <v>1</v>
      </c>
      <c r="B336" s="47">
        <v>3174</v>
      </c>
      <c r="C336" s="47" t="s">
        <v>1034</v>
      </c>
      <c r="D336" s="48">
        <v>45366</v>
      </c>
      <c r="E336" s="48">
        <v>45366</v>
      </c>
      <c r="F336" s="47">
        <v>1</v>
      </c>
      <c r="G336" s="49">
        <v>0</v>
      </c>
      <c r="H336" s="48">
        <v>45366</v>
      </c>
      <c r="I336" s="47" t="s">
        <v>1601</v>
      </c>
      <c r="J336" s="47" t="s">
        <v>1603</v>
      </c>
      <c r="K336" s="47">
        <v>0</v>
      </c>
      <c r="L336" s="47" t="s">
        <v>1598</v>
      </c>
      <c r="Q336">
        <v>2321</v>
      </c>
      <c r="R336" t="s">
        <v>576</v>
      </c>
      <c r="S336"/>
      <c r="T336">
        <v>2</v>
      </c>
      <c r="U336">
        <v>4</v>
      </c>
      <c r="V336"/>
      <c r="W336">
        <v>6</v>
      </c>
    </row>
    <row r="337" spans="1:23" x14ac:dyDescent="0.35">
      <c r="A337" s="47">
        <v>1</v>
      </c>
      <c r="B337" s="47">
        <v>1175</v>
      </c>
      <c r="C337" s="47" t="s">
        <v>119</v>
      </c>
      <c r="D337" s="48">
        <v>45365</v>
      </c>
      <c r="E337" s="48">
        <v>45365</v>
      </c>
      <c r="F337" s="47">
        <v>2</v>
      </c>
      <c r="G337" s="49">
        <v>0</v>
      </c>
      <c r="H337" s="48">
        <v>45366</v>
      </c>
      <c r="I337" s="47" t="s">
        <v>1601</v>
      </c>
      <c r="J337" s="47" t="s">
        <v>1603</v>
      </c>
      <c r="K337" s="47">
        <v>0</v>
      </c>
      <c r="L337" s="47" t="s">
        <v>1598</v>
      </c>
      <c r="Q337">
        <v>2323</v>
      </c>
      <c r="R337" t="s">
        <v>578</v>
      </c>
      <c r="S337"/>
      <c r="T337">
        <v>3</v>
      </c>
      <c r="U337">
        <v>2</v>
      </c>
      <c r="V337"/>
      <c r="W337">
        <v>5</v>
      </c>
    </row>
    <row r="338" spans="1:23" x14ac:dyDescent="0.35">
      <c r="A338" s="47">
        <v>1</v>
      </c>
      <c r="B338" s="47">
        <v>3140</v>
      </c>
      <c r="C338" s="47" t="s">
        <v>1005</v>
      </c>
      <c r="D338" s="48">
        <v>45365</v>
      </c>
      <c r="E338" s="48">
        <v>45365</v>
      </c>
      <c r="F338" s="47">
        <v>2</v>
      </c>
      <c r="G338" s="49">
        <v>0</v>
      </c>
      <c r="H338" s="48">
        <v>45366</v>
      </c>
      <c r="I338" s="47" t="s">
        <v>1601</v>
      </c>
      <c r="J338" s="47" t="s">
        <v>1603</v>
      </c>
      <c r="K338" s="47">
        <v>0</v>
      </c>
      <c r="L338" s="47" t="s">
        <v>1598</v>
      </c>
      <c r="Q338">
        <v>2325</v>
      </c>
      <c r="R338" t="s">
        <v>579</v>
      </c>
      <c r="S338"/>
      <c r="T338"/>
      <c r="U338">
        <v>7</v>
      </c>
      <c r="V338"/>
      <c r="W338">
        <v>7</v>
      </c>
    </row>
    <row r="339" spans="1:23" x14ac:dyDescent="0.35">
      <c r="A339" s="47">
        <v>1</v>
      </c>
      <c r="B339" s="47">
        <v>1180</v>
      </c>
      <c r="C339" s="47" t="s">
        <v>124</v>
      </c>
      <c r="D339" s="48">
        <v>45363</v>
      </c>
      <c r="E339" s="48">
        <v>45363</v>
      </c>
      <c r="F339" s="47">
        <v>4</v>
      </c>
      <c r="G339" s="49">
        <v>0</v>
      </c>
      <c r="H339" s="48">
        <v>45366</v>
      </c>
      <c r="I339" s="47" t="s">
        <v>1601</v>
      </c>
      <c r="J339" s="47" t="s">
        <v>1603</v>
      </c>
      <c r="K339" s="47">
        <v>0</v>
      </c>
      <c r="L339" s="47" t="s">
        <v>1598</v>
      </c>
      <c r="Q339">
        <v>2327</v>
      </c>
      <c r="R339" t="s">
        <v>1602</v>
      </c>
      <c r="S339"/>
      <c r="T339">
        <v>10</v>
      </c>
      <c r="U339">
        <v>13</v>
      </c>
      <c r="V339"/>
      <c r="W339">
        <v>23</v>
      </c>
    </row>
    <row r="340" spans="1:23" x14ac:dyDescent="0.35">
      <c r="A340" s="47">
        <v>1</v>
      </c>
      <c r="B340" s="47">
        <v>1111</v>
      </c>
      <c r="C340" s="47" t="s">
        <v>58</v>
      </c>
      <c r="D340" s="48">
        <v>45366</v>
      </c>
      <c r="E340" s="48">
        <v>45366</v>
      </c>
      <c r="F340" s="47">
        <v>1</v>
      </c>
      <c r="G340" s="49">
        <v>0</v>
      </c>
      <c r="H340" s="48">
        <v>45366</v>
      </c>
      <c r="I340" s="47" t="s">
        <v>1600</v>
      </c>
      <c r="J340" s="47" t="s">
        <v>1603</v>
      </c>
      <c r="K340" s="47">
        <v>0</v>
      </c>
      <c r="L340" s="47" t="s">
        <v>1598</v>
      </c>
      <c r="Q340">
        <v>2329</v>
      </c>
      <c r="R340" t="s">
        <v>581</v>
      </c>
      <c r="S340"/>
      <c r="T340">
        <v>1</v>
      </c>
      <c r="U340"/>
      <c r="V340"/>
      <c r="W340">
        <v>1</v>
      </c>
    </row>
    <row r="341" spans="1:23" x14ac:dyDescent="0.35">
      <c r="A341" s="47">
        <v>1</v>
      </c>
      <c r="B341" s="47">
        <v>1116</v>
      </c>
      <c r="C341" s="47" t="s">
        <v>62</v>
      </c>
      <c r="D341" s="48">
        <v>45366</v>
      </c>
      <c r="E341" s="48">
        <v>45366</v>
      </c>
      <c r="F341" s="47">
        <v>1</v>
      </c>
      <c r="G341" s="49">
        <v>0</v>
      </c>
      <c r="H341" s="48">
        <v>45366</v>
      </c>
      <c r="I341" s="47" t="s">
        <v>1600</v>
      </c>
      <c r="J341" s="47" t="s">
        <v>1603</v>
      </c>
      <c r="K341" s="47">
        <v>0</v>
      </c>
      <c r="L341" s="47" t="s">
        <v>1598</v>
      </c>
      <c r="Q341">
        <v>2330</v>
      </c>
      <c r="R341" t="s">
        <v>582</v>
      </c>
      <c r="S341"/>
      <c r="T341">
        <v>3</v>
      </c>
      <c r="U341">
        <v>11</v>
      </c>
      <c r="V341"/>
      <c r="W341">
        <v>14</v>
      </c>
    </row>
    <row r="342" spans="1:23" x14ac:dyDescent="0.35">
      <c r="A342" s="47">
        <v>1</v>
      </c>
      <c r="B342" s="47">
        <v>1133</v>
      </c>
      <c r="C342" s="47" t="s">
        <v>77</v>
      </c>
      <c r="D342" s="48">
        <v>45366</v>
      </c>
      <c r="E342" s="48">
        <v>45366</v>
      </c>
      <c r="F342" s="47">
        <v>1</v>
      </c>
      <c r="G342" s="49">
        <v>0</v>
      </c>
      <c r="H342" s="48">
        <v>45366</v>
      </c>
      <c r="I342" s="47" t="s">
        <v>1600</v>
      </c>
      <c r="J342" s="47" t="s">
        <v>1603</v>
      </c>
      <c r="K342" s="47">
        <v>0</v>
      </c>
      <c r="L342" s="47" t="s">
        <v>1598</v>
      </c>
      <c r="Q342">
        <v>2332</v>
      </c>
      <c r="R342" t="s">
        <v>583</v>
      </c>
      <c r="S342"/>
      <c r="T342">
        <v>1</v>
      </c>
      <c r="U342">
        <v>8</v>
      </c>
      <c r="V342"/>
      <c r="W342">
        <v>9</v>
      </c>
    </row>
    <row r="343" spans="1:23" x14ac:dyDescent="0.35">
      <c r="A343" s="47">
        <v>1</v>
      </c>
      <c r="B343" s="47">
        <v>1161</v>
      </c>
      <c r="C343" s="47" t="s">
        <v>104</v>
      </c>
      <c r="D343" s="48">
        <v>45366</v>
      </c>
      <c r="E343" s="48">
        <v>45366</v>
      </c>
      <c r="F343" s="47">
        <v>1</v>
      </c>
      <c r="G343" s="49">
        <v>0</v>
      </c>
      <c r="H343" s="48">
        <v>45366</v>
      </c>
      <c r="I343" s="47" t="s">
        <v>1600</v>
      </c>
      <c r="J343" s="47" t="s">
        <v>1603</v>
      </c>
      <c r="K343" s="47">
        <v>0</v>
      </c>
      <c r="L343" s="47" t="s">
        <v>1598</v>
      </c>
      <c r="Q343">
        <v>2333</v>
      </c>
      <c r="R343" t="s">
        <v>584</v>
      </c>
      <c r="S343"/>
      <c r="T343"/>
      <c r="U343">
        <v>3</v>
      </c>
      <c r="V343">
        <v>1</v>
      </c>
      <c r="W343">
        <v>4</v>
      </c>
    </row>
    <row r="344" spans="1:23" x14ac:dyDescent="0.35">
      <c r="A344" s="47">
        <v>1</v>
      </c>
      <c r="B344" s="47">
        <v>1162</v>
      </c>
      <c r="C344" s="47" t="s">
        <v>106</v>
      </c>
      <c r="D344" s="48">
        <v>45366</v>
      </c>
      <c r="E344" s="48">
        <v>45366</v>
      </c>
      <c r="F344" s="47">
        <v>1</v>
      </c>
      <c r="G344" s="49">
        <v>0</v>
      </c>
      <c r="H344" s="48">
        <v>45366</v>
      </c>
      <c r="I344" s="47" t="s">
        <v>1600</v>
      </c>
      <c r="J344" s="47" t="s">
        <v>1603</v>
      </c>
      <c r="K344" s="47">
        <v>0</v>
      </c>
      <c r="L344" s="47" t="s">
        <v>1598</v>
      </c>
      <c r="Q344">
        <v>2334</v>
      </c>
      <c r="R344" t="s">
        <v>585</v>
      </c>
      <c r="S344"/>
      <c r="T344">
        <v>1</v>
      </c>
      <c r="U344">
        <v>4</v>
      </c>
      <c r="V344"/>
      <c r="W344">
        <v>5</v>
      </c>
    </row>
    <row r="345" spans="1:23" x14ac:dyDescent="0.35">
      <c r="A345" s="47">
        <v>1</v>
      </c>
      <c r="B345" s="47">
        <v>1181</v>
      </c>
      <c r="C345" s="47" t="s">
        <v>126</v>
      </c>
      <c r="D345" s="48">
        <v>45366</v>
      </c>
      <c r="E345" s="48">
        <v>45366</v>
      </c>
      <c r="F345" s="47">
        <v>1</v>
      </c>
      <c r="G345" s="49">
        <v>0</v>
      </c>
      <c r="H345" s="48">
        <v>45366</v>
      </c>
      <c r="I345" s="47" t="s">
        <v>1600</v>
      </c>
      <c r="J345" s="47" t="s">
        <v>1603</v>
      </c>
      <c r="K345" s="47">
        <v>0</v>
      </c>
      <c r="L345" s="47" t="s">
        <v>1598</v>
      </c>
      <c r="Q345">
        <v>2336</v>
      </c>
      <c r="R345" t="s">
        <v>586</v>
      </c>
      <c r="S345"/>
      <c r="T345"/>
      <c r="U345">
        <v>1</v>
      </c>
      <c r="V345"/>
      <c r="W345">
        <v>1</v>
      </c>
    </row>
    <row r="346" spans="1:23" x14ac:dyDescent="0.35">
      <c r="A346" s="47">
        <v>1</v>
      </c>
      <c r="B346" s="47">
        <v>1189</v>
      </c>
      <c r="C346" s="47" t="s">
        <v>136</v>
      </c>
      <c r="D346" s="48">
        <v>45366</v>
      </c>
      <c r="E346" s="48">
        <v>45366</v>
      </c>
      <c r="F346" s="47">
        <v>1</v>
      </c>
      <c r="G346" s="49">
        <v>0</v>
      </c>
      <c r="H346" s="48">
        <v>45366</v>
      </c>
      <c r="I346" s="47" t="s">
        <v>1600</v>
      </c>
      <c r="J346" s="47" t="s">
        <v>1603</v>
      </c>
      <c r="K346" s="47">
        <v>0</v>
      </c>
      <c r="L346" s="47" t="s">
        <v>1598</v>
      </c>
      <c r="Q346">
        <v>2337</v>
      </c>
      <c r="R346" t="s">
        <v>587</v>
      </c>
      <c r="S346"/>
      <c r="T346"/>
      <c r="U346">
        <v>6</v>
      </c>
      <c r="V346"/>
      <c r="W346">
        <v>6</v>
      </c>
    </row>
    <row r="347" spans="1:23" x14ac:dyDescent="0.35">
      <c r="A347" s="47">
        <v>1</v>
      </c>
      <c r="B347" s="47">
        <v>1217</v>
      </c>
      <c r="C347" s="47" t="s">
        <v>177</v>
      </c>
      <c r="D347" s="48">
        <v>45366</v>
      </c>
      <c r="E347" s="48">
        <v>45366</v>
      </c>
      <c r="F347" s="47">
        <v>1</v>
      </c>
      <c r="G347" s="49">
        <v>0</v>
      </c>
      <c r="H347" s="48">
        <v>45366</v>
      </c>
      <c r="I347" s="47" t="s">
        <v>1600</v>
      </c>
      <c r="J347" s="47" t="s">
        <v>1603</v>
      </c>
      <c r="K347" s="47">
        <v>0</v>
      </c>
      <c r="L347" s="47" t="s">
        <v>1598</v>
      </c>
      <c r="Q347">
        <v>2338</v>
      </c>
      <c r="R347" t="s">
        <v>588</v>
      </c>
      <c r="S347"/>
      <c r="T347"/>
      <c r="U347">
        <v>2</v>
      </c>
      <c r="V347"/>
      <c r="W347">
        <v>2</v>
      </c>
    </row>
    <row r="348" spans="1:23" x14ac:dyDescent="0.35">
      <c r="A348" s="47">
        <v>1</v>
      </c>
      <c r="B348" s="47">
        <v>1336</v>
      </c>
      <c r="C348" s="47" t="s">
        <v>229</v>
      </c>
      <c r="D348" s="48">
        <v>45366</v>
      </c>
      <c r="E348" s="48">
        <v>45366</v>
      </c>
      <c r="F348" s="47">
        <v>1</v>
      </c>
      <c r="G348" s="49">
        <v>0</v>
      </c>
      <c r="H348" s="48">
        <v>45366</v>
      </c>
      <c r="I348" s="47" t="s">
        <v>1600</v>
      </c>
      <c r="J348" s="47" t="s">
        <v>1603</v>
      </c>
      <c r="K348" s="47">
        <v>0</v>
      </c>
      <c r="L348" s="47" t="s">
        <v>1598</v>
      </c>
      <c r="Q348">
        <v>2339</v>
      </c>
      <c r="R348" t="s">
        <v>589</v>
      </c>
      <c r="S348"/>
      <c r="T348"/>
      <c r="U348">
        <v>3</v>
      </c>
      <c r="V348"/>
      <c r="W348">
        <v>3</v>
      </c>
    </row>
    <row r="349" spans="1:23" x14ac:dyDescent="0.35">
      <c r="A349" s="47">
        <v>1</v>
      </c>
      <c r="B349" s="47">
        <v>1343</v>
      </c>
      <c r="C349" s="47" t="s">
        <v>237</v>
      </c>
      <c r="D349" s="48">
        <v>45366</v>
      </c>
      <c r="E349" s="48">
        <v>45366</v>
      </c>
      <c r="F349" s="47">
        <v>1</v>
      </c>
      <c r="G349" s="49">
        <v>0</v>
      </c>
      <c r="H349" s="48">
        <v>45366</v>
      </c>
      <c r="I349" s="47" t="s">
        <v>1600</v>
      </c>
      <c r="J349" s="47" t="s">
        <v>1603</v>
      </c>
      <c r="K349" s="47">
        <v>0</v>
      </c>
      <c r="L349" s="47" t="s">
        <v>1598</v>
      </c>
      <c r="Q349">
        <v>2340</v>
      </c>
      <c r="R349" t="s">
        <v>1609</v>
      </c>
      <c r="S349"/>
      <c r="T349">
        <v>2</v>
      </c>
      <c r="U349">
        <v>6</v>
      </c>
      <c r="V349"/>
      <c r="W349">
        <v>8</v>
      </c>
    </row>
    <row r="350" spans="1:23" x14ac:dyDescent="0.35">
      <c r="A350" s="47">
        <v>1</v>
      </c>
      <c r="B350" s="47">
        <v>1417</v>
      </c>
      <c r="C350" s="47" t="s">
        <v>259</v>
      </c>
      <c r="D350" s="48">
        <v>45366</v>
      </c>
      <c r="E350" s="48">
        <v>45366</v>
      </c>
      <c r="F350" s="47">
        <v>1</v>
      </c>
      <c r="G350" s="49">
        <v>0</v>
      </c>
      <c r="H350" s="48">
        <v>45366</v>
      </c>
      <c r="I350" s="47" t="s">
        <v>1600</v>
      </c>
      <c r="J350" s="47" t="s">
        <v>1603</v>
      </c>
      <c r="K350" s="47">
        <v>0</v>
      </c>
      <c r="L350" s="47" t="s">
        <v>1598</v>
      </c>
      <c r="Q350">
        <v>2341</v>
      </c>
      <c r="R350" t="s">
        <v>591</v>
      </c>
      <c r="S350"/>
      <c r="T350"/>
      <c r="U350">
        <v>2</v>
      </c>
      <c r="V350"/>
      <c r="W350">
        <v>2</v>
      </c>
    </row>
    <row r="351" spans="1:23" x14ac:dyDescent="0.35">
      <c r="A351" s="47">
        <v>1</v>
      </c>
      <c r="B351" s="47">
        <v>1210</v>
      </c>
      <c r="C351" s="47" t="s">
        <v>165</v>
      </c>
      <c r="D351" s="48">
        <v>45365</v>
      </c>
      <c r="E351" s="48">
        <v>45365</v>
      </c>
      <c r="F351" s="47">
        <v>2</v>
      </c>
      <c r="G351" s="49">
        <v>0</v>
      </c>
      <c r="H351" s="48">
        <v>45366</v>
      </c>
      <c r="I351" s="47" t="s">
        <v>1600</v>
      </c>
      <c r="J351" s="47" t="s">
        <v>1603</v>
      </c>
      <c r="K351" s="47">
        <v>0</v>
      </c>
      <c r="L351" s="47" t="s">
        <v>1598</v>
      </c>
      <c r="Q351">
        <v>2342</v>
      </c>
      <c r="R351" t="s">
        <v>592</v>
      </c>
      <c r="S351"/>
      <c r="T351">
        <v>1</v>
      </c>
      <c r="U351">
        <v>10</v>
      </c>
      <c r="V351"/>
      <c r="W351">
        <v>11</v>
      </c>
    </row>
    <row r="352" spans="1:23" x14ac:dyDescent="0.35">
      <c r="A352" s="47">
        <v>1</v>
      </c>
      <c r="B352" s="47">
        <v>1150</v>
      </c>
      <c r="C352" s="47" t="s">
        <v>95</v>
      </c>
      <c r="D352" s="48">
        <v>45364</v>
      </c>
      <c r="E352" s="48">
        <v>45364</v>
      </c>
      <c r="F352" s="47">
        <v>3</v>
      </c>
      <c r="G352" s="49">
        <v>0</v>
      </c>
      <c r="H352" s="48">
        <v>45366</v>
      </c>
      <c r="I352" s="47" t="s">
        <v>1600</v>
      </c>
      <c r="J352" s="47" t="s">
        <v>1603</v>
      </c>
      <c r="K352" s="47">
        <v>0</v>
      </c>
      <c r="L352" s="47" t="s">
        <v>1598</v>
      </c>
      <c r="Q352">
        <v>2343</v>
      </c>
      <c r="R352" t="s">
        <v>593</v>
      </c>
      <c r="S352"/>
      <c r="T352">
        <v>6</v>
      </c>
      <c r="U352">
        <v>6</v>
      </c>
      <c r="V352"/>
      <c r="W352">
        <v>12</v>
      </c>
    </row>
    <row r="353" spans="1:23" x14ac:dyDescent="0.35">
      <c r="A353" s="47">
        <v>1</v>
      </c>
      <c r="B353" s="47">
        <v>1108</v>
      </c>
      <c r="C353" s="47" t="s">
        <v>53</v>
      </c>
      <c r="D353" s="48">
        <v>45356</v>
      </c>
      <c r="E353" s="48">
        <v>45356</v>
      </c>
      <c r="F353" s="47">
        <v>11</v>
      </c>
      <c r="G353" s="49">
        <v>0</v>
      </c>
      <c r="H353" s="48">
        <v>45366</v>
      </c>
      <c r="I353" s="47" t="s">
        <v>1600</v>
      </c>
      <c r="J353" s="47" t="s">
        <v>1603</v>
      </c>
      <c r="K353" s="47">
        <v>0</v>
      </c>
      <c r="L353" s="47" t="s">
        <v>1598</v>
      </c>
      <c r="Q353">
        <v>2346</v>
      </c>
      <c r="R353" t="s">
        <v>1611</v>
      </c>
      <c r="S353"/>
      <c r="T353"/>
      <c r="U353">
        <v>1</v>
      </c>
      <c r="V353"/>
      <c r="W353">
        <v>1</v>
      </c>
    </row>
    <row r="354" spans="1:23" x14ac:dyDescent="0.35">
      <c r="A354" s="47">
        <v>1</v>
      </c>
      <c r="B354" s="47">
        <v>2040</v>
      </c>
      <c r="C354" s="47" t="s">
        <v>328</v>
      </c>
      <c r="D354" s="48">
        <v>45366</v>
      </c>
      <c r="E354" s="48">
        <v>45366</v>
      </c>
      <c r="F354" s="47">
        <v>1</v>
      </c>
      <c r="G354" s="49">
        <v>0</v>
      </c>
      <c r="H354" s="48">
        <v>45366</v>
      </c>
      <c r="I354" s="47" t="s">
        <v>1601</v>
      </c>
      <c r="J354" s="47" t="s">
        <v>1599</v>
      </c>
      <c r="K354" s="47">
        <v>0</v>
      </c>
      <c r="L354" s="47" t="s">
        <v>1598</v>
      </c>
      <c r="Q354">
        <v>2347</v>
      </c>
      <c r="R354" t="s">
        <v>597</v>
      </c>
      <c r="S354"/>
      <c r="T354">
        <v>1</v>
      </c>
      <c r="U354">
        <v>1</v>
      </c>
      <c r="V354">
        <v>1</v>
      </c>
      <c r="W354">
        <v>3</v>
      </c>
    </row>
    <row r="355" spans="1:23" x14ac:dyDescent="0.35">
      <c r="A355" s="47">
        <v>1</v>
      </c>
      <c r="B355" s="47">
        <v>2044</v>
      </c>
      <c r="C355" s="47" t="s">
        <v>333</v>
      </c>
      <c r="D355" s="48">
        <v>45366</v>
      </c>
      <c r="E355" s="48">
        <v>45366</v>
      </c>
      <c r="F355" s="47">
        <v>1</v>
      </c>
      <c r="G355" s="49">
        <v>0</v>
      </c>
      <c r="H355" s="48">
        <v>45366</v>
      </c>
      <c r="I355" s="47" t="s">
        <v>1601</v>
      </c>
      <c r="J355" s="47" t="s">
        <v>1599</v>
      </c>
      <c r="K355" s="47">
        <v>0</v>
      </c>
      <c r="L355" s="47" t="s">
        <v>1598</v>
      </c>
      <c r="Q355">
        <v>2349</v>
      </c>
      <c r="R355" t="s">
        <v>598</v>
      </c>
      <c r="S355"/>
      <c r="T355">
        <v>4</v>
      </c>
      <c r="U355">
        <v>7</v>
      </c>
      <c r="V355"/>
      <c r="W355">
        <v>11</v>
      </c>
    </row>
    <row r="356" spans="1:23" x14ac:dyDescent="0.35">
      <c r="A356" s="47">
        <v>1</v>
      </c>
      <c r="B356" s="47">
        <v>2061</v>
      </c>
      <c r="C356" s="47" t="s">
        <v>351</v>
      </c>
      <c r="D356" s="48">
        <v>45366</v>
      </c>
      <c r="E356" s="48">
        <v>45366</v>
      </c>
      <c r="F356" s="47">
        <v>1</v>
      </c>
      <c r="G356" s="49">
        <v>0</v>
      </c>
      <c r="H356" s="48">
        <v>45366</v>
      </c>
      <c r="I356" s="47" t="s">
        <v>1601</v>
      </c>
      <c r="J356" s="47" t="s">
        <v>1599</v>
      </c>
      <c r="K356" s="47">
        <v>0</v>
      </c>
      <c r="L356" s="47" t="s">
        <v>1598</v>
      </c>
      <c r="Q356">
        <v>2350</v>
      </c>
      <c r="R356" t="s">
        <v>599</v>
      </c>
      <c r="S356"/>
      <c r="T356">
        <v>11</v>
      </c>
      <c r="U356">
        <v>1</v>
      </c>
      <c r="V356"/>
      <c r="W356">
        <v>12</v>
      </c>
    </row>
    <row r="357" spans="1:23" x14ac:dyDescent="0.35">
      <c r="A357" s="47">
        <v>1</v>
      </c>
      <c r="B357" s="47">
        <v>2063</v>
      </c>
      <c r="C357" s="47" t="s">
        <v>355</v>
      </c>
      <c r="D357" s="48">
        <v>45366</v>
      </c>
      <c r="E357" s="48">
        <v>45366</v>
      </c>
      <c r="F357" s="47">
        <v>1</v>
      </c>
      <c r="G357" s="49">
        <v>0</v>
      </c>
      <c r="H357" s="48">
        <v>45366</v>
      </c>
      <c r="I357" s="47" t="s">
        <v>1601</v>
      </c>
      <c r="J357" s="47" t="s">
        <v>1599</v>
      </c>
      <c r="K357" s="47">
        <v>0</v>
      </c>
      <c r="L357" s="47" t="s">
        <v>1598</v>
      </c>
      <c r="Q357">
        <v>2351</v>
      </c>
      <c r="R357" t="s">
        <v>600</v>
      </c>
      <c r="S357"/>
      <c r="T357">
        <v>3</v>
      </c>
      <c r="U357"/>
      <c r="V357"/>
      <c r="W357">
        <v>3</v>
      </c>
    </row>
    <row r="358" spans="1:23" x14ac:dyDescent="0.35">
      <c r="A358" s="47">
        <v>1</v>
      </c>
      <c r="B358" s="47">
        <v>2074</v>
      </c>
      <c r="C358" s="47" t="s">
        <v>365</v>
      </c>
      <c r="D358" s="48">
        <v>45366</v>
      </c>
      <c r="E358" s="48">
        <v>45366</v>
      </c>
      <c r="F358" s="47">
        <v>1</v>
      </c>
      <c r="G358" s="49">
        <v>0</v>
      </c>
      <c r="H358" s="48">
        <v>45366</v>
      </c>
      <c r="I358" s="47" t="s">
        <v>1601</v>
      </c>
      <c r="J358" s="47" t="s">
        <v>1599</v>
      </c>
      <c r="K358" s="47">
        <v>0</v>
      </c>
      <c r="L358" s="47" t="s">
        <v>1598</v>
      </c>
      <c r="Q358">
        <v>2353</v>
      </c>
      <c r="R358" t="s">
        <v>602</v>
      </c>
      <c r="S358"/>
      <c r="T358">
        <v>8</v>
      </c>
      <c r="U358">
        <v>1</v>
      </c>
      <c r="V358"/>
      <c r="W358">
        <v>9</v>
      </c>
    </row>
    <row r="359" spans="1:23" x14ac:dyDescent="0.35">
      <c r="A359" s="47">
        <v>1</v>
      </c>
      <c r="B359" s="47">
        <v>2092</v>
      </c>
      <c r="C359" s="47" t="s">
        <v>386</v>
      </c>
      <c r="D359" s="48">
        <v>45366</v>
      </c>
      <c r="E359" s="48">
        <v>45366</v>
      </c>
      <c r="F359" s="47">
        <v>1</v>
      </c>
      <c r="G359" s="49">
        <v>0</v>
      </c>
      <c r="H359" s="48">
        <v>45366</v>
      </c>
      <c r="I359" s="47" t="s">
        <v>1601</v>
      </c>
      <c r="J359" s="47" t="s">
        <v>1599</v>
      </c>
      <c r="K359" s="47">
        <v>0</v>
      </c>
      <c r="L359" s="47" t="s">
        <v>1598</v>
      </c>
      <c r="Q359">
        <v>2354</v>
      </c>
      <c r="R359" t="s">
        <v>603</v>
      </c>
      <c r="S359"/>
      <c r="T359">
        <v>1</v>
      </c>
      <c r="U359"/>
      <c r="V359"/>
      <c r="W359">
        <v>1</v>
      </c>
    </row>
    <row r="360" spans="1:23" x14ac:dyDescent="0.35">
      <c r="A360" s="47">
        <v>1</v>
      </c>
      <c r="B360" s="47">
        <v>2098</v>
      </c>
      <c r="C360" s="47" t="s">
        <v>394</v>
      </c>
      <c r="D360" s="48">
        <v>45366</v>
      </c>
      <c r="E360" s="48">
        <v>45366</v>
      </c>
      <c r="F360" s="47">
        <v>1</v>
      </c>
      <c r="G360" s="49">
        <v>0</v>
      </c>
      <c r="H360" s="48">
        <v>45366</v>
      </c>
      <c r="I360" s="47" t="s">
        <v>1601</v>
      </c>
      <c r="J360" s="47" t="s">
        <v>1599</v>
      </c>
      <c r="K360" s="47">
        <v>0</v>
      </c>
      <c r="L360" s="47" t="s">
        <v>1598</v>
      </c>
      <c r="Q360">
        <v>2355</v>
      </c>
      <c r="R360" t="s">
        <v>604</v>
      </c>
      <c r="S360"/>
      <c r="T360">
        <v>1</v>
      </c>
      <c r="U360">
        <v>1</v>
      </c>
      <c r="V360">
        <v>1</v>
      </c>
      <c r="W360">
        <v>3</v>
      </c>
    </row>
    <row r="361" spans="1:23" x14ac:dyDescent="0.35">
      <c r="A361" s="47">
        <v>1</v>
      </c>
      <c r="B361" s="47">
        <v>2108</v>
      </c>
      <c r="C361" s="47" t="s">
        <v>403</v>
      </c>
      <c r="D361" s="48">
        <v>45366</v>
      </c>
      <c r="E361" s="48">
        <v>45366</v>
      </c>
      <c r="F361" s="47">
        <v>1</v>
      </c>
      <c r="G361" s="49">
        <v>0</v>
      </c>
      <c r="H361" s="48">
        <v>45366</v>
      </c>
      <c r="I361" s="47" t="s">
        <v>1601</v>
      </c>
      <c r="J361" s="47" t="s">
        <v>1599</v>
      </c>
      <c r="K361" s="47">
        <v>0</v>
      </c>
      <c r="L361" s="47" t="s">
        <v>1598</v>
      </c>
      <c r="Q361">
        <v>2356</v>
      </c>
      <c r="R361" t="s">
        <v>605</v>
      </c>
      <c r="S361"/>
      <c r="T361">
        <v>1</v>
      </c>
      <c r="U361">
        <v>10</v>
      </c>
      <c r="V361">
        <v>5</v>
      </c>
      <c r="W361">
        <v>16</v>
      </c>
    </row>
    <row r="362" spans="1:23" x14ac:dyDescent="0.35">
      <c r="A362" s="47">
        <v>1</v>
      </c>
      <c r="B362" s="47">
        <v>2141</v>
      </c>
      <c r="C362" s="47" t="s">
        <v>435</v>
      </c>
      <c r="D362" s="48">
        <v>45366</v>
      </c>
      <c r="E362" s="48">
        <v>45366</v>
      </c>
      <c r="F362" s="47">
        <v>1</v>
      </c>
      <c r="G362" s="49">
        <v>0</v>
      </c>
      <c r="H362" s="48">
        <v>45366</v>
      </c>
      <c r="I362" s="47" t="s">
        <v>1600</v>
      </c>
      <c r="J362" s="47" t="s">
        <v>1599</v>
      </c>
      <c r="K362" s="47">
        <v>0</v>
      </c>
      <c r="L362" s="47" t="s">
        <v>1598</v>
      </c>
      <c r="Q362">
        <v>2358</v>
      </c>
      <c r="R362" t="s">
        <v>606</v>
      </c>
      <c r="S362"/>
      <c r="T362">
        <v>1</v>
      </c>
      <c r="U362">
        <v>2</v>
      </c>
      <c r="V362"/>
      <c r="W362">
        <v>3</v>
      </c>
    </row>
    <row r="363" spans="1:23" x14ac:dyDescent="0.35">
      <c r="A363" s="47">
        <v>1</v>
      </c>
      <c r="B363" s="47">
        <v>2142</v>
      </c>
      <c r="C363" s="47" t="s">
        <v>436</v>
      </c>
      <c r="D363" s="48">
        <v>45366</v>
      </c>
      <c r="E363" s="48">
        <v>45366</v>
      </c>
      <c r="F363" s="47">
        <v>1</v>
      </c>
      <c r="G363" s="49">
        <v>0</v>
      </c>
      <c r="H363" s="48">
        <v>45366</v>
      </c>
      <c r="I363" s="47" t="s">
        <v>1600</v>
      </c>
      <c r="J363" s="47" t="s">
        <v>1599</v>
      </c>
      <c r="K363" s="47">
        <v>0</v>
      </c>
      <c r="L363" s="47" t="s">
        <v>1598</v>
      </c>
      <c r="Q363">
        <v>2359</v>
      </c>
      <c r="R363" t="s">
        <v>607</v>
      </c>
      <c r="S363"/>
      <c r="T363">
        <v>3</v>
      </c>
      <c r="U363">
        <v>1</v>
      </c>
      <c r="V363"/>
      <c r="W363">
        <v>4</v>
      </c>
    </row>
    <row r="364" spans="1:23" x14ac:dyDescent="0.35">
      <c r="A364" s="47">
        <v>1</v>
      </c>
      <c r="B364" s="47">
        <v>2148</v>
      </c>
      <c r="C364" s="47" t="s">
        <v>444</v>
      </c>
      <c r="D364" s="48">
        <v>45366</v>
      </c>
      <c r="E364" s="48">
        <v>45366</v>
      </c>
      <c r="F364" s="47">
        <v>1</v>
      </c>
      <c r="G364" s="49">
        <v>0</v>
      </c>
      <c r="H364" s="48">
        <v>45366</v>
      </c>
      <c r="I364" s="47" t="s">
        <v>1600</v>
      </c>
      <c r="J364" s="47" t="s">
        <v>1599</v>
      </c>
      <c r="K364" s="47">
        <v>0</v>
      </c>
      <c r="L364" s="47" t="s">
        <v>1598</v>
      </c>
      <c r="Q364">
        <v>2360</v>
      </c>
      <c r="R364" t="s">
        <v>608</v>
      </c>
      <c r="S364"/>
      <c r="T364">
        <v>3</v>
      </c>
      <c r="U364">
        <v>6</v>
      </c>
      <c r="V364"/>
      <c r="W364">
        <v>9</v>
      </c>
    </row>
    <row r="365" spans="1:23" x14ac:dyDescent="0.35">
      <c r="A365" s="47">
        <v>1</v>
      </c>
      <c r="B365" s="47">
        <v>2154</v>
      </c>
      <c r="C365" s="47" t="s">
        <v>451</v>
      </c>
      <c r="D365" s="48">
        <v>45366</v>
      </c>
      <c r="E365" s="48">
        <v>45366</v>
      </c>
      <c r="F365" s="47">
        <v>1</v>
      </c>
      <c r="G365" s="49">
        <v>0</v>
      </c>
      <c r="H365" s="48">
        <v>45366</v>
      </c>
      <c r="I365" s="47" t="s">
        <v>1601</v>
      </c>
      <c r="J365" s="47" t="s">
        <v>1599</v>
      </c>
      <c r="K365" s="47">
        <v>0</v>
      </c>
      <c r="L365" s="47" t="s">
        <v>1598</v>
      </c>
      <c r="Q365">
        <v>2361</v>
      </c>
      <c r="R365" t="s">
        <v>609</v>
      </c>
      <c r="S365"/>
      <c r="T365"/>
      <c r="U365">
        <v>3</v>
      </c>
      <c r="V365"/>
      <c r="W365">
        <v>3</v>
      </c>
    </row>
    <row r="366" spans="1:23" x14ac:dyDescent="0.35">
      <c r="A366" s="47">
        <v>1</v>
      </c>
      <c r="B366" s="47">
        <v>2162</v>
      </c>
      <c r="C366" s="47" t="s">
        <v>458</v>
      </c>
      <c r="D366" s="48">
        <v>45366</v>
      </c>
      <c r="E366" s="48">
        <v>45366</v>
      </c>
      <c r="F366" s="47">
        <v>1</v>
      </c>
      <c r="G366" s="49">
        <v>0</v>
      </c>
      <c r="H366" s="48">
        <v>45366</v>
      </c>
      <c r="I366" s="47" t="s">
        <v>1601</v>
      </c>
      <c r="J366" s="47" t="s">
        <v>1599</v>
      </c>
      <c r="K366" s="47">
        <v>0</v>
      </c>
      <c r="L366" s="47" t="s">
        <v>1598</v>
      </c>
      <c r="Q366">
        <v>2362</v>
      </c>
      <c r="R366" t="s">
        <v>610</v>
      </c>
      <c r="S366"/>
      <c r="T366">
        <v>2</v>
      </c>
      <c r="U366">
        <v>4</v>
      </c>
      <c r="V366"/>
      <c r="W366">
        <v>6</v>
      </c>
    </row>
    <row r="367" spans="1:23" x14ac:dyDescent="0.35">
      <c r="A367" s="47">
        <v>1</v>
      </c>
      <c r="B367" s="47">
        <v>2209</v>
      </c>
      <c r="C367" s="47" t="s">
        <v>493</v>
      </c>
      <c r="D367" s="48">
        <v>45366</v>
      </c>
      <c r="E367" s="48">
        <v>45366</v>
      </c>
      <c r="F367" s="47">
        <v>1</v>
      </c>
      <c r="G367" s="49">
        <v>0</v>
      </c>
      <c r="H367" s="48">
        <v>45366</v>
      </c>
      <c r="I367" s="47" t="s">
        <v>1601</v>
      </c>
      <c r="J367" s="47" t="s">
        <v>1599</v>
      </c>
      <c r="K367" s="47">
        <v>0</v>
      </c>
      <c r="L367" s="47" t="s">
        <v>1598</v>
      </c>
      <c r="Q367">
        <v>2363</v>
      </c>
      <c r="R367" t="s">
        <v>611</v>
      </c>
      <c r="S367"/>
      <c r="T367"/>
      <c r="U367">
        <v>1</v>
      </c>
      <c r="V367"/>
      <c r="W367">
        <v>1</v>
      </c>
    </row>
    <row r="368" spans="1:23" x14ac:dyDescent="0.35">
      <c r="A368" s="47">
        <v>1</v>
      </c>
      <c r="B368" s="47">
        <v>2267</v>
      </c>
      <c r="C368" s="47" t="s">
        <v>522</v>
      </c>
      <c r="D368" s="48">
        <v>45366</v>
      </c>
      <c r="E368" s="48">
        <v>45366</v>
      </c>
      <c r="F368" s="47">
        <v>1</v>
      </c>
      <c r="G368" s="49">
        <v>0</v>
      </c>
      <c r="H368" s="48">
        <v>45366</v>
      </c>
      <c r="I368" s="47" t="s">
        <v>1601</v>
      </c>
      <c r="J368" s="47" t="s">
        <v>1599</v>
      </c>
      <c r="K368" s="47">
        <v>0</v>
      </c>
      <c r="L368" s="47" t="s">
        <v>1598</v>
      </c>
      <c r="Q368">
        <v>2365</v>
      </c>
      <c r="R368" t="s">
        <v>613</v>
      </c>
      <c r="S368"/>
      <c r="T368">
        <v>3</v>
      </c>
      <c r="U368">
        <v>4</v>
      </c>
      <c r="V368"/>
      <c r="W368">
        <v>7</v>
      </c>
    </row>
    <row r="369" spans="1:23" x14ac:dyDescent="0.35">
      <c r="A369" s="47">
        <v>1</v>
      </c>
      <c r="B369" s="47">
        <v>2279</v>
      </c>
      <c r="C369" s="47" t="s">
        <v>535</v>
      </c>
      <c r="D369" s="48">
        <v>45366</v>
      </c>
      <c r="E369" s="48">
        <v>45366</v>
      </c>
      <c r="F369" s="47">
        <v>1</v>
      </c>
      <c r="G369" s="49">
        <v>0</v>
      </c>
      <c r="H369" s="48">
        <v>45366</v>
      </c>
      <c r="I369" s="47" t="s">
        <v>1601</v>
      </c>
      <c r="J369" s="47" t="s">
        <v>1599</v>
      </c>
      <c r="K369" s="47">
        <v>0</v>
      </c>
      <c r="L369" s="47" t="s">
        <v>1598</v>
      </c>
      <c r="Q369">
        <v>2366</v>
      </c>
      <c r="R369" t="s">
        <v>614</v>
      </c>
      <c r="S369"/>
      <c r="T369">
        <v>3</v>
      </c>
      <c r="U369">
        <v>2</v>
      </c>
      <c r="V369"/>
      <c r="W369">
        <v>5</v>
      </c>
    </row>
    <row r="370" spans="1:23" x14ac:dyDescent="0.35">
      <c r="A370" s="47">
        <v>1</v>
      </c>
      <c r="B370" s="47">
        <v>2301</v>
      </c>
      <c r="C370" s="47" t="s">
        <v>557</v>
      </c>
      <c r="D370" s="48">
        <v>45366</v>
      </c>
      <c r="E370" s="48">
        <v>45366</v>
      </c>
      <c r="F370" s="47">
        <v>1</v>
      </c>
      <c r="G370" s="49">
        <v>0</v>
      </c>
      <c r="H370" s="48">
        <v>45366</v>
      </c>
      <c r="I370" s="47" t="s">
        <v>1601</v>
      </c>
      <c r="J370" s="47" t="s">
        <v>1599</v>
      </c>
      <c r="K370" s="47">
        <v>0</v>
      </c>
      <c r="L370" s="47" t="s">
        <v>1598</v>
      </c>
      <c r="Q370">
        <v>2367</v>
      </c>
      <c r="R370" t="s">
        <v>615</v>
      </c>
      <c r="S370"/>
      <c r="T370">
        <v>1</v>
      </c>
      <c r="U370">
        <v>3</v>
      </c>
      <c r="V370"/>
      <c r="W370">
        <v>4</v>
      </c>
    </row>
    <row r="371" spans="1:23" x14ac:dyDescent="0.35">
      <c r="A371" s="47">
        <v>1</v>
      </c>
      <c r="B371" s="47">
        <v>2303</v>
      </c>
      <c r="C371" s="47" t="s">
        <v>558</v>
      </c>
      <c r="D371" s="48">
        <v>45366</v>
      </c>
      <c r="E371" s="48">
        <v>45366</v>
      </c>
      <c r="F371" s="47">
        <v>1</v>
      </c>
      <c r="G371" s="49">
        <v>0</v>
      </c>
      <c r="H371" s="48">
        <v>45366</v>
      </c>
      <c r="I371" s="47" t="s">
        <v>1601</v>
      </c>
      <c r="J371" s="47" t="s">
        <v>1599</v>
      </c>
      <c r="K371" s="47">
        <v>0</v>
      </c>
      <c r="L371" s="47" t="s">
        <v>1598</v>
      </c>
      <c r="Q371">
        <v>2368</v>
      </c>
      <c r="R371" t="s">
        <v>616</v>
      </c>
      <c r="S371"/>
      <c r="T371"/>
      <c r="U371"/>
      <c r="V371">
        <v>3</v>
      </c>
      <c r="W371">
        <v>3</v>
      </c>
    </row>
    <row r="372" spans="1:23" x14ac:dyDescent="0.35">
      <c r="A372" s="47">
        <v>1</v>
      </c>
      <c r="B372" s="47">
        <v>2316</v>
      </c>
      <c r="C372" s="47" t="s">
        <v>570</v>
      </c>
      <c r="D372" s="48">
        <v>45366</v>
      </c>
      <c r="E372" s="48">
        <v>45366</v>
      </c>
      <c r="F372" s="47">
        <v>1</v>
      </c>
      <c r="G372" s="49">
        <v>0</v>
      </c>
      <c r="H372" s="48">
        <v>45366</v>
      </c>
      <c r="I372" s="47" t="s">
        <v>1601</v>
      </c>
      <c r="J372" s="47" t="s">
        <v>1599</v>
      </c>
      <c r="K372" s="47">
        <v>0</v>
      </c>
      <c r="L372" s="47" t="s">
        <v>1598</v>
      </c>
      <c r="Q372">
        <v>2369</v>
      </c>
      <c r="R372" t="s">
        <v>617</v>
      </c>
      <c r="S372"/>
      <c r="T372">
        <v>8</v>
      </c>
      <c r="U372"/>
      <c r="V372"/>
      <c r="W372">
        <v>8</v>
      </c>
    </row>
    <row r="373" spans="1:23" x14ac:dyDescent="0.35">
      <c r="A373" s="47">
        <v>1</v>
      </c>
      <c r="B373" s="47">
        <v>2325</v>
      </c>
      <c r="C373" s="47" t="s">
        <v>579</v>
      </c>
      <c r="D373" s="48">
        <v>45366</v>
      </c>
      <c r="E373" s="48">
        <v>45366</v>
      </c>
      <c r="F373" s="47">
        <v>1</v>
      </c>
      <c r="G373" s="49">
        <v>0</v>
      </c>
      <c r="H373" s="48">
        <v>45366</v>
      </c>
      <c r="I373" s="47" t="s">
        <v>1601</v>
      </c>
      <c r="J373" s="47" t="s">
        <v>1599</v>
      </c>
      <c r="K373" s="47">
        <v>0</v>
      </c>
      <c r="L373" s="47" t="s">
        <v>1598</v>
      </c>
      <c r="Q373">
        <v>2370</v>
      </c>
      <c r="R373" t="s">
        <v>618</v>
      </c>
      <c r="S373"/>
      <c r="T373">
        <v>1</v>
      </c>
      <c r="U373">
        <v>3</v>
      </c>
      <c r="V373"/>
      <c r="W373">
        <v>4</v>
      </c>
    </row>
    <row r="374" spans="1:23" x14ac:dyDescent="0.35">
      <c r="A374" s="47">
        <v>1</v>
      </c>
      <c r="B374" s="47">
        <v>2337</v>
      </c>
      <c r="C374" s="47" t="s">
        <v>587</v>
      </c>
      <c r="D374" s="48">
        <v>45366</v>
      </c>
      <c r="E374" s="48">
        <v>45366</v>
      </c>
      <c r="F374" s="47">
        <v>1</v>
      </c>
      <c r="G374" s="49">
        <v>0</v>
      </c>
      <c r="H374" s="48">
        <v>45366</v>
      </c>
      <c r="I374" s="47" t="s">
        <v>1601</v>
      </c>
      <c r="J374" s="47" t="s">
        <v>1599</v>
      </c>
      <c r="K374" s="47">
        <v>0</v>
      </c>
      <c r="L374" s="47" t="s">
        <v>1598</v>
      </c>
      <c r="Q374">
        <v>2371</v>
      </c>
      <c r="R374" t="s">
        <v>619</v>
      </c>
      <c r="S374"/>
      <c r="T374">
        <v>2</v>
      </c>
      <c r="U374">
        <v>14</v>
      </c>
      <c r="V374">
        <v>1</v>
      </c>
      <c r="W374">
        <v>17</v>
      </c>
    </row>
    <row r="375" spans="1:23" x14ac:dyDescent="0.35">
      <c r="A375" s="47">
        <v>1</v>
      </c>
      <c r="B375" s="47">
        <v>2356</v>
      </c>
      <c r="C375" s="47" t="s">
        <v>605</v>
      </c>
      <c r="D375" s="48">
        <v>45366</v>
      </c>
      <c r="E375" s="48">
        <v>45366</v>
      </c>
      <c r="F375" s="47">
        <v>1</v>
      </c>
      <c r="G375" s="49">
        <v>0</v>
      </c>
      <c r="H375" s="48">
        <v>45366</v>
      </c>
      <c r="I375" s="47" t="s">
        <v>1601</v>
      </c>
      <c r="J375" s="47" t="s">
        <v>1599</v>
      </c>
      <c r="K375" s="47">
        <v>0</v>
      </c>
      <c r="L375" s="47" t="s">
        <v>1598</v>
      </c>
      <c r="Q375">
        <v>2372</v>
      </c>
      <c r="R375" t="s">
        <v>620</v>
      </c>
      <c r="S375"/>
      <c r="T375"/>
      <c r="U375">
        <v>6</v>
      </c>
      <c r="V375">
        <v>1</v>
      </c>
      <c r="W375">
        <v>7</v>
      </c>
    </row>
    <row r="376" spans="1:23" x14ac:dyDescent="0.35">
      <c r="A376" s="47">
        <v>1</v>
      </c>
      <c r="B376" s="47">
        <v>2403</v>
      </c>
      <c r="C376" s="47" t="s">
        <v>651</v>
      </c>
      <c r="D376" s="48">
        <v>45366</v>
      </c>
      <c r="E376" s="48">
        <v>45366</v>
      </c>
      <c r="F376" s="47">
        <v>1</v>
      </c>
      <c r="G376" s="49">
        <v>0</v>
      </c>
      <c r="H376" s="48">
        <v>45366</v>
      </c>
      <c r="I376" s="47" t="s">
        <v>1601</v>
      </c>
      <c r="J376" s="47" t="s">
        <v>1599</v>
      </c>
      <c r="K376" s="47">
        <v>0</v>
      </c>
      <c r="L376" s="47" t="s">
        <v>1598</v>
      </c>
      <c r="Q376">
        <v>2373</v>
      </c>
      <c r="R376" t="s">
        <v>621</v>
      </c>
      <c r="S376"/>
      <c r="T376">
        <v>1</v>
      </c>
      <c r="U376"/>
      <c r="V376"/>
      <c r="W376">
        <v>1</v>
      </c>
    </row>
    <row r="377" spans="1:23" x14ac:dyDescent="0.35">
      <c r="A377" s="47">
        <v>1</v>
      </c>
      <c r="B377" s="47">
        <v>2581</v>
      </c>
      <c r="C377" s="47" t="s">
        <v>785</v>
      </c>
      <c r="D377" s="48">
        <v>45366</v>
      </c>
      <c r="E377" s="48">
        <v>45366</v>
      </c>
      <c r="F377" s="47">
        <v>1</v>
      </c>
      <c r="G377" s="49">
        <v>0</v>
      </c>
      <c r="H377" s="48">
        <v>45366</v>
      </c>
      <c r="I377" s="47" t="s">
        <v>1601</v>
      </c>
      <c r="J377" s="47" t="s">
        <v>1599</v>
      </c>
      <c r="K377" s="47">
        <v>0</v>
      </c>
      <c r="L377" s="47" t="s">
        <v>1598</v>
      </c>
      <c r="Q377">
        <v>2374</v>
      </c>
      <c r="R377" t="s">
        <v>622</v>
      </c>
      <c r="S377"/>
      <c r="T377"/>
      <c r="U377">
        <v>3</v>
      </c>
      <c r="V377"/>
      <c r="W377">
        <v>3</v>
      </c>
    </row>
    <row r="378" spans="1:23" x14ac:dyDescent="0.35">
      <c r="A378" s="47">
        <v>1</v>
      </c>
      <c r="B378" s="47">
        <v>2761</v>
      </c>
      <c r="C378" s="47" t="s">
        <v>867</v>
      </c>
      <c r="D378" s="48">
        <v>45366</v>
      </c>
      <c r="E378" s="48">
        <v>45366</v>
      </c>
      <c r="F378" s="47">
        <v>1</v>
      </c>
      <c r="G378" s="49">
        <v>0</v>
      </c>
      <c r="H378" s="48">
        <v>45366</v>
      </c>
      <c r="I378" s="47" t="s">
        <v>1601</v>
      </c>
      <c r="J378" s="47" t="s">
        <v>1599</v>
      </c>
      <c r="K378" s="47">
        <v>0</v>
      </c>
      <c r="L378" s="47" t="s">
        <v>1598</v>
      </c>
      <c r="Q378">
        <v>2376</v>
      </c>
      <c r="R378" t="s">
        <v>624</v>
      </c>
      <c r="S378"/>
      <c r="T378">
        <v>2</v>
      </c>
      <c r="U378">
        <v>4</v>
      </c>
      <c r="V378"/>
      <c r="W378">
        <v>6</v>
      </c>
    </row>
    <row r="379" spans="1:23" x14ac:dyDescent="0.35">
      <c r="A379" s="47">
        <v>1</v>
      </c>
      <c r="B379" s="47">
        <v>2769</v>
      </c>
      <c r="C379" s="47" t="s">
        <v>873</v>
      </c>
      <c r="D379" s="48">
        <v>45366</v>
      </c>
      <c r="E379" s="48">
        <v>45366</v>
      </c>
      <c r="F379" s="47">
        <v>1</v>
      </c>
      <c r="G379" s="49">
        <v>0</v>
      </c>
      <c r="H379" s="48">
        <v>45366</v>
      </c>
      <c r="I379" s="47" t="s">
        <v>1601</v>
      </c>
      <c r="J379" s="47" t="s">
        <v>1599</v>
      </c>
      <c r="K379" s="47">
        <v>0</v>
      </c>
      <c r="L379" s="47" t="s">
        <v>1598</v>
      </c>
      <c r="Q379">
        <v>2377</v>
      </c>
      <c r="R379" t="s">
        <v>625</v>
      </c>
      <c r="S379"/>
      <c r="T379">
        <v>1</v>
      </c>
      <c r="U379"/>
      <c r="V379"/>
      <c r="W379">
        <v>1</v>
      </c>
    </row>
    <row r="380" spans="1:23" x14ac:dyDescent="0.35">
      <c r="A380" s="47">
        <v>1</v>
      </c>
      <c r="B380" s="47">
        <v>2786</v>
      </c>
      <c r="C380" s="47" t="s">
        <v>1556</v>
      </c>
      <c r="D380" s="48">
        <v>45366</v>
      </c>
      <c r="E380" s="48">
        <v>45366</v>
      </c>
      <c r="F380" s="47">
        <v>1</v>
      </c>
      <c r="G380" s="49">
        <v>0</v>
      </c>
      <c r="H380" s="48">
        <v>45366</v>
      </c>
      <c r="I380" s="47" t="s">
        <v>1601</v>
      </c>
      <c r="J380" s="47" t="s">
        <v>1599</v>
      </c>
      <c r="K380" s="47">
        <v>0</v>
      </c>
      <c r="L380" s="47" t="s">
        <v>1598</v>
      </c>
      <c r="Q380">
        <v>2378</v>
      </c>
      <c r="R380" t="s">
        <v>626</v>
      </c>
      <c r="S380"/>
      <c r="T380">
        <v>9</v>
      </c>
      <c r="U380">
        <v>3</v>
      </c>
      <c r="V380"/>
      <c r="W380">
        <v>12</v>
      </c>
    </row>
    <row r="381" spans="1:23" x14ac:dyDescent="0.35">
      <c r="A381" s="47">
        <v>1</v>
      </c>
      <c r="B381" s="47">
        <v>2797</v>
      </c>
      <c r="C381" s="47" t="s">
        <v>902</v>
      </c>
      <c r="D381" s="48">
        <v>45366</v>
      </c>
      <c r="E381" s="48">
        <v>45366</v>
      </c>
      <c r="F381" s="47">
        <v>1</v>
      </c>
      <c r="G381" s="49">
        <v>0</v>
      </c>
      <c r="H381" s="48">
        <v>45366</v>
      </c>
      <c r="I381" s="47" t="s">
        <v>1601</v>
      </c>
      <c r="J381" s="47" t="s">
        <v>1599</v>
      </c>
      <c r="K381" s="47">
        <v>0</v>
      </c>
      <c r="L381" s="47" t="s">
        <v>1598</v>
      </c>
      <c r="Q381">
        <v>2380</v>
      </c>
      <c r="R381" t="s">
        <v>629</v>
      </c>
      <c r="S381"/>
      <c r="T381">
        <v>1</v>
      </c>
      <c r="U381">
        <v>2</v>
      </c>
      <c r="V381"/>
      <c r="W381">
        <v>3</v>
      </c>
    </row>
    <row r="382" spans="1:23" x14ac:dyDescent="0.35">
      <c r="A382" s="47">
        <v>1</v>
      </c>
      <c r="B382" s="47">
        <v>4020</v>
      </c>
      <c r="C382" s="47" t="s">
        <v>1074</v>
      </c>
      <c r="D382" s="48">
        <v>45366</v>
      </c>
      <c r="E382" s="48">
        <v>45366</v>
      </c>
      <c r="F382" s="47">
        <v>1</v>
      </c>
      <c r="G382" s="49">
        <v>0</v>
      </c>
      <c r="H382" s="48">
        <v>45366</v>
      </c>
      <c r="I382" s="47" t="s">
        <v>1601</v>
      </c>
      <c r="J382" s="47" t="s">
        <v>1599</v>
      </c>
      <c r="K382" s="47">
        <v>0</v>
      </c>
      <c r="L382" s="47" t="s">
        <v>1598</v>
      </c>
      <c r="Q382">
        <v>2381</v>
      </c>
      <c r="R382" t="s">
        <v>630</v>
      </c>
      <c r="S382"/>
      <c r="T382">
        <v>1</v>
      </c>
      <c r="U382">
        <v>11</v>
      </c>
      <c r="V382"/>
      <c r="W382">
        <v>12</v>
      </c>
    </row>
    <row r="383" spans="1:23" x14ac:dyDescent="0.35">
      <c r="A383" s="47">
        <v>1</v>
      </c>
      <c r="B383" s="47">
        <v>4139</v>
      </c>
      <c r="C383" s="47" t="s">
        <v>1133</v>
      </c>
      <c r="D383" s="48">
        <v>45366</v>
      </c>
      <c r="E383" s="48">
        <v>45366</v>
      </c>
      <c r="F383" s="47">
        <v>1</v>
      </c>
      <c r="G383" s="49">
        <v>0</v>
      </c>
      <c r="H383" s="48">
        <v>45366</v>
      </c>
      <c r="I383" s="47" t="s">
        <v>1601</v>
      </c>
      <c r="J383" s="47" t="s">
        <v>1599</v>
      </c>
      <c r="K383" s="47">
        <v>0</v>
      </c>
      <c r="L383" s="47" t="s">
        <v>1598</v>
      </c>
      <c r="Q383">
        <v>2384</v>
      </c>
      <c r="R383" t="s">
        <v>633</v>
      </c>
      <c r="S383"/>
      <c r="T383">
        <v>2</v>
      </c>
      <c r="U383">
        <v>2</v>
      </c>
      <c r="V383">
        <v>1</v>
      </c>
      <c r="W383">
        <v>5</v>
      </c>
    </row>
    <row r="384" spans="1:23" x14ac:dyDescent="0.35">
      <c r="A384" s="47">
        <v>1</v>
      </c>
      <c r="B384" s="47">
        <v>4146</v>
      </c>
      <c r="C384" s="47" t="s">
        <v>1141</v>
      </c>
      <c r="D384" s="48">
        <v>45366</v>
      </c>
      <c r="E384" s="48">
        <v>45366</v>
      </c>
      <c r="F384" s="47">
        <v>1</v>
      </c>
      <c r="G384" s="49">
        <v>0</v>
      </c>
      <c r="H384" s="48">
        <v>45366</v>
      </c>
      <c r="I384" s="47" t="s">
        <v>1601</v>
      </c>
      <c r="J384" s="47" t="s">
        <v>1599</v>
      </c>
      <c r="K384" s="47">
        <v>0</v>
      </c>
      <c r="L384" s="47" t="s">
        <v>1598</v>
      </c>
      <c r="Q384">
        <v>2386</v>
      </c>
      <c r="R384" t="s">
        <v>635</v>
      </c>
      <c r="S384"/>
      <c r="T384">
        <v>1</v>
      </c>
      <c r="U384"/>
      <c r="V384"/>
      <c r="W384">
        <v>1</v>
      </c>
    </row>
    <row r="385" spans="1:23" x14ac:dyDescent="0.35">
      <c r="A385" s="47">
        <v>1</v>
      </c>
      <c r="B385" s="47">
        <v>4220</v>
      </c>
      <c r="C385" s="47" t="s">
        <v>1160</v>
      </c>
      <c r="D385" s="48">
        <v>45366</v>
      </c>
      <c r="E385" s="48">
        <v>45366</v>
      </c>
      <c r="F385" s="47">
        <v>1</v>
      </c>
      <c r="G385" s="49">
        <v>0</v>
      </c>
      <c r="H385" s="48">
        <v>45366</v>
      </c>
      <c r="I385" s="47" t="s">
        <v>1601</v>
      </c>
      <c r="J385" s="47" t="s">
        <v>1599</v>
      </c>
      <c r="K385" s="47">
        <v>0</v>
      </c>
      <c r="L385" s="47" t="s">
        <v>1598</v>
      </c>
      <c r="Q385">
        <v>2387</v>
      </c>
      <c r="R385" t="s">
        <v>636</v>
      </c>
      <c r="S385"/>
      <c r="T385">
        <v>1</v>
      </c>
      <c r="U385">
        <v>2</v>
      </c>
      <c r="V385"/>
      <c r="W385">
        <v>3</v>
      </c>
    </row>
    <row r="386" spans="1:23" x14ac:dyDescent="0.35">
      <c r="A386" s="47">
        <v>1</v>
      </c>
      <c r="B386" s="47">
        <v>4226</v>
      </c>
      <c r="C386" s="47" t="s">
        <v>1165</v>
      </c>
      <c r="D386" s="48">
        <v>45366</v>
      </c>
      <c r="E386" s="48">
        <v>45366</v>
      </c>
      <c r="F386" s="47">
        <v>1</v>
      </c>
      <c r="G386" s="49">
        <v>0</v>
      </c>
      <c r="H386" s="48">
        <v>45366</v>
      </c>
      <c r="I386" s="47" t="s">
        <v>1601</v>
      </c>
      <c r="J386" s="47" t="s">
        <v>1599</v>
      </c>
      <c r="K386" s="47">
        <v>0</v>
      </c>
      <c r="L386" s="47" t="s">
        <v>1598</v>
      </c>
      <c r="Q386">
        <v>2388</v>
      </c>
      <c r="R386" t="s">
        <v>637</v>
      </c>
      <c r="S386"/>
      <c r="T386">
        <v>65</v>
      </c>
      <c r="U386"/>
      <c r="V386"/>
      <c r="W386">
        <v>65</v>
      </c>
    </row>
    <row r="387" spans="1:23" x14ac:dyDescent="0.35">
      <c r="A387" s="47">
        <v>1</v>
      </c>
      <c r="B387" s="47">
        <v>2115</v>
      </c>
      <c r="C387" s="47" t="s">
        <v>410</v>
      </c>
      <c r="D387" s="48">
        <v>45365</v>
      </c>
      <c r="E387" s="48">
        <v>45365</v>
      </c>
      <c r="F387" s="47">
        <v>2</v>
      </c>
      <c r="G387" s="49">
        <v>0</v>
      </c>
      <c r="H387" s="48">
        <v>45366</v>
      </c>
      <c r="I387" s="47" t="s">
        <v>1600</v>
      </c>
      <c r="J387" s="47" t="s">
        <v>1599</v>
      </c>
      <c r="K387" s="47">
        <v>0</v>
      </c>
      <c r="L387" s="47" t="s">
        <v>1598</v>
      </c>
      <c r="Q387">
        <v>2389</v>
      </c>
      <c r="R387" t="s">
        <v>638</v>
      </c>
      <c r="S387"/>
      <c r="T387">
        <v>8</v>
      </c>
      <c r="U387">
        <v>10</v>
      </c>
      <c r="V387"/>
      <c r="W387">
        <v>18</v>
      </c>
    </row>
    <row r="388" spans="1:23" x14ac:dyDescent="0.35">
      <c r="A388" s="47">
        <v>1</v>
      </c>
      <c r="B388" s="47">
        <v>2164</v>
      </c>
      <c r="C388" s="47" t="s">
        <v>462</v>
      </c>
      <c r="D388" s="48">
        <v>45365</v>
      </c>
      <c r="E388" s="48">
        <v>45365</v>
      </c>
      <c r="F388" s="47">
        <v>2</v>
      </c>
      <c r="G388" s="49">
        <v>0</v>
      </c>
      <c r="H388" s="48">
        <v>45366</v>
      </c>
      <c r="I388" s="47" t="s">
        <v>1601</v>
      </c>
      <c r="J388" s="47" t="s">
        <v>1599</v>
      </c>
      <c r="K388" s="47">
        <v>0</v>
      </c>
      <c r="L388" s="47" t="s">
        <v>1598</v>
      </c>
      <c r="Q388">
        <v>2393</v>
      </c>
      <c r="R388" t="s">
        <v>642</v>
      </c>
      <c r="S388"/>
      <c r="T388">
        <v>2</v>
      </c>
      <c r="U388">
        <v>6</v>
      </c>
      <c r="V388"/>
      <c r="W388">
        <v>8</v>
      </c>
    </row>
    <row r="389" spans="1:23" x14ac:dyDescent="0.35">
      <c r="A389" s="47">
        <v>1</v>
      </c>
      <c r="B389" s="47">
        <v>2290</v>
      </c>
      <c r="C389" s="47" t="s">
        <v>545</v>
      </c>
      <c r="D389" s="48">
        <v>45365</v>
      </c>
      <c r="E389" s="48">
        <v>45365</v>
      </c>
      <c r="F389" s="47">
        <v>2</v>
      </c>
      <c r="G389" s="49">
        <v>0</v>
      </c>
      <c r="H389" s="48">
        <v>45366</v>
      </c>
      <c r="I389" s="47" t="s">
        <v>1601</v>
      </c>
      <c r="J389" s="47" t="s">
        <v>1599</v>
      </c>
      <c r="K389" s="47">
        <v>0</v>
      </c>
      <c r="L389" s="47" t="s">
        <v>1598</v>
      </c>
      <c r="Q389">
        <v>2394</v>
      </c>
      <c r="R389" t="s">
        <v>643</v>
      </c>
      <c r="S389"/>
      <c r="T389">
        <v>2</v>
      </c>
      <c r="U389">
        <v>6</v>
      </c>
      <c r="V389"/>
      <c r="W389">
        <v>8</v>
      </c>
    </row>
    <row r="390" spans="1:23" x14ac:dyDescent="0.35">
      <c r="A390" s="47">
        <v>1</v>
      </c>
      <c r="B390" s="47">
        <v>2349</v>
      </c>
      <c r="C390" s="47" t="s">
        <v>598</v>
      </c>
      <c r="D390" s="48">
        <v>45365</v>
      </c>
      <c r="E390" s="48">
        <v>45365</v>
      </c>
      <c r="F390" s="47">
        <v>2</v>
      </c>
      <c r="G390" s="49">
        <v>0</v>
      </c>
      <c r="H390" s="48">
        <v>45366</v>
      </c>
      <c r="I390" s="47" t="s">
        <v>1601</v>
      </c>
      <c r="J390" s="47" t="s">
        <v>1599</v>
      </c>
      <c r="K390" s="47">
        <v>0</v>
      </c>
      <c r="L390" s="47" t="s">
        <v>1598</v>
      </c>
      <c r="Q390">
        <v>2396</v>
      </c>
      <c r="R390" t="s">
        <v>644</v>
      </c>
      <c r="S390"/>
      <c r="T390">
        <v>7</v>
      </c>
      <c r="U390">
        <v>4</v>
      </c>
      <c r="V390"/>
      <c r="W390">
        <v>11</v>
      </c>
    </row>
    <row r="391" spans="1:23" x14ac:dyDescent="0.35">
      <c r="A391" s="47">
        <v>1</v>
      </c>
      <c r="B391" s="47">
        <v>4130</v>
      </c>
      <c r="C391" s="47" t="s">
        <v>1126</v>
      </c>
      <c r="D391" s="48">
        <v>45365</v>
      </c>
      <c r="E391" s="48">
        <v>45365</v>
      </c>
      <c r="F391" s="47">
        <v>2</v>
      </c>
      <c r="G391" s="49">
        <v>0</v>
      </c>
      <c r="H391" s="48">
        <v>45366</v>
      </c>
      <c r="I391" s="47" t="s">
        <v>1601</v>
      </c>
      <c r="J391" s="47" t="s">
        <v>1599</v>
      </c>
      <c r="K391" s="47">
        <v>0</v>
      </c>
      <c r="L391" s="47" t="s">
        <v>1598</v>
      </c>
      <c r="Q391">
        <v>2397</v>
      </c>
      <c r="R391" t="s">
        <v>645</v>
      </c>
      <c r="S391"/>
      <c r="T391">
        <v>1</v>
      </c>
      <c r="U391">
        <v>3</v>
      </c>
      <c r="V391"/>
      <c r="W391">
        <v>4</v>
      </c>
    </row>
    <row r="392" spans="1:23" x14ac:dyDescent="0.35">
      <c r="A392" s="47">
        <v>1</v>
      </c>
      <c r="B392" s="47">
        <v>2399</v>
      </c>
      <c r="C392" s="47" t="s">
        <v>648</v>
      </c>
      <c r="D392" s="48">
        <v>45364</v>
      </c>
      <c r="E392" s="48">
        <v>45364</v>
      </c>
      <c r="F392" s="47">
        <v>3</v>
      </c>
      <c r="G392" s="49">
        <v>0</v>
      </c>
      <c r="H392" s="48">
        <v>45366</v>
      </c>
      <c r="I392" s="47" t="s">
        <v>1601</v>
      </c>
      <c r="J392" s="47" t="s">
        <v>1599</v>
      </c>
      <c r="K392" s="47">
        <v>0</v>
      </c>
      <c r="L392" s="47" t="s">
        <v>1598</v>
      </c>
      <c r="Q392">
        <v>2398</v>
      </c>
      <c r="R392" t="s">
        <v>646</v>
      </c>
      <c r="S392"/>
      <c r="T392">
        <v>8</v>
      </c>
      <c r="U392">
        <v>1</v>
      </c>
      <c r="V392"/>
      <c r="W392">
        <v>9</v>
      </c>
    </row>
    <row r="393" spans="1:23" x14ac:dyDescent="0.35">
      <c r="A393" s="47">
        <v>1</v>
      </c>
      <c r="B393" s="47">
        <v>2697</v>
      </c>
      <c r="C393" s="47" t="s">
        <v>818</v>
      </c>
      <c r="D393" s="48">
        <v>45363</v>
      </c>
      <c r="E393" s="48">
        <v>45363</v>
      </c>
      <c r="F393" s="47">
        <v>4</v>
      </c>
      <c r="G393" s="49">
        <v>0</v>
      </c>
      <c r="H393" s="48">
        <v>45366</v>
      </c>
      <c r="I393" s="47" t="s">
        <v>1601</v>
      </c>
      <c r="J393" s="47" t="s">
        <v>1599</v>
      </c>
      <c r="K393" s="47">
        <v>0</v>
      </c>
      <c r="L393" s="47" t="s">
        <v>1598</v>
      </c>
      <c r="Q393">
        <v>2399</v>
      </c>
      <c r="R393" t="s">
        <v>648</v>
      </c>
      <c r="S393"/>
      <c r="T393">
        <v>3</v>
      </c>
      <c r="U393">
        <v>6</v>
      </c>
      <c r="V393"/>
      <c r="W393">
        <v>9</v>
      </c>
    </row>
    <row r="394" spans="1:23" x14ac:dyDescent="0.35">
      <c r="A394" s="47">
        <v>1</v>
      </c>
      <c r="B394" s="47">
        <v>2073</v>
      </c>
      <c r="C394" s="47" t="s">
        <v>364</v>
      </c>
      <c r="D394" s="48">
        <v>45362</v>
      </c>
      <c r="E394" s="48">
        <v>45362</v>
      </c>
      <c r="F394" s="47">
        <v>5</v>
      </c>
      <c r="G394" s="49">
        <v>0</v>
      </c>
      <c r="H394" s="48">
        <v>45366</v>
      </c>
      <c r="I394" s="47" t="s">
        <v>1601</v>
      </c>
      <c r="J394" s="47" t="s">
        <v>1599</v>
      </c>
      <c r="K394" s="47">
        <v>0</v>
      </c>
      <c r="L394" s="47" t="s">
        <v>1598</v>
      </c>
      <c r="Q394">
        <v>2403</v>
      </c>
      <c r="R394" t="s">
        <v>651</v>
      </c>
      <c r="S394"/>
      <c r="T394">
        <v>1</v>
      </c>
      <c r="U394">
        <v>4</v>
      </c>
      <c r="V394"/>
      <c r="W394">
        <v>5</v>
      </c>
    </row>
    <row r="395" spans="1:23" x14ac:dyDescent="0.35">
      <c r="A395" s="47">
        <v>1</v>
      </c>
      <c r="B395" s="47">
        <v>2085</v>
      </c>
      <c r="C395" s="47" t="s">
        <v>377</v>
      </c>
      <c r="D395" s="48">
        <v>45366</v>
      </c>
      <c r="E395" s="48">
        <v>45366</v>
      </c>
      <c r="F395" s="47">
        <v>1</v>
      </c>
      <c r="G395" s="49">
        <v>0</v>
      </c>
      <c r="H395" s="48">
        <v>45366</v>
      </c>
      <c r="I395" s="47" t="s">
        <v>1600</v>
      </c>
      <c r="J395" s="47" t="s">
        <v>1599</v>
      </c>
      <c r="K395" s="47">
        <v>0</v>
      </c>
      <c r="L395" s="47" t="s">
        <v>1598</v>
      </c>
      <c r="Q395">
        <v>2404</v>
      </c>
      <c r="R395" t="s">
        <v>1427</v>
      </c>
      <c r="S395"/>
      <c r="T395">
        <v>8</v>
      </c>
      <c r="U395">
        <v>1</v>
      </c>
      <c r="V395"/>
      <c r="W395">
        <v>9</v>
      </c>
    </row>
    <row r="396" spans="1:23" x14ac:dyDescent="0.35">
      <c r="A396" s="47">
        <v>1</v>
      </c>
      <c r="B396" s="47">
        <v>2264</v>
      </c>
      <c r="C396" s="47" t="s">
        <v>519</v>
      </c>
      <c r="D396" s="48">
        <v>45366</v>
      </c>
      <c r="E396" s="48">
        <v>45366</v>
      </c>
      <c r="F396" s="47">
        <v>1</v>
      </c>
      <c r="G396" s="49">
        <v>0</v>
      </c>
      <c r="H396" s="48">
        <v>45366</v>
      </c>
      <c r="I396" s="47" t="s">
        <v>1600</v>
      </c>
      <c r="J396" s="47" t="s">
        <v>1599</v>
      </c>
      <c r="K396" s="47">
        <v>0</v>
      </c>
      <c r="L396" s="47" t="s">
        <v>1598</v>
      </c>
      <c r="Q396">
        <v>2406</v>
      </c>
      <c r="R396" t="s">
        <v>1429</v>
      </c>
      <c r="S396"/>
      <c r="T396"/>
      <c r="U396">
        <v>4</v>
      </c>
      <c r="V396"/>
      <c r="W396">
        <v>4</v>
      </c>
    </row>
    <row r="397" spans="1:23" x14ac:dyDescent="0.35">
      <c r="A397" s="47">
        <v>1</v>
      </c>
      <c r="B397" s="47">
        <v>2284</v>
      </c>
      <c r="C397" s="47" t="s">
        <v>540</v>
      </c>
      <c r="D397" s="48">
        <v>45366</v>
      </c>
      <c r="E397" s="48">
        <v>45366</v>
      </c>
      <c r="F397" s="47">
        <v>1</v>
      </c>
      <c r="G397" s="49">
        <v>0</v>
      </c>
      <c r="H397" s="48">
        <v>45366</v>
      </c>
      <c r="I397" s="47" t="s">
        <v>1600</v>
      </c>
      <c r="J397" s="47" t="s">
        <v>1599</v>
      </c>
      <c r="K397" s="47">
        <v>0</v>
      </c>
      <c r="L397" s="47" t="s">
        <v>1598</v>
      </c>
      <c r="Q397">
        <v>2407</v>
      </c>
      <c r="R397" t="s">
        <v>1430</v>
      </c>
      <c r="S397"/>
      <c r="T397">
        <v>1</v>
      </c>
      <c r="U397"/>
      <c r="V397"/>
      <c r="W397">
        <v>1</v>
      </c>
    </row>
    <row r="398" spans="1:23" x14ac:dyDescent="0.35">
      <c r="A398" s="47">
        <v>1</v>
      </c>
      <c r="B398" s="47">
        <v>2320</v>
      </c>
      <c r="C398" s="47" t="s">
        <v>575</v>
      </c>
      <c r="D398" s="48">
        <v>45366</v>
      </c>
      <c r="E398" s="48">
        <v>45366</v>
      </c>
      <c r="F398" s="47">
        <v>1</v>
      </c>
      <c r="G398" s="49">
        <v>0</v>
      </c>
      <c r="H398" s="48">
        <v>45366</v>
      </c>
      <c r="I398" s="47" t="s">
        <v>1600</v>
      </c>
      <c r="J398" s="47" t="s">
        <v>1599</v>
      </c>
      <c r="K398" s="47">
        <v>0</v>
      </c>
      <c r="L398" s="47" t="s">
        <v>1598</v>
      </c>
      <c r="Q398">
        <v>2409</v>
      </c>
      <c r="R398" t="s">
        <v>1432</v>
      </c>
      <c r="S398"/>
      <c r="T398"/>
      <c r="U398">
        <v>1</v>
      </c>
      <c r="V398"/>
      <c r="W398">
        <v>1</v>
      </c>
    </row>
    <row r="399" spans="1:23" x14ac:dyDescent="0.35">
      <c r="A399" s="47">
        <v>1</v>
      </c>
      <c r="B399" s="47">
        <v>2354</v>
      </c>
      <c r="C399" s="47" t="s">
        <v>603</v>
      </c>
      <c r="D399" s="48">
        <v>45366</v>
      </c>
      <c r="E399" s="48">
        <v>45366</v>
      </c>
      <c r="F399" s="47">
        <v>1</v>
      </c>
      <c r="G399" s="49">
        <v>0</v>
      </c>
      <c r="H399" s="48">
        <v>45366</v>
      </c>
      <c r="I399" s="47" t="s">
        <v>1600</v>
      </c>
      <c r="J399" s="47" t="s">
        <v>1599</v>
      </c>
      <c r="K399" s="47">
        <v>0</v>
      </c>
      <c r="L399" s="47" t="s">
        <v>1598</v>
      </c>
      <c r="Q399">
        <v>2412</v>
      </c>
      <c r="R399" t="s">
        <v>1435</v>
      </c>
      <c r="S399"/>
      <c r="T399">
        <v>9</v>
      </c>
      <c r="U399"/>
      <c r="V399"/>
      <c r="W399">
        <v>9</v>
      </c>
    </row>
    <row r="400" spans="1:23" x14ac:dyDescent="0.35">
      <c r="A400" s="47">
        <v>1</v>
      </c>
      <c r="B400" s="47">
        <v>2380</v>
      </c>
      <c r="C400" s="47" t="s">
        <v>629</v>
      </c>
      <c r="D400" s="48">
        <v>45366</v>
      </c>
      <c r="E400" s="48">
        <v>45366</v>
      </c>
      <c r="F400" s="47">
        <v>1</v>
      </c>
      <c r="G400" s="49">
        <v>0</v>
      </c>
      <c r="H400" s="48">
        <v>45366</v>
      </c>
      <c r="I400" s="47" t="s">
        <v>1600</v>
      </c>
      <c r="J400" s="47" t="s">
        <v>1599</v>
      </c>
      <c r="K400" s="47">
        <v>0</v>
      </c>
      <c r="L400" s="47" t="s">
        <v>1598</v>
      </c>
      <c r="Q400">
        <v>2413</v>
      </c>
      <c r="R400" t="s">
        <v>1436</v>
      </c>
      <c r="S400"/>
      <c r="T400">
        <v>7</v>
      </c>
      <c r="U400"/>
      <c r="V400"/>
      <c r="W400">
        <v>7</v>
      </c>
    </row>
    <row r="401" spans="1:23" x14ac:dyDescent="0.35">
      <c r="A401" s="47">
        <v>1</v>
      </c>
      <c r="B401" s="47">
        <v>2593</v>
      </c>
      <c r="C401" s="47" t="s">
        <v>800</v>
      </c>
      <c r="D401" s="48">
        <v>45366</v>
      </c>
      <c r="E401" s="48">
        <v>45366</v>
      </c>
      <c r="F401" s="47">
        <v>1</v>
      </c>
      <c r="G401" s="49">
        <v>0</v>
      </c>
      <c r="H401" s="48">
        <v>45366</v>
      </c>
      <c r="I401" s="47" t="s">
        <v>1600</v>
      </c>
      <c r="J401" s="47" t="s">
        <v>1599</v>
      </c>
      <c r="K401" s="47">
        <v>0</v>
      </c>
      <c r="L401" s="47" t="s">
        <v>1598</v>
      </c>
      <c r="Q401">
        <v>2414</v>
      </c>
      <c r="R401" t="s">
        <v>1437</v>
      </c>
      <c r="S401"/>
      <c r="T401">
        <v>7</v>
      </c>
      <c r="U401"/>
      <c r="V401"/>
      <c r="W401">
        <v>7</v>
      </c>
    </row>
    <row r="402" spans="1:23" x14ac:dyDescent="0.35">
      <c r="A402" s="47">
        <v>1</v>
      </c>
      <c r="B402" s="47">
        <v>2059</v>
      </c>
      <c r="C402" s="47" t="s">
        <v>349</v>
      </c>
      <c r="D402" s="48">
        <v>45365</v>
      </c>
      <c r="E402" s="48">
        <v>45365</v>
      </c>
      <c r="F402" s="47">
        <v>2</v>
      </c>
      <c r="G402" s="49">
        <v>0</v>
      </c>
      <c r="H402" s="48">
        <v>45366</v>
      </c>
      <c r="I402" s="47" t="s">
        <v>1600</v>
      </c>
      <c r="J402" s="47" t="s">
        <v>1599</v>
      </c>
      <c r="K402" s="47">
        <v>0</v>
      </c>
      <c r="L402" s="47" t="s">
        <v>1598</v>
      </c>
      <c r="Q402">
        <v>2415</v>
      </c>
      <c r="R402" t="s">
        <v>1438</v>
      </c>
      <c r="S402"/>
      <c r="T402">
        <v>7</v>
      </c>
      <c r="U402"/>
      <c r="V402"/>
      <c r="W402">
        <v>7</v>
      </c>
    </row>
    <row r="403" spans="1:23" x14ac:dyDescent="0.35">
      <c r="A403" s="47">
        <v>1</v>
      </c>
      <c r="B403" s="47">
        <v>4064</v>
      </c>
      <c r="C403" s="47" t="s">
        <v>1083</v>
      </c>
      <c r="D403" s="48">
        <v>45365</v>
      </c>
      <c r="E403" s="48">
        <v>45365</v>
      </c>
      <c r="F403" s="47">
        <v>2</v>
      </c>
      <c r="G403" s="49">
        <v>0</v>
      </c>
      <c r="H403" s="48">
        <v>45366</v>
      </c>
      <c r="I403" s="47" t="s">
        <v>1600</v>
      </c>
      <c r="J403" s="47" t="s">
        <v>1599</v>
      </c>
      <c r="K403" s="47">
        <v>0</v>
      </c>
      <c r="L403" s="47" t="s">
        <v>1598</v>
      </c>
      <c r="Q403">
        <v>2416</v>
      </c>
      <c r="R403" t="s">
        <v>1439</v>
      </c>
      <c r="S403"/>
      <c r="T403">
        <v>7</v>
      </c>
      <c r="U403"/>
      <c r="V403"/>
      <c r="W403">
        <v>7</v>
      </c>
    </row>
    <row r="404" spans="1:23" x14ac:dyDescent="0.35">
      <c r="A404" s="47">
        <v>1</v>
      </c>
      <c r="B404" s="47">
        <v>4100</v>
      </c>
      <c r="C404" s="47" t="s">
        <v>1100</v>
      </c>
      <c r="D404" s="48">
        <v>45365</v>
      </c>
      <c r="E404" s="48">
        <v>45365</v>
      </c>
      <c r="F404" s="47">
        <v>2</v>
      </c>
      <c r="G404" s="49">
        <v>0</v>
      </c>
      <c r="H404" s="48">
        <v>45366</v>
      </c>
      <c r="I404" s="47" t="s">
        <v>1600</v>
      </c>
      <c r="J404" s="47" t="s">
        <v>1599</v>
      </c>
      <c r="K404" s="47">
        <v>0</v>
      </c>
      <c r="L404" s="47" t="s">
        <v>1598</v>
      </c>
      <c r="Q404">
        <v>2417</v>
      </c>
      <c r="R404" t="s">
        <v>1440</v>
      </c>
      <c r="S404"/>
      <c r="T404">
        <v>5</v>
      </c>
      <c r="U404"/>
      <c r="V404"/>
      <c r="W404">
        <v>5</v>
      </c>
    </row>
    <row r="405" spans="1:23" x14ac:dyDescent="0.35">
      <c r="A405" s="47">
        <v>1</v>
      </c>
      <c r="B405" s="47">
        <v>2343</v>
      </c>
      <c r="C405" s="47" t="s">
        <v>593</v>
      </c>
      <c r="D405" s="48">
        <v>45364</v>
      </c>
      <c r="E405" s="48">
        <v>45364</v>
      </c>
      <c r="F405" s="47">
        <v>3</v>
      </c>
      <c r="G405" s="49">
        <v>0</v>
      </c>
      <c r="H405" s="48">
        <v>45366</v>
      </c>
      <c r="I405" s="47" t="s">
        <v>1600</v>
      </c>
      <c r="J405" s="47" t="s">
        <v>1599</v>
      </c>
      <c r="K405" s="47">
        <v>0</v>
      </c>
      <c r="L405" s="47" t="s">
        <v>1598</v>
      </c>
      <c r="Q405">
        <v>2420</v>
      </c>
      <c r="R405" t="s">
        <v>1443</v>
      </c>
      <c r="S405"/>
      <c r="T405">
        <v>7</v>
      </c>
      <c r="U405"/>
      <c r="V405"/>
      <c r="W405">
        <v>7</v>
      </c>
    </row>
    <row r="406" spans="1:23" x14ac:dyDescent="0.35">
      <c r="A406" s="47">
        <v>1</v>
      </c>
      <c r="B406" s="47">
        <v>2106</v>
      </c>
      <c r="C406" s="47" t="s">
        <v>401</v>
      </c>
      <c r="D406" s="48">
        <v>45361</v>
      </c>
      <c r="E406" s="48">
        <v>45361</v>
      </c>
      <c r="F406" s="47">
        <v>6</v>
      </c>
      <c r="G406" s="49">
        <v>0</v>
      </c>
      <c r="H406" s="48">
        <v>45366</v>
      </c>
      <c r="I406" s="47" t="s">
        <v>1600</v>
      </c>
      <c r="J406" s="47" t="s">
        <v>1599</v>
      </c>
      <c r="K406" s="47">
        <v>0</v>
      </c>
      <c r="L406" s="47" t="s">
        <v>1598</v>
      </c>
      <c r="Q406">
        <v>2501</v>
      </c>
      <c r="R406" t="s">
        <v>652</v>
      </c>
      <c r="S406"/>
      <c r="T406">
        <v>1</v>
      </c>
      <c r="U406"/>
      <c r="V406"/>
      <c r="W406">
        <v>1</v>
      </c>
    </row>
    <row r="407" spans="1:23" x14ac:dyDescent="0.35">
      <c r="A407" s="47">
        <v>1</v>
      </c>
      <c r="B407" s="47">
        <v>2588</v>
      </c>
      <c r="C407" s="47" t="s">
        <v>795</v>
      </c>
      <c r="D407" s="48">
        <v>45366</v>
      </c>
      <c r="E407" s="48">
        <v>45366</v>
      </c>
      <c r="F407" s="47">
        <v>1</v>
      </c>
      <c r="G407" s="49">
        <v>0</v>
      </c>
      <c r="H407" s="48">
        <v>45366</v>
      </c>
      <c r="I407" s="47" t="s">
        <v>1601</v>
      </c>
      <c r="J407" s="47" t="s">
        <v>1599</v>
      </c>
      <c r="L407" s="47" t="s">
        <v>1598</v>
      </c>
      <c r="Q407">
        <v>2504</v>
      </c>
      <c r="R407" t="s">
        <v>662</v>
      </c>
      <c r="S407"/>
      <c r="T407">
        <v>1</v>
      </c>
      <c r="U407"/>
      <c r="V407"/>
      <c r="W407">
        <v>1</v>
      </c>
    </row>
    <row r="408" spans="1:23" x14ac:dyDescent="0.35">
      <c r="A408" s="47">
        <v>1</v>
      </c>
      <c r="B408" s="47">
        <v>2389</v>
      </c>
      <c r="C408" s="47" t="s">
        <v>638</v>
      </c>
      <c r="D408" s="48">
        <v>45366</v>
      </c>
      <c r="E408" s="48">
        <v>45366</v>
      </c>
      <c r="F408" s="47">
        <v>1</v>
      </c>
      <c r="G408" s="49">
        <v>0</v>
      </c>
      <c r="H408" s="48">
        <v>45366</v>
      </c>
      <c r="I408" s="47" t="s">
        <v>1601</v>
      </c>
      <c r="J408" s="47" t="s">
        <v>1599</v>
      </c>
      <c r="L408" s="47" t="s">
        <v>1598</v>
      </c>
      <c r="Q408">
        <v>2505</v>
      </c>
      <c r="R408" t="s">
        <v>664</v>
      </c>
      <c r="S408"/>
      <c r="T408">
        <v>1</v>
      </c>
      <c r="U408"/>
      <c r="V408"/>
      <c r="W408">
        <v>1</v>
      </c>
    </row>
    <row r="409" spans="1:23" x14ac:dyDescent="0.35">
      <c r="A409" s="47">
        <v>1</v>
      </c>
      <c r="B409" s="47">
        <v>2286</v>
      </c>
      <c r="C409" s="47" t="s">
        <v>541</v>
      </c>
      <c r="D409" s="48">
        <v>45365</v>
      </c>
      <c r="E409" s="48">
        <v>45365</v>
      </c>
      <c r="F409" s="47">
        <v>2</v>
      </c>
      <c r="G409" s="49">
        <v>0</v>
      </c>
      <c r="H409" s="48">
        <v>45366</v>
      </c>
      <c r="I409" s="47" t="s">
        <v>1601</v>
      </c>
      <c r="J409" s="47" t="s">
        <v>1599</v>
      </c>
      <c r="L409" s="47" t="s">
        <v>1598</v>
      </c>
      <c r="Q409">
        <v>2506</v>
      </c>
      <c r="R409" t="s">
        <v>667</v>
      </c>
      <c r="S409"/>
      <c r="T409">
        <v>1</v>
      </c>
      <c r="U409">
        <v>2</v>
      </c>
      <c r="V409">
        <v>1</v>
      </c>
      <c r="W409">
        <v>4</v>
      </c>
    </row>
    <row r="410" spans="1:23" x14ac:dyDescent="0.35">
      <c r="A410" s="47">
        <v>1</v>
      </c>
      <c r="B410" s="47">
        <v>2579</v>
      </c>
      <c r="C410" s="47" t="s">
        <v>783</v>
      </c>
      <c r="D410" s="48">
        <v>45382</v>
      </c>
      <c r="E410" s="48">
        <v>45382</v>
      </c>
      <c r="F410" s="47">
        <v>1</v>
      </c>
      <c r="G410" s="49">
        <v>0</v>
      </c>
      <c r="H410" s="48">
        <v>45382</v>
      </c>
      <c r="I410" s="47" t="s">
        <v>1601</v>
      </c>
      <c r="J410" s="47" t="s">
        <v>1607</v>
      </c>
      <c r="L410" s="47" t="s">
        <v>1598</v>
      </c>
      <c r="Q410">
        <v>2509</v>
      </c>
      <c r="R410" t="s">
        <v>672</v>
      </c>
      <c r="S410"/>
      <c r="T410">
        <v>1</v>
      </c>
      <c r="U410"/>
      <c r="V410"/>
      <c r="W410">
        <v>1</v>
      </c>
    </row>
    <row r="411" spans="1:23" x14ac:dyDescent="0.35">
      <c r="A411" s="47">
        <v>1</v>
      </c>
      <c r="B411" s="47">
        <v>1103</v>
      </c>
      <c r="C411" s="47" t="s">
        <v>44</v>
      </c>
      <c r="D411" s="48">
        <v>45382</v>
      </c>
      <c r="E411" s="48">
        <v>45382</v>
      </c>
      <c r="F411" s="47">
        <v>1</v>
      </c>
      <c r="G411" s="49">
        <v>0</v>
      </c>
      <c r="H411" s="48">
        <v>45382</v>
      </c>
      <c r="I411" s="47" t="s">
        <v>1601</v>
      </c>
      <c r="J411" s="47" t="s">
        <v>1603</v>
      </c>
      <c r="K411" s="47">
        <v>0</v>
      </c>
      <c r="L411" s="47" t="s">
        <v>1598</v>
      </c>
      <c r="Q411">
        <v>2521</v>
      </c>
      <c r="R411" t="s">
        <v>1446</v>
      </c>
      <c r="S411"/>
      <c r="T411">
        <v>6</v>
      </c>
      <c r="U411"/>
      <c r="V411"/>
      <c r="W411">
        <v>6</v>
      </c>
    </row>
    <row r="412" spans="1:23" x14ac:dyDescent="0.35">
      <c r="A412" s="47">
        <v>1</v>
      </c>
      <c r="B412" s="47">
        <v>1109</v>
      </c>
      <c r="C412" s="47" t="s">
        <v>55</v>
      </c>
      <c r="D412" s="48">
        <v>45382</v>
      </c>
      <c r="E412" s="48">
        <v>45382</v>
      </c>
      <c r="F412" s="47">
        <v>1</v>
      </c>
      <c r="G412" s="49">
        <v>0</v>
      </c>
      <c r="H412" s="48">
        <v>45382</v>
      </c>
      <c r="I412" s="47" t="s">
        <v>1601</v>
      </c>
      <c r="J412" s="47" t="s">
        <v>1603</v>
      </c>
      <c r="K412" s="47">
        <v>0</v>
      </c>
      <c r="L412" s="47" t="s">
        <v>1598</v>
      </c>
      <c r="Q412">
        <v>2522</v>
      </c>
      <c r="R412" t="s">
        <v>694</v>
      </c>
      <c r="S412"/>
      <c r="T412"/>
      <c r="U412">
        <v>1</v>
      </c>
      <c r="V412"/>
      <c r="W412">
        <v>1</v>
      </c>
    </row>
    <row r="413" spans="1:23" x14ac:dyDescent="0.35">
      <c r="A413" s="47">
        <v>1</v>
      </c>
      <c r="B413" s="47">
        <v>1120</v>
      </c>
      <c r="C413" s="47" t="s">
        <v>67</v>
      </c>
      <c r="D413" s="48">
        <v>45382</v>
      </c>
      <c r="E413" s="48">
        <v>45382</v>
      </c>
      <c r="F413" s="47">
        <v>1</v>
      </c>
      <c r="G413" s="49">
        <v>0</v>
      </c>
      <c r="H413" s="48">
        <v>45382</v>
      </c>
      <c r="I413" s="47" t="s">
        <v>1601</v>
      </c>
      <c r="J413" s="47" t="s">
        <v>1603</v>
      </c>
      <c r="K413" s="47">
        <v>0</v>
      </c>
      <c r="L413" s="47" t="s">
        <v>1598</v>
      </c>
      <c r="Q413">
        <v>2524</v>
      </c>
      <c r="R413" t="s">
        <v>697</v>
      </c>
      <c r="S413"/>
      <c r="T413">
        <v>1</v>
      </c>
      <c r="U413"/>
      <c r="V413"/>
      <c r="W413">
        <v>1</v>
      </c>
    </row>
    <row r="414" spans="1:23" x14ac:dyDescent="0.35">
      <c r="A414" s="47">
        <v>1</v>
      </c>
      <c r="B414" s="47">
        <v>1121</v>
      </c>
      <c r="C414" s="47" t="s">
        <v>68</v>
      </c>
      <c r="D414" s="48">
        <v>45382</v>
      </c>
      <c r="E414" s="48">
        <v>45382</v>
      </c>
      <c r="F414" s="47">
        <v>1</v>
      </c>
      <c r="G414" s="49">
        <v>0</v>
      </c>
      <c r="H414" s="48">
        <v>45382</v>
      </c>
      <c r="I414" s="47" t="s">
        <v>1601</v>
      </c>
      <c r="J414" s="47" t="s">
        <v>1603</v>
      </c>
      <c r="K414" s="47">
        <v>0</v>
      </c>
      <c r="L414" s="47" t="s">
        <v>1598</v>
      </c>
      <c r="Q414">
        <v>2538</v>
      </c>
      <c r="R414" t="s">
        <v>723</v>
      </c>
      <c r="S414"/>
      <c r="T414">
        <v>1</v>
      </c>
      <c r="U414"/>
      <c r="V414"/>
      <c r="W414">
        <v>1</v>
      </c>
    </row>
    <row r="415" spans="1:23" x14ac:dyDescent="0.35">
      <c r="A415" s="47">
        <v>1</v>
      </c>
      <c r="B415" s="47">
        <v>1125</v>
      </c>
      <c r="C415" s="47" t="s">
        <v>71</v>
      </c>
      <c r="D415" s="48">
        <v>45382</v>
      </c>
      <c r="E415" s="48">
        <v>45382</v>
      </c>
      <c r="F415" s="47">
        <v>1</v>
      </c>
      <c r="G415" s="49">
        <v>0</v>
      </c>
      <c r="H415" s="48">
        <v>45382</v>
      </c>
      <c r="I415" s="47" t="s">
        <v>1601</v>
      </c>
      <c r="J415" s="47" t="s">
        <v>1603</v>
      </c>
      <c r="K415" s="47">
        <v>0</v>
      </c>
      <c r="L415" s="47" t="s">
        <v>1598</v>
      </c>
      <c r="Q415">
        <v>2540</v>
      </c>
      <c r="R415" t="s">
        <v>727</v>
      </c>
      <c r="S415"/>
      <c r="T415">
        <v>1</v>
      </c>
      <c r="U415"/>
      <c r="V415"/>
      <c r="W415">
        <v>1</v>
      </c>
    </row>
    <row r="416" spans="1:23" x14ac:dyDescent="0.35">
      <c r="A416" s="47">
        <v>1</v>
      </c>
      <c r="B416" s="47">
        <v>1139</v>
      </c>
      <c r="C416" s="47" t="s">
        <v>84</v>
      </c>
      <c r="D416" s="48">
        <v>45382</v>
      </c>
      <c r="E416" s="48">
        <v>45382</v>
      </c>
      <c r="F416" s="47">
        <v>1</v>
      </c>
      <c r="G416" s="49">
        <v>0</v>
      </c>
      <c r="H416" s="48">
        <v>45382</v>
      </c>
      <c r="I416" s="47" t="s">
        <v>1601</v>
      </c>
      <c r="J416" s="47" t="s">
        <v>1603</v>
      </c>
      <c r="K416" s="47">
        <v>0</v>
      </c>
      <c r="L416" s="47" t="s">
        <v>1598</v>
      </c>
      <c r="Q416">
        <v>2542</v>
      </c>
      <c r="R416" t="s">
        <v>732</v>
      </c>
      <c r="S416"/>
      <c r="T416">
        <v>61</v>
      </c>
      <c r="U416"/>
      <c r="V416"/>
      <c r="W416">
        <v>61</v>
      </c>
    </row>
    <row r="417" spans="1:23" x14ac:dyDescent="0.35">
      <c r="A417" s="47">
        <v>1</v>
      </c>
      <c r="B417" s="47">
        <v>1155</v>
      </c>
      <c r="C417" s="47" t="s">
        <v>100</v>
      </c>
      <c r="D417" s="48">
        <v>45382</v>
      </c>
      <c r="E417" s="48">
        <v>45382</v>
      </c>
      <c r="F417" s="47">
        <v>1</v>
      </c>
      <c r="G417" s="49">
        <v>0</v>
      </c>
      <c r="H417" s="48">
        <v>45382</v>
      </c>
      <c r="I417" s="47" t="s">
        <v>1601</v>
      </c>
      <c r="J417" s="47" t="s">
        <v>1603</v>
      </c>
      <c r="K417" s="47">
        <v>0</v>
      </c>
      <c r="L417" s="47" t="s">
        <v>1598</v>
      </c>
      <c r="Q417">
        <v>2547</v>
      </c>
      <c r="R417" t="s">
        <v>740</v>
      </c>
      <c r="S417"/>
      <c r="T417"/>
      <c r="U417"/>
      <c r="V417">
        <v>1</v>
      </c>
      <c r="W417">
        <v>1</v>
      </c>
    </row>
    <row r="418" spans="1:23" x14ac:dyDescent="0.35">
      <c r="A418" s="47">
        <v>1</v>
      </c>
      <c r="B418" s="47">
        <v>1162</v>
      </c>
      <c r="C418" s="47" t="s">
        <v>106</v>
      </c>
      <c r="D418" s="48">
        <v>45382</v>
      </c>
      <c r="E418" s="48">
        <v>45382</v>
      </c>
      <c r="F418" s="47">
        <v>1</v>
      </c>
      <c r="G418" s="49">
        <v>0</v>
      </c>
      <c r="H418" s="48">
        <v>45382</v>
      </c>
      <c r="I418" s="47" t="s">
        <v>1601</v>
      </c>
      <c r="J418" s="47" t="s">
        <v>1603</v>
      </c>
      <c r="K418" s="47">
        <v>0</v>
      </c>
      <c r="L418" s="47" t="s">
        <v>1598</v>
      </c>
      <c r="Q418">
        <v>2561</v>
      </c>
      <c r="R418" t="s">
        <v>751</v>
      </c>
      <c r="S418"/>
      <c r="T418">
        <v>2</v>
      </c>
      <c r="U418"/>
      <c r="V418"/>
      <c r="W418">
        <v>2</v>
      </c>
    </row>
    <row r="419" spans="1:23" x14ac:dyDescent="0.35">
      <c r="A419" s="47">
        <v>1</v>
      </c>
      <c r="B419" s="47">
        <v>1165</v>
      </c>
      <c r="C419" s="47" t="s">
        <v>109</v>
      </c>
      <c r="D419" s="48">
        <v>45382</v>
      </c>
      <c r="E419" s="48">
        <v>45382</v>
      </c>
      <c r="F419" s="47">
        <v>1</v>
      </c>
      <c r="G419" s="49">
        <v>0</v>
      </c>
      <c r="H419" s="48">
        <v>45382</v>
      </c>
      <c r="I419" s="47" t="s">
        <v>1601</v>
      </c>
      <c r="J419" s="47" t="s">
        <v>1603</v>
      </c>
      <c r="K419" s="47">
        <v>0</v>
      </c>
      <c r="L419" s="47" t="s">
        <v>1598</v>
      </c>
      <c r="Q419">
        <v>2564</v>
      </c>
      <c r="R419" t="s">
        <v>757</v>
      </c>
      <c r="S419"/>
      <c r="T419">
        <v>4</v>
      </c>
      <c r="U419"/>
      <c r="V419"/>
      <c r="W419">
        <v>4</v>
      </c>
    </row>
    <row r="420" spans="1:23" x14ac:dyDescent="0.35">
      <c r="A420" s="47">
        <v>1</v>
      </c>
      <c r="B420" s="47">
        <v>1196</v>
      </c>
      <c r="C420" s="47" t="s">
        <v>146</v>
      </c>
      <c r="D420" s="48">
        <v>45382</v>
      </c>
      <c r="E420" s="48">
        <v>45382</v>
      </c>
      <c r="F420" s="47">
        <v>1</v>
      </c>
      <c r="G420" s="49">
        <v>0</v>
      </c>
      <c r="H420" s="48">
        <v>45382</v>
      </c>
      <c r="I420" s="47" t="s">
        <v>1601</v>
      </c>
      <c r="J420" s="47" t="s">
        <v>1603</v>
      </c>
      <c r="K420" s="47">
        <v>0</v>
      </c>
      <c r="L420" s="47" t="s">
        <v>1598</v>
      </c>
      <c r="Q420">
        <v>2569</v>
      </c>
      <c r="R420" t="s">
        <v>768</v>
      </c>
      <c r="S420"/>
      <c r="T420">
        <v>1</v>
      </c>
      <c r="U420"/>
      <c r="V420"/>
      <c r="W420">
        <v>1</v>
      </c>
    </row>
    <row r="421" spans="1:23" x14ac:dyDescent="0.35">
      <c r="A421" s="47">
        <v>1</v>
      </c>
      <c r="B421" s="47">
        <v>1203</v>
      </c>
      <c r="C421" s="47" t="s">
        <v>154</v>
      </c>
      <c r="D421" s="48">
        <v>45382</v>
      </c>
      <c r="E421" s="48">
        <v>45382</v>
      </c>
      <c r="F421" s="47">
        <v>1</v>
      </c>
      <c r="G421" s="49">
        <v>0</v>
      </c>
      <c r="H421" s="48">
        <v>45382</v>
      </c>
      <c r="I421" s="47" t="s">
        <v>1601</v>
      </c>
      <c r="J421" s="47" t="s">
        <v>1603</v>
      </c>
      <c r="K421" s="47">
        <v>0</v>
      </c>
      <c r="L421" s="47" t="s">
        <v>1598</v>
      </c>
      <c r="Q421">
        <v>2572</v>
      </c>
      <c r="R421" t="s">
        <v>774</v>
      </c>
      <c r="S421"/>
      <c r="T421">
        <v>2</v>
      </c>
      <c r="U421"/>
      <c r="V421">
        <v>2</v>
      </c>
      <c r="W421">
        <v>4</v>
      </c>
    </row>
    <row r="422" spans="1:23" x14ac:dyDescent="0.35">
      <c r="A422" s="47">
        <v>1</v>
      </c>
      <c r="B422" s="47">
        <v>1213</v>
      </c>
      <c r="C422" s="47" t="s">
        <v>1612</v>
      </c>
      <c r="D422" s="48">
        <v>45382</v>
      </c>
      <c r="E422" s="48">
        <v>45382</v>
      </c>
      <c r="F422" s="47">
        <v>1</v>
      </c>
      <c r="G422" s="49">
        <v>0</v>
      </c>
      <c r="H422" s="48">
        <v>45382</v>
      </c>
      <c r="I422" s="47" t="s">
        <v>1601</v>
      </c>
      <c r="J422" s="47" t="s">
        <v>1603</v>
      </c>
      <c r="K422" s="47">
        <v>0</v>
      </c>
      <c r="L422" s="47" t="s">
        <v>1598</v>
      </c>
      <c r="Q422">
        <v>2573</v>
      </c>
      <c r="R422" t="s">
        <v>778</v>
      </c>
      <c r="S422"/>
      <c r="T422">
        <v>2</v>
      </c>
      <c r="U422">
        <v>3</v>
      </c>
      <c r="V422"/>
      <c r="W422">
        <v>5</v>
      </c>
    </row>
    <row r="423" spans="1:23" x14ac:dyDescent="0.35">
      <c r="A423" s="47">
        <v>1</v>
      </c>
      <c r="B423" s="47">
        <v>1217</v>
      </c>
      <c r="C423" s="47" t="s">
        <v>177</v>
      </c>
      <c r="D423" s="48">
        <v>45382</v>
      </c>
      <c r="E423" s="48">
        <v>45382</v>
      </c>
      <c r="F423" s="47">
        <v>1</v>
      </c>
      <c r="G423" s="49">
        <v>0</v>
      </c>
      <c r="H423" s="48">
        <v>45382</v>
      </c>
      <c r="I423" s="47" t="s">
        <v>1601</v>
      </c>
      <c r="J423" s="47" t="s">
        <v>1603</v>
      </c>
      <c r="K423" s="47">
        <v>0</v>
      </c>
      <c r="L423" s="47" t="s">
        <v>1598</v>
      </c>
      <c r="Q423">
        <v>2577</v>
      </c>
      <c r="R423" t="s">
        <v>782</v>
      </c>
      <c r="S423"/>
      <c r="T423"/>
      <c r="U423">
        <v>4</v>
      </c>
      <c r="V423"/>
      <c r="W423">
        <v>4</v>
      </c>
    </row>
    <row r="424" spans="1:23" x14ac:dyDescent="0.35">
      <c r="A424" s="47">
        <v>1</v>
      </c>
      <c r="B424" s="47">
        <v>1219</v>
      </c>
      <c r="C424" s="47" t="s">
        <v>181</v>
      </c>
      <c r="D424" s="48">
        <v>45382</v>
      </c>
      <c r="E424" s="48">
        <v>45382</v>
      </c>
      <c r="F424" s="47">
        <v>1</v>
      </c>
      <c r="G424" s="49">
        <v>0</v>
      </c>
      <c r="H424" s="48">
        <v>45382</v>
      </c>
      <c r="I424" s="47" t="s">
        <v>1601</v>
      </c>
      <c r="J424" s="47" t="s">
        <v>1603</v>
      </c>
      <c r="K424" s="47">
        <v>0</v>
      </c>
      <c r="L424" s="47" t="s">
        <v>1598</v>
      </c>
      <c r="Q424">
        <v>2579</v>
      </c>
      <c r="R424" t="s">
        <v>783</v>
      </c>
      <c r="S424"/>
      <c r="T424"/>
      <c r="U424">
        <v>1</v>
      </c>
      <c r="V424"/>
      <c r="W424">
        <v>1</v>
      </c>
    </row>
    <row r="425" spans="1:23" x14ac:dyDescent="0.35">
      <c r="A425" s="47">
        <v>1</v>
      </c>
      <c r="B425" s="47">
        <v>1301</v>
      </c>
      <c r="C425" s="47" t="s">
        <v>188</v>
      </c>
      <c r="D425" s="48">
        <v>45382</v>
      </c>
      <c r="E425" s="48">
        <v>45382</v>
      </c>
      <c r="F425" s="47">
        <v>1</v>
      </c>
      <c r="G425" s="49">
        <v>0</v>
      </c>
      <c r="H425" s="48">
        <v>45382</v>
      </c>
      <c r="I425" s="47" t="s">
        <v>1601</v>
      </c>
      <c r="J425" s="47" t="s">
        <v>1603</v>
      </c>
      <c r="K425" s="47">
        <v>0</v>
      </c>
      <c r="L425" s="47" t="s">
        <v>1598</v>
      </c>
      <c r="Q425">
        <v>2581</v>
      </c>
      <c r="R425" t="s">
        <v>785</v>
      </c>
      <c r="S425"/>
      <c r="T425"/>
      <c r="U425">
        <v>2</v>
      </c>
      <c r="V425"/>
      <c r="W425">
        <v>2</v>
      </c>
    </row>
    <row r="426" spans="1:23" x14ac:dyDescent="0.35">
      <c r="A426" s="47">
        <v>1</v>
      </c>
      <c r="B426" s="47">
        <v>1324</v>
      </c>
      <c r="C426" s="47" t="s">
        <v>217</v>
      </c>
      <c r="D426" s="48">
        <v>45382</v>
      </c>
      <c r="E426" s="48">
        <v>45382</v>
      </c>
      <c r="F426" s="47">
        <v>1</v>
      </c>
      <c r="G426" s="49">
        <v>0</v>
      </c>
      <c r="H426" s="48">
        <v>45382</v>
      </c>
      <c r="I426" s="47" t="s">
        <v>1601</v>
      </c>
      <c r="J426" s="47" t="s">
        <v>1603</v>
      </c>
      <c r="K426" s="47">
        <v>0</v>
      </c>
      <c r="L426" s="47" t="s">
        <v>1598</v>
      </c>
      <c r="Q426">
        <v>2582</v>
      </c>
      <c r="R426" t="s">
        <v>1448</v>
      </c>
      <c r="S426"/>
      <c r="T426">
        <v>6</v>
      </c>
      <c r="U426"/>
      <c r="V426"/>
      <c r="W426">
        <v>6</v>
      </c>
    </row>
    <row r="427" spans="1:23" x14ac:dyDescent="0.35">
      <c r="A427" s="47">
        <v>1</v>
      </c>
      <c r="B427" s="47">
        <v>1331</v>
      </c>
      <c r="C427" s="47" t="s">
        <v>222</v>
      </c>
      <c r="D427" s="48">
        <v>45382</v>
      </c>
      <c r="E427" s="48">
        <v>45382</v>
      </c>
      <c r="F427" s="47">
        <v>1</v>
      </c>
      <c r="G427" s="49">
        <v>0</v>
      </c>
      <c r="H427" s="48">
        <v>45382</v>
      </c>
      <c r="I427" s="47" t="s">
        <v>1601</v>
      </c>
      <c r="J427" s="47" t="s">
        <v>1603</v>
      </c>
      <c r="K427" s="47">
        <v>0</v>
      </c>
      <c r="L427" s="47" t="s">
        <v>1598</v>
      </c>
      <c r="Q427">
        <v>2586</v>
      </c>
      <c r="R427" t="s">
        <v>791</v>
      </c>
      <c r="S427"/>
      <c r="T427">
        <v>6</v>
      </c>
      <c r="U427"/>
      <c r="V427">
        <v>1</v>
      </c>
      <c r="W427">
        <v>7</v>
      </c>
    </row>
    <row r="428" spans="1:23" x14ac:dyDescent="0.35">
      <c r="A428" s="47">
        <v>1</v>
      </c>
      <c r="B428" s="47">
        <v>1345</v>
      </c>
      <c r="C428" s="47" t="s">
        <v>238</v>
      </c>
      <c r="D428" s="48">
        <v>45382</v>
      </c>
      <c r="E428" s="48">
        <v>45382</v>
      </c>
      <c r="F428" s="47">
        <v>1</v>
      </c>
      <c r="G428" s="49">
        <v>0</v>
      </c>
      <c r="H428" s="48">
        <v>45382</v>
      </c>
      <c r="I428" s="47" t="s">
        <v>1601</v>
      </c>
      <c r="J428" s="47" t="s">
        <v>1603</v>
      </c>
      <c r="K428" s="47">
        <v>0</v>
      </c>
      <c r="L428" s="47" t="s">
        <v>1598</v>
      </c>
      <c r="Q428">
        <v>2588</v>
      </c>
      <c r="R428" t="s">
        <v>795</v>
      </c>
      <c r="S428"/>
      <c r="T428">
        <v>1</v>
      </c>
      <c r="U428">
        <v>3</v>
      </c>
      <c r="V428"/>
      <c r="W428">
        <v>4</v>
      </c>
    </row>
    <row r="429" spans="1:23" x14ac:dyDescent="0.35">
      <c r="A429" s="47">
        <v>1</v>
      </c>
      <c r="B429" s="47">
        <v>1418</v>
      </c>
      <c r="C429" s="47" t="s">
        <v>260</v>
      </c>
      <c r="D429" s="48">
        <v>45382</v>
      </c>
      <c r="E429" s="48">
        <v>45382</v>
      </c>
      <c r="F429" s="47">
        <v>1</v>
      </c>
      <c r="G429" s="49">
        <v>0</v>
      </c>
      <c r="H429" s="48">
        <v>45382</v>
      </c>
      <c r="I429" s="47" t="s">
        <v>1601</v>
      </c>
      <c r="J429" s="47" t="s">
        <v>1603</v>
      </c>
      <c r="K429" s="47">
        <v>0</v>
      </c>
      <c r="L429" s="47" t="s">
        <v>1598</v>
      </c>
      <c r="Q429">
        <v>2589</v>
      </c>
      <c r="R429" t="s">
        <v>796</v>
      </c>
      <c r="S429"/>
      <c r="T429">
        <v>1</v>
      </c>
      <c r="U429"/>
      <c r="V429"/>
      <c r="W429">
        <v>1</v>
      </c>
    </row>
    <row r="430" spans="1:23" x14ac:dyDescent="0.35">
      <c r="A430" s="47">
        <v>1</v>
      </c>
      <c r="B430" s="47">
        <v>1427</v>
      </c>
      <c r="C430" s="47" t="s">
        <v>270</v>
      </c>
      <c r="D430" s="48">
        <v>45382</v>
      </c>
      <c r="E430" s="48">
        <v>45382</v>
      </c>
      <c r="F430" s="47">
        <v>1</v>
      </c>
      <c r="G430" s="49">
        <v>0</v>
      </c>
      <c r="H430" s="48">
        <v>45382</v>
      </c>
      <c r="I430" s="47" t="s">
        <v>1601</v>
      </c>
      <c r="J430" s="47" t="s">
        <v>1603</v>
      </c>
      <c r="K430" s="47">
        <v>0</v>
      </c>
      <c r="L430" s="47" t="s">
        <v>1598</v>
      </c>
      <c r="Q430">
        <v>2593</v>
      </c>
      <c r="R430" t="s">
        <v>800</v>
      </c>
      <c r="S430"/>
      <c r="T430">
        <v>5</v>
      </c>
      <c r="U430">
        <v>3</v>
      </c>
      <c r="V430"/>
      <c r="W430">
        <v>8</v>
      </c>
    </row>
    <row r="431" spans="1:23" x14ac:dyDescent="0.35">
      <c r="A431" s="47">
        <v>1</v>
      </c>
      <c r="B431" s="47">
        <v>3101</v>
      </c>
      <c r="C431" s="47" t="s">
        <v>949</v>
      </c>
      <c r="D431" s="48">
        <v>45382</v>
      </c>
      <c r="E431" s="48">
        <v>45382</v>
      </c>
      <c r="F431" s="47">
        <v>1</v>
      </c>
      <c r="G431" s="49">
        <v>0</v>
      </c>
      <c r="H431" s="48">
        <v>45382</v>
      </c>
      <c r="I431" s="47" t="s">
        <v>1601</v>
      </c>
      <c r="J431" s="47" t="s">
        <v>1603</v>
      </c>
      <c r="K431" s="47">
        <v>0</v>
      </c>
      <c r="L431" s="47" t="s">
        <v>1598</v>
      </c>
      <c r="Q431">
        <v>2597</v>
      </c>
      <c r="R431" t="s">
        <v>805</v>
      </c>
      <c r="S431"/>
      <c r="T431"/>
      <c r="U431">
        <v>1</v>
      </c>
      <c r="V431"/>
      <c r="W431">
        <v>1</v>
      </c>
    </row>
    <row r="432" spans="1:23" x14ac:dyDescent="0.35">
      <c r="A432" s="47">
        <v>1</v>
      </c>
      <c r="B432" s="47">
        <v>3158</v>
      </c>
      <c r="C432" s="47" t="s">
        <v>1020</v>
      </c>
      <c r="D432" s="48">
        <v>45382</v>
      </c>
      <c r="E432" s="48">
        <v>45382</v>
      </c>
      <c r="F432" s="47">
        <v>1</v>
      </c>
      <c r="G432" s="49">
        <v>0</v>
      </c>
      <c r="H432" s="48">
        <v>45382</v>
      </c>
      <c r="I432" s="47" t="s">
        <v>1601</v>
      </c>
      <c r="J432" s="47" t="s">
        <v>1603</v>
      </c>
      <c r="K432" s="47">
        <v>0</v>
      </c>
      <c r="L432" s="47" t="s">
        <v>1598</v>
      </c>
      <c r="Q432">
        <v>2603</v>
      </c>
      <c r="R432" t="s">
        <v>811</v>
      </c>
      <c r="S432"/>
      <c r="T432"/>
      <c r="U432">
        <v>3</v>
      </c>
      <c r="V432"/>
      <c r="W432">
        <v>3</v>
      </c>
    </row>
    <row r="433" spans="1:23" x14ac:dyDescent="0.35">
      <c r="A433" s="47">
        <v>1</v>
      </c>
      <c r="B433" s="47">
        <v>3174</v>
      </c>
      <c r="C433" s="47" t="s">
        <v>1034</v>
      </c>
      <c r="D433" s="48">
        <v>45382</v>
      </c>
      <c r="E433" s="48">
        <v>45382</v>
      </c>
      <c r="F433" s="47">
        <v>1</v>
      </c>
      <c r="G433" s="49">
        <v>0</v>
      </c>
      <c r="H433" s="48">
        <v>45382</v>
      </c>
      <c r="I433" s="47" t="s">
        <v>1601</v>
      </c>
      <c r="J433" s="47" t="s">
        <v>1603</v>
      </c>
      <c r="K433" s="47">
        <v>0</v>
      </c>
      <c r="L433" s="47" t="s">
        <v>1598</v>
      </c>
      <c r="Q433">
        <v>2608</v>
      </c>
      <c r="R433" t="s">
        <v>1449</v>
      </c>
      <c r="S433">
        <v>1</v>
      </c>
      <c r="T433">
        <v>1</v>
      </c>
      <c r="U433">
        <v>1</v>
      </c>
      <c r="V433"/>
      <c r="W433">
        <v>3</v>
      </c>
    </row>
    <row r="434" spans="1:23" x14ac:dyDescent="0.35">
      <c r="A434" s="47">
        <v>1</v>
      </c>
      <c r="B434" s="47">
        <v>1106</v>
      </c>
      <c r="C434" s="47" t="s">
        <v>50</v>
      </c>
      <c r="D434" s="48">
        <v>45381</v>
      </c>
      <c r="E434" s="48">
        <v>45381</v>
      </c>
      <c r="F434" s="47">
        <v>2</v>
      </c>
      <c r="G434" s="49">
        <v>0</v>
      </c>
      <c r="H434" s="48">
        <v>45382</v>
      </c>
      <c r="I434" s="47" t="s">
        <v>1601</v>
      </c>
      <c r="J434" s="47" t="s">
        <v>1603</v>
      </c>
      <c r="K434" s="47">
        <v>0</v>
      </c>
      <c r="L434" s="47" t="s">
        <v>1598</v>
      </c>
      <c r="Q434">
        <v>2609</v>
      </c>
      <c r="R434" t="s">
        <v>1450</v>
      </c>
      <c r="S434"/>
      <c r="T434">
        <v>7</v>
      </c>
      <c r="U434"/>
      <c r="V434"/>
      <c r="W434">
        <v>7</v>
      </c>
    </row>
    <row r="435" spans="1:23" x14ac:dyDescent="0.35">
      <c r="A435" s="47">
        <v>1</v>
      </c>
      <c r="B435" s="47">
        <v>1205</v>
      </c>
      <c r="C435" s="47" t="s">
        <v>158</v>
      </c>
      <c r="D435" s="48">
        <v>45379</v>
      </c>
      <c r="E435" s="48">
        <v>45379</v>
      </c>
      <c r="F435" s="47">
        <v>4</v>
      </c>
      <c r="G435" s="49">
        <v>0</v>
      </c>
      <c r="H435" s="48">
        <v>45382</v>
      </c>
      <c r="I435" s="47" t="s">
        <v>1601</v>
      </c>
      <c r="J435" s="47" t="s">
        <v>1603</v>
      </c>
      <c r="K435" s="47">
        <v>0</v>
      </c>
      <c r="L435" s="47" t="s">
        <v>1598</v>
      </c>
      <c r="Q435">
        <v>2610</v>
      </c>
      <c r="R435" t="s">
        <v>1451</v>
      </c>
      <c r="S435"/>
      <c r="T435">
        <v>7</v>
      </c>
      <c r="U435"/>
      <c r="V435"/>
      <c r="W435">
        <v>7</v>
      </c>
    </row>
    <row r="436" spans="1:23" x14ac:dyDescent="0.35">
      <c r="A436" s="47">
        <v>1</v>
      </c>
      <c r="B436" s="47">
        <v>1357</v>
      </c>
      <c r="C436" s="47" t="s">
        <v>239</v>
      </c>
      <c r="D436" s="48">
        <v>45373</v>
      </c>
      <c r="E436" s="48">
        <v>45373</v>
      </c>
      <c r="F436" s="47">
        <v>10</v>
      </c>
      <c r="G436" s="49">
        <v>0</v>
      </c>
      <c r="H436" s="48">
        <v>45382</v>
      </c>
      <c r="I436" s="47" t="s">
        <v>1601</v>
      </c>
      <c r="J436" s="47" t="s">
        <v>1603</v>
      </c>
      <c r="K436" s="47">
        <v>0</v>
      </c>
      <c r="L436" s="47" t="s">
        <v>1598</v>
      </c>
      <c r="Q436">
        <v>2611</v>
      </c>
      <c r="R436" t="s">
        <v>1452</v>
      </c>
      <c r="S436"/>
      <c r="T436">
        <v>7</v>
      </c>
      <c r="U436"/>
      <c r="V436"/>
      <c r="W436">
        <v>7</v>
      </c>
    </row>
    <row r="437" spans="1:23" x14ac:dyDescent="0.35">
      <c r="A437" s="47">
        <v>1</v>
      </c>
      <c r="B437" s="47">
        <v>1118</v>
      </c>
      <c r="C437" s="47" t="s">
        <v>66</v>
      </c>
      <c r="D437" s="48">
        <v>45382</v>
      </c>
      <c r="E437" s="48">
        <v>45382</v>
      </c>
      <c r="F437" s="47">
        <v>1</v>
      </c>
      <c r="G437" s="49">
        <v>0</v>
      </c>
      <c r="H437" s="48">
        <v>45382</v>
      </c>
      <c r="I437" s="47" t="s">
        <v>1600</v>
      </c>
      <c r="J437" s="47" t="s">
        <v>1603</v>
      </c>
      <c r="K437" s="47">
        <v>0</v>
      </c>
      <c r="L437" s="47" t="s">
        <v>1598</v>
      </c>
      <c r="Q437">
        <v>2693</v>
      </c>
      <c r="R437" t="s">
        <v>815</v>
      </c>
      <c r="S437"/>
      <c r="T437"/>
      <c r="U437">
        <v>7</v>
      </c>
      <c r="V437">
        <v>4</v>
      </c>
      <c r="W437">
        <v>11</v>
      </c>
    </row>
    <row r="438" spans="1:23" x14ac:dyDescent="0.35">
      <c r="A438" s="47">
        <v>1</v>
      </c>
      <c r="B438" s="47">
        <v>1134</v>
      </c>
      <c r="C438" s="47" t="s">
        <v>78</v>
      </c>
      <c r="D438" s="48">
        <v>45382</v>
      </c>
      <c r="E438" s="48">
        <v>45382</v>
      </c>
      <c r="F438" s="47">
        <v>1</v>
      </c>
      <c r="G438" s="49">
        <v>0</v>
      </c>
      <c r="H438" s="48">
        <v>45382</v>
      </c>
      <c r="I438" s="47" t="s">
        <v>1600</v>
      </c>
      <c r="J438" s="47" t="s">
        <v>1603</v>
      </c>
      <c r="K438" s="47">
        <v>0</v>
      </c>
      <c r="L438" s="47" t="s">
        <v>1598</v>
      </c>
      <c r="Q438">
        <v>2694</v>
      </c>
      <c r="R438" t="s">
        <v>1616</v>
      </c>
      <c r="S438"/>
      <c r="T438"/>
      <c r="U438">
        <v>2</v>
      </c>
      <c r="V438"/>
      <c r="W438">
        <v>2</v>
      </c>
    </row>
    <row r="439" spans="1:23" x14ac:dyDescent="0.35">
      <c r="A439" s="47">
        <v>1</v>
      </c>
      <c r="B439" s="47">
        <v>1153</v>
      </c>
      <c r="C439" s="47" t="s">
        <v>97</v>
      </c>
      <c r="D439" s="48">
        <v>45382</v>
      </c>
      <c r="E439" s="48">
        <v>45382</v>
      </c>
      <c r="F439" s="47">
        <v>1</v>
      </c>
      <c r="G439" s="49">
        <v>0</v>
      </c>
      <c r="H439" s="48">
        <v>45382</v>
      </c>
      <c r="I439" s="47" t="s">
        <v>1600</v>
      </c>
      <c r="J439" s="47" t="s">
        <v>1603</v>
      </c>
      <c r="K439" s="47">
        <v>0</v>
      </c>
      <c r="L439" s="47" t="s">
        <v>1598</v>
      </c>
      <c r="Q439">
        <v>2697</v>
      </c>
      <c r="R439" t="s">
        <v>818</v>
      </c>
      <c r="S439"/>
      <c r="T439"/>
      <c r="U439">
        <v>4</v>
      </c>
      <c r="V439"/>
      <c r="W439">
        <v>4</v>
      </c>
    </row>
    <row r="440" spans="1:23" x14ac:dyDescent="0.35">
      <c r="A440" s="47">
        <v>1</v>
      </c>
      <c r="B440" s="47">
        <v>1185</v>
      </c>
      <c r="C440" s="47" t="s">
        <v>131</v>
      </c>
      <c r="D440" s="48">
        <v>45382</v>
      </c>
      <c r="E440" s="48">
        <v>45382</v>
      </c>
      <c r="F440" s="47">
        <v>1</v>
      </c>
      <c r="G440" s="49">
        <v>0</v>
      </c>
      <c r="H440" s="48">
        <v>45382</v>
      </c>
      <c r="I440" s="47" t="s">
        <v>1600</v>
      </c>
      <c r="J440" s="47" t="s">
        <v>1603</v>
      </c>
      <c r="K440" s="47">
        <v>0</v>
      </c>
      <c r="L440" s="47" t="s">
        <v>1598</v>
      </c>
      <c r="Q440">
        <v>2702</v>
      </c>
      <c r="R440" t="s">
        <v>820</v>
      </c>
      <c r="S440"/>
      <c r="T440">
        <v>2</v>
      </c>
      <c r="U440">
        <v>1</v>
      </c>
      <c r="V440"/>
      <c r="W440">
        <v>3</v>
      </c>
    </row>
    <row r="441" spans="1:23" x14ac:dyDescent="0.35">
      <c r="A441" s="47">
        <v>1</v>
      </c>
      <c r="B441" s="47">
        <v>1190</v>
      </c>
      <c r="C441" s="47" t="s">
        <v>137</v>
      </c>
      <c r="D441" s="48">
        <v>45382</v>
      </c>
      <c r="E441" s="48">
        <v>45382</v>
      </c>
      <c r="F441" s="47">
        <v>1</v>
      </c>
      <c r="G441" s="49">
        <v>0</v>
      </c>
      <c r="H441" s="48">
        <v>45382</v>
      </c>
      <c r="I441" s="47" t="s">
        <v>1600</v>
      </c>
      <c r="J441" s="47" t="s">
        <v>1603</v>
      </c>
      <c r="K441" s="47">
        <v>0</v>
      </c>
      <c r="L441" s="47" t="s">
        <v>1598</v>
      </c>
      <c r="Q441">
        <v>2703</v>
      </c>
      <c r="R441" t="s">
        <v>823</v>
      </c>
      <c r="S441"/>
      <c r="T441">
        <v>2</v>
      </c>
      <c r="U441">
        <v>2</v>
      </c>
      <c r="V441"/>
      <c r="W441">
        <v>4</v>
      </c>
    </row>
    <row r="442" spans="1:23" x14ac:dyDescent="0.35">
      <c r="A442" s="47">
        <v>1</v>
      </c>
      <c r="B442" s="47">
        <v>1207</v>
      </c>
      <c r="C442" s="47" t="s">
        <v>160</v>
      </c>
      <c r="D442" s="48">
        <v>45382</v>
      </c>
      <c r="E442" s="48">
        <v>45382</v>
      </c>
      <c r="F442" s="47">
        <v>1</v>
      </c>
      <c r="G442" s="49">
        <v>0</v>
      </c>
      <c r="H442" s="48">
        <v>45382</v>
      </c>
      <c r="I442" s="47" t="s">
        <v>1600</v>
      </c>
      <c r="J442" s="47" t="s">
        <v>1603</v>
      </c>
      <c r="K442" s="47">
        <v>0</v>
      </c>
      <c r="L442" s="47" t="s">
        <v>1598</v>
      </c>
      <c r="Q442">
        <v>2704</v>
      </c>
      <c r="R442" t="s">
        <v>824</v>
      </c>
      <c r="S442"/>
      <c r="T442"/>
      <c r="U442">
        <v>1</v>
      </c>
      <c r="V442">
        <v>1</v>
      </c>
      <c r="W442">
        <v>2</v>
      </c>
    </row>
    <row r="443" spans="1:23" x14ac:dyDescent="0.35">
      <c r="A443" s="47">
        <v>1</v>
      </c>
      <c r="B443" s="47">
        <v>1208</v>
      </c>
      <c r="C443" s="47" t="s">
        <v>162</v>
      </c>
      <c r="D443" s="48">
        <v>45382</v>
      </c>
      <c r="E443" s="48">
        <v>45382</v>
      </c>
      <c r="F443" s="47">
        <v>1</v>
      </c>
      <c r="G443" s="49">
        <v>0</v>
      </c>
      <c r="H443" s="48">
        <v>45382</v>
      </c>
      <c r="I443" s="47" t="s">
        <v>1600</v>
      </c>
      <c r="J443" s="47" t="s">
        <v>1603</v>
      </c>
      <c r="K443" s="47">
        <v>0</v>
      </c>
      <c r="L443" s="47" t="s">
        <v>1598</v>
      </c>
      <c r="Q443">
        <v>2706</v>
      </c>
      <c r="R443" t="s">
        <v>825</v>
      </c>
      <c r="S443"/>
      <c r="T443"/>
      <c r="U443">
        <v>1</v>
      </c>
      <c r="V443"/>
      <c r="W443">
        <v>1</v>
      </c>
    </row>
    <row r="444" spans="1:23" x14ac:dyDescent="0.35">
      <c r="A444" s="47">
        <v>1</v>
      </c>
      <c r="B444" s="47">
        <v>1210</v>
      </c>
      <c r="C444" s="47" t="s">
        <v>165</v>
      </c>
      <c r="D444" s="48">
        <v>45382</v>
      </c>
      <c r="E444" s="48">
        <v>45382</v>
      </c>
      <c r="F444" s="47">
        <v>1</v>
      </c>
      <c r="G444" s="49">
        <v>0</v>
      </c>
      <c r="H444" s="48">
        <v>45382</v>
      </c>
      <c r="I444" s="47" t="s">
        <v>1600</v>
      </c>
      <c r="J444" s="47" t="s">
        <v>1603</v>
      </c>
      <c r="K444" s="47">
        <v>0</v>
      </c>
      <c r="L444" s="47" t="s">
        <v>1598</v>
      </c>
      <c r="Q444">
        <v>2707</v>
      </c>
      <c r="R444" t="s">
        <v>826</v>
      </c>
      <c r="S444"/>
      <c r="T444">
        <v>6</v>
      </c>
      <c r="U444">
        <v>2</v>
      </c>
      <c r="V444"/>
      <c r="W444">
        <v>8</v>
      </c>
    </row>
    <row r="445" spans="1:23" x14ac:dyDescent="0.35">
      <c r="A445" s="47">
        <v>1</v>
      </c>
      <c r="B445" s="47">
        <v>1222</v>
      </c>
      <c r="C445" s="47" t="s">
        <v>183</v>
      </c>
      <c r="D445" s="48">
        <v>45382</v>
      </c>
      <c r="E445" s="48">
        <v>45382</v>
      </c>
      <c r="F445" s="47">
        <v>1</v>
      </c>
      <c r="G445" s="49">
        <v>0</v>
      </c>
      <c r="H445" s="48">
        <v>45382</v>
      </c>
      <c r="I445" s="47" t="s">
        <v>1600</v>
      </c>
      <c r="J445" s="47" t="s">
        <v>1603</v>
      </c>
      <c r="K445" s="47">
        <v>0</v>
      </c>
      <c r="L445" s="47" t="s">
        <v>1598</v>
      </c>
      <c r="Q445">
        <v>2708</v>
      </c>
      <c r="R445" t="s">
        <v>828</v>
      </c>
      <c r="S445"/>
      <c r="T445"/>
      <c r="U445">
        <v>4</v>
      </c>
      <c r="V445">
        <v>1</v>
      </c>
      <c r="W445">
        <v>5</v>
      </c>
    </row>
    <row r="446" spans="1:23" x14ac:dyDescent="0.35">
      <c r="A446" s="47">
        <v>1</v>
      </c>
      <c r="B446" s="47">
        <v>1304</v>
      </c>
      <c r="C446" s="47" t="s">
        <v>194</v>
      </c>
      <c r="D446" s="48">
        <v>45382</v>
      </c>
      <c r="E446" s="48">
        <v>45382</v>
      </c>
      <c r="F446" s="47">
        <v>1</v>
      </c>
      <c r="G446" s="49">
        <v>0</v>
      </c>
      <c r="H446" s="48">
        <v>45382</v>
      </c>
      <c r="I446" s="47" t="s">
        <v>1600</v>
      </c>
      <c r="J446" s="47" t="s">
        <v>1603</v>
      </c>
      <c r="K446" s="47">
        <v>0</v>
      </c>
      <c r="L446" s="47" t="s">
        <v>1598</v>
      </c>
      <c r="Q446">
        <v>2710</v>
      </c>
      <c r="R446" t="s">
        <v>829</v>
      </c>
      <c r="S446"/>
      <c r="T446"/>
      <c r="U446">
        <v>3</v>
      </c>
      <c r="V446">
        <v>4</v>
      </c>
      <c r="W446">
        <v>7</v>
      </c>
    </row>
    <row r="447" spans="1:23" x14ac:dyDescent="0.35">
      <c r="A447" s="47">
        <v>1</v>
      </c>
      <c r="B447" s="47">
        <v>1122</v>
      </c>
      <c r="C447" s="47" t="s">
        <v>69</v>
      </c>
      <c r="D447" s="48">
        <v>45381</v>
      </c>
      <c r="E447" s="48">
        <v>45381</v>
      </c>
      <c r="F447" s="47">
        <v>2</v>
      </c>
      <c r="G447" s="49">
        <v>0</v>
      </c>
      <c r="H447" s="48">
        <v>45382</v>
      </c>
      <c r="I447" s="47" t="s">
        <v>1600</v>
      </c>
      <c r="J447" s="47" t="s">
        <v>1603</v>
      </c>
      <c r="K447" s="47">
        <v>0</v>
      </c>
      <c r="L447" s="47" t="s">
        <v>1598</v>
      </c>
      <c r="Q447">
        <v>2712</v>
      </c>
      <c r="R447" t="s">
        <v>830</v>
      </c>
      <c r="S447"/>
      <c r="T447">
        <v>4</v>
      </c>
      <c r="U447"/>
      <c r="V447"/>
      <c r="W447">
        <v>4</v>
      </c>
    </row>
    <row r="448" spans="1:23" x14ac:dyDescent="0.35">
      <c r="A448" s="47">
        <v>1</v>
      </c>
      <c r="B448" s="47">
        <v>1178</v>
      </c>
      <c r="C448" s="47" t="s">
        <v>121</v>
      </c>
      <c r="D448" s="48">
        <v>45381</v>
      </c>
      <c r="E448" s="48">
        <v>45381</v>
      </c>
      <c r="F448" s="47">
        <v>2</v>
      </c>
      <c r="G448" s="49">
        <v>0</v>
      </c>
      <c r="H448" s="48">
        <v>45382</v>
      </c>
      <c r="I448" s="47" t="s">
        <v>1600</v>
      </c>
      <c r="J448" s="47" t="s">
        <v>1603</v>
      </c>
      <c r="K448" s="47">
        <v>0</v>
      </c>
      <c r="L448" s="47" t="s">
        <v>1598</v>
      </c>
      <c r="Q448">
        <v>2714</v>
      </c>
      <c r="R448" t="s">
        <v>831</v>
      </c>
      <c r="S448"/>
      <c r="T448"/>
      <c r="U448">
        <v>1</v>
      </c>
      <c r="V448">
        <v>4</v>
      </c>
      <c r="W448">
        <v>5</v>
      </c>
    </row>
    <row r="449" spans="1:23" x14ac:dyDescent="0.35">
      <c r="A449" s="47">
        <v>1</v>
      </c>
      <c r="B449" s="47">
        <v>1108</v>
      </c>
      <c r="C449" s="47" t="s">
        <v>53</v>
      </c>
      <c r="D449" s="48">
        <v>45377</v>
      </c>
      <c r="E449" s="48">
        <v>45377</v>
      </c>
      <c r="F449" s="47">
        <v>6</v>
      </c>
      <c r="G449" s="49">
        <v>0</v>
      </c>
      <c r="H449" s="48">
        <v>45382</v>
      </c>
      <c r="I449" s="47" t="s">
        <v>1600</v>
      </c>
      <c r="J449" s="47" t="s">
        <v>1603</v>
      </c>
      <c r="K449" s="47">
        <v>0</v>
      </c>
      <c r="L449" s="47" t="s">
        <v>1598</v>
      </c>
      <c r="Q449">
        <v>2716</v>
      </c>
      <c r="R449" t="s">
        <v>832</v>
      </c>
      <c r="S449"/>
      <c r="T449">
        <v>1</v>
      </c>
      <c r="U449">
        <v>3</v>
      </c>
      <c r="V449"/>
      <c r="W449">
        <v>4</v>
      </c>
    </row>
    <row r="450" spans="1:23" x14ac:dyDescent="0.35">
      <c r="A450" s="47">
        <v>1</v>
      </c>
      <c r="B450" s="47">
        <v>1400</v>
      </c>
      <c r="C450" s="47" t="s">
        <v>240</v>
      </c>
      <c r="D450" s="48">
        <v>45370</v>
      </c>
      <c r="E450" s="48">
        <v>45370</v>
      </c>
      <c r="F450" s="47">
        <v>1</v>
      </c>
      <c r="G450" s="49">
        <v>0</v>
      </c>
      <c r="H450" s="48">
        <v>45370</v>
      </c>
      <c r="I450" s="47" t="s">
        <v>1601</v>
      </c>
      <c r="J450" s="47" t="s">
        <v>1603</v>
      </c>
      <c r="L450" s="47" t="s">
        <v>1598</v>
      </c>
      <c r="Q450">
        <v>2719</v>
      </c>
      <c r="R450" t="s">
        <v>838</v>
      </c>
      <c r="S450"/>
      <c r="T450">
        <v>1</v>
      </c>
      <c r="U450"/>
      <c r="V450"/>
      <c r="W450">
        <v>1</v>
      </c>
    </row>
    <row r="451" spans="1:23" x14ac:dyDescent="0.35">
      <c r="A451" s="47">
        <v>1</v>
      </c>
      <c r="B451" s="47">
        <v>2033</v>
      </c>
      <c r="C451" s="47" t="s">
        <v>320</v>
      </c>
      <c r="D451" s="48">
        <v>45382</v>
      </c>
      <c r="E451" s="48">
        <v>45382</v>
      </c>
      <c r="F451" s="47">
        <v>1</v>
      </c>
      <c r="G451" s="49">
        <v>0</v>
      </c>
      <c r="H451" s="48">
        <v>45382</v>
      </c>
      <c r="I451" s="47" t="s">
        <v>1601</v>
      </c>
      <c r="J451" s="47" t="s">
        <v>1599</v>
      </c>
      <c r="K451" s="47">
        <v>0</v>
      </c>
      <c r="L451" s="47" t="s">
        <v>1598</v>
      </c>
      <c r="Q451">
        <v>2720</v>
      </c>
      <c r="R451" t="s">
        <v>839</v>
      </c>
      <c r="S451"/>
      <c r="T451"/>
      <c r="U451">
        <v>2</v>
      </c>
      <c r="V451"/>
      <c r="W451">
        <v>2</v>
      </c>
    </row>
    <row r="452" spans="1:23" x14ac:dyDescent="0.35">
      <c r="A452" s="47">
        <v>1</v>
      </c>
      <c r="B452" s="47">
        <v>2052</v>
      </c>
      <c r="C452" s="47" t="s">
        <v>342</v>
      </c>
      <c r="D452" s="48">
        <v>45382</v>
      </c>
      <c r="E452" s="48">
        <v>45382</v>
      </c>
      <c r="F452" s="47">
        <v>1</v>
      </c>
      <c r="G452" s="49">
        <v>0</v>
      </c>
      <c r="H452" s="48">
        <v>45382</v>
      </c>
      <c r="I452" s="47" t="s">
        <v>1601</v>
      </c>
      <c r="J452" s="47" t="s">
        <v>1599</v>
      </c>
      <c r="K452" s="47">
        <v>0</v>
      </c>
      <c r="L452" s="47" t="s">
        <v>1598</v>
      </c>
      <c r="Q452">
        <v>2721</v>
      </c>
      <c r="R452" t="s">
        <v>840</v>
      </c>
      <c r="S452"/>
      <c r="T452">
        <v>1</v>
      </c>
      <c r="U452">
        <v>1</v>
      </c>
      <c r="V452">
        <v>1</v>
      </c>
      <c r="W452">
        <v>3</v>
      </c>
    </row>
    <row r="453" spans="1:23" x14ac:dyDescent="0.35">
      <c r="A453" s="47">
        <v>1</v>
      </c>
      <c r="B453" s="47">
        <v>2054</v>
      </c>
      <c r="C453" s="47" t="s">
        <v>344</v>
      </c>
      <c r="D453" s="48">
        <v>45382</v>
      </c>
      <c r="E453" s="48">
        <v>45382</v>
      </c>
      <c r="F453" s="47">
        <v>1</v>
      </c>
      <c r="G453" s="49">
        <v>0</v>
      </c>
      <c r="H453" s="48">
        <v>45382</v>
      </c>
      <c r="I453" s="47" t="s">
        <v>1601</v>
      </c>
      <c r="J453" s="47" t="s">
        <v>1599</v>
      </c>
      <c r="K453" s="47">
        <v>0</v>
      </c>
      <c r="L453" s="47" t="s">
        <v>1598</v>
      </c>
      <c r="Q453">
        <v>2723</v>
      </c>
      <c r="R453" t="s">
        <v>842</v>
      </c>
      <c r="S453"/>
      <c r="T453">
        <v>1</v>
      </c>
      <c r="U453"/>
      <c r="V453">
        <v>1</v>
      </c>
      <c r="W453">
        <v>2</v>
      </c>
    </row>
    <row r="454" spans="1:23" x14ac:dyDescent="0.35">
      <c r="A454" s="47">
        <v>1</v>
      </c>
      <c r="B454" s="47">
        <v>2107</v>
      </c>
      <c r="C454" s="47" t="s">
        <v>402</v>
      </c>
      <c r="D454" s="48">
        <v>45382</v>
      </c>
      <c r="E454" s="48">
        <v>45382</v>
      </c>
      <c r="F454" s="47">
        <v>1</v>
      </c>
      <c r="G454" s="49">
        <v>0</v>
      </c>
      <c r="H454" s="48">
        <v>45382</v>
      </c>
      <c r="I454" s="47" t="s">
        <v>1601</v>
      </c>
      <c r="J454" s="47" t="s">
        <v>1599</v>
      </c>
      <c r="K454" s="47">
        <v>0</v>
      </c>
      <c r="L454" s="47" t="s">
        <v>1598</v>
      </c>
      <c r="Q454">
        <v>2724</v>
      </c>
      <c r="R454" t="s">
        <v>843</v>
      </c>
      <c r="S454"/>
      <c r="T454"/>
      <c r="U454">
        <v>1</v>
      </c>
      <c r="V454">
        <v>1</v>
      </c>
      <c r="W454">
        <v>2</v>
      </c>
    </row>
    <row r="455" spans="1:23" x14ac:dyDescent="0.35">
      <c r="A455" s="47">
        <v>1</v>
      </c>
      <c r="B455" s="47">
        <v>2120</v>
      </c>
      <c r="C455" s="47" t="s">
        <v>414</v>
      </c>
      <c r="D455" s="48">
        <v>45382</v>
      </c>
      <c r="E455" s="48">
        <v>45382</v>
      </c>
      <c r="F455" s="47">
        <v>1</v>
      </c>
      <c r="G455" s="49">
        <v>0</v>
      </c>
      <c r="H455" s="48">
        <v>45382</v>
      </c>
      <c r="I455" s="47" t="s">
        <v>1601</v>
      </c>
      <c r="J455" s="47" t="s">
        <v>1599</v>
      </c>
      <c r="K455" s="47">
        <v>0</v>
      </c>
      <c r="L455" s="47" t="s">
        <v>1598</v>
      </c>
      <c r="Q455">
        <v>2727</v>
      </c>
      <c r="R455" t="s">
        <v>844</v>
      </c>
      <c r="S455"/>
      <c r="T455">
        <v>1</v>
      </c>
      <c r="U455">
        <v>4</v>
      </c>
      <c r="V455"/>
      <c r="W455">
        <v>5</v>
      </c>
    </row>
    <row r="456" spans="1:23" x14ac:dyDescent="0.35">
      <c r="A456" s="47">
        <v>1</v>
      </c>
      <c r="B456" s="47">
        <v>2201</v>
      </c>
      <c r="C456" s="47" t="s">
        <v>479</v>
      </c>
      <c r="D456" s="48">
        <v>45382</v>
      </c>
      <c r="E456" s="48">
        <v>45382</v>
      </c>
      <c r="F456" s="47">
        <v>1</v>
      </c>
      <c r="G456" s="49">
        <v>0</v>
      </c>
      <c r="H456" s="48">
        <v>45382</v>
      </c>
      <c r="I456" s="47" t="s">
        <v>1601</v>
      </c>
      <c r="J456" s="47" t="s">
        <v>1599</v>
      </c>
      <c r="K456" s="47">
        <v>0</v>
      </c>
      <c r="L456" s="47" t="s">
        <v>1598</v>
      </c>
      <c r="Q456">
        <v>2728</v>
      </c>
      <c r="R456" t="s">
        <v>845</v>
      </c>
      <c r="S456"/>
      <c r="T456">
        <v>1</v>
      </c>
      <c r="U456"/>
      <c r="V456"/>
      <c r="W456">
        <v>1</v>
      </c>
    </row>
    <row r="457" spans="1:23" x14ac:dyDescent="0.35">
      <c r="A457" s="47">
        <v>1</v>
      </c>
      <c r="B457" s="47">
        <v>2251</v>
      </c>
      <c r="C457" s="47" t="s">
        <v>502</v>
      </c>
      <c r="D457" s="48">
        <v>45382</v>
      </c>
      <c r="E457" s="48">
        <v>45382</v>
      </c>
      <c r="F457" s="47">
        <v>1</v>
      </c>
      <c r="G457" s="49">
        <v>0</v>
      </c>
      <c r="H457" s="48">
        <v>45382</v>
      </c>
      <c r="I457" s="47" t="s">
        <v>1601</v>
      </c>
      <c r="J457" s="47" t="s">
        <v>1599</v>
      </c>
      <c r="K457" s="47">
        <v>0</v>
      </c>
      <c r="L457" s="47" t="s">
        <v>1598</v>
      </c>
      <c r="Q457">
        <v>2730</v>
      </c>
      <c r="R457" t="s">
        <v>848</v>
      </c>
      <c r="S457"/>
      <c r="T457">
        <v>2</v>
      </c>
      <c r="U457"/>
      <c r="V457"/>
      <c r="W457">
        <v>2</v>
      </c>
    </row>
    <row r="458" spans="1:23" x14ac:dyDescent="0.35">
      <c r="A458" s="47">
        <v>1</v>
      </c>
      <c r="B458" s="47">
        <v>2253</v>
      </c>
      <c r="C458" s="47" t="s">
        <v>507</v>
      </c>
      <c r="D458" s="48">
        <v>45382</v>
      </c>
      <c r="E458" s="48">
        <v>45382</v>
      </c>
      <c r="F458" s="47">
        <v>1</v>
      </c>
      <c r="G458" s="49">
        <v>0</v>
      </c>
      <c r="H458" s="48">
        <v>45382</v>
      </c>
      <c r="I458" s="47" t="s">
        <v>1601</v>
      </c>
      <c r="J458" s="47" t="s">
        <v>1599</v>
      </c>
      <c r="K458" s="47">
        <v>0</v>
      </c>
      <c r="L458" s="47" t="s">
        <v>1598</v>
      </c>
      <c r="Q458">
        <v>2733</v>
      </c>
      <c r="R458" t="s">
        <v>851</v>
      </c>
      <c r="S458"/>
      <c r="T458">
        <v>1</v>
      </c>
      <c r="U458"/>
      <c r="V458"/>
      <c r="W458">
        <v>1</v>
      </c>
    </row>
    <row r="459" spans="1:23" x14ac:dyDescent="0.35">
      <c r="A459" s="47">
        <v>1</v>
      </c>
      <c r="B459" s="47">
        <v>2279</v>
      </c>
      <c r="C459" s="47" t="s">
        <v>535</v>
      </c>
      <c r="D459" s="48">
        <v>45382</v>
      </c>
      <c r="E459" s="48">
        <v>45382</v>
      </c>
      <c r="F459" s="47">
        <v>1</v>
      </c>
      <c r="G459" s="49">
        <v>0</v>
      </c>
      <c r="H459" s="48">
        <v>45382</v>
      </c>
      <c r="I459" s="47" t="s">
        <v>1601</v>
      </c>
      <c r="J459" s="47" t="s">
        <v>1599</v>
      </c>
      <c r="K459" s="47">
        <v>0</v>
      </c>
      <c r="L459" s="47" t="s">
        <v>1598</v>
      </c>
      <c r="Q459">
        <v>2736</v>
      </c>
      <c r="R459" t="s">
        <v>853</v>
      </c>
      <c r="S459"/>
      <c r="T459"/>
      <c r="U459"/>
      <c r="V459">
        <v>1</v>
      </c>
      <c r="W459">
        <v>1</v>
      </c>
    </row>
    <row r="460" spans="1:23" x14ac:dyDescent="0.35">
      <c r="A460" s="47">
        <v>1</v>
      </c>
      <c r="B460" s="47">
        <v>2293</v>
      </c>
      <c r="C460" s="47" t="s">
        <v>548</v>
      </c>
      <c r="D460" s="48">
        <v>45382</v>
      </c>
      <c r="E460" s="48">
        <v>45382</v>
      </c>
      <c r="F460" s="47">
        <v>1</v>
      </c>
      <c r="G460" s="49">
        <v>0</v>
      </c>
      <c r="H460" s="48">
        <v>45382</v>
      </c>
      <c r="I460" s="47" t="s">
        <v>1601</v>
      </c>
      <c r="J460" s="47" t="s">
        <v>1599</v>
      </c>
      <c r="K460" s="47">
        <v>0</v>
      </c>
      <c r="L460" s="47" t="s">
        <v>1598</v>
      </c>
      <c r="Q460">
        <v>2738</v>
      </c>
      <c r="R460" t="s">
        <v>855</v>
      </c>
      <c r="S460"/>
      <c r="T460"/>
      <c r="U460">
        <v>1</v>
      </c>
      <c r="V460"/>
      <c r="W460">
        <v>1</v>
      </c>
    </row>
    <row r="461" spans="1:23" x14ac:dyDescent="0.35">
      <c r="A461" s="47">
        <v>1</v>
      </c>
      <c r="B461" s="47">
        <v>2296</v>
      </c>
      <c r="C461" s="47" t="s">
        <v>551</v>
      </c>
      <c r="D461" s="48">
        <v>45382</v>
      </c>
      <c r="E461" s="48">
        <v>45382</v>
      </c>
      <c r="F461" s="47">
        <v>1</v>
      </c>
      <c r="G461" s="49">
        <v>0</v>
      </c>
      <c r="H461" s="48">
        <v>45382</v>
      </c>
      <c r="I461" s="47" t="s">
        <v>1601</v>
      </c>
      <c r="J461" s="47" t="s">
        <v>1599</v>
      </c>
      <c r="K461" s="47">
        <v>0</v>
      </c>
      <c r="L461" s="47" t="s">
        <v>1598</v>
      </c>
      <c r="Q461">
        <v>2740</v>
      </c>
      <c r="R461" t="s">
        <v>856</v>
      </c>
      <c r="S461"/>
      <c r="T461">
        <v>2</v>
      </c>
      <c r="U461"/>
      <c r="V461"/>
      <c r="W461">
        <v>2</v>
      </c>
    </row>
    <row r="462" spans="1:23" x14ac:dyDescent="0.35">
      <c r="A462" s="47">
        <v>1</v>
      </c>
      <c r="B462" s="47">
        <v>2301</v>
      </c>
      <c r="C462" s="47" t="s">
        <v>557</v>
      </c>
      <c r="D462" s="48">
        <v>45382</v>
      </c>
      <c r="E462" s="48">
        <v>45382</v>
      </c>
      <c r="F462" s="47">
        <v>1</v>
      </c>
      <c r="G462" s="49">
        <v>0</v>
      </c>
      <c r="H462" s="48">
        <v>45382</v>
      </c>
      <c r="I462" s="47" t="s">
        <v>1601</v>
      </c>
      <c r="J462" s="47" t="s">
        <v>1599</v>
      </c>
      <c r="K462" s="47">
        <v>0</v>
      </c>
      <c r="L462" s="47" t="s">
        <v>1598</v>
      </c>
      <c r="Q462">
        <v>2751</v>
      </c>
      <c r="R462" t="s">
        <v>858</v>
      </c>
      <c r="S462"/>
      <c r="T462">
        <v>2</v>
      </c>
      <c r="U462">
        <v>3</v>
      </c>
      <c r="V462">
        <v>1</v>
      </c>
      <c r="W462">
        <v>6</v>
      </c>
    </row>
    <row r="463" spans="1:23" x14ac:dyDescent="0.35">
      <c r="A463" s="47">
        <v>1</v>
      </c>
      <c r="B463" s="47">
        <v>2308</v>
      </c>
      <c r="C463" s="47" t="s">
        <v>563</v>
      </c>
      <c r="D463" s="48">
        <v>45382</v>
      </c>
      <c r="E463" s="48">
        <v>45382</v>
      </c>
      <c r="F463" s="47">
        <v>1</v>
      </c>
      <c r="G463" s="49">
        <v>0</v>
      </c>
      <c r="H463" s="48">
        <v>45382</v>
      </c>
      <c r="I463" s="47" t="s">
        <v>1601</v>
      </c>
      <c r="J463" s="47" t="s">
        <v>1599</v>
      </c>
      <c r="K463" s="47">
        <v>0</v>
      </c>
      <c r="L463" s="47" t="s">
        <v>1598</v>
      </c>
      <c r="Q463">
        <v>2756</v>
      </c>
      <c r="R463" t="s">
        <v>862</v>
      </c>
      <c r="S463"/>
      <c r="T463"/>
      <c r="U463">
        <v>1</v>
      </c>
      <c r="V463"/>
      <c r="W463">
        <v>1</v>
      </c>
    </row>
    <row r="464" spans="1:23" x14ac:dyDescent="0.35">
      <c r="A464" s="47">
        <v>1</v>
      </c>
      <c r="B464" s="47">
        <v>2319</v>
      </c>
      <c r="C464" s="47" t="s">
        <v>574</v>
      </c>
      <c r="D464" s="48">
        <v>45382</v>
      </c>
      <c r="E464" s="48">
        <v>45382</v>
      </c>
      <c r="F464" s="47">
        <v>1</v>
      </c>
      <c r="G464" s="49">
        <v>0</v>
      </c>
      <c r="H464" s="48">
        <v>45382</v>
      </c>
      <c r="I464" s="47" t="s">
        <v>1601</v>
      </c>
      <c r="J464" s="47" t="s">
        <v>1599</v>
      </c>
      <c r="K464" s="47">
        <v>0</v>
      </c>
      <c r="L464" s="47" t="s">
        <v>1598</v>
      </c>
      <c r="Q464">
        <v>2757</v>
      </c>
      <c r="R464" t="s">
        <v>863</v>
      </c>
      <c r="S464"/>
      <c r="T464">
        <v>1</v>
      </c>
      <c r="U464"/>
      <c r="V464"/>
      <c r="W464">
        <v>1</v>
      </c>
    </row>
    <row r="465" spans="1:23" x14ac:dyDescent="0.35">
      <c r="A465" s="47">
        <v>1</v>
      </c>
      <c r="B465" s="47">
        <v>2342</v>
      </c>
      <c r="C465" s="47" t="s">
        <v>592</v>
      </c>
      <c r="D465" s="48">
        <v>45382</v>
      </c>
      <c r="E465" s="48">
        <v>45382</v>
      </c>
      <c r="F465" s="47">
        <v>1</v>
      </c>
      <c r="G465" s="49">
        <v>0</v>
      </c>
      <c r="H465" s="48">
        <v>45382</v>
      </c>
      <c r="I465" s="47" t="s">
        <v>1601</v>
      </c>
      <c r="J465" s="47" t="s">
        <v>1599</v>
      </c>
      <c r="K465" s="47">
        <v>0</v>
      </c>
      <c r="L465" s="47" t="s">
        <v>1598</v>
      </c>
      <c r="Q465">
        <v>2758</v>
      </c>
      <c r="R465" t="s">
        <v>864</v>
      </c>
      <c r="S465"/>
      <c r="T465"/>
      <c r="U465">
        <v>1</v>
      </c>
      <c r="V465"/>
      <c r="W465">
        <v>1</v>
      </c>
    </row>
    <row r="466" spans="1:23" x14ac:dyDescent="0.35">
      <c r="A466" s="47">
        <v>1</v>
      </c>
      <c r="B466" s="47">
        <v>2349</v>
      </c>
      <c r="C466" s="47" t="s">
        <v>598</v>
      </c>
      <c r="D466" s="48">
        <v>45382</v>
      </c>
      <c r="E466" s="48">
        <v>45382</v>
      </c>
      <c r="F466" s="47">
        <v>1</v>
      </c>
      <c r="G466" s="49">
        <v>0</v>
      </c>
      <c r="H466" s="48">
        <v>45382</v>
      </c>
      <c r="I466" s="47" t="s">
        <v>1601</v>
      </c>
      <c r="J466" s="47" t="s">
        <v>1599</v>
      </c>
      <c r="K466" s="47">
        <v>0</v>
      </c>
      <c r="L466" s="47" t="s">
        <v>1598</v>
      </c>
      <c r="Q466">
        <v>2761</v>
      </c>
      <c r="R466" t="s">
        <v>867</v>
      </c>
      <c r="S466"/>
      <c r="T466">
        <v>3</v>
      </c>
      <c r="U466">
        <v>8</v>
      </c>
      <c r="V466"/>
      <c r="W466">
        <v>11</v>
      </c>
    </row>
    <row r="467" spans="1:23" x14ac:dyDescent="0.35">
      <c r="A467" s="47">
        <v>1</v>
      </c>
      <c r="B467" s="47">
        <v>2358</v>
      </c>
      <c r="C467" s="47" t="s">
        <v>606</v>
      </c>
      <c r="D467" s="48">
        <v>45382</v>
      </c>
      <c r="E467" s="48">
        <v>45382</v>
      </c>
      <c r="F467" s="47">
        <v>1</v>
      </c>
      <c r="G467" s="49">
        <v>0</v>
      </c>
      <c r="H467" s="48">
        <v>45382</v>
      </c>
      <c r="I467" s="47" t="s">
        <v>1601</v>
      </c>
      <c r="J467" s="47" t="s">
        <v>1599</v>
      </c>
      <c r="K467" s="47">
        <v>0</v>
      </c>
      <c r="L467" s="47" t="s">
        <v>1598</v>
      </c>
      <c r="Q467">
        <v>2763</v>
      </c>
      <c r="R467" t="s">
        <v>868</v>
      </c>
      <c r="S467"/>
      <c r="T467">
        <v>1</v>
      </c>
      <c r="U467"/>
      <c r="V467"/>
      <c r="W467">
        <v>1</v>
      </c>
    </row>
    <row r="468" spans="1:23" x14ac:dyDescent="0.35">
      <c r="A468" s="47">
        <v>1</v>
      </c>
      <c r="B468" s="47">
        <v>2371</v>
      </c>
      <c r="C468" s="47" t="s">
        <v>619</v>
      </c>
      <c r="D468" s="48">
        <v>45382</v>
      </c>
      <c r="E468" s="48">
        <v>45382</v>
      </c>
      <c r="F468" s="47">
        <v>1</v>
      </c>
      <c r="G468" s="49">
        <v>0</v>
      </c>
      <c r="H468" s="48">
        <v>45382</v>
      </c>
      <c r="I468" s="47" t="s">
        <v>1601</v>
      </c>
      <c r="J468" s="47" t="s">
        <v>1599</v>
      </c>
      <c r="K468" s="47">
        <v>0</v>
      </c>
      <c r="L468" s="47" t="s">
        <v>1598</v>
      </c>
      <c r="Q468">
        <v>2766</v>
      </c>
      <c r="R468" t="s">
        <v>869</v>
      </c>
      <c r="S468"/>
      <c r="T468">
        <v>3</v>
      </c>
      <c r="U468"/>
      <c r="V468"/>
      <c r="W468">
        <v>3</v>
      </c>
    </row>
    <row r="469" spans="1:23" x14ac:dyDescent="0.35">
      <c r="A469" s="47">
        <v>1</v>
      </c>
      <c r="B469" s="47">
        <v>2374</v>
      </c>
      <c r="C469" s="47" t="s">
        <v>622</v>
      </c>
      <c r="D469" s="48">
        <v>45382</v>
      </c>
      <c r="E469" s="48">
        <v>45382</v>
      </c>
      <c r="F469" s="47">
        <v>1</v>
      </c>
      <c r="G469" s="49">
        <v>0</v>
      </c>
      <c r="H469" s="48">
        <v>45382</v>
      </c>
      <c r="I469" s="47" t="s">
        <v>1601</v>
      </c>
      <c r="J469" s="47" t="s">
        <v>1599</v>
      </c>
      <c r="K469" s="47">
        <v>0</v>
      </c>
      <c r="L469" s="47" t="s">
        <v>1598</v>
      </c>
      <c r="Q469">
        <v>2767</v>
      </c>
      <c r="R469" t="s">
        <v>871</v>
      </c>
      <c r="S469"/>
      <c r="T469">
        <v>1</v>
      </c>
      <c r="U469"/>
      <c r="V469"/>
      <c r="W469">
        <v>1</v>
      </c>
    </row>
    <row r="470" spans="1:23" x14ac:dyDescent="0.35">
      <c r="A470" s="47">
        <v>1</v>
      </c>
      <c r="B470" s="47">
        <v>2381</v>
      </c>
      <c r="C470" s="47" t="s">
        <v>630</v>
      </c>
      <c r="D470" s="48">
        <v>45382</v>
      </c>
      <c r="E470" s="48">
        <v>45382</v>
      </c>
      <c r="F470" s="47">
        <v>1</v>
      </c>
      <c r="G470" s="49">
        <v>0</v>
      </c>
      <c r="H470" s="48">
        <v>45382</v>
      </c>
      <c r="I470" s="47" t="s">
        <v>1601</v>
      </c>
      <c r="J470" s="47" t="s">
        <v>1599</v>
      </c>
      <c r="K470" s="47">
        <v>0</v>
      </c>
      <c r="L470" s="47" t="s">
        <v>1598</v>
      </c>
      <c r="Q470">
        <v>2769</v>
      </c>
      <c r="R470" t="s">
        <v>873</v>
      </c>
      <c r="S470"/>
      <c r="T470">
        <v>1</v>
      </c>
      <c r="U470">
        <v>3</v>
      </c>
      <c r="V470">
        <v>4</v>
      </c>
      <c r="W470">
        <v>8</v>
      </c>
    </row>
    <row r="471" spans="1:23" x14ac:dyDescent="0.35">
      <c r="A471" s="47">
        <v>1</v>
      </c>
      <c r="B471" s="47">
        <v>2396</v>
      </c>
      <c r="C471" s="47" t="s">
        <v>644</v>
      </c>
      <c r="D471" s="48">
        <v>45382</v>
      </c>
      <c r="E471" s="48">
        <v>45382</v>
      </c>
      <c r="F471" s="47">
        <v>1</v>
      </c>
      <c r="G471" s="49">
        <v>0</v>
      </c>
      <c r="H471" s="48">
        <v>45382</v>
      </c>
      <c r="I471" s="47" t="s">
        <v>1601</v>
      </c>
      <c r="J471" s="47" t="s">
        <v>1599</v>
      </c>
      <c r="K471" s="47">
        <v>0</v>
      </c>
      <c r="L471" s="47" t="s">
        <v>1598</v>
      </c>
      <c r="Q471">
        <v>2770</v>
      </c>
      <c r="R471" t="s">
        <v>874</v>
      </c>
      <c r="S471"/>
      <c r="T471">
        <v>2</v>
      </c>
      <c r="U471">
        <v>5</v>
      </c>
      <c r="V471"/>
      <c r="W471">
        <v>7</v>
      </c>
    </row>
    <row r="472" spans="1:23" x14ac:dyDescent="0.35">
      <c r="A472" s="47">
        <v>1</v>
      </c>
      <c r="B472" s="47">
        <v>2399</v>
      </c>
      <c r="C472" s="47" t="s">
        <v>648</v>
      </c>
      <c r="D472" s="48">
        <v>45382</v>
      </c>
      <c r="E472" s="48">
        <v>45382</v>
      </c>
      <c r="F472" s="47">
        <v>1</v>
      </c>
      <c r="G472" s="49">
        <v>0</v>
      </c>
      <c r="H472" s="48">
        <v>45382</v>
      </c>
      <c r="I472" s="47" t="s">
        <v>1601</v>
      </c>
      <c r="J472" s="47" t="s">
        <v>1599</v>
      </c>
      <c r="K472" s="47">
        <v>0</v>
      </c>
      <c r="L472" s="47" t="s">
        <v>1598</v>
      </c>
      <c r="Q472">
        <v>2771</v>
      </c>
      <c r="R472" t="s">
        <v>875</v>
      </c>
      <c r="S472"/>
      <c r="T472">
        <v>3</v>
      </c>
      <c r="U472">
        <v>1</v>
      </c>
      <c r="V472">
        <v>5</v>
      </c>
      <c r="W472">
        <v>9</v>
      </c>
    </row>
    <row r="473" spans="1:23" x14ac:dyDescent="0.35">
      <c r="A473" s="47">
        <v>1</v>
      </c>
      <c r="B473" s="47">
        <v>2577</v>
      </c>
      <c r="C473" s="47" t="s">
        <v>782</v>
      </c>
      <c r="D473" s="48">
        <v>45382</v>
      </c>
      <c r="E473" s="48">
        <v>45382</v>
      </c>
      <c r="F473" s="47">
        <v>1</v>
      </c>
      <c r="G473" s="49">
        <v>0</v>
      </c>
      <c r="H473" s="48">
        <v>45382</v>
      </c>
      <c r="I473" s="47" t="s">
        <v>1601</v>
      </c>
      <c r="J473" s="47" t="s">
        <v>1599</v>
      </c>
      <c r="K473" s="47">
        <v>0</v>
      </c>
      <c r="L473" s="47" t="s">
        <v>1598</v>
      </c>
      <c r="Q473">
        <v>2775</v>
      </c>
      <c r="R473" t="s">
        <v>881</v>
      </c>
      <c r="S473"/>
      <c r="T473">
        <v>22</v>
      </c>
      <c r="U473"/>
      <c r="V473"/>
      <c r="W473">
        <v>22</v>
      </c>
    </row>
    <row r="474" spans="1:23" x14ac:dyDescent="0.35">
      <c r="A474" s="47">
        <v>1</v>
      </c>
      <c r="B474" s="47">
        <v>2738</v>
      </c>
      <c r="C474" s="47" t="s">
        <v>855</v>
      </c>
      <c r="D474" s="48">
        <v>45382</v>
      </c>
      <c r="E474" s="48">
        <v>45382</v>
      </c>
      <c r="F474" s="47">
        <v>1</v>
      </c>
      <c r="G474" s="49">
        <v>0</v>
      </c>
      <c r="H474" s="48">
        <v>45382</v>
      </c>
      <c r="I474" s="47" t="s">
        <v>1601</v>
      </c>
      <c r="J474" s="47" t="s">
        <v>1599</v>
      </c>
      <c r="K474" s="47">
        <v>0</v>
      </c>
      <c r="L474" s="47" t="s">
        <v>1598</v>
      </c>
      <c r="Q474">
        <v>2776</v>
      </c>
      <c r="R474" t="s">
        <v>883</v>
      </c>
      <c r="S474"/>
      <c r="T474">
        <v>2</v>
      </c>
      <c r="U474">
        <v>10</v>
      </c>
      <c r="V474">
        <v>2</v>
      </c>
      <c r="W474">
        <v>14</v>
      </c>
    </row>
    <row r="475" spans="1:23" x14ac:dyDescent="0.35">
      <c r="A475" s="47">
        <v>1</v>
      </c>
      <c r="B475" s="47">
        <v>4003</v>
      </c>
      <c r="C475" s="47" t="s">
        <v>1061</v>
      </c>
      <c r="D475" s="48">
        <v>45382</v>
      </c>
      <c r="E475" s="48">
        <v>45382</v>
      </c>
      <c r="F475" s="47">
        <v>1</v>
      </c>
      <c r="G475" s="49">
        <v>0</v>
      </c>
      <c r="H475" s="48">
        <v>45382</v>
      </c>
      <c r="I475" s="47" t="s">
        <v>1601</v>
      </c>
      <c r="J475" s="47" t="s">
        <v>1599</v>
      </c>
      <c r="K475" s="47">
        <v>0</v>
      </c>
      <c r="L475" s="47" t="s">
        <v>1598</v>
      </c>
      <c r="Q475">
        <v>2780</v>
      </c>
      <c r="R475" t="s">
        <v>886</v>
      </c>
      <c r="S475"/>
      <c r="T475">
        <v>1</v>
      </c>
      <c r="U475"/>
      <c r="V475"/>
      <c r="W475">
        <v>1</v>
      </c>
    </row>
    <row r="476" spans="1:23" x14ac:dyDescent="0.35">
      <c r="A476" s="47">
        <v>1</v>
      </c>
      <c r="B476" s="47">
        <v>4134</v>
      </c>
      <c r="C476" s="47" t="s">
        <v>1128</v>
      </c>
      <c r="D476" s="48">
        <v>45382</v>
      </c>
      <c r="E476" s="48">
        <v>45382</v>
      </c>
      <c r="F476" s="47">
        <v>1</v>
      </c>
      <c r="G476" s="49">
        <v>0</v>
      </c>
      <c r="H476" s="48">
        <v>45382</v>
      </c>
      <c r="I476" s="47" t="s">
        <v>1601</v>
      </c>
      <c r="J476" s="47" t="s">
        <v>1599</v>
      </c>
      <c r="K476" s="47">
        <v>0</v>
      </c>
      <c r="L476" s="47" t="s">
        <v>1598</v>
      </c>
      <c r="Q476">
        <v>2781</v>
      </c>
      <c r="R476" t="s">
        <v>887</v>
      </c>
      <c r="S476"/>
      <c r="T476">
        <v>2</v>
      </c>
      <c r="U476">
        <v>1</v>
      </c>
      <c r="V476"/>
      <c r="W476">
        <v>3</v>
      </c>
    </row>
    <row r="477" spans="1:23" x14ac:dyDescent="0.35">
      <c r="A477" s="47">
        <v>1</v>
      </c>
      <c r="B477" s="47">
        <v>4236</v>
      </c>
      <c r="C477" s="47" t="s">
        <v>1173</v>
      </c>
      <c r="D477" s="48">
        <v>45382</v>
      </c>
      <c r="E477" s="48">
        <v>45382</v>
      </c>
      <c r="F477" s="47">
        <v>1</v>
      </c>
      <c r="G477" s="49">
        <v>0</v>
      </c>
      <c r="H477" s="48">
        <v>45382</v>
      </c>
      <c r="I477" s="47" t="s">
        <v>1601</v>
      </c>
      <c r="J477" s="47" t="s">
        <v>1599</v>
      </c>
      <c r="K477" s="47">
        <v>0</v>
      </c>
      <c r="L477" s="47" t="s">
        <v>1598</v>
      </c>
      <c r="Q477">
        <v>2782</v>
      </c>
      <c r="R477" t="s">
        <v>888</v>
      </c>
      <c r="S477"/>
      <c r="T477"/>
      <c r="U477">
        <v>2</v>
      </c>
      <c r="V477"/>
      <c r="W477">
        <v>2</v>
      </c>
    </row>
    <row r="478" spans="1:23" x14ac:dyDescent="0.35">
      <c r="A478" s="47">
        <v>1</v>
      </c>
      <c r="B478" s="47">
        <v>2264</v>
      </c>
      <c r="C478" s="47" t="s">
        <v>519</v>
      </c>
      <c r="D478" s="48">
        <v>45381</v>
      </c>
      <c r="E478" s="48">
        <v>45381</v>
      </c>
      <c r="F478" s="47">
        <v>2</v>
      </c>
      <c r="G478" s="49">
        <v>0</v>
      </c>
      <c r="H478" s="48">
        <v>45382</v>
      </c>
      <c r="I478" s="47" t="s">
        <v>1601</v>
      </c>
      <c r="J478" s="47" t="s">
        <v>1599</v>
      </c>
      <c r="K478" s="47">
        <v>0</v>
      </c>
      <c r="L478" s="47" t="s">
        <v>1598</v>
      </c>
      <c r="Q478">
        <v>2783</v>
      </c>
      <c r="R478" t="s">
        <v>889</v>
      </c>
      <c r="S478"/>
      <c r="T478"/>
      <c r="U478">
        <v>1</v>
      </c>
      <c r="V478"/>
      <c r="W478">
        <v>1</v>
      </c>
    </row>
    <row r="479" spans="1:23" x14ac:dyDescent="0.35">
      <c r="A479" s="47">
        <v>1</v>
      </c>
      <c r="B479" s="47">
        <v>2286</v>
      </c>
      <c r="C479" s="47" t="s">
        <v>541</v>
      </c>
      <c r="D479" s="48">
        <v>45381</v>
      </c>
      <c r="E479" s="48">
        <v>45381</v>
      </c>
      <c r="F479" s="47">
        <v>2</v>
      </c>
      <c r="G479" s="49">
        <v>0</v>
      </c>
      <c r="H479" s="48">
        <v>45382</v>
      </c>
      <c r="I479" s="47" t="s">
        <v>1601</v>
      </c>
      <c r="J479" s="47" t="s">
        <v>1599</v>
      </c>
      <c r="K479" s="47">
        <v>0</v>
      </c>
      <c r="L479" s="47" t="s">
        <v>1598</v>
      </c>
      <c r="Q479">
        <v>2784</v>
      </c>
      <c r="R479" t="s">
        <v>890</v>
      </c>
      <c r="S479"/>
      <c r="T479">
        <v>1</v>
      </c>
      <c r="U479">
        <v>1</v>
      </c>
      <c r="V479"/>
      <c r="W479">
        <v>2</v>
      </c>
    </row>
    <row r="480" spans="1:23" x14ac:dyDescent="0.35">
      <c r="A480" s="47">
        <v>1</v>
      </c>
      <c r="B480" s="47">
        <v>2290</v>
      </c>
      <c r="C480" s="47" t="s">
        <v>545</v>
      </c>
      <c r="D480" s="48">
        <v>45381</v>
      </c>
      <c r="E480" s="48">
        <v>45381</v>
      </c>
      <c r="F480" s="47">
        <v>2</v>
      </c>
      <c r="G480" s="49">
        <v>0</v>
      </c>
      <c r="H480" s="48">
        <v>45382</v>
      </c>
      <c r="I480" s="47" t="s">
        <v>1601</v>
      </c>
      <c r="J480" s="47" t="s">
        <v>1599</v>
      </c>
      <c r="K480" s="47">
        <v>0</v>
      </c>
      <c r="L480" s="47" t="s">
        <v>1598</v>
      </c>
      <c r="Q480">
        <v>2785</v>
      </c>
      <c r="R480" t="s">
        <v>891</v>
      </c>
      <c r="S480"/>
      <c r="T480"/>
      <c r="U480">
        <v>2</v>
      </c>
      <c r="V480"/>
      <c r="W480">
        <v>2</v>
      </c>
    </row>
    <row r="481" spans="1:23" x14ac:dyDescent="0.35">
      <c r="A481" s="47">
        <v>1</v>
      </c>
      <c r="B481" s="47">
        <v>2593</v>
      </c>
      <c r="C481" s="47" t="s">
        <v>800</v>
      </c>
      <c r="D481" s="48">
        <v>45381</v>
      </c>
      <c r="E481" s="48">
        <v>45381</v>
      </c>
      <c r="F481" s="47">
        <v>2</v>
      </c>
      <c r="G481" s="49">
        <v>0</v>
      </c>
      <c r="H481" s="48">
        <v>45382</v>
      </c>
      <c r="I481" s="47" t="s">
        <v>1601</v>
      </c>
      <c r="J481" s="47" t="s">
        <v>1599</v>
      </c>
      <c r="K481" s="47">
        <v>0</v>
      </c>
      <c r="L481" s="47" t="s">
        <v>1598</v>
      </c>
      <c r="Q481">
        <v>2786</v>
      </c>
      <c r="R481" t="s">
        <v>1556</v>
      </c>
      <c r="S481"/>
      <c r="T481">
        <v>1</v>
      </c>
      <c r="U481">
        <v>1</v>
      </c>
      <c r="V481"/>
      <c r="W481">
        <v>2</v>
      </c>
    </row>
    <row r="482" spans="1:23" x14ac:dyDescent="0.35">
      <c r="A482" s="47">
        <v>1</v>
      </c>
      <c r="B482" s="47">
        <v>2776</v>
      </c>
      <c r="C482" s="47" t="s">
        <v>883</v>
      </c>
      <c r="D482" s="48">
        <v>45381</v>
      </c>
      <c r="E482" s="48">
        <v>45381</v>
      </c>
      <c r="F482" s="47">
        <v>2</v>
      </c>
      <c r="G482" s="49">
        <v>0</v>
      </c>
      <c r="H482" s="48">
        <v>45382</v>
      </c>
      <c r="I482" s="47" t="s">
        <v>1601</v>
      </c>
      <c r="J482" s="47" t="s">
        <v>1599</v>
      </c>
      <c r="K482" s="47">
        <v>0</v>
      </c>
      <c r="L482" s="47" t="s">
        <v>1598</v>
      </c>
      <c r="Q482">
        <v>2788</v>
      </c>
      <c r="R482" t="s">
        <v>895</v>
      </c>
      <c r="S482"/>
      <c r="T482">
        <v>41</v>
      </c>
      <c r="U482"/>
      <c r="V482"/>
      <c r="W482">
        <v>41</v>
      </c>
    </row>
    <row r="483" spans="1:23" x14ac:dyDescent="0.35">
      <c r="A483" s="47">
        <v>1</v>
      </c>
      <c r="B483" s="47">
        <v>2782</v>
      </c>
      <c r="C483" s="47" t="s">
        <v>888</v>
      </c>
      <c r="D483" s="48">
        <v>45381</v>
      </c>
      <c r="E483" s="48">
        <v>45381</v>
      </c>
      <c r="F483" s="47">
        <v>2</v>
      </c>
      <c r="G483" s="49">
        <v>0</v>
      </c>
      <c r="H483" s="48">
        <v>45382</v>
      </c>
      <c r="I483" s="47" t="s">
        <v>1601</v>
      </c>
      <c r="J483" s="47" t="s">
        <v>1599</v>
      </c>
      <c r="K483" s="47">
        <v>0</v>
      </c>
      <c r="L483" s="47" t="s">
        <v>1598</v>
      </c>
      <c r="Q483">
        <v>2791</v>
      </c>
      <c r="R483" t="s">
        <v>896</v>
      </c>
      <c r="S483"/>
      <c r="T483">
        <v>2</v>
      </c>
      <c r="U483"/>
      <c r="V483"/>
      <c r="W483">
        <v>2</v>
      </c>
    </row>
    <row r="484" spans="1:23" x14ac:dyDescent="0.35">
      <c r="A484" s="47">
        <v>1</v>
      </c>
      <c r="B484" s="47">
        <v>2062</v>
      </c>
      <c r="C484" s="47" t="s">
        <v>354</v>
      </c>
      <c r="D484" s="48">
        <v>45380</v>
      </c>
      <c r="E484" s="48">
        <v>45380</v>
      </c>
      <c r="F484" s="47">
        <v>3</v>
      </c>
      <c r="G484" s="49">
        <v>0</v>
      </c>
      <c r="H484" s="48">
        <v>45382</v>
      </c>
      <c r="I484" s="47" t="s">
        <v>1601</v>
      </c>
      <c r="J484" s="47" t="s">
        <v>1599</v>
      </c>
      <c r="K484" s="47">
        <v>0</v>
      </c>
      <c r="L484" s="47" t="s">
        <v>1598</v>
      </c>
      <c r="Q484">
        <v>2792</v>
      </c>
      <c r="R484" t="s">
        <v>897</v>
      </c>
      <c r="S484"/>
      <c r="T484">
        <v>4</v>
      </c>
      <c r="U484">
        <v>1</v>
      </c>
      <c r="V484"/>
      <c r="W484">
        <v>5</v>
      </c>
    </row>
    <row r="485" spans="1:23" x14ac:dyDescent="0.35">
      <c r="A485" s="47">
        <v>1</v>
      </c>
      <c r="B485" s="47">
        <v>2115</v>
      </c>
      <c r="C485" s="47" t="s">
        <v>410</v>
      </c>
      <c r="D485" s="48">
        <v>45379</v>
      </c>
      <c r="E485" s="48">
        <v>45379</v>
      </c>
      <c r="F485" s="47">
        <v>4</v>
      </c>
      <c r="G485" s="49">
        <v>0</v>
      </c>
      <c r="H485" s="48">
        <v>45382</v>
      </c>
      <c r="I485" s="47" t="s">
        <v>1601</v>
      </c>
      <c r="J485" s="47" t="s">
        <v>1599</v>
      </c>
      <c r="K485" s="47">
        <v>0</v>
      </c>
      <c r="L485" s="47" t="s">
        <v>1598</v>
      </c>
      <c r="Q485">
        <v>2793</v>
      </c>
      <c r="R485" t="s">
        <v>898</v>
      </c>
      <c r="S485"/>
      <c r="T485">
        <v>2</v>
      </c>
      <c r="U485"/>
      <c r="V485"/>
      <c r="W485">
        <v>2</v>
      </c>
    </row>
    <row r="486" spans="1:23" x14ac:dyDescent="0.35">
      <c r="A486" s="47">
        <v>1</v>
      </c>
      <c r="B486" s="47">
        <v>2325</v>
      </c>
      <c r="C486" s="47" t="s">
        <v>579</v>
      </c>
      <c r="D486" s="48">
        <v>45379</v>
      </c>
      <c r="E486" s="48">
        <v>45379</v>
      </c>
      <c r="F486" s="47">
        <v>4</v>
      </c>
      <c r="G486" s="49">
        <v>0</v>
      </c>
      <c r="H486" s="48">
        <v>45382</v>
      </c>
      <c r="I486" s="47" t="s">
        <v>1601</v>
      </c>
      <c r="J486" s="47" t="s">
        <v>1599</v>
      </c>
      <c r="K486" s="47">
        <v>0</v>
      </c>
      <c r="L486" s="47" t="s">
        <v>1598</v>
      </c>
      <c r="Q486">
        <v>2794</v>
      </c>
      <c r="R486" t="s">
        <v>899</v>
      </c>
      <c r="S486"/>
      <c r="T486"/>
      <c r="U486">
        <v>2</v>
      </c>
      <c r="V486"/>
      <c r="W486">
        <v>2</v>
      </c>
    </row>
    <row r="487" spans="1:23" x14ac:dyDescent="0.35">
      <c r="A487" s="47">
        <v>1</v>
      </c>
      <c r="B487" s="47">
        <v>2139</v>
      </c>
      <c r="C487" s="47" t="s">
        <v>434</v>
      </c>
      <c r="D487" s="48">
        <v>45377</v>
      </c>
      <c r="E487" s="48">
        <v>45377</v>
      </c>
      <c r="F487" s="47">
        <v>6</v>
      </c>
      <c r="G487" s="49">
        <v>0</v>
      </c>
      <c r="H487" s="48">
        <v>45382</v>
      </c>
      <c r="I487" s="47" t="s">
        <v>1601</v>
      </c>
      <c r="J487" s="47" t="s">
        <v>1599</v>
      </c>
      <c r="K487" s="47">
        <v>0</v>
      </c>
      <c r="L487" s="47" t="s">
        <v>1598</v>
      </c>
      <c r="Q487">
        <v>2796</v>
      </c>
      <c r="R487" t="s">
        <v>1606</v>
      </c>
      <c r="S487"/>
      <c r="T487">
        <v>1</v>
      </c>
      <c r="U487">
        <v>4</v>
      </c>
      <c r="V487"/>
      <c r="W487">
        <v>5</v>
      </c>
    </row>
    <row r="488" spans="1:23" x14ac:dyDescent="0.35">
      <c r="A488" s="47">
        <v>1</v>
      </c>
      <c r="B488" s="47">
        <v>2065</v>
      </c>
      <c r="C488" s="47" t="s">
        <v>357</v>
      </c>
      <c r="D488" s="48">
        <v>45382</v>
      </c>
      <c r="E488" s="48">
        <v>45382</v>
      </c>
      <c r="F488" s="47">
        <v>1</v>
      </c>
      <c r="G488" s="49">
        <v>0</v>
      </c>
      <c r="H488" s="48">
        <v>45382</v>
      </c>
      <c r="I488" s="47" t="s">
        <v>1600</v>
      </c>
      <c r="J488" s="47" t="s">
        <v>1599</v>
      </c>
      <c r="K488" s="47">
        <v>0</v>
      </c>
      <c r="L488" s="47" t="s">
        <v>1598</v>
      </c>
      <c r="Q488">
        <v>2797</v>
      </c>
      <c r="R488" t="s">
        <v>902</v>
      </c>
      <c r="S488"/>
      <c r="T488">
        <v>1</v>
      </c>
      <c r="U488">
        <v>3</v>
      </c>
      <c r="V488"/>
      <c r="W488">
        <v>4</v>
      </c>
    </row>
    <row r="489" spans="1:23" x14ac:dyDescent="0.35">
      <c r="A489" s="47">
        <v>1</v>
      </c>
      <c r="B489" s="47">
        <v>2121</v>
      </c>
      <c r="C489" s="47" t="s">
        <v>415</v>
      </c>
      <c r="D489" s="48">
        <v>45382</v>
      </c>
      <c r="E489" s="48">
        <v>45382</v>
      </c>
      <c r="F489" s="47">
        <v>1</v>
      </c>
      <c r="G489" s="49">
        <v>0</v>
      </c>
      <c r="H489" s="48">
        <v>45382</v>
      </c>
      <c r="I489" s="47" t="s">
        <v>1600</v>
      </c>
      <c r="J489" s="47" t="s">
        <v>1599</v>
      </c>
      <c r="K489" s="47">
        <v>0</v>
      </c>
      <c r="L489" s="47" t="s">
        <v>1598</v>
      </c>
      <c r="Q489">
        <v>2800</v>
      </c>
      <c r="R489" t="s">
        <v>903</v>
      </c>
      <c r="S489"/>
      <c r="T489"/>
      <c r="U489"/>
      <c r="V489">
        <v>1</v>
      </c>
      <c r="W489">
        <v>1</v>
      </c>
    </row>
    <row r="490" spans="1:23" x14ac:dyDescent="0.35">
      <c r="A490" s="47">
        <v>1</v>
      </c>
      <c r="B490" s="47">
        <v>2256</v>
      </c>
      <c r="C490" s="47" t="s">
        <v>509</v>
      </c>
      <c r="D490" s="48">
        <v>45382</v>
      </c>
      <c r="E490" s="48">
        <v>45382</v>
      </c>
      <c r="F490" s="47">
        <v>1</v>
      </c>
      <c r="G490" s="49">
        <v>0</v>
      </c>
      <c r="H490" s="48">
        <v>45382</v>
      </c>
      <c r="I490" s="47" t="s">
        <v>1600</v>
      </c>
      <c r="J490" s="47" t="s">
        <v>1599</v>
      </c>
      <c r="K490" s="47">
        <v>0</v>
      </c>
      <c r="L490" s="47" t="s">
        <v>1598</v>
      </c>
      <c r="Q490">
        <v>2802</v>
      </c>
      <c r="R490" t="s">
        <v>1454</v>
      </c>
      <c r="S490"/>
      <c r="T490">
        <v>3</v>
      </c>
      <c r="U490">
        <v>1</v>
      </c>
      <c r="V490"/>
      <c r="W490">
        <v>4</v>
      </c>
    </row>
    <row r="491" spans="1:23" x14ac:dyDescent="0.35">
      <c r="A491" s="47">
        <v>1</v>
      </c>
      <c r="B491" s="47">
        <v>2262</v>
      </c>
      <c r="C491" s="47" t="s">
        <v>516</v>
      </c>
      <c r="D491" s="48">
        <v>45382</v>
      </c>
      <c r="E491" s="48">
        <v>45382</v>
      </c>
      <c r="F491" s="47">
        <v>1</v>
      </c>
      <c r="G491" s="49">
        <v>0</v>
      </c>
      <c r="H491" s="48">
        <v>45382</v>
      </c>
      <c r="I491" s="47" t="s">
        <v>1600</v>
      </c>
      <c r="J491" s="47" t="s">
        <v>1599</v>
      </c>
      <c r="K491" s="47">
        <v>0</v>
      </c>
      <c r="L491" s="47" t="s">
        <v>1598</v>
      </c>
      <c r="Q491">
        <v>2804</v>
      </c>
      <c r="R491" t="s">
        <v>1456</v>
      </c>
      <c r="S491"/>
      <c r="T491">
        <v>2</v>
      </c>
      <c r="U491"/>
      <c r="V491"/>
      <c r="W491">
        <v>2</v>
      </c>
    </row>
    <row r="492" spans="1:23" x14ac:dyDescent="0.35">
      <c r="A492" s="47">
        <v>1</v>
      </c>
      <c r="B492" s="47">
        <v>2263</v>
      </c>
      <c r="C492" s="47" t="s">
        <v>518</v>
      </c>
      <c r="D492" s="48">
        <v>45382</v>
      </c>
      <c r="E492" s="48">
        <v>45382</v>
      </c>
      <c r="F492" s="47">
        <v>1</v>
      </c>
      <c r="G492" s="49">
        <v>0</v>
      </c>
      <c r="H492" s="48">
        <v>45382</v>
      </c>
      <c r="I492" s="47" t="s">
        <v>1600</v>
      </c>
      <c r="J492" s="47" t="s">
        <v>1599</v>
      </c>
      <c r="K492" s="47">
        <v>0</v>
      </c>
      <c r="L492" s="47" t="s">
        <v>1598</v>
      </c>
      <c r="Q492">
        <v>2806</v>
      </c>
      <c r="R492" t="s">
        <v>1458</v>
      </c>
      <c r="S492"/>
      <c r="T492">
        <v>7</v>
      </c>
      <c r="U492"/>
      <c r="V492"/>
      <c r="W492">
        <v>7</v>
      </c>
    </row>
    <row r="493" spans="1:23" x14ac:dyDescent="0.35">
      <c r="A493" s="47">
        <v>1</v>
      </c>
      <c r="B493" s="47">
        <v>2267</v>
      </c>
      <c r="C493" s="47" t="s">
        <v>522</v>
      </c>
      <c r="D493" s="48">
        <v>45382</v>
      </c>
      <c r="E493" s="48">
        <v>45382</v>
      </c>
      <c r="F493" s="47">
        <v>1</v>
      </c>
      <c r="G493" s="49">
        <v>0</v>
      </c>
      <c r="H493" s="48">
        <v>45382</v>
      </c>
      <c r="I493" s="47" t="s">
        <v>1600</v>
      </c>
      <c r="J493" s="47" t="s">
        <v>1599</v>
      </c>
      <c r="K493" s="47">
        <v>0</v>
      </c>
      <c r="L493" s="47" t="s">
        <v>1598</v>
      </c>
      <c r="Q493">
        <v>3001</v>
      </c>
      <c r="R493" t="s">
        <v>906</v>
      </c>
      <c r="S493"/>
      <c r="T493">
        <v>1</v>
      </c>
      <c r="U493"/>
      <c r="V493"/>
      <c r="W493">
        <v>1</v>
      </c>
    </row>
    <row r="494" spans="1:23" x14ac:dyDescent="0.35">
      <c r="A494" s="47">
        <v>1</v>
      </c>
      <c r="B494" s="47">
        <v>2332</v>
      </c>
      <c r="C494" s="47" t="s">
        <v>583</v>
      </c>
      <c r="D494" s="48">
        <v>45382</v>
      </c>
      <c r="E494" s="48">
        <v>45382</v>
      </c>
      <c r="F494" s="47">
        <v>1</v>
      </c>
      <c r="G494" s="49">
        <v>0</v>
      </c>
      <c r="H494" s="48">
        <v>45382</v>
      </c>
      <c r="I494" s="47" t="s">
        <v>1600</v>
      </c>
      <c r="J494" s="47" t="s">
        <v>1599</v>
      </c>
      <c r="K494" s="47">
        <v>0</v>
      </c>
      <c r="L494" s="47" t="s">
        <v>1598</v>
      </c>
      <c r="Q494">
        <v>3002</v>
      </c>
      <c r="R494" t="s">
        <v>909</v>
      </c>
      <c r="S494"/>
      <c r="T494">
        <v>1</v>
      </c>
      <c r="U494"/>
      <c r="V494"/>
      <c r="W494">
        <v>1</v>
      </c>
    </row>
    <row r="495" spans="1:23" x14ac:dyDescent="0.35">
      <c r="A495" s="47">
        <v>1</v>
      </c>
      <c r="B495" s="47">
        <v>2373</v>
      </c>
      <c r="C495" s="47" t="s">
        <v>621</v>
      </c>
      <c r="D495" s="48">
        <v>45382</v>
      </c>
      <c r="E495" s="48">
        <v>45382</v>
      </c>
      <c r="F495" s="47">
        <v>1</v>
      </c>
      <c r="G495" s="49">
        <v>0</v>
      </c>
      <c r="H495" s="48">
        <v>45382</v>
      </c>
      <c r="I495" s="47" t="s">
        <v>1600</v>
      </c>
      <c r="J495" s="47" t="s">
        <v>1599</v>
      </c>
      <c r="K495" s="47">
        <v>0</v>
      </c>
      <c r="L495" s="47" t="s">
        <v>1598</v>
      </c>
      <c r="Q495">
        <v>3003</v>
      </c>
      <c r="R495" t="s">
        <v>911</v>
      </c>
      <c r="S495"/>
      <c r="T495">
        <v>1</v>
      </c>
      <c r="U495"/>
      <c r="V495"/>
      <c r="W495">
        <v>1</v>
      </c>
    </row>
    <row r="496" spans="1:23" x14ac:dyDescent="0.35">
      <c r="A496" s="47">
        <v>1</v>
      </c>
      <c r="B496" s="47">
        <v>2387</v>
      </c>
      <c r="C496" s="47" t="s">
        <v>636</v>
      </c>
      <c r="D496" s="48">
        <v>45382</v>
      </c>
      <c r="E496" s="48">
        <v>45382</v>
      </c>
      <c r="F496" s="47">
        <v>1</v>
      </c>
      <c r="G496" s="49">
        <v>0</v>
      </c>
      <c r="H496" s="48">
        <v>45382</v>
      </c>
      <c r="I496" s="47" t="s">
        <v>1600</v>
      </c>
      <c r="J496" s="47" t="s">
        <v>1599</v>
      </c>
      <c r="K496" s="47">
        <v>0</v>
      </c>
      <c r="L496" s="47" t="s">
        <v>1598</v>
      </c>
      <c r="Q496">
        <v>3004</v>
      </c>
      <c r="R496" t="s">
        <v>914</v>
      </c>
      <c r="S496"/>
      <c r="T496"/>
      <c r="U496">
        <v>1</v>
      </c>
      <c r="V496"/>
      <c r="W496">
        <v>1</v>
      </c>
    </row>
    <row r="497" spans="1:23" x14ac:dyDescent="0.35">
      <c r="A497" s="47">
        <v>1</v>
      </c>
      <c r="B497" s="47">
        <v>4274</v>
      </c>
      <c r="C497" s="47" t="s">
        <v>1181</v>
      </c>
      <c r="D497" s="48">
        <v>45382</v>
      </c>
      <c r="E497" s="48">
        <v>45382</v>
      </c>
      <c r="F497" s="47">
        <v>1</v>
      </c>
      <c r="G497" s="49">
        <v>0</v>
      </c>
      <c r="H497" s="48">
        <v>45382</v>
      </c>
      <c r="I497" s="47" t="s">
        <v>1600</v>
      </c>
      <c r="J497" s="47" t="s">
        <v>1599</v>
      </c>
      <c r="K497" s="47">
        <v>0</v>
      </c>
      <c r="L497" s="47" t="s">
        <v>1598</v>
      </c>
      <c r="Q497">
        <v>3005</v>
      </c>
      <c r="R497" t="s">
        <v>916</v>
      </c>
      <c r="S497"/>
      <c r="T497">
        <v>4</v>
      </c>
      <c r="U497"/>
      <c r="V497"/>
      <c r="W497">
        <v>4</v>
      </c>
    </row>
    <row r="498" spans="1:23" x14ac:dyDescent="0.35">
      <c r="A498" s="47">
        <v>1</v>
      </c>
      <c r="B498" s="47">
        <v>2376</v>
      </c>
      <c r="C498" s="47" t="s">
        <v>624</v>
      </c>
      <c r="D498" s="48">
        <v>45381</v>
      </c>
      <c r="E498" s="48">
        <v>45381</v>
      </c>
      <c r="F498" s="47">
        <v>2</v>
      </c>
      <c r="G498" s="49">
        <v>0</v>
      </c>
      <c r="H498" s="48">
        <v>45382</v>
      </c>
      <c r="I498" s="47" t="s">
        <v>1600</v>
      </c>
      <c r="J498" s="47" t="s">
        <v>1599</v>
      </c>
      <c r="K498" s="47">
        <v>0</v>
      </c>
      <c r="L498" s="47" t="s">
        <v>1598</v>
      </c>
      <c r="Q498">
        <v>3006</v>
      </c>
      <c r="R498" t="s">
        <v>918</v>
      </c>
      <c r="S498"/>
      <c r="T498">
        <v>1</v>
      </c>
      <c r="U498"/>
      <c r="V498"/>
      <c r="W498">
        <v>1</v>
      </c>
    </row>
    <row r="499" spans="1:23" x14ac:dyDescent="0.35">
      <c r="A499" s="47">
        <v>1</v>
      </c>
      <c r="B499" s="47">
        <v>2004</v>
      </c>
      <c r="C499" s="47" t="s">
        <v>281</v>
      </c>
      <c r="D499" s="48">
        <v>45380</v>
      </c>
      <c r="E499" s="48">
        <v>45380</v>
      </c>
      <c r="F499" s="47">
        <v>3</v>
      </c>
      <c r="G499" s="49">
        <v>0</v>
      </c>
      <c r="H499" s="48">
        <v>45382</v>
      </c>
      <c r="I499" s="47" t="s">
        <v>1600</v>
      </c>
      <c r="J499" s="47" t="s">
        <v>1599</v>
      </c>
      <c r="K499" s="47">
        <v>0</v>
      </c>
      <c r="L499" s="47" t="s">
        <v>1598</v>
      </c>
      <c r="Q499">
        <v>3016</v>
      </c>
      <c r="R499" t="s">
        <v>938</v>
      </c>
      <c r="S499"/>
      <c r="T499">
        <v>3</v>
      </c>
      <c r="U499"/>
      <c r="V499"/>
      <c r="W499">
        <v>3</v>
      </c>
    </row>
    <row r="500" spans="1:23" x14ac:dyDescent="0.35">
      <c r="A500" s="47">
        <v>1</v>
      </c>
      <c r="B500" s="47">
        <v>2343</v>
      </c>
      <c r="C500" s="47" t="s">
        <v>593</v>
      </c>
      <c r="D500" s="48">
        <v>45380</v>
      </c>
      <c r="E500" s="48">
        <v>45380</v>
      </c>
      <c r="F500" s="47">
        <v>3</v>
      </c>
      <c r="G500" s="49">
        <v>0</v>
      </c>
      <c r="H500" s="48">
        <v>45382</v>
      </c>
      <c r="I500" s="47" t="s">
        <v>1600</v>
      </c>
      <c r="J500" s="47" t="s">
        <v>1599</v>
      </c>
      <c r="K500" s="47">
        <v>0</v>
      </c>
      <c r="L500" s="47" t="s">
        <v>1598</v>
      </c>
      <c r="Q500">
        <v>3019</v>
      </c>
      <c r="R500" t="s">
        <v>941</v>
      </c>
      <c r="S500"/>
      <c r="T500">
        <v>1</v>
      </c>
      <c r="U500"/>
      <c r="V500"/>
      <c r="W500">
        <v>1</v>
      </c>
    </row>
    <row r="501" spans="1:23" x14ac:dyDescent="0.35">
      <c r="A501" s="47">
        <v>1</v>
      </c>
      <c r="B501" s="47">
        <v>2106</v>
      </c>
      <c r="C501" s="47" t="s">
        <v>401</v>
      </c>
      <c r="D501" s="48">
        <v>45373</v>
      </c>
      <c r="E501" s="48">
        <v>45373</v>
      </c>
      <c r="F501" s="47">
        <v>10</v>
      </c>
      <c r="G501" s="49">
        <v>0</v>
      </c>
      <c r="H501" s="48">
        <v>45382</v>
      </c>
      <c r="I501" s="47" t="s">
        <v>1600</v>
      </c>
      <c r="J501" s="47" t="s">
        <v>1599</v>
      </c>
      <c r="K501" s="47">
        <v>0</v>
      </c>
      <c r="L501" s="47" t="s">
        <v>1598</v>
      </c>
      <c r="Q501">
        <v>3020</v>
      </c>
      <c r="R501" t="s">
        <v>943</v>
      </c>
      <c r="S501"/>
      <c r="T501">
        <v>2</v>
      </c>
      <c r="U501"/>
      <c r="V501"/>
      <c r="W501">
        <v>2</v>
      </c>
    </row>
    <row r="502" spans="1:23" x14ac:dyDescent="0.35">
      <c r="A502" s="47">
        <v>1</v>
      </c>
      <c r="B502" s="47">
        <v>2542</v>
      </c>
      <c r="C502" s="47" t="s">
        <v>732</v>
      </c>
      <c r="D502" s="48">
        <v>45368</v>
      </c>
      <c r="E502" s="48">
        <v>45368</v>
      </c>
      <c r="F502" s="47">
        <v>15</v>
      </c>
      <c r="G502" s="49">
        <v>0</v>
      </c>
      <c r="H502" s="48">
        <v>45382</v>
      </c>
      <c r="I502" s="47" t="s">
        <v>1600</v>
      </c>
      <c r="J502" s="47" t="s">
        <v>1599</v>
      </c>
      <c r="K502" s="47">
        <v>0</v>
      </c>
      <c r="L502" s="47" t="s">
        <v>1598</v>
      </c>
      <c r="Q502">
        <v>3022</v>
      </c>
      <c r="R502" t="s">
        <v>947</v>
      </c>
      <c r="S502"/>
      <c r="T502"/>
      <c r="U502">
        <v>4</v>
      </c>
      <c r="V502"/>
      <c r="W502">
        <v>4</v>
      </c>
    </row>
    <row r="503" spans="1:23" x14ac:dyDescent="0.35">
      <c r="A503" s="47">
        <v>1</v>
      </c>
      <c r="B503" s="47">
        <v>1104</v>
      </c>
      <c r="C503" s="47" t="s">
        <v>46</v>
      </c>
      <c r="D503" s="48">
        <v>45397</v>
      </c>
      <c r="E503" s="48">
        <v>45397</v>
      </c>
      <c r="F503" s="47">
        <v>1</v>
      </c>
      <c r="G503" s="49">
        <v>0</v>
      </c>
      <c r="H503" s="48">
        <v>45397</v>
      </c>
      <c r="I503" s="47" t="s">
        <v>1601</v>
      </c>
      <c r="J503" s="47" t="s">
        <v>1603</v>
      </c>
      <c r="K503" s="47">
        <v>0</v>
      </c>
      <c r="L503" s="47" t="s">
        <v>1598</v>
      </c>
      <c r="Q503">
        <v>3101</v>
      </c>
      <c r="R503" t="s">
        <v>949</v>
      </c>
      <c r="S503"/>
      <c r="T503">
        <v>1</v>
      </c>
      <c r="U503">
        <v>4</v>
      </c>
      <c r="V503"/>
      <c r="W503">
        <v>5</v>
      </c>
    </row>
    <row r="504" spans="1:23" x14ac:dyDescent="0.35">
      <c r="A504" s="47">
        <v>1</v>
      </c>
      <c r="B504" s="47">
        <v>1106</v>
      </c>
      <c r="C504" s="47" t="s">
        <v>50</v>
      </c>
      <c r="D504" s="48">
        <v>45397</v>
      </c>
      <c r="E504" s="48">
        <v>45397</v>
      </c>
      <c r="F504" s="47">
        <v>1</v>
      </c>
      <c r="G504" s="49">
        <v>0</v>
      </c>
      <c r="H504" s="48">
        <v>45397</v>
      </c>
      <c r="I504" s="47" t="s">
        <v>1601</v>
      </c>
      <c r="J504" s="47" t="s">
        <v>1603</v>
      </c>
      <c r="K504" s="47">
        <v>0</v>
      </c>
      <c r="L504" s="47" t="s">
        <v>1598</v>
      </c>
      <c r="Q504">
        <v>3102</v>
      </c>
      <c r="R504" t="s">
        <v>951</v>
      </c>
      <c r="S504"/>
      <c r="T504"/>
      <c r="U504">
        <v>1</v>
      </c>
      <c r="V504"/>
      <c r="W504">
        <v>1</v>
      </c>
    </row>
    <row r="505" spans="1:23" x14ac:dyDescent="0.35">
      <c r="A505" s="47">
        <v>1</v>
      </c>
      <c r="B505" s="47">
        <v>1121</v>
      </c>
      <c r="C505" s="47" t="s">
        <v>68</v>
      </c>
      <c r="D505" s="48">
        <v>45397</v>
      </c>
      <c r="E505" s="48">
        <v>45397</v>
      </c>
      <c r="F505" s="47">
        <v>1</v>
      </c>
      <c r="G505" s="49">
        <v>0</v>
      </c>
      <c r="H505" s="48">
        <v>45397</v>
      </c>
      <c r="I505" s="47" t="s">
        <v>1601</v>
      </c>
      <c r="J505" s="47" t="s">
        <v>1603</v>
      </c>
      <c r="K505" s="47">
        <v>0</v>
      </c>
      <c r="L505" s="47" t="s">
        <v>1598</v>
      </c>
      <c r="Q505">
        <v>3104</v>
      </c>
      <c r="R505" t="s">
        <v>956</v>
      </c>
      <c r="S505"/>
      <c r="T505"/>
      <c r="U505">
        <v>3</v>
      </c>
      <c r="V505">
        <v>1</v>
      </c>
      <c r="W505">
        <v>4</v>
      </c>
    </row>
    <row r="506" spans="1:23" x14ac:dyDescent="0.35">
      <c r="A506" s="47">
        <v>1</v>
      </c>
      <c r="B506" s="47">
        <v>1122</v>
      </c>
      <c r="C506" s="47" t="s">
        <v>69</v>
      </c>
      <c r="D506" s="48">
        <v>45397</v>
      </c>
      <c r="E506" s="48">
        <v>45397</v>
      </c>
      <c r="F506" s="47">
        <v>1</v>
      </c>
      <c r="G506" s="49">
        <v>0</v>
      </c>
      <c r="H506" s="48">
        <v>45397</v>
      </c>
      <c r="I506" s="47" t="s">
        <v>1601</v>
      </c>
      <c r="J506" s="47" t="s">
        <v>1603</v>
      </c>
      <c r="K506" s="47">
        <v>0</v>
      </c>
      <c r="L506" s="47" t="s">
        <v>1598</v>
      </c>
      <c r="Q506">
        <v>3106</v>
      </c>
      <c r="R506" t="s">
        <v>960</v>
      </c>
      <c r="S506">
        <v>1</v>
      </c>
      <c r="T506"/>
      <c r="U506">
        <v>2</v>
      </c>
      <c r="V506"/>
      <c r="W506">
        <v>3</v>
      </c>
    </row>
    <row r="507" spans="1:23" x14ac:dyDescent="0.35">
      <c r="A507" s="47">
        <v>1</v>
      </c>
      <c r="B507" s="47">
        <v>1124</v>
      </c>
      <c r="C507" s="47" t="s">
        <v>70</v>
      </c>
      <c r="D507" s="48">
        <v>45397</v>
      </c>
      <c r="E507" s="48">
        <v>45397</v>
      </c>
      <c r="F507" s="47">
        <v>1</v>
      </c>
      <c r="G507" s="49">
        <v>0</v>
      </c>
      <c r="H507" s="48">
        <v>45397</v>
      </c>
      <c r="I507" s="47" t="s">
        <v>1601</v>
      </c>
      <c r="J507" s="47" t="s">
        <v>1603</v>
      </c>
      <c r="K507" s="47">
        <v>0</v>
      </c>
      <c r="L507" s="47" t="s">
        <v>1598</v>
      </c>
      <c r="Q507">
        <v>3109</v>
      </c>
      <c r="R507" t="s">
        <v>961</v>
      </c>
      <c r="S507"/>
      <c r="T507">
        <v>1</v>
      </c>
      <c r="U507"/>
      <c r="V507"/>
      <c r="W507">
        <v>1</v>
      </c>
    </row>
    <row r="508" spans="1:23" x14ac:dyDescent="0.35">
      <c r="A508" s="47">
        <v>1</v>
      </c>
      <c r="B508" s="47">
        <v>1144</v>
      </c>
      <c r="C508" s="47" t="s">
        <v>89</v>
      </c>
      <c r="D508" s="48">
        <v>45397</v>
      </c>
      <c r="E508" s="48">
        <v>45397</v>
      </c>
      <c r="F508" s="47">
        <v>1</v>
      </c>
      <c r="G508" s="49">
        <v>0</v>
      </c>
      <c r="H508" s="48">
        <v>45397</v>
      </c>
      <c r="I508" s="47" t="s">
        <v>1601</v>
      </c>
      <c r="J508" s="47" t="s">
        <v>1603</v>
      </c>
      <c r="K508" s="47">
        <v>0</v>
      </c>
      <c r="L508" s="47" t="s">
        <v>1598</v>
      </c>
      <c r="Q508">
        <v>3110</v>
      </c>
      <c r="R508" t="s">
        <v>963</v>
      </c>
      <c r="S508"/>
      <c r="T508">
        <v>2</v>
      </c>
      <c r="U508">
        <v>1</v>
      </c>
      <c r="V508"/>
      <c r="W508">
        <v>3</v>
      </c>
    </row>
    <row r="509" spans="1:23" x14ac:dyDescent="0.35">
      <c r="A509" s="47">
        <v>1</v>
      </c>
      <c r="B509" s="47">
        <v>1174</v>
      </c>
      <c r="C509" s="47" t="s">
        <v>118</v>
      </c>
      <c r="D509" s="48">
        <v>45397</v>
      </c>
      <c r="E509" s="48">
        <v>45397</v>
      </c>
      <c r="F509" s="47">
        <v>1</v>
      </c>
      <c r="G509" s="49">
        <v>0</v>
      </c>
      <c r="H509" s="48">
        <v>45397</v>
      </c>
      <c r="I509" s="47" t="s">
        <v>1601</v>
      </c>
      <c r="J509" s="47" t="s">
        <v>1603</v>
      </c>
      <c r="K509" s="47">
        <v>0</v>
      </c>
      <c r="L509" s="47" t="s">
        <v>1598</v>
      </c>
      <c r="Q509">
        <v>3112</v>
      </c>
      <c r="R509" t="s">
        <v>967</v>
      </c>
      <c r="S509"/>
      <c r="T509">
        <v>3</v>
      </c>
      <c r="U509"/>
      <c r="V509"/>
      <c r="W509">
        <v>3</v>
      </c>
    </row>
    <row r="510" spans="1:23" x14ac:dyDescent="0.35">
      <c r="A510" s="47">
        <v>1</v>
      </c>
      <c r="B510" s="47">
        <v>1175</v>
      </c>
      <c r="C510" s="47" t="s">
        <v>119</v>
      </c>
      <c r="D510" s="48">
        <v>45397</v>
      </c>
      <c r="E510" s="48">
        <v>45397</v>
      </c>
      <c r="F510" s="47">
        <v>1</v>
      </c>
      <c r="G510" s="49">
        <v>0</v>
      </c>
      <c r="H510" s="48">
        <v>45397</v>
      </c>
      <c r="I510" s="47" t="s">
        <v>1601</v>
      </c>
      <c r="J510" s="47" t="s">
        <v>1603</v>
      </c>
      <c r="K510" s="47">
        <v>0</v>
      </c>
      <c r="L510" s="47" t="s">
        <v>1598</v>
      </c>
      <c r="Q510">
        <v>3114</v>
      </c>
      <c r="R510" t="s">
        <v>969</v>
      </c>
      <c r="S510"/>
      <c r="T510">
        <v>2</v>
      </c>
      <c r="U510">
        <v>2</v>
      </c>
      <c r="V510"/>
      <c r="W510">
        <v>4</v>
      </c>
    </row>
    <row r="511" spans="1:23" x14ac:dyDescent="0.35">
      <c r="A511" s="47">
        <v>1</v>
      </c>
      <c r="B511" s="47">
        <v>1189</v>
      </c>
      <c r="C511" s="47" t="s">
        <v>136</v>
      </c>
      <c r="D511" s="48">
        <v>45397</v>
      </c>
      <c r="E511" s="48">
        <v>45397</v>
      </c>
      <c r="F511" s="47">
        <v>1</v>
      </c>
      <c r="G511" s="49">
        <v>0</v>
      </c>
      <c r="H511" s="48">
        <v>45397</v>
      </c>
      <c r="I511" s="47" t="s">
        <v>1601</v>
      </c>
      <c r="J511" s="47" t="s">
        <v>1603</v>
      </c>
      <c r="K511" s="47">
        <v>0</v>
      </c>
      <c r="L511" s="47" t="s">
        <v>1598</v>
      </c>
      <c r="Q511">
        <v>3116</v>
      </c>
      <c r="R511" t="s">
        <v>972</v>
      </c>
      <c r="S511"/>
      <c r="T511">
        <v>1</v>
      </c>
      <c r="U511"/>
      <c r="V511"/>
      <c r="W511">
        <v>1</v>
      </c>
    </row>
    <row r="512" spans="1:23" x14ac:dyDescent="0.35">
      <c r="A512" s="47">
        <v>1</v>
      </c>
      <c r="B512" s="47">
        <v>1190</v>
      </c>
      <c r="C512" s="47" t="s">
        <v>137</v>
      </c>
      <c r="D512" s="48">
        <v>45397</v>
      </c>
      <c r="E512" s="48">
        <v>45397</v>
      </c>
      <c r="F512" s="47">
        <v>1</v>
      </c>
      <c r="G512" s="49">
        <v>0</v>
      </c>
      <c r="H512" s="48">
        <v>45397</v>
      </c>
      <c r="I512" s="47" t="s">
        <v>1601</v>
      </c>
      <c r="J512" s="47" t="s">
        <v>1603</v>
      </c>
      <c r="K512" s="47">
        <v>0</v>
      </c>
      <c r="L512" s="47" t="s">
        <v>1598</v>
      </c>
      <c r="Q512">
        <v>3117</v>
      </c>
      <c r="R512" t="s">
        <v>974</v>
      </c>
      <c r="S512"/>
      <c r="T512">
        <v>2</v>
      </c>
      <c r="U512"/>
      <c r="V512"/>
      <c r="W512">
        <v>2</v>
      </c>
    </row>
    <row r="513" spans="1:23" x14ac:dyDescent="0.35">
      <c r="A513" s="47">
        <v>1</v>
      </c>
      <c r="B513" s="47">
        <v>1195</v>
      </c>
      <c r="C513" s="47" t="s">
        <v>142</v>
      </c>
      <c r="D513" s="48">
        <v>45397</v>
      </c>
      <c r="E513" s="48">
        <v>45397</v>
      </c>
      <c r="F513" s="47">
        <v>1</v>
      </c>
      <c r="G513" s="49">
        <v>0</v>
      </c>
      <c r="H513" s="48">
        <v>45397</v>
      </c>
      <c r="I513" s="47" t="s">
        <v>1601</v>
      </c>
      <c r="J513" s="47" t="s">
        <v>1603</v>
      </c>
      <c r="K513" s="47">
        <v>0</v>
      </c>
      <c r="L513" s="47" t="s">
        <v>1598</v>
      </c>
      <c r="Q513">
        <v>3118</v>
      </c>
      <c r="R513" t="s">
        <v>976</v>
      </c>
      <c r="S513"/>
      <c r="T513">
        <v>11</v>
      </c>
      <c r="U513"/>
      <c r="V513"/>
      <c r="W513">
        <v>11</v>
      </c>
    </row>
    <row r="514" spans="1:23" x14ac:dyDescent="0.35">
      <c r="A514" s="47">
        <v>1</v>
      </c>
      <c r="B514" s="47">
        <v>1197</v>
      </c>
      <c r="C514" s="47" t="s">
        <v>148</v>
      </c>
      <c r="D514" s="48">
        <v>45397</v>
      </c>
      <c r="E514" s="48">
        <v>45397</v>
      </c>
      <c r="F514" s="47">
        <v>1</v>
      </c>
      <c r="G514" s="49">
        <v>0</v>
      </c>
      <c r="H514" s="48">
        <v>45397</v>
      </c>
      <c r="I514" s="47" t="s">
        <v>1601</v>
      </c>
      <c r="J514" s="47" t="s">
        <v>1603</v>
      </c>
      <c r="K514" s="47">
        <v>0</v>
      </c>
      <c r="L514" s="47" t="s">
        <v>1598</v>
      </c>
      <c r="Q514">
        <v>3123</v>
      </c>
      <c r="R514" t="s">
        <v>979</v>
      </c>
      <c r="S514"/>
      <c r="T514">
        <v>2</v>
      </c>
      <c r="U514"/>
      <c r="V514"/>
      <c r="W514">
        <v>2</v>
      </c>
    </row>
    <row r="515" spans="1:23" x14ac:dyDescent="0.35">
      <c r="A515" s="47">
        <v>1</v>
      </c>
      <c r="B515" s="47">
        <v>1208</v>
      </c>
      <c r="C515" s="47" t="s">
        <v>162</v>
      </c>
      <c r="D515" s="48">
        <v>45397</v>
      </c>
      <c r="E515" s="48">
        <v>45397</v>
      </c>
      <c r="F515" s="47">
        <v>1</v>
      </c>
      <c r="G515" s="49">
        <v>0</v>
      </c>
      <c r="H515" s="48">
        <v>45397</v>
      </c>
      <c r="I515" s="47" t="s">
        <v>1601</v>
      </c>
      <c r="J515" s="47" t="s">
        <v>1603</v>
      </c>
      <c r="K515" s="47">
        <v>0</v>
      </c>
      <c r="L515" s="47" t="s">
        <v>1598</v>
      </c>
      <c r="Q515">
        <v>3125</v>
      </c>
      <c r="R515" t="s">
        <v>984</v>
      </c>
      <c r="S515"/>
      <c r="T515">
        <v>4</v>
      </c>
      <c r="U515">
        <v>1</v>
      </c>
      <c r="V515"/>
      <c r="W515">
        <v>5</v>
      </c>
    </row>
    <row r="516" spans="1:23" x14ac:dyDescent="0.35">
      <c r="A516" s="47">
        <v>1</v>
      </c>
      <c r="B516" s="47">
        <v>1218</v>
      </c>
      <c r="C516" s="47" t="s">
        <v>179</v>
      </c>
      <c r="D516" s="48">
        <v>45397</v>
      </c>
      <c r="E516" s="48">
        <v>45397</v>
      </c>
      <c r="F516" s="47">
        <v>1</v>
      </c>
      <c r="G516" s="49">
        <v>0</v>
      </c>
      <c r="H516" s="48">
        <v>45397</v>
      </c>
      <c r="I516" s="47" t="s">
        <v>1601</v>
      </c>
      <c r="J516" s="47" t="s">
        <v>1603</v>
      </c>
      <c r="K516" s="47">
        <v>0</v>
      </c>
      <c r="L516" s="47" t="s">
        <v>1598</v>
      </c>
      <c r="Q516">
        <v>3126</v>
      </c>
      <c r="R516" t="s">
        <v>986</v>
      </c>
      <c r="S516"/>
      <c r="T516">
        <v>2</v>
      </c>
      <c r="U516"/>
      <c r="V516"/>
      <c r="W516">
        <v>2</v>
      </c>
    </row>
    <row r="517" spans="1:23" x14ac:dyDescent="0.35">
      <c r="A517" s="47">
        <v>1</v>
      </c>
      <c r="B517" s="47">
        <v>1219</v>
      </c>
      <c r="C517" s="47" t="s">
        <v>181</v>
      </c>
      <c r="D517" s="48">
        <v>45397</v>
      </c>
      <c r="E517" s="48">
        <v>45397</v>
      </c>
      <c r="F517" s="47">
        <v>1</v>
      </c>
      <c r="G517" s="49">
        <v>0</v>
      </c>
      <c r="H517" s="48">
        <v>45397</v>
      </c>
      <c r="I517" s="47" t="s">
        <v>1601</v>
      </c>
      <c r="J517" s="47" t="s">
        <v>1603</v>
      </c>
      <c r="K517" s="47">
        <v>0</v>
      </c>
      <c r="L517" s="47" t="s">
        <v>1598</v>
      </c>
      <c r="Q517">
        <v>3127</v>
      </c>
      <c r="R517" t="s">
        <v>987</v>
      </c>
      <c r="S517"/>
      <c r="T517">
        <v>2</v>
      </c>
      <c r="U517"/>
      <c r="V517"/>
      <c r="W517">
        <v>2</v>
      </c>
    </row>
    <row r="518" spans="1:23" x14ac:dyDescent="0.35">
      <c r="A518" s="47">
        <v>1</v>
      </c>
      <c r="B518" s="47">
        <v>1222</v>
      </c>
      <c r="C518" s="47" t="s">
        <v>183</v>
      </c>
      <c r="D518" s="48">
        <v>45397</v>
      </c>
      <c r="E518" s="48">
        <v>45397</v>
      </c>
      <c r="F518" s="47">
        <v>1</v>
      </c>
      <c r="G518" s="49">
        <v>0</v>
      </c>
      <c r="H518" s="48">
        <v>45397</v>
      </c>
      <c r="I518" s="47" t="s">
        <v>1601</v>
      </c>
      <c r="J518" s="47" t="s">
        <v>1603</v>
      </c>
      <c r="K518" s="47">
        <v>0</v>
      </c>
      <c r="L518" s="47" t="s">
        <v>1598</v>
      </c>
      <c r="Q518">
        <v>3128</v>
      </c>
      <c r="R518" t="s">
        <v>989</v>
      </c>
      <c r="S518"/>
      <c r="T518">
        <v>3</v>
      </c>
      <c r="U518"/>
      <c r="V518"/>
      <c r="W518">
        <v>3</v>
      </c>
    </row>
    <row r="519" spans="1:23" x14ac:dyDescent="0.35">
      <c r="A519" s="47">
        <v>1</v>
      </c>
      <c r="B519" s="47">
        <v>1304</v>
      </c>
      <c r="C519" s="47" t="s">
        <v>194</v>
      </c>
      <c r="D519" s="48">
        <v>45397</v>
      </c>
      <c r="E519" s="48">
        <v>45397</v>
      </c>
      <c r="F519" s="47">
        <v>1</v>
      </c>
      <c r="G519" s="49">
        <v>0</v>
      </c>
      <c r="H519" s="48">
        <v>45397</v>
      </c>
      <c r="I519" s="47" t="s">
        <v>1601</v>
      </c>
      <c r="J519" s="47" t="s">
        <v>1603</v>
      </c>
      <c r="K519" s="47">
        <v>0</v>
      </c>
      <c r="L519" s="47" t="s">
        <v>1598</v>
      </c>
      <c r="Q519">
        <v>3129</v>
      </c>
      <c r="R519" t="s">
        <v>991</v>
      </c>
      <c r="S519"/>
      <c r="T519"/>
      <c r="U519">
        <v>2</v>
      </c>
      <c r="V519"/>
      <c r="W519">
        <v>2</v>
      </c>
    </row>
    <row r="520" spans="1:23" x14ac:dyDescent="0.35">
      <c r="A520" s="47">
        <v>1</v>
      </c>
      <c r="B520" s="47">
        <v>1314</v>
      </c>
      <c r="C520" s="47" t="s">
        <v>204</v>
      </c>
      <c r="D520" s="48">
        <v>45397</v>
      </c>
      <c r="E520" s="48">
        <v>45397</v>
      </c>
      <c r="F520" s="47">
        <v>1</v>
      </c>
      <c r="G520" s="49">
        <v>0</v>
      </c>
      <c r="H520" s="48">
        <v>45397</v>
      </c>
      <c r="I520" s="47" t="s">
        <v>1601</v>
      </c>
      <c r="J520" s="47" t="s">
        <v>1603</v>
      </c>
      <c r="K520" s="47">
        <v>0</v>
      </c>
      <c r="L520" s="47" t="s">
        <v>1598</v>
      </c>
      <c r="Q520">
        <v>3131</v>
      </c>
      <c r="R520" t="s">
        <v>994</v>
      </c>
      <c r="S520">
        <v>2</v>
      </c>
      <c r="T520"/>
      <c r="U520"/>
      <c r="V520"/>
      <c r="W520">
        <v>2</v>
      </c>
    </row>
    <row r="521" spans="1:23" x14ac:dyDescent="0.35">
      <c r="A521" s="47">
        <v>1</v>
      </c>
      <c r="B521" s="47">
        <v>1324</v>
      </c>
      <c r="C521" s="47" t="s">
        <v>217</v>
      </c>
      <c r="D521" s="48">
        <v>45397</v>
      </c>
      <c r="E521" s="48">
        <v>45397</v>
      </c>
      <c r="F521" s="47">
        <v>1</v>
      </c>
      <c r="G521" s="49">
        <v>0</v>
      </c>
      <c r="H521" s="48">
        <v>45397</v>
      </c>
      <c r="I521" s="47" t="s">
        <v>1601</v>
      </c>
      <c r="J521" s="47" t="s">
        <v>1603</v>
      </c>
      <c r="K521" s="47">
        <v>0</v>
      </c>
      <c r="L521" s="47" t="s">
        <v>1598</v>
      </c>
      <c r="Q521">
        <v>3132</v>
      </c>
      <c r="R521" t="s">
        <v>996</v>
      </c>
      <c r="S521"/>
      <c r="T521">
        <v>2</v>
      </c>
      <c r="U521"/>
      <c r="V521"/>
      <c r="W521">
        <v>2</v>
      </c>
    </row>
    <row r="522" spans="1:23" x14ac:dyDescent="0.35">
      <c r="A522" s="47">
        <v>1</v>
      </c>
      <c r="B522" s="47">
        <v>1332</v>
      </c>
      <c r="C522" s="47" t="s">
        <v>224</v>
      </c>
      <c r="D522" s="48">
        <v>45397</v>
      </c>
      <c r="E522" s="48">
        <v>45397</v>
      </c>
      <c r="F522" s="47">
        <v>1</v>
      </c>
      <c r="G522" s="49">
        <v>0</v>
      </c>
      <c r="H522" s="48">
        <v>45397</v>
      </c>
      <c r="I522" s="47" t="s">
        <v>1601</v>
      </c>
      <c r="J522" s="47" t="s">
        <v>1603</v>
      </c>
      <c r="K522" s="47">
        <v>0</v>
      </c>
      <c r="L522" s="47" t="s">
        <v>1598</v>
      </c>
      <c r="Q522">
        <v>3133</v>
      </c>
      <c r="R522" t="s">
        <v>997</v>
      </c>
      <c r="S522"/>
      <c r="T522"/>
      <c r="U522">
        <v>1</v>
      </c>
      <c r="V522"/>
      <c r="W522">
        <v>1</v>
      </c>
    </row>
    <row r="523" spans="1:23" x14ac:dyDescent="0.35">
      <c r="A523" s="47">
        <v>1</v>
      </c>
      <c r="B523" s="47">
        <v>1340</v>
      </c>
      <c r="C523" s="47" t="s">
        <v>233</v>
      </c>
      <c r="D523" s="48">
        <v>45397</v>
      </c>
      <c r="E523" s="48">
        <v>45397</v>
      </c>
      <c r="F523" s="47">
        <v>1</v>
      </c>
      <c r="G523" s="49">
        <v>0</v>
      </c>
      <c r="H523" s="48">
        <v>45397</v>
      </c>
      <c r="I523" s="47" t="s">
        <v>1601</v>
      </c>
      <c r="J523" s="47" t="s">
        <v>1603</v>
      </c>
      <c r="K523" s="47">
        <v>0</v>
      </c>
      <c r="L523" s="47" t="s">
        <v>1598</v>
      </c>
      <c r="Q523">
        <v>3134</v>
      </c>
      <c r="R523" t="s">
        <v>998</v>
      </c>
      <c r="S523"/>
      <c r="T523"/>
      <c r="U523">
        <v>2</v>
      </c>
      <c r="V523">
        <v>1</v>
      </c>
      <c r="W523">
        <v>3</v>
      </c>
    </row>
    <row r="524" spans="1:23" x14ac:dyDescent="0.35">
      <c r="A524" s="47">
        <v>1</v>
      </c>
      <c r="B524" s="47">
        <v>1345</v>
      </c>
      <c r="C524" s="47" t="s">
        <v>238</v>
      </c>
      <c r="D524" s="48">
        <v>45397</v>
      </c>
      <c r="E524" s="48">
        <v>45397</v>
      </c>
      <c r="F524" s="47">
        <v>1</v>
      </c>
      <c r="G524" s="49">
        <v>0</v>
      </c>
      <c r="H524" s="48">
        <v>45397</v>
      </c>
      <c r="I524" s="47" t="s">
        <v>1601</v>
      </c>
      <c r="J524" s="47" t="s">
        <v>1603</v>
      </c>
      <c r="K524" s="47">
        <v>0</v>
      </c>
      <c r="L524" s="47" t="s">
        <v>1598</v>
      </c>
      <c r="Q524">
        <v>3135</v>
      </c>
      <c r="R524" t="s">
        <v>999</v>
      </c>
      <c r="S524"/>
      <c r="T524">
        <v>5</v>
      </c>
      <c r="U524">
        <v>5</v>
      </c>
      <c r="V524"/>
      <c r="W524">
        <v>10</v>
      </c>
    </row>
    <row r="525" spans="1:23" x14ac:dyDescent="0.35">
      <c r="A525" s="47">
        <v>1</v>
      </c>
      <c r="B525" s="47">
        <v>1418</v>
      </c>
      <c r="C525" s="47" t="s">
        <v>260</v>
      </c>
      <c r="D525" s="48">
        <v>45397</v>
      </c>
      <c r="E525" s="48">
        <v>45397</v>
      </c>
      <c r="F525" s="47">
        <v>1</v>
      </c>
      <c r="G525" s="49">
        <v>0</v>
      </c>
      <c r="H525" s="48">
        <v>45397</v>
      </c>
      <c r="I525" s="47" t="s">
        <v>1601</v>
      </c>
      <c r="J525" s="47" t="s">
        <v>1603</v>
      </c>
      <c r="K525" s="47">
        <v>0</v>
      </c>
      <c r="L525" s="47" t="s">
        <v>1598</v>
      </c>
      <c r="Q525">
        <v>3136</v>
      </c>
      <c r="R525" t="s">
        <v>1001</v>
      </c>
      <c r="S525"/>
      <c r="T525">
        <v>1</v>
      </c>
      <c r="U525"/>
      <c r="V525"/>
      <c r="W525">
        <v>1</v>
      </c>
    </row>
    <row r="526" spans="1:23" x14ac:dyDescent="0.35">
      <c r="A526" s="47">
        <v>1</v>
      </c>
      <c r="B526" s="47">
        <v>1425</v>
      </c>
      <c r="C526" s="47" t="s">
        <v>267</v>
      </c>
      <c r="D526" s="48">
        <v>45397</v>
      </c>
      <c r="E526" s="48">
        <v>45397</v>
      </c>
      <c r="F526" s="47">
        <v>1</v>
      </c>
      <c r="G526" s="49">
        <v>0</v>
      </c>
      <c r="H526" s="48">
        <v>45397</v>
      </c>
      <c r="I526" s="47" t="s">
        <v>1601</v>
      </c>
      <c r="J526" s="47" t="s">
        <v>1603</v>
      </c>
      <c r="K526" s="47">
        <v>0</v>
      </c>
      <c r="L526" s="47" t="s">
        <v>1598</v>
      </c>
      <c r="Q526">
        <v>3138</v>
      </c>
      <c r="R526" t="s">
        <v>1002</v>
      </c>
      <c r="S526"/>
      <c r="T526"/>
      <c r="U526">
        <v>1</v>
      </c>
      <c r="V526"/>
      <c r="W526">
        <v>1</v>
      </c>
    </row>
    <row r="527" spans="1:23" x14ac:dyDescent="0.35">
      <c r="A527" s="47">
        <v>1</v>
      </c>
      <c r="B527" s="47">
        <v>9015</v>
      </c>
      <c r="C527" s="47" t="s">
        <v>1356</v>
      </c>
      <c r="D527" s="48">
        <v>45397</v>
      </c>
      <c r="E527" s="48">
        <v>45397</v>
      </c>
      <c r="F527" s="47">
        <v>1</v>
      </c>
      <c r="G527" s="49">
        <v>0</v>
      </c>
      <c r="H527" s="48">
        <v>45397</v>
      </c>
      <c r="I527" s="47" t="s">
        <v>1601</v>
      </c>
      <c r="J527" s="47" t="s">
        <v>1603</v>
      </c>
      <c r="K527" s="47">
        <v>0</v>
      </c>
      <c r="L527" s="47" t="s">
        <v>1598</v>
      </c>
      <c r="Q527">
        <v>3140</v>
      </c>
      <c r="R527" t="s">
        <v>1005</v>
      </c>
      <c r="S527">
        <v>1</v>
      </c>
      <c r="T527">
        <v>30</v>
      </c>
      <c r="U527">
        <v>6</v>
      </c>
      <c r="V527"/>
      <c r="W527">
        <v>37</v>
      </c>
    </row>
    <row r="528" spans="1:23" x14ac:dyDescent="0.35">
      <c r="A528" s="47">
        <v>1</v>
      </c>
      <c r="B528" s="47">
        <v>1125</v>
      </c>
      <c r="C528" s="47" t="s">
        <v>71</v>
      </c>
      <c r="D528" s="48">
        <v>45396</v>
      </c>
      <c r="E528" s="48">
        <v>45396</v>
      </c>
      <c r="F528" s="47">
        <v>2</v>
      </c>
      <c r="G528" s="49">
        <v>0</v>
      </c>
      <c r="H528" s="48">
        <v>45397</v>
      </c>
      <c r="I528" s="47" t="s">
        <v>1601</v>
      </c>
      <c r="J528" s="47" t="s">
        <v>1603</v>
      </c>
      <c r="K528" s="47">
        <v>0</v>
      </c>
      <c r="L528" s="47" t="s">
        <v>1598</v>
      </c>
      <c r="Q528">
        <v>3141</v>
      </c>
      <c r="R528" t="s">
        <v>1006</v>
      </c>
      <c r="S528"/>
      <c r="T528">
        <v>2</v>
      </c>
      <c r="U528"/>
      <c r="V528"/>
      <c r="W528">
        <v>2</v>
      </c>
    </row>
    <row r="529" spans="1:23" x14ac:dyDescent="0.35">
      <c r="A529" s="47">
        <v>1</v>
      </c>
      <c r="B529" s="47">
        <v>1181</v>
      </c>
      <c r="C529" s="47" t="s">
        <v>126</v>
      </c>
      <c r="D529" s="48">
        <v>45396</v>
      </c>
      <c r="E529" s="48">
        <v>45396</v>
      </c>
      <c r="F529" s="47">
        <v>2</v>
      </c>
      <c r="G529" s="49">
        <v>0</v>
      </c>
      <c r="H529" s="48">
        <v>45397</v>
      </c>
      <c r="I529" s="47" t="s">
        <v>1601</v>
      </c>
      <c r="J529" s="47" t="s">
        <v>1603</v>
      </c>
      <c r="K529" s="47">
        <v>0</v>
      </c>
      <c r="L529" s="47" t="s">
        <v>1598</v>
      </c>
      <c r="Q529">
        <v>3142</v>
      </c>
      <c r="R529" t="s">
        <v>1007</v>
      </c>
      <c r="S529"/>
      <c r="T529"/>
      <c r="U529">
        <v>6</v>
      </c>
      <c r="V529"/>
      <c r="W529">
        <v>6</v>
      </c>
    </row>
    <row r="530" spans="1:23" x14ac:dyDescent="0.35">
      <c r="A530" s="47">
        <v>1</v>
      </c>
      <c r="B530" s="47">
        <v>1220</v>
      </c>
      <c r="C530" s="47" t="s">
        <v>182</v>
      </c>
      <c r="D530" s="48">
        <v>45396</v>
      </c>
      <c r="E530" s="48">
        <v>45396</v>
      </c>
      <c r="F530" s="47">
        <v>2</v>
      </c>
      <c r="G530" s="49">
        <v>0</v>
      </c>
      <c r="H530" s="48">
        <v>45397</v>
      </c>
      <c r="I530" s="47" t="s">
        <v>1601</v>
      </c>
      <c r="J530" s="47" t="s">
        <v>1603</v>
      </c>
      <c r="K530" s="47">
        <v>0</v>
      </c>
      <c r="L530" s="47" t="s">
        <v>1598</v>
      </c>
      <c r="Q530">
        <v>3143</v>
      </c>
      <c r="R530" t="s">
        <v>1008</v>
      </c>
      <c r="S530">
        <v>1</v>
      </c>
      <c r="T530"/>
      <c r="U530"/>
      <c r="V530"/>
      <c r="W530">
        <v>1</v>
      </c>
    </row>
    <row r="531" spans="1:23" x14ac:dyDescent="0.35">
      <c r="A531" s="47">
        <v>1</v>
      </c>
      <c r="B531" s="47">
        <v>1414</v>
      </c>
      <c r="C531" s="47" t="s">
        <v>255</v>
      </c>
      <c r="D531" s="48">
        <v>45396</v>
      </c>
      <c r="E531" s="48">
        <v>45396</v>
      </c>
      <c r="F531" s="47">
        <v>2</v>
      </c>
      <c r="G531" s="49">
        <v>0</v>
      </c>
      <c r="H531" s="48">
        <v>45397</v>
      </c>
      <c r="I531" s="47" t="s">
        <v>1601</v>
      </c>
      <c r="J531" s="47" t="s">
        <v>1603</v>
      </c>
      <c r="K531" s="47">
        <v>0</v>
      </c>
      <c r="L531" s="47" t="s">
        <v>1598</v>
      </c>
      <c r="Q531">
        <v>3144</v>
      </c>
      <c r="R531" t="s">
        <v>1009</v>
      </c>
      <c r="S531"/>
      <c r="T531">
        <v>2</v>
      </c>
      <c r="U531">
        <v>3</v>
      </c>
      <c r="V531"/>
      <c r="W531">
        <v>5</v>
      </c>
    </row>
    <row r="532" spans="1:23" x14ac:dyDescent="0.35">
      <c r="A532" s="47">
        <v>1</v>
      </c>
      <c r="B532" s="47">
        <v>1213</v>
      </c>
      <c r="C532" s="47" t="s">
        <v>1612</v>
      </c>
      <c r="D532" s="48">
        <v>45395</v>
      </c>
      <c r="E532" s="48">
        <v>45395</v>
      </c>
      <c r="F532" s="47">
        <v>3</v>
      </c>
      <c r="G532" s="49">
        <v>0</v>
      </c>
      <c r="H532" s="48">
        <v>45397</v>
      </c>
      <c r="I532" s="47" t="s">
        <v>1601</v>
      </c>
      <c r="J532" s="47" t="s">
        <v>1603</v>
      </c>
      <c r="K532" s="47">
        <v>0</v>
      </c>
      <c r="L532" s="47" t="s">
        <v>1598</v>
      </c>
      <c r="Q532">
        <v>3145</v>
      </c>
      <c r="R532" t="s">
        <v>1010</v>
      </c>
      <c r="S532"/>
      <c r="T532">
        <v>3</v>
      </c>
      <c r="U532">
        <v>1</v>
      </c>
      <c r="V532"/>
      <c r="W532">
        <v>4</v>
      </c>
    </row>
    <row r="533" spans="1:23" x14ac:dyDescent="0.35">
      <c r="A533" s="47">
        <v>1</v>
      </c>
      <c r="B533" s="47">
        <v>1209</v>
      </c>
      <c r="C533" s="47" t="s">
        <v>164</v>
      </c>
      <c r="D533" s="48">
        <v>45394</v>
      </c>
      <c r="E533" s="48">
        <v>45394</v>
      </c>
      <c r="F533" s="47">
        <v>4</v>
      </c>
      <c r="G533" s="49">
        <v>0</v>
      </c>
      <c r="H533" s="48">
        <v>45397</v>
      </c>
      <c r="I533" s="47" t="s">
        <v>1601</v>
      </c>
      <c r="J533" s="47" t="s">
        <v>1603</v>
      </c>
      <c r="K533" s="47">
        <v>0</v>
      </c>
      <c r="L533" s="47" t="s">
        <v>1598</v>
      </c>
      <c r="Q533">
        <v>3147</v>
      </c>
      <c r="R533" t="s">
        <v>1011</v>
      </c>
      <c r="S533"/>
      <c r="T533">
        <v>3</v>
      </c>
      <c r="U533"/>
      <c r="V533"/>
      <c r="W533">
        <v>3</v>
      </c>
    </row>
    <row r="534" spans="1:23" x14ac:dyDescent="0.35">
      <c r="A534" s="47">
        <v>1</v>
      </c>
      <c r="B534" s="47">
        <v>1430</v>
      </c>
      <c r="C534" s="47" t="s">
        <v>1405</v>
      </c>
      <c r="D534" s="48">
        <v>45394</v>
      </c>
      <c r="E534" s="48">
        <v>45394</v>
      </c>
      <c r="F534" s="47">
        <v>4</v>
      </c>
      <c r="G534" s="49">
        <v>0</v>
      </c>
      <c r="H534" s="48">
        <v>45397</v>
      </c>
      <c r="I534" s="47" t="s">
        <v>1601</v>
      </c>
      <c r="J534" s="47" t="s">
        <v>1603</v>
      </c>
      <c r="K534" s="47">
        <v>0</v>
      </c>
      <c r="L534" s="47" t="s">
        <v>1598</v>
      </c>
      <c r="Q534">
        <v>3148</v>
      </c>
      <c r="R534" t="s">
        <v>1012</v>
      </c>
      <c r="S534"/>
      <c r="T534">
        <v>1</v>
      </c>
      <c r="U534">
        <v>1</v>
      </c>
      <c r="V534"/>
      <c r="W534">
        <v>2</v>
      </c>
    </row>
    <row r="535" spans="1:23" x14ac:dyDescent="0.35">
      <c r="A535" s="47">
        <v>1</v>
      </c>
      <c r="B535" s="47">
        <v>1116</v>
      </c>
      <c r="C535" s="47" t="s">
        <v>62</v>
      </c>
      <c r="D535" s="48">
        <v>45397</v>
      </c>
      <c r="E535" s="48">
        <v>45397</v>
      </c>
      <c r="F535" s="47">
        <v>1</v>
      </c>
      <c r="G535" s="49">
        <v>0</v>
      </c>
      <c r="H535" s="48">
        <v>45397</v>
      </c>
      <c r="I535" s="47" t="s">
        <v>1600</v>
      </c>
      <c r="J535" s="47" t="s">
        <v>1603</v>
      </c>
      <c r="K535" s="47">
        <v>0</v>
      </c>
      <c r="L535" s="47" t="s">
        <v>1598</v>
      </c>
      <c r="Q535">
        <v>3150</v>
      </c>
      <c r="R535" t="s">
        <v>1013</v>
      </c>
      <c r="S535"/>
      <c r="T535">
        <v>1</v>
      </c>
      <c r="U535">
        <v>1</v>
      </c>
      <c r="V535"/>
      <c r="W535">
        <v>2</v>
      </c>
    </row>
    <row r="536" spans="1:23" x14ac:dyDescent="0.35">
      <c r="A536" s="47">
        <v>1</v>
      </c>
      <c r="B536" s="47">
        <v>1130</v>
      </c>
      <c r="C536" s="47" t="s">
        <v>75</v>
      </c>
      <c r="D536" s="48">
        <v>45397</v>
      </c>
      <c r="E536" s="48">
        <v>45397</v>
      </c>
      <c r="F536" s="47">
        <v>1</v>
      </c>
      <c r="G536" s="49">
        <v>0</v>
      </c>
      <c r="H536" s="48">
        <v>45397</v>
      </c>
      <c r="I536" s="47" t="s">
        <v>1600</v>
      </c>
      <c r="J536" s="47" t="s">
        <v>1603</v>
      </c>
      <c r="K536" s="47">
        <v>0</v>
      </c>
      <c r="L536" s="47" t="s">
        <v>1598</v>
      </c>
      <c r="Q536">
        <v>3152</v>
      </c>
      <c r="R536" t="s">
        <v>1014</v>
      </c>
      <c r="S536"/>
      <c r="T536">
        <v>4</v>
      </c>
      <c r="U536"/>
      <c r="V536">
        <v>1</v>
      </c>
      <c r="W536">
        <v>5</v>
      </c>
    </row>
    <row r="537" spans="1:23" x14ac:dyDescent="0.35">
      <c r="A537" s="47">
        <v>1</v>
      </c>
      <c r="B537" s="47">
        <v>1177</v>
      </c>
      <c r="C537" s="47" t="s">
        <v>120</v>
      </c>
      <c r="D537" s="48">
        <v>45397</v>
      </c>
      <c r="E537" s="48">
        <v>45397</v>
      </c>
      <c r="F537" s="47">
        <v>1</v>
      </c>
      <c r="G537" s="49">
        <v>0</v>
      </c>
      <c r="H537" s="48">
        <v>45397</v>
      </c>
      <c r="I537" s="47" t="s">
        <v>1600</v>
      </c>
      <c r="J537" s="47" t="s">
        <v>1603</v>
      </c>
      <c r="K537" s="47">
        <v>0</v>
      </c>
      <c r="L537" s="47" t="s">
        <v>1598</v>
      </c>
      <c r="Q537">
        <v>3153</v>
      </c>
      <c r="R537" t="s">
        <v>1015</v>
      </c>
      <c r="S537"/>
      <c r="T537"/>
      <c r="U537">
        <v>2</v>
      </c>
      <c r="V537"/>
      <c r="W537">
        <v>2</v>
      </c>
    </row>
    <row r="538" spans="1:23" x14ac:dyDescent="0.35">
      <c r="A538" s="47">
        <v>1</v>
      </c>
      <c r="B538" s="47">
        <v>1178</v>
      </c>
      <c r="C538" s="47" t="s">
        <v>121</v>
      </c>
      <c r="D538" s="48">
        <v>45397</v>
      </c>
      <c r="E538" s="48">
        <v>45397</v>
      </c>
      <c r="F538" s="47">
        <v>1</v>
      </c>
      <c r="G538" s="49">
        <v>0</v>
      </c>
      <c r="H538" s="48">
        <v>45397</v>
      </c>
      <c r="I538" s="47" t="s">
        <v>1600</v>
      </c>
      <c r="J538" s="47" t="s">
        <v>1603</v>
      </c>
      <c r="K538" s="47">
        <v>0</v>
      </c>
      <c r="L538" s="47" t="s">
        <v>1598</v>
      </c>
      <c r="Q538">
        <v>3155</v>
      </c>
      <c r="R538" t="s">
        <v>1018</v>
      </c>
      <c r="S538"/>
      <c r="T538">
        <v>1</v>
      </c>
      <c r="U538"/>
      <c r="V538"/>
      <c r="W538">
        <v>1</v>
      </c>
    </row>
    <row r="539" spans="1:23" x14ac:dyDescent="0.35">
      <c r="A539" s="47">
        <v>1</v>
      </c>
      <c r="B539" s="47">
        <v>1419</v>
      </c>
      <c r="C539" s="47" t="s">
        <v>261</v>
      </c>
      <c r="D539" s="48">
        <v>45396</v>
      </c>
      <c r="E539" s="48">
        <v>45396</v>
      </c>
      <c r="F539" s="47">
        <v>2</v>
      </c>
      <c r="G539" s="49">
        <v>0</v>
      </c>
      <c r="H539" s="48">
        <v>45397</v>
      </c>
      <c r="I539" s="47" t="s">
        <v>1600</v>
      </c>
      <c r="J539" s="47" t="s">
        <v>1603</v>
      </c>
      <c r="K539" s="47">
        <v>0</v>
      </c>
      <c r="L539" s="47" t="s">
        <v>1598</v>
      </c>
      <c r="Q539">
        <v>3156</v>
      </c>
      <c r="R539" t="s">
        <v>1019</v>
      </c>
      <c r="S539">
        <v>3</v>
      </c>
      <c r="T539">
        <v>4</v>
      </c>
      <c r="U539">
        <v>3</v>
      </c>
      <c r="V539"/>
      <c r="W539">
        <v>10</v>
      </c>
    </row>
    <row r="540" spans="1:23" x14ac:dyDescent="0.35">
      <c r="A540" s="47">
        <v>1</v>
      </c>
      <c r="B540" s="47">
        <v>1163</v>
      </c>
      <c r="C540" s="47" t="s">
        <v>107</v>
      </c>
      <c r="D540" s="48">
        <v>45393</v>
      </c>
      <c r="E540" s="48">
        <v>45393</v>
      </c>
      <c r="F540" s="47">
        <v>5</v>
      </c>
      <c r="G540" s="49">
        <v>0</v>
      </c>
      <c r="H540" s="48">
        <v>45397</v>
      </c>
      <c r="I540" s="47" t="s">
        <v>1600</v>
      </c>
      <c r="J540" s="47" t="s">
        <v>1603</v>
      </c>
      <c r="K540" s="47">
        <v>0</v>
      </c>
      <c r="L540" s="47" t="s">
        <v>1598</v>
      </c>
      <c r="Q540">
        <v>3158</v>
      </c>
      <c r="R540" t="s">
        <v>1020</v>
      </c>
      <c r="S540"/>
      <c r="T540">
        <v>2</v>
      </c>
      <c r="U540">
        <v>7</v>
      </c>
      <c r="V540">
        <v>4</v>
      </c>
      <c r="W540">
        <v>13</v>
      </c>
    </row>
    <row r="541" spans="1:23" x14ac:dyDescent="0.35">
      <c r="A541" s="47">
        <v>1</v>
      </c>
      <c r="B541" s="47">
        <v>1186</v>
      </c>
      <c r="C541" s="47" t="s">
        <v>133</v>
      </c>
      <c r="D541" s="48">
        <v>45397</v>
      </c>
      <c r="E541" s="48">
        <v>45397</v>
      </c>
      <c r="F541" s="47">
        <v>1</v>
      </c>
      <c r="G541" s="49">
        <v>0</v>
      </c>
      <c r="H541" s="48">
        <v>45397</v>
      </c>
      <c r="I541" s="47" t="s">
        <v>1601</v>
      </c>
      <c r="J541" s="47" t="s">
        <v>1603</v>
      </c>
      <c r="L541" s="47" t="s">
        <v>1598</v>
      </c>
      <c r="Q541">
        <v>3159</v>
      </c>
      <c r="R541" t="s">
        <v>1021</v>
      </c>
      <c r="S541"/>
      <c r="T541"/>
      <c r="U541">
        <v>1</v>
      </c>
      <c r="V541"/>
      <c r="W541">
        <v>1</v>
      </c>
    </row>
    <row r="542" spans="1:23" x14ac:dyDescent="0.35">
      <c r="A542" s="47">
        <v>1</v>
      </c>
      <c r="B542" s="47">
        <v>2081</v>
      </c>
      <c r="C542" s="47" t="s">
        <v>372</v>
      </c>
      <c r="D542" s="48">
        <v>45397</v>
      </c>
      <c r="E542" s="48">
        <v>45397</v>
      </c>
      <c r="F542" s="47">
        <v>1</v>
      </c>
      <c r="G542" s="49">
        <v>0</v>
      </c>
      <c r="H542" s="48">
        <v>45397</v>
      </c>
      <c r="I542" s="47" t="s">
        <v>1601</v>
      </c>
      <c r="J542" s="47" t="s">
        <v>1599</v>
      </c>
      <c r="K542" s="47">
        <v>0</v>
      </c>
      <c r="L542" s="47" t="s">
        <v>1598</v>
      </c>
      <c r="Q542">
        <v>3161</v>
      </c>
      <c r="R542" t="s">
        <v>1022</v>
      </c>
      <c r="S542"/>
      <c r="T542"/>
      <c r="U542">
        <v>3</v>
      </c>
      <c r="V542"/>
      <c r="W542">
        <v>3</v>
      </c>
    </row>
    <row r="543" spans="1:23" x14ac:dyDescent="0.35">
      <c r="A543" s="47">
        <v>1</v>
      </c>
      <c r="B543" s="47">
        <v>2089</v>
      </c>
      <c r="C543" s="47" t="s">
        <v>383</v>
      </c>
      <c r="D543" s="48">
        <v>45397</v>
      </c>
      <c r="E543" s="48">
        <v>45397</v>
      </c>
      <c r="F543" s="47">
        <v>1</v>
      </c>
      <c r="G543" s="49">
        <v>0</v>
      </c>
      <c r="H543" s="48">
        <v>45397</v>
      </c>
      <c r="I543" s="47" t="s">
        <v>1601</v>
      </c>
      <c r="J543" s="47" t="s">
        <v>1599</v>
      </c>
      <c r="K543" s="47">
        <v>0</v>
      </c>
      <c r="L543" s="47" t="s">
        <v>1598</v>
      </c>
      <c r="Q543">
        <v>3162</v>
      </c>
      <c r="R543" t="s">
        <v>1023</v>
      </c>
      <c r="S543"/>
      <c r="T543">
        <v>2</v>
      </c>
      <c r="U543">
        <v>1</v>
      </c>
      <c r="V543"/>
      <c r="W543">
        <v>3</v>
      </c>
    </row>
    <row r="544" spans="1:23" x14ac:dyDescent="0.35">
      <c r="A544" s="47">
        <v>1</v>
      </c>
      <c r="B544" s="47">
        <v>2098</v>
      </c>
      <c r="C544" s="47" t="s">
        <v>394</v>
      </c>
      <c r="D544" s="48">
        <v>45397</v>
      </c>
      <c r="E544" s="48">
        <v>45397</v>
      </c>
      <c r="F544" s="47">
        <v>1</v>
      </c>
      <c r="G544" s="49">
        <v>0</v>
      </c>
      <c r="H544" s="48">
        <v>45397</v>
      </c>
      <c r="I544" s="47" t="s">
        <v>1601</v>
      </c>
      <c r="J544" s="47" t="s">
        <v>1599</v>
      </c>
      <c r="K544" s="47">
        <v>0</v>
      </c>
      <c r="L544" s="47" t="s">
        <v>1598</v>
      </c>
      <c r="Q544">
        <v>3164</v>
      </c>
      <c r="R544" t="s">
        <v>1024</v>
      </c>
      <c r="S544"/>
      <c r="T544">
        <v>3</v>
      </c>
      <c r="U544"/>
      <c r="V544"/>
      <c r="W544">
        <v>3</v>
      </c>
    </row>
    <row r="545" spans="1:23" x14ac:dyDescent="0.35">
      <c r="A545" s="47">
        <v>1</v>
      </c>
      <c r="B545" s="47">
        <v>2120</v>
      </c>
      <c r="C545" s="47" t="s">
        <v>414</v>
      </c>
      <c r="D545" s="48">
        <v>45397</v>
      </c>
      <c r="E545" s="48">
        <v>45397</v>
      </c>
      <c r="F545" s="47">
        <v>1</v>
      </c>
      <c r="G545" s="49">
        <v>0</v>
      </c>
      <c r="H545" s="48">
        <v>45397</v>
      </c>
      <c r="I545" s="47" t="s">
        <v>1601</v>
      </c>
      <c r="J545" s="47" t="s">
        <v>1599</v>
      </c>
      <c r="K545" s="47">
        <v>0</v>
      </c>
      <c r="L545" s="47" t="s">
        <v>1598</v>
      </c>
      <c r="Q545">
        <v>3165</v>
      </c>
      <c r="R545" t="s">
        <v>1025</v>
      </c>
      <c r="S545"/>
      <c r="T545">
        <v>3</v>
      </c>
      <c r="U545">
        <v>2</v>
      </c>
      <c r="V545"/>
      <c r="W545">
        <v>5</v>
      </c>
    </row>
    <row r="546" spans="1:23" x14ac:dyDescent="0.35">
      <c r="A546" s="47">
        <v>1</v>
      </c>
      <c r="B546" s="47">
        <v>2146</v>
      </c>
      <c r="C546" s="47" t="s">
        <v>442</v>
      </c>
      <c r="D546" s="48">
        <v>45397</v>
      </c>
      <c r="E546" s="48">
        <v>45397</v>
      </c>
      <c r="F546" s="47">
        <v>1</v>
      </c>
      <c r="G546" s="49">
        <v>0</v>
      </c>
      <c r="H546" s="48">
        <v>45397</v>
      </c>
      <c r="I546" s="47" t="s">
        <v>1601</v>
      </c>
      <c r="J546" s="47" t="s">
        <v>1599</v>
      </c>
      <c r="K546" s="47">
        <v>0</v>
      </c>
      <c r="L546" s="47" t="s">
        <v>1598</v>
      </c>
      <c r="Q546">
        <v>3169</v>
      </c>
      <c r="R546" t="s">
        <v>1029</v>
      </c>
      <c r="S546"/>
      <c r="T546">
        <v>1</v>
      </c>
      <c r="U546"/>
      <c r="V546"/>
      <c r="W546">
        <v>1</v>
      </c>
    </row>
    <row r="547" spans="1:23" x14ac:dyDescent="0.35">
      <c r="A547" s="47">
        <v>1</v>
      </c>
      <c r="B547" s="47">
        <v>2148</v>
      </c>
      <c r="C547" s="47" t="s">
        <v>444</v>
      </c>
      <c r="D547" s="48">
        <v>45397</v>
      </c>
      <c r="E547" s="48">
        <v>45397</v>
      </c>
      <c r="F547" s="47">
        <v>1</v>
      </c>
      <c r="G547" s="49">
        <v>0</v>
      </c>
      <c r="H547" s="48">
        <v>45397</v>
      </c>
      <c r="I547" s="47" t="s">
        <v>1601</v>
      </c>
      <c r="J547" s="47" t="s">
        <v>1599</v>
      </c>
      <c r="K547" s="47">
        <v>0</v>
      </c>
      <c r="L547" s="47" t="s">
        <v>1598</v>
      </c>
      <c r="Q547">
        <v>3170</v>
      </c>
      <c r="R547" t="s">
        <v>1030</v>
      </c>
      <c r="S547"/>
      <c r="T547"/>
      <c r="U547">
        <v>1</v>
      </c>
      <c r="V547"/>
      <c r="W547">
        <v>1</v>
      </c>
    </row>
    <row r="548" spans="1:23" x14ac:dyDescent="0.35">
      <c r="A548" s="47">
        <v>1</v>
      </c>
      <c r="B548" s="47">
        <v>2152</v>
      </c>
      <c r="C548" s="47" t="s">
        <v>447</v>
      </c>
      <c r="D548" s="48">
        <v>45397</v>
      </c>
      <c r="E548" s="48">
        <v>45397</v>
      </c>
      <c r="F548" s="47">
        <v>1</v>
      </c>
      <c r="G548" s="49">
        <v>0</v>
      </c>
      <c r="H548" s="48">
        <v>45397</v>
      </c>
      <c r="I548" s="47" t="s">
        <v>1601</v>
      </c>
      <c r="J548" s="47" t="s">
        <v>1599</v>
      </c>
      <c r="K548" s="47">
        <v>0</v>
      </c>
      <c r="L548" s="47" t="s">
        <v>1598</v>
      </c>
      <c r="Q548">
        <v>3171</v>
      </c>
      <c r="R548" t="s">
        <v>1031</v>
      </c>
      <c r="S548"/>
      <c r="T548">
        <v>2</v>
      </c>
      <c r="U548"/>
      <c r="V548">
        <v>5</v>
      </c>
      <c r="W548">
        <v>7</v>
      </c>
    </row>
    <row r="549" spans="1:23" x14ac:dyDescent="0.35">
      <c r="A549" s="47">
        <v>1</v>
      </c>
      <c r="B549" s="47">
        <v>2154</v>
      </c>
      <c r="C549" s="47" t="s">
        <v>451</v>
      </c>
      <c r="D549" s="48">
        <v>45397</v>
      </c>
      <c r="E549" s="48">
        <v>45397</v>
      </c>
      <c r="F549" s="47">
        <v>1</v>
      </c>
      <c r="G549" s="49">
        <v>0</v>
      </c>
      <c r="H549" s="48">
        <v>45397</v>
      </c>
      <c r="I549" s="47" t="s">
        <v>1601</v>
      </c>
      <c r="J549" s="47" t="s">
        <v>1599</v>
      </c>
      <c r="K549" s="47">
        <v>0</v>
      </c>
      <c r="L549" s="47" t="s">
        <v>1598</v>
      </c>
      <c r="Q549">
        <v>3173</v>
      </c>
      <c r="R549" t="s">
        <v>1032</v>
      </c>
      <c r="S549">
        <v>2</v>
      </c>
      <c r="T549">
        <v>4</v>
      </c>
      <c r="U549"/>
      <c r="V549"/>
      <c r="W549">
        <v>6</v>
      </c>
    </row>
    <row r="550" spans="1:23" x14ac:dyDescent="0.35">
      <c r="A550" s="47">
        <v>1</v>
      </c>
      <c r="B550" s="47">
        <v>2260</v>
      </c>
      <c r="C550" s="47" t="s">
        <v>514</v>
      </c>
      <c r="D550" s="48">
        <v>45397</v>
      </c>
      <c r="E550" s="48">
        <v>45397</v>
      </c>
      <c r="F550" s="47">
        <v>1</v>
      </c>
      <c r="G550" s="49">
        <v>0</v>
      </c>
      <c r="H550" s="48">
        <v>45397</v>
      </c>
      <c r="I550" s="47" t="s">
        <v>1601</v>
      </c>
      <c r="J550" s="47" t="s">
        <v>1599</v>
      </c>
      <c r="K550" s="47">
        <v>0</v>
      </c>
      <c r="L550" s="47" t="s">
        <v>1598</v>
      </c>
      <c r="Q550">
        <v>3174</v>
      </c>
      <c r="R550" t="s">
        <v>1034</v>
      </c>
      <c r="S550"/>
      <c r="T550"/>
      <c r="U550">
        <v>9</v>
      </c>
      <c r="V550"/>
      <c r="W550">
        <v>9</v>
      </c>
    </row>
    <row r="551" spans="1:23" x14ac:dyDescent="0.35">
      <c r="A551" s="47">
        <v>1</v>
      </c>
      <c r="B551" s="47">
        <v>2283</v>
      </c>
      <c r="C551" s="47" t="s">
        <v>539</v>
      </c>
      <c r="D551" s="48">
        <v>45397</v>
      </c>
      <c r="E551" s="48">
        <v>45397</v>
      </c>
      <c r="F551" s="47">
        <v>1</v>
      </c>
      <c r="G551" s="49">
        <v>0</v>
      </c>
      <c r="H551" s="48">
        <v>45397</v>
      </c>
      <c r="I551" s="47" t="s">
        <v>1601</v>
      </c>
      <c r="J551" s="47" t="s">
        <v>1599</v>
      </c>
      <c r="K551" s="47">
        <v>0</v>
      </c>
      <c r="L551" s="47" t="s">
        <v>1598</v>
      </c>
      <c r="Q551">
        <v>3177</v>
      </c>
      <c r="R551" t="s">
        <v>1036</v>
      </c>
      <c r="S551"/>
      <c r="T551">
        <v>2</v>
      </c>
      <c r="U551">
        <v>2</v>
      </c>
      <c r="V551"/>
      <c r="W551">
        <v>4</v>
      </c>
    </row>
    <row r="552" spans="1:23" x14ac:dyDescent="0.35">
      <c r="A552" s="47">
        <v>1</v>
      </c>
      <c r="B552" s="47">
        <v>2286</v>
      </c>
      <c r="C552" s="47" t="s">
        <v>541</v>
      </c>
      <c r="D552" s="48">
        <v>45397</v>
      </c>
      <c r="E552" s="48">
        <v>45397</v>
      </c>
      <c r="F552" s="47">
        <v>1</v>
      </c>
      <c r="G552" s="49">
        <v>0</v>
      </c>
      <c r="H552" s="48">
        <v>45397</v>
      </c>
      <c r="I552" s="47" t="s">
        <v>1601</v>
      </c>
      <c r="J552" s="47" t="s">
        <v>1599</v>
      </c>
      <c r="K552" s="47">
        <v>0</v>
      </c>
      <c r="L552" s="47" t="s">
        <v>1598</v>
      </c>
      <c r="Q552">
        <v>3179</v>
      </c>
      <c r="R552" t="s">
        <v>1039</v>
      </c>
      <c r="S552"/>
      <c r="T552">
        <v>1</v>
      </c>
      <c r="U552"/>
      <c r="V552"/>
      <c r="W552">
        <v>1</v>
      </c>
    </row>
    <row r="553" spans="1:23" x14ac:dyDescent="0.35">
      <c r="A553" s="47">
        <v>1</v>
      </c>
      <c r="B553" s="47">
        <v>2298</v>
      </c>
      <c r="C553" s="47" t="s">
        <v>553</v>
      </c>
      <c r="D553" s="48">
        <v>45397</v>
      </c>
      <c r="E553" s="48">
        <v>45397</v>
      </c>
      <c r="F553" s="47">
        <v>1</v>
      </c>
      <c r="G553" s="49">
        <v>0</v>
      </c>
      <c r="H553" s="48">
        <v>45397</v>
      </c>
      <c r="I553" s="47" t="s">
        <v>1601</v>
      </c>
      <c r="J553" s="47" t="s">
        <v>1599</v>
      </c>
      <c r="K553" s="47">
        <v>0</v>
      </c>
      <c r="L553" s="47" t="s">
        <v>1598</v>
      </c>
      <c r="Q553">
        <v>3180</v>
      </c>
      <c r="R553" t="s">
        <v>1040</v>
      </c>
      <c r="S553"/>
      <c r="T553">
        <v>4</v>
      </c>
      <c r="U553"/>
      <c r="V553"/>
      <c r="W553">
        <v>4</v>
      </c>
    </row>
    <row r="554" spans="1:23" x14ac:dyDescent="0.35">
      <c r="A554" s="47">
        <v>1</v>
      </c>
      <c r="B554" s="47">
        <v>2299</v>
      </c>
      <c r="C554" s="47" t="s">
        <v>555</v>
      </c>
      <c r="D554" s="48">
        <v>45397</v>
      </c>
      <c r="E554" s="48">
        <v>45397</v>
      </c>
      <c r="F554" s="47">
        <v>1</v>
      </c>
      <c r="G554" s="49">
        <v>0</v>
      </c>
      <c r="H554" s="48">
        <v>45397</v>
      </c>
      <c r="I554" s="47" t="s">
        <v>1601</v>
      </c>
      <c r="J554" s="47" t="s">
        <v>1599</v>
      </c>
      <c r="K554" s="47">
        <v>0</v>
      </c>
      <c r="L554" s="47" t="s">
        <v>1598</v>
      </c>
      <c r="Q554">
        <v>3181</v>
      </c>
      <c r="R554" t="s">
        <v>1042</v>
      </c>
      <c r="S554"/>
      <c r="T554">
        <v>6</v>
      </c>
      <c r="U554"/>
      <c r="V554"/>
      <c r="W554">
        <v>6</v>
      </c>
    </row>
    <row r="555" spans="1:23" x14ac:dyDescent="0.35">
      <c r="A555" s="47">
        <v>1</v>
      </c>
      <c r="B555" s="47">
        <v>2303</v>
      </c>
      <c r="C555" s="47" t="s">
        <v>558</v>
      </c>
      <c r="D555" s="48">
        <v>45397</v>
      </c>
      <c r="E555" s="48">
        <v>45397</v>
      </c>
      <c r="F555" s="47">
        <v>1</v>
      </c>
      <c r="G555" s="49">
        <v>0</v>
      </c>
      <c r="H555" s="48">
        <v>45397</v>
      </c>
      <c r="I555" s="47" t="s">
        <v>1601</v>
      </c>
      <c r="J555" s="47" t="s">
        <v>1599</v>
      </c>
      <c r="K555" s="47">
        <v>0</v>
      </c>
      <c r="L555" s="47" t="s">
        <v>1598</v>
      </c>
      <c r="Q555">
        <v>3182</v>
      </c>
      <c r="R555" t="s">
        <v>1043</v>
      </c>
      <c r="S555">
        <v>1</v>
      </c>
      <c r="T555"/>
      <c r="U555">
        <v>3</v>
      </c>
      <c r="V555"/>
      <c r="W555">
        <v>4</v>
      </c>
    </row>
    <row r="556" spans="1:23" x14ac:dyDescent="0.35">
      <c r="A556" s="47">
        <v>1</v>
      </c>
      <c r="B556" s="47">
        <v>2319</v>
      </c>
      <c r="C556" s="47" t="s">
        <v>574</v>
      </c>
      <c r="D556" s="48">
        <v>45397</v>
      </c>
      <c r="E556" s="48">
        <v>45397</v>
      </c>
      <c r="F556" s="47">
        <v>1</v>
      </c>
      <c r="G556" s="49">
        <v>0</v>
      </c>
      <c r="H556" s="48">
        <v>45397</v>
      </c>
      <c r="I556" s="47" t="s">
        <v>1601</v>
      </c>
      <c r="J556" s="47" t="s">
        <v>1599</v>
      </c>
      <c r="K556" s="47">
        <v>0</v>
      </c>
      <c r="L556" s="47" t="s">
        <v>1598</v>
      </c>
      <c r="Q556">
        <v>3183</v>
      </c>
      <c r="R556" t="s">
        <v>1461</v>
      </c>
      <c r="S556"/>
      <c r="T556">
        <v>1</v>
      </c>
      <c r="U556">
        <v>5</v>
      </c>
      <c r="V556">
        <v>1</v>
      </c>
      <c r="W556">
        <v>7</v>
      </c>
    </row>
    <row r="557" spans="1:23" x14ac:dyDescent="0.35">
      <c r="A557" s="47">
        <v>1</v>
      </c>
      <c r="B557" s="47">
        <v>2327</v>
      </c>
      <c r="C557" s="47" t="s">
        <v>1602</v>
      </c>
      <c r="D557" s="48">
        <v>45397</v>
      </c>
      <c r="E557" s="48">
        <v>45397</v>
      </c>
      <c r="F557" s="47">
        <v>1</v>
      </c>
      <c r="G557" s="49">
        <v>0</v>
      </c>
      <c r="H557" s="48">
        <v>45397</v>
      </c>
      <c r="I557" s="47" t="s">
        <v>1601</v>
      </c>
      <c r="J557" s="47" t="s">
        <v>1599</v>
      </c>
      <c r="K557" s="47">
        <v>0</v>
      </c>
      <c r="L557" s="47" t="s">
        <v>1598</v>
      </c>
      <c r="Q557">
        <v>3184</v>
      </c>
      <c r="R557" t="s">
        <v>1044</v>
      </c>
      <c r="S557"/>
      <c r="T557">
        <v>3</v>
      </c>
      <c r="U557"/>
      <c r="V557"/>
      <c r="W557">
        <v>3</v>
      </c>
    </row>
    <row r="558" spans="1:23" x14ac:dyDescent="0.35">
      <c r="A558" s="47">
        <v>1</v>
      </c>
      <c r="B558" s="47">
        <v>2349</v>
      </c>
      <c r="C558" s="47" t="s">
        <v>598</v>
      </c>
      <c r="D558" s="48">
        <v>45397</v>
      </c>
      <c r="E558" s="48">
        <v>45397</v>
      </c>
      <c r="F558" s="47">
        <v>1</v>
      </c>
      <c r="G558" s="49">
        <v>0</v>
      </c>
      <c r="H558" s="48">
        <v>45397</v>
      </c>
      <c r="I558" s="47" t="s">
        <v>1601</v>
      </c>
      <c r="J558" s="47" t="s">
        <v>1599</v>
      </c>
      <c r="K558" s="47">
        <v>0</v>
      </c>
      <c r="L558" s="47" t="s">
        <v>1598</v>
      </c>
      <c r="Q558">
        <v>3185</v>
      </c>
      <c r="R558" t="s">
        <v>1045</v>
      </c>
      <c r="S558"/>
      <c r="T558"/>
      <c r="U558">
        <v>1</v>
      </c>
      <c r="V558"/>
      <c r="W558">
        <v>1</v>
      </c>
    </row>
    <row r="559" spans="1:23" x14ac:dyDescent="0.35">
      <c r="A559" s="47">
        <v>1</v>
      </c>
      <c r="B559" s="47">
        <v>2362</v>
      </c>
      <c r="C559" s="47" t="s">
        <v>610</v>
      </c>
      <c r="D559" s="48">
        <v>45397</v>
      </c>
      <c r="E559" s="48">
        <v>45397</v>
      </c>
      <c r="F559" s="47">
        <v>1</v>
      </c>
      <c r="G559" s="49">
        <v>0</v>
      </c>
      <c r="H559" s="48">
        <v>45397</v>
      </c>
      <c r="I559" s="47" t="s">
        <v>1601</v>
      </c>
      <c r="J559" s="47" t="s">
        <v>1599</v>
      </c>
      <c r="K559" s="47">
        <v>0</v>
      </c>
      <c r="L559" s="47" t="s">
        <v>1598</v>
      </c>
      <c r="Q559">
        <v>3186</v>
      </c>
      <c r="R559" t="s">
        <v>1046</v>
      </c>
      <c r="S559"/>
      <c r="T559">
        <v>7</v>
      </c>
      <c r="U559">
        <v>1</v>
      </c>
      <c r="V559"/>
      <c r="W559">
        <v>8</v>
      </c>
    </row>
    <row r="560" spans="1:23" x14ac:dyDescent="0.35">
      <c r="A560" s="47">
        <v>1</v>
      </c>
      <c r="B560" s="47">
        <v>2389</v>
      </c>
      <c r="C560" s="47" t="s">
        <v>638</v>
      </c>
      <c r="D560" s="48">
        <v>45397</v>
      </c>
      <c r="E560" s="48">
        <v>45397</v>
      </c>
      <c r="F560" s="47">
        <v>1</v>
      </c>
      <c r="G560" s="49">
        <v>0</v>
      </c>
      <c r="H560" s="48">
        <v>45397</v>
      </c>
      <c r="I560" s="47" t="s">
        <v>1601</v>
      </c>
      <c r="J560" s="47" t="s">
        <v>1599</v>
      </c>
      <c r="K560" s="47">
        <v>0</v>
      </c>
      <c r="L560" s="47" t="s">
        <v>1598</v>
      </c>
      <c r="Q560">
        <v>3188</v>
      </c>
      <c r="R560" t="s">
        <v>1552</v>
      </c>
      <c r="S560"/>
      <c r="T560">
        <v>9</v>
      </c>
      <c r="U560"/>
      <c r="V560"/>
      <c r="W560">
        <v>9</v>
      </c>
    </row>
    <row r="561" spans="1:23" x14ac:dyDescent="0.35">
      <c r="A561" s="47">
        <v>1</v>
      </c>
      <c r="B561" s="47">
        <v>2397</v>
      </c>
      <c r="C561" s="47" t="s">
        <v>645</v>
      </c>
      <c r="D561" s="48">
        <v>45397</v>
      </c>
      <c r="E561" s="48">
        <v>45397</v>
      </c>
      <c r="F561" s="47">
        <v>1</v>
      </c>
      <c r="G561" s="49">
        <v>0</v>
      </c>
      <c r="H561" s="48">
        <v>45397</v>
      </c>
      <c r="I561" s="47" t="s">
        <v>1601</v>
      </c>
      <c r="J561" s="47" t="s">
        <v>1599</v>
      </c>
      <c r="K561" s="47">
        <v>0</v>
      </c>
      <c r="L561" s="47" t="s">
        <v>1598</v>
      </c>
      <c r="Q561">
        <v>3191</v>
      </c>
      <c r="R561" t="s">
        <v>1050</v>
      </c>
      <c r="S561"/>
      <c r="T561">
        <v>1</v>
      </c>
      <c r="U561"/>
      <c r="V561"/>
      <c r="W561">
        <v>1</v>
      </c>
    </row>
    <row r="562" spans="1:23" x14ac:dyDescent="0.35">
      <c r="A562" s="47">
        <v>1</v>
      </c>
      <c r="B562" s="47">
        <v>2573</v>
      </c>
      <c r="C562" s="47" t="s">
        <v>778</v>
      </c>
      <c r="D562" s="48">
        <v>45397</v>
      </c>
      <c r="E562" s="48">
        <v>45397</v>
      </c>
      <c r="F562" s="47">
        <v>1</v>
      </c>
      <c r="G562" s="49">
        <v>0</v>
      </c>
      <c r="H562" s="48">
        <v>45397</v>
      </c>
      <c r="I562" s="47" t="s">
        <v>1601</v>
      </c>
      <c r="J562" s="47" t="s">
        <v>1599</v>
      </c>
      <c r="K562" s="47">
        <v>0</v>
      </c>
      <c r="L562" s="47" t="s">
        <v>1598</v>
      </c>
      <c r="Q562">
        <v>3192</v>
      </c>
      <c r="R562" t="s">
        <v>1051</v>
      </c>
      <c r="S562"/>
      <c r="T562">
        <v>1</v>
      </c>
      <c r="U562"/>
      <c r="V562"/>
      <c r="W562">
        <v>1</v>
      </c>
    </row>
    <row r="563" spans="1:23" x14ac:dyDescent="0.35">
      <c r="A563" s="47">
        <v>1</v>
      </c>
      <c r="B563" s="47">
        <v>2693</v>
      </c>
      <c r="C563" s="47" t="s">
        <v>815</v>
      </c>
      <c r="D563" s="48">
        <v>45397</v>
      </c>
      <c r="E563" s="48">
        <v>45397</v>
      </c>
      <c r="F563" s="47">
        <v>1</v>
      </c>
      <c r="G563" s="49">
        <v>0</v>
      </c>
      <c r="H563" s="48">
        <v>45397</v>
      </c>
      <c r="I563" s="47" t="s">
        <v>1601</v>
      </c>
      <c r="J563" s="47" t="s">
        <v>1599</v>
      </c>
      <c r="K563" s="47">
        <v>0</v>
      </c>
      <c r="L563" s="47" t="s">
        <v>1598</v>
      </c>
      <c r="Q563">
        <v>3193</v>
      </c>
      <c r="R563" t="s">
        <v>1052</v>
      </c>
      <c r="S563"/>
      <c r="T563">
        <v>4</v>
      </c>
      <c r="U563"/>
      <c r="V563"/>
      <c r="W563">
        <v>4</v>
      </c>
    </row>
    <row r="564" spans="1:23" x14ac:dyDescent="0.35">
      <c r="A564" s="47">
        <v>1</v>
      </c>
      <c r="B564" s="47">
        <v>2706</v>
      </c>
      <c r="C564" s="47" t="s">
        <v>825</v>
      </c>
      <c r="D564" s="48">
        <v>45397</v>
      </c>
      <c r="E564" s="48">
        <v>45397</v>
      </c>
      <c r="F564" s="47">
        <v>1</v>
      </c>
      <c r="G564" s="49">
        <v>0</v>
      </c>
      <c r="H564" s="48">
        <v>45397</v>
      </c>
      <c r="I564" s="47" t="s">
        <v>1601</v>
      </c>
      <c r="J564" s="47" t="s">
        <v>1599</v>
      </c>
      <c r="K564" s="47">
        <v>0</v>
      </c>
      <c r="L564" s="47" t="s">
        <v>1598</v>
      </c>
      <c r="Q564">
        <v>3195</v>
      </c>
      <c r="R564" t="s">
        <v>1053</v>
      </c>
      <c r="S564"/>
      <c r="T564"/>
      <c r="U564">
        <v>10</v>
      </c>
      <c r="V564"/>
      <c r="W564">
        <v>10</v>
      </c>
    </row>
    <row r="565" spans="1:23" x14ac:dyDescent="0.35">
      <c r="A565" s="47">
        <v>1</v>
      </c>
      <c r="B565" s="47">
        <v>2727</v>
      </c>
      <c r="C565" s="47" t="s">
        <v>844</v>
      </c>
      <c r="D565" s="48">
        <v>45397</v>
      </c>
      <c r="E565" s="48">
        <v>45397</v>
      </c>
      <c r="F565" s="47">
        <v>1</v>
      </c>
      <c r="G565" s="49">
        <v>0</v>
      </c>
      <c r="H565" s="48">
        <v>45397</v>
      </c>
      <c r="I565" s="47" t="s">
        <v>1601</v>
      </c>
      <c r="J565" s="47" t="s">
        <v>1599</v>
      </c>
      <c r="K565" s="47">
        <v>0</v>
      </c>
      <c r="L565" s="47" t="s">
        <v>1598</v>
      </c>
      <c r="Q565">
        <v>3197</v>
      </c>
      <c r="R565" t="s">
        <v>1055</v>
      </c>
      <c r="S565"/>
      <c r="T565">
        <v>5</v>
      </c>
      <c r="U565">
        <v>1</v>
      </c>
      <c r="V565"/>
      <c r="W565">
        <v>6</v>
      </c>
    </row>
    <row r="566" spans="1:23" x14ac:dyDescent="0.35">
      <c r="A566" s="47">
        <v>1</v>
      </c>
      <c r="B566" s="47">
        <v>2785</v>
      </c>
      <c r="C566" s="47" t="s">
        <v>891</v>
      </c>
      <c r="D566" s="48">
        <v>45397</v>
      </c>
      <c r="E566" s="48">
        <v>45397</v>
      </c>
      <c r="F566" s="47">
        <v>1</v>
      </c>
      <c r="G566" s="49">
        <v>0</v>
      </c>
      <c r="H566" s="48">
        <v>45397</v>
      </c>
      <c r="I566" s="47" t="s">
        <v>1601</v>
      </c>
      <c r="J566" s="47" t="s">
        <v>1599</v>
      </c>
      <c r="K566" s="47">
        <v>0</v>
      </c>
      <c r="L566" s="47" t="s">
        <v>1598</v>
      </c>
      <c r="Q566">
        <v>3198</v>
      </c>
      <c r="R566" t="s">
        <v>1463</v>
      </c>
      <c r="S566"/>
      <c r="T566">
        <v>3</v>
      </c>
      <c r="U566">
        <v>1</v>
      </c>
      <c r="V566"/>
      <c r="W566">
        <v>4</v>
      </c>
    </row>
    <row r="567" spans="1:23" x14ac:dyDescent="0.35">
      <c r="A567" s="47">
        <v>1</v>
      </c>
      <c r="B567" s="47">
        <v>2794</v>
      </c>
      <c r="C567" s="47" t="s">
        <v>899</v>
      </c>
      <c r="D567" s="48">
        <v>45397</v>
      </c>
      <c r="E567" s="48">
        <v>45397</v>
      </c>
      <c r="F567" s="47">
        <v>1</v>
      </c>
      <c r="G567" s="49">
        <v>0</v>
      </c>
      <c r="H567" s="48">
        <v>45397</v>
      </c>
      <c r="I567" s="47" t="s">
        <v>1601</v>
      </c>
      <c r="J567" s="47" t="s">
        <v>1599</v>
      </c>
      <c r="K567" s="47">
        <v>0</v>
      </c>
      <c r="L567" s="47" t="s">
        <v>1598</v>
      </c>
      <c r="Q567">
        <v>3199</v>
      </c>
      <c r="R567" t="s">
        <v>1464</v>
      </c>
      <c r="S567"/>
      <c r="T567"/>
      <c r="U567">
        <v>2</v>
      </c>
      <c r="V567">
        <v>1</v>
      </c>
      <c r="W567">
        <v>3</v>
      </c>
    </row>
    <row r="568" spans="1:23" x14ac:dyDescent="0.35">
      <c r="A568" s="47">
        <v>1</v>
      </c>
      <c r="B568" s="47">
        <v>4015</v>
      </c>
      <c r="C568" s="47" t="s">
        <v>1070</v>
      </c>
      <c r="D568" s="48">
        <v>45397</v>
      </c>
      <c r="E568" s="48">
        <v>45397</v>
      </c>
      <c r="F568" s="47">
        <v>1</v>
      </c>
      <c r="G568" s="49">
        <v>0</v>
      </c>
      <c r="H568" s="48">
        <v>45397</v>
      </c>
      <c r="I568" s="47" t="s">
        <v>1601</v>
      </c>
      <c r="J568" s="47" t="s">
        <v>1599</v>
      </c>
      <c r="K568" s="47">
        <v>0</v>
      </c>
      <c r="L568" s="47" t="s">
        <v>1598</v>
      </c>
      <c r="Q568">
        <v>3200</v>
      </c>
      <c r="R568" t="s">
        <v>1465</v>
      </c>
      <c r="S568"/>
      <c r="T568">
        <v>6</v>
      </c>
      <c r="U568"/>
      <c r="V568"/>
      <c r="W568">
        <v>6</v>
      </c>
    </row>
    <row r="569" spans="1:23" x14ac:dyDescent="0.35">
      <c r="A569" s="47">
        <v>1</v>
      </c>
      <c r="B569" s="47">
        <v>4112</v>
      </c>
      <c r="C569" s="47" t="s">
        <v>1109</v>
      </c>
      <c r="D569" s="48">
        <v>45397</v>
      </c>
      <c r="E569" s="48">
        <v>45397</v>
      </c>
      <c r="F569" s="47">
        <v>1</v>
      </c>
      <c r="G569" s="49">
        <v>0</v>
      </c>
      <c r="H569" s="48">
        <v>45397</v>
      </c>
      <c r="I569" s="47" t="s">
        <v>1601</v>
      </c>
      <c r="J569" s="47" t="s">
        <v>1599</v>
      </c>
      <c r="K569" s="47">
        <v>0</v>
      </c>
      <c r="L569" s="47" t="s">
        <v>1598</v>
      </c>
      <c r="Q569">
        <v>4002</v>
      </c>
      <c r="R569" t="s">
        <v>1060</v>
      </c>
      <c r="S569"/>
      <c r="T569">
        <v>2</v>
      </c>
      <c r="U569"/>
      <c r="V569"/>
      <c r="W569">
        <v>2</v>
      </c>
    </row>
    <row r="570" spans="1:23" x14ac:dyDescent="0.35">
      <c r="A570" s="47">
        <v>1</v>
      </c>
      <c r="B570" s="47">
        <v>4119</v>
      </c>
      <c r="C570" s="47" t="s">
        <v>1116</v>
      </c>
      <c r="D570" s="48">
        <v>45397</v>
      </c>
      <c r="E570" s="48">
        <v>45397</v>
      </c>
      <c r="F570" s="47">
        <v>1</v>
      </c>
      <c r="G570" s="49">
        <v>0</v>
      </c>
      <c r="H570" s="48">
        <v>45397</v>
      </c>
      <c r="I570" s="47" t="s">
        <v>1601</v>
      </c>
      <c r="J570" s="47" t="s">
        <v>1599</v>
      </c>
      <c r="K570" s="47">
        <v>0</v>
      </c>
      <c r="L570" s="47" t="s">
        <v>1598</v>
      </c>
      <c r="Q570">
        <v>4003</v>
      </c>
      <c r="R570" t="s">
        <v>1061</v>
      </c>
      <c r="S570"/>
      <c r="T570"/>
      <c r="U570">
        <v>8</v>
      </c>
      <c r="V570"/>
      <c r="W570">
        <v>8</v>
      </c>
    </row>
    <row r="571" spans="1:23" x14ac:dyDescent="0.35">
      <c r="A571" s="47">
        <v>1</v>
      </c>
      <c r="B571" s="47">
        <v>4137</v>
      </c>
      <c r="C571" s="47" t="s">
        <v>1131</v>
      </c>
      <c r="D571" s="48">
        <v>45397</v>
      </c>
      <c r="E571" s="48">
        <v>45397</v>
      </c>
      <c r="F571" s="47">
        <v>1</v>
      </c>
      <c r="G571" s="49">
        <v>0</v>
      </c>
      <c r="H571" s="48">
        <v>45397</v>
      </c>
      <c r="I571" s="47" t="s">
        <v>1601</v>
      </c>
      <c r="J571" s="47" t="s">
        <v>1599</v>
      </c>
      <c r="K571" s="47">
        <v>0</v>
      </c>
      <c r="L571" s="47" t="s">
        <v>1598</v>
      </c>
      <c r="Q571">
        <v>4004</v>
      </c>
      <c r="R571" t="s">
        <v>1064</v>
      </c>
      <c r="S571"/>
      <c r="T571">
        <v>1</v>
      </c>
      <c r="U571">
        <v>3</v>
      </c>
      <c r="V571"/>
      <c r="W571">
        <v>4</v>
      </c>
    </row>
    <row r="572" spans="1:23" x14ac:dyDescent="0.35">
      <c r="A572" s="47">
        <v>1</v>
      </c>
      <c r="B572" s="47">
        <v>4139</v>
      </c>
      <c r="C572" s="47" t="s">
        <v>1133</v>
      </c>
      <c r="D572" s="48">
        <v>45397</v>
      </c>
      <c r="E572" s="48">
        <v>45397</v>
      </c>
      <c r="F572" s="47">
        <v>1</v>
      </c>
      <c r="G572" s="49">
        <v>0</v>
      </c>
      <c r="H572" s="48">
        <v>45397</v>
      </c>
      <c r="I572" s="47" t="s">
        <v>1601</v>
      </c>
      <c r="J572" s="47" t="s">
        <v>1599</v>
      </c>
      <c r="K572" s="47">
        <v>0</v>
      </c>
      <c r="L572" s="47" t="s">
        <v>1598</v>
      </c>
      <c r="Q572">
        <v>4015</v>
      </c>
      <c r="R572" t="s">
        <v>1070</v>
      </c>
      <c r="S572"/>
      <c r="T572">
        <v>1</v>
      </c>
      <c r="U572">
        <v>2</v>
      </c>
      <c r="V572"/>
      <c r="W572">
        <v>3</v>
      </c>
    </row>
    <row r="573" spans="1:23" x14ac:dyDescent="0.35">
      <c r="A573" s="47">
        <v>1</v>
      </c>
      <c r="B573" s="47">
        <v>4208</v>
      </c>
      <c r="C573" s="47" t="s">
        <v>1149</v>
      </c>
      <c r="D573" s="48">
        <v>45397</v>
      </c>
      <c r="E573" s="48">
        <v>45397</v>
      </c>
      <c r="F573" s="47">
        <v>1</v>
      </c>
      <c r="G573" s="49">
        <v>0</v>
      </c>
      <c r="H573" s="48">
        <v>45397</v>
      </c>
      <c r="I573" s="47" t="s">
        <v>1601</v>
      </c>
      <c r="J573" s="47" t="s">
        <v>1599</v>
      </c>
      <c r="K573" s="47">
        <v>0</v>
      </c>
      <c r="L573" s="47" t="s">
        <v>1598</v>
      </c>
      <c r="Q573">
        <v>4020</v>
      </c>
      <c r="R573" t="s">
        <v>1074</v>
      </c>
      <c r="S573"/>
      <c r="T573"/>
      <c r="U573">
        <v>1</v>
      </c>
      <c r="V573"/>
      <c r="W573">
        <v>1</v>
      </c>
    </row>
    <row r="574" spans="1:23" x14ac:dyDescent="0.35">
      <c r="A574" s="47">
        <v>1</v>
      </c>
      <c r="B574" s="47">
        <v>4226</v>
      </c>
      <c r="C574" s="47" t="s">
        <v>1165</v>
      </c>
      <c r="D574" s="48">
        <v>45397</v>
      </c>
      <c r="E574" s="48">
        <v>45397</v>
      </c>
      <c r="F574" s="47">
        <v>1</v>
      </c>
      <c r="G574" s="49">
        <v>0</v>
      </c>
      <c r="H574" s="48">
        <v>45397</v>
      </c>
      <c r="I574" s="47" t="s">
        <v>1601</v>
      </c>
      <c r="J574" s="47" t="s">
        <v>1599</v>
      </c>
      <c r="K574" s="47">
        <v>0</v>
      </c>
      <c r="L574" s="47" t="s">
        <v>1598</v>
      </c>
      <c r="Q574">
        <v>4023</v>
      </c>
      <c r="R574" t="s">
        <v>1076</v>
      </c>
      <c r="S574"/>
      <c r="T574">
        <v>1</v>
      </c>
      <c r="U574">
        <v>4</v>
      </c>
      <c r="V574"/>
      <c r="W574">
        <v>5</v>
      </c>
    </row>
    <row r="575" spans="1:23" x14ac:dyDescent="0.35">
      <c r="A575" s="47">
        <v>1</v>
      </c>
      <c r="B575" s="47">
        <v>4228</v>
      </c>
      <c r="C575" s="47" t="s">
        <v>1166</v>
      </c>
      <c r="D575" s="48">
        <v>45397</v>
      </c>
      <c r="E575" s="48">
        <v>45397</v>
      </c>
      <c r="F575" s="47">
        <v>1</v>
      </c>
      <c r="G575" s="49">
        <v>0</v>
      </c>
      <c r="H575" s="48">
        <v>45397</v>
      </c>
      <c r="I575" s="47" t="s">
        <v>1601</v>
      </c>
      <c r="J575" s="47" t="s">
        <v>1599</v>
      </c>
      <c r="K575" s="47">
        <v>0</v>
      </c>
      <c r="L575" s="47" t="s">
        <v>1598</v>
      </c>
      <c r="Q575">
        <v>4060</v>
      </c>
      <c r="R575" t="s">
        <v>1081</v>
      </c>
      <c r="S575"/>
      <c r="T575"/>
      <c r="U575">
        <v>1</v>
      </c>
      <c r="V575"/>
      <c r="W575">
        <v>1</v>
      </c>
    </row>
    <row r="576" spans="1:23" x14ac:dyDescent="0.35">
      <c r="A576" s="47">
        <v>1</v>
      </c>
      <c r="B576" s="47">
        <v>4277</v>
      </c>
      <c r="C576" s="47" t="s">
        <v>1184</v>
      </c>
      <c r="D576" s="48">
        <v>45397</v>
      </c>
      <c r="E576" s="48">
        <v>45397</v>
      </c>
      <c r="F576" s="47">
        <v>1</v>
      </c>
      <c r="G576" s="49">
        <v>0</v>
      </c>
      <c r="H576" s="48">
        <v>45397</v>
      </c>
      <c r="I576" s="47" t="s">
        <v>1601</v>
      </c>
      <c r="J576" s="47" t="s">
        <v>1599</v>
      </c>
      <c r="K576" s="47">
        <v>0</v>
      </c>
      <c r="L576" s="47" t="s">
        <v>1598</v>
      </c>
      <c r="Q576">
        <v>4064</v>
      </c>
      <c r="R576" t="s">
        <v>1083</v>
      </c>
      <c r="S576"/>
      <c r="T576">
        <v>2</v>
      </c>
      <c r="U576"/>
      <c r="V576"/>
      <c r="W576">
        <v>2</v>
      </c>
    </row>
    <row r="577" spans="1:23" x14ac:dyDescent="0.35">
      <c r="A577" s="47">
        <v>1</v>
      </c>
      <c r="B577" s="47">
        <v>2267</v>
      </c>
      <c r="C577" s="47" t="s">
        <v>522</v>
      </c>
      <c r="D577" s="48">
        <v>45396</v>
      </c>
      <c r="E577" s="48">
        <v>45396</v>
      </c>
      <c r="F577" s="47">
        <v>2</v>
      </c>
      <c r="G577" s="49">
        <v>0</v>
      </c>
      <c r="H577" s="48">
        <v>45397</v>
      </c>
      <c r="I577" s="47" t="s">
        <v>1601</v>
      </c>
      <c r="J577" s="47" t="s">
        <v>1599</v>
      </c>
      <c r="K577" s="47">
        <v>0</v>
      </c>
      <c r="L577" s="47" t="s">
        <v>1598</v>
      </c>
      <c r="Q577">
        <v>4065</v>
      </c>
      <c r="R577" t="s">
        <v>1615</v>
      </c>
      <c r="S577"/>
      <c r="T577"/>
      <c r="U577">
        <v>1</v>
      </c>
      <c r="V577"/>
      <c r="W577">
        <v>1</v>
      </c>
    </row>
    <row r="578" spans="1:23" x14ac:dyDescent="0.35">
      <c r="A578" s="47">
        <v>1</v>
      </c>
      <c r="B578" s="47">
        <v>2269</v>
      </c>
      <c r="C578" s="47" t="s">
        <v>524</v>
      </c>
      <c r="D578" s="48">
        <v>45396</v>
      </c>
      <c r="E578" s="48">
        <v>45396</v>
      </c>
      <c r="F578" s="47">
        <v>2</v>
      </c>
      <c r="G578" s="49">
        <v>0</v>
      </c>
      <c r="H578" s="48">
        <v>45397</v>
      </c>
      <c r="I578" s="47" t="s">
        <v>1601</v>
      </c>
      <c r="J578" s="47" t="s">
        <v>1599</v>
      </c>
      <c r="K578" s="47">
        <v>0</v>
      </c>
      <c r="L578" s="47" t="s">
        <v>1598</v>
      </c>
      <c r="Q578">
        <v>4066</v>
      </c>
      <c r="R578" t="s">
        <v>1548</v>
      </c>
      <c r="S578"/>
      <c r="T578">
        <v>3</v>
      </c>
      <c r="U578">
        <v>2</v>
      </c>
      <c r="V578"/>
      <c r="W578">
        <v>5</v>
      </c>
    </row>
    <row r="579" spans="1:23" x14ac:dyDescent="0.35">
      <c r="A579" s="47">
        <v>1</v>
      </c>
      <c r="B579" s="47">
        <v>2290</v>
      </c>
      <c r="C579" s="47" t="s">
        <v>545</v>
      </c>
      <c r="D579" s="48">
        <v>45396</v>
      </c>
      <c r="E579" s="48">
        <v>45396</v>
      </c>
      <c r="F579" s="47">
        <v>2</v>
      </c>
      <c r="G579" s="49">
        <v>0</v>
      </c>
      <c r="H579" s="48">
        <v>45397</v>
      </c>
      <c r="I579" s="47" t="s">
        <v>1601</v>
      </c>
      <c r="J579" s="47" t="s">
        <v>1599</v>
      </c>
      <c r="K579" s="47">
        <v>0</v>
      </c>
      <c r="L579" s="47" t="s">
        <v>1598</v>
      </c>
      <c r="Q579">
        <v>4084</v>
      </c>
      <c r="R579" t="s">
        <v>1091</v>
      </c>
      <c r="S579"/>
      <c r="T579">
        <v>1</v>
      </c>
      <c r="U579">
        <v>1</v>
      </c>
      <c r="V579">
        <v>4</v>
      </c>
      <c r="W579">
        <v>6</v>
      </c>
    </row>
    <row r="580" spans="1:23" x14ac:dyDescent="0.35">
      <c r="A580" s="47">
        <v>1</v>
      </c>
      <c r="B580" s="47">
        <v>2340</v>
      </c>
      <c r="C580" s="47" t="s">
        <v>1609</v>
      </c>
      <c r="D580" s="48">
        <v>45396</v>
      </c>
      <c r="E580" s="48">
        <v>45396</v>
      </c>
      <c r="F580" s="47">
        <v>2</v>
      </c>
      <c r="G580" s="49">
        <v>0</v>
      </c>
      <c r="H580" s="48">
        <v>45397</v>
      </c>
      <c r="I580" s="47" t="s">
        <v>1601</v>
      </c>
      <c r="J580" s="47" t="s">
        <v>1599</v>
      </c>
      <c r="K580" s="47">
        <v>0</v>
      </c>
      <c r="L580" s="47" t="s">
        <v>1598</v>
      </c>
      <c r="Q580">
        <v>4089</v>
      </c>
      <c r="R580" t="s">
        <v>1095</v>
      </c>
      <c r="S580"/>
      <c r="T580"/>
      <c r="U580">
        <v>3</v>
      </c>
      <c r="V580"/>
      <c r="W580">
        <v>3</v>
      </c>
    </row>
    <row r="581" spans="1:23" x14ac:dyDescent="0.35">
      <c r="A581" s="47">
        <v>1</v>
      </c>
      <c r="B581" s="47">
        <v>4212</v>
      </c>
      <c r="C581" s="47" t="s">
        <v>1152</v>
      </c>
      <c r="D581" s="48">
        <v>45396</v>
      </c>
      <c r="E581" s="48">
        <v>45396</v>
      </c>
      <c r="F581" s="47">
        <v>2</v>
      </c>
      <c r="G581" s="49">
        <v>0</v>
      </c>
      <c r="H581" s="48">
        <v>45397</v>
      </c>
      <c r="I581" s="47" t="s">
        <v>1601</v>
      </c>
      <c r="J581" s="47" t="s">
        <v>1599</v>
      </c>
      <c r="K581" s="47">
        <v>0</v>
      </c>
      <c r="L581" s="47" t="s">
        <v>1598</v>
      </c>
      <c r="Q581">
        <v>4100</v>
      </c>
      <c r="R581" t="s">
        <v>1100</v>
      </c>
      <c r="S581"/>
      <c r="T581">
        <v>5</v>
      </c>
      <c r="U581">
        <v>2</v>
      </c>
      <c r="V581"/>
      <c r="W581">
        <v>7</v>
      </c>
    </row>
    <row r="582" spans="1:23" x14ac:dyDescent="0.35">
      <c r="A582" s="47">
        <v>1</v>
      </c>
      <c r="B582" s="47">
        <v>2039</v>
      </c>
      <c r="C582" s="47" t="s">
        <v>326</v>
      </c>
      <c r="D582" s="48">
        <v>45397</v>
      </c>
      <c r="E582" s="48">
        <v>45397</v>
      </c>
      <c r="F582" s="47">
        <v>1</v>
      </c>
      <c r="G582" s="49">
        <v>0</v>
      </c>
      <c r="H582" s="48">
        <v>45397</v>
      </c>
      <c r="I582" s="47" t="s">
        <v>1600</v>
      </c>
      <c r="J582" s="47" t="s">
        <v>1599</v>
      </c>
      <c r="K582" s="47">
        <v>0</v>
      </c>
      <c r="L582" s="47" t="s">
        <v>1598</v>
      </c>
      <c r="Q582">
        <v>4105</v>
      </c>
      <c r="R582" t="s">
        <v>1105</v>
      </c>
      <c r="S582"/>
      <c r="T582">
        <v>1</v>
      </c>
      <c r="U582">
        <v>1</v>
      </c>
      <c r="V582"/>
      <c r="W582">
        <v>2</v>
      </c>
    </row>
    <row r="583" spans="1:23" x14ac:dyDescent="0.35">
      <c r="A583" s="47">
        <v>1</v>
      </c>
      <c r="B583" s="47">
        <v>2063</v>
      </c>
      <c r="C583" s="47" t="s">
        <v>355</v>
      </c>
      <c r="D583" s="48">
        <v>45397</v>
      </c>
      <c r="E583" s="48">
        <v>45397</v>
      </c>
      <c r="F583" s="47">
        <v>1</v>
      </c>
      <c r="G583" s="49">
        <v>0</v>
      </c>
      <c r="H583" s="48">
        <v>45397</v>
      </c>
      <c r="I583" s="47" t="s">
        <v>1600</v>
      </c>
      <c r="J583" s="47" t="s">
        <v>1599</v>
      </c>
      <c r="K583" s="47">
        <v>0</v>
      </c>
      <c r="L583" s="47" t="s">
        <v>1598</v>
      </c>
      <c r="Q583">
        <v>4109</v>
      </c>
      <c r="R583" t="s">
        <v>1107</v>
      </c>
      <c r="S583"/>
      <c r="T583"/>
      <c r="U583">
        <v>2</v>
      </c>
      <c r="V583"/>
      <c r="W583">
        <v>2</v>
      </c>
    </row>
    <row r="584" spans="1:23" x14ac:dyDescent="0.35">
      <c r="A584" s="47">
        <v>1</v>
      </c>
      <c r="B584" s="47">
        <v>2122</v>
      </c>
      <c r="C584" s="47" t="s">
        <v>416</v>
      </c>
      <c r="D584" s="48">
        <v>45397</v>
      </c>
      <c r="E584" s="48">
        <v>45397</v>
      </c>
      <c r="F584" s="47">
        <v>1</v>
      </c>
      <c r="G584" s="49">
        <v>0</v>
      </c>
      <c r="H584" s="48">
        <v>45397</v>
      </c>
      <c r="I584" s="47" t="s">
        <v>1600</v>
      </c>
      <c r="J584" s="47" t="s">
        <v>1599</v>
      </c>
      <c r="K584" s="47">
        <v>0</v>
      </c>
      <c r="L584" s="47" t="s">
        <v>1598</v>
      </c>
      <c r="Q584">
        <v>4112</v>
      </c>
      <c r="R584" t="s">
        <v>1109</v>
      </c>
      <c r="S584"/>
      <c r="T584"/>
      <c r="U584">
        <v>5</v>
      </c>
      <c r="V584"/>
      <c r="W584">
        <v>5</v>
      </c>
    </row>
    <row r="585" spans="1:23" x14ac:dyDescent="0.35">
      <c r="A585" s="47">
        <v>1</v>
      </c>
      <c r="B585" s="47">
        <v>2255</v>
      </c>
      <c r="C585" s="47" t="s">
        <v>508</v>
      </c>
      <c r="D585" s="48">
        <v>45397</v>
      </c>
      <c r="E585" s="48">
        <v>45397</v>
      </c>
      <c r="F585" s="47">
        <v>1</v>
      </c>
      <c r="G585" s="49">
        <v>0</v>
      </c>
      <c r="H585" s="48">
        <v>45397</v>
      </c>
      <c r="I585" s="47" t="s">
        <v>1600</v>
      </c>
      <c r="J585" s="47" t="s">
        <v>1599</v>
      </c>
      <c r="K585" s="47">
        <v>0</v>
      </c>
      <c r="L585" s="47" t="s">
        <v>1598</v>
      </c>
      <c r="Q585">
        <v>4114</v>
      </c>
      <c r="R585" t="s">
        <v>1111</v>
      </c>
      <c r="S585"/>
      <c r="T585"/>
      <c r="U585">
        <v>2</v>
      </c>
      <c r="V585"/>
      <c r="W585">
        <v>2</v>
      </c>
    </row>
    <row r="586" spans="1:23" x14ac:dyDescent="0.35">
      <c r="A586" s="47">
        <v>1</v>
      </c>
      <c r="B586" s="47">
        <v>2293</v>
      </c>
      <c r="C586" s="47" t="s">
        <v>548</v>
      </c>
      <c r="D586" s="48">
        <v>45397</v>
      </c>
      <c r="E586" s="48">
        <v>45397</v>
      </c>
      <c r="F586" s="47">
        <v>1</v>
      </c>
      <c r="G586" s="49">
        <v>0</v>
      </c>
      <c r="H586" s="48">
        <v>45397</v>
      </c>
      <c r="I586" s="47" t="s">
        <v>1600</v>
      </c>
      <c r="J586" s="47" t="s">
        <v>1599</v>
      </c>
      <c r="K586" s="47">
        <v>0</v>
      </c>
      <c r="L586" s="47" t="s">
        <v>1598</v>
      </c>
      <c r="Q586">
        <v>4115</v>
      </c>
      <c r="R586" t="s">
        <v>1112</v>
      </c>
      <c r="S586"/>
      <c r="T586">
        <v>1</v>
      </c>
      <c r="U586"/>
      <c r="V586"/>
      <c r="W586">
        <v>1</v>
      </c>
    </row>
    <row r="587" spans="1:23" x14ac:dyDescent="0.35">
      <c r="A587" s="47">
        <v>1</v>
      </c>
      <c r="B587" s="47">
        <v>2313</v>
      </c>
      <c r="C587" s="47" t="s">
        <v>567</v>
      </c>
      <c r="D587" s="48">
        <v>45397</v>
      </c>
      <c r="E587" s="48">
        <v>45397</v>
      </c>
      <c r="F587" s="47">
        <v>1</v>
      </c>
      <c r="G587" s="49">
        <v>0</v>
      </c>
      <c r="H587" s="48">
        <v>45397</v>
      </c>
      <c r="I587" s="47" t="s">
        <v>1600</v>
      </c>
      <c r="J587" s="47" t="s">
        <v>1599</v>
      </c>
      <c r="K587" s="47">
        <v>0</v>
      </c>
      <c r="L587" s="47" t="s">
        <v>1598</v>
      </c>
      <c r="Q587">
        <v>4117</v>
      </c>
      <c r="R587" t="s">
        <v>1114</v>
      </c>
      <c r="S587"/>
      <c r="T587"/>
      <c r="U587">
        <v>4</v>
      </c>
      <c r="V587"/>
      <c r="W587">
        <v>4</v>
      </c>
    </row>
    <row r="588" spans="1:23" x14ac:dyDescent="0.35">
      <c r="A588" s="47">
        <v>1</v>
      </c>
      <c r="B588" s="47">
        <v>2330</v>
      </c>
      <c r="C588" s="47" t="s">
        <v>582</v>
      </c>
      <c r="D588" s="48">
        <v>45397</v>
      </c>
      <c r="E588" s="48">
        <v>45397</v>
      </c>
      <c r="F588" s="47">
        <v>1</v>
      </c>
      <c r="G588" s="49">
        <v>0</v>
      </c>
      <c r="H588" s="48">
        <v>45397</v>
      </c>
      <c r="I588" s="47" t="s">
        <v>1600</v>
      </c>
      <c r="J588" s="47" t="s">
        <v>1599</v>
      </c>
      <c r="K588" s="47">
        <v>0</v>
      </c>
      <c r="L588" s="47" t="s">
        <v>1598</v>
      </c>
      <c r="Q588">
        <v>4119</v>
      </c>
      <c r="R588" t="s">
        <v>1116</v>
      </c>
      <c r="S588"/>
      <c r="T588">
        <v>5</v>
      </c>
      <c r="U588">
        <v>3</v>
      </c>
      <c r="V588"/>
      <c r="W588">
        <v>8</v>
      </c>
    </row>
    <row r="589" spans="1:23" x14ac:dyDescent="0.35">
      <c r="A589" s="47">
        <v>1</v>
      </c>
      <c r="B589" s="47">
        <v>2367</v>
      </c>
      <c r="C589" s="47" t="s">
        <v>615</v>
      </c>
      <c r="D589" s="48">
        <v>45397</v>
      </c>
      <c r="E589" s="48">
        <v>45397</v>
      </c>
      <c r="F589" s="47">
        <v>1</v>
      </c>
      <c r="G589" s="49">
        <v>0</v>
      </c>
      <c r="H589" s="48">
        <v>45397</v>
      </c>
      <c r="I589" s="47" t="s">
        <v>1600</v>
      </c>
      <c r="J589" s="47" t="s">
        <v>1599</v>
      </c>
      <c r="K589" s="47">
        <v>0</v>
      </c>
      <c r="L589" s="47" t="s">
        <v>1598</v>
      </c>
      <c r="Q589">
        <v>4122</v>
      </c>
      <c r="R589" t="s">
        <v>1119</v>
      </c>
      <c r="S589"/>
      <c r="T589"/>
      <c r="U589"/>
      <c r="V589">
        <v>3</v>
      </c>
      <c r="W589">
        <v>3</v>
      </c>
    </row>
    <row r="590" spans="1:23" x14ac:dyDescent="0.35">
      <c r="A590" s="47">
        <v>1</v>
      </c>
      <c r="B590" s="47">
        <v>2369</v>
      </c>
      <c r="C590" s="47" t="s">
        <v>617</v>
      </c>
      <c r="D590" s="48">
        <v>45397</v>
      </c>
      <c r="E590" s="48">
        <v>45397</v>
      </c>
      <c r="F590" s="47">
        <v>1</v>
      </c>
      <c r="G590" s="49">
        <v>0</v>
      </c>
      <c r="H590" s="48">
        <v>45397</v>
      </c>
      <c r="I590" s="47" t="s">
        <v>1600</v>
      </c>
      <c r="J590" s="47" t="s">
        <v>1599</v>
      </c>
      <c r="K590" s="47">
        <v>0</v>
      </c>
      <c r="L590" s="47" t="s">
        <v>1598</v>
      </c>
      <c r="Q590">
        <v>4125</v>
      </c>
      <c r="R590" t="s">
        <v>1122</v>
      </c>
      <c r="S590"/>
      <c r="T590">
        <v>1</v>
      </c>
      <c r="U590"/>
      <c r="V590"/>
      <c r="W590">
        <v>1</v>
      </c>
    </row>
    <row r="591" spans="1:23" x14ac:dyDescent="0.35">
      <c r="A591" s="47">
        <v>1</v>
      </c>
      <c r="B591" s="47">
        <v>2728</v>
      </c>
      <c r="C591" s="47" t="s">
        <v>845</v>
      </c>
      <c r="D591" s="48">
        <v>45397</v>
      </c>
      <c r="E591" s="48">
        <v>45397</v>
      </c>
      <c r="F591" s="47">
        <v>1</v>
      </c>
      <c r="G591" s="49">
        <v>0</v>
      </c>
      <c r="H591" s="48">
        <v>45397</v>
      </c>
      <c r="I591" s="47" t="s">
        <v>1600</v>
      </c>
      <c r="J591" s="47" t="s">
        <v>1599</v>
      </c>
      <c r="K591" s="47">
        <v>0</v>
      </c>
      <c r="L591" s="47" t="s">
        <v>1598</v>
      </c>
      <c r="Q591">
        <v>4126</v>
      </c>
      <c r="R591" t="s">
        <v>1123</v>
      </c>
      <c r="S591"/>
      <c r="T591"/>
      <c r="U591">
        <v>2</v>
      </c>
      <c r="V591"/>
      <c r="W591">
        <v>2</v>
      </c>
    </row>
    <row r="592" spans="1:23" x14ac:dyDescent="0.35">
      <c r="A592" s="47">
        <v>1</v>
      </c>
      <c r="B592" s="47">
        <v>4066</v>
      </c>
      <c r="C592" s="47" t="s">
        <v>1548</v>
      </c>
      <c r="D592" s="48">
        <v>45397</v>
      </c>
      <c r="E592" s="48">
        <v>45397</v>
      </c>
      <c r="F592" s="47">
        <v>1</v>
      </c>
      <c r="G592" s="49">
        <v>0</v>
      </c>
      <c r="H592" s="48">
        <v>45397</v>
      </c>
      <c r="I592" s="47" t="s">
        <v>1600</v>
      </c>
      <c r="J592" s="47" t="s">
        <v>1599</v>
      </c>
      <c r="K592" s="47">
        <v>0</v>
      </c>
      <c r="L592" s="47" t="s">
        <v>1598</v>
      </c>
      <c r="Q592">
        <v>4128</v>
      </c>
      <c r="R592" t="s">
        <v>1124</v>
      </c>
      <c r="S592"/>
      <c r="T592">
        <v>4</v>
      </c>
      <c r="U592">
        <v>2</v>
      </c>
      <c r="V592"/>
      <c r="W592">
        <v>6</v>
      </c>
    </row>
    <row r="593" spans="1:23" x14ac:dyDescent="0.35">
      <c r="A593" s="47">
        <v>1</v>
      </c>
      <c r="B593" s="47">
        <v>2394</v>
      </c>
      <c r="C593" s="47" t="s">
        <v>643</v>
      </c>
      <c r="D593" s="48">
        <v>45396</v>
      </c>
      <c r="E593" s="48">
        <v>45396</v>
      </c>
      <c r="F593" s="47">
        <v>2</v>
      </c>
      <c r="G593" s="49">
        <v>0</v>
      </c>
      <c r="H593" s="48">
        <v>45397</v>
      </c>
      <c r="I593" s="47" t="s">
        <v>1600</v>
      </c>
      <c r="J593" s="47" t="s">
        <v>1599</v>
      </c>
      <c r="K593" s="47">
        <v>0</v>
      </c>
      <c r="L593" s="47" t="s">
        <v>1598</v>
      </c>
      <c r="Q593">
        <v>4129</v>
      </c>
      <c r="R593" t="s">
        <v>1125</v>
      </c>
      <c r="S593"/>
      <c r="T593"/>
      <c r="U593">
        <v>2</v>
      </c>
      <c r="V593"/>
      <c r="W593">
        <v>2</v>
      </c>
    </row>
    <row r="594" spans="1:23" x14ac:dyDescent="0.35">
      <c r="A594" s="47">
        <v>1</v>
      </c>
      <c r="B594" s="47">
        <v>2404</v>
      </c>
      <c r="C594" s="47" t="s">
        <v>1427</v>
      </c>
      <c r="D594" s="48">
        <v>45396</v>
      </c>
      <c r="E594" s="48">
        <v>45396</v>
      </c>
      <c r="F594" s="47">
        <v>2</v>
      </c>
      <c r="G594" s="49">
        <v>0</v>
      </c>
      <c r="H594" s="48">
        <v>45397</v>
      </c>
      <c r="I594" s="47" t="s">
        <v>1600</v>
      </c>
      <c r="J594" s="47" t="s">
        <v>1599</v>
      </c>
      <c r="K594" s="47">
        <v>0</v>
      </c>
      <c r="L594" s="47" t="s">
        <v>1598</v>
      </c>
      <c r="Q594">
        <v>4130</v>
      </c>
      <c r="R594" t="s">
        <v>1126</v>
      </c>
      <c r="S594"/>
      <c r="T594"/>
      <c r="U594">
        <v>10</v>
      </c>
      <c r="V594"/>
      <c r="W594">
        <v>10</v>
      </c>
    </row>
    <row r="595" spans="1:23" x14ac:dyDescent="0.35">
      <c r="A595" s="47">
        <v>1</v>
      </c>
      <c r="B595" s="47">
        <v>2017</v>
      </c>
      <c r="C595" s="47" t="s">
        <v>300</v>
      </c>
      <c r="D595" s="48">
        <v>45395</v>
      </c>
      <c r="E595" s="48">
        <v>45395</v>
      </c>
      <c r="F595" s="47">
        <v>3</v>
      </c>
      <c r="G595" s="49">
        <v>0</v>
      </c>
      <c r="H595" s="48">
        <v>45397</v>
      </c>
      <c r="I595" s="47" t="s">
        <v>1600</v>
      </c>
      <c r="J595" s="47" t="s">
        <v>1599</v>
      </c>
      <c r="K595" s="47">
        <v>0</v>
      </c>
      <c r="L595" s="47" t="s">
        <v>1598</v>
      </c>
      <c r="Q595">
        <v>4134</v>
      </c>
      <c r="R595" t="s">
        <v>1128</v>
      </c>
      <c r="S595"/>
      <c r="T595">
        <v>1</v>
      </c>
      <c r="U595">
        <v>2</v>
      </c>
      <c r="V595"/>
      <c r="W595">
        <v>3</v>
      </c>
    </row>
    <row r="596" spans="1:23" x14ac:dyDescent="0.35">
      <c r="A596" s="47">
        <v>1</v>
      </c>
      <c r="B596" s="47">
        <v>2118</v>
      </c>
      <c r="C596" s="47" t="s">
        <v>413</v>
      </c>
      <c r="D596" s="48">
        <v>45395</v>
      </c>
      <c r="E596" s="48">
        <v>45395</v>
      </c>
      <c r="F596" s="47">
        <v>3</v>
      </c>
      <c r="G596" s="49">
        <v>0</v>
      </c>
      <c r="H596" s="48">
        <v>45397</v>
      </c>
      <c r="I596" s="47" t="s">
        <v>1600</v>
      </c>
      <c r="J596" s="47" t="s">
        <v>1599</v>
      </c>
      <c r="K596" s="47">
        <v>0</v>
      </c>
      <c r="L596" s="47" t="s">
        <v>1598</v>
      </c>
      <c r="Q596">
        <v>4137</v>
      </c>
      <c r="R596" t="s">
        <v>1131</v>
      </c>
      <c r="S596"/>
      <c r="T596">
        <v>1</v>
      </c>
      <c r="U596">
        <v>3</v>
      </c>
      <c r="V596"/>
      <c r="W596">
        <v>4</v>
      </c>
    </row>
    <row r="597" spans="1:23" x14ac:dyDescent="0.35">
      <c r="A597" s="47">
        <v>1</v>
      </c>
      <c r="B597" s="47">
        <v>2378</v>
      </c>
      <c r="C597" s="47" t="s">
        <v>626</v>
      </c>
      <c r="D597" s="48">
        <v>45390</v>
      </c>
      <c r="E597" s="48">
        <v>45390</v>
      </c>
      <c r="F597" s="47">
        <v>8</v>
      </c>
      <c r="G597" s="49">
        <v>0</v>
      </c>
      <c r="H597" s="48">
        <v>45397</v>
      </c>
      <c r="I597" s="47" t="s">
        <v>1600</v>
      </c>
      <c r="J597" s="47" t="s">
        <v>1599</v>
      </c>
      <c r="K597" s="47">
        <v>0</v>
      </c>
      <c r="L597" s="47" t="s">
        <v>1598</v>
      </c>
      <c r="Q597">
        <v>4139</v>
      </c>
      <c r="R597" t="s">
        <v>1133</v>
      </c>
      <c r="S597"/>
      <c r="T597"/>
      <c r="U597">
        <v>4</v>
      </c>
      <c r="V597"/>
      <c r="W597">
        <v>4</v>
      </c>
    </row>
    <row r="598" spans="1:23" x14ac:dyDescent="0.35">
      <c r="A598" s="47">
        <v>1</v>
      </c>
      <c r="B598" s="47">
        <v>2542</v>
      </c>
      <c r="C598" s="47" t="s">
        <v>732</v>
      </c>
      <c r="D598" s="48">
        <v>45383</v>
      </c>
      <c r="E598" s="48">
        <v>45383</v>
      </c>
      <c r="F598" s="47">
        <v>15</v>
      </c>
      <c r="G598" s="49">
        <v>0</v>
      </c>
      <c r="H598" s="48">
        <v>45397</v>
      </c>
      <c r="I598" s="47" t="s">
        <v>1600</v>
      </c>
      <c r="J598" s="47" t="s">
        <v>1599</v>
      </c>
      <c r="K598" s="47">
        <v>0</v>
      </c>
      <c r="L598" s="47" t="s">
        <v>1598</v>
      </c>
      <c r="Q598">
        <v>4144</v>
      </c>
      <c r="R598" t="s">
        <v>1136</v>
      </c>
      <c r="S598"/>
      <c r="T598">
        <v>4</v>
      </c>
      <c r="U598">
        <v>1</v>
      </c>
      <c r="V598">
        <v>1</v>
      </c>
      <c r="W598">
        <v>6</v>
      </c>
    </row>
    <row r="599" spans="1:23" x14ac:dyDescent="0.35">
      <c r="A599" s="47">
        <v>1</v>
      </c>
      <c r="B599" s="47">
        <v>3182</v>
      </c>
      <c r="C599" s="47" t="s">
        <v>1043</v>
      </c>
      <c r="D599" s="48">
        <v>45388</v>
      </c>
      <c r="E599" s="48">
        <v>45388</v>
      </c>
      <c r="F599" s="47">
        <v>1</v>
      </c>
      <c r="G599" s="49">
        <v>0</v>
      </c>
      <c r="H599" s="48">
        <v>45388</v>
      </c>
      <c r="I599" s="47" t="s">
        <v>1601</v>
      </c>
      <c r="J599" s="47" t="s">
        <v>1603</v>
      </c>
      <c r="L599" s="47" t="s">
        <v>1598</v>
      </c>
      <c r="Q599">
        <v>4146</v>
      </c>
      <c r="R599" t="s">
        <v>1141</v>
      </c>
      <c r="S599"/>
      <c r="T599">
        <v>1</v>
      </c>
      <c r="U599">
        <v>8</v>
      </c>
      <c r="V599"/>
      <c r="W599">
        <v>9</v>
      </c>
    </row>
    <row r="600" spans="1:23" x14ac:dyDescent="0.35">
      <c r="A600" s="47">
        <v>1</v>
      </c>
      <c r="B600" s="47">
        <v>2313</v>
      </c>
      <c r="C600" s="47" t="s">
        <v>567</v>
      </c>
      <c r="D600" s="48">
        <v>45384</v>
      </c>
      <c r="E600" s="48">
        <v>45384</v>
      </c>
      <c r="F600" s="47">
        <v>1</v>
      </c>
      <c r="G600" s="49">
        <v>0</v>
      </c>
      <c r="H600" s="48">
        <v>45384</v>
      </c>
      <c r="I600" s="47" t="s">
        <v>1600</v>
      </c>
      <c r="J600" s="47" t="s">
        <v>1599</v>
      </c>
      <c r="L600" s="47" t="s">
        <v>1598</v>
      </c>
      <c r="Q600">
        <v>4201</v>
      </c>
      <c r="R600" t="s">
        <v>1143</v>
      </c>
      <c r="S600"/>
      <c r="T600"/>
      <c r="U600">
        <v>1</v>
      </c>
      <c r="V600">
        <v>4</v>
      </c>
      <c r="W600">
        <v>5</v>
      </c>
    </row>
    <row r="601" spans="1:23" x14ac:dyDescent="0.35">
      <c r="A601" s="47">
        <v>1</v>
      </c>
      <c r="B601" s="47">
        <v>1106</v>
      </c>
      <c r="C601" s="47" t="s">
        <v>50</v>
      </c>
      <c r="D601" s="48">
        <v>45412</v>
      </c>
      <c r="E601" s="48">
        <v>45412</v>
      </c>
      <c r="F601" s="47">
        <v>1</v>
      </c>
      <c r="G601" s="49">
        <v>0</v>
      </c>
      <c r="H601" s="48">
        <v>45412</v>
      </c>
      <c r="I601" s="47" t="s">
        <v>1601</v>
      </c>
      <c r="J601" s="47" t="s">
        <v>1603</v>
      </c>
      <c r="K601" s="47">
        <v>0</v>
      </c>
      <c r="L601" s="47" t="s">
        <v>1598</v>
      </c>
      <c r="Q601">
        <v>4202</v>
      </c>
      <c r="R601" t="s">
        <v>1144</v>
      </c>
      <c r="S601"/>
      <c r="T601"/>
      <c r="U601">
        <v>2</v>
      </c>
      <c r="V601"/>
      <c r="W601">
        <v>2</v>
      </c>
    </row>
    <row r="602" spans="1:23" x14ac:dyDescent="0.35">
      <c r="A602" s="47">
        <v>1</v>
      </c>
      <c r="B602" s="47">
        <v>1135</v>
      </c>
      <c r="C602" s="47" t="s">
        <v>79</v>
      </c>
      <c r="D602" s="48">
        <v>45412</v>
      </c>
      <c r="E602" s="48">
        <v>45412</v>
      </c>
      <c r="F602" s="47">
        <v>1</v>
      </c>
      <c r="G602" s="49">
        <v>0</v>
      </c>
      <c r="H602" s="48">
        <v>45412</v>
      </c>
      <c r="I602" s="47" t="s">
        <v>1601</v>
      </c>
      <c r="J602" s="47" t="s">
        <v>1603</v>
      </c>
      <c r="K602" s="47">
        <v>0</v>
      </c>
      <c r="L602" s="47" t="s">
        <v>1598</v>
      </c>
      <c r="Q602">
        <v>4204</v>
      </c>
      <c r="R602" t="s">
        <v>1145</v>
      </c>
      <c r="S602"/>
      <c r="T602">
        <v>1</v>
      </c>
      <c r="U602">
        <v>1</v>
      </c>
      <c r="V602"/>
      <c r="W602">
        <v>2</v>
      </c>
    </row>
    <row r="603" spans="1:23" x14ac:dyDescent="0.35">
      <c r="A603" s="47">
        <v>1</v>
      </c>
      <c r="B603" s="47">
        <v>1137</v>
      </c>
      <c r="C603" s="47" t="s">
        <v>82</v>
      </c>
      <c r="D603" s="48">
        <v>45412</v>
      </c>
      <c r="E603" s="48">
        <v>45412</v>
      </c>
      <c r="F603" s="47">
        <v>1</v>
      </c>
      <c r="G603" s="49">
        <v>0</v>
      </c>
      <c r="H603" s="48">
        <v>45412</v>
      </c>
      <c r="I603" s="47" t="s">
        <v>1601</v>
      </c>
      <c r="J603" s="47" t="s">
        <v>1603</v>
      </c>
      <c r="K603" s="47">
        <v>0</v>
      </c>
      <c r="L603" s="47" t="s">
        <v>1598</v>
      </c>
      <c r="Q603">
        <v>4208</v>
      </c>
      <c r="R603" t="s">
        <v>1149</v>
      </c>
      <c r="S603"/>
      <c r="T603"/>
      <c r="U603">
        <v>9</v>
      </c>
      <c r="V603"/>
      <c r="W603">
        <v>9</v>
      </c>
    </row>
    <row r="604" spans="1:23" x14ac:dyDescent="0.35">
      <c r="A604" s="47">
        <v>1</v>
      </c>
      <c r="B604" s="47">
        <v>1139</v>
      </c>
      <c r="C604" s="47" t="s">
        <v>84</v>
      </c>
      <c r="D604" s="48">
        <v>45412</v>
      </c>
      <c r="E604" s="48">
        <v>45412</v>
      </c>
      <c r="F604" s="47">
        <v>1</v>
      </c>
      <c r="G604" s="49">
        <v>0</v>
      </c>
      <c r="H604" s="48">
        <v>45412</v>
      </c>
      <c r="I604" s="47" t="s">
        <v>1601</v>
      </c>
      <c r="J604" s="47" t="s">
        <v>1603</v>
      </c>
      <c r="K604" s="47">
        <v>0</v>
      </c>
      <c r="L604" s="47" t="s">
        <v>1598</v>
      </c>
      <c r="Q604">
        <v>4209</v>
      </c>
      <c r="R604" t="s">
        <v>1150</v>
      </c>
      <c r="S604"/>
      <c r="T604"/>
      <c r="U604">
        <v>2</v>
      </c>
      <c r="V604"/>
      <c r="W604">
        <v>2</v>
      </c>
    </row>
    <row r="605" spans="1:23" x14ac:dyDescent="0.35">
      <c r="A605" s="47">
        <v>1</v>
      </c>
      <c r="B605" s="47">
        <v>1146</v>
      </c>
      <c r="C605" s="47" t="s">
        <v>92</v>
      </c>
      <c r="D605" s="48">
        <v>45412</v>
      </c>
      <c r="E605" s="48">
        <v>45412</v>
      </c>
      <c r="F605" s="47">
        <v>1</v>
      </c>
      <c r="G605" s="49">
        <v>0</v>
      </c>
      <c r="H605" s="48">
        <v>45412</v>
      </c>
      <c r="I605" s="47" t="s">
        <v>1601</v>
      </c>
      <c r="J605" s="47" t="s">
        <v>1603</v>
      </c>
      <c r="K605" s="47">
        <v>0</v>
      </c>
      <c r="L605" s="47" t="s">
        <v>1598</v>
      </c>
      <c r="Q605">
        <v>4212</v>
      </c>
      <c r="R605" t="s">
        <v>1152</v>
      </c>
      <c r="S605"/>
      <c r="T605">
        <v>2</v>
      </c>
      <c r="U605">
        <v>8</v>
      </c>
      <c r="V605"/>
      <c r="W605">
        <v>10</v>
      </c>
    </row>
    <row r="606" spans="1:23" x14ac:dyDescent="0.35">
      <c r="A606" s="47">
        <v>1</v>
      </c>
      <c r="B606" s="47">
        <v>1160</v>
      </c>
      <c r="C606" s="47" t="s">
        <v>103</v>
      </c>
      <c r="D606" s="48">
        <v>45412</v>
      </c>
      <c r="E606" s="48">
        <v>45412</v>
      </c>
      <c r="F606" s="47">
        <v>1</v>
      </c>
      <c r="G606" s="49">
        <v>0</v>
      </c>
      <c r="H606" s="48">
        <v>45412</v>
      </c>
      <c r="I606" s="47" t="s">
        <v>1601</v>
      </c>
      <c r="J606" s="47" t="s">
        <v>1603</v>
      </c>
      <c r="K606" s="47">
        <v>0</v>
      </c>
      <c r="L606" s="47" t="s">
        <v>1598</v>
      </c>
      <c r="Q606">
        <v>4214</v>
      </c>
      <c r="R606" t="s">
        <v>1154</v>
      </c>
      <c r="S606"/>
      <c r="T606"/>
      <c r="U606">
        <v>6</v>
      </c>
      <c r="V606"/>
      <c r="W606">
        <v>6</v>
      </c>
    </row>
    <row r="607" spans="1:23" x14ac:dyDescent="0.35">
      <c r="A607" s="47">
        <v>1</v>
      </c>
      <c r="B607" s="47">
        <v>1168</v>
      </c>
      <c r="C607" s="47" t="s">
        <v>113</v>
      </c>
      <c r="D607" s="48">
        <v>45412</v>
      </c>
      <c r="E607" s="48">
        <v>45412</v>
      </c>
      <c r="F607" s="47">
        <v>1</v>
      </c>
      <c r="G607" s="49">
        <v>0</v>
      </c>
      <c r="H607" s="48">
        <v>45412</v>
      </c>
      <c r="I607" s="47" t="s">
        <v>1601</v>
      </c>
      <c r="J607" s="47" t="s">
        <v>1603</v>
      </c>
      <c r="K607" s="47">
        <v>0</v>
      </c>
      <c r="L607" s="47" t="s">
        <v>1598</v>
      </c>
      <c r="Q607">
        <v>4219</v>
      </c>
      <c r="R607" t="s">
        <v>1159</v>
      </c>
      <c r="S607"/>
      <c r="T607">
        <v>1</v>
      </c>
      <c r="U607">
        <v>6</v>
      </c>
      <c r="V607"/>
      <c r="W607">
        <v>7</v>
      </c>
    </row>
    <row r="608" spans="1:23" x14ac:dyDescent="0.35">
      <c r="A608" s="47">
        <v>1</v>
      </c>
      <c r="B608" s="47">
        <v>1179</v>
      </c>
      <c r="C608" s="47" t="s">
        <v>123</v>
      </c>
      <c r="D608" s="48">
        <v>45412</v>
      </c>
      <c r="E608" s="48">
        <v>45412</v>
      </c>
      <c r="F608" s="47">
        <v>1</v>
      </c>
      <c r="G608" s="49">
        <v>0</v>
      </c>
      <c r="H608" s="48">
        <v>45412</v>
      </c>
      <c r="I608" s="47" t="s">
        <v>1601</v>
      </c>
      <c r="J608" s="47" t="s">
        <v>1603</v>
      </c>
      <c r="K608" s="47">
        <v>0</v>
      </c>
      <c r="L608" s="47" t="s">
        <v>1598</v>
      </c>
      <c r="Q608">
        <v>4220</v>
      </c>
      <c r="R608" t="s">
        <v>1160</v>
      </c>
      <c r="S608"/>
      <c r="T608"/>
      <c r="U608">
        <v>3</v>
      </c>
      <c r="V608"/>
      <c r="W608">
        <v>3</v>
      </c>
    </row>
    <row r="609" spans="1:23" x14ac:dyDescent="0.35">
      <c r="A609" s="47">
        <v>1</v>
      </c>
      <c r="B609" s="47">
        <v>1190</v>
      </c>
      <c r="C609" s="47" t="s">
        <v>137</v>
      </c>
      <c r="D609" s="48">
        <v>45412</v>
      </c>
      <c r="E609" s="48">
        <v>45412</v>
      </c>
      <c r="F609" s="47">
        <v>1</v>
      </c>
      <c r="G609" s="49">
        <v>0</v>
      </c>
      <c r="H609" s="48">
        <v>45412</v>
      </c>
      <c r="I609" s="47" t="s">
        <v>1601</v>
      </c>
      <c r="J609" s="47" t="s">
        <v>1603</v>
      </c>
      <c r="K609" s="47">
        <v>0</v>
      </c>
      <c r="L609" s="47" t="s">
        <v>1598</v>
      </c>
      <c r="Q609">
        <v>4222</v>
      </c>
      <c r="R609" t="s">
        <v>1162</v>
      </c>
      <c r="S609"/>
      <c r="T609"/>
      <c r="U609">
        <v>1</v>
      </c>
      <c r="V609"/>
      <c r="W609">
        <v>1</v>
      </c>
    </row>
    <row r="610" spans="1:23" x14ac:dyDescent="0.35">
      <c r="A610" s="47">
        <v>1</v>
      </c>
      <c r="B610" s="47">
        <v>1199</v>
      </c>
      <c r="C610" s="47" t="s">
        <v>149</v>
      </c>
      <c r="D610" s="48">
        <v>45412</v>
      </c>
      <c r="E610" s="48">
        <v>45412</v>
      </c>
      <c r="F610" s="47">
        <v>1</v>
      </c>
      <c r="G610" s="49">
        <v>0</v>
      </c>
      <c r="H610" s="48">
        <v>45412</v>
      </c>
      <c r="I610" s="47" t="s">
        <v>1601</v>
      </c>
      <c r="J610" s="47" t="s">
        <v>1603</v>
      </c>
      <c r="K610" s="47">
        <v>0</v>
      </c>
      <c r="L610" s="47" t="s">
        <v>1598</v>
      </c>
      <c r="Q610">
        <v>4223</v>
      </c>
      <c r="R610" t="s">
        <v>1163</v>
      </c>
      <c r="S610"/>
      <c r="T610">
        <v>1</v>
      </c>
      <c r="U610">
        <v>2</v>
      </c>
      <c r="V610"/>
      <c r="W610">
        <v>3</v>
      </c>
    </row>
    <row r="611" spans="1:23" x14ac:dyDescent="0.35">
      <c r="A611" s="47">
        <v>1</v>
      </c>
      <c r="B611" s="47">
        <v>1210</v>
      </c>
      <c r="C611" s="47" t="s">
        <v>165</v>
      </c>
      <c r="D611" s="48">
        <v>45412</v>
      </c>
      <c r="E611" s="48">
        <v>45412</v>
      </c>
      <c r="F611" s="47">
        <v>1</v>
      </c>
      <c r="G611" s="49">
        <v>0</v>
      </c>
      <c r="H611" s="48">
        <v>45412</v>
      </c>
      <c r="I611" s="47" t="s">
        <v>1601</v>
      </c>
      <c r="J611" s="47" t="s">
        <v>1603</v>
      </c>
      <c r="K611" s="47">
        <v>0</v>
      </c>
      <c r="L611" s="47" t="s">
        <v>1598</v>
      </c>
      <c r="Q611">
        <v>4224</v>
      </c>
      <c r="R611" t="s">
        <v>1164</v>
      </c>
      <c r="S611"/>
      <c r="T611">
        <v>2</v>
      </c>
      <c r="U611">
        <v>5</v>
      </c>
      <c r="V611"/>
      <c r="W611">
        <v>7</v>
      </c>
    </row>
    <row r="612" spans="1:23" x14ac:dyDescent="0.35">
      <c r="A612" s="47">
        <v>1</v>
      </c>
      <c r="B612" s="47">
        <v>1227</v>
      </c>
      <c r="C612" s="47" t="s">
        <v>1392</v>
      </c>
      <c r="D612" s="48">
        <v>45412</v>
      </c>
      <c r="E612" s="48">
        <v>45412</v>
      </c>
      <c r="F612" s="47">
        <v>1</v>
      </c>
      <c r="G612" s="49">
        <v>0</v>
      </c>
      <c r="H612" s="48">
        <v>45412</v>
      </c>
      <c r="I612" s="47" t="s">
        <v>1601</v>
      </c>
      <c r="J612" s="47" t="s">
        <v>1603</v>
      </c>
      <c r="K612" s="47">
        <v>0</v>
      </c>
      <c r="L612" s="47" t="s">
        <v>1598</v>
      </c>
      <c r="Q612">
        <v>4226</v>
      </c>
      <c r="R612" t="s">
        <v>1165</v>
      </c>
      <c r="S612"/>
      <c r="T612"/>
      <c r="U612">
        <v>2</v>
      </c>
      <c r="V612"/>
      <c r="W612">
        <v>2</v>
      </c>
    </row>
    <row r="613" spans="1:23" x14ac:dyDescent="0.35">
      <c r="A613" s="47">
        <v>1</v>
      </c>
      <c r="B613" s="47">
        <v>1301</v>
      </c>
      <c r="C613" s="47" t="s">
        <v>188</v>
      </c>
      <c r="D613" s="48">
        <v>45412</v>
      </c>
      <c r="E613" s="48">
        <v>45412</v>
      </c>
      <c r="F613" s="47">
        <v>1</v>
      </c>
      <c r="G613" s="49">
        <v>0</v>
      </c>
      <c r="H613" s="48">
        <v>45412</v>
      </c>
      <c r="I613" s="47" t="s">
        <v>1601</v>
      </c>
      <c r="J613" s="47" t="s">
        <v>1603</v>
      </c>
      <c r="K613" s="47">
        <v>0</v>
      </c>
      <c r="L613" s="47" t="s">
        <v>1598</v>
      </c>
      <c r="Q613">
        <v>4228</v>
      </c>
      <c r="R613" t="s">
        <v>1166</v>
      </c>
      <c r="S613"/>
      <c r="T613"/>
      <c r="U613">
        <v>3</v>
      </c>
      <c r="V613"/>
      <c r="W613">
        <v>3</v>
      </c>
    </row>
    <row r="614" spans="1:23" x14ac:dyDescent="0.35">
      <c r="A614" s="47">
        <v>1</v>
      </c>
      <c r="B614" s="47">
        <v>1334</v>
      </c>
      <c r="C614" s="47" t="s">
        <v>226</v>
      </c>
      <c r="D614" s="48">
        <v>45412</v>
      </c>
      <c r="E614" s="48">
        <v>45412</v>
      </c>
      <c r="F614" s="47">
        <v>1</v>
      </c>
      <c r="G614" s="49">
        <v>0</v>
      </c>
      <c r="H614" s="48">
        <v>45412</v>
      </c>
      <c r="I614" s="47" t="s">
        <v>1601</v>
      </c>
      <c r="J614" s="47" t="s">
        <v>1603</v>
      </c>
      <c r="K614" s="47">
        <v>0</v>
      </c>
      <c r="L614" s="47" t="s">
        <v>1598</v>
      </c>
      <c r="Q614">
        <v>4229</v>
      </c>
      <c r="R614" t="s">
        <v>1167</v>
      </c>
      <c r="S614"/>
      <c r="T614">
        <v>1</v>
      </c>
      <c r="U614">
        <v>2</v>
      </c>
      <c r="V614"/>
      <c r="W614">
        <v>3</v>
      </c>
    </row>
    <row r="615" spans="1:23" x14ac:dyDescent="0.35">
      <c r="A615" s="47">
        <v>1</v>
      </c>
      <c r="B615" s="47">
        <v>1419</v>
      </c>
      <c r="C615" s="47" t="s">
        <v>261</v>
      </c>
      <c r="D615" s="48">
        <v>45412</v>
      </c>
      <c r="E615" s="48">
        <v>45412</v>
      </c>
      <c r="F615" s="47">
        <v>1</v>
      </c>
      <c r="G615" s="49">
        <v>0</v>
      </c>
      <c r="H615" s="48">
        <v>45412</v>
      </c>
      <c r="I615" s="47" t="s">
        <v>1601</v>
      </c>
      <c r="J615" s="47" t="s">
        <v>1603</v>
      </c>
      <c r="K615" s="47">
        <v>0</v>
      </c>
      <c r="L615" s="47" t="s">
        <v>1598</v>
      </c>
      <c r="Q615">
        <v>4231</v>
      </c>
      <c r="R615" t="s">
        <v>1169</v>
      </c>
      <c r="S615"/>
      <c r="T615">
        <v>1</v>
      </c>
      <c r="U615"/>
      <c r="V615"/>
      <c r="W615">
        <v>1</v>
      </c>
    </row>
    <row r="616" spans="1:23" x14ac:dyDescent="0.35">
      <c r="A616" s="47">
        <v>1</v>
      </c>
      <c r="B616" s="47">
        <v>1430</v>
      </c>
      <c r="C616" s="47" t="s">
        <v>1405</v>
      </c>
      <c r="D616" s="48">
        <v>45412</v>
      </c>
      <c r="E616" s="48">
        <v>45412</v>
      </c>
      <c r="F616" s="47">
        <v>1</v>
      </c>
      <c r="G616" s="49">
        <v>0</v>
      </c>
      <c r="H616" s="48">
        <v>45412</v>
      </c>
      <c r="I616" s="47" t="s">
        <v>1601</v>
      </c>
      <c r="J616" s="47" t="s">
        <v>1603</v>
      </c>
      <c r="K616" s="47">
        <v>0</v>
      </c>
      <c r="L616" s="47" t="s">
        <v>1598</v>
      </c>
      <c r="Q616">
        <v>4233</v>
      </c>
      <c r="R616" t="s">
        <v>1170</v>
      </c>
      <c r="S616"/>
      <c r="T616"/>
      <c r="U616">
        <v>1</v>
      </c>
      <c r="V616"/>
      <c r="W616">
        <v>1</v>
      </c>
    </row>
    <row r="617" spans="1:23" x14ac:dyDescent="0.35">
      <c r="A617" s="47">
        <v>1</v>
      </c>
      <c r="B617" s="47">
        <v>3162</v>
      </c>
      <c r="C617" s="47" t="s">
        <v>1023</v>
      </c>
      <c r="D617" s="48">
        <v>45412</v>
      </c>
      <c r="E617" s="48">
        <v>45412</v>
      </c>
      <c r="F617" s="47">
        <v>1</v>
      </c>
      <c r="G617" s="49">
        <v>0</v>
      </c>
      <c r="H617" s="48">
        <v>45412</v>
      </c>
      <c r="I617" s="47" t="s">
        <v>1601</v>
      </c>
      <c r="J617" s="47" t="s">
        <v>1603</v>
      </c>
      <c r="K617" s="47">
        <v>0</v>
      </c>
      <c r="L617" s="47" t="s">
        <v>1598</v>
      </c>
      <c r="Q617">
        <v>4234</v>
      </c>
      <c r="R617" t="s">
        <v>1171</v>
      </c>
      <c r="S617"/>
      <c r="T617"/>
      <c r="U617">
        <v>1</v>
      </c>
      <c r="V617"/>
      <c r="W617">
        <v>1</v>
      </c>
    </row>
    <row r="618" spans="1:23" x14ac:dyDescent="0.35">
      <c r="A618" s="47">
        <v>1</v>
      </c>
      <c r="B618" s="47">
        <v>1129</v>
      </c>
      <c r="C618" s="47" t="s">
        <v>74</v>
      </c>
      <c r="D618" s="48">
        <v>45410</v>
      </c>
      <c r="E618" s="48">
        <v>45410</v>
      </c>
      <c r="F618" s="47">
        <v>3</v>
      </c>
      <c r="G618" s="49">
        <v>0</v>
      </c>
      <c r="H618" s="48">
        <v>45412</v>
      </c>
      <c r="I618" s="47" t="s">
        <v>1601</v>
      </c>
      <c r="J618" s="47" t="s">
        <v>1603</v>
      </c>
      <c r="K618" s="47">
        <v>0</v>
      </c>
      <c r="L618" s="47" t="s">
        <v>1598</v>
      </c>
      <c r="Q618">
        <v>4235</v>
      </c>
      <c r="R618" t="s">
        <v>1172</v>
      </c>
      <c r="S618"/>
      <c r="T618"/>
      <c r="U618">
        <v>1</v>
      </c>
      <c r="V618"/>
      <c r="W618">
        <v>1</v>
      </c>
    </row>
    <row r="619" spans="1:23" x14ac:dyDescent="0.35">
      <c r="A619" s="47">
        <v>1</v>
      </c>
      <c r="B619" s="47">
        <v>1161</v>
      </c>
      <c r="C619" s="47" t="s">
        <v>104</v>
      </c>
      <c r="D619" s="48">
        <v>45410</v>
      </c>
      <c r="E619" s="48">
        <v>45410</v>
      </c>
      <c r="F619" s="47">
        <v>3</v>
      </c>
      <c r="G619" s="49">
        <v>0</v>
      </c>
      <c r="H619" s="48">
        <v>45412</v>
      </c>
      <c r="I619" s="47" t="s">
        <v>1601</v>
      </c>
      <c r="J619" s="47" t="s">
        <v>1603</v>
      </c>
      <c r="K619" s="47">
        <v>0</v>
      </c>
      <c r="L619" s="47" t="s">
        <v>1598</v>
      </c>
      <c r="Q619">
        <v>4236</v>
      </c>
      <c r="R619" t="s">
        <v>1173</v>
      </c>
      <c r="S619"/>
      <c r="T619"/>
      <c r="U619">
        <v>1</v>
      </c>
      <c r="V619"/>
      <c r="W619">
        <v>1</v>
      </c>
    </row>
    <row r="620" spans="1:23" x14ac:dyDescent="0.35">
      <c r="A620" s="47">
        <v>1</v>
      </c>
      <c r="B620" s="47">
        <v>1193</v>
      </c>
      <c r="C620" s="47" t="s">
        <v>140</v>
      </c>
      <c r="D620" s="48">
        <v>45410</v>
      </c>
      <c r="E620" s="48">
        <v>45410</v>
      </c>
      <c r="F620" s="47">
        <v>3</v>
      </c>
      <c r="G620" s="49">
        <v>0</v>
      </c>
      <c r="H620" s="48">
        <v>45412</v>
      </c>
      <c r="I620" s="47" t="s">
        <v>1601</v>
      </c>
      <c r="J620" s="47" t="s">
        <v>1603</v>
      </c>
      <c r="K620" s="47">
        <v>0</v>
      </c>
      <c r="L620" s="47" t="s">
        <v>1598</v>
      </c>
      <c r="Q620">
        <v>4237</v>
      </c>
      <c r="R620" t="s">
        <v>1174</v>
      </c>
      <c r="S620"/>
      <c r="T620"/>
      <c r="U620">
        <v>1</v>
      </c>
      <c r="V620"/>
      <c r="W620">
        <v>1</v>
      </c>
    </row>
    <row r="621" spans="1:23" x14ac:dyDescent="0.35">
      <c r="A621" s="47">
        <v>1</v>
      </c>
      <c r="B621" s="47">
        <v>1143</v>
      </c>
      <c r="C621" s="47" t="s">
        <v>88</v>
      </c>
      <c r="D621" s="48">
        <v>45409</v>
      </c>
      <c r="E621" s="48">
        <v>45409</v>
      </c>
      <c r="F621" s="47">
        <v>4</v>
      </c>
      <c r="G621" s="49">
        <v>0</v>
      </c>
      <c r="H621" s="48">
        <v>45412</v>
      </c>
      <c r="I621" s="47" t="s">
        <v>1601</v>
      </c>
      <c r="J621" s="47" t="s">
        <v>1603</v>
      </c>
      <c r="K621" s="47">
        <v>0</v>
      </c>
      <c r="L621" s="47" t="s">
        <v>1598</v>
      </c>
      <c r="Q621">
        <v>4239</v>
      </c>
      <c r="R621" t="s">
        <v>1175</v>
      </c>
      <c r="S621"/>
      <c r="T621"/>
      <c r="U621">
        <v>2</v>
      </c>
      <c r="V621"/>
      <c r="W621">
        <v>2</v>
      </c>
    </row>
    <row r="622" spans="1:23" x14ac:dyDescent="0.35">
      <c r="A622" s="47">
        <v>1</v>
      </c>
      <c r="B622" s="47">
        <v>1144</v>
      </c>
      <c r="C622" s="47" t="s">
        <v>89</v>
      </c>
      <c r="D622" s="48">
        <v>45409</v>
      </c>
      <c r="E622" s="48">
        <v>45409</v>
      </c>
      <c r="F622" s="47">
        <v>4</v>
      </c>
      <c r="G622" s="49">
        <v>0</v>
      </c>
      <c r="H622" s="48">
        <v>45412</v>
      </c>
      <c r="I622" s="47" t="s">
        <v>1601</v>
      </c>
      <c r="J622" s="47" t="s">
        <v>1603</v>
      </c>
      <c r="K622" s="47">
        <v>0</v>
      </c>
      <c r="L622" s="47" t="s">
        <v>1598</v>
      </c>
      <c r="Q622">
        <v>4244</v>
      </c>
      <c r="R622" t="s">
        <v>1177</v>
      </c>
      <c r="S622"/>
      <c r="T622">
        <v>1</v>
      </c>
      <c r="U622"/>
      <c r="V622"/>
      <c r="W622">
        <v>1</v>
      </c>
    </row>
    <row r="623" spans="1:23" x14ac:dyDescent="0.35">
      <c r="A623" s="47">
        <v>1</v>
      </c>
      <c r="B623" s="47">
        <v>1425</v>
      </c>
      <c r="C623" s="47" t="s">
        <v>267</v>
      </c>
      <c r="D623" s="48">
        <v>45409</v>
      </c>
      <c r="E623" s="48">
        <v>45409</v>
      </c>
      <c r="F623" s="47">
        <v>4</v>
      </c>
      <c r="G623" s="49">
        <v>0</v>
      </c>
      <c r="H623" s="48">
        <v>45412</v>
      </c>
      <c r="I623" s="47" t="s">
        <v>1601</v>
      </c>
      <c r="J623" s="47" t="s">
        <v>1603</v>
      </c>
      <c r="K623" s="47">
        <v>0</v>
      </c>
      <c r="L623" s="47" t="s">
        <v>1598</v>
      </c>
      <c r="Q623">
        <v>4274</v>
      </c>
      <c r="R623" t="s">
        <v>1181</v>
      </c>
      <c r="S623"/>
      <c r="T623">
        <v>1</v>
      </c>
      <c r="U623">
        <v>1</v>
      </c>
      <c r="V623"/>
      <c r="W623">
        <v>2</v>
      </c>
    </row>
    <row r="624" spans="1:23" x14ac:dyDescent="0.35">
      <c r="A624" s="47">
        <v>1</v>
      </c>
      <c r="B624" s="47">
        <v>1103</v>
      </c>
      <c r="C624" s="47" t="s">
        <v>44</v>
      </c>
      <c r="D624" s="48">
        <v>45412</v>
      </c>
      <c r="E624" s="48">
        <v>45412</v>
      </c>
      <c r="F624" s="47">
        <v>1</v>
      </c>
      <c r="G624" s="49">
        <v>0</v>
      </c>
      <c r="H624" s="48">
        <v>45412</v>
      </c>
      <c r="I624" s="47" t="s">
        <v>1600</v>
      </c>
      <c r="J624" s="47" t="s">
        <v>1603</v>
      </c>
      <c r="K624" s="47">
        <v>0</v>
      </c>
      <c r="L624" s="47" t="s">
        <v>1598</v>
      </c>
      <c r="Q624">
        <v>4275</v>
      </c>
      <c r="R624" t="s">
        <v>1182</v>
      </c>
      <c r="S624"/>
      <c r="T624"/>
      <c r="U624">
        <v>1</v>
      </c>
      <c r="V624"/>
      <c r="W624">
        <v>1</v>
      </c>
    </row>
    <row r="625" spans="1:23" x14ac:dyDescent="0.35">
      <c r="A625" s="47">
        <v>1</v>
      </c>
      <c r="B625" s="47">
        <v>1104</v>
      </c>
      <c r="C625" s="47" t="s">
        <v>46</v>
      </c>
      <c r="D625" s="48">
        <v>45412</v>
      </c>
      <c r="E625" s="48">
        <v>45412</v>
      </c>
      <c r="F625" s="47">
        <v>1</v>
      </c>
      <c r="G625" s="49">
        <v>0</v>
      </c>
      <c r="H625" s="48">
        <v>45412</v>
      </c>
      <c r="I625" s="47" t="s">
        <v>1600</v>
      </c>
      <c r="J625" s="47" t="s">
        <v>1603</v>
      </c>
      <c r="K625" s="47">
        <v>0</v>
      </c>
      <c r="L625" s="47" t="s">
        <v>1598</v>
      </c>
      <c r="Q625">
        <v>4276</v>
      </c>
      <c r="R625" t="s">
        <v>1183</v>
      </c>
      <c r="S625"/>
      <c r="T625"/>
      <c r="U625">
        <v>1</v>
      </c>
      <c r="V625"/>
      <c r="W625">
        <v>1</v>
      </c>
    </row>
    <row r="626" spans="1:23" x14ac:dyDescent="0.35">
      <c r="A626" s="47">
        <v>1</v>
      </c>
      <c r="B626" s="47">
        <v>1189</v>
      </c>
      <c r="C626" s="47" t="s">
        <v>136</v>
      </c>
      <c r="D626" s="48">
        <v>45412</v>
      </c>
      <c r="E626" s="48">
        <v>45412</v>
      </c>
      <c r="F626" s="47">
        <v>1</v>
      </c>
      <c r="G626" s="49">
        <v>0</v>
      </c>
      <c r="H626" s="48">
        <v>45412</v>
      </c>
      <c r="I626" s="47" t="s">
        <v>1600</v>
      </c>
      <c r="J626" s="47" t="s">
        <v>1603</v>
      </c>
      <c r="K626" s="47">
        <v>0</v>
      </c>
      <c r="L626" s="47" t="s">
        <v>1598</v>
      </c>
      <c r="Q626">
        <v>4277</v>
      </c>
      <c r="R626" t="s">
        <v>1184</v>
      </c>
      <c r="S626"/>
      <c r="T626">
        <v>3</v>
      </c>
      <c r="U626">
        <v>5</v>
      </c>
      <c r="V626"/>
      <c r="W626">
        <v>8</v>
      </c>
    </row>
    <row r="627" spans="1:23" x14ac:dyDescent="0.35">
      <c r="A627" s="47">
        <v>1</v>
      </c>
      <c r="B627" s="47">
        <v>1304</v>
      </c>
      <c r="C627" s="47" t="s">
        <v>194</v>
      </c>
      <c r="D627" s="48">
        <v>45412</v>
      </c>
      <c r="E627" s="48">
        <v>45412</v>
      </c>
      <c r="F627" s="47">
        <v>1</v>
      </c>
      <c r="G627" s="49">
        <v>0</v>
      </c>
      <c r="H627" s="48">
        <v>45412</v>
      </c>
      <c r="I627" s="47" t="s">
        <v>1600</v>
      </c>
      <c r="J627" s="47" t="s">
        <v>1603</v>
      </c>
      <c r="K627" s="47">
        <v>0</v>
      </c>
      <c r="L627" s="47" t="s">
        <v>1598</v>
      </c>
      <c r="Q627">
        <v>4279</v>
      </c>
      <c r="R627" t="s">
        <v>1479</v>
      </c>
      <c r="S627"/>
      <c r="T627">
        <v>7</v>
      </c>
      <c r="U627"/>
      <c r="V627"/>
      <c r="W627">
        <v>7</v>
      </c>
    </row>
    <row r="628" spans="1:23" x14ac:dyDescent="0.35">
      <c r="A628" s="47">
        <v>1</v>
      </c>
      <c r="B628" s="47">
        <v>1400</v>
      </c>
      <c r="C628" s="47" t="s">
        <v>240</v>
      </c>
      <c r="D628" s="48">
        <v>45412</v>
      </c>
      <c r="E628" s="48">
        <v>45412</v>
      </c>
      <c r="F628" s="47">
        <v>1</v>
      </c>
      <c r="G628" s="49">
        <v>0</v>
      </c>
      <c r="H628" s="48">
        <v>45412</v>
      </c>
      <c r="I628" s="47" t="s">
        <v>1600</v>
      </c>
      <c r="J628" s="47" t="s">
        <v>1603</v>
      </c>
      <c r="K628" s="47">
        <v>0</v>
      </c>
      <c r="L628" s="47" t="s">
        <v>1598</v>
      </c>
      <c r="Q628">
        <v>4416</v>
      </c>
      <c r="R628" t="s">
        <v>1185</v>
      </c>
      <c r="S628"/>
      <c r="T628"/>
      <c r="U628"/>
      <c r="V628">
        <v>1</v>
      </c>
      <c r="W628">
        <v>1</v>
      </c>
    </row>
    <row r="629" spans="1:23" x14ac:dyDescent="0.35">
      <c r="A629" s="47">
        <v>1</v>
      </c>
      <c r="B629" s="47">
        <v>3135</v>
      </c>
      <c r="C629" s="47" t="s">
        <v>999</v>
      </c>
      <c r="D629" s="48">
        <v>45412</v>
      </c>
      <c r="E629" s="48">
        <v>45412</v>
      </c>
      <c r="F629" s="47">
        <v>1</v>
      </c>
      <c r="G629" s="49">
        <v>0</v>
      </c>
      <c r="H629" s="48">
        <v>45412</v>
      </c>
      <c r="I629" s="47" t="s">
        <v>1600</v>
      </c>
      <c r="J629" s="47" t="s">
        <v>1603</v>
      </c>
      <c r="K629" s="47">
        <v>0</v>
      </c>
      <c r="L629" s="47" t="s">
        <v>1598</v>
      </c>
      <c r="Q629">
        <v>4420</v>
      </c>
      <c r="R629" t="s">
        <v>1187</v>
      </c>
      <c r="S629"/>
      <c r="T629"/>
      <c r="U629">
        <v>5</v>
      </c>
      <c r="V629">
        <v>4</v>
      </c>
      <c r="W629">
        <v>9</v>
      </c>
    </row>
    <row r="630" spans="1:23" x14ac:dyDescent="0.35">
      <c r="A630" s="47">
        <v>1</v>
      </c>
      <c r="B630" s="47">
        <v>3136</v>
      </c>
      <c r="C630" s="47" t="s">
        <v>1001</v>
      </c>
      <c r="D630" s="48">
        <v>45412</v>
      </c>
      <c r="E630" s="48">
        <v>45412</v>
      </c>
      <c r="F630" s="47">
        <v>1</v>
      </c>
      <c r="G630" s="49">
        <v>0</v>
      </c>
      <c r="H630" s="48">
        <v>45412</v>
      </c>
      <c r="I630" s="47" t="s">
        <v>1600</v>
      </c>
      <c r="J630" s="47" t="s">
        <v>1603</v>
      </c>
      <c r="K630" s="47">
        <v>0</v>
      </c>
      <c r="L630" s="47" t="s">
        <v>1598</v>
      </c>
      <c r="Q630">
        <v>4492</v>
      </c>
      <c r="R630" t="s">
        <v>1203</v>
      </c>
      <c r="S630"/>
      <c r="T630">
        <v>1</v>
      </c>
      <c r="U630"/>
      <c r="V630"/>
      <c r="W630">
        <v>1</v>
      </c>
    </row>
    <row r="631" spans="1:23" x14ac:dyDescent="0.35">
      <c r="A631" s="47">
        <v>1</v>
      </c>
      <c r="B631" s="47">
        <v>1217</v>
      </c>
      <c r="C631" s="47" t="s">
        <v>177</v>
      </c>
      <c r="D631" s="48">
        <v>45410</v>
      </c>
      <c r="E631" s="48">
        <v>45410</v>
      </c>
      <c r="F631" s="47">
        <v>3</v>
      </c>
      <c r="G631" s="49">
        <v>0</v>
      </c>
      <c r="H631" s="48">
        <v>45412</v>
      </c>
      <c r="I631" s="47" t="s">
        <v>1600</v>
      </c>
      <c r="J631" s="47" t="s">
        <v>1603</v>
      </c>
      <c r="K631" s="47">
        <v>0</v>
      </c>
      <c r="L631" s="47" t="s">
        <v>1598</v>
      </c>
      <c r="Q631">
        <v>4493</v>
      </c>
      <c r="R631" t="s">
        <v>1204</v>
      </c>
      <c r="S631"/>
      <c r="T631"/>
      <c r="U631">
        <v>1</v>
      </c>
      <c r="V631"/>
      <c r="W631">
        <v>1</v>
      </c>
    </row>
    <row r="632" spans="1:23" x14ac:dyDescent="0.35">
      <c r="A632" s="47">
        <v>1</v>
      </c>
      <c r="B632" s="47">
        <v>2006</v>
      </c>
      <c r="C632" s="47" t="s">
        <v>283</v>
      </c>
      <c r="D632" s="48">
        <v>45412</v>
      </c>
      <c r="E632" s="48">
        <v>45412</v>
      </c>
      <c r="F632" s="47">
        <v>1</v>
      </c>
      <c r="G632" s="49">
        <v>0</v>
      </c>
      <c r="H632" s="48">
        <v>45412</v>
      </c>
      <c r="I632" s="47" t="s">
        <v>1601</v>
      </c>
      <c r="J632" s="47" t="s">
        <v>1599</v>
      </c>
      <c r="K632" s="47">
        <v>0</v>
      </c>
      <c r="L632" s="47" t="s">
        <v>1598</v>
      </c>
      <c r="Q632">
        <v>4494</v>
      </c>
      <c r="R632" t="s">
        <v>1205</v>
      </c>
      <c r="S632"/>
      <c r="T632">
        <v>1</v>
      </c>
      <c r="U632">
        <v>3</v>
      </c>
      <c r="V632"/>
      <c r="W632">
        <v>4</v>
      </c>
    </row>
    <row r="633" spans="1:23" x14ac:dyDescent="0.35">
      <c r="A633" s="47">
        <v>1</v>
      </c>
      <c r="B633" s="47">
        <v>2054</v>
      </c>
      <c r="C633" s="47" t="s">
        <v>344</v>
      </c>
      <c r="D633" s="48">
        <v>45412</v>
      </c>
      <c r="E633" s="48">
        <v>45412</v>
      </c>
      <c r="F633" s="47">
        <v>1</v>
      </c>
      <c r="G633" s="49">
        <v>0</v>
      </c>
      <c r="H633" s="48">
        <v>45412</v>
      </c>
      <c r="I633" s="47" t="s">
        <v>1601</v>
      </c>
      <c r="J633" s="47" t="s">
        <v>1599</v>
      </c>
      <c r="K633" s="47">
        <v>0</v>
      </c>
      <c r="L633" s="47" t="s">
        <v>1598</v>
      </c>
      <c r="Q633">
        <v>4495</v>
      </c>
      <c r="R633" t="s">
        <v>1480</v>
      </c>
      <c r="S633"/>
      <c r="T633"/>
      <c r="U633">
        <v>3</v>
      </c>
      <c r="V633"/>
      <c r="W633">
        <v>3</v>
      </c>
    </row>
    <row r="634" spans="1:23" x14ac:dyDescent="0.35">
      <c r="A634" s="47">
        <v>1</v>
      </c>
      <c r="B634" s="47">
        <v>2066</v>
      </c>
      <c r="C634" s="47" t="s">
        <v>358</v>
      </c>
      <c r="D634" s="48">
        <v>45412</v>
      </c>
      <c r="E634" s="48">
        <v>45412</v>
      </c>
      <c r="F634" s="47">
        <v>1</v>
      </c>
      <c r="G634" s="49">
        <v>0</v>
      </c>
      <c r="H634" s="48">
        <v>45412</v>
      </c>
      <c r="I634" s="47" t="s">
        <v>1601</v>
      </c>
      <c r="J634" s="47" t="s">
        <v>1599</v>
      </c>
      <c r="K634" s="47">
        <v>0</v>
      </c>
      <c r="L634" s="47" t="s">
        <v>1598</v>
      </c>
      <c r="Q634">
        <v>4497</v>
      </c>
      <c r="R634" t="s">
        <v>1482</v>
      </c>
      <c r="S634"/>
      <c r="T634">
        <v>13</v>
      </c>
      <c r="U634"/>
      <c r="V634"/>
      <c r="W634">
        <v>13</v>
      </c>
    </row>
    <row r="635" spans="1:23" x14ac:dyDescent="0.35">
      <c r="A635" s="47">
        <v>1</v>
      </c>
      <c r="B635" s="47">
        <v>2103</v>
      </c>
      <c r="C635" s="47" t="s">
        <v>399</v>
      </c>
      <c r="D635" s="48">
        <v>45412</v>
      </c>
      <c r="E635" s="48">
        <v>45412</v>
      </c>
      <c r="F635" s="47">
        <v>1</v>
      </c>
      <c r="G635" s="49">
        <v>0</v>
      </c>
      <c r="H635" s="48">
        <v>45412</v>
      </c>
      <c r="I635" s="47" t="s">
        <v>1601</v>
      </c>
      <c r="J635" s="47" t="s">
        <v>1599</v>
      </c>
      <c r="K635" s="47">
        <v>0</v>
      </c>
      <c r="L635" s="47" t="s">
        <v>1598</v>
      </c>
      <c r="Q635">
        <v>4498</v>
      </c>
      <c r="R635" t="s">
        <v>1483</v>
      </c>
      <c r="S635"/>
      <c r="T635">
        <v>7</v>
      </c>
      <c r="U635"/>
      <c r="V635"/>
      <c r="W635">
        <v>7</v>
      </c>
    </row>
    <row r="636" spans="1:23" x14ac:dyDescent="0.35">
      <c r="A636" s="47">
        <v>1</v>
      </c>
      <c r="B636" s="47">
        <v>2145</v>
      </c>
      <c r="C636" s="47" t="s">
        <v>439</v>
      </c>
      <c r="D636" s="48">
        <v>45412</v>
      </c>
      <c r="E636" s="48">
        <v>45412</v>
      </c>
      <c r="F636" s="47">
        <v>1</v>
      </c>
      <c r="G636" s="49">
        <v>0</v>
      </c>
      <c r="H636" s="48">
        <v>45412</v>
      </c>
      <c r="I636" s="47" t="s">
        <v>1601</v>
      </c>
      <c r="J636" s="47" t="s">
        <v>1599</v>
      </c>
      <c r="K636" s="47">
        <v>0</v>
      </c>
      <c r="L636" s="47" t="s">
        <v>1598</v>
      </c>
      <c r="Q636">
        <v>5164</v>
      </c>
      <c r="R636" t="s">
        <v>1259</v>
      </c>
      <c r="S636"/>
      <c r="T636"/>
      <c r="U636">
        <v>1</v>
      </c>
      <c r="V636"/>
      <c r="W636">
        <v>1</v>
      </c>
    </row>
    <row r="637" spans="1:23" x14ac:dyDescent="0.35">
      <c r="A637" s="47">
        <v>1</v>
      </c>
      <c r="B637" s="47">
        <v>2146</v>
      </c>
      <c r="C637" s="47" t="s">
        <v>442</v>
      </c>
      <c r="D637" s="48">
        <v>45412</v>
      </c>
      <c r="E637" s="48">
        <v>45412</v>
      </c>
      <c r="F637" s="47">
        <v>1</v>
      </c>
      <c r="G637" s="49">
        <v>0</v>
      </c>
      <c r="H637" s="48">
        <v>45412</v>
      </c>
      <c r="I637" s="47" t="s">
        <v>1601</v>
      </c>
      <c r="J637" s="47" t="s">
        <v>1599</v>
      </c>
      <c r="K637" s="47">
        <v>0</v>
      </c>
      <c r="L637" s="47" t="s">
        <v>1598</v>
      </c>
      <c r="Q637">
        <v>5238</v>
      </c>
      <c r="R637" t="s">
        <v>1269</v>
      </c>
      <c r="S637"/>
      <c r="T637"/>
      <c r="U637">
        <v>2</v>
      </c>
      <c r="V637"/>
      <c r="W637">
        <v>2</v>
      </c>
    </row>
    <row r="638" spans="1:23" x14ac:dyDescent="0.35">
      <c r="A638" s="47">
        <v>1</v>
      </c>
      <c r="B638" s="47">
        <v>2165</v>
      </c>
      <c r="C638" s="47" t="s">
        <v>463</v>
      </c>
      <c r="D638" s="48">
        <v>45412</v>
      </c>
      <c r="E638" s="48">
        <v>45412</v>
      </c>
      <c r="F638" s="47">
        <v>1</v>
      </c>
      <c r="G638" s="49">
        <v>0</v>
      </c>
      <c r="H638" s="48">
        <v>45412</v>
      </c>
      <c r="I638" s="47" t="s">
        <v>1601</v>
      </c>
      <c r="J638" s="47" t="s">
        <v>1599</v>
      </c>
      <c r="K638" s="47">
        <v>0</v>
      </c>
      <c r="L638" s="47" t="s">
        <v>1598</v>
      </c>
      <c r="Q638">
        <v>6152</v>
      </c>
      <c r="R638" t="s">
        <v>1296</v>
      </c>
      <c r="S638"/>
      <c r="T638"/>
      <c r="U638"/>
      <c r="V638">
        <v>1</v>
      </c>
      <c r="W638">
        <v>1</v>
      </c>
    </row>
    <row r="639" spans="1:23" x14ac:dyDescent="0.35">
      <c r="A639" s="47">
        <v>1</v>
      </c>
      <c r="B639" s="47">
        <v>2253</v>
      </c>
      <c r="C639" s="47" t="s">
        <v>507</v>
      </c>
      <c r="D639" s="48">
        <v>45412</v>
      </c>
      <c r="E639" s="48">
        <v>45412</v>
      </c>
      <c r="F639" s="47">
        <v>1</v>
      </c>
      <c r="G639" s="49">
        <v>0</v>
      </c>
      <c r="H639" s="48">
        <v>45412</v>
      </c>
      <c r="I639" s="47" t="s">
        <v>1601</v>
      </c>
      <c r="J639" s="47" t="s">
        <v>1599</v>
      </c>
      <c r="K639" s="47">
        <v>0</v>
      </c>
      <c r="L639" s="47" t="s">
        <v>1598</v>
      </c>
      <c r="Q639">
        <v>6154</v>
      </c>
      <c r="R639" t="s">
        <v>1297</v>
      </c>
      <c r="S639"/>
      <c r="T639">
        <v>4</v>
      </c>
      <c r="U639"/>
      <c r="V639"/>
      <c r="W639">
        <v>4</v>
      </c>
    </row>
    <row r="640" spans="1:23" x14ac:dyDescent="0.35">
      <c r="A640" s="47">
        <v>1</v>
      </c>
      <c r="B640" s="47">
        <v>2255</v>
      </c>
      <c r="C640" s="47" t="s">
        <v>508</v>
      </c>
      <c r="D640" s="48">
        <v>45412</v>
      </c>
      <c r="E640" s="48">
        <v>45412</v>
      </c>
      <c r="F640" s="47">
        <v>1</v>
      </c>
      <c r="G640" s="49">
        <v>0</v>
      </c>
      <c r="H640" s="48">
        <v>45412</v>
      </c>
      <c r="I640" s="47" t="s">
        <v>1601</v>
      </c>
      <c r="J640" s="47" t="s">
        <v>1599</v>
      </c>
      <c r="K640" s="47">
        <v>0</v>
      </c>
      <c r="L640" s="47" t="s">
        <v>1598</v>
      </c>
      <c r="Q640">
        <v>6159</v>
      </c>
      <c r="R640" t="s">
        <v>1302</v>
      </c>
      <c r="S640"/>
      <c r="T640"/>
      <c r="U640"/>
      <c r="V640">
        <v>1</v>
      </c>
      <c r="W640">
        <v>1</v>
      </c>
    </row>
    <row r="641" spans="1:23" x14ac:dyDescent="0.35">
      <c r="A641" s="47">
        <v>1</v>
      </c>
      <c r="B641" s="47">
        <v>2267</v>
      </c>
      <c r="C641" s="47" t="s">
        <v>522</v>
      </c>
      <c r="D641" s="48">
        <v>45412</v>
      </c>
      <c r="E641" s="48">
        <v>45412</v>
      </c>
      <c r="F641" s="47">
        <v>1</v>
      </c>
      <c r="G641" s="49">
        <v>0</v>
      </c>
      <c r="H641" s="48">
        <v>45412</v>
      </c>
      <c r="I641" s="47" t="s">
        <v>1601</v>
      </c>
      <c r="J641" s="47" t="s">
        <v>1599</v>
      </c>
      <c r="K641" s="47">
        <v>0</v>
      </c>
      <c r="L641" s="47" t="s">
        <v>1598</v>
      </c>
      <c r="Q641">
        <v>6171</v>
      </c>
      <c r="R641" t="s">
        <v>1308</v>
      </c>
      <c r="S641"/>
      <c r="T641">
        <v>1</v>
      </c>
      <c r="U641"/>
      <c r="V641"/>
      <c r="W641">
        <v>1</v>
      </c>
    </row>
    <row r="642" spans="1:23" x14ac:dyDescent="0.35">
      <c r="A642" s="47">
        <v>1</v>
      </c>
      <c r="B642" s="47">
        <v>2280</v>
      </c>
      <c r="C642" s="47" t="s">
        <v>536</v>
      </c>
      <c r="D642" s="48">
        <v>45412</v>
      </c>
      <c r="E642" s="48">
        <v>45412</v>
      </c>
      <c r="F642" s="47">
        <v>1</v>
      </c>
      <c r="G642" s="49">
        <v>0</v>
      </c>
      <c r="H642" s="48">
        <v>45412</v>
      </c>
      <c r="I642" s="47" t="s">
        <v>1601</v>
      </c>
      <c r="J642" s="47" t="s">
        <v>1599</v>
      </c>
      <c r="K642" s="47">
        <v>0</v>
      </c>
      <c r="L642" s="47" t="s">
        <v>1598</v>
      </c>
      <c r="Q642">
        <v>6172</v>
      </c>
      <c r="R642" t="s">
        <v>1309</v>
      </c>
      <c r="S642"/>
      <c r="T642"/>
      <c r="U642">
        <v>1</v>
      </c>
      <c r="V642"/>
      <c r="W642">
        <v>1</v>
      </c>
    </row>
    <row r="643" spans="1:23" x14ac:dyDescent="0.35">
      <c r="A643" s="47">
        <v>1</v>
      </c>
      <c r="B643" s="47">
        <v>2293</v>
      </c>
      <c r="C643" s="47" t="s">
        <v>548</v>
      </c>
      <c r="D643" s="48">
        <v>45412</v>
      </c>
      <c r="E643" s="48">
        <v>45412</v>
      </c>
      <c r="F643" s="47">
        <v>1</v>
      </c>
      <c r="G643" s="49">
        <v>0</v>
      </c>
      <c r="H643" s="48">
        <v>45412</v>
      </c>
      <c r="I643" s="47" t="s">
        <v>1601</v>
      </c>
      <c r="J643" s="47" t="s">
        <v>1599</v>
      </c>
      <c r="K643" s="47">
        <v>0</v>
      </c>
      <c r="L643" s="47" t="s">
        <v>1598</v>
      </c>
      <c r="Q643">
        <v>6174</v>
      </c>
      <c r="R643" t="s">
        <v>1314</v>
      </c>
      <c r="S643"/>
      <c r="T643">
        <v>2</v>
      </c>
      <c r="U643"/>
      <c r="V643"/>
      <c r="W643">
        <v>2</v>
      </c>
    </row>
    <row r="644" spans="1:23" x14ac:dyDescent="0.35">
      <c r="A644" s="47">
        <v>1</v>
      </c>
      <c r="B644" s="47">
        <v>2301</v>
      </c>
      <c r="C644" s="47" t="s">
        <v>557</v>
      </c>
      <c r="D644" s="48">
        <v>45412</v>
      </c>
      <c r="E644" s="48">
        <v>45412</v>
      </c>
      <c r="F644" s="47">
        <v>1</v>
      </c>
      <c r="G644" s="49">
        <v>0</v>
      </c>
      <c r="H644" s="48">
        <v>45412</v>
      </c>
      <c r="I644" s="47" t="s">
        <v>1601</v>
      </c>
      <c r="J644" s="47" t="s">
        <v>1599</v>
      </c>
      <c r="K644" s="47">
        <v>0</v>
      </c>
      <c r="L644" s="47" t="s">
        <v>1598</v>
      </c>
      <c r="Q644">
        <v>6175</v>
      </c>
      <c r="R644" t="s">
        <v>1316</v>
      </c>
      <c r="S644"/>
      <c r="T644">
        <v>1</v>
      </c>
      <c r="U644"/>
      <c r="V644"/>
      <c r="W644">
        <v>1</v>
      </c>
    </row>
    <row r="645" spans="1:23" x14ac:dyDescent="0.35">
      <c r="A645" s="47">
        <v>1</v>
      </c>
      <c r="B645" s="47">
        <v>2316</v>
      </c>
      <c r="C645" s="47" t="s">
        <v>570</v>
      </c>
      <c r="D645" s="48">
        <v>45412</v>
      </c>
      <c r="E645" s="48">
        <v>45412</v>
      </c>
      <c r="F645" s="47">
        <v>1</v>
      </c>
      <c r="G645" s="49">
        <v>0</v>
      </c>
      <c r="H645" s="48">
        <v>45412</v>
      </c>
      <c r="I645" s="47" t="s">
        <v>1601</v>
      </c>
      <c r="J645" s="47" t="s">
        <v>1599</v>
      </c>
      <c r="K645" s="47">
        <v>0</v>
      </c>
      <c r="L645" s="47" t="s">
        <v>1598</v>
      </c>
      <c r="Q645">
        <v>6176</v>
      </c>
      <c r="R645" t="s">
        <v>1317</v>
      </c>
      <c r="S645"/>
      <c r="T645">
        <v>2</v>
      </c>
      <c r="U645">
        <v>1</v>
      </c>
      <c r="V645"/>
      <c r="W645">
        <v>3</v>
      </c>
    </row>
    <row r="646" spans="1:23" x14ac:dyDescent="0.35">
      <c r="A646" s="47">
        <v>1</v>
      </c>
      <c r="B646" s="47">
        <v>2320</v>
      </c>
      <c r="C646" s="47" t="s">
        <v>575</v>
      </c>
      <c r="D646" s="48">
        <v>45412</v>
      </c>
      <c r="E646" s="48">
        <v>45412</v>
      </c>
      <c r="F646" s="47">
        <v>1</v>
      </c>
      <c r="G646" s="49">
        <v>0</v>
      </c>
      <c r="H646" s="48">
        <v>45412</v>
      </c>
      <c r="I646" s="47" t="s">
        <v>1601</v>
      </c>
      <c r="J646" s="47" t="s">
        <v>1599</v>
      </c>
      <c r="K646" s="47">
        <v>0</v>
      </c>
      <c r="L646" s="47" t="s">
        <v>1598</v>
      </c>
      <c r="Q646">
        <v>9003</v>
      </c>
      <c r="R646" t="s">
        <v>1343</v>
      </c>
      <c r="S646"/>
      <c r="T646">
        <v>2</v>
      </c>
      <c r="U646"/>
      <c r="V646"/>
      <c r="W646">
        <v>2</v>
      </c>
    </row>
    <row r="647" spans="1:23" x14ac:dyDescent="0.35">
      <c r="A647" s="47">
        <v>1</v>
      </c>
      <c r="B647" s="47">
        <v>2327</v>
      </c>
      <c r="C647" s="47" t="s">
        <v>1602</v>
      </c>
      <c r="D647" s="48">
        <v>45412</v>
      </c>
      <c r="E647" s="48">
        <v>45412</v>
      </c>
      <c r="F647" s="47">
        <v>1</v>
      </c>
      <c r="G647" s="49">
        <v>0</v>
      </c>
      <c r="H647" s="48">
        <v>45412</v>
      </c>
      <c r="I647" s="47" t="s">
        <v>1601</v>
      </c>
      <c r="J647" s="47" t="s">
        <v>1599</v>
      </c>
      <c r="K647" s="47">
        <v>0</v>
      </c>
      <c r="L647" s="47" t="s">
        <v>1598</v>
      </c>
      <c r="Q647">
        <v>9005</v>
      </c>
      <c r="R647" t="s">
        <v>1347</v>
      </c>
      <c r="S647"/>
      <c r="T647">
        <v>1</v>
      </c>
      <c r="U647"/>
      <c r="V647"/>
      <c r="W647">
        <v>1</v>
      </c>
    </row>
    <row r="648" spans="1:23" x14ac:dyDescent="0.35">
      <c r="A648" s="47">
        <v>1</v>
      </c>
      <c r="B648" s="47">
        <v>2330</v>
      </c>
      <c r="C648" s="47" t="s">
        <v>582</v>
      </c>
      <c r="D648" s="48">
        <v>45412</v>
      </c>
      <c r="E648" s="48">
        <v>45412</v>
      </c>
      <c r="F648" s="47">
        <v>1</v>
      </c>
      <c r="G648" s="49">
        <v>0</v>
      </c>
      <c r="H648" s="48">
        <v>45412</v>
      </c>
      <c r="I648" s="47" t="s">
        <v>1601</v>
      </c>
      <c r="J648" s="47" t="s">
        <v>1599</v>
      </c>
      <c r="K648" s="47">
        <v>0</v>
      </c>
      <c r="L648" s="47" t="s">
        <v>1598</v>
      </c>
      <c r="Q648">
        <v>9010</v>
      </c>
      <c r="R648" t="s">
        <v>1351</v>
      </c>
      <c r="S648"/>
      <c r="T648">
        <v>1</v>
      </c>
      <c r="U648"/>
      <c r="V648">
        <v>1</v>
      </c>
      <c r="W648">
        <v>2</v>
      </c>
    </row>
    <row r="649" spans="1:23" x14ac:dyDescent="0.35">
      <c r="A649" s="47">
        <v>1</v>
      </c>
      <c r="B649" s="47">
        <v>2334</v>
      </c>
      <c r="C649" s="47" t="s">
        <v>585</v>
      </c>
      <c r="D649" s="48">
        <v>45412</v>
      </c>
      <c r="E649" s="48">
        <v>45412</v>
      </c>
      <c r="F649" s="47">
        <v>1</v>
      </c>
      <c r="G649" s="49">
        <v>0</v>
      </c>
      <c r="H649" s="48">
        <v>45412</v>
      </c>
      <c r="I649" s="47" t="s">
        <v>1601</v>
      </c>
      <c r="J649" s="47" t="s">
        <v>1599</v>
      </c>
      <c r="K649" s="47">
        <v>0</v>
      </c>
      <c r="L649" s="47" t="s">
        <v>1598</v>
      </c>
      <c r="Q649">
        <v>9015</v>
      </c>
      <c r="R649" t="s">
        <v>1356</v>
      </c>
      <c r="S649"/>
      <c r="T649"/>
      <c r="U649">
        <v>1</v>
      </c>
      <c r="V649">
        <v>1</v>
      </c>
      <c r="W649">
        <v>2</v>
      </c>
    </row>
    <row r="650" spans="1:23" x14ac:dyDescent="0.35">
      <c r="A650" s="47">
        <v>1</v>
      </c>
      <c r="B650" s="47">
        <v>2356</v>
      </c>
      <c r="C650" s="47" t="s">
        <v>605</v>
      </c>
      <c r="D650" s="48">
        <v>45412</v>
      </c>
      <c r="E650" s="48">
        <v>45412</v>
      </c>
      <c r="F650" s="47">
        <v>1</v>
      </c>
      <c r="G650" s="49">
        <v>0</v>
      </c>
      <c r="H650" s="48">
        <v>45412</v>
      </c>
      <c r="I650" s="47" t="s">
        <v>1601</v>
      </c>
      <c r="J650" s="47" t="s">
        <v>1599</v>
      </c>
      <c r="K650" s="47">
        <v>0</v>
      </c>
      <c r="L650" s="47" t="s">
        <v>1598</v>
      </c>
      <c r="Q650">
        <v>9064</v>
      </c>
      <c r="R650" t="s">
        <v>1379</v>
      </c>
      <c r="S650"/>
      <c r="T650"/>
      <c r="U650"/>
      <c r="V650">
        <v>4</v>
      </c>
      <c r="W650">
        <v>4</v>
      </c>
    </row>
    <row r="651" spans="1:23" x14ac:dyDescent="0.35">
      <c r="A651" s="47">
        <v>1</v>
      </c>
      <c r="B651" s="47">
        <v>2360</v>
      </c>
      <c r="C651" s="47" t="s">
        <v>608</v>
      </c>
      <c r="D651" s="48">
        <v>45412</v>
      </c>
      <c r="E651" s="48">
        <v>45412</v>
      </c>
      <c r="F651" s="47">
        <v>1</v>
      </c>
      <c r="G651" s="49">
        <v>0</v>
      </c>
      <c r="H651" s="48">
        <v>45412</v>
      </c>
      <c r="I651" s="47" t="s">
        <v>1601</v>
      </c>
      <c r="J651" s="47" t="s">
        <v>1599</v>
      </c>
      <c r="K651" s="47">
        <v>0</v>
      </c>
      <c r="L651" s="47" t="s">
        <v>1598</v>
      </c>
      <c r="Q651" t="s">
        <v>1537</v>
      </c>
      <c r="R651"/>
      <c r="S651">
        <v>42</v>
      </c>
      <c r="T651">
        <v>1618</v>
      </c>
      <c r="U651">
        <v>1546</v>
      </c>
      <c r="V651">
        <v>226</v>
      </c>
      <c r="W651">
        <v>3432</v>
      </c>
    </row>
    <row r="652" spans="1:23" x14ac:dyDescent="0.35">
      <c r="A652" s="47">
        <v>1</v>
      </c>
      <c r="B652" s="47">
        <v>2362</v>
      </c>
      <c r="C652" s="47" t="s">
        <v>610</v>
      </c>
      <c r="D652" s="48">
        <v>45412</v>
      </c>
      <c r="E652" s="48">
        <v>45412</v>
      </c>
      <c r="F652" s="47">
        <v>1</v>
      </c>
      <c r="G652" s="49">
        <v>0</v>
      </c>
      <c r="H652" s="48">
        <v>45412</v>
      </c>
      <c r="I652" s="47" t="s">
        <v>1601</v>
      </c>
      <c r="J652" s="47" t="s">
        <v>1599</v>
      </c>
      <c r="K652" s="47">
        <v>0</v>
      </c>
      <c r="L652" s="47" t="s">
        <v>1598</v>
      </c>
      <c r="Q652"/>
      <c r="R652"/>
    </row>
    <row r="653" spans="1:23" x14ac:dyDescent="0.35">
      <c r="A653" s="47">
        <v>1</v>
      </c>
      <c r="B653" s="47">
        <v>2381</v>
      </c>
      <c r="C653" s="47" t="s">
        <v>630</v>
      </c>
      <c r="D653" s="48">
        <v>45412</v>
      </c>
      <c r="E653" s="48">
        <v>45412</v>
      </c>
      <c r="F653" s="47">
        <v>1</v>
      </c>
      <c r="G653" s="49">
        <v>0</v>
      </c>
      <c r="H653" s="48">
        <v>45412</v>
      </c>
      <c r="I653" s="47" t="s">
        <v>1601</v>
      </c>
      <c r="J653" s="47" t="s">
        <v>1599</v>
      </c>
      <c r="K653" s="47">
        <v>0</v>
      </c>
      <c r="L653" s="47" t="s">
        <v>1598</v>
      </c>
      <c r="Q653"/>
      <c r="R653"/>
    </row>
    <row r="654" spans="1:23" x14ac:dyDescent="0.35">
      <c r="A654" s="47">
        <v>1</v>
      </c>
      <c r="B654" s="47">
        <v>2384</v>
      </c>
      <c r="C654" s="47" t="s">
        <v>633</v>
      </c>
      <c r="D654" s="48">
        <v>45412</v>
      </c>
      <c r="E654" s="48">
        <v>45412</v>
      </c>
      <c r="F654" s="47">
        <v>1</v>
      </c>
      <c r="G654" s="49">
        <v>0</v>
      </c>
      <c r="H654" s="48">
        <v>45412</v>
      </c>
      <c r="I654" s="47" t="s">
        <v>1600</v>
      </c>
      <c r="J654" s="47" t="s">
        <v>1599</v>
      </c>
      <c r="K654" s="47">
        <v>0</v>
      </c>
      <c r="L654" s="47" t="s">
        <v>1598</v>
      </c>
      <c r="Q654"/>
      <c r="R654"/>
    </row>
    <row r="655" spans="1:23" x14ac:dyDescent="0.35">
      <c r="A655" s="47">
        <v>1</v>
      </c>
      <c r="B655" s="47">
        <v>2393</v>
      </c>
      <c r="C655" s="47" t="s">
        <v>642</v>
      </c>
      <c r="D655" s="48">
        <v>45412</v>
      </c>
      <c r="E655" s="48">
        <v>45412</v>
      </c>
      <c r="F655" s="47">
        <v>1</v>
      </c>
      <c r="G655" s="49">
        <v>0</v>
      </c>
      <c r="H655" s="48">
        <v>45412</v>
      </c>
      <c r="I655" s="47" t="s">
        <v>1601</v>
      </c>
      <c r="J655" s="47" t="s">
        <v>1599</v>
      </c>
      <c r="K655" s="47">
        <v>0</v>
      </c>
      <c r="L655" s="47" t="s">
        <v>1598</v>
      </c>
      <c r="Q655"/>
      <c r="R655"/>
    </row>
    <row r="656" spans="1:23" x14ac:dyDescent="0.35">
      <c r="A656" s="47">
        <v>1</v>
      </c>
      <c r="B656" s="47">
        <v>2394</v>
      </c>
      <c r="C656" s="47" t="s">
        <v>643</v>
      </c>
      <c r="D656" s="48">
        <v>45412</v>
      </c>
      <c r="E656" s="48">
        <v>45412</v>
      </c>
      <c r="F656" s="47">
        <v>1</v>
      </c>
      <c r="G656" s="49">
        <v>0</v>
      </c>
      <c r="H656" s="48">
        <v>45412</v>
      </c>
      <c r="I656" s="47" t="s">
        <v>1601</v>
      </c>
      <c r="J656" s="47" t="s">
        <v>1599</v>
      </c>
      <c r="K656" s="47">
        <v>0</v>
      </c>
      <c r="L656" s="47" t="s">
        <v>1598</v>
      </c>
      <c r="Q656"/>
      <c r="R656"/>
    </row>
    <row r="657" spans="1:18" x14ac:dyDescent="0.35">
      <c r="A657" s="47">
        <v>1</v>
      </c>
      <c r="B657" s="47">
        <v>2581</v>
      </c>
      <c r="C657" s="47" t="s">
        <v>785</v>
      </c>
      <c r="D657" s="48">
        <v>45412</v>
      </c>
      <c r="E657" s="48">
        <v>45412</v>
      </c>
      <c r="F657" s="47">
        <v>1</v>
      </c>
      <c r="G657" s="49">
        <v>0</v>
      </c>
      <c r="H657" s="48">
        <v>45412</v>
      </c>
      <c r="I657" s="47" t="s">
        <v>1601</v>
      </c>
      <c r="J657" s="47" t="s">
        <v>1599</v>
      </c>
      <c r="K657" s="47">
        <v>0</v>
      </c>
      <c r="L657" s="47" t="s">
        <v>1598</v>
      </c>
      <c r="Q657"/>
      <c r="R657"/>
    </row>
    <row r="658" spans="1:18" x14ac:dyDescent="0.35">
      <c r="A658" s="47">
        <v>1</v>
      </c>
      <c r="B658" s="47">
        <v>2761</v>
      </c>
      <c r="C658" s="47" t="s">
        <v>867</v>
      </c>
      <c r="D658" s="48">
        <v>45412</v>
      </c>
      <c r="E658" s="48">
        <v>45412</v>
      </c>
      <c r="F658" s="47">
        <v>1</v>
      </c>
      <c r="G658" s="49">
        <v>0</v>
      </c>
      <c r="H658" s="48">
        <v>45412</v>
      </c>
      <c r="I658" s="47" t="s">
        <v>1601</v>
      </c>
      <c r="J658" s="47" t="s">
        <v>1599</v>
      </c>
      <c r="K658" s="47">
        <v>0</v>
      </c>
      <c r="L658" s="47" t="s">
        <v>1598</v>
      </c>
      <c r="Q658"/>
      <c r="R658"/>
    </row>
    <row r="659" spans="1:18" x14ac:dyDescent="0.35">
      <c r="A659" s="47">
        <v>1</v>
      </c>
      <c r="B659" s="47">
        <v>3183</v>
      </c>
      <c r="C659" s="47" t="s">
        <v>1461</v>
      </c>
      <c r="D659" s="48">
        <v>45412</v>
      </c>
      <c r="E659" s="48">
        <v>45412</v>
      </c>
      <c r="F659" s="47">
        <v>1</v>
      </c>
      <c r="G659" s="49">
        <v>0</v>
      </c>
      <c r="H659" s="48">
        <v>45412</v>
      </c>
      <c r="I659" s="47" t="s">
        <v>1601</v>
      </c>
      <c r="J659" s="47" t="s">
        <v>1599</v>
      </c>
      <c r="K659" s="47">
        <v>0</v>
      </c>
      <c r="L659" s="47" t="s">
        <v>1598</v>
      </c>
      <c r="Q659"/>
      <c r="R659"/>
    </row>
    <row r="660" spans="1:18" x14ac:dyDescent="0.35">
      <c r="A660" s="47">
        <v>1</v>
      </c>
      <c r="B660" s="47">
        <v>4220</v>
      </c>
      <c r="C660" s="47" t="s">
        <v>1160</v>
      </c>
      <c r="D660" s="48">
        <v>45412</v>
      </c>
      <c r="E660" s="48">
        <v>45412</v>
      </c>
      <c r="F660" s="47">
        <v>1</v>
      </c>
      <c r="G660" s="49">
        <v>0</v>
      </c>
      <c r="H660" s="48">
        <v>45412</v>
      </c>
      <c r="I660" s="47" t="s">
        <v>1601</v>
      </c>
      <c r="J660" s="47" t="s">
        <v>1599</v>
      </c>
      <c r="K660" s="47">
        <v>0</v>
      </c>
      <c r="L660" s="47" t="s">
        <v>1598</v>
      </c>
      <c r="Q660"/>
      <c r="R660"/>
    </row>
    <row r="661" spans="1:18" x14ac:dyDescent="0.35">
      <c r="A661" s="47">
        <v>1</v>
      </c>
      <c r="B661" s="47">
        <v>4235</v>
      </c>
      <c r="C661" s="47" t="s">
        <v>1172</v>
      </c>
      <c r="D661" s="48">
        <v>45412</v>
      </c>
      <c r="E661" s="48">
        <v>45412</v>
      </c>
      <c r="F661" s="47">
        <v>1</v>
      </c>
      <c r="G661" s="49">
        <v>0</v>
      </c>
      <c r="H661" s="48">
        <v>45412</v>
      </c>
      <c r="I661" s="47" t="s">
        <v>1601</v>
      </c>
      <c r="J661" s="47" t="s">
        <v>1599</v>
      </c>
      <c r="K661" s="47">
        <v>0</v>
      </c>
      <c r="L661" s="47" t="s">
        <v>1598</v>
      </c>
      <c r="Q661"/>
      <c r="R661"/>
    </row>
    <row r="662" spans="1:18" x14ac:dyDescent="0.35">
      <c r="A662" s="47">
        <v>1</v>
      </c>
      <c r="B662" s="47">
        <v>4495</v>
      </c>
      <c r="C662" s="47" t="s">
        <v>1480</v>
      </c>
      <c r="D662" s="48">
        <v>45412</v>
      </c>
      <c r="E662" s="48">
        <v>45412</v>
      </c>
      <c r="F662" s="47">
        <v>1</v>
      </c>
      <c r="G662" s="49">
        <v>0</v>
      </c>
      <c r="H662" s="48">
        <v>45412</v>
      </c>
      <c r="I662" s="47" t="s">
        <v>1601</v>
      </c>
      <c r="J662" s="47" t="s">
        <v>1599</v>
      </c>
      <c r="K662" s="47">
        <v>0</v>
      </c>
      <c r="L662" s="47" t="s">
        <v>1598</v>
      </c>
      <c r="Q662"/>
      <c r="R662"/>
    </row>
    <row r="663" spans="1:18" x14ac:dyDescent="0.35">
      <c r="A663" s="47">
        <v>1</v>
      </c>
      <c r="B663" s="47">
        <v>2094</v>
      </c>
      <c r="C663" s="47" t="s">
        <v>389</v>
      </c>
      <c r="D663" s="48">
        <v>45411</v>
      </c>
      <c r="E663" s="48">
        <v>45411</v>
      </c>
      <c r="F663" s="47">
        <v>2</v>
      </c>
      <c r="G663" s="49">
        <v>0</v>
      </c>
      <c r="H663" s="48">
        <v>45412</v>
      </c>
      <c r="I663" s="47" t="s">
        <v>1601</v>
      </c>
      <c r="J663" s="47" t="s">
        <v>1599</v>
      </c>
      <c r="K663" s="47">
        <v>0</v>
      </c>
      <c r="L663" s="47" t="s">
        <v>1598</v>
      </c>
      <c r="Q663"/>
      <c r="R663"/>
    </row>
    <row r="664" spans="1:18" x14ac:dyDescent="0.35">
      <c r="A664" s="47">
        <v>1</v>
      </c>
      <c r="B664" s="47">
        <v>2098</v>
      </c>
      <c r="C664" s="47" t="s">
        <v>394</v>
      </c>
      <c r="D664" s="48">
        <v>45411</v>
      </c>
      <c r="E664" s="48">
        <v>45411</v>
      </c>
      <c r="F664" s="47">
        <v>2</v>
      </c>
      <c r="G664" s="49">
        <v>0</v>
      </c>
      <c r="H664" s="48">
        <v>45412</v>
      </c>
      <c r="I664" s="47" t="s">
        <v>1601</v>
      </c>
      <c r="J664" s="47" t="s">
        <v>1599</v>
      </c>
      <c r="K664" s="47">
        <v>0</v>
      </c>
      <c r="L664" s="47" t="s">
        <v>1598</v>
      </c>
      <c r="Q664"/>
      <c r="R664"/>
    </row>
    <row r="665" spans="1:18" x14ac:dyDescent="0.35">
      <c r="A665" s="47">
        <v>1</v>
      </c>
      <c r="B665" s="47">
        <v>2120</v>
      </c>
      <c r="C665" s="47" t="s">
        <v>414</v>
      </c>
      <c r="D665" s="48">
        <v>45411</v>
      </c>
      <c r="E665" s="48">
        <v>45411</v>
      </c>
      <c r="F665" s="47">
        <v>2</v>
      </c>
      <c r="G665" s="49">
        <v>0</v>
      </c>
      <c r="H665" s="48">
        <v>45412</v>
      </c>
      <c r="I665" s="47" t="s">
        <v>1601</v>
      </c>
      <c r="J665" s="47" t="s">
        <v>1599</v>
      </c>
      <c r="K665" s="47">
        <v>0</v>
      </c>
      <c r="L665" s="47" t="s">
        <v>1598</v>
      </c>
      <c r="Q665"/>
      <c r="R665"/>
    </row>
    <row r="666" spans="1:18" x14ac:dyDescent="0.35">
      <c r="A666" s="47">
        <v>1</v>
      </c>
      <c r="B666" s="47">
        <v>2389</v>
      </c>
      <c r="C666" s="47" t="s">
        <v>638</v>
      </c>
      <c r="D666" s="48">
        <v>45411</v>
      </c>
      <c r="E666" s="48">
        <v>45411</v>
      </c>
      <c r="F666" s="47">
        <v>2</v>
      </c>
      <c r="G666" s="49">
        <v>0</v>
      </c>
      <c r="H666" s="48">
        <v>45412</v>
      </c>
      <c r="I666" s="47" t="s">
        <v>1601</v>
      </c>
      <c r="J666" s="47" t="s">
        <v>1599</v>
      </c>
      <c r="K666" s="47">
        <v>0</v>
      </c>
      <c r="L666" s="47" t="s">
        <v>1598</v>
      </c>
      <c r="Q666"/>
      <c r="R666"/>
    </row>
    <row r="667" spans="1:18" x14ac:dyDescent="0.35">
      <c r="A667" s="47">
        <v>1</v>
      </c>
      <c r="B667" s="47">
        <v>4219</v>
      </c>
      <c r="C667" s="47" t="s">
        <v>1159</v>
      </c>
      <c r="D667" s="48">
        <v>45410</v>
      </c>
      <c r="E667" s="48">
        <v>45410</v>
      </c>
      <c r="F667" s="47">
        <v>3</v>
      </c>
      <c r="G667" s="49">
        <v>0</v>
      </c>
      <c r="H667" s="48">
        <v>45412</v>
      </c>
      <c r="I667" s="47" t="s">
        <v>1601</v>
      </c>
      <c r="J667" s="47" t="s">
        <v>1599</v>
      </c>
      <c r="K667" s="47">
        <v>0</v>
      </c>
      <c r="L667" s="47" t="s">
        <v>1598</v>
      </c>
      <c r="Q667"/>
      <c r="R667"/>
    </row>
    <row r="668" spans="1:18" x14ac:dyDescent="0.35">
      <c r="A668" s="47">
        <v>1</v>
      </c>
      <c r="B668" s="47">
        <v>2172</v>
      </c>
      <c r="C668" s="47" t="s">
        <v>472</v>
      </c>
      <c r="D668" s="48">
        <v>45409</v>
      </c>
      <c r="E668" s="48">
        <v>45409</v>
      </c>
      <c r="F668" s="47">
        <v>4</v>
      </c>
      <c r="G668" s="49">
        <v>0</v>
      </c>
      <c r="H668" s="48">
        <v>45412</v>
      </c>
      <c r="I668" s="47" t="s">
        <v>1601</v>
      </c>
      <c r="J668" s="47" t="s">
        <v>1599</v>
      </c>
      <c r="K668" s="47">
        <v>0</v>
      </c>
      <c r="L668" s="47" t="s">
        <v>1598</v>
      </c>
      <c r="Q668"/>
      <c r="R668"/>
    </row>
    <row r="669" spans="1:18" x14ac:dyDescent="0.35">
      <c r="A669" s="47">
        <v>1</v>
      </c>
      <c r="B669" s="47">
        <v>4212</v>
      </c>
      <c r="C669" s="47" t="s">
        <v>1152</v>
      </c>
      <c r="D669" s="48">
        <v>45409</v>
      </c>
      <c r="E669" s="48">
        <v>45409</v>
      </c>
      <c r="F669" s="47">
        <v>4</v>
      </c>
      <c r="G669" s="49">
        <v>0</v>
      </c>
      <c r="H669" s="48">
        <v>45412</v>
      </c>
      <c r="I669" s="47" t="s">
        <v>1601</v>
      </c>
      <c r="J669" s="47" t="s">
        <v>1599</v>
      </c>
      <c r="K669" s="47">
        <v>0</v>
      </c>
      <c r="L669" s="47" t="s">
        <v>1598</v>
      </c>
      <c r="Q669"/>
      <c r="R669"/>
    </row>
    <row r="670" spans="1:18" x14ac:dyDescent="0.35">
      <c r="A670" s="47">
        <v>1</v>
      </c>
      <c r="B670" s="47">
        <v>4130</v>
      </c>
      <c r="C670" s="47" t="s">
        <v>1126</v>
      </c>
      <c r="D670" s="48">
        <v>45406</v>
      </c>
      <c r="E670" s="48">
        <v>45406</v>
      </c>
      <c r="F670" s="47">
        <v>7</v>
      </c>
      <c r="G670" s="49">
        <v>0</v>
      </c>
      <c r="H670" s="48">
        <v>45412</v>
      </c>
      <c r="I670" s="47" t="s">
        <v>1601</v>
      </c>
      <c r="J670" s="47" t="s">
        <v>1599</v>
      </c>
      <c r="K670" s="47">
        <v>0</v>
      </c>
      <c r="L670" s="47" t="s">
        <v>1598</v>
      </c>
      <c r="Q670"/>
      <c r="R670"/>
    </row>
    <row r="671" spans="1:18" x14ac:dyDescent="0.35">
      <c r="A671" s="47">
        <v>1</v>
      </c>
      <c r="B671" s="47">
        <v>2063</v>
      </c>
      <c r="C671" s="47" t="s">
        <v>355</v>
      </c>
      <c r="D671" s="48">
        <v>45412</v>
      </c>
      <c r="E671" s="48">
        <v>45412</v>
      </c>
      <c r="F671" s="47">
        <v>1</v>
      </c>
      <c r="G671" s="49">
        <v>0</v>
      </c>
      <c r="H671" s="48">
        <v>45412</v>
      </c>
      <c r="I671" s="47" t="s">
        <v>1600</v>
      </c>
      <c r="J671" s="47" t="s">
        <v>1599</v>
      </c>
      <c r="K671" s="47">
        <v>0</v>
      </c>
      <c r="L671" s="47" t="s">
        <v>1598</v>
      </c>
      <c r="Q671"/>
      <c r="R671"/>
    </row>
    <row r="672" spans="1:18" x14ac:dyDescent="0.35">
      <c r="A672" s="47">
        <v>1</v>
      </c>
      <c r="B672" s="47">
        <v>2154</v>
      </c>
      <c r="C672" s="47" t="s">
        <v>451</v>
      </c>
      <c r="D672" s="48">
        <v>45412</v>
      </c>
      <c r="E672" s="48">
        <v>45412</v>
      </c>
      <c r="F672" s="47">
        <v>1</v>
      </c>
      <c r="G672" s="49">
        <v>0</v>
      </c>
      <c r="H672" s="48">
        <v>45412</v>
      </c>
      <c r="I672" s="47" t="s">
        <v>1600</v>
      </c>
      <c r="J672" s="47" t="s">
        <v>1599</v>
      </c>
      <c r="K672" s="47">
        <v>0</v>
      </c>
      <c r="L672" s="47" t="s">
        <v>1598</v>
      </c>
      <c r="Q672"/>
      <c r="R672"/>
    </row>
    <row r="673" spans="1:18" x14ac:dyDescent="0.35">
      <c r="A673" s="47">
        <v>1</v>
      </c>
      <c r="B673" s="47">
        <v>2173</v>
      </c>
      <c r="C673" s="47" t="s">
        <v>474</v>
      </c>
      <c r="D673" s="48">
        <v>45412</v>
      </c>
      <c r="E673" s="48">
        <v>45412</v>
      </c>
      <c r="F673" s="47">
        <v>1</v>
      </c>
      <c r="G673" s="49">
        <v>0</v>
      </c>
      <c r="H673" s="48">
        <v>45412</v>
      </c>
      <c r="I673" s="47" t="s">
        <v>1600</v>
      </c>
      <c r="J673" s="47" t="s">
        <v>1599</v>
      </c>
      <c r="K673" s="47">
        <v>0</v>
      </c>
      <c r="L673" s="47" t="s">
        <v>1598</v>
      </c>
      <c r="Q673"/>
      <c r="R673"/>
    </row>
    <row r="674" spans="1:18" x14ac:dyDescent="0.35">
      <c r="A674" s="47">
        <v>1</v>
      </c>
      <c r="B674" s="47">
        <v>2251</v>
      </c>
      <c r="C674" s="47" t="s">
        <v>502</v>
      </c>
      <c r="D674" s="48">
        <v>45412</v>
      </c>
      <c r="E674" s="48">
        <v>45412</v>
      </c>
      <c r="F674" s="47">
        <v>1</v>
      </c>
      <c r="G674" s="49">
        <v>0</v>
      </c>
      <c r="H674" s="48">
        <v>45412</v>
      </c>
      <c r="I674" s="47" t="s">
        <v>1600</v>
      </c>
      <c r="J674" s="47" t="s">
        <v>1599</v>
      </c>
      <c r="K674" s="47">
        <v>0</v>
      </c>
      <c r="L674" s="47" t="s">
        <v>1598</v>
      </c>
      <c r="Q674"/>
      <c r="R674"/>
    </row>
    <row r="675" spans="1:18" x14ac:dyDescent="0.35">
      <c r="A675" s="47">
        <v>1</v>
      </c>
      <c r="B675" s="47">
        <v>2286</v>
      </c>
      <c r="C675" s="47" t="s">
        <v>541</v>
      </c>
      <c r="D675" s="48">
        <v>45412</v>
      </c>
      <c r="E675" s="48">
        <v>45412</v>
      </c>
      <c r="F675" s="47">
        <v>1</v>
      </c>
      <c r="G675" s="49">
        <v>0</v>
      </c>
      <c r="H675" s="48">
        <v>45412</v>
      </c>
      <c r="I675" s="47" t="s">
        <v>1600</v>
      </c>
      <c r="J675" s="47" t="s">
        <v>1599</v>
      </c>
      <c r="K675" s="47">
        <v>0</v>
      </c>
      <c r="L675" s="47" t="s">
        <v>1598</v>
      </c>
      <c r="Q675"/>
      <c r="R675"/>
    </row>
    <row r="676" spans="1:18" x14ac:dyDescent="0.35">
      <c r="A676" s="47">
        <v>1</v>
      </c>
      <c r="B676" s="47">
        <v>2296</v>
      </c>
      <c r="C676" s="47" t="s">
        <v>551</v>
      </c>
      <c r="D676" s="48">
        <v>45412</v>
      </c>
      <c r="E676" s="48">
        <v>45412</v>
      </c>
      <c r="F676" s="47">
        <v>1</v>
      </c>
      <c r="G676" s="49">
        <v>0</v>
      </c>
      <c r="H676" s="48">
        <v>45412</v>
      </c>
      <c r="I676" s="47" t="s">
        <v>1600</v>
      </c>
      <c r="J676" s="47" t="s">
        <v>1599</v>
      </c>
      <c r="K676" s="47">
        <v>0</v>
      </c>
      <c r="L676" s="47" t="s">
        <v>1598</v>
      </c>
      <c r="Q676"/>
      <c r="R676"/>
    </row>
    <row r="677" spans="1:18" x14ac:dyDescent="0.35">
      <c r="A677" s="47">
        <v>1</v>
      </c>
      <c r="B677" s="47">
        <v>2340</v>
      </c>
      <c r="C677" s="47" t="s">
        <v>1609</v>
      </c>
      <c r="D677" s="48">
        <v>45412</v>
      </c>
      <c r="E677" s="48">
        <v>45412</v>
      </c>
      <c r="F677" s="47">
        <v>1</v>
      </c>
      <c r="G677" s="49">
        <v>0</v>
      </c>
      <c r="H677" s="48">
        <v>45412</v>
      </c>
      <c r="I677" s="47" t="s">
        <v>1600</v>
      </c>
      <c r="J677" s="47" t="s">
        <v>1599</v>
      </c>
      <c r="K677" s="47">
        <v>0</v>
      </c>
      <c r="L677" s="47" t="s">
        <v>1598</v>
      </c>
      <c r="Q677"/>
      <c r="R677"/>
    </row>
    <row r="678" spans="1:18" x14ac:dyDescent="0.35">
      <c r="A678" s="47">
        <v>1</v>
      </c>
      <c r="B678" s="47">
        <v>2349</v>
      </c>
      <c r="C678" s="47" t="s">
        <v>598</v>
      </c>
      <c r="D678" s="48">
        <v>45412</v>
      </c>
      <c r="E678" s="48">
        <v>45412</v>
      </c>
      <c r="F678" s="47">
        <v>1</v>
      </c>
      <c r="G678" s="49">
        <v>0</v>
      </c>
      <c r="H678" s="48">
        <v>45412</v>
      </c>
      <c r="I678" s="47" t="s">
        <v>1600</v>
      </c>
      <c r="J678" s="47" t="s">
        <v>1599</v>
      </c>
      <c r="K678" s="47">
        <v>0</v>
      </c>
      <c r="L678" s="47" t="s">
        <v>1598</v>
      </c>
      <c r="Q678"/>
      <c r="R678"/>
    </row>
    <row r="679" spans="1:18" x14ac:dyDescent="0.35">
      <c r="A679" s="47">
        <v>1</v>
      </c>
      <c r="B679" s="47">
        <v>2369</v>
      </c>
      <c r="C679" s="47" t="s">
        <v>617</v>
      </c>
      <c r="D679" s="48">
        <v>45412</v>
      </c>
      <c r="E679" s="48">
        <v>45412</v>
      </c>
      <c r="F679" s="47">
        <v>1</v>
      </c>
      <c r="G679" s="49">
        <v>0</v>
      </c>
      <c r="H679" s="48">
        <v>45412</v>
      </c>
      <c r="I679" s="47" t="s">
        <v>1600</v>
      </c>
      <c r="J679" s="47" t="s">
        <v>1599</v>
      </c>
      <c r="K679" s="47">
        <v>0</v>
      </c>
      <c r="L679" s="47" t="s">
        <v>1598</v>
      </c>
      <c r="Q679"/>
      <c r="R679"/>
    </row>
    <row r="680" spans="1:18" x14ac:dyDescent="0.35">
      <c r="A680" s="47">
        <v>1</v>
      </c>
      <c r="B680" s="47">
        <v>2564</v>
      </c>
      <c r="C680" s="47" t="s">
        <v>757</v>
      </c>
      <c r="D680" s="48">
        <v>45412</v>
      </c>
      <c r="E680" s="48">
        <v>45412</v>
      </c>
      <c r="F680" s="47">
        <v>1</v>
      </c>
      <c r="G680" s="49">
        <v>0</v>
      </c>
      <c r="H680" s="48">
        <v>45412</v>
      </c>
      <c r="I680" s="47" t="s">
        <v>1600</v>
      </c>
      <c r="J680" s="47" t="s">
        <v>1599</v>
      </c>
      <c r="K680" s="47">
        <v>0</v>
      </c>
      <c r="L680" s="47" t="s">
        <v>1598</v>
      </c>
      <c r="Q680"/>
      <c r="R680"/>
    </row>
    <row r="681" spans="1:18" x14ac:dyDescent="0.35">
      <c r="A681" s="47">
        <v>1</v>
      </c>
      <c r="B681" s="47">
        <v>2712</v>
      </c>
      <c r="C681" s="47" t="s">
        <v>830</v>
      </c>
      <c r="D681" s="48">
        <v>45412</v>
      </c>
      <c r="E681" s="48">
        <v>45412</v>
      </c>
      <c r="F681" s="47">
        <v>1</v>
      </c>
      <c r="G681" s="49">
        <v>0</v>
      </c>
      <c r="H681" s="48">
        <v>45412</v>
      </c>
      <c r="I681" s="47" t="s">
        <v>1600</v>
      </c>
      <c r="J681" s="47" t="s">
        <v>1599</v>
      </c>
      <c r="K681" s="47">
        <v>0</v>
      </c>
      <c r="L681" s="47" t="s">
        <v>1598</v>
      </c>
      <c r="Q681"/>
      <c r="R681"/>
    </row>
    <row r="682" spans="1:18" x14ac:dyDescent="0.35">
      <c r="A682" s="47">
        <v>1</v>
      </c>
      <c r="B682" s="47">
        <v>2719</v>
      </c>
      <c r="C682" s="47" t="s">
        <v>838</v>
      </c>
      <c r="D682" s="48">
        <v>45412</v>
      </c>
      <c r="E682" s="48">
        <v>45412</v>
      </c>
      <c r="F682" s="47">
        <v>1</v>
      </c>
      <c r="G682" s="49">
        <v>0</v>
      </c>
      <c r="H682" s="48">
        <v>45412</v>
      </c>
      <c r="I682" s="47" t="s">
        <v>1600</v>
      </c>
      <c r="J682" s="47" t="s">
        <v>1599</v>
      </c>
      <c r="K682" s="47">
        <v>0</v>
      </c>
      <c r="L682" s="47" t="s">
        <v>1598</v>
      </c>
      <c r="Q682"/>
      <c r="R682"/>
    </row>
    <row r="683" spans="1:18" x14ac:dyDescent="0.35">
      <c r="A683" s="47">
        <v>1</v>
      </c>
      <c r="B683" s="47">
        <v>2751</v>
      </c>
      <c r="C683" s="47" t="s">
        <v>858</v>
      </c>
      <c r="D683" s="48">
        <v>45412</v>
      </c>
      <c r="E683" s="48">
        <v>45412</v>
      </c>
      <c r="F683" s="47">
        <v>1</v>
      </c>
      <c r="G683" s="49">
        <v>0</v>
      </c>
      <c r="H683" s="48">
        <v>45412</v>
      </c>
      <c r="I683" s="47" t="s">
        <v>1600</v>
      </c>
      <c r="J683" s="47" t="s">
        <v>1599</v>
      </c>
      <c r="K683" s="47">
        <v>0</v>
      </c>
      <c r="L683" s="47" t="s">
        <v>1598</v>
      </c>
      <c r="Q683"/>
      <c r="R683"/>
    </row>
    <row r="684" spans="1:18" x14ac:dyDescent="0.35">
      <c r="A684" s="47">
        <v>1</v>
      </c>
      <c r="B684" s="47">
        <v>2763</v>
      </c>
      <c r="C684" s="47" t="s">
        <v>868</v>
      </c>
      <c r="D684" s="48">
        <v>45412</v>
      </c>
      <c r="E684" s="48">
        <v>45412</v>
      </c>
      <c r="F684" s="47">
        <v>1</v>
      </c>
      <c r="G684" s="49">
        <v>0</v>
      </c>
      <c r="H684" s="48">
        <v>45412</v>
      </c>
      <c r="I684" s="47" t="s">
        <v>1600</v>
      </c>
      <c r="J684" s="47" t="s">
        <v>1599</v>
      </c>
      <c r="K684" s="47">
        <v>0</v>
      </c>
      <c r="L684" s="47" t="s">
        <v>1598</v>
      </c>
      <c r="Q684"/>
      <c r="R684"/>
    </row>
    <row r="685" spans="1:18" x14ac:dyDescent="0.35">
      <c r="A685" s="47">
        <v>1</v>
      </c>
      <c r="B685" s="47">
        <v>2766</v>
      </c>
      <c r="C685" s="47" t="s">
        <v>869</v>
      </c>
      <c r="D685" s="48">
        <v>45412</v>
      </c>
      <c r="E685" s="48">
        <v>45412</v>
      </c>
      <c r="F685" s="47">
        <v>1</v>
      </c>
      <c r="G685" s="49">
        <v>0</v>
      </c>
      <c r="H685" s="48">
        <v>45412</v>
      </c>
      <c r="I685" s="47" t="s">
        <v>1600</v>
      </c>
      <c r="J685" s="47" t="s">
        <v>1599</v>
      </c>
      <c r="K685" s="47">
        <v>0</v>
      </c>
      <c r="L685" s="47" t="s">
        <v>1598</v>
      </c>
      <c r="Q685"/>
      <c r="R685"/>
    </row>
    <row r="686" spans="1:18" x14ac:dyDescent="0.35">
      <c r="A686" s="47">
        <v>1</v>
      </c>
      <c r="B686" s="47">
        <v>2769</v>
      </c>
      <c r="C686" s="47" t="s">
        <v>873</v>
      </c>
      <c r="D686" s="48">
        <v>45412</v>
      </c>
      <c r="E686" s="48">
        <v>45412</v>
      </c>
      <c r="F686" s="47">
        <v>1</v>
      </c>
      <c r="G686" s="49">
        <v>0</v>
      </c>
      <c r="H686" s="48">
        <v>45412</v>
      </c>
      <c r="I686" s="47" t="s">
        <v>1600</v>
      </c>
      <c r="J686" s="47" t="s">
        <v>1599</v>
      </c>
      <c r="K686" s="47">
        <v>0</v>
      </c>
      <c r="L686" s="47" t="s">
        <v>1598</v>
      </c>
      <c r="Q686"/>
      <c r="R686"/>
    </row>
    <row r="687" spans="1:18" x14ac:dyDescent="0.35">
      <c r="A687" s="47">
        <v>1</v>
      </c>
      <c r="B687" s="47">
        <v>3181</v>
      </c>
      <c r="C687" s="47" t="s">
        <v>1042</v>
      </c>
      <c r="D687" s="48">
        <v>45412</v>
      </c>
      <c r="E687" s="48">
        <v>45412</v>
      </c>
      <c r="F687" s="47">
        <v>1</v>
      </c>
      <c r="G687" s="49">
        <v>0</v>
      </c>
      <c r="H687" s="48">
        <v>45412</v>
      </c>
      <c r="I687" s="47" t="s">
        <v>1600</v>
      </c>
      <c r="J687" s="47" t="s">
        <v>1599</v>
      </c>
      <c r="K687" s="47">
        <v>0</v>
      </c>
      <c r="L687" s="47" t="s">
        <v>1598</v>
      </c>
      <c r="Q687"/>
      <c r="R687"/>
    </row>
    <row r="688" spans="1:18" x14ac:dyDescent="0.35">
      <c r="A688" s="47">
        <v>1</v>
      </c>
      <c r="B688" s="47">
        <v>4128</v>
      </c>
      <c r="C688" s="47" t="s">
        <v>1124</v>
      </c>
      <c r="D688" s="48">
        <v>45412</v>
      </c>
      <c r="E688" s="48">
        <v>45412</v>
      </c>
      <c r="F688" s="47">
        <v>1</v>
      </c>
      <c r="G688" s="49">
        <v>0</v>
      </c>
      <c r="H688" s="48">
        <v>45412</v>
      </c>
      <c r="I688" s="47" t="s">
        <v>1600</v>
      </c>
      <c r="J688" s="47" t="s">
        <v>1599</v>
      </c>
      <c r="K688" s="47">
        <v>0</v>
      </c>
      <c r="L688" s="47" t="s">
        <v>1598</v>
      </c>
      <c r="Q688"/>
      <c r="R688"/>
    </row>
    <row r="689" spans="1:18" x14ac:dyDescent="0.35">
      <c r="A689" s="47">
        <v>1</v>
      </c>
      <c r="B689" s="47">
        <v>4134</v>
      </c>
      <c r="C689" s="47" t="s">
        <v>1128</v>
      </c>
      <c r="D689" s="48">
        <v>45412</v>
      </c>
      <c r="E689" s="48">
        <v>45412</v>
      </c>
      <c r="F689" s="47">
        <v>1</v>
      </c>
      <c r="G689" s="49">
        <v>0</v>
      </c>
      <c r="H689" s="48">
        <v>45412</v>
      </c>
      <c r="I689" s="47" t="s">
        <v>1600</v>
      </c>
      <c r="J689" s="47" t="s">
        <v>1599</v>
      </c>
      <c r="K689" s="47">
        <v>0</v>
      </c>
      <c r="L689" s="47" t="s">
        <v>1598</v>
      </c>
      <c r="Q689"/>
      <c r="R689"/>
    </row>
    <row r="690" spans="1:18" x14ac:dyDescent="0.35">
      <c r="A690" s="47">
        <v>1</v>
      </c>
      <c r="B690" s="47">
        <v>2730</v>
      </c>
      <c r="C690" s="47" t="s">
        <v>848</v>
      </c>
      <c r="D690" s="48">
        <v>45411</v>
      </c>
      <c r="E690" s="48">
        <v>45411</v>
      </c>
      <c r="F690" s="47">
        <v>2</v>
      </c>
      <c r="G690" s="49">
        <v>0</v>
      </c>
      <c r="H690" s="48">
        <v>45412</v>
      </c>
      <c r="I690" s="47" t="s">
        <v>1600</v>
      </c>
      <c r="J690" s="47" t="s">
        <v>1599</v>
      </c>
      <c r="K690" s="47">
        <v>0</v>
      </c>
      <c r="L690" s="47" t="s">
        <v>1598</v>
      </c>
      <c r="Q690"/>
      <c r="R690"/>
    </row>
    <row r="691" spans="1:18" x14ac:dyDescent="0.35">
      <c r="A691" s="47">
        <v>1</v>
      </c>
      <c r="B691" s="47">
        <v>2792</v>
      </c>
      <c r="C691" s="47" t="s">
        <v>897</v>
      </c>
      <c r="D691" s="48">
        <v>45411</v>
      </c>
      <c r="E691" s="48">
        <v>45411</v>
      </c>
      <c r="F691" s="47">
        <v>2</v>
      </c>
      <c r="G691" s="49">
        <v>0</v>
      </c>
      <c r="H691" s="48">
        <v>45412</v>
      </c>
      <c r="I691" s="47" t="s">
        <v>1600</v>
      </c>
      <c r="J691" s="47" t="s">
        <v>1599</v>
      </c>
      <c r="K691" s="47">
        <v>0</v>
      </c>
      <c r="L691" s="47" t="s">
        <v>1598</v>
      </c>
      <c r="Q691"/>
      <c r="R691"/>
    </row>
    <row r="692" spans="1:18" x14ac:dyDescent="0.35">
      <c r="A692" s="47">
        <v>1</v>
      </c>
      <c r="B692" s="47">
        <v>2542</v>
      </c>
      <c r="C692" s="47" t="s">
        <v>732</v>
      </c>
      <c r="D692" s="48">
        <v>45398</v>
      </c>
      <c r="E692" s="48">
        <v>45398</v>
      </c>
      <c r="F692" s="47">
        <v>15</v>
      </c>
      <c r="G692" s="49">
        <v>0</v>
      </c>
      <c r="H692" s="48">
        <v>45412</v>
      </c>
      <c r="I692" s="47" t="s">
        <v>1600</v>
      </c>
      <c r="J692" s="47" t="s">
        <v>1599</v>
      </c>
      <c r="K692" s="47">
        <v>0</v>
      </c>
      <c r="L692" s="47" t="s">
        <v>1598</v>
      </c>
      <c r="Q692"/>
      <c r="R692"/>
    </row>
    <row r="693" spans="1:18" x14ac:dyDescent="0.35">
      <c r="A693" s="47">
        <v>1</v>
      </c>
      <c r="B693" s="47">
        <v>2792</v>
      </c>
      <c r="C693" s="47" t="s">
        <v>897</v>
      </c>
      <c r="D693" s="48">
        <v>45410</v>
      </c>
      <c r="E693" s="48">
        <v>45410</v>
      </c>
      <c r="F693" s="47">
        <v>1</v>
      </c>
      <c r="G693" s="49">
        <v>0</v>
      </c>
      <c r="H693" s="48">
        <v>45410</v>
      </c>
      <c r="I693" s="47" t="s">
        <v>1600</v>
      </c>
      <c r="J693" s="47" t="s">
        <v>1599</v>
      </c>
      <c r="L693" s="47" t="s">
        <v>1598</v>
      </c>
      <c r="Q693"/>
      <c r="R693"/>
    </row>
    <row r="694" spans="1:18" x14ac:dyDescent="0.35">
      <c r="A694" s="47">
        <v>1</v>
      </c>
      <c r="B694" s="47">
        <v>1181</v>
      </c>
      <c r="C694" s="47" t="s">
        <v>126</v>
      </c>
      <c r="D694" s="48">
        <v>45427</v>
      </c>
      <c r="E694" s="48">
        <v>45427</v>
      </c>
      <c r="F694" s="47">
        <v>1</v>
      </c>
      <c r="G694" s="49">
        <v>0</v>
      </c>
      <c r="H694" s="48">
        <v>45427</v>
      </c>
      <c r="I694" s="47" t="s">
        <v>1604</v>
      </c>
      <c r="J694" s="47" t="s">
        <v>1603</v>
      </c>
      <c r="K694" s="47">
        <v>0</v>
      </c>
      <c r="L694" s="47" t="s">
        <v>1598</v>
      </c>
      <c r="Q694"/>
      <c r="R694"/>
    </row>
    <row r="695" spans="1:18" x14ac:dyDescent="0.35">
      <c r="A695" s="47">
        <v>1</v>
      </c>
      <c r="B695" s="47">
        <v>1220</v>
      </c>
      <c r="C695" s="47" t="s">
        <v>182</v>
      </c>
      <c r="D695" s="48">
        <v>45427</v>
      </c>
      <c r="E695" s="48">
        <v>45427</v>
      </c>
      <c r="F695" s="47">
        <v>1</v>
      </c>
      <c r="G695" s="49">
        <v>0</v>
      </c>
      <c r="H695" s="48">
        <v>45427</v>
      </c>
      <c r="I695" s="47" t="s">
        <v>1604</v>
      </c>
      <c r="J695" s="47" t="s">
        <v>1603</v>
      </c>
      <c r="K695" s="47">
        <v>0</v>
      </c>
      <c r="L695" s="47" t="s">
        <v>1598</v>
      </c>
      <c r="Q695"/>
      <c r="R695"/>
    </row>
    <row r="696" spans="1:18" x14ac:dyDescent="0.35">
      <c r="A696" s="47">
        <v>1</v>
      </c>
      <c r="B696" s="47">
        <v>1200</v>
      </c>
      <c r="C696" s="47" t="s">
        <v>151</v>
      </c>
      <c r="D696" s="48">
        <v>45424</v>
      </c>
      <c r="E696" s="48">
        <v>45424</v>
      </c>
      <c r="F696" s="47">
        <v>4</v>
      </c>
      <c r="G696" s="49">
        <v>0</v>
      </c>
      <c r="H696" s="48">
        <v>45427</v>
      </c>
      <c r="I696" s="47" t="s">
        <v>1604</v>
      </c>
      <c r="J696" s="47" t="s">
        <v>1603</v>
      </c>
      <c r="K696" s="47">
        <v>0</v>
      </c>
      <c r="L696" s="47" t="s">
        <v>1598</v>
      </c>
      <c r="Q696"/>
      <c r="R696"/>
    </row>
    <row r="697" spans="1:18" x14ac:dyDescent="0.35">
      <c r="A697" s="47">
        <v>1</v>
      </c>
      <c r="B697" s="47">
        <v>1430</v>
      </c>
      <c r="C697" s="47" t="s">
        <v>1405</v>
      </c>
      <c r="D697" s="48">
        <v>45423</v>
      </c>
      <c r="E697" s="48">
        <v>45423</v>
      </c>
      <c r="F697" s="47">
        <v>5</v>
      </c>
      <c r="G697" s="49">
        <v>0</v>
      </c>
      <c r="H697" s="48">
        <v>45427</v>
      </c>
      <c r="I697" s="47" t="s">
        <v>1604</v>
      </c>
      <c r="J697" s="47" t="s">
        <v>1603</v>
      </c>
      <c r="K697" s="47">
        <v>0</v>
      </c>
      <c r="L697" s="47" t="s">
        <v>1598</v>
      </c>
      <c r="Q697"/>
      <c r="R697"/>
    </row>
    <row r="698" spans="1:18" x14ac:dyDescent="0.35">
      <c r="A698" s="47">
        <v>1</v>
      </c>
      <c r="B698" s="47">
        <v>1104</v>
      </c>
      <c r="C698" s="47" t="s">
        <v>46</v>
      </c>
      <c r="D698" s="48">
        <v>45427</v>
      </c>
      <c r="E698" s="48">
        <v>45427</v>
      </c>
      <c r="F698" s="47">
        <v>1</v>
      </c>
      <c r="G698" s="49">
        <v>0</v>
      </c>
      <c r="H698" s="48">
        <v>45427</v>
      </c>
      <c r="I698" s="47" t="s">
        <v>1601</v>
      </c>
      <c r="J698" s="47" t="s">
        <v>1603</v>
      </c>
      <c r="K698" s="47">
        <v>0</v>
      </c>
      <c r="L698" s="47" t="s">
        <v>1598</v>
      </c>
      <c r="Q698"/>
      <c r="R698"/>
    </row>
    <row r="699" spans="1:18" x14ac:dyDescent="0.35">
      <c r="A699" s="47">
        <v>1</v>
      </c>
      <c r="B699" s="47">
        <v>1115</v>
      </c>
      <c r="C699" s="47" t="s">
        <v>61</v>
      </c>
      <c r="D699" s="48">
        <v>45427</v>
      </c>
      <c r="E699" s="48">
        <v>45427</v>
      </c>
      <c r="F699" s="47">
        <v>1</v>
      </c>
      <c r="G699" s="49">
        <v>0</v>
      </c>
      <c r="H699" s="48">
        <v>45427</v>
      </c>
      <c r="I699" s="47" t="s">
        <v>1601</v>
      </c>
      <c r="J699" s="47" t="s">
        <v>1603</v>
      </c>
      <c r="K699" s="47">
        <v>0</v>
      </c>
      <c r="L699" s="47" t="s">
        <v>1598</v>
      </c>
      <c r="Q699"/>
      <c r="R699"/>
    </row>
    <row r="700" spans="1:18" x14ac:dyDescent="0.35">
      <c r="A700" s="47">
        <v>1</v>
      </c>
      <c r="B700" s="47">
        <v>1118</v>
      </c>
      <c r="C700" s="47" t="s">
        <v>66</v>
      </c>
      <c r="D700" s="48">
        <v>45427</v>
      </c>
      <c r="E700" s="48">
        <v>45427</v>
      </c>
      <c r="F700" s="47">
        <v>1</v>
      </c>
      <c r="G700" s="49">
        <v>0</v>
      </c>
      <c r="H700" s="48">
        <v>45427</v>
      </c>
      <c r="I700" s="47" t="s">
        <v>1601</v>
      </c>
      <c r="J700" s="47" t="s">
        <v>1603</v>
      </c>
      <c r="K700" s="47">
        <v>0</v>
      </c>
      <c r="L700" s="47" t="s">
        <v>1598</v>
      </c>
      <c r="Q700"/>
      <c r="R700"/>
    </row>
    <row r="701" spans="1:18" x14ac:dyDescent="0.35">
      <c r="A701" s="47">
        <v>1</v>
      </c>
      <c r="B701" s="47">
        <v>1121</v>
      </c>
      <c r="C701" s="47" t="s">
        <v>68</v>
      </c>
      <c r="D701" s="48">
        <v>45427</v>
      </c>
      <c r="E701" s="48">
        <v>45427</v>
      </c>
      <c r="F701" s="47">
        <v>1</v>
      </c>
      <c r="G701" s="49">
        <v>0</v>
      </c>
      <c r="H701" s="48">
        <v>45427</v>
      </c>
      <c r="I701" s="47" t="s">
        <v>1601</v>
      </c>
      <c r="J701" s="47" t="s">
        <v>1603</v>
      </c>
      <c r="K701" s="47">
        <v>0</v>
      </c>
      <c r="L701" s="47" t="s">
        <v>1598</v>
      </c>
      <c r="Q701"/>
      <c r="R701"/>
    </row>
    <row r="702" spans="1:18" x14ac:dyDescent="0.35">
      <c r="A702" s="47">
        <v>1</v>
      </c>
      <c r="B702" s="47">
        <v>1122</v>
      </c>
      <c r="C702" s="47" t="s">
        <v>69</v>
      </c>
      <c r="D702" s="48">
        <v>45427</v>
      </c>
      <c r="E702" s="48">
        <v>45427</v>
      </c>
      <c r="F702" s="47">
        <v>1</v>
      </c>
      <c r="G702" s="49">
        <v>0</v>
      </c>
      <c r="H702" s="48">
        <v>45427</v>
      </c>
      <c r="I702" s="47" t="s">
        <v>1601</v>
      </c>
      <c r="J702" s="47" t="s">
        <v>1603</v>
      </c>
      <c r="K702" s="47">
        <v>0</v>
      </c>
      <c r="L702" s="47" t="s">
        <v>1598</v>
      </c>
      <c r="Q702"/>
      <c r="R702"/>
    </row>
    <row r="703" spans="1:18" x14ac:dyDescent="0.35">
      <c r="A703" s="47">
        <v>1</v>
      </c>
      <c r="B703" s="47">
        <v>1171</v>
      </c>
      <c r="C703" s="47" t="s">
        <v>116</v>
      </c>
      <c r="D703" s="48">
        <v>45427</v>
      </c>
      <c r="E703" s="48">
        <v>45427</v>
      </c>
      <c r="F703" s="47">
        <v>1</v>
      </c>
      <c r="G703" s="49">
        <v>0</v>
      </c>
      <c r="H703" s="48">
        <v>45427</v>
      </c>
      <c r="I703" s="47" t="s">
        <v>1601</v>
      </c>
      <c r="J703" s="47" t="s">
        <v>1603</v>
      </c>
      <c r="K703" s="47">
        <v>0</v>
      </c>
      <c r="L703" s="47" t="s">
        <v>1598</v>
      </c>
      <c r="Q703"/>
      <c r="R703"/>
    </row>
    <row r="704" spans="1:18" x14ac:dyDescent="0.35">
      <c r="A704" s="47">
        <v>1</v>
      </c>
      <c r="B704" s="47">
        <v>1178</v>
      </c>
      <c r="C704" s="47" t="s">
        <v>121</v>
      </c>
      <c r="D704" s="48">
        <v>45427</v>
      </c>
      <c r="E704" s="48">
        <v>45427</v>
      </c>
      <c r="F704" s="47">
        <v>1</v>
      </c>
      <c r="G704" s="49">
        <v>0</v>
      </c>
      <c r="H704" s="48">
        <v>45427</v>
      </c>
      <c r="I704" s="47" t="s">
        <v>1601</v>
      </c>
      <c r="J704" s="47" t="s">
        <v>1603</v>
      </c>
      <c r="K704" s="47">
        <v>0</v>
      </c>
      <c r="L704" s="47" t="s">
        <v>1598</v>
      </c>
      <c r="Q704"/>
      <c r="R704"/>
    </row>
    <row r="705" spans="1:18" x14ac:dyDescent="0.35">
      <c r="A705" s="47">
        <v>1</v>
      </c>
      <c r="B705" s="47">
        <v>1179</v>
      </c>
      <c r="C705" s="47" t="s">
        <v>123</v>
      </c>
      <c r="D705" s="48">
        <v>45427</v>
      </c>
      <c r="E705" s="48">
        <v>45427</v>
      </c>
      <c r="F705" s="47">
        <v>1</v>
      </c>
      <c r="G705" s="49">
        <v>0</v>
      </c>
      <c r="H705" s="48">
        <v>45427</v>
      </c>
      <c r="I705" s="47" t="s">
        <v>1601</v>
      </c>
      <c r="J705" s="47" t="s">
        <v>1603</v>
      </c>
      <c r="K705" s="47">
        <v>0</v>
      </c>
      <c r="L705" s="47" t="s">
        <v>1598</v>
      </c>
      <c r="Q705"/>
      <c r="R705"/>
    </row>
    <row r="706" spans="1:18" x14ac:dyDescent="0.35">
      <c r="A706" s="47">
        <v>1</v>
      </c>
      <c r="B706" s="47">
        <v>1205</v>
      </c>
      <c r="C706" s="47" t="s">
        <v>158</v>
      </c>
      <c r="D706" s="48">
        <v>45427</v>
      </c>
      <c r="E706" s="48">
        <v>45427</v>
      </c>
      <c r="F706" s="47">
        <v>1</v>
      </c>
      <c r="G706" s="49">
        <v>0</v>
      </c>
      <c r="H706" s="48">
        <v>45427</v>
      </c>
      <c r="I706" s="47" t="s">
        <v>1601</v>
      </c>
      <c r="J706" s="47" t="s">
        <v>1603</v>
      </c>
      <c r="K706" s="47">
        <v>0</v>
      </c>
      <c r="L706" s="47" t="s">
        <v>1598</v>
      </c>
      <c r="Q706"/>
      <c r="R706"/>
    </row>
    <row r="707" spans="1:18" x14ac:dyDescent="0.35">
      <c r="A707" s="47">
        <v>1</v>
      </c>
      <c r="B707" s="47">
        <v>1207</v>
      </c>
      <c r="C707" s="47" t="s">
        <v>160</v>
      </c>
      <c r="D707" s="48">
        <v>45427</v>
      </c>
      <c r="E707" s="48">
        <v>45427</v>
      </c>
      <c r="F707" s="47">
        <v>1</v>
      </c>
      <c r="G707" s="49">
        <v>0</v>
      </c>
      <c r="H707" s="48">
        <v>45427</v>
      </c>
      <c r="I707" s="47" t="s">
        <v>1601</v>
      </c>
      <c r="J707" s="47" t="s">
        <v>1603</v>
      </c>
      <c r="K707" s="47">
        <v>0</v>
      </c>
      <c r="L707" s="47" t="s">
        <v>1598</v>
      </c>
      <c r="Q707"/>
      <c r="R707"/>
    </row>
    <row r="708" spans="1:18" x14ac:dyDescent="0.35">
      <c r="A708" s="47">
        <v>1</v>
      </c>
      <c r="B708" s="47">
        <v>1213</v>
      </c>
      <c r="C708" s="47" t="s">
        <v>1612</v>
      </c>
      <c r="D708" s="48">
        <v>45427</v>
      </c>
      <c r="E708" s="48">
        <v>45427</v>
      </c>
      <c r="F708" s="47">
        <v>1</v>
      </c>
      <c r="G708" s="49">
        <v>0</v>
      </c>
      <c r="H708" s="48">
        <v>45427</v>
      </c>
      <c r="I708" s="47" t="s">
        <v>1601</v>
      </c>
      <c r="J708" s="47" t="s">
        <v>1603</v>
      </c>
      <c r="K708" s="47">
        <v>0</v>
      </c>
      <c r="L708" s="47" t="s">
        <v>1598</v>
      </c>
      <c r="Q708"/>
      <c r="R708"/>
    </row>
    <row r="709" spans="1:18" x14ac:dyDescent="0.35">
      <c r="A709" s="47">
        <v>1</v>
      </c>
      <c r="B709" s="47">
        <v>1323</v>
      </c>
      <c r="C709" s="47" t="s">
        <v>215</v>
      </c>
      <c r="D709" s="48">
        <v>45427</v>
      </c>
      <c r="E709" s="48">
        <v>45427</v>
      </c>
      <c r="F709" s="47">
        <v>1</v>
      </c>
      <c r="G709" s="49">
        <v>0</v>
      </c>
      <c r="H709" s="48">
        <v>45427</v>
      </c>
      <c r="I709" s="47" t="s">
        <v>1601</v>
      </c>
      <c r="J709" s="47" t="s">
        <v>1603</v>
      </c>
      <c r="K709" s="47">
        <v>0</v>
      </c>
      <c r="L709" s="47" t="s">
        <v>1598</v>
      </c>
      <c r="Q709"/>
      <c r="R709"/>
    </row>
    <row r="710" spans="1:18" x14ac:dyDescent="0.35">
      <c r="A710" s="47">
        <v>1</v>
      </c>
      <c r="B710" s="47">
        <v>1343</v>
      </c>
      <c r="C710" s="47" t="s">
        <v>237</v>
      </c>
      <c r="D710" s="48">
        <v>45427</v>
      </c>
      <c r="E710" s="48">
        <v>45427</v>
      </c>
      <c r="F710" s="47">
        <v>1</v>
      </c>
      <c r="G710" s="49">
        <v>0</v>
      </c>
      <c r="H710" s="48">
        <v>45427</v>
      </c>
      <c r="I710" s="47" t="s">
        <v>1601</v>
      </c>
      <c r="J710" s="47" t="s">
        <v>1603</v>
      </c>
      <c r="K710" s="47">
        <v>0</v>
      </c>
      <c r="L710" s="47" t="s">
        <v>1598</v>
      </c>
      <c r="Q710"/>
      <c r="R710"/>
    </row>
    <row r="711" spans="1:18" x14ac:dyDescent="0.35">
      <c r="A711" s="47">
        <v>1</v>
      </c>
      <c r="B711" s="47">
        <v>1401</v>
      </c>
      <c r="C711" s="47" t="s">
        <v>243</v>
      </c>
      <c r="D711" s="48">
        <v>45427</v>
      </c>
      <c r="E711" s="48">
        <v>45427</v>
      </c>
      <c r="F711" s="47">
        <v>1</v>
      </c>
      <c r="G711" s="49">
        <v>0</v>
      </c>
      <c r="H711" s="48">
        <v>45427</v>
      </c>
      <c r="I711" s="47" t="s">
        <v>1601</v>
      </c>
      <c r="J711" s="47" t="s">
        <v>1603</v>
      </c>
      <c r="K711" s="47">
        <v>0</v>
      </c>
      <c r="L711" s="47" t="s">
        <v>1598</v>
      </c>
      <c r="Q711"/>
      <c r="R711"/>
    </row>
    <row r="712" spans="1:18" x14ac:dyDescent="0.35">
      <c r="A712" s="47">
        <v>1</v>
      </c>
      <c r="B712" s="47">
        <v>3142</v>
      </c>
      <c r="C712" s="47" t="s">
        <v>1007</v>
      </c>
      <c r="D712" s="48">
        <v>45427</v>
      </c>
      <c r="E712" s="48">
        <v>45427</v>
      </c>
      <c r="F712" s="47">
        <v>1</v>
      </c>
      <c r="G712" s="49">
        <v>0</v>
      </c>
      <c r="H712" s="48">
        <v>45427</v>
      </c>
      <c r="I712" s="47" t="s">
        <v>1601</v>
      </c>
      <c r="J712" s="47" t="s">
        <v>1603</v>
      </c>
      <c r="K712" s="47">
        <v>0</v>
      </c>
      <c r="L712" s="47" t="s">
        <v>1598</v>
      </c>
      <c r="Q712"/>
      <c r="R712"/>
    </row>
    <row r="713" spans="1:18" x14ac:dyDescent="0.35">
      <c r="A713" s="47">
        <v>1</v>
      </c>
      <c r="B713" s="47">
        <v>1139</v>
      </c>
      <c r="C713" s="47" t="s">
        <v>84</v>
      </c>
      <c r="D713" s="48">
        <v>45426</v>
      </c>
      <c r="E713" s="48">
        <v>45426</v>
      </c>
      <c r="F713" s="47">
        <v>2</v>
      </c>
      <c r="G713" s="49">
        <v>0</v>
      </c>
      <c r="H713" s="48">
        <v>45427</v>
      </c>
      <c r="I713" s="47" t="s">
        <v>1601</v>
      </c>
      <c r="J713" s="47" t="s">
        <v>1603</v>
      </c>
      <c r="K713" s="47">
        <v>0</v>
      </c>
      <c r="L713" s="47" t="s">
        <v>1598</v>
      </c>
      <c r="Q713"/>
      <c r="R713"/>
    </row>
    <row r="714" spans="1:18" x14ac:dyDescent="0.35">
      <c r="A714" s="47">
        <v>1</v>
      </c>
      <c r="B714" s="47">
        <v>1173</v>
      </c>
      <c r="C714" s="47" t="s">
        <v>117</v>
      </c>
      <c r="D714" s="48">
        <v>45426</v>
      </c>
      <c r="E714" s="48">
        <v>45426</v>
      </c>
      <c r="F714" s="47">
        <v>2</v>
      </c>
      <c r="G714" s="49">
        <v>0</v>
      </c>
      <c r="H714" s="48">
        <v>45427</v>
      </c>
      <c r="I714" s="47" t="s">
        <v>1601</v>
      </c>
      <c r="J714" s="47" t="s">
        <v>1603</v>
      </c>
      <c r="K714" s="47">
        <v>0</v>
      </c>
      <c r="L714" s="47" t="s">
        <v>1598</v>
      </c>
      <c r="Q714"/>
      <c r="R714"/>
    </row>
    <row r="715" spans="1:18" x14ac:dyDescent="0.35">
      <c r="A715" s="47">
        <v>1</v>
      </c>
      <c r="B715" s="47">
        <v>1124</v>
      </c>
      <c r="C715" s="47" t="s">
        <v>70</v>
      </c>
      <c r="D715" s="48">
        <v>45427</v>
      </c>
      <c r="E715" s="48">
        <v>45427</v>
      </c>
      <c r="F715" s="47">
        <v>1</v>
      </c>
      <c r="G715" s="49">
        <v>0</v>
      </c>
      <c r="H715" s="48">
        <v>45427</v>
      </c>
      <c r="I715" s="47" t="s">
        <v>1600</v>
      </c>
      <c r="J715" s="47" t="s">
        <v>1603</v>
      </c>
      <c r="K715" s="47">
        <v>0</v>
      </c>
      <c r="L715" s="47" t="s">
        <v>1598</v>
      </c>
      <c r="Q715"/>
      <c r="R715"/>
    </row>
    <row r="716" spans="1:18" x14ac:dyDescent="0.35">
      <c r="A716" s="47">
        <v>1</v>
      </c>
      <c r="B716" s="47">
        <v>1163</v>
      </c>
      <c r="C716" s="47" t="s">
        <v>107</v>
      </c>
      <c r="D716" s="48">
        <v>45427</v>
      </c>
      <c r="E716" s="48">
        <v>45427</v>
      </c>
      <c r="F716" s="47">
        <v>1</v>
      </c>
      <c r="G716" s="49">
        <v>0</v>
      </c>
      <c r="H716" s="48">
        <v>45427</v>
      </c>
      <c r="I716" s="47" t="s">
        <v>1600</v>
      </c>
      <c r="J716" s="47" t="s">
        <v>1603</v>
      </c>
      <c r="K716" s="47">
        <v>0</v>
      </c>
      <c r="L716" s="47" t="s">
        <v>1598</v>
      </c>
      <c r="Q716"/>
      <c r="R716"/>
    </row>
    <row r="717" spans="1:18" x14ac:dyDescent="0.35">
      <c r="A717" s="47">
        <v>1</v>
      </c>
      <c r="B717" s="47">
        <v>1189</v>
      </c>
      <c r="C717" s="47" t="s">
        <v>136</v>
      </c>
      <c r="D717" s="48">
        <v>45427</v>
      </c>
      <c r="E717" s="48">
        <v>45427</v>
      </c>
      <c r="F717" s="47">
        <v>1</v>
      </c>
      <c r="G717" s="49">
        <v>0</v>
      </c>
      <c r="H717" s="48">
        <v>45427</v>
      </c>
      <c r="I717" s="47" t="s">
        <v>1600</v>
      </c>
      <c r="J717" s="47" t="s">
        <v>1603</v>
      </c>
      <c r="K717" s="47">
        <v>0</v>
      </c>
      <c r="L717" s="47" t="s">
        <v>1598</v>
      </c>
      <c r="Q717"/>
      <c r="R717"/>
    </row>
    <row r="718" spans="1:18" x14ac:dyDescent="0.35">
      <c r="A718" s="47">
        <v>1</v>
      </c>
      <c r="B718" s="47">
        <v>1225</v>
      </c>
      <c r="C718" s="47" t="s">
        <v>1390</v>
      </c>
      <c r="D718" s="48">
        <v>45427</v>
      </c>
      <c r="E718" s="48">
        <v>45427</v>
      </c>
      <c r="F718" s="47">
        <v>1</v>
      </c>
      <c r="G718" s="49">
        <v>0</v>
      </c>
      <c r="H718" s="48">
        <v>45427</v>
      </c>
      <c r="I718" s="47" t="s">
        <v>1600</v>
      </c>
      <c r="J718" s="47" t="s">
        <v>1603</v>
      </c>
      <c r="K718" s="47">
        <v>0</v>
      </c>
      <c r="L718" s="47" t="s">
        <v>1598</v>
      </c>
      <c r="Q718"/>
      <c r="R718"/>
    </row>
    <row r="719" spans="1:18" x14ac:dyDescent="0.35">
      <c r="A719" s="47">
        <v>1</v>
      </c>
      <c r="B719" s="47">
        <v>6171</v>
      </c>
      <c r="C719" s="47" t="s">
        <v>1308</v>
      </c>
      <c r="D719" s="48">
        <v>45427</v>
      </c>
      <c r="E719" s="48">
        <v>45427</v>
      </c>
      <c r="F719" s="47">
        <v>1</v>
      </c>
      <c r="G719" s="49">
        <v>0</v>
      </c>
      <c r="H719" s="48">
        <v>45427</v>
      </c>
      <c r="I719" s="47" t="s">
        <v>1600</v>
      </c>
      <c r="J719" s="47" t="s">
        <v>1603</v>
      </c>
      <c r="K719" s="47">
        <v>0</v>
      </c>
      <c r="L719" s="47" t="s">
        <v>1598</v>
      </c>
      <c r="Q719"/>
      <c r="R719"/>
    </row>
    <row r="720" spans="1:18" x14ac:dyDescent="0.35">
      <c r="A720" s="47">
        <v>1</v>
      </c>
      <c r="B720" s="47">
        <v>9003</v>
      </c>
      <c r="C720" s="47" t="s">
        <v>1343</v>
      </c>
      <c r="D720" s="48">
        <v>45427</v>
      </c>
      <c r="E720" s="48">
        <v>45427</v>
      </c>
      <c r="F720" s="47">
        <v>1</v>
      </c>
      <c r="G720" s="49">
        <v>0</v>
      </c>
      <c r="H720" s="48">
        <v>45427</v>
      </c>
      <c r="I720" s="47" t="s">
        <v>1600</v>
      </c>
      <c r="J720" s="47" t="s">
        <v>1603</v>
      </c>
      <c r="K720" s="47">
        <v>0</v>
      </c>
      <c r="L720" s="47" t="s">
        <v>1598</v>
      </c>
      <c r="Q720"/>
      <c r="R720"/>
    </row>
    <row r="721" spans="1:18" x14ac:dyDescent="0.35">
      <c r="A721" s="47">
        <v>1</v>
      </c>
      <c r="B721" s="47">
        <v>1175</v>
      </c>
      <c r="C721" s="47" t="s">
        <v>119</v>
      </c>
      <c r="D721" s="48">
        <v>45426</v>
      </c>
      <c r="E721" s="48">
        <v>45426</v>
      </c>
      <c r="F721" s="47">
        <v>2</v>
      </c>
      <c r="G721" s="49">
        <v>0</v>
      </c>
      <c r="H721" s="48">
        <v>45427</v>
      </c>
      <c r="I721" s="47" t="s">
        <v>1600</v>
      </c>
      <c r="J721" s="47" t="s">
        <v>1603</v>
      </c>
      <c r="K721" s="47">
        <v>0</v>
      </c>
      <c r="L721" s="47" t="s">
        <v>1598</v>
      </c>
      <c r="Q721"/>
      <c r="R721"/>
    </row>
    <row r="722" spans="1:18" x14ac:dyDescent="0.35">
      <c r="A722" s="47">
        <v>1</v>
      </c>
      <c r="B722" s="47">
        <v>1324</v>
      </c>
      <c r="C722" s="47" t="s">
        <v>217</v>
      </c>
      <c r="D722" s="48">
        <v>45426</v>
      </c>
      <c r="E722" s="48">
        <v>45426</v>
      </c>
      <c r="F722" s="47">
        <v>1</v>
      </c>
      <c r="G722" s="49">
        <v>0</v>
      </c>
      <c r="H722" s="48">
        <v>45426</v>
      </c>
      <c r="I722" s="47" t="s">
        <v>1600</v>
      </c>
      <c r="J722" s="47" t="s">
        <v>1603</v>
      </c>
      <c r="L722" s="47" t="s">
        <v>1598</v>
      </c>
      <c r="Q722"/>
      <c r="R722"/>
    </row>
    <row r="723" spans="1:18" x14ac:dyDescent="0.35">
      <c r="A723" s="47">
        <v>1</v>
      </c>
      <c r="B723" s="47">
        <v>1324</v>
      </c>
      <c r="C723" s="47" t="s">
        <v>217</v>
      </c>
      <c r="D723" s="48">
        <v>45424</v>
      </c>
      <c r="E723" s="48">
        <v>45424</v>
      </c>
      <c r="F723" s="47">
        <v>1</v>
      </c>
      <c r="G723" s="49">
        <v>0</v>
      </c>
      <c r="H723" s="48">
        <v>45424</v>
      </c>
      <c r="I723" s="47" t="s">
        <v>1601</v>
      </c>
      <c r="J723" s="47" t="s">
        <v>1603</v>
      </c>
      <c r="L723" s="47" t="s">
        <v>1598</v>
      </c>
      <c r="Q723"/>
      <c r="R723"/>
    </row>
    <row r="724" spans="1:18" x14ac:dyDescent="0.35">
      <c r="A724" s="47">
        <v>1</v>
      </c>
      <c r="B724" s="47">
        <v>1203</v>
      </c>
      <c r="C724" s="47" t="s">
        <v>154</v>
      </c>
      <c r="D724" s="48">
        <v>45427</v>
      </c>
      <c r="E724" s="48">
        <v>45427</v>
      </c>
      <c r="F724" s="47">
        <v>1</v>
      </c>
      <c r="G724" s="49">
        <v>0</v>
      </c>
      <c r="H724" s="48">
        <v>45427</v>
      </c>
      <c r="I724" s="47" t="s">
        <v>1601</v>
      </c>
      <c r="J724" s="47" t="s">
        <v>1603</v>
      </c>
      <c r="L724" s="47" t="s">
        <v>1598</v>
      </c>
      <c r="Q724"/>
      <c r="R724"/>
    </row>
    <row r="725" spans="1:18" x14ac:dyDescent="0.35">
      <c r="A725" s="47">
        <v>1</v>
      </c>
      <c r="B725" s="47">
        <v>1203</v>
      </c>
      <c r="C725" s="47" t="s">
        <v>154</v>
      </c>
      <c r="D725" s="48">
        <v>45426</v>
      </c>
      <c r="E725" s="48">
        <v>45426</v>
      </c>
      <c r="F725" s="47">
        <v>1</v>
      </c>
      <c r="G725" s="49">
        <v>0</v>
      </c>
      <c r="H725" s="48">
        <v>45426</v>
      </c>
      <c r="I725" s="47" t="s">
        <v>1600</v>
      </c>
      <c r="J725" s="47" t="s">
        <v>1603</v>
      </c>
      <c r="L725" s="47" t="s">
        <v>1598</v>
      </c>
      <c r="Q725"/>
      <c r="R725"/>
    </row>
    <row r="726" spans="1:18" x14ac:dyDescent="0.35">
      <c r="A726" s="47">
        <v>1</v>
      </c>
      <c r="B726" s="47">
        <v>2165</v>
      </c>
      <c r="C726" s="47" t="s">
        <v>463</v>
      </c>
      <c r="D726" s="48">
        <v>45427</v>
      </c>
      <c r="E726" s="48">
        <v>45427</v>
      </c>
      <c r="F726" s="47">
        <v>1</v>
      </c>
      <c r="G726" s="49">
        <v>0</v>
      </c>
      <c r="H726" s="48">
        <v>45427</v>
      </c>
      <c r="I726" s="47" t="s">
        <v>1604</v>
      </c>
      <c r="J726" s="47" t="s">
        <v>1599</v>
      </c>
      <c r="K726" s="47">
        <v>0</v>
      </c>
      <c r="L726" s="47" t="s">
        <v>1598</v>
      </c>
      <c r="Q726"/>
      <c r="R726"/>
    </row>
    <row r="727" spans="1:18" x14ac:dyDescent="0.35">
      <c r="A727" s="47">
        <v>1</v>
      </c>
      <c r="B727" s="47">
        <v>2177</v>
      </c>
      <c r="C727" s="47" t="s">
        <v>1417</v>
      </c>
      <c r="D727" s="48">
        <v>45427</v>
      </c>
      <c r="E727" s="48">
        <v>45427</v>
      </c>
      <c r="F727" s="47">
        <v>1</v>
      </c>
      <c r="G727" s="49">
        <v>0</v>
      </c>
      <c r="H727" s="48">
        <v>45427</v>
      </c>
      <c r="I727" s="47" t="s">
        <v>1604</v>
      </c>
      <c r="J727" s="47" t="s">
        <v>1599</v>
      </c>
      <c r="K727" s="47">
        <v>0</v>
      </c>
      <c r="L727" s="47" t="s">
        <v>1598</v>
      </c>
      <c r="Q727"/>
      <c r="R727"/>
    </row>
    <row r="728" spans="1:18" x14ac:dyDescent="0.35">
      <c r="A728" s="47">
        <v>1</v>
      </c>
      <c r="B728" s="47">
        <v>2283</v>
      </c>
      <c r="C728" s="47" t="s">
        <v>539</v>
      </c>
      <c r="D728" s="48">
        <v>45427</v>
      </c>
      <c r="E728" s="48">
        <v>45427</v>
      </c>
      <c r="F728" s="47">
        <v>1</v>
      </c>
      <c r="G728" s="49">
        <v>0</v>
      </c>
      <c r="H728" s="48">
        <v>45427</v>
      </c>
      <c r="I728" s="47" t="s">
        <v>1604</v>
      </c>
      <c r="J728" s="47" t="s">
        <v>1599</v>
      </c>
      <c r="K728" s="47">
        <v>0</v>
      </c>
      <c r="L728" s="47" t="s">
        <v>1598</v>
      </c>
      <c r="Q728"/>
      <c r="R728"/>
    </row>
    <row r="729" spans="1:18" x14ac:dyDescent="0.35">
      <c r="A729" s="47">
        <v>1</v>
      </c>
      <c r="B729" s="47">
        <v>2751</v>
      </c>
      <c r="C729" s="47" t="s">
        <v>858</v>
      </c>
      <c r="D729" s="48">
        <v>45427</v>
      </c>
      <c r="E729" s="48">
        <v>45427</v>
      </c>
      <c r="F729" s="47">
        <v>1</v>
      </c>
      <c r="G729" s="49">
        <v>0</v>
      </c>
      <c r="H729" s="48">
        <v>45427</v>
      </c>
      <c r="I729" s="47" t="s">
        <v>1604</v>
      </c>
      <c r="J729" s="47" t="s">
        <v>1599</v>
      </c>
      <c r="K729" s="47">
        <v>0</v>
      </c>
      <c r="L729" s="47" t="s">
        <v>1598</v>
      </c>
      <c r="Q729"/>
      <c r="R729"/>
    </row>
    <row r="730" spans="1:18" x14ac:dyDescent="0.35">
      <c r="A730" s="47">
        <v>1</v>
      </c>
      <c r="B730" s="47">
        <v>2207</v>
      </c>
      <c r="C730" s="47" t="s">
        <v>490</v>
      </c>
      <c r="D730" s="48">
        <v>45424</v>
      </c>
      <c r="E730" s="48">
        <v>45424</v>
      </c>
      <c r="F730" s="47">
        <v>4</v>
      </c>
      <c r="G730" s="49">
        <v>0</v>
      </c>
      <c r="H730" s="48">
        <v>45427</v>
      </c>
      <c r="I730" s="47" t="s">
        <v>1604</v>
      </c>
      <c r="J730" s="47" t="s">
        <v>1599</v>
      </c>
      <c r="K730" s="47">
        <v>0</v>
      </c>
      <c r="L730" s="47" t="s">
        <v>1598</v>
      </c>
      <c r="Q730"/>
      <c r="R730"/>
    </row>
    <row r="731" spans="1:18" x14ac:dyDescent="0.35">
      <c r="A731" s="47">
        <v>1</v>
      </c>
      <c r="B731" s="47">
        <v>2710</v>
      </c>
      <c r="C731" s="47" t="s">
        <v>829</v>
      </c>
      <c r="D731" s="48">
        <v>45424</v>
      </c>
      <c r="E731" s="48">
        <v>45424</v>
      </c>
      <c r="F731" s="47">
        <v>4</v>
      </c>
      <c r="G731" s="49">
        <v>0</v>
      </c>
      <c r="H731" s="48">
        <v>45427</v>
      </c>
      <c r="I731" s="47" t="s">
        <v>1604</v>
      </c>
      <c r="J731" s="47" t="s">
        <v>1599</v>
      </c>
      <c r="K731" s="47">
        <v>0</v>
      </c>
      <c r="L731" s="47" t="s">
        <v>1598</v>
      </c>
      <c r="Q731"/>
      <c r="R731"/>
    </row>
    <row r="732" spans="1:18" x14ac:dyDescent="0.35">
      <c r="A732" s="47">
        <v>1</v>
      </c>
      <c r="B732" s="47">
        <v>2004</v>
      </c>
      <c r="C732" s="47" t="s">
        <v>281</v>
      </c>
      <c r="D732" s="48">
        <v>45427</v>
      </c>
      <c r="E732" s="48">
        <v>45427</v>
      </c>
      <c r="F732" s="47">
        <v>1</v>
      </c>
      <c r="G732" s="49">
        <v>0</v>
      </c>
      <c r="H732" s="48">
        <v>45427</v>
      </c>
      <c r="I732" s="47" t="s">
        <v>1601</v>
      </c>
      <c r="J732" s="47" t="s">
        <v>1599</v>
      </c>
      <c r="K732" s="47">
        <v>0</v>
      </c>
      <c r="L732" s="47" t="s">
        <v>1598</v>
      </c>
      <c r="Q732"/>
      <c r="R732"/>
    </row>
    <row r="733" spans="1:18" x14ac:dyDescent="0.35">
      <c r="A733" s="47">
        <v>1</v>
      </c>
      <c r="B733" s="47">
        <v>2051</v>
      </c>
      <c r="C733" s="47" t="s">
        <v>340</v>
      </c>
      <c r="D733" s="48">
        <v>45427</v>
      </c>
      <c r="E733" s="48">
        <v>45427</v>
      </c>
      <c r="F733" s="47">
        <v>1</v>
      </c>
      <c r="G733" s="49">
        <v>0</v>
      </c>
      <c r="H733" s="48">
        <v>45427</v>
      </c>
      <c r="I733" s="47" t="s">
        <v>1601</v>
      </c>
      <c r="J733" s="47" t="s">
        <v>1599</v>
      </c>
      <c r="K733" s="47">
        <v>0</v>
      </c>
      <c r="L733" s="47" t="s">
        <v>1598</v>
      </c>
      <c r="Q733"/>
      <c r="R733"/>
    </row>
    <row r="734" spans="1:18" x14ac:dyDescent="0.35">
      <c r="A734" s="47">
        <v>1</v>
      </c>
      <c r="B734" s="47">
        <v>2056</v>
      </c>
      <c r="C734" s="47" t="s">
        <v>346</v>
      </c>
      <c r="D734" s="48">
        <v>45427</v>
      </c>
      <c r="E734" s="48">
        <v>45427</v>
      </c>
      <c r="F734" s="47">
        <v>1</v>
      </c>
      <c r="G734" s="49">
        <v>0</v>
      </c>
      <c r="H734" s="48">
        <v>45427</v>
      </c>
      <c r="I734" s="47" t="s">
        <v>1601</v>
      </c>
      <c r="J734" s="47" t="s">
        <v>1599</v>
      </c>
      <c r="K734" s="47">
        <v>0</v>
      </c>
      <c r="L734" s="47" t="s">
        <v>1598</v>
      </c>
      <c r="Q734"/>
      <c r="R734"/>
    </row>
    <row r="735" spans="1:18" x14ac:dyDescent="0.35">
      <c r="A735" s="47">
        <v>1</v>
      </c>
      <c r="B735" s="47">
        <v>2067</v>
      </c>
      <c r="C735" s="47" t="s">
        <v>1610</v>
      </c>
      <c r="D735" s="48">
        <v>45427</v>
      </c>
      <c r="E735" s="48">
        <v>45427</v>
      </c>
      <c r="F735" s="47">
        <v>1</v>
      </c>
      <c r="G735" s="49">
        <v>0</v>
      </c>
      <c r="H735" s="48">
        <v>45427</v>
      </c>
      <c r="I735" s="47" t="s">
        <v>1601</v>
      </c>
      <c r="J735" s="47" t="s">
        <v>1599</v>
      </c>
      <c r="K735" s="47">
        <v>0</v>
      </c>
      <c r="L735" s="47" t="s">
        <v>1598</v>
      </c>
      <c r="Q735"/>
      <c r="R735"/>
    </row>
    <row r="736" spans="1:18" x14ac:dyDescent="0.35">
      <c r="A736" s="47">
        <v>1</v>
      </c>
      <c r="B736" s="47">
        <v>2103</v>
      </c>
      <c r="C736" s="47" t="s">
        <v>399</v>
      </c>
      <c r="D736" s="48">
        <v>45427</v>
      </c>
      <c r="E736" s="48">
        <v>45427</v>
      </c>
      <c r="F736" s="47">
        <v>1</v>
      </c>
      <c r="G736" s="49">
        <v>0</v>
      </c>
      <c r="H736" s="48">
        <v>45427</v>
      </c>
      <c r="I736" s="47" t="s">
        <v>1601</v>
      </c>
      <c r="J736" s="47" t="s">
        <v>1599</v>
      </c>
      <c r="K736" s="47">
        <v>0</v>
      </c>
      <c r="L736" s="47" t="s">
        <v>1598</v>
      </c>
      <c r="Q736"/>
      <c r="R736"/>
    </row>
    <row r="737" spans="1:18" x14ac:dyDescent="0.35">
      <c r="A737" s="47">
        <v>1</v>
      </c>
      <c r="B737" s="47">
        <v>2120</v>
      </c>
      <c r="C737" s="47" t="s">
        <v>414</v>
      </c>
      <c r="D737" s="48">
        <v>45427</v>
      </c>
      <c r="E737" s="48">
        <v>45427</v>
      </c>
      <c r="F737" s="47">
        <v>1</v>
      </c>
      <c r="G737" s="49">
        <v>0</v>
      </c>
      <c r="H737" s="48">
        <v>45427</v>
      </c>
      <c r="I737" s="47" t="s">
        <v>1601</v>
      </c>
      <c r="J737" s="47" t="s">
        <v>1599</v>
      </c>
      <c r="K737" s="47">
        <v>0</v>
      </c>
      <c r="L737" s="47" t="s">
        <v>1598</v>
      </c>
      <c r="Q737"/>
      <c r="R737"/>
    </row>
    <row r="738" spans="1:18" x14ac:dyDescent="0.35">
      <c r="A738" s="47">
        <v>1</v>
      </c>
      <c r="B738" s="47">
        <v>2269</v>
      </c>
      <c r="C738" s="47" t="s">
        <v>524</v>
      </c>
      <c r="D738" s="48">
        <v>45427</v>
      </c>
      <c r="E738" s="48">
        <v>45427</v>
      </c>
      <c r="F738" s="47">
        <v>1</v>
      </c>
      <c r="G738" s="49">
        <v>0</v>
      </c>
      <c r="H738" s="48">
        <v>45427</v>
      </c>
      <c r="I738" s="47" t="s">
        <v>1601</v>
      </c>
      <c r="J738" s="47" t="s">
        <v>1599</v>
      </c>
      <c r="K738" s="47">
        <v>0</v>
      </c>
      <c r="L738" s="47" t="s">
        <v>1598</v>
      </c>
      <c r="Q738"/>
      <c r="R738"/>
    </row>
    <row r="739" spans="1:18" x14ac:dyDescent="0.35">
      <c r="A739" s="47">
        <v>1</v>
      </c>
      <c r="B739" s="47">
        <v>2276</v>
      </c>
      <c r="C739" s="47" t="s">
        <v>531</v>
      </c>
      <c r="D739" s="48">
        <v>45427</v>
      </c>
      <c r="E739" s="48">
        <v>45427</v>
      </c>
      <c r="F739" s="47">
        <v>1</v>
      </c>
      <c r="G739" s="49">
        <v>0</v>
      </c>
      <c r="H739" s="48">
        <v>45427</v>
      </c>
      <c r="I739" s="47" t="s">
        <v>1601</v>
      </c>
      <c r="J739" s="47" t="s">
        <v>1599</v>
      </c>
      <c r="K739" s="47">
        <v>0</v>
      </c>
      <c r="L739" s="47" t="s">
        <v>1598</v>
      </c>
      <c r="Q739"/>
      <c r="R739"/>
    </row>
    <row r="740" spans="1:18" x14ac:dyDescent="0.35">
      <c r="A740" s="47">
        <v>1</v>
      </c>
      <c r="B740" s="47">
        <v>2293</v>
      </c>
      <c r="C740" s="47" t="s">
        <v>548</v>
      </c>
      <c r="D740" s="48">
        <v>45427</v>
      </c>
      <c r="E740" s="48">
        <v>45427</v>
      </c>
      <c r="F740" s="47">
        <v>1</v>
      </c>
      <c r="G740" s="49">
        <v>0</v>
      </c>
      <c r="H740" s="48">
        <v>45427</v>
      </c>
      <c r="I740" s="47" t="s">
        <v>1601</v>
      </c>
      <c r="J740" s="47" t="s">
        <v>1599</v>
      </c>
      <c r="K740" s="47">
        <v>0</v>
      </c>
      <c r="L740" s="47" t="s">
        <v>1598</v>
      </c>
      <c r="Q740"/>
      <c r="R740"/>
    </row>
    <row r="741" spans="1:18" x14ac:dyDescent="0.35">
      <c r="A741" s="47">
        <v>1</v>
      </c>
      <c r="B741" s="47">
        <v>2356</v>
      </c>
      <c r="C741" s="47" t="s">
        <v>605</v>
      </c>
      <c r="D741" s="48">
        <v>45427</v>
      </c>
      <c r="E741" s="48">
        <v>45427</v>
      </c>
      <c r="F741" s="47">
        <v>1</v>
      </c>
      <c r="G741" s="49">
        <v>0</v>
      </c>
      <c r="H741" s="48">
        <v>45427</v>
      </c>
      <c r="I741" s="47" t="s">
        <v>1601</v>
      </c>
      <c r="J741" s="47" t="s">
        <v>1599</v>
      </c>
      <c r="K741" s="47">
        <v>0</v>
      </c>
      <c r="L741" s="47" t="s">
        <v>1598</v>
      </c>
      <c r="Q741"/>
      <c r="R741"/>
    </row>
    <row r="742" spans="1:18" x14ac:dyDescent="0.35">
      <c r="A742" s="47">
        <v>1</v>
      </c>
      <c r="B742" s="47">
        <v>2371</v>
      </c>
      <c r="C742" s="47" t="s">
        <v>619</v>
      </c>
      <c r="D742" s="48">
        <v>45427</v>
      </c>
      <c r="E742" s="48">
        <v>45427</v>
      </c>
      <c r="F742" s="47">
        <v>1</v>
      </c>
      <c r="G742" s="49">
        <v>0</v>
      </c>
      <c r="H742" s="48">
        <v>45427</v>
      </c>
      <c r="I742" s="47" t="s">
        <v>1601</v>
      </c>
      <c r="J742" s="47" t="s">
        <v>1599</v>
      </c>
      <c r="K742" s="47">
        <v>0</v>
      </c>
      <c r="L742" s="47" t="s">
        <v>1598</v>
      </c>
      <c r="Q742"/>
      <c r="R742"/>
    </row>
    <row r="743" spans="1:18" x14ac:dyDescent="0.35">
      <c r="A743" s="47">
        <v>1</v>
      </c>
      <c r="B743" s="47">
        <v>2372</v>
      </c>
      <c r="C743" s="47" t="s">
        <v>620</v>
      </c>
      <c r="D743" s="48">
        <v>45427</v>
      </c>
      <c r="E743" s="48">
        <v>45427</v>
      </c>
      <c r="F743" s="47">
        <v>1</v>
      </c>
      <c r="G743" s="49">
        <v>0</v>
      </c>
      <c r="H743" s="48">
        <v>45427</v>
      </c>
      <c r="I743" s="47" t="s">
        <v>1601</v>
      </c>
      <c r="J743" s="47" t="s">
        <v>1599</v>
      </c>
      <c r="K743" s="47">
        <v>0</v>
      </c>
      <c r="L743" s="47" t="s">
        <v>1598</v>
      </c>
      <c r="Q743"/>
      <c r="R743"/>
    </row>
    <row r="744" spans="1:18" x14ac:dyDescent="0.35">
      <c r="A744" s="47">
        <v>1</v>
      </c>
      <c r="B744" s="47">
        <v>2376</v>
      </c>
      <c r="C744" s="47" t="s">
        <v>624</v>
      </c>
      <c r="D744" s="48">
        <v>45427</v>
      </c>
      <c r="E744" s="48">
        <v>45427</v>
      </c>
      <c r="F744" s="47">
        <v>1</v>
      </c>
      <c r="G744" s="49">
        <v>0</v>
      </c>
      <c r="H744" s="48">
        <v>45427</v>
      </c>
      <c r="I744" s="47" t="s">
        <v>1601</v>
      </c>
      <c r="J744" s="47" t="s">
        <v>1599</v>
      </c>
      <c r="K744" s="47">
        <v>0</v>
      </c>
      <c r="L744" s="47" t="s">
        <v>1598</v>
      </c>
      <c r="Q744"/>
      <c r="R744"/>
    </row>
    <row r="745" spans="1:18" x14ac:dyDescent="0.35">
      <c r="A745" s="47">
        <v>1</v>
      </c>
      <c r="B745" s="47">
        <v>2506</v>
      </c>
      <c r="C745" s="47" t="s">
        <v>667</v>
      </c>
      <c r="D745" s="48">
        <v>45427</v>
      </c>
      <c r="E745" s="48">
        <v>45427</v>
      </c>
      <c r="F745" s="47">
        <v>1</v>
      </c>
      <c r="G745" s="49">
        <v>0</v>
      </c>
      <c r="H745" s="48">
        <v>45427</v>
      </c>
      <c r="I745" s="47" t="s">
        <v>1601</v>
      </c>
      <c r="J745" s="47" t="s">
        <v>1599</v>
      </c>
      <c r="K745" s="47">
        <v>0</v>
      </c>
      <c r="L745" s="47" t="s">
        <v>1598</v>
      </c>
      <c r="Q745"/>
      <c r="R745"/>
    </row>
    <row r="746" spans="1:18" x14ac:dyDescent="0.35">
      <c r="A746" s="47">
        <v>1</v>
      </c>
      <c r="B746" s="47">
        <v>2770</v>
      </c>
      <c r="C746" s="47" t="s">
        <v>874</v>
      </c>
      <c r="D746" s="48">
        <v>45427</v>
      </c>
      <c r="E746" s="48">
        <v>45427</v>
      </c>
      <c r="F746" s="47">
        <v>1</v>
      </c>
      <c r="G746" s="49">
        <v>0</v>
      </c>
      <c r="H746" s="48">
        <v>45427</v>
      </c>
      <c r="I746" s="47" t="s">
        <v>1601</v>
      </c>
      <c r="J746" s="47" t="s">
        <v>1599</v>
      </c>
      <c r="K746" s="47">
        <v>0</v>
      </c>
      <c r="L746" s="47" t="s">
        <v>1598</v>
      </c>
      <c r="Q746"/>
      <c r="R746"/>
    </row>
    <row r="747" spans="1:18" x14ac:dyDescent="0.35">
      <c r="A747" s="47">
        <v>1</v>
      </c>
      <c r="B747" s="47">
        <v>2781</v>
      </c>
      <c r="C747" s="47" t="s">
        <v>887</v>
      </c>
      <c r="D747" s="48">
        <v>45427</v>
      </c>
      <c r="E747" s="48">
        <v>45427</v>
      </c>
      <c r="F747" s="47">
        <v>1</v>
      </c>
      <c r="G747" s="49">
        <v>0</v>
      </c>
      <c r="H747" s="48">
        <v>45427</v>
      </c>
      <c r="I747" s="47" t="s">
        <v>1601</v>
      </c>
      <c r="J747" s="47" t="s">
        <v>1599</v>
      </c>
      <c r="K747" s="47">
        <v>0</v>
      </c>
      <c r="L747" s="47" t="s">
        <v>1598</v>
      </c>
      <c r="Q747"/>
      <c r="R747"/>
    </row>
    <row r="748" spans="1:18" x14ac:dyDescent="0.35">
      <c r="A748" s="47">
        <v>1</v>
      </c>
      <c r="B748" s="47">
        <v>4112</v>
      </c>
      <c r="C748" s="47" t="s">
        <v>1109</v>
      </c>
      <c r="D748" s="48">
        <v>45427</v>
      </c>
      <c r="E748" s="48">
        <v>45427</v>
      </c>
      <c r="F748" s="47">
        <v>1</v>
      </c>
      <c r="G748" s="49">
        <v>0</v>
      </c>
      <c r="H748" s="48">
        <v>45427</v>
      </c>
      <c r="I748" s="47" t="s">
        <v>1601</v>
      </c>
      <c r="J748" s="47" t="s">
        <v>1599</v>
      </c>
      <c r="K748" s="47">
        <v>0</v>
      </c>
      <c r="L748" s="47" t="s">
        <v>1598</v>
      </c>
      <c r="Q748"/>
      <c r="R748"/>
    </row>
    <row r="749" spans="1:18" x14ac:dyDescent="0.35">
      <c r="A749" s="47">
        <v>1</v>
      </c>
      <c r="B749" s="47">
        <v>4208</v>
      </c>
      <c r="C749" s="47" t="s">
        <v>1149</v>
      </c>
      <c r="D749" s="48">
        <v>45427</v>
      </c>
      <c r="E749" s="48">
        <v>45427</v>
      </c>
      <c r="F749" s="47">
        <v>1</v>
      </c>
      <c r="G749" s="49">
        <v>0</v>
      </c>
      <c r="H749" s="48">
        <v>45427</v>
      </c>
      <c r="I749" s="47" t="s">
        <v>1601</v>
      </c>
      <c r="J749" s="47" t="s">
        <v>1599</v>
      </c>
      <c r="K749" s="47">
        <v>0</v>
      </c>
      <c r="L749" s="47" t="s">
        <v>1598</v>
      </c>
      <c r="Q749"/>
      <c r="R749"/>
    </row>
    <row r="750" spans="1:18" x14ac:dyDescent="0.35">
      <c r="A750" s="47">
        <v>1</v>
      </c>
      <c r="B750" s="47">
        <v>4212</v>
      </c>
      <c r="C750" s="47" t="s">
        <v>1152</v>
      </c>
      <c r="D750" s="48">
        <v>45427</v>
      </c>
      <c r="E750" s="48">
        <v>45427</v>
      </c>
      <c r="F750" s="47">
        <v>1</v>
      </c>
      <c r="G750" s="49">
        <v>0</v>
      </c>
      <c r="H750" s="48">
        <v>45427</v>
      </c>
      <c r="I750" s="47" t="s">
        <v>1601</v>
      </c>
      <c r="J750" s="47" t="s">
        <v>1599</v>
      </c>
      <c r="K750" s="47">
        <v>0</v>
      </c>
      <c r="L750" s="47" t="s">
        <v>1598</v>
      </c>
      <c r="Q750"/>
      <c r="R750"/>
    </row>
    <row r="751" spans="1:18" x14ac:dyDescent="0.35">
      <c r="A751" s="47">
        <v>1</v>
      </c>
      <c r="B751" s="47">
        <v>2098</v>
      </c>
      <c r="C751" s="47" t="s">
        <v>394</v>
      </c>
      <c r="D751" s="48">
        <v>45425</v>
      </c>
      <c r="E751" s="48">
        <v>45425</v>
      </c>
      <c r="F751" s="47">
        <v>3</v>
      </c>
      <c r="G751" s="49">
        <v>0</v>
      </c>
      <c r="H751" s="48">
        <v>45427</v>
      </c>
      <c r="I751" s="47" t="s">
        <v>1601</v>
      </c>
      <c r="J751" s="47" t="s">
        <v>1599</v>
      </c>
      <c r="K751" s="47">
        <v>0</v>
      </c>
      <c r="L751" s="47" t="s">
        <v>1598</v>
      </c>
      <c r="Q751"/>
      <c r="R751"/>
    </row>
    <row r="752" spans="1:18" x14ac:dyDescent="0.35">
      <c r="A752" s="47">
        <v>1</v>
      </c>
      <c r="B752" s="47">
        <v>2052</v>
      </c>
      <c r="C752" s="47" t="s">
        <v>342</v>
      </c>
      <c r="D752" s="48">
        <v>45427</v>
      </c>
      <c r="E752" s="48">
        <v>45427</v>
      </c>
      <c r="F752" s="47">
        <v>1</v>
      </c>
      <c r="G752" s="49">
        <v>0</v>
      </c>
      <c r="H752" s="48">
        <v>45427</v>
      </c>
      <c r="I752" s="47" t="s">
        <v>1600</v>
      </c>
      <c r="J752" s="47" t="s">
        <v>1599</v>
      </c>
      <c r="K752" s="47">
        <v>0</v>
      </c>
      <c r="L752" s="47" t="s">
        <v>1598</v>
      </c>
      <c r="Q752"/>
      <c r="R752"/>
    </row>
    <row r="753" spans="1:18" x14ac:dyDescent="0.35">
      <c r="A753" s="47">
        <v>1</v>
      </c>
      <c r="B753" s="47">
        <v>2063</v>
      </c>
      <c r="C753" s="47" t="s">
        <v>355</v>
      </c>
      <c r="D753" s="48">
        <v>45427</v>
      </c>
      <c r="E753" s="48">
        <v>45427</v>
      </c>
      <c r="F753" s="47">
        <v>1</v>
      </c>
      <c r="G753" s="49">
        <v>0</v>
      </c>
      <c r="H753" s="48">
        <v>45427</v>
      </c>
      <c r="I753" s="47" t="s">
        <v>1600</v>
      </c>
      <c r="J753" s="47" t="s">
        <v>1599</v>
      </c>
      <c r="K753" s="47">
        <v>0</v>
      </c>
      <c r="L753" s="47" t="s">
        <v>1598</v>
      </c>
      <c r="Q753"/>
      <c r="R753"/>
    </row>
    <row r="754" spans="1:18" x14ac:dyDescent="0.35">
      <c r="A754" s="47">
        <v>1</v>
      </c>
      <c r="B754" s="47">
        <v>2114</v>
      </c>
      <c r="C754" s="47" t="s">
        <v>409</v>
      </c>
      <c r="D754" s="48">
        <v>45427</v>
      </c>
      <c r="E754" s="48">
        <v>45427</v>
      </c>
      <c r="F754" s="47">
        <v>1</v>
      </c>
      <c r="G754" s="49">
        <v>0</v>
      </c>
      <c r="H754" s="48">
        <v>45427</v>
      </c>
      <c r="I754" s="47" t="s">
        <v>1600</v>
      </c>
      <c r="J754" s="47" t="s">
        <v>1599</v>
      </c>
      <c r="K754" s="47">
        <v>0</v>
      </c>
      <c r="L754" s="47" t="s">
        <v>1598</v>
      </c>
      <c r="Q754"/>
      <c r="R754"/>
    </row>
    <row r="755" spans="1:18" x14ac:dyDescent="0.35">
      <c r="A755" s="47">
        <v>1</v>
      </c>
      <c r="B755" s="47">
        <v>2171</v>
      </c>
      <c r="C755" s="47" t="s">
        <v>1564</v>
      </c>
      <c r="D755" s="48">
        <v>45427</v>
      </c>
      <c r="E755" s="48">
        <v>45427</v>
      </c>
      <c r="F755" s="47">
        <v>1</v>
      </c>
      <c r="G755" s="49">
        <v>0</v>
      </c>
      <c r="H755" s="48">
        <v>45427</v>
      </c>
      <c r="I755" s="47" t="s">
        <v>1600</v>
      </c>
      <c r="J755" s="47" t="s">
        <v>1599</v>
      </c>
      <c r="K755" s="47">
        <v>0</v>
      </c>
      <c r="L755" s="47" t="s">
        <v>1598</v>
      </c>
      <c r="Q755"/>
      <c r="R755"/>
    </row>
    <row r="756" spans="1:18" x14ac:dyDescent="0.35">
      <c r="A756" s="47">
        <v>1</v>
      </c>
      <c r="B756" s="47">
        <v>2308</v>
      </c>
      <c r="C756" s="47" t="s">
        <v>563</v>
      </c>
      <c r="D756" s="48">
        <v>45427</v>
      </c>
      <c r="E756" s="48">
        <v>45427</v>
      </c>
      <c r="F756" s="47">
        <v>1</v>
      </c>
      <c r="G756" s="49">
        <v>0</v>
      </c>
      <c r="H756" s="48">
        <v>45427</v>
      </c>
      <c r="I756" s="47" t="s">
        <v>1600</v>
      </c>
      <c r="J756" s="47" t="s">
        <v>1599</v>
      </c>
      <c r="K756" s="47">
        <v>0</v>
      </c>
      <c r="L756" s="47" t="s">
        <v>1598</v>
      </c>
      <c r="Q756"/>
      <c r="R756"/>
    </row>
    <row r="757" spans="1:18" x14ac:dyDescent="0.35">
      <c r="A757" s="47">
        <v>1</v>
      </c>
      <c r="B757" s="47">
        <v>2340</v>
      </c>
      <c r="C757" s="47" t="s">
        <v>1609</v>
      </c>
      <c r="D757" s="48">
        <v>45427</v>
      </c>
      <c r="E757" s="48">
        <v>45427</v>
      </c>
      <c r="F757" s="47">
        <v>1</v>
      </c>
      <c r="G757" s="49">
        <v>0</v>
      </c>
      <c r="H757" s="48">
        <v>45427</v>
      </c>
      <c r="I757" s="47" t="s">
        <v>1600</v>
      </c>
      <c r="J757" s="47" t="s">
        <v>1599</v>
      </c>
      <c r="K757" s="47">
        <v>0</v>
      </c>
      <c r="L757" s="47" t="s">
        <v>1598</v>
      </c>
      <c r="Q757"/>
      <c r="R757"/>
    </row>
    <row r="758" spans="1:18" x14ac:dyDescent="0.35">
      <c r="A758" s="47">
        <v>1</v>
      </c>
      <c r="B758" s="47">
        <v>2342</v>
      </c>
      <c r="C758" s="47" t="s">
        <v>592</v>
      </c>
      <c r="D758" s="48">
        <v>45427</v>
      </c>
      <c r="E758" s="48">
        <v>45427</v>
      </c>
      <c r="F758" s="47">
        <v>1</v>
      </c>
      <c r="G758" s="49">
        <v>0</v>
      </c>
      <c r="H758" s="48">
        <v>45427</v>
      </c>
      <c r="I758" s="47" t="s">
        <v>1600</v>
      </c>
      <c r="J758" s="47" t="s">
        <v>1599</v>
      </c>
      <c r="K758" s="47">
        <v>0</v>
      </c>
      <c r="L758" s="47" t="s">
        <v>1598</v>
      </c>
      <c r="Q758"/>
      <c r="R758"/>
    </row>
    <row r="759" spans="1:18" x14ac:dyDescent="0.35">
      <c r="A759" s="47">
        <v>1</v>
      </c>
      <c r="B759" s="47">
        <v>2386</v>
      </c>
      <c r="C759" s="47" t="s">
        <v>635</v>
      </c>
      <c r="D759" s="48">
        <v>45427</v>
      </c>
      <c r="E759" s="48">
        <v>45427</v>
      </c>
      <c r="F759" s="47">
        <v>1</v>
      </c>
      <c r="G759" s="49">
        <v>0</v>
      </c>
      <c r="H759" s="48">
        <v>45427</v>
      </c>
      <c r="I759" s="47" t="s">
        <v>1600</v>
      </c>
      <c r="J759" s="47" t="s">
        <v>1599</v>
      </c>
      <c r="K759" s="47">
        <v>0</v>
      </c>
      <c r="L759" s="47" t="s">
        <v>1598</v>
      </c>
      <c r="Q759"/>
      <c r="R759"/>
    </row>
    <row r="760" spans="1:18" x14ac:dyDescent="0.35">
      <c r="A760" s="47">
        <v>1</v>
      </c>
      <c r="B760" s="47">
        <v>2396</v>
      </c>
      <c r="C760" s="47" t="s">
        <v>644</v>
      </c>
      <c r="D760" s="48">
        <v>45427</v>
      </c>
      <c r="E760" s="48">
        <v>45427</v>
      </c>
      <c r="F760" s="47">
        <v>1</v>
      </c>
      <c r="G760" s="49">
        <v>0</v>
      </c>
      <c r="H760" s="48">
        <v>45427</v>
      </c>
      <c r="I760" s="47" t="s">
        <v>1600</v>
      </c>
      <c r="J760" s="47" t="s">
        <v>1599</v>
      </c>
      <c r="K760" s="47">
        <v>0</v>
      </c>
      <c r="L760" s="47" t="s">
        <v>1598</v>
      </c>
      <c r="Q760"/>
      <c r="R760"/>
    </row>
    <row r="761" spans="1:18" x14ac:dyDescent="0.35">
      <c r="A761" s="47">
        <v>1</v>
      </c>
      <c r="B761" s="47">
        <v>2740</v>
      </c>
      <c r="C761" s="47" t="s">
        <v>856</v>
      </c>
      <c r="D761" s="48">
        <v>45427</v>
      </c>
      <c r="E761" s="48">
        <v>45427</v>
      </c>
      <c r="F761" s="47">
        <v>1</v>
      </c>
      <c r="G761" s="49">
        <v>0</v>
      </c>
      <c r="H761" s="48">
        <v>45427</v>
      </c>
      <c r="I761" s="47" t="s">
        <v>1600</v>
      </c>
      <c r="J761" s="47" t="s">
        <v>1599</v>
      </c>
      <c r="K761" s="47">
        <v>0</v>
      </c>
      <c r="L761" s="47" t="s">
        <v>1598</v>
      </c>
      <c r="Q761"/>
      <c r="R761"/>
    </row>
    <row r="762" spans="1:18" x14ac:dyDescent="0.35">
      <c r="A762" s="47">
        <v>1</v>
      </c>
      <c r="B762" s="47">
        <v>2792</v>
      </c>
      <c r="C762" s="47" t="s">
        <v>897</v>
      </c>
      <c r="D762" s="48">
        <v>45427</v>
      </c>
      <c r="E762" s="48">
        <v>45427</v>
      </c>
      <c r="F762" s="47">
        <v>1</v>
      </c>
      <c r="G762" s="49">
        <v>0</v>
      </c>
      <c r="H762" s="48">
        <v>45427</v>
      </c>
      <c r="I762" s="47" t="s">
        <v>1600</v>
      </c>
      <c r="J762" s="47" t="s">
        <v>1599</v>
      </c>
      <c r="K762" s="47">
        <v>0</v>
      </c>
      <c r="L762" s="47" t="s">
        <v>1598</v>
      </c>
      <c r="Q762"/>
      <c r="R762"/>
    </row>
    <row r="763" spans="1:18" x14ac:dyDescent="0.35">
      <c r="A763" s="47">
        <v>1</v>
      </c>
      <c r="B763" s="47">
        <v>3181</v>
      </c>
      <c r="C763" s="47" t="s">
        <v>1042</v>
      </c>
      <c r="D763" s="48">
        <v>45427</v>
      </c>
      <c r="E763" s="48">
        <v>45427</v>
      </c>
      <c r="F763" s="47">
        <v>1</v>
      </c>
      <c r="G763" s="49">
        <v>0</v>
      </c>
      <c r="H763" s="48">
        <v>45427</v>
      </c>
      <c r="I763" s="47" t="s">
        <v>1600</v>
      </c>
      <c r="J763" s="47" t="s">
        <v>1599</v>
      </c>
      <c r="K763" s="47">
        <v>0</v>
      </c>
      <c r="L763" s="47" t="s">
        <v>1598</v>
      </c>
      <c r="Q763"/>
      <c r="R763"/>
    </row>
    <row r="764" spans="1:18" x14ac:dyDescent="0.35">
      <c r="A764" s="47">
        <v>1</v>
      </c>
      <c r="B764" s="47">
        <v>2048</v>
      </c>
      <c r="C764" s="47" t="s">
        <v>337</v>
      </c>
      <c r="D764" s="48">
        <v>45426</v>
      </c>
      <c r="E764" s="48">
        <v>45426</v>
      </c>
      <c r="F764" s="47">
        <v>2</v>
      </c>
      <c r="G764" s="49">
        <v>0</v>
      </c>
      <c r="H764" s="48">
        <v>45427</v>
      </c>
      <c r="I764" s="47" t="s">
        <v>1600</v>
      </c>
      <c r="J764" s="47" t="s">
        <v>1599</v>
      </c>
      <c r="K764" s="47">
        <v>0</v>
      </c>
      <c r="L764" s="47" t="s">
        <v>1598</v>
      </c>
      <c r="Q764"/>
      <c r="R764"/>
    </row>
    <row r="765" spans="1:18" x14ac:dyDescent="0.35">
      <c r="A765" s="47">
        <v>1</v>
      </c>
      <c r="B765" s="47">
        <v>2085</v>
      </c>
      <c r="C765" s="47" t="s">
        <v>377</v>
      </c>
      <c r="D765" s="48">
        <v>45426</v>
      </c>
      <c r="E765" s="48">
        <v>45426</v>
      </c>
      <c r="F765" s="47">
        <v>2</v>
      </c>
      <c r="G765" s="49">
        <v>0</v>
      </c>
      <c r="H765" s="48">
        <v>45427</v>
      </c>
      <c r="I765" s="47" t="s">
        <v>1600</v>
      </c>
      <c r="J765" s="47" t="s">
        <v>1599</v>
      </c>
      <c r="K765" s="47">
        <v>0</v>
      </c>
      <c r="L765" s="47" t="s">
        <v>1598</v>
      </c>
      <c r="Q765"/>
      <c r="R765"/>
    </row>
    <row r="766" spans="1:18" x14ac:dyDescent="0.35">
      <c r="A766" s="47">
        <v>1</v>
      </c>
      <c r="B766" s="47">
        <v>2154</v>
      </c>
      <c r="C766" s="47" t="s">
        <v>451</v>
      </c>
      <c r="D766" s="48">
        <v>45426</v>
      </c>
      <c r="E766" s="48">
        <v>45426</v>
      </c>
      <c r="F766" s="47">
        <v>2</v>
      </c>
      <c r="G766" s="49">
        <v>0</v>
      </c>
      <c r="H766" s="48">
        <v>45427</v>
      </c>
      <c r="I766" s="47" t="s">
        <v>1600</v>
      </c>
      <c r="J766" s="47" t="s">
        <v>1599</v>
      </c>
      <c r="K766" s="47">
        <v>0</v>
      </c>
      <c r="L766" s="47" t="s">
        <v>1598</v>
      </c>
      <c r="Q766"/>
      <c r="R766"/>
    </row>
    <row r="767" spans="1:18" x14ac:dyDescent="0.35">
      <c r="A767" s="47">
        <v>1</v>
      </c>
      <c r="B767" s="47">
        <v>2362</v>
      </c>
      <c r="C767" s="47" t="s">
        <v>610</v>
      </c>
      <c r="D767" s="48">
        <v>45426</v>
      </c>
      <c r="E767" s="48">
        <v>45426</v>
      </c>
      <c r="F767" s="47">
        <v>2</v>
      </c>
      <c r="G767" s="49">
        <v>0</v>
      </c>
      <c r="H767" s="48">
        <v>45427</v>
      </c>
      <c r="I767" s="47" t="s">
        <v>1600</v>
      </c>
      <c r="J767" s="47" t="s">
        <v>1599</v>
      </c>
      <c r="K767" s="47">
        <v>0</v>
      </c>
      <c r="L767" s="47" t="s">
        <v>1598</v>
      </c>
      <c r="Q767"/>
      <c r="R767"/>
    </row>
    <row r="768" spans="1:18" x14ac:dyDescent="0.35">
      <c r="A768" s="47">
        <v>1</v>
      </c>
      <c r="B768" s="47">
        <v>2793</v>
      </c>
      <c r="C768" s="47" t="s">
        <v>898</v>
      </c>
      <c r="D768" s="48">
        <v>45426</v>
      </c>
      <c r="E768" s="48">
        <v>45426</v>
      </c>
      <c r="F768" s="47">
        <v>2</v>
      </c>
      <c r="G768" s="49">
        <v>0</v>
      </c>
      <c r="H768" s="48">
        <v>45427</v>
      </c>
      <c r="I768" s="47" t="s">
        <v>1600</v>
      </c>
      <c r="J768" s="47" t="s">
        <v>1599</v>
      </c>
      <c r="K768" s="47">
        <v>0</v>
      </c>
      <c r="L768" s="47" t="s">
        <v>1598</v>
      </c>
      <c r="Q768"/>
      <c r="R768"/>
    </row>
    <row r="769" spans="1:18" x14ac:dyDescent="0.35">
      <c r="A769" s="47">
        <v>1</v>
      </c>
      <c r="B769" s="47">
        <v>2349</v>
      </c>
      <c r="C769" s="47" t="s">
        <v>598</v>
      </c>
      <c r="D769" s="48">
        <v>45425</v>
      </c>
      <c r="E769" s="48">
        <v>45425</v>
      </c>
      <c r="F769" s="47">
        <v>3</v>
      </c>
      <c r="G769" s="49">
        <v>0</v>
      </c>
      <c r="H769" s="48">
        <v>45427</v>
      </c>
      <c r="I769" s="47" t="s">
        <v>1600</v>
      </c>
      <c r="J769" s="47" t="s">
        <v>1599</v>
      </c>
      <c r="K769" s="47">
        <v>0</v>
      </c>
      <c r="L769" s="47" t="s">
        <v>1598</v>
      </c>
      <c r="Q769"/>
      <c r="R769"/>
    </row>
    <row r="770" spans="1:18" x14ac:dyDescent="0.35">
      <c r="A770" s="47">
        <v>1</v>
      </c>
      <c r="B770" s="47">
        <v>2366</v>
      </c>
      <c r="C770" s="47" t="s">
        <v>614</v>
      </c>
      <c r="D770" s="48">
        <v>45425</v>
      </c>
      <c r="E770" s="48">
        <v>45425</v>
      </c>
      <c r="F770" s="47">
        <v>3</v>
      </c>
      <c r="G770" s="49">
        <v>0</v>
      </c>
      <c r="H770" s="48">
        <v>45427</v>
      </c>
      <c r="I770" s="47" t="s">
        <v>1600</v>
      </c>
      <c r="J770" s="47" t="s">
        <v>1599</v>
      </c>
      <c r="K770" s="47">
        <v>0</v>
      </c>
      <c r="L770" s="47" t="s">
        <v>1598</v>
      </c>
      <c r="Q770"/>
      <c r="R770"/>
    </row>
    <row r="771" spans="1:18" x14ac:dyDescent="0.35">
      <c r="A771" s="47">
        <v>1</v>
      </c>
      <c r="B771" s="47">
        <v>2542</v>
      </c>
      <c r="C771" s="47" t="s">
        <v>732</v>
      </c>
      <c r="D771" s="48">
        <v>45413</v>
      </c>
      <c r="E771" s="48">
        <v>45413</v>
      </c>
      <c r="F771" s="47">
        <v>15</v>
      </c>
      <c r="G771" s="49">
        <v>0</v>
      </c>
      <c r="H771" s="48">
        <v>45427</v>
      </c>
      <c r="I771" s="47" t="s">
        <v>1600</v>
      </c>
      <c r="J771" s="47" t="s">
        <v>1599</v>
      </c>
      <c r="K771" s="47">
        <v>0</v>
      </c>
      <c r="L771" s="47" t="s">
        <v>1598</v>
      </c>
      <c r="Q771"/>
      <c r="R771"/>
    </row>
    <row r="772" spans="1:18" x14ac:dyDescent="0.35">
      <c r="A772" s="47">
        <v>1</v>
      </c>
      <c r="B772" s="47">
        <v>2775</v>
      </c>
      <c r="C772" s="47" t="s">
        <v>881</v>
      </c>
      <c r="D772" s="48">
        <v>45413</v>
      </c>
      <c r="E772" s="48">
        <v>45413</v>
      </c>
      <c r="F772" s="47">
        <v>15</v>
      </c>
      <c r="G772" s="49">
        <v>0</v>
      </c>
      <c r="H772" s="48">
        <v>45427</v>
      </c>
      <c r="I772" s="47" t="s">
        <v>1600</v>
      </c>
      <c r="J772" s="47" t="s">
        <v>1599</v>
      </c>
      <c r="K772" s="47">
        <v>0</v>
      </c>
      <c r="L772" s="47" t="s">
        <v>1598</v>
      </c>
      <c r="Q772"/>
      <c r="R772"/>
    </row>
    <row r="773" spans="1:18" x14ac:dyDescent="0.35">
      <c r="A773" s="47">
        <v>1</v>
      </c>
      <c r="B773" s="47">
        <v>2120</v>
      </c>
      <c r="C773" s="47" t="s">
        <v>414</v>
      </c>
      <c r="D773" s="48">
        <v>45426</v>
      </c>
      <c r="E773" s="48">
        <v>45426</v>
      </c>
      <c r="F773" s="47">
        <v>1</v>
      </c>
      <c r="G773" s="49">
        <v>0</v>
      </c>
      <c r="H773" s="48">
        <v>45426</v>
      </c>
      <c r="I773" s="47" t="s">
        <v>1600</v>
      </c>
      <c r="J773" s="47" t="s">
        <v>1599</v>
      </c>
      <c r="L773" s="47" t="s">
        <v>1598</v>
      </c>
      <c r="Q773"/>
      <c r="R773"/>
    </row>
    <row r="774" spans="1:18" x14ac:dyDescent="0.35">
      <c r="A774" s="47">
        <v>1</v>
      </c>
      <c r="B774" s="47">
        <v>2542</v>
      </c>
      <c r="C774" s="47" t="s">
        <v>732</v>
      </c>
      <c r="D774" s="48">
        <v>45428</v>
      </c>
      <c r="E774" s="48">
        <v>45428</v>
      </c>
      <c r="F774" s="47">
        <v>1</v>
      </c>
      <c r="G774" s="49">
        <v>0</v>
      </c>
      <c r="H774" s="48">
        <v>45428</v>
      </c>
      <c r="I774" s="47" t="s">
        <v>1600</v>
      </c>
      <c r="J774" s="47" t="s">
        <v>1599</v>
      </c>
      <c r="L774" s="47" t="s">
        <v>1598</v>
      </c>
      <c r="Q774"/>
      <c r="R774"/>
    </row>
    <row r="775" spans="1:18" x14ac:dyDescent="0.35">
      <c r="A775" s="47">
        <v>1</v>
      </c>
      <c r="B775" s="47">
        <v>1170</v>
      </c>
      <c r="C775" s="47" t="s">
        <v>115</v>
      </c>
      <c r="D775" s="48">
        <v>45443</v>
      </c>
      <c r="E775" s="48">
        <v>45443</v>
      </c>
      <c r="F775" s="47">
        <v>1</v>
      </c>
      <c r="G775" s="49">
        <v>0</v>
      </c>
      <c r="H775" s="48">
        <v>45443</v>
      </c>
      <c r="I775" s="47" t="s">
        <v>1604</v>
      </c>
      <c r="J775" s="47" t="s">
        <v>1603</v>
      </c>
      <c r="K775" s="47">
        <v>0</v>
      </c>
      <c r="L775" s="47" t="s">
        <v>1598</v>
      </c>
      <c r="Q775"/>
      <c r="R775"/>
    </row>
    <row r="776" spans="1:18" x14ac:dyDescent="0.35">
      <c r="A776" s="47">
        <v>1</v>
      </c>
      <c r="B776" s="47">
        <v>1219</v>
      </c>
      <c r="C776" s="47" t="s">
        <v>181</v>
      </c>
      <c r="D776" s="48">
        <v>45443</v>
      </c>
      <c r="E776" s="48">
        <v>45443</v>
      </c>
      <c r="F776" s="47">
        <v>1</v>
      </c>
      <c r="G776" s="49">
        <v>0</v>
      </c>
      <c r="H776" s="48">
        <v>45443</v>
      </c>
      <c r="I776" s="47" t="s">
        <v>1604</v>
      </c>
      <c r="J776" s="47" t="s">
        <v>1603</v>
      </c>
      <c r="K776" s="47">
        <v>0</v>
      </c>
      <c r="L776" s="47" t="s">
        <v>1598</v>
      </c>
      <c r="Q776"/>
      <c r="R776"/>
    </row>
    <row r="777" spans="1:18" x14ac:dyDescent="0.35">
      <c r="A777" s="47">
        <v>1</v>
      </c>
      <c r="B777" s="47">
        <v>1318</v>
      </c>
      <c r="C777" s="47" t="s">
        <v>209</v>
      </c>
      <c r="D777" s="48">
        <v>45443</v>
      </c>
      <c r="E777" s="48">
        <v>45443</v>
      </c>
      <c r="F777" s="47">
        <v>1</v>
      </c>
      <c r="G777" s="49">
        <v>0</v>
      </c>
      <c r="H777" s="48">
        <v>45443</v>
      </c>
      <c r="I777" s="47" t="s">
        <v>1604</v>
      </c>
      <c r="J777" s="47" t="s">
        <v>1603</v>
      </c>
      <c r="K777" s="47">
        <v>0</v>
      </c>
      <c r="L777" s="47" t="s">
        <v>1598</v>
      </c>
      <c r="Q777"/>
      <c r="R777"/>
    </row>
    <row r="778" spans="1:18" x14ac:dyDescent="0.35">
      <c r="A778" s="47">
        <v>1</v>
      </c>
      <c r="B778" s="47">
        <v>1402</v>
      </c>
      <c r="C778" s="47" t="s">
        <v>244</v>
      </c>
      <c r="D778" s="48">
        <v>45443</v>
      </c>
      <c r="E778" s="48">
        <v>45443</v>
      </c>
      <c r="F778" s="47">
        <v>1</v>
      </c>
      <c r="G778" s="49">
        <v>0</v>
      </c>
      <c r="H778" s="48">
        <v>45443</v>
      </c>
      <c r="I778" s="47" t="s">
        <v>1604</v>
      </c>
      <c r="J778" s="47" t="s">
        <v>1603</v>
      </c>
      <c r="K778" s="47">
        <v>0</v>
      </c>
      <c r="L778" s="47" t="s">
        <v>1598</v>
      </c>
      <c r="Q778"/>
      <c r="R778"/>
    </row>
    <row r="779" spans="1:18" x14ac:dyDescent="0.35">
      <c r="A779" s="47">
        <v>1</v>
      </c>
      <c r="B779" s="47">
        <v>9064</v>
      </c>
      <c r="C779" s="47" t="s">
        <v>1379</v>
      </c>
      <c r="D779" s="48">
        <v>45440</v>
      </c>
      <c r="E779" s="48">
        <v>45440</v>
      </c>
      <c r="F779" s="47">
        <v>4</v>
      </c>
      <c r="G779" s="49">
        <v>0</v>
      </c>
      <c r="H779" s="48">
        <v>45443</v>
      </c>
      <c r="I779" s="47" t="s">
        <v>1604</v>
      </c>
      <c r="J779" s="47" t="s">
        <v>1603</v>
      </c>
      <c r="K779" s="47">
        <v>0</v>
      </c>
      <c r="L779" s="47" t="s">
        <v>1598</v>
      </c>
      <c r="Q779"/>
      <c r="R779"/>
    </row>
    <row r="780" spans="1:18" x14ac:dyDescent="0.35">
      <c r="A780" s="47">
        <v>1</v>
      </c>
      <c r="B780" s="47">
        <v>1111</v>
      </c>
      <c r="C780" s="47" t="s">
        <v>58</v>
      </c>
      <c r="D780" s="48">
        <v>45443</v>
      </c>
      <c r="E780" s="48">
        <v>45443</v>
      </c>
      <c r="F780" s="47">
        <v>1</v>
      </c>
      <c r="G780" s="49">
        <v>0</v>
      </c>
      <c r="H780" s="48">
        <v>45443</v>
      </c>
      <c r="I780" s="47" t="s">
        <v>1600</v>
      </c>
      <c r="J780" s="47" t="s">
        <v>1603</v>
      </c>
      <c r="K780" s="47">
        <v>0</v>
      </c>
      <c r="L780" s="47" t="s">
        <v>1598</v>
      </c>
      <c r="Q780"/>
      <c r="R780"/>
    </row>
    <row r="781" spans="1:18" x14ac:dyDescent="0.35">
      <c r="A781" s="47">
        <v>1</v>
      </c>
      <c r="B781" s="47">
        <v>1125</v>
      </c>
      <c r="C781" s="47" t="s">
        <v>71</v>
      </c>
      <c r="D781" s="48">
        <v>45443</v>
      </c>
      <c r="E781" s="48">
        <v>45443</v>
      </c>
      <c r="F781" s="47">
        <v>1</v>
      </c>
      <c r="G781" s="49">
        <v>0</v>
      </c>
      <c r="H781" s="48">
        <v>45443</v>
      </c>
      <c r="I781" s="47" t="s">
        <v>1601</v>
      </c>
      <c r="J781" s="47" t="s">
        <v>1603</v>
      </c>
      <c r="K781" s="47">
        <v>0</v>
      </c>
      <c r="L781" s="47" t="s">
        <v>1598</v>
      </c>
      <c r="Q781"/>
      <c r="R781"/>
    </row>
    <row r="782" spans="1:18" x14ac:dyDescent="0.35">
      <c r="A782" s="47">
        <v>1</v>
      </c>
      <c r="B782" s="47">
        <v>1132</v>
      </c>
      <c r="C782" s="47" t="s">
        <v>76</v>
      </c>
      <c r="D782" s="48">
        <v>45443</v>
      </c>
      <c r="E782" s="48">
        <v>45443</v>
      </c>
      <c r="F782" s="47">
        <v>1</v>
      </c>
      <c r="G782" s="49">
        <v>0</v>
      </c>
      <c r="H782" s="48">
        <v>45443</v>
      </c>
      <c r="I782" s="47" t="s">
        <v>1601</v>
      </c>
      <c r="J782" s="47" t="s">
        <v>1603</v>
      </c>
      <c r="K782" s="47">
        <v>0</v>
      </c>
      <c r="L782" s="47" t="s">
        <v>1598</v>
      </c>
      <c r="Q782"/>
      <c r="R782"/>
    </row>
    <row r="783" spans="1:18" x14ac:dyDescent="0.35">
      <c r="A783" s="47">
        <v>1</v>
      </c>
      <c r="B783" s="47">
        <v>1139</v>
      </c>
      <c r="C783" s="47" t="s">
        <v>84</v>
      </c>
      <c r="D783" s="48">
        <v>45443</v>
      </c>
      <c r="E783" s="48">
        <v>45443</v>
      </c>
      <c r="F783" s="47">
        <v>1</v>
      </c>
      <c r="G783" s="49">
        <v>0</v>
      </c>
      <c r="H783" s="48">
        <v>45443</v>
      </c>
      <c r="I783" s="47" t="s">
        <v>1601</v>
      </c>
      <c r="J783" s="47" t="s">
        <v>1603</v>
      </c>
      <c r="K783" s="47">
        <v>0</v>
      </c>
      <c r="L783" s="47" t="s">
        <v>1598</v>
      </c>
      <c r="Q783"/>
      <c r="R783"/>
    </row>
    <row r="784" spans="1:18" x14ac:dyDescent="0.35">
      <c r="A784" s="47">
        <v>1</v>
      </c>
      <c r="B784" s="47">
        <v>1146</v>
      </c>
      <c r="C784" s="47" t="s">
        <v>92</v>
      </c>
      <c r="D784" s="48">
        <v>45443</v>
      </c>
      <c r="E784" s="48">
        <v>45443</v>
      </c>
      <c r="F784" s="47">
        <v>1</v>
      </c>
      <c r="G784" s="49">
        <v>0</v>
      </c>
      <c r="H784" s="48">
        <v>45443</v>
      </c>
      <c r="I784" s="47" t="s">
        <v>1601</v>
      </c>
      <c r="J784" s="47" t="s">
        <v>1603</v>
      </c>
      <c r="K784" s="47">
        <v>0</v>
      </c>
      <c r="L784" s="47" t="s">
        <v>1598</v>
      </c>
      <c r="Q784"/>
      <c r="R784"/>
    </row>
    <row r="785" spans="1:18" x14ac:dyDescent="0.35">
      <c r="A785" s="47">
        <v>1</v>
      </c>
      <c r="B785" s="47">
        <v>1155</v>
      </c>
      <c r="C785" s="47" t="s">
        <v>100</v>
      </c>
      <c r="D785" s="48">
        <v>45443</v>
      </c>
      <c r="E785" s="48">
        <v>45443</v>
      </c>
      <c r="F785" s="47">
        <v>1</v>
      </c>
      <c r="G785" s="49">
        <v>0</v>
      </c>
      <c r="H785" s="48">
        <v>45443</v>
      </c>
      <c r="I785" s="47" t="s">
        <v>1601</v>
      </c>
      <c r="J785" s="47" t="s">
        <v>1603</v>
      </c>
      <c r="K785" s="47">
        <v>0</v>
      </c>
      <c r="L785" s="47" t="s">
        <v>1598</v>
      </c>
      <c r="Q785"/>
      <c r="R785"/>
    </row>
    <row r="786" spans="1:18" x14ac:dyDescent="0.35">
      <c r="A786" s="47">
        <v>1</v>
      </c>
      <c r="B786" s="47">
        <v>1180</v>
      </c>
      <c r="C786" s="47" t="s">
        <v>124</v>
      </c>
      <c r="D786" s="48">
        <v>45443</v>
      </c>
      <c r="E786" s="48">
        <v>45443</v>
      </c>
      <c r="F786" s="47">
        <v>1</v>
      </c>
      <c r="G786" s="49">
        <v>0</v>
      </c>
      <c r="H786" s="48">
        <v>45443</v>
      </c>
      <c r="I786" s="47" t="s">
        <v>1601</v>
      </c>
      <c r="J786" s="47" t="s">
        <v>1603</v>
      </c>
      <c r="K786" s="47">
        <v>0</v>
      </c>
      <c r="L786" s="47" t="s">
        <v>1598</v>
      </c>
      <c r="Q786"/>
      <c r="R786"/>
    </row>
    <row r="787" spans="1:18" x14ac:dyDescent="0.35">
      <c r="A787" s="47">
        <v>1</v>
      </c>
      <c r="B787" s="47">
        <v>1183</v>
      </c>
      <c r="C787" s="47" t="s">
        <v>129</v>
      </c>
      <c r="D787" s="48">
        <v>45443</v>
      </c>
      <c r="E787" s="48">
        <v>45443</v>
      </c>
      <c r="F787" s="47">
        <v>1</v>
      </c>
      <c r="G787" s="49">
        <v>0</v>
      </c>
      <c r="H787" s="48">
        <v>45443</v>
      </c>
      <c r="I787" s="47" t="s">
        <v>1601</v>
      </c>
      <c r="J787" s="47" t="s">
        <v>1603</v>
      </c>
      <c r="K787" s="47">
        <v>0</v>
      </c>
      <c r="L787" s="47" t="s">
        <v>1598</v>
      </c>
      <c r="Q787"/>
      <c r="R787"/>
    </row>
    <row r="788" spans="1:18" x14ac:dyDescent="0.35">
      <c r="A788" s="47">
        <v>1</v>
      </c>
      <c r="B788" s="47">
        <v>1189</v>
      </c>
      <c r="C788" s="47" t="s">
        <v>136</v>
      </c>
      <c r="D788" s="48">
        <v>45443</v>
      </c>
      <c r="E788" s="48">
        <v>45443</v>
      </c>
      <c r="F788" s="47">
        <v>1</v>
      </c>
      <c r="G788" s="49">
        <v>0</v>
      </c>
      <c r="H788" s="48">
        <v>45443</v>
      </c>
      <c r="I788" s="47" t="s">
        <v>1601</v>
      </c>
      <c r="J788" s="47" t="s">
        <v>1603</v>
      </c>
      <c r="K788" s="47">
        <v>0</v>
      </c>
      <c r="L788" s="47" t="s">
        <v>1598</v>
      </c>
      <c r="Q788"/>
      <c r="R788"/>
    </row>
    <row r="789" spans="1:18" x14ac:dyDescent="0.35">
      <c r="A789" s="47">
        <v>1</v>
      </c>
      <c r="B789" s="47">
        <v>1191</v>
      </c>
      <c r="C789" s="47" t="s">
        <v>138</v>
      </c>
      <c r="D789" s="48">
        <v>45443</v>
      </c>
      <c r="E789" s="48">
        <v>45443</v>
      </c>
      <c r="F789" s="47">
        <v>1</v>
      </c>
      <c r="G789" s="49">
        <v>0</v>
      </c>
      <c r="H789" s="48">
        <v>45443</v>
      </c>
      <c r="I789" s="47" t="s">
        <v>1601</v>
      </c>
      <c r="J789" s="47" t="s">
        <v>1603</v>
      </c>
      <c r="K789" s="47">
        <v>0</v>
      </c>
      <c r="L789" s="47" t="s">
        <v>1598</v>
      </c>
      <c r="Q789"/>
      <c r="R789"/>
    </row>
    <row r="790" spans="1:18" x14ac:dyDescent="0.35">
      <c r="A790" s="47">
        <v>1</v>
      </c>
      <c r="B790" s="47">
        <v>1196</v>
      </c>
      <c r="C790" s="47" t="s">
        <v>146</v>
      </c>
      <c r="D790" s="48">
        <v>45443</v>
      </c>
      <c r="E790" s="48">
        <v>45443</v>
      </c>
      <c r="F790" s="47">
        <v>1</v>
      </c>
      <c r="G790" s="49">
        <v>0</v>
      </c>
      <c r="H790" s="48">
        <v>45443</v>
      </c>
      <c r="I790" s="47" t="s">
        <v>1601</v>
      </c>
      <c r="J790" s="47" t="s">
        <v>1603</v>
      </c>
      <c r="K790" s="47">
        <v>0</v>
      </c>
      <c r="L790" s="47" t="s">
        <v>1598</v>
      </c>
      <c r="Q790"/>
      <c r="R790"/>
    </row>
    <row r="791" spans="1:18" x14ac:dyDescent="0.35">
      <c r="A791" s="47">
        <v>1</v>
      </c>
      <c r="B791" s="47">
        <v>1200</v>
      </c>
      <c r="C791" s="47" t="s">
        <v>151</v>
      </c>
      <c r="D791" s="48">
        <v>45443</v>
      </c>
      <c r="E791" s="48">
        <v>45443</v>
      </c>
      <c r="F791" s="47">
        <v>1</v>
      </c>
      <c r="G791" s="49">
        <v>0</v>
      </c>
      <c r="H791" s="48">
        <v>45443</v>
      </c>
      <c r="I791" s="47" t="s">
        <v>1601</v>
      </c>
      <c r="J791" s="47" t="s">
        <v>1603</v>
      </c>
      <c r="K791" s="47">
        <v>0</v>
      </c>
      <c r="L791" s="47" t="s">
        <v>1598</v>
      </c>
      <c r="Q791"/>
      <c r="R791"/>
    </row>
    <row r="792" spans="1:18" x14ac:dyDescent="0.35">
      <c r="A792" s="47">
        <v>1</v>
      </c>
      <c r="B792" s="47">
        <v>1205</v>
      </c>
      <c r="C792" s="47" t="s">
        <v>158</v>
      </c>
      <c r="D792" s="48">
        <v>45443</v>
      </c>
      <c r="E792" s="48">
        <v>45443</v>
      </c>
      <c r="F792" s="47">
        <v>1</v>
      </c>
      <c r="G792" s="49">
        <v>0</v>
      </c>
      <c r="H792" s="48">
        <v>45443</v>
      </c>
      <c r="I792" s="47" t="s">
        <v>1601</v>
      </c>
      <c r="J792" s="47" t="s">
        <v>1603</v>
      </c>
      <c r="K792" s="47">
        <v>0</v>
      </c>
      <c r="L792" s="47" t="s">
        <v>1598</v>
      </c>
      <c r="Q792"/>
      <c r="R792"/>
    </row>
    <row r="793" spans="1:18" x14ac:dyDescent="0.35">
      <c r="A793" s="47">
        <v>1</v>
      </c>
      <c r="B793" s="47">
        <v>1227</v>
      </c>
      <c r="C793" s="47" t="s">
        <v>1392</v>
      </c>
      <c r="D793" s="48">
        <v>45443</v>
      </c>
      <c r="E793" s="48">
        <v>45443</v>
      </c>
      <c r="F793" s="47">
        <v>1</v>
      </c>
      <c r="G793" s="49">
        <v>0</v>
      </c>
      <c r="H793" s="48">
        <v>45443</v>
      </c>
      <c r="I793" s="47" t="s">
        <v>1601</v>
      </c>
      <c r="J793" s="47" t="s">
        <v>1603</v>
      </c>
      <c r="K793" s="47">
        <v>0</v>
      </c>
      <c r="L793" s="47" t="s">
        <v>1598</v>
      </c>
      <c r="Q793"/>
      <c r="R793"/>
    </row>
    <row r="794" spans="1:18" x14ac:dyDescent="0.35">
      <c r="A794" s="47">
        <v>1</v>
      </c>
      <c r="B794" s="47">
        <v>1345</v>
      </c>
      <c r="C794" s="47" t="s">
        <v>238</v>
      </c>
      <c r="D794" s="48">
        <v>45443</v>
      </c>
      <c r="E794" s="48">
        <v>45443</v>
      </c>
      <c r="F794" s="47">
        <v>1</v>
      </c>
      <c r="G794" s="49">
        <v>0</v>
      </c>
      <c r="H794" s="48">
        <v>45443</v>
      </c>
      <c r="I794" s="47" t="s">
        <v>1601</v>
      </c>
      <c r="J794" s="47" t="s">
        <v>1603</v>
      </c>
      <c r="K794" s="47">
        <v>0</v>
      </c>
      <c r="L794" s="47" t="s">
        <v>1598</v>
      </c>
      <c r="Q794"/>
      <c r="R794"/>
    </row>
    <row r="795" spans="1:18" x14ac:dyDescent="0.35">
      <c r="A795" s="47">
        <v>1</v>
      </c>
      <c r="B795" s="47">
        <v>1400</v>
      </c>
      <c r="C795" s="47" t="s">
        <v>240</v>
      </c>
      <c r="D795" s="48">
        <v>45443</v>
      </c>
      <c r="E795" s="48">
        <v>45443</v>
      </c>
      <c r="F795" s="47">
        <v>1</v>
      </c>
      <c r="G795" s="49">
        <v>0</v>
      </c>
      <c r="H795" s="48">
        <v>45443</v>
      </c>
      <c r="I795" s="47" t="s">
        <v>1601</v>
      </c>
      <c r="J795" s="47" t="s">
        <v>1603</v>
      </c>
      <c r="K795" s="47">
        <v>0</v>
      </c>
      <c r="L795" s="47" t="s">
        <v>1598</v>
      </c>
      <c r="Q795"/>
      <c r="R795"/>
    </row>
    <row r="796" spans="1:18" x14ac:dyDescent="0.35">
      <c r="A796" s="47">
        <v>1</v>
      </c>
      <c r="B796" s="47">
        <v>1405</v>
      </c>
      <c r="C796" s="47" t="s">
        <v>247</v>
      </c>
      <c r="D796" s="48">
        <v>45443</v>
      </c>
      <c r="E796" s="48">
        <v>45443</v>
      </c>
      <c r="F796" s="47">
        <v>1</v>
      </c>
      <c r="G796" s="49">
        <v>0</v>
      </c>
      <c r="H796" s="48">
        <v>45443</v>
      </c>
      <c r="I796" s="47" t="s">
        <v>1601</v>
      </c>
      <c r="J796" s="47" t="s">
        <v>1603</v>
      </c>
      <c r="K796" s="47">
        <v>0</v>
      </c>
      <c r="L796" s="47" t="s">
        <v>1598</v>
      </c>
      <c r="Q796"/>
      <c r="R796"/>
    </row>
    <row r="797" spans="1:18" x14ac:dyDescent="0.35">
      <c r="A797" s="47">
        <v>1</v>
      </c>
      <c r="B797" s="47">
        <v>1406</v>
      </c>
      <c r="C797" s="47" t="s">
        <v>249</v>
      </c>
      <c r="D797" s="48">
        <v>45443</v>
      </c>
      <c r="E797" s="48">
        <v>45443</v>
      </c>
      <c r="F797" s="47">
        <v>1</v>
      </c>
      <c r="G797" s="49">
        <v>0</v>
      </c>
      <c r="H797" s="48">
        <v>45443</v>
      </c>
      <c r="I797" s="47" t="s">
        <v>1601</v>
      </c>
      <c r="J797" s="47" t="s">
        <v>1603</v>
      </c>
      <c r="K797" s="47">
        <v>0</v>
      </c>
      <c r="L797" s="47" t="s">
        <v>1598</v>
      </c>
      <c r="Q797"/>
      <c r="R797"/>
    </row>
    <row r="798" spans="1:18" x14ac:dyDescent="0.35">
      <c r="A798" s="47">
        <v>1</v>
      </c>
      <c r="B798" s="47">
        <v>1414</v>
      </c>
      <c r="C798" s="47" t="s">
        <v>255</v>
      </c>
      <c r="D798" s="48">
        <v>45443</v>
      </c>
      <c r="E798" s="48">
        <v>45443</v>
      </c>
      <c r="F798" s="47">
        <v>1</v>
      </c>
      <c r="G798" s="49">
        <v>0</v>
      </c>
      <c r="H798" s="48">
        <v>45443</v>
      </c>
      <c r="I798" s="47" t="s">
        <v>1601</v>
      </c>
      <c r="J798" s="47" t="s">
        <v>1603</v>
      </c>
      <c r="K798" s="47">
        <v>0</v>
      </c>
      <c r="L798" s="47" t="s">
        <v>1598</v>
      </c>
      <c r="Q798"/>
      <c r="R798"/>
    </row>
    <row r="799" spans="1:18" x14ac:dyDescent="0.35">
      <c r="A799" s="47">
        <v>1</v>
      </c>
      <c r="B799" s="47">
        <v>1427</v>
      </c>
      <c r="C799" s="47" t="s">
        <v>270</v>
      </c>
      <c r="D799" s="48">
        <v>45443</v>
      </c>
      <c r="E799" s="48">
        <v>45443</v>
      </c>
      <c r="F799" s="47">
        <v>1</v>
      </c>
      <c r="G799" s="49">
        <v>0</v>
      </c>
      <c r="H799" s="48">
        <v>45443</v>
      </c>
      <c r="I799" s="47" t="s">
        <v>1601</v>
      </c>
      <c r="J799" s="47" t="s">
        <v>1603</v>
      </c>
      <c r="K799" s="47">
        <v>0</v>
      </c>
      <c r="L799" s="47" t="s">
        <v>1598</v>
      </c>
      <c r="Q799"/>
      <c r="R799"/>
    </row>
    <row r="800" spans="1:18" x14ac:dyDescent="0.35">
      <c r="A800" s="47">
        <v>1</v>
      </c>
      <c r="B800" s="47">
        <v>3114</v>
      </c>
      <c r="C800" s="47" t="s">
        <v>969</v>
      </c>
      <c r="D800" s="48">
        <v>45443</v>
      </c>
      <c r="E800" s="48">
        <v>45443</v>
      </c>
      <c r="F800" s="47">
        <v>1</v>
      </c>
      <c r="G800" s="49">
        <v>0</v>
      </c>
      <c r="H800" s="48">
        <v>45443</v>
      </c>
      <c r="I800" s="47" t="s">
        <v>1601</v>
      </c>
      <c r="J800" s="47" t="s">
        <v>1603</v>
      </c>
      <c r="K800" s="47">
        <v>0</v>
      </c>
      <c r="L800" s="47" t="s">
        <v>1598</v>
      </c>
      <c r="Q800"/>
      <c r="R800"/>
    </row>
    <row r="801" spans="1:18" x14ac:dyDescent="0.35">
      <c r="A801" s="47">
        <v>1</v>
      </c>
      <c r="B801" s="47">
        <v>3158</v>
      </c>
      <c r="C801" s="47" t="s">
        <v>1020</v>
      </c>
      <c r="D801" s="48">
        <v>45443</v>
      </c>
      <c r="E801" s="48">
        <v>45443</v>
      </c>
      <c r="F801" s="47">
        <v>1</v>
      </c>
      <c r="G801" s="49">
        <v>0</v>
      </c>
      <c r="H801" s="48">
        <v>45443</v>
      </c>
      <c r="I801" s="47" t="s">
        <v>1601</v>
      </c>
      <c r="J801" s="47" t="s">
        <v>1603</v>
      </c>
      <c r="K801" s="47">
        <v>0</v>
      </c>
      <c r="L801" s="47" t="s">
        <v>1598</v>
      </c>
      <c r="Q801"/>
      <c r="R801"/>
    </row>
    <row r="802" spans="1:18" x14ac:dyDescent="0.35">
      <c r="A802" s="47">
        <v>1</v>
      </c>
      <c r="B802" s="47">
        <v>3182</v>
      </c>
      <c r="C802" s="47" t="s">
        <v>1043</v>
      </c>
      <c r="D802" s="48">
        <v>45443</v>
      </c>
      <c r="E802" s="48">
        <v>45443</v>
      </c>
      <c r="F802" s="47">
        <v>1</v>
      </c>
      <c r="G802" s="49">
        <v>0</v>
      </c>
      <c r="H802" s="48">
        <v>45443</v>
      </c>
      <c r="I802" s="47" t="s">
        <v>1601</v>
      </c>
      <c r="J802" s="47" t="s">
        <v>1603</v>
      </c>
      <c r="K802" s="47">
        <v>0</v>
      </c>
      <c r="L802" s="47" t="s">
        <v>1598</v>
      </c>
      <c r="Q802"/>
      <c r="R802"/>
    </row>
    <row r="803" spans="1:18" x14ac:dyDescent="0.35">
      <c r="A803" s="47">
        <v>1</v>
      </c>
      <c r="B803" s="47">
        <v>1213</v>
      </c>
      <c r="C803" s="47" t="s">
        <v>1612</v>
      </c>
      <c r="D803" s="48">
        <v>45442</v>
      </c>
      <c r="E803" s="48">
        <v>45442</v>
      </c>
      <c r="F803" s="47">
        <v>2</v>
      </c>
      <c r="G803" s="49">
        <v>0</v>
      </c>
      <c r="H803" s="48">
        <v>45443</v>
      </c>
      <c r="I803" s="47" t="s">
        <v>1601</v>
      </c>
      <c r="J803" s="47" t="s">
        <v>1603</v>
      </c>
      <c r="K803" s="47">
        <v>0</v>
      </c>
      <c r="L803" s="47" t="s">
        <v>1598</v>
      </c>
      <c r="Q803"/>
      <c r="R803"/>
    </row>
    <row r="804" spans="1:18" x14ac:dyDescent="0.35">
      <c r="A804" s="47">
        <v>1</v>
      </c>
      <c r="B804" s="47">
        <v>1121</v>
      </c>
      <c r="C804" s="47" t="s">
        <v>68</v>
      </c>
      <c r="D804" s="48">
        <v>45443</v>
      </c>
      <c r="E804" s="48">
        <v>45443</v>
      </c>
      <c r="F804" s="47">
        <v>1</v>
      </c>
      <c r="G804" s="49">
        <v>0</v>
      </c>
      <c r="H804" s="48">
        <v>45443</v>
      </c>
      <c r="I804" s="47" t="s">
        <v>1600</v>
      </c>
      <c r="J804" s="47" t="s">
        <v>1603</v>
      </c>
      <c r="K804" s="47">
        <v>0</v>
      </c>
      <c r="L804" s="47" t="s">
        <v>1598</v>
      </c>
      <c r="Q804"/>
      <c r="R804"/>
    </row>
    <row r="805" spans="1:18" x14ac:dyDescent="0.35">
      <c r="A805" s="47">
        <v>1</v>
      </c>
      <c r="B805" s="47">
        <v>1122</v>
      </c>
      <c r="C805" s="47" t="s">
        <v>69</v>
      </c>
      <c r="D805" s="48">
        <v>45443</v>
      </c>
      <c r="E805" s="48">
        <v>45443</v>
      </c>
      <c r="F805" s="47">
        <v>1</v>
      </c>
      <c r="G805" s="49">
        <v>0</v>
      </c>
      <c r="H805" s="48">
        <v>45443</v>
      </c>
      <c r="I805" s="47" t="s">
        <v>1600</v>
      </c>
      <c r="J805" s="47" t="s">
        <v>1603</v>
      </c>
      <c r="K805" s="47">
        <v>0</v>
      </c>
      <c r="L805" s="47" t="s">
        <v>1598</v>
      </c>
      <c r="Q805"/>
      <c r="R805"/>
    </row>
    <row r="806" spans="1:18" x14ac:dyDescent="0.35">
      <c r="A806" s="47">
        <v>1</v>
      </c>
      <c r="B806" s="47">
        <v>1129</v>
      </c>
      <c r="C806" s="47" t="s">
        <v>74</v>
      </c>
      <c r="D806" s="48">
        <v>45443</v>
      </c>
      <c r="E806" s="48">
        <v>45443</v>
      </c>
      <c r="F806" s="47">
        <v>1</v>
      </c>
      <c r="G806" s="49">
        <v>0</v>
      </c>
      <c r="H806" s="48">
        <v>45443</v>
      </c>
      <c r="I806" s="47" t="s">
        <v>1600</v>
      </c>
      <c r="J806" s="47" t="s">
        <v>1603</v>
      </c>
      <c r="K806" s="47">
        <v>0</v>
      </c>
      <c r="L806" s="47" t="s">
        <v>1598</v>
      </c>
      <c r="Q806"/>
      <c r="R806"/>
    </row>
    <row r="807" spans="1:18" x14ac:dyDescent="0.35">
      <c r="A807" s="47">
        <v>1</v>
      </c>
      <c r="B807" s="47">
        <v>1199</v>
      </c>
      <c r="C807" s="47" t="s">
        <v>149</v>
      </c>
      <c r="D807" s="48">
        <v>45443</v>
      </c>
      <c r="E807" s="48">
        <v>45443</v>
      </c>
      <c r="F807" s="47">
        <v>1</v>
      </c>
      <c r="G807" s="49">
        <v>0</v>
      </c>
      <c r="H807" s="48">
        <v>45443</v>
      </c>
      <c r="I807" s="47" t="s">
        <v>1600</v>
      </c>
      <c r="J807" s="47" t="s">
        <v>1603</v>
      </c>
      <c r="K807" s="47">
        <v>0</v>
      </c>
      <c r="L807" s="47" t="s">
        <v>1598</v>
      </c>
      <c r="Q807"/>
      <c r="R807"/>
    </row>
    <row r="808" spans="1:18" x14ac:dyDescent="0.35">
      <c r="A808" s="47">
        <v>1</v>
      </c>
      <c r="B808" s="47">
        <v>1331</v>
      </c>
      <c r="C808" s="47" t="s">
        <v>222</v>
      </c>
      <c r="D808" s="48">
        <v>45443</v>
      </c>
      <c r="E808" s="48">
        <v>45443</v>
      </c>
      <c r="F808" s="47">
        <v>1</v>
      </c>
      <c r="G808" s="49">
        <v>0</v>
      </c>
      <c r="H808" s="48">
        <v>45443</v>
      </c>
      <c r="I808" s="47" t="s">
        <v>1600</v>
      </c>
      <c r="J808" s="47" t="s">
        <v>1603</v>
      </c>
      <c r="K808" s="47">
        <v>0</v>
      </c>
      <c r="L808" s="47" t="s">
        <v>1598</v>
      </c>
      <c r="Q808"/>
      <c r="R808"/>
    </row>
    <row r="809" spans="1:18" x14ac:dyDescent="0.35">
      <c r="A809" s="47">
        <v>1</v>
      </c>
      <c r="B809" s="47">
        <v>1401</v>
      </c>
      <c r="C809" s="47" t="s">
        <v>243</v>
      </c>
      <c r="D809" s="48">
        <v>45443</v>
      </c>
      <c r="E809" s="48">
        <v>45443</v>
      </c>
      <c r="F809" s="47">
        <v>1</v>
      </c>
      <c r="G809" s="49">
        <v>0</v>
      </c>
      <c r="H809" s="48">
        <v>45443</v>
      </c>
      <c r="I809" s="47" t="s">
        <v>1600</v>
      </c>
      <c r="J809" s="47" t="s">
        <v>1603</v>
      </c>
      <c r="K809" s="47">
        <v>0</v>
      </c>
      <c r="L809" s="47" t="s">
        <v>1598</v>
      </c>
      <c r="Q809"/>
      <c r="R809"/>
    </row>
    <row r="810" spans="1:18" x14ac:dyDescent="0.35">
      <c r="A810" s="47">
        <v>1</v>
      </c>
      <c r="B810" s="47">
        <v>3006</v>
      </c>
      <c r="C810" s="47" t="s">
        <v>918</v>
      </c>
      <c r="D810" s="48">
        <v>45443</v>
      </c>
      <c r="E810" s="48">
        <v>45443</v>
      </c>
      <c r="F810" s="47">
        <v>1</v>
      </c>
      <c r="G810" s="49">
        <v>0</v>
      </c>
      <c r="H810" s="48">
        <v>45443</v>
      </c>
      <c r="I810" s="47" t="s">
        <v>1600</v>
      </c>
      <c r="J810" s="47" t="s">
        <v>1603</v>
      </c>
      <c r="K810" s="47">
        <v>0</v>
      </c>
      <c r="L810" s="47" t="s">
        <v>1598</v>
      </c>
      <c r="Q810"/>
      <c r="R810"/>
    </row>
    <row r="811" spans="1:18" x14ac:dyDescent="0.35">
      <c r="A811" s="47">
        <v>1</v>
      </c>
      <c r="B811" s="47">
        <v>6176</v>
      </c>
      <c r="C811" s="47" t="s">
        <v>1317</v>
      </c>
      <c r="D811" s="48">
        <v>45443</v>
      </c>
      <c r="E811" s="48">
        <v>45443</v>
      </c>
      <c r="F811" s="47">
        <v>1</v>
      </c>
      <c r="G811" s="49">
        <v>0</v>
      </c>
      <c r="H811" s="48">
        <v>45443</v>
      </c>
      <c r="I811" s="47" t="s">
        <v>1600</v>
      </c>
      <c r="J811" s="47" t="s">
        <v>1603</v>
      </c>
      <c r="K811" s="47">
        <v>0</v>
      </c>
      <c r="L811" s="47" t="s">
        <v>1598</v>
      </c>
      <c r="Q811"/>
      <c r="R811"/>
    </row>
    <row r="812" spans="1:18" x14ac:dyDescent="0.35">
      <c r="A812" s="47">
        <v>1</v>
      </c>
      <c r="B812" s="47">
        <v>1196</v>
      </c>
      <c r="C812" s="47" t="s">
        <v>146</v>
      </c>
      <c r="D812" s="48">
        <v>45442</v>
      </c>
      <c r="E812" s="48">
        <v>45442</v>
      </c>
      <c r="F812" s="47">
        <v>1</v>
      </c>
      <c r="G812" s="49">
        <v>0</v>
      </c>
      <c r="H812" s="48">
        <v>45442</v>
      </c>
      <c r="I812" s="47" t="s">
        <v>1600</v>
      </c>
      <c r="J812" s="47" t="s">
        <v>1603</v>
      </c>
      <c r="L812" s="47" t="s">
        <v>1598</v>
      </c>
      <c r="Q812"/>
      <c r="R812"/>
    </row>
    <row r="813" spans="1:18" x14ac:dyDescent="0.35">
      <c r="A813" s="47">
        <v>1</v>
      </c>
      <c r="B813" s="47">
        <v>1219</v>
      </c>
      <c r="C813" s="47" t="s">
        <v>181</v>
      </c>
      <c r="D813" s="48">
        <v>45442</v>
      </c>
      <c r="E813" s="48">
        <v>45442</v>
      </c>
      <c r="F813" s="47">
        <v>1</v>
      </c>
      <c r="G813" s="49">
        <v>0</v>
      </c>
      <c r="H813" s="48">
        <v>45442</v>
      </c>
      <c r="I813" s="47" t="s">
        <v>1601</v>
      </c>
      <c r="J813" s="47" t="s">
        <v>1603</v>
      </c>
      <c r="L813" s="47" t="s">
        <v>1598</v>
      </c>
      <c r="Q813"/>
      <c r="R813"/>
    </row>
    <row r="814" spans="1:18" x14ac:dyDescent="0.35">
      <c r="A814" s="47">
        <v>1</v>
      </c>
      <c r="B814" s="47">
        <v>1138</v>
      </c>
      <c r="C814" s="47" t="s">
        <v>83</v>
      </c>
      <c r="D814" s="48">
        <v>45442</v>
      </c>
      <c r="E814" s="48">
        <v>45442</v>
      </c>
      <c r="F814" s="47">
        <v>2</v>
      </c>
      <c r="G814" s="49">
        <v>0</v>
      </c>
      <c r="H814" s="48">
        <v>45443</v>
      </c>
      <c r="I814" s="47" t="s">
        <v>1601</v>
      </c>
      <c r="J814" s="47" t="s">
        <v>1603</v>
      </c>
      <c r="L814" s="47" t="s">
        <v>1598</v>
      </c>
      <c r="Q814"/>
      <c r="R814"/>
    </row>
    <row r="815" spans="1:18" x14ac:dyDescent="0.35">
      <c r="A815" s="47">
        <v>1</v>
      </c>
      <c r="B815" s="47">
        <v>2054</v>
      </c>
      <c r="C815" s="47" t="s">
        <v>344</v>
      </c>
      <c r="D815" s="48">
        <v>45443</v>
      </c>
      <c r="E815" s="48">
        <v>45443</v>
      </c>
      <c r="F815" s="47">
        <v>1</v>
      </c>
      <c r="G815" s="49">
        <v>0</v>
      </c>
      <c r="H815" s="48">
        <v>45443</v>
      </c>
      <c r="I815" s="47" t="s">
        <v>1604</v>
      </c>
      <c r="J815" s="47" t="s">
        <v>1599</v>
      </c>
      <c r="K815" s="47">
        <v>0</v>
      </c>
      <c r="L815" s="47" t="s">
        <v>1598</v>
      </c>
      <c r="Q815"/>
      <c r="R815"/>
    </row>
    <row r="816" spans="1:18" x14ac:dyDescent="0.35">
      <c r="A816" s="47">
        <v>1</v>
      </c>
      <c r="B816" s="47">
        <v>2085</v>
      </c>
      <c r="C816" s="47" t="s">
        <v>377</v>
      </c>
      <c r="D816" s="48">
        <v>45443</v>
      </c>
      <c r="E816" s="48">
        <v>45443</v>
      </c>
      <c r="F816" s="47">
        <v>1</v>
      </c>
      <c r="G816" s="49">
        <v>0</v>
      </c>
      <c r="H816" s="48">
        <v>45443</v>
      </c>
      <c r="I816" s="47" t="s">
        <v>1604</v>
      </c>
      <c r="J816" s="47" t="s">
        <v>1599</v>
      </c>
      <c r="K816" s="47">
        <v>0</v>
      </c>
      <c r="L816" s="47" t="s">
        <v>1598</v>
      </c>
      <c r="Q816"/>
      <c r="R816"/>
    </row>
    <row r="817" spans="1:18" x14ac:dyDescent="0.35">
      <c r="A817" s="47">
        <v>1</v>
      </c>
      <c r="B817" s="47">
        <v>2161</v>
      </c>
      <c r="C817" s="47" t="s">
        <v>457</v>
      </c>
      <c r="D817" s="48">
        <v>45443</v>
      </c>
      <c r="E817" s="48">
        <v>45443</v>
      </c>
      <c r="F817" s="47">
        <v>1</v>
      </c>
      <c r="G817" s="49">
        <v>0</v>
      </c>
      <c r="H817" s="48">
        <v>45443</v>
      </c>
      <c r="I817" s="47" t="s">
        <v>1604</v>
      </c>
      <c r="J817" s="47" t="s">
        <v>1599</v>
      </c>
      <c r="K817" s="47">
        <v>0</v>
      </c>
      <c r="L817" s="47" t="s">
        <v>1598</v>
      </c>
      <c r="Q817"/>
      <c r="R817"/>
    </row>
    <row r="818" spans="1:18" x14ac:dyDescent="0.35">
      <c r="A818" s="47">
        <v>1</v>
      </c>
      <c r="B818" s="47">
        <v>2206</v>
      </c>
      <c r="C818" s="47" t="s">
        <v>487</v>
      </c>
      <c r="D818" s="48">
        <v>45443</v>
      </c>
      <c r="E818" s="48">
        <v>45443</v>
      </c>
      <c r="F818" s="47">
        <v>1</v>
      </c>
      <c r="G818" s="49">
        <v>0</v>
      </c>
      <c r="H818" s="48">
        <v>45443</v>
      </c>
      <c r="I818" s="47" t="s">
        <v>1604</v>
      </c>
      <c r="J818" s="47" t="s">
        <v>1599</v>
      </c>
      <c r="K818" s="47">
        <v>0</v>
      </c>
      <c r="L818" s="47" t="s">
        <v>1598</v>
      </c>
      <c r="Q818"/>
      <c r="R818"/>
    </row>
    <row r="819" spans="1:18" x14ac:dyDescent="0.35">
      <c r="A819" s="47">
        <v>1</v>
      </c>
      <c r="B819" s="47">
        <v>2280</v>
      </c>
      <c r="C819" s="47" t="s">
        <v>536</v>
      </c>
      <c r="D819" s="48">
        <v>45443</v>
      </c>
      <c r="E819" s="48">
        <v>45443</v>
      </c>
      <c r="F819" s="47">
        <v>1</v>
      </c>
      <c r="G819" s="49">
        <v>0</v>
      </c>
      <c r="H819" s="48">
        <v>45443</v>
      </c>
      <c r="I819" s="47" t="s">
        <v>1604</v>
      </c>
      <c r="J819" s="47" t="s">
        <v>1599</v>
      </c>
      <c r="K819" s="47">
        <v>0</v>
      </c>
      <c r="L819" s="47" t="s">
        <v>1598</v>
      </c>
      <c r="Q819"/>
      <c r="R819"/>
    </row>
    <row r="820" spans="1:18" x14ac:dyDescent="0.35">
      <c r="A820" s="47">
        <v>1</v>
      </c>
      <c r="B820" s="47">
        <v>2301</v>
      </c>
      <c r="C820" s="47" t="s">
        <v>557</v>
      </c>
      <c r="D820" s="48">
        <v>45443</v>
      </c>
      <c r="E820" s="48">
        <v>45443</v>
      </c>
      <c r="F820" s="47">
        <v>1</v>
      </c>
      <c r="G820" s="49">
        <v>0</v>
      </c>
      <c r="H820" s="48">
        <v>45443</v>
      </c>
      <c r="I820" s="47" t="s">
        <v>1604</v>
      </c>
      <c r="J820" s="47" t="s">
        <v>1599</v>
      </c>
      <c r="K820" s="47">
        <v>0</v>
      </c>
      <c r="L820" s="47" t="s">
        <v>1598</v>
      </c>
      <c r="Q820"/>
      <c r="R820"/>
    </row>
    <row r="821" spans="1:18" x14ac:dyDescent="0.35">
      <c r="A821" s="47">
        <v>1</v>
      </c>
      <c r="B821" s="47">
        <v>2384</v>
      </c>
      <c r="C821" s="47" t="s">
        <v>633</v>
      </c>
      <c r="D821" s="48">
        <v>45443</v>
      </c>
      <c r="E821" s="48">
        <v>45443</v>
      </c>
      <c r="F821" s="47">
        <v>1</v>
      </c>
      <c r="G821" s="49">
        <v>0</v>
      </c>
      <c r="H821" s="48">
        <v>45443</v>
      </c>
      <c r="I821" s="47" t="s">
        <v>1604</v>
      </c>
      <c r="J821" s="47" t="s">
        <v>1599</v>
      </c>
      <c r="K821" s="47">
        <v>0</v>
      </c>
      <c r="L821" s="47" t="s">
        <v>1598</v>
      </c>
      <c r="Q821"/>
      <c r="R821"/>
    </row>
    <row r="822" spans="1:18" x14ac:dyDescent="0.35">
      <c r="A822" s="47">
        <v>1</v>
      </c>
      <c r="B822" s="47">
        <v>2723</v>
      </c>
      <c r="C822" s="47" t="s">
        <v>842</v>
      </c>
      <c r="D822" s="48">
        <v>45443</v>
      </c>
      <c r="E822" s="48">
        <v>45443</v>
      </c>
      <c r="F822" s="47">
        <v>1</v>
      </c>
      <c r="G822" s="49">
        <v>0</v>
      </c>
      <c r="H822" s="48">
        <v>45443</v>
      </c>
      <c r="I822" s="47" t="s">
        <v>1604</v>
      </c>
      <c r="J822" s="47" t="s">
        <v>1599</v>
      </c>
      <c r="K822" s="47">
        <v>0</v>
      </c>
      <c r="L822" s="47" t="s">
        <v>1598</v>
      </c>
      <c r="Q822"/>
      <c r="R822"/>
    </row>
    <row r="823" spans="1:18" x14ac:dyDescent="0.35">
      <c r="A823" s="47">
        <v>1</v>
      </c>
      <c r="B823" s="47">
        <v>4122</v>
      </c>
      <c r="C823" s="47" t="s">
        <v>1119</v>
      </c>
      <c r="D823" s="48">
        <v>45441</v>
      </c>
      <c r="E823" s="48">
        <v>45441</v>
      </c>
      <c r="F823" s="47">
        <v>3</v>
      </c>
      <c r="G823" s="49">
        <v>0</v>
      </c>
      <c r="H823" s="48">
        <v>45443</v>
      </c>
      <c r="I823" s="47" t="s">
        <v>1604</v>
      </c>
      <c r="J823" s="47" t="s">
        <v>1599</v>
      </c>
      <c r="K823" s="47">
        <v>0</v>
      </c>
      <c r="L823" s="47" t="s">
        <v>1598</v>
      </c>
      <c r="Q823"/>
      <c r="R823"/>
    </row>
    <row r="824" spans="1:18" x14ac:dyDescent="0.35">
      <c r="A824" s="47">
        <v>1</v>
      </c>
      <c r="B824" s="47">
        <v>2165</v>
      </c>
      <c r="C824" s="47" t="s">
        <v>463</v>
      </c>
      <c r="D824" s="48">
        <v>45440</v>
      </c>
      <c r="E824" s="48">
        <v>45440</v>
      </c>
      <c r="F824" s="47">
        <v>4</v>
      </c>
      <c r="G824" s="49">
        <v>0</v>
      </c>
      <c r="H824" s="48">
        <v>45443</v>
      </c>
      <c r="I824" s="47" t="s">
        <v>1604</v>
      </c>
      <c r="J824" s="47" t="s">
        <v>1599</v>
      </c>
      <c r="K824" s="47">
        <v>0</v>
      </c>
      <c r="L824" s="47" t="s">
        <v>1598</v>
      </c>
      <c r="Q824"/>
      <c r="R824"/>
    </row>
    <row r="825" spans="1:18" x14ac:dyDescent="0.35">
      <c r="A825" s="47">
        <v>1</v>
      </c>
      <c r="B825" s="47">
        <v>2253</v>
      </c>
      <c r="C825" s="47" t="s">
        <v>507</v>
      </c>
      <c r="D825" s="48">
        <v>45440</v>
      </c>
      <c r="E825" s="48">
        <v>45440</v>
      </c>
      <c r="F825" s="47">
        <v>4</v>
      </c>
      <c r="G825" s="49">
        <v>0</v>
      </c>
      <c r="H825" s="48">
        <v>45443</v>
      </c>
      <c r="I825" s="47" t="s">
        <v>1604</v>
      </c>
      <c r="J825" s="47" t="s">
        <v>1599</v>
      </c>
      <c r="K825" s="47">
        <v>0</v>
      </c>
      <c r="L825" s="47" t="s">
        <v>1598</v>
      </c>
      <c r="Q825"/>
      <c r="R825"/>
    </row>
    <row r="826" spans="1:18" x14ac:dyDescent="0.35">
      <c r="A826" s="47">
        <v>1</v>
      </c>
      <c r="B826" s="47">
        <v>2307</v>
      </c>
      <c r="C826" s="47" t="s">
        <v>562</v>
      </c>
      <c r="D826" s="48">
        <v>45440</v>
      </c>
      <c r="E826" s="48">
        <v>45440</v>
      </c>
      <c r="F826" s="47">
        <v>4</v>
      </c>
      <c r="G826" s="49">
        <v>0</v>
      </c>
      <c r="H826" s="48">
        <v>45443</v>
      </c>
      <c r="I826" s="47" t="s">
        <v>1604</v>
      </c>
      <c r="J826" s="47" t="s">
        <v>1599</v>
      </c>
      <c r="K826" s="47">
        <v>0</v>
      </c>
      <c r="L826" s="47" t="s">
        <v>1598</v>
      </c>
      <c r="Q826"/>
      <c r="R826"/>
    </row>
    <row r="827" spans="1:18" x14ac:dyDescent="0.35">
      <c r="A827" s="47">
        <v>1</v>
      </c>
      <c r="B827" s="47">
        <v>4084</v>
      </c>
      <c r="C827" s="47" t="s">
        <v>1091</v>
      </c>
      <c r="D827" s="48">
        <v>45440</v>
      </c>
      <c r="E827" s="48">
        <v>45440</v>
      </c>
      <c r="F827" s="47">
        <v>4</v>
      </c>
      <c r="G827" s="49">
        <v>0</v>
      </c>
      <c r="H827" s="48">
        <v>45443</v>
      </c>
      <c r="I827" s="47" t="s">
        <v>1604</v>
      </c>
      <c r="J827" s="47" t="s">
        <v>1599</v>
      </c>
      <c r="K827" s="47">
        <v>0</v>
      </c>
      <c r="L827" s="47" t="s">
        <v>1598</v>
      </c>
      <c r="Q827"/>
      <c r="R827"/>
    </row>
    <row r="828" spans="1:18" x14ac:dyDescent="0.35">
      <c r="A828" s="47">
        <v>1</v>
      </c>
      <c r="B828" s="47">
        <v>2004</v>
      </c>
      <c r="C828" s="47" t="s">
        <v>281</v>
      </c>
      <c r="D828" s="48">
        <v>45443</v>
      </c>
      <c r="E828" s="48">
        <v>45443</v>
      </c>
      <c r="F828" s="47">
        <v>1</v>
      </c>
      <c r="G828" s="49">
        <v>0</v>
      </c>
      <c r="H828" s="48">
        <v>45443</v>
      </c>
      <c r="I828" s="47" t="s">
        <v>1601</v>
      </c>
      <c r="J828" s="47" t="s">
        <v>1599</v>
      </c>
      <c r="K828" s="47">
        <v>0</v>
      </c>
      <c r="L828" s="47" t="s">
        <v>1598</v>
      </c>
      <c r="Q828"/>
      <c r="R828"/>
    </row>
    <row r="829" spans="1:18" x14ac:dyDescent="0.35">
      <c r="A829" s="47">
        <v>1</v>
      </c>
      <c r="B829" s="47">
        <v>2016</v>
      </c>
      <c r="C829" s="47" t="s">
        <v>297</v>
      </c>
      <c r="D829" s="48">
        <v>45443</v>
      </c>
      <c r="E829" s="48">
        <v>45443</v>
      </c>
      <c r="F829" s="47">
        <v>1</v>
      </c>
      <c r="G829" s="49">
        <v>0</v>
      </c>
      <c r="H829" s="48">
        <v>45443</v>
      </c>
      <c r="I829" s="47" t="s">
        <v>1601</v>
      </c>
      <c r="J829" s="47" t="s">
        <v>1599</v>
      </c>
      <c r="K829" s="47">
        <v>0</v>
      </c>
      <c r="L829" s="47" t="s">
        <v>1598</v>
      </c>
      <c r="Q829"/>
      <c r="R829"/>
    </row>
    <row r="830" spans="1:18" x14ac:dyDescent="0.35">
      <c r="A830" s="47">
        <v>1</v>
      </c>
      <c r="B830" s="47">
        <v>2042</v>
      </c>
      <c r="C830" s="47" t="s">
        <v>331</v>
      </c>
      <c r="D830" s="48">
        <v>45443</v>
      </c>
      <c r="E830" s="48">
        <v>45443</v>
      </c>
      <c r="F830" s="47">
        <v>1</v>
      </c>
      <c r="G830" s="49">
        <v>0</v>
      </c>
      <c r="H830" s="48">
        <v>45443</v>
      </c>
      <c r="I830" s="47" t="s">
        <v>1601</v>
      </c>
      <c r="J830" s="47" t="s">
        <v>1599</v>
      </c>
      <c r="K830" s="47">
        <v>0</v>
      </c>
      <c r="L830" s="47" t="s">
        <v>1598</v>
      </c>
      <c r="Q830"/>
      <c r="R830"/>
    </row>
    <row r="831" spans="1:18" x14ac:dyDescent="0.35">
      <c r="A831" s="47">
        <v>1</v>
      </c>
      <c r="B831" s="47">
        <v>2096</v>
      </c>
      <c r="C831" s="47" t="s">
        <v>390</v>
      </c>
      <c r="D831" s="48">
        <v>45443</v>
      </c>
      <c r="E831" s="48">
        <v>45443</v>
      </c>
      <c r="F831" s="47">
        <v>1</v>
      </c>
      <c r="G831" s="49">
        <v>0</v>
      </c>
      <c r="H831" s="48">
        <v>45443</v>
      </c>
      <c r="I831" s="47" t="s">
        <v>1601</v>
      </c>
      <c r="J831" s="47" t="s">
        <v>1599</v>
      </c>
      <c r="K831" s="47">
        <v>0</v>
      </c>
      <c r="L831" s="47" t="s">
        <v>1598</v>
      </c>
      <c r="Q831"/>
      <c r="R831"/>
    </row>
    <row r="832" spans="1:18" x14ac:dyDescent="0.35">
      <c r="A832" s="47">
        <v>1</v>
      </c>
      <c r="B832" s="47">
        <v>2103</v>
      </c>
      <c r="C832" s="47" t="s">
        <v>399</v>
      </c>
      <c r="D832" s="48">
        <v>45443</v>
      </c>
      <c r="E832" s="48">
        <v>45443</v>
      </c>
      <c r="F832" s="47">
        <v>1</v>
      </c>
      <c r="G832" s="49">
        <v>0</v>
      </c>
      <c r="H832" s="48">
        <v>45443</v>
      </c>
      <c r="I832" s="47" t="s">
        <v>1601</v>
      </c>
      <c r="J832" s="47" t="s">
        <v>1599</v>
      </c>
      <c r="K832" s="47">
        <v>0</v>
      </c>
      <c r="L832" s="47" t="s">
        <v>1598</v>
      </c>
      <c r="Q832"/>
      <c r="R832"/>
    </row>
    <row r="833" spans="1:18" x14ac:dyDescent="0.35">
      <c r="A833" s="47">
        <v>1</v>
      </c>
      <c r="B833" s="47">
        <v>2108</v>
      </c>
      <c r="C833" s="47" t="s">
        <v>403</v>
      </c>
      <c r="D833" s="48">
        <v>45443</v>
      </c>
      <c r="E833" s="48">
        <v>45443</v>
      </c>
      <c r="F833" s="47">
        <v>1</v>
      </c>
      <c r="G833" s="49">
        <v>0</v>
      </c>
      <c r="H833" s="48">
        <v>45443</v>
      </c>
      <c r="I833" s="47" t="s">
        <v>1601</v>
      </c>
      <c r="J833" s="47" t="s">
        <v>1599</v>
      </c>
      <c r="K833" s="47">
        <v>0</v>
      </c>
      <c r="L833" s="47" t="s">
        <v>1598</v>
      </c>
      <c r="Q833"/>
      <c r="R833"/>
    </row>
    <row r="834" spans="1:18" x14ac:dyDescent="0.35">
      <c r="A834" s="47">
        <v>1</v>
      </c>
      <c r="B834" s="47">
        <v>2154</v>
      </c>
      <c r="C834" s="47" t="s">
        <v>451</v>
      </c>
      <c r="D834" s="48">
        <v>45443</v>
      </c>
      <c r="E834" s="48">
        <v>45443</v>
      </c>
      <c r="F834" s="47">
        <v>1</v>
      </c>
      <c r="G834" s="49">
        <v>0</v>
      </c>
      <c r="H834" s="48">
        <v>45443</v>
      </c>
      <c r="I834" s="47" t="s">
        <v>1601</v>
      </c>
      <c r="J834" s="47" t="s">
        <v>1599</v>
      </c>
      <c r="K834" s="47">
        <v>0</v>
      </c>
      <c r="L834" s="47" t="s">
        <v>1598</v>
      </c>
      <c r="Q834"/>
      <c r="R834"/>
    </row>
    <row r="835" spans="1:18" x14ac:dyDescent="0.35">
      <c r="A835" s="47">
        <v>1</v>
      </c>
      <c r="B835" s="47">
        <v>2166</v>
      </c>
      <c r="C835" s="47" t="s">
        <v>464</v>
      </c>
      <c r="D835" s="48">
        <v>45443</v>
      </c>
      <c r="E835" s="48">
        <v>45443</v>
      </c>
      <c r="F835" s="47">
        <v>1</v>
      </c>
      <c r="G835" s="49">
        <v>0</v>
      </c>
      <c r="H835" s="48">
        <v>45443</v>
      </c>
      <c r="I835" s="47" t="s">
        <v>1601</v>
      </c>
      <c r="J835" s="47" t="s">
        <v>1599</v>
      </c>
      <c r="K835" s="47">
        <v>0</v>
      </c>
      <c r="L835" s="47" t="s">
        <v>1598</v>
      </c>
      <c r="Q835"/>
      <c r="R835"/>
    </row>
    <row r="836" spans="1:18" x14ac:dyDescent="0.35">
      <c r="A836" s="47">
        <v>1</v>
      </c>
      <c r="B836" s="47">
        <v>2259</v>
      </c>
      <c r="C836" s="47" t="s">
        <v>513</v>
      </c>
      <c r="D836" s="48">
        <v>45443</v>
      </c>
      <c r="E836" s="48">
        <v>45443</v>
      </c>
      <c r="F836" s="47">
        <v>1</v>
      </c>
      <c r="G836" s="49">
        <v>0</v>
      </c>
      <c r="H836" s="48">
        <v>45443</v>
      </c>
      <c r="I836" s="47" t="s">
        <v>1601</v>
      </c>
      <c r="J836" s="47" t="s">
        <v>1599</v>
      </c>
      <c r="K836" s="47">
        <v>0</v>
      </c>
      <c r="L836" s="47" t="s">
        <v>1598</v>
      </c>
      <c r="Q836"/>
      <c r="R836"/>
    </row>
    <row r="837" spans="1:18" x14ac:dyDescent="0.35">
      <c r="A837" s="47">
        <v>1</v>
      </c>
      <c r="B837" s="47">
        <v>2260</v>
      </c>
      <c r="C837" s="47" t="s">
        <v>514</v>
      </c>
      <c r="D837" s="48">
        <v>45443</v>
      </c>
      <c r="E837" s="48">
        <v>45443</v>
      </c>
      <c r="F837" s="47">
        <v>1</v>
      </c>
      <c r="G837" s="49">
        <v>0</v>
      </c>
      <c r="H837" s="48">
        <v>45443</v>
      </c>
      <c r="I837" s="47" t="s">
        <v>1601</v>
      </c>
      <c r="J837" s="47" t="s">
        <v>1599</v>
      </c>
      <c r="K837" s="47">
        <v>0</v>
      </c>
      <c r="L837" s="47" t="s">
        <v>1598</v>
      </c>
      <c r="Q837"/>
      <c r="R837"/>
    </row>
    <row r="838" spans="1:18" x14ac:dyDescent="0.35">
      <c r="A838" s="47">
        <v>1</v>
      </c>
      <c r="B838" s="47">
        <v>2261</v>
      </c>
      <c r="C838" s="47" t="s">
        <v>515</v>
      </c>
      <c r="D838" s="48">
        <v>45443</v>
      </c>
      <c r="E838" s="48">
        <v>45443</v>
      </c>
      <c r="F838" s="47">
        <v>1</v>
      </c>
      <c r="G838" s="49">
        <v>0</v>
      </c>
      <c r="H838" s="48">
        <v>45443</v>
      </c>
      <c r="I838" s="47" t="s">
        <v>1601</v>
      </c>
      <c r="J838" s="47" t="s">
        <v>1599</v>
      </c>
      <c r="K838" s="47">
        <v>0</v>
      </c>
      <c r="L838" s="47" t="s">
        <v>1598</v>
      </c>
      <c r="Q838"/>
      <c r="R838"/>
    </row>
    <row r="839" spans="1:18" x14ac:dyDescent="0.35">
      <c r="A839" s="47">
        <v>1</v>
      </c>
      <c r="B839" s="47">
        <v>2264</v>
      </c>
      <c r="C839" s="47" t="s">
        <v>519</v>
      </c>
      <c r="D839" s="48">
        <v>45443</v>
      </c>
      <c r="E839" s="48">
        <v>45443</v>
      </c>
      <c r="F839" s="47">
        <v>1</v>
      </c>
      <c r="G839" s="49">
        <v>0</v>
      </c>
      <c r="H839" s="48">
        <v>45443</v>
      </c>
      <c r="I839" s="47" t="s">
        <v>1601</v>
      </c>
      <c r="J839" s="47" t="s">
        <v>1599</v>
      </c>
      <c r="K839" s="47">
        <v>0</v>
      </c>
      <c r="L839" s="47" t="s">
        <v>1598</v>
      </c>
      <c r="Q839"/>
      <c r="R839"/>
    </row>
    <row r="840" spans="1:18" x14ac:dyDescent="0.35">
      <c r="A840" s="47">
        <v>1</v>
      </c>
      <c r="B840" s="47">
        <v>2268</v>
      </c>
      <c r="C840" s="47" t="s">
        <v>523</v>
      </c>
      <c r="D840" s="48">
        <v>45443</v>
      </c>
      <c r="E840" s="48">
        <v>45443</v>
      </c>
      <c r="F840" s="47">
        <v>1</v>
      </c>
      <c r="G840" s="49">
        <v>0</v>
      </c>
      <c r="H840" s="48">
        <v>45443</v>
      </c>
      <c r="I840" s="47" t="s">
        <v>1601</v>
      </c>
      <c r="J840" s="47" t="s">
        <v>1599</v>
      </c>
      <c r="K840" s="47">
        <v>0</v>
      </c>
      <c r="L840" s="47" t="s">
        <v>1598</v>
      </c>
      <c r="Q840"/>
      <c r="R840"/>
    </row>
    <row r="841" spans="1:18" x14ac:dyDescent="0.35">
      <c r="A841" s="47">
        <v>1</v>
      </c>
      <c r="B841" s="47">
        <v>2275</v>
      </c>
      <c r="C841" s="47" t="s">
        <v>530</v>
      </c>
      <c r="D841" s="48">
        <v>45443</v>
      </c>
      <c r="E841" s="48">
        <v>45443</v>
      </c>
      <c r="F841" s="47">
        <v>1</v>
      </c>
      <c r="G841" s="49">
        <v>0</v>
      </c>
      <c r="H841" s="48">
        <v>45443</v>
      </c>
      <c r="I841" s="47" t="s">
        <v>1601</v>
      </c>
      <c r="J841" s="47" t="s">
        <v>1599</v>
      </c>
      <c r="K841" s="47">
        <v>0</v>
      </c>
      <c r="L841" s="47" t="s">
        <v>1598</v>
      </c>
      <c r="Q841"/>
      <c r="R841"/>
    </row>
    <row r="842" spans="1:18" x14ac:dyDescent="0.35">
      <c r="A842" s="47">
        <v>1</v>
      </c>
      <c r="B842" s="47">
        <v>2286</v>
      </c>
      <c r="C842" s="47" t="s">
        <v>541</v>
      </c>
      <c r="D842" s="48">
        <v>45443</v>
      </c>
      <c r="E842" s="48">
        <v>45443</v>
      </c>
      <c r="F842" s="47">
        <v>1</v>
      </c>
      <c r="G842" s="49">
        <v>0</v>
      </c>
      <c r="H842" s="48">
        <v>45443</v>
      </c>
      <c r="I842" s="47" t="s">
        <v>1601</v>
      </c>
      <c r="J842" s="47" t="s">
        <v>1599</v>
      </c>
      <c r="K842" s="47">
        <v>0</v>
      </c>
      <c r="L842" s="47" t="s">
        <v>1598</v>
      </c>
      <c r="Q842"/>
      <c r="R842"/>
    </row>
    <row r="843" spans="1:18" x14ac:dyDescent="0.35">
      <c r="A843" s="47">
        <v>1</v>
      </c>
      <c r="B843" s="47">
        <v>2290</v>
      </c>
      <c r="C843" s="47" t="s">
        <v>545</v>
      </c>
      <c r="D843" s="48">
        <v>45443</v>
      </c>
      <c r="E843" s="48">
        <v>45443</v>
      </c>
      <c r="F843" s="47">
        <v>1</v>
      </c>
      <c r="G843" s="49">
        <v>0</v>
      </c>
      <c r="H843" s="48">
        <v>45443</v>
      </c>
      <c r="I843" s="47" t="s">
        <v>1601</v>
      </c>
      <c r="J843" s="47" t="s">
        <v>1599</v>
      </c>
      <c r="K843" s="47">
        <v>0</v>
      </c>
      <c r="L843" s="47" t="s">
        <v>1598</v>
      </c>
      <c r="Q843"/>
      <c r="R843"/>
    </row>
    <row r="844" spans="1:18" x14ac:dyDescent="0.35">
      <c r="A844" s="47">
        <v>1</v>
      </c>
      <c r="B844" s="47">
        <v>2293</v>
      </c>
      <c r="C844" s="47" t="s">
        <v>548</v>
      </c>
      <c r="D844" s="48">
        <v>45443</v>
      </c>
      <c r="E844" s="48">
        <v>45443</v>
      </c>
      <c r="F844" s="47">
        <v>1</v>
      </c>
      <c r="G844" s="49">
        <v>0</v>
      </c>
      <c r="H844" s="48">
        <v>45443</v>
      </c>
      <c r="I844" s="47" t="s">
        <v>1601</v>
      </c>
      <c r="J844" s="47" t="s">
        <v>1599</v>
      </c>
      <c r="K844" s="47">
        <v>0</v>
      </c>
      <c r="L844" s="47" t="s">
        <v>1598</v>
      </c>
      <c r="Q844"/>
      <c r="R844"/>
    </row>
    <row r="845" spans="1:18" x14ac:dyDescent="0.35">
      <c r="A845" s="47">
        <v>1</v>
      </c>
      <c r="B845" s="47">
        <v>2320</v>
      </c>
      <c r="C845" s="47" t="s">
        <v>575</v>
      </c>
      <c r="D845" s="48">
        <v>45443</v>
      </c>
      <c r="E845" s="48">
        <v>45443</v>
      </c>
      <c r="F845" s="47">
        <v>1</v>
      </c>
      <c r="G845" s="49">
        <v>0</v>
      </c>
      <c r="H845" s="48">
        <v>45443</v>
      </c>
      <c r="I845" s="47" t="s">
        <v>1601</v>
      </c>
      <c r="J845" s="47" t="s">
        <v>1599</v>
      </c>
      <c r="K845" s="47">
        <v>0</v>
      </c>
      <c r="L845" s="47" t="s">
        <v>1598</v>
      </c>
      <c r="Q845"/>
      <c r="R845"/>
    </row>
    <row r="846" spans="1:18" x14ac:dyDescent="0.35">
      <c r="A846" s="47">
        <v>1</v>
      </c>
      <c r="B846" s="47">
        <v>2321</v>
      </c>
      <c r="C846" s="47" t="s">
        <v>576</v>
      </c>
      <c r="D846" s="48">
        <v>45443</v>
      </c>
      <c r="E846" s="48">
        <v>45443</v>
      </c>
      <c r="F846" s="47">
        <v>1</v>
      </c>
      <c r="G846" s="49">
        <v>0</v>
      </c>
      <c r="H846" s="48">
        <v>45443</v>
      </c>
      <c r="I846" s="47" t="s">
        <v>1601</v>
      </c>
      <c r="J846" s="47" t="s">
        <v>1599</v>
      </c>
      <c r="K846" s="47">
        <v>0</v>
      </c>
      <c r="L846" s="47" t="s">
        <v>1598</v>
      </c>
      <c r="Q846"/>
      <c r="R846"/>
    </row>
    <row r="847" spans="1:18" x14ac:dyDescent="0.35">
      <c r="A847" s="47">
        <v>1</v>
      </c>
      <c r="B847" s="47">
        <v>2323</v>
      </c>
      <c r="C847" s="47" t="s">
        <v>578</v>
      </c>
      <c r="D847" s="48">
        <v>45443</v>
      </c>
      <c r="E847" s="48">
        <v>45443</v>
      </c>
      <c r="F847" s="47">
        <v>1</v>
      </c>
      <c r="G847" s="49">
        <v>0</v>
      </c>
      <c r="H847" s="48">
        <v>45443</v>
      </c>
      <c r="I847" s="47" t="s">
        <v>1601</v>
      </c>
      <c r="J847" s="47" t="s">
        <v>1599</v>
      </c>
      <c r="K847" s="47">
        <v>0</v>
      </c>
      <c r="L847" s="47" t="s">
        <v>1598</v>
      </c>
      <c r="Q847"/>
      <c r="R847"/>
    </row>
    <row r="848" spans="1:18" x14ac:dyDescent="0.35">
      <c r="A848" s="47">
        <v>1</v>
      </c>
      <c r="B848" s="47">
        <v>2330</v>
      </c>
      <c r="C848" s="47" t="s">
        <v>582</v>
      </c>
      <c r="D848" s="48">
        <v>45443</v>
      </c>
      <c r="E848" s="48">
        <v>45443</v>
      </c>
      <c r="F848" s="47">
        <v>1</v>
      </c>
      <c r="G848" s="49">
        <v>0</v>
      </c>
      <c r="H848" s="48">
        <v>45443</v>
      </c>
      <c r="I848" s="47" t="s">
        <v>1601</v>
      </c>
      <c r="J848" s="47" t="s">
        <v>1599</v>
      </c>
      <c r="K848" s="47">
        <v>0</v>
      </c>
      <c r="L848" s="47" t="s">
        <v>1598</v>
      </c>
      <c r="Q848"/>
      <c r="R848"/>
    </row>
    <row r="849" spans="1:18" x14ac:dyDescent="0.35">
      <c r="A849" s="47">
        <v>1</v>
      </c>
      <c r="B849" s="47">
        <v>2332</v>
      </c>
      <c r="C849" s="47" t="s">
        <v>583</v>
      </c>
      <c r="D849" s="48">
        <v>45443</v>
      </c>
      <c r="E849" s="48">
        <v>45443</v>
      </c>
      <c r="F849" s="47">
        <v>1</v>
      </c>
      <c r="G849" s="49">
        <v>0</v>
      </c>
      <c r="H849" s="48">
        <v>45443</v>
      </c>
      <c r="I849" s="47" t="s">
        <v>1601</v>
      </c>
      <c r="J849" s="47" t="s">
        <v>1599</v>
      </c>
      <c r="K849" s="47">
        <v>0</v>
      </c>
      <c r="L849" s="47" t="s">
        <v>1598</v>
      </c>
      <c r="Q849"/>
      <c r="R849"/>
    </row>
    <row r="850" spans="1:18" x14ac:dyDescent="0.35">
      <c r="A850" s="47">
        <v>1</v>
      </c>
      <c r="B850" s="47">
        <v>2334</v>
      </c>
      <c r="C850" s="47" t="s">
        <v>585</v>
      </c>
      <c r="D850" s="48">
        <v>45443</v>
      </c>
      <c r="E850" s="48">
        <v>45443</v>
      </c>
      <c r="F850" s="47">
        <v>1</v>
      </c>
      <c r="G850" s="49">
        <v>0</v>
      </c>
      <c r="H850" s="48">
        <v>45443</v>
      </c>
      <c r="I850" s="47" t="s">
        <v>1601</v>
      </c>
      <c r="J850" s="47" t="s">
        <v>1599</v>
      </c>
      <c r="K850" s="47">
        <v>0</v>
      </c>
      <c r="L850" s="47" t="s">
        <v>1598</v>
      </c>
      <c r="Q850"/>
      <c r="R850"/>
    </row>
    <row r="851" spans="1:18" x14ac:dyDescent="0.35">
      <c r="A851" s="47">
        <v>1</v>
      </c>
      <c r="B851" s="47">
        <v>2337</v>
      </c>
      <c r="C851" s="47" t="s">
        <v>587</v>
      </c>
      <c r="D851" s="48">
        <v>45443</v>
      </c>
      <c r="E851" s="48">
        <v>45443</v>
      </c>
      <c r="F851" s="47">
        <v>1</v>
      </c>
      <c r="G851" s="49">
        <v>0</v>
      </c>
      <c r="H851" s="48">
        <v>45443</v>
      </c>
      <c r="I851" s="47" t="s">
        <v>1601</v>
      </c>
      <c r="J851" s="47" t="s">
        <v>1599</v>
      </c>
      <c r="K851" s="47">
        <v>0</v>
      </c>
      <c r="L851" s="47" t="s">
        <v>1598</v>
      </c>
      <c r="Q851"/>
      <c r="R851"/>
    </row>
    <row r="852" spans="1:18" x14ac:dyDescent="0.35">
      <c r="A852" s="47">
        <v>1</v>
      </c>
      <c r="B852" s="47">
        <v>2338</v>
      </c>
      <c r="C852" s="47" t="s">
        <v>588</v>
      </c>
      <c r="D852" s="48">
        <v>45443</v>
      </c>
      <c r="E852" s="48">
        <v>45443</v>
      </c>
      <c r="F852" s="47">
        <v>1</v>
      </c>
      <c r="G852" s="49">
        <v>0</v>
      </c>
      <c r="H852" s="48">
        <v>45443</v>
      </c>
      <c r="I852" s="47" t="s">
        <v>1601</v>
      </c>
      <c r="J852" s="47" t="s">
        <v>1599</v>
      </c>
      <c r="K852" s="47">
        <v>0</v>
      </c>
      <c r="L852" s="47" t="s">
        <v>1598</v>
      </c>
      <c r="Q852"/>
      <c r="R852"/>
    </row>
    <row r="853" spans="1:18" x14ac:dyDescent="0.35">
      <c r="A853" s="47">
        <v>1</v>
      </c>
      <c r="B853" s="47">
        <v>2356</v>
      </c>
      <c r="C853" s="47" t="s">
        <v>605</v>
      </c>
      <c r="D853" s="48">
        <v>45443</v>
      </c>
      <c r="E853" s="48">
        <v>45443</v>
      </c>
      <c r="F853" s="47">
        <v>1</v>
      </c>
      <c r="G853" s="49">
        <v>0</v>
      </c>
      <c r="H853" s="48">
        <v>45443</v>
      </c>
      <c r="I853" s="47" t="s">
        <v>1601</v>
      </c>
      <c r="J853" s="47" t="s">
        <v>1599</v>
      </c>
      <c r="K853" s="47">
        <v>0</v>
      </c>
      <c r="L853" s="47" t="s">
        <v>1598</v>
      </c>
      <c r="Q853"/>
      <c r="R853"/>
    </row>
    <row r="854" spans="1:18" x14ac:dyDescent="0.35">
      <c r="A854" s="47">
        <v>1</v>
      </c>
      <c r="B854" s="47">
        <v>2361</v>
      </c>
      <c r="C854" s="47" t="s">
        <v>609</v>
      </c>
      <c r="D854" s="48">
        <v>45443</v>
      </c>
      <c r="E854" s="48">
        <v>45443</v>
      </c>
      <c r="F854" s="47">
        <v>1</v>
      </c>
      <c r="G854" s="49">
        <v>0</v>
      </c>
      <c r="H854" s="48">
        <v>45443</v>
      </c>
      <c r="I854" s="47" t="s">
        <v>1601</v>
      </c>
      <c r="J854" s="47" t="s">
        <v>1599</v>
      </c>
      <c r="K854" s="47">
        <v>0</v>
      </c>
      <c r="L854" s="47" t="s">
        <v>1598</v>
      </c>
      <c r="Q854"/>
      <c r="R854"/>
    </row>
    <row r="855" spans="1:18" x14ac:dyDescent="0.35">
      <c r="A855" s="47">
        <v>1</v>
      </c>
      <c r="B855" s="47">
        <v>2367</v>
      </c>
      <c r="C855" s="47" t="s">
        <v>615</v>
      </c>
      <c r="D855" s="48">
        <v>45443</v>
      </c>
      <c r="E855" s="48">
        <v>45443</v>
      </c>
      <c r="F855" s="47">
        <v>1</v>
      </c>
      <c r="G855" s="49">
        <v>0</v>
      </c>
      <c r="H855" s="48">
        <v>45443</v>
      </c>
      <c r="I855" s="47" t="s">
        <v>1601</v>
      </c>
      <c r="J855" s="47" t="s">
        <v>1599</v>
      </c>
      <c r="K855" s="47">
        <v>0</v>
      </c>
      <c r="L855" s="47" t="s">
        <v>1598</v>
      </c>
      <c r="Q855"/>
      <c r="R855"/>
    </row>
    <row r="856" spans="1:18" x14ac:dyDescent="0.35">
      <c r="A856" s="47">
        <v>1</v>
      </c>
      <c r="B856" s="47">
        <v>2371</v>
      </c>
      <c r="C856" s="47" t="s">
        <v>619</v>
      </c>
      <c r="D856" s="48">
        <v>45443</v>
      </c>
      <c r="E856" s="48">
        <v>45443</v>
      </c>
      <c r="F856" s="47">
        <v>1</v>
      </c>
      <c r="G856" s="49">
        <v>0</v>
      </c>
      <c r="H856" s="48">
        <v>45443</v>
      </c>
      <c r="I856" s="47" t="s">
        <v>1601</v>
      </c>
      <c r="J856" s="47" t="s">
        <v>1599</v>
      </c>
      <c r="K856" s="47">
        <v>0</v>
      </c>
      <c r="L856" s="47" t="s">
        <v>1598</v>
      </c>
      <c r="Q856"/>
      <c r="R856"/>
    </row>
    <row r="857" spans="1:18" x14ac:dyDescent="0.35">
      <c r="A857" s="47">
        <v>1</v>
      </c>
      <c r="B857" s="47">
        <v>2389</v>
      </c>
      <c r="C857" s="47" t="s">
        <v>638</v>
      </c>
      <c r="D857" s="48">
        <v>45443</v>
      </c>
      <c r="E857" s="48">
        <v>45443</v>
      </c>
      <c r="F857" s="47">
        <v>1</v>
      </c>
      <c r="G857" s="49">
        <v>0</v>
      </c>
      <c r="H857" s="48">
        <v>45443</v>
      </c>
      <c r="I857" s="47" t="s">
        <v>1601</v>
      </c>
      <c r="J857" s="47" t="s">
        <v>1599</v>
      </c>
      <c r="K857" s="47">
        <v>0</v>
      </c>
      <c r="L857" s="47" t="s">
        <v>1598</v>
      </c>
      <c r="Q857"/>
      <c r="R857"/>
    </row>
    <row r="858" spans="1:18" x14ac:dyDescent="0.35">
      <c r="A858" s="47">
        <v>1</v>
      </c>
      <c r="B858" s="47">
        <v>2394</v>
      </c>
      <c r="C858" s="47" t="s">
        <v>643</v>
      </c>
      <c r="D858" s="48">
        <v>45443</v>
      </c>
      <c r="E858" s="48">
        <v>45443</v>
      </c>
      <c r="F858" s="47">
        <v>1</v>
      </c>
      <c r="G858" s="49">
        <v>0</v>
      </c>
      <c r="H858" s="48">
        <v>45443</v>
      </c>
      <c r="I858" s="47" t="s">
        <v>1601</v>
      </c>
      <c r="J858" s="47" t="s">
        <v>1599</v>
      </c>
      <c r="K858" s="47">
        <v>0</v>
      </c>
      <c r="L858" s="47" t="s">
        <v>1598</v>
      </c>
      <c r="Q858"/>
      <c r="R858"/>
    </row>
    <row r="859" spans="1:18" x14ac:dyDescent="0.35">
      <c r="A859" s="47">
        <v>1</v>
      </c>
      <c r="B859" s="47">
        <v>2693</v>
      </c>
      <c r="C859" s="47" t="s">
        <v>815</v>
      </c>
      <c r="D859" s="48">
        <v>45443</v>
      </c>
      <c r="E859" s="48">
        <v>45443</v>
      </c>
      <c r="F859" s="47">
        <v>1</v>
      </c>
      <c r="G859" s="49">
        <v>0</v>
      </c>
      <c r="H859" s="48">
        <v>45443</v>
      </c>
      <c r="I859" s="47" t="s">
        <v>1601</v>
      </c>
      <c r="J859" s="47" t="s">
        <v>1599</v>
      </c>
      <c r="K859" s="47">
        <v>0</v>
      </c>
      <c r="L859" s="47" t="s">
        <v>1598</v>
      </c>
      <c r="Q859"/>
      <c r="R859"/>
    </row>
    <row r="860" spans="1:18" x14ac:dyDescent="0.35">
      <c r="A860" s="47">
        <v>1</v>
      </c>
      <c r="B860" s="47">
        <v>2710</v>
      </c>
      <c r="C860" s="47" t="s">
        <v>829</v>
      </c>
      <c r="D860" s="48">
        <v>45443</v>
      </c>
      <c r="E860" s="48">
        <v>45443</v>
      </c>
      <c r="F860" s="47">
        <v>1</v>
      </c>
      <c r="G860" s="49">
        <v>0</v>
      </c>
      <c r="H860" s="48">
        <v>45443</v>
      </c>
      <c r="I860" s="47" t="s">
        <v>1601</v>
      </c>
      <c r="J860" s="47" t="s">
        <v>1599</v>
      </c>
      <c r="K860" s="47">
        <v>0</v>
      </c>
      <c r="L860" s="47" t="s">
        <v>1598</v>
      </c>
      <c r="Q860"/>
      <c r="R860"/>
    </row>
    <row r="861" spans="1:18" x14ac:dyDescent="0.35">
      <c r="A861" s="47">
        <v>1</v>
      </c>
      <c r="B861" s="47">
        <v>2721</v>
      </c>
      <c r="C861" s="47" t="s">
        <v>840</v>
      </c>
      <c r="D861" s="48">
        <v>45443</v>
      </c>
      <c r="E861" s="48">
        <v>45443</v>
      </c>
      <c r="F861" s="47">
        <v>1</v>
      </c>
      <c r="G861" s="49">
        <v>0</v>
      </c>
      <c r="H861" s="48">
        <v>45443</v>
      </c>
      <c r="I861" s="47" t="s">
        <v>1601</v>
      </c>
      <c r="J861" s="47" t="s">
        <v>1599</v>
      </c>
      <c r="K861" s="47">
        <v>0</v>
      </c>
      <c r="L861" s="47" t="s">
        <v>1598</v>
      </c>
      <c r="Q861"/>
      <c r="R861"/>
    </row>
    <row r="862" spans="1:18" x14ac:dyDescent="0.35">
      <c r="A862" s="47">
        <v>1</v>
      </c>
      <c r="B862" s="47">
        <v>2758</v>
      </c>
      <c r="C862" s="47" t="s">
        <v>864</v>
      </c>
      <c r="D862" s="48">
        <v>45443</v>
      </c>
      <c r="E862" s="48">
        <v>45443</v>
      </c>
      <c r="F862" s="47">
        <v>1</v>
      </c>
      <c r="G862" s="49">
        <v>0</v>
      </c>
      <c r="H862" s="48">
        <v>45443</v>
      </c>
      <c r="I862" s="47" t="s">
        <v>1601</v>
      </c>
      <c r="J862" s="47" t="s">
        <v>1599</v>
      </c>
      <c r="K862" s="47">
        <v>0</v>
      </c>
      <c r="L862" s="47" t="s">
        <v>1598</v>
      </c>
      <c r="Q862"/>
      <c r="R862"/>
    </row>
    <row r="863" spans="1:18" x14ac:dyDescent="0.35">
      <c r="A863" s="47">
        <v>1</v>
      </c>
      <c r="B863" s="47">
        <v>2796</v>
      </c>
      <c r="C863" s="47" t="s">
        <v>1606</v>
      </c>
      <c r="D863" s="48">
        <v>45443</v>
      </c>
      <c r="E863" s="48">
        <v>45443</v>
      </c>
      <c r="F863" s="47">
        <v>1</v>
      </c>
      <c r="G863" s="49">
        <v>0</v>
      </c>
      <c r="H863" s="48">
        <v>45443</v>
      </c>
      <c r="I863" s="47" t="s">
        <v>1601</v>
      </c>
      <c r="J863" s="47" t="s">
        <v>1599</v>
      </c>
      <c r="K863" s="47">
        <v>0</v>
      </c>
      <c r="L863" s="47" t="s">
        <v>1598</v>
      </c>
      <c r="Q863"/>
      <c r="R863"/>
    </row>
    <row r="864" spans="1:18" x14ac:dyDescent="0.35">
      <c r="A864" s="47">
        <v>1</v>
      </c>
      <c r="B864" s="47">
        <v>4117</v>
      </c>
      <c r="C864" s="47" t="s">
        <v>1114</v>
      </c>
      <c r="D864" s="48">
        <v>45443</v>
      </c>
      <c r="E864" s="48">
        <v>45443</v>
      </c>
      <c r="F864" s="47">
        <v>1</v>
      </c>
      <c r="G864" s="49">
        <v>0</v>
      </c>
      <c r="H864" s="48">
        <v>45443</v>
      </c>
      <c r="I864" s="47" t="s">
        <v>1601</v>
      </c>
      <c r="J864" s="47" t="s">
        <v>1599</v>
      </c>
      <c r="K864" s="47">
        <v>0</v>
      </c>
      <c r="L864" s="47" t="s">
        <v>1598</v>
      </c>
      <c r="Q864"/>
      <c r="R864"/>
    </row>
    <row r="865" spans="1:18" x14ac:dyDescent="0.35">
      <c r="A865" s="47">
        <v>1</v>
      </c>
      <c r="B865" s="47">
        <v>4214</v>
      </c>
      <c r="C865" s="47" t="s">
        <v>1154</v>
      </c>
      <c r="D865" s="48">
        <v>45443</v>
      </c>
      <c r="E865" s="48">
        <v>45443</v>
      </c>
      <c r="F865" s="47">
        <v>1</v>
      </c>
      <c r="G865" s="49">
        <v>0</v>
      </c>
      <c r="H865" s="48">
        <v>45443</v>
      </c>
      <c r="I865" s="47" t="s">
        <v>1601</v>
      </c>
      <c r="J865" s="47" t="s">
        <v>1599</v>
      </c>
      <c r="K865" s="47">
        <v>0</v>
      </c>
      <c r="L865" s="47" t="s">
        <v>1598</v>
      </c>
      <c r="Q865"/>
      <c r="R865"/>
    </row>
    <row r="866" spans="1:18" x14ac:dyDescent="0.35">
      <c r="A866" s="47">
        <v>1</v>
      </c>
      <c r="B866" s="47">
        <v>2152</v>
      </c>
      <c r="C866" s="47" t="s">
        <v>447</v>
      </c>
      <c r="D866" s="48">
        <v>45442</v>
      </c>
      <c r="E866" s="48">
        <v>45442</v>
      </c>
      <c r="F866" s="47">
        <v>2</v>
      </c>
      <c r="G866" s="49">
        <v>0</v>
      </c>
      <c r="H866" s="48">
        <v>45443</v>
      </c>
      <c r="I866" s="47" t="s">
        <v>1601</v>
      </c>
      <c r="J866" s="47" t="s">
        <v>1599</v>
      </c>
      <c r="K866" s="47">
        <v>0</v>
      </c>
      <c r="L866" s="47" t="s">
        <v>1598</v>
      </c>
      <c r="Q866"/>
      <c r="R866"/>
    </row>
    <row r="867" spans="1:18" x14ac:dyDescent="0.35">
      <c r="A867" s="47">
        <v>1</v>
      </c>
      <c r="B867" s="47">
        <v>2588</v>
      </c>
      <c r="C867" s="47" t="s">
        <v>795</v>
      </c>
      <c r="D867" s="48">
        <v>45442</v>
      </c>
      <c r="E867" s="48">
        <v>45442</v>
      </c>
      <c r="F867" s="47">
        <v>2</v>
      </c>
      <c r="G867" s="49">
        <v>0</v>
      </c>
      <c r="H867" s="48">
        <v>45443</v>
      </c>
      <c r="I867" s="47" t="s">
        <v>1601</v>
      </c>
      <c r="J867" s="47" t="s">
        <v>1599</v>
      </c>
      <c r="K867" s="47">
        <v>0</v>
      </c>
      <c r="L867" s="47" t="s">
        <v>1598</v>
      </c>
      <c r="Q867"/>
      <c r="R867"/>
    </row>
    <row r="868" spans="1:18" x14ac:dyDescent="0.35">
      <c r="A868" s="47">
        <v>1</v>
      </c>
      <c r="B868" s="47">
        <v>4100</v>
      </c>
      <c r="C868" s="47" t="s">
        <v>1100</v>
      </c>
      <c r="D868" s="48">
        <v>45442</v>
      </c>
      <c r="E868" s="48">
        <v>45442</v>
      </c>
      <c r="F868" s="47">
        <v>2</v>
      </c>
      <c r="G868" s="49">
        <v>0</v>
      </c>
      <c r="H868" s="48">
        <v>45443</v>
      </c>
      <c r="I868" s="47" t="s">
        <v>1601</v>
      </c>
      <c r="J868" s="47" t="s">
        <v>1599</v>
      </c>
      <c r="K868" s="47">
        <v>0</v>
      </c>
      <c r="L868" s="47" t="s">
        <v>1598</v>
      </c>
      <c r="Q868"/>
      <c r="R868"/>
    </row>
    <row r="869" spans="1:18" x14ac:dyDescent="0.35">
      <c r="A869" s="47">
        <v>1</v>
      </c>
      <c r="B869" s="47">
        <v>2063</v>
      </c>
      <c r="C869" s="47" t="s">
        <v>355</v>
      </c>
      <c r="D869" s="48">
        <v>45443</v>
      </c>
      <c r="E869" s="48">
        <v>45443</v>
      </c>
      <c r="F869" s="47">
        <v>1</v>
      </c>
      <c r="G869" s="49">
        <v>0</v>
      </c>
      <c r="H869" s="48">
        <v>45443</v>
      </c>
      <c r="I869" s="47" t="s">
        <v>1600</v>
      </c>
      <c r="J869" s="47" t="s">
        <v>1599</v>
      </c>
      <c r="K869" s="47">
        <v>0</v>
      </c>
      <c r="L869" s="47" t="s">
        <v>1598</v>
      </c>
      <c r="Q869"/>
      <c r="R869"/>
    </row>
    <row r="870" spans="1:18" x14ac:dyDescent="0.35">
      <c r="A870" s="47">
        <v>1</v>
      </c>
      <c r="B870" s="47">
        <v>2075</v>
      </c>
      <c r="C870" s="47" t="s">
        <v>366</v>
      </c>
      <c r="D870" s="48">
        <v>45443</v>
      </c>
      <c r="E870" s="48">
        <v>45443</v>
      </c>
      <c r="F870" s="47">
        <v>1</v>
      </c>
      <c r="G870" s="49">
        <v>0</v>
      </c>
      <c r="H870" s="48">
        <v>45443</v>
      </c>
      <c r="I870" s="47" t="s">
        <v>1600</v>
      </c>
      <c r="J870" s="47" t="s">
        <v>1599</v>
      </c>
      <c r="K870" s="47">
        <v>0</v>
      </c>
      <c r="L870" s="47" t="s">
        <v>1598</v>
      </c>
      <c r="Q870"/>
      <c r="R870"/>
    </row>
    <row r="871" spans="1:18" x14ac:dyDescent="0.35">
      <c r="A871" s="47">
        <v>1</v>
      </c>
      <c r="B871" s="47">
        <v>2106</v>
      </c>
      <c r="C871" s="47" t="s">
        <v>401</v>
      </c>
      <c r="D871" s="48">
        <v>45443</v>
      </c>
      <c r="E871" s="48">
        <v>45443</v>
      </c>
      <c r="F871" s="47">
        <v>1</v>
      </c>
      <c r="G871" s="49">
        <v>0</v>
      </c>
      <c r="H871" s="48">
        <v>45443</v>
      </c>
      <c r="I871" s="47" t="s">
        <v>1600</v>
      </c>
      <c r="J871" s="47" t="s">
        <v>1599</v>
      </c>
      <c r="K871" s="47">
        <v>0</v>
      </c>
      <c r="L871" s="47" t="s">
        <v>1598</v>
      </c>
      <c r="Q871"/>
      <c r="R871"/>
    </row>
    <row r="872" spans="1:18" x14ac:dyDescent="0.35">
      <c r="A872" s="47">
        <v>1</v>
      </c>
      <c r="B872" s="47">
        <v>2214</v>
      </c>
      <c r="C872" s="47" t="s">
        <v>497</v>
      </c>
      <c r="D872" s="48">
        <v>45443</v>
      </c>
      <c r="E872" s="48">
        <v>45443</v>
      </c>
      <c r="F872" s="47">
        <v>1</v>
      </c>
      <c r="G872" s="49">
        <v>0</v>
      </c>
      <c r="H872" s="48">
        <v>45443</v>
      </c>
      <c r="I872" s="47" t="s">
        <v>1600</v>
      </c>
      <c r="J872" s="47" t="s">
        <v>1599</v>
      </c>
      <c r="K872" s="47">
        <v>0</v>
      </c>
      <c r="L872" s="47" t="s">
        <v>1598</v>
      </c>
      <c r="Q872"/>
      <c r="R872"/>
    </row>
    <row r="873" spans="1:18" x14ac:dyDescent="0.35">
      <c r="A873" s="47">
        <v>1</v>
      </c>
      <c r="B873" s="47">
        <v>2272</v>
      </c>
      <c r="C873" s="47" t="s">
        <v>526</v>
      </c>
      <c r="D873" s="48">
        <v>45443</v>
      </c>
      <c r="E873" s="48">
        <v>45443</v>
      </c>
      <c r="F873" s="47">
        <v>1</v>
      </c>
      <c r="G873" s="49">
        <v>0</v>
      </c>
      <c r="H873" s="48">
        <v>45443</v>
      </c>
      <c r="I873" s="47" t="s">
        <v>1600</v>
      </c>
      <c r="J873" s="47" t="s">
        <v>1599</v>
      </c>
      <c r="K873" s="47">
        <v>0</v>
      </c>
      <c r="L873" s="47" t="s">
        <v>1598</v>
      </c>
      <c r="Q873"/>
      <c r="R873"/>
    </row>
    <row r="874" spans="1:18" x14ac:dyDescent="0.35">
      <c r="A874" s="47">
        <v>1</v>
      </c>
      <c r="B874" s="47">
        <v>2319</v>
      </c>
      <c r="C874" s="47" t="s">
        <v>574</v>
      </c>
      <c r="D874" s="48">
        <v>45443</v>
      </c>
      <c r="E874" s="48">
        <v>45443</v>
      </c>
      <c r="F874" s="47">
        <v>1</v>
      </c>
      <c r="G874" s="49">
        <v>0</v>
      </c>
      <c r="H874" s="48">
        <v>45443</v>
      </c>
      <c r="I874" s="47" t="s">
        <v>1600</v>
      </c>
      <c r="J874" s="47" t="s">
        <v>1599</v>
      </c>
      <c r="K874" s="47">
        <v>0</v>
      </c>
      <c r="L874" s="47" t="s">
        <v>1598</v>
      </c>
      <c r="Q874"/>
      <c r="R874"/>
    </row>
    <row r="875" spans="1:18" x14ac:dyDescent="0.35">
      <c r="A875" s="47">
        <v>1</v>
      </c>
      <c r="B875" s="47">
        <v>2377</v>
      </c>
      <c r="C875" s="47" t="s">
        <v>625</v>
      </c>
      <c r="D875" s="48">
        <v>45443</v>
      </c>
      <c r="E875" s="48">
        <v>45443</v>
      </c>
      <c r="F875" s="47">
        <v>1</v>
      </c>
      <c r="G875" s="49">
        <v>0</v>
      </c>
      <c r="H875" s="48">
        <v>45443</v>
      </c>
      <c r="I875" s="47" t="s">
        <v>1600</v>
      </c>
      <c r="J875" s="47" t="s">
        <v>1599</v>
      </c>
      <c r="K875" s="47">
        <v>0</v>
      </c>
      <c r="L875" s="47" t="s">
        <v>1598</v>
      </c>
      <c r="Q875"/>
      <c r="R875"/>
    </row>
    <row r="876" spans="1:18" x14ac:dyDescent="0.35">
      <c r="A876" s="47">
        <v>1</v>
      </c>
      <c r="B876" s="47">
        <v>2381</v>
      </c>
      <c r="C876" s="47" t="s">
        <v>630</v>
      </c>
      <c r="D876" s="48">
        <v>45443</v>
      </c>
      <c r="E876" s="48">
        <v>45443</v>
      </c>
      <c r="F876" s="47">
        <v>1</v>
      </c>
      <c r="G876" s="49">
        <v>0</v>
      </c>
      <c r="H876" s="48">
        <v>45443</v>
      </c>
      <c r="I876" s="47" t="s">
        <v>1600</v>
      </c>
      <c r="J876" s="47" t="s">
        <v>1599</v>
      </c>
      <c r="K876" s="47">
        <v>0</v>
      </c>
      <c r="L876" s="47" t="s">
        <v>1598</v>
      </c>
      <c r="Q876"/>
      <c r="R876"/>
    </row>
    <row r="877" spans="1:18" x14ac:dyDescent="0.35">
      <c r="A877" s="47">
        <v>1</v>
      </c>
      <c r="B877" s="47">
        <v>2505</v>
      </c>
      <c r="C877" s="47" t="s">
        <v>664</v>
      </c>
      <c r="D877" s="48">
        <v>45443</v>
      </c>
      <c r="E877" s="48">
        <v>45443</v>
      </c>
      <c r="F877" s="47">
        <v>1</v>
      </c>
      <c r="G877" s="49">
        <v>0</v>
      </c>
      <c r="H877" s="48">
        <v>45443</v>
      </c>
      <c r="I877" s="47" t="s">
        <v>1600</v>
      </c>
      <c r="J877" s="47" t="s">
        <v>1599</v>
      </c>
      <c r="K877" s="47">
        <v>0</v>
      </c>
      <c r="L877" s="47" t="s">
        <v>1598</v>
      </c>
      <c r="Q877"/>
      <c r="R877"/>
    </row>
    <row r="878" spans="1:18" x14ac:dyDescent="0.35">
      <c r="A878" s="47">
        <v>1</v>
      </c>
      <c r="B878" s="47">
        <v>2702</v>
      </c>
      <c r="C878" s="47" t="s">
        <v>820</v>
      </c>
      <c r="D878" s="48">
        <v>45443</v>
      </c>
      <c r="E878" s="48">
        <v>45443</v>
      </c>
      <c r="F878" s="47">
        <v>1</v>
      </c>
      <c r="G878" s="49">
        <v>0</v>
      </c>
      <c r="H878" s="48">
        <v>45443</v>
      </c>
      <c r="I878" s="47" t="s">
        <v>1600</v>
      </c>
      <c r="J878" s="47" t="s">
        <v>1599</v>
      </c>
      <c r="K878" s="47">
        <v>0</v>
      </c>
      <c r="L878" s="47" t="s">
        <v>1598</v>
      </c>
      <c r="Q878"/>
      <c r="R878"/>
    </row>
    <row r="879" spans="1:18" x14ac:dyDescent="0.35">
      <c r="A879" s="47">
        <v>1</v>
      </c>
      <c r="B879" s="47">
        <v>2707</v>
      </c>
      <c r="C879" s="47" t="s">
        <v>826</v>
      </c>
      <c r="D879" s="48">
        <v>45443</v>
      </c>
      <c r="E879" s="48">
        <v>45443</v>
      </c>
      <c r="F879" s="47">
        <v>1</v>
      </c>
      <c r="G879" s="49">
        <v>0</v>
      </c>
      <c r="H879" s="48">
        <v>45443</v>
      </c>
      <c r="I879" s="47" t="s">
        <v>1600</v>
      </c>
      <c r="J879" s="47" t="s">
        <v>1599</v>
      </c>
      <c r="K879" s="47">
        <v>0</v>
      </c>
      <c r="L879" s="47" t="s">
        <v>1598</v>
      </c>
      <c r="Q879"/>
      <c r="R879"/>
    </row>
    <row r="880" spans="1:18" x14ac:dyDescent="0.35">
      <c r="A880" s="47">
        <v>1</v>
      </c>
      <c r="B880" s="47">
        <v>3181</v>
      </c>
      <c r="C880" s="47" t="s">
        <v>1042</v>
      </c>
      <c r="D880" s="48">
        <v>45443</v>
      </c>
      <c r="E880" s="48">
        <v>45443</v>
      </c>
      <c r="F880" s="47">
        <v>1</v>
      </c>
      <c r="G880" s="49">
        <v>0</v>
      </c>
      <c r="H880" s="48">
        <v>45443</v>
      </c>
      <c r="I880" s="47" t="s">
        <v>1600</v>
      </c>
      <c r="J880" s="47" t="s">
        <v>1599</v>
      </c>
      <c r="K880" s="47">
        <v>0</v>
      </c>
      <c r="L880" s="47" t="s">
        <v>1598</v>
      </c>
      <c r="Q880"/>
      <c r="R880"/>
    </row>
    <row r="881" spans="1:18" x14ac:dyDescent="0.35">
      <c r="A881" s="47">
        <v>1</v>
      </c>
      <c r="B881" s="47">
        <v>4002</v>
      </c>
      <c r="C881" s="47" t="s">
        <v>1060</v>
      </c>
      <c r="D881" s="48">
        <v>45443</v>
      </c>
      <c r="E881" s="48">
        <v>45443</v>
      </c>
      <c r="F881" s="47">
        <v>1</v>
      </c>
      <c r="G881" s="49">
        <v>0</v>
      </c>
      <c r="H881" s="48">
        <v>45443</v>
      </c>
      <c r="I881" s="47" t="s">
        <v>1600</v>
      </c>
      <c r="J881" s="47" t="s">
        <v>1599</v>
      </c>
      <c r="K881" s="47">
        <v>0</v>
      </c>
      <c r="L881" s="47" t="s">
        <v>1598</v>
      </c>
      <c r="Q881"/>
      <c r="R881"/>
    </row>
    <row r="882" spans="1:18" x14ac:dyDescent="0.35">
      <c r="A882" s="47">
        <v>1</v>
      </c>
      <c r="B882" s="47">
        <v>2327</v>
      </c>
      <c r="C882" s="47" t="s">
        <v>1602</v>
      </c>
      <c r="D882" s="48">
        <v>45440</v>
      </c>
      <c r="E882" s="48">
        <v>45440</v>
      </c>
      <c r="F882" s="47">
        <v>4</v>
      </c>
      <c r="G882" s="49">
        <v>0</v>
      </c>
      <c r="H882" s="48">
        <v>45443</v>
      </c>
      <c r="I882" s="47" t="s">
        <v>1600</v>
      </c>
      <c r="J882" s="47" t="s">
        <v>1599</v>
      </c>
      <c r="K882" s="47">
        <v>0</v>
      </c>
      <c r="L882" s="47" t="s">
        <v>1598</v>
      </c>
      <c r="Q882"/>
      <c r="R882"/>
    </row>
    <row r="883" spans="1:18" x14ac:dyDescent="0.35">
      <c r="A883" s="47">
        <v>1</v>
      </c>
      <c r="B883" s="47">
        <v>2120</v>
      </c>
      <c r="C883" s="47" t="s">
        <v>414</v>
      </c>
      <c r="D883" s="48">
        <v>45436</v>
      </c>
      <c r="E883" s="48">
        <v>45436</v>
      </c>
      <c r="F883" s="47">
        <v>8</v>
      </c>
      <c r="G883" s="49">
        <v>0</v>
      </c>
      <c r="H883" s="48">
        <v>45443</v>
      </c>
      <c r="I883" s="47" t="s">
        <v>1600</v>
      </c>
      <c r="J883" s="47" t="s">
        <v>1599</v>
      </c>
      <c r="K883" s="47">
        <v>0</v>
      </c>
      <c r="L883" s="47" t="s">
        <v>1598</v>
      </c>
      <c r="Q883"/>
      <c r="R883"/>
    </row>
    <row r="884" spans="1:18" x14ac:dyDescent="0.35">
      <c r="A884" s="47">
        <v>1</v>
      </c>
      <c r="B884" s="47">
        <v>2301</v>
      </c>
      <c r="C884" s="47" t="s">
        <v>557</v>
      </c>
      <c r="D884" s="48">
        <v>45442</v>
      </c>
      <c r="E884" s="48">
        <v>45442</v>
      </c>
      <c r="F884" s="47">
        <v>1</v>
      </c>
      <c r="G884" s="49">
        <v>0</v>
      </c>
      <c r="H884" s="48">
        <v>45442</v>
      </c>
      <c r="I884" s="47" t="s">
        <v>1601</v>
      </c>
      <c r="J884" s="47" t="s">
        <v>1599</v>
      </c>
      <c r="L884" s="47" t="s">
        <v>1598</v>
      </c>
      <c r="Q884"/>
      <c r="R884"/>
    </row>
    <row r="885" spans="1:18" x14ac:dyDescent="0.35">
      <c r="A885" s="47">
        <v>1</v>
      </c>
      <c r="B885" s="47">
        <v>2327</v>
      </c>
      <c r="C885" s="47" t="s">
        <v>1602</v>
      </c>
      <c r="D885" s="48">
        <v>45439</v>
      </c>
      <c r="E885" s="48">
        <v>45439</v>
      </c>
      <c r="F885" s="47">
        <v>1</v>
      </c>
      <c r="G885" s="49">
        <v>0</v>
      </c>
      <c r="H885" s="48">
        <v>45439</v>
      </c>
      <c r="I885" s="47" t="s">
        <v>1601</v>
      </c>
      <c r="J885" s="47" t="s">
        <v>1599</v>
      </c>
      <c r="L885" s="47" t="s">
        <v>1598</v>
      </c>
      <c r="Q885"/>
      <c r="R885"/>
    </row>
    <row r="886" spans="1:18" x14ac:dyDescent="0.35">
      <c r="A886" s="47">
        <v>1</v>
      </c>
      <c r="B886" s="47">
        <v>2588</v>
      </c>
      <c r="C886" s="47" t="s">
        <v>795</v>
      </c>
      <c r="D886" s="48">
        <v>45441</v>
      </c>
      <c r="E886" s="48">
        <v>45441</v>
      </c>
      <c r="F886" s="47">
        <v>1</v>
      </c>
      <c r="G886" s="49">
        <v>0</v>
      </c>
      <c r="H886" s="48">
        <v>45441</v>
      </c>
      <c r="I886" s="47" t="s">
        <v>1600</v>
      </c>
      <c r="J886" s="47" t="s">
        <v>1599</v>
      </c>
      <c r="L886" s="47" t="s">
        <v>1598</v>
      </c>
      <c r="Q886"/>
      <c r="R886"/>
    </row>
    <row r="887" spans="1:18" x14ac:dyDescent="0.35">
      <c r="A887" s="47">
        <v>1</v>
      </c>
      <c r="B887" s="47">
        <v>4084</v>
      </c>
      <c r="C887" s="47" t="s">
        <v>1091</v>
      </c>
      <c r="D887" s="48">
        <v>45439</v>
      </c>
      <c r="E887" s="48">
        <v>45439</v>
      </c>
      <c r="F887" s="47">
        <v>1</v>
      </c>
      <c r="G887" s="49">
        <v>0</v>
      </c>
      <c r="H887" s="48">
        <v>45439</v>
      </c>
      <c r="I887" s="47" t="s">
        <v>1601</v>
      </c>
      <c r="J887" s="47" t="s">
        <v>1599</v>
      </c>
      <c r="L887" s="47" t="s">
        <v>1598</v>
      </c>
      <c r="Q887"/>
      <c r="R887"/>
    </row>
    <row r="888" spans="1:18" x14ac:dyDescent="0.35">
      <c r="A888" s="47">
        <v>1</v>
      </c>
      <c r="B888" s="47">
        <v>2124</v>
      </c>
      <c r="C888" s="47" t="s">
        <v>418</v>
      </c>
      <c r="D888" s="48">
        <v>45429</v>
      </c>
      <c r="E888" s="48">
        <v>45429</v>
      </c>
      <c r="F888" s="47">
        <v>11</v>
      </c>
      <c r="G888" s="49">
        <v>0</v>
      </c>
      <c r="H888" s="48">
        <v>45439</v>
      </c>
      <c r="I888" s="47" t="s">
        <v>1600</v>
      </c>
      <c r="J888" s="47" t="s">
        <v>1599</v>
      </c>
      <c r="L888" s="47" t="s">
        <v>1598</v>
      </c>
      <c r="Q888"/>
      <c r="R888"/>
    </row>
    <row r="889" spans="1:18" x14ac:dyDescent="0.35">
      <c r="A889" s="47">
        <v>1</v>
      </c>
      <c r="B889" s="47">
        <v>3199</v>
      </c>
      <c r="C889" s="47" t="s">
        <v>1464</v>
      </c>
      <c r="D889" s="48">
        <v>45458</v>
      </c>
      <c r="E889" s="48">
        <v>45458</v>
      </c>
      <c r="F889" s="47">
        <v>1</v>
      </c>
      <c r="G889" s="49">
        <v>0</v>
      </c>
      <c r="H889" s="48">
        <v>45458</v>
      </c>
      <c r="I889" s="47" t="s">
        <v>1604</v>
      </c>
      <c r="J889" s="47" t="s">
        <v>1603</v>
      </c>
      <c r="K889" s="47">
        <v>0</v>
      </c>
      <c r="L889" s="47" t="s">
        <v>1598</v>
      </c>
      <c r="Q889"/>
      <c r="R889"/>
    </row>
    <row r="890" spans="1:18" x14ac:dyDescent="0.35">
      <c r="A890" s="47">
        <v>1</v>
      </c>
      <c r="B890" s="47">
        <v>6159</v>
      </c>
      <c r="C890" s="47" t="s">
        <v>1302</v>
      </c>
      <c r="D890" s="48">
        <v>45458</v>
      </c>
      <c r="E890" s="48">
        <v>45458</v>
      </c>
      <c r="F890" s="47">
        <v>1</v>
      </c>
      <c r="G890" s="49">
        <v>0</v>
      </c>
      <c r="H890" s="48">
        <v>45458</v>
      </c>
      <c r="I890" s="47" t="s">
        <v>1604</v>
      </c>
      <c r="J890" s="47" t="s">
        <v>1603</v>
      </c>
      <c r="K890" s="47">
        <v>0</v>
      </c>
      <c r="L890" s="47" t="s">
        <v>1598</v>
      </c>
      <c r="Q890"/>
      <c r="R890"/>
    </row>
    <row r="891" spans="1:18" x14ac:dyDescent="0.35">
      <c r="A891" s="47">
        <v>1</v>
      </c>
      <c r="B891" s="47">
        <v>1121</v>
      </c>
      <c r="C891" s="47" t="s">
        <v>68</v>
      </c>
      <c r="D891" s="48">
        <v>45455</v>
      </c>
      <c r="E891" s="48">
        <v>45455</v>
      </c>
      <c r="F891" s="47">
        <v>4</v>
      </c>
      <c r="G891" s="49">
        <v>0</v>
      </c>
      <c r="H891" s="48">
        <v>45458</v>
      </c>
      <c r="I891" s="47" t="s">
        <v>1604</v>
      </c>
      <c r="J891" s="47" t="s">
        <v>1603</v>
      </c>
      <c r="K891" s="47">
        <v>0</v>
      </c>
      <c r="L891" s="47" t="s">
        <v>1598</v>
      </c>
      <c r="Q891"/>
      <c r="R891"/>
    </row>
    <row r="892" spans="1:18" x14ac:dyDescent="0.35">
      <c r="A892" s="47">
        <v>1</v>
      </c>
      <c r="B892" s="47">
        <v>1227</v>
      </c>
      <c r="C892" s="47" t="s">
        <v>1392</v>
      </c>
      <c r="D892" s="48">
        <v>45455</v>
      </c>
      <c r="E892" s="48">
        <v>45455</v>
      </c>
      <c r="F892" s="47">
        <v>4</v>
      </c>
      <c r="G892" s="49">
        <v>0</v>
      </c>
      <c r="H892" s="48">
        <v>45458</v>
      </c>
      <c r="I892" s="47" t="s">
        <v>1604</v>
      </c>
      <c r="J892" s="47" t="s">
        <v>1603</v>
      </c>
      <c r="K892" s="47">
        <v>0</v>
      </c>
      <c r="L892" s="47" t="s">
        <v>1598</v>
      </c>
      <c r="Q892"/>
      <c r="R892"/>
    </row>
    <row r="893" spans="1:18" x14ac:dyDescent="0.35">
      <c r="A893" s="47">
        <v>1</v>
      </c>
      <c r="B893" s="47">
        <v>1143</v>
      </c>
      <c r="C893" s="47" t="s">
        <v>88</v>
      </c>
      <c r="D893" s="48">
        <v>45451</v>
      </c>
      <c r="E893" s="48">
        <v>45451</v>
      </c>
      <c r="F893" s="47">
        <v>8</v>
      </c>
      <c r="G893" s="49">
        <v>0</v>
      </c>
      <c r="H893" s="48">
        <v>45458</v>
      </c>
      <c r="I893" s="47" t="s">
        <v>1604</v>
      </c>
      <c r="J893" s="47" t="s">
        <v>1603</v>
      </c>
      <c r="K893" s="47">
        <v>0</v>
      </c>
      <c r="L893" s="47" t="s">
        <v>1598</v>
      </c>
      <c r="Q893"/>
      <c r="R893"/>
    </row>
    <row r="894" spans="1:18" x14ac:dyDescent="0.35">
      <c r="A894" s="47">
        <v>1</v>
      </c>
      <c r="B894" s="47">
        <v>1106</v>
      </c>
      <c r="C894" s="47" t="s">
        <v>50</v>
      </c>
      <c r="D894" s="48">
        <v>45458</v>
      </c>
      <c r="E894" s="48">
        <v>45458</v>
      </c>
      <c r="F894" s="47">
        <v>1</v>
      </c>
      <c r="G894" s="49">
        <v>0</v>
      </c>
      <c r="H894" s="48">
        <v>45458</v>
      </c>
      <c r="I894" s="47" t="s">
        <v>1601</v>
      </c>
      <c r="J894" s="47" t="s">
        <v>1603</v>
      </c>
      <c r="K894" s="47">
        <v>0</v>
      </c>
      <c r="L894" s="47" t="s">
        <v>1598</v>
      </c>
      <c r="Q894"/>
      <c r="R894"/>
    </row>
    <row r="895" spans="1:18" x14ac:dyDescent="0.35">
      <c r="A895" s="47">
        <v>1</v>
      </c>
      <c r="B895" s="47">
        <v>1109</v>
      </c>
      <c r="C895" s="47" t="s">
        <v>55</v>
      </c>
      <c r="D895" s="48">
        <v>45458</v>
      </c>
      <c r="E895" s="48">
        <v>45458</v>
      </c>
      <c r="F895" s="47">
        <v>1</v>
      </c>
      <c r="G895" s="49">
        <v>0</v>
      </c>
      <c r="H895" s="48">
        <v>45458</v>
      </c>
      <c r="I895" s="47" t="s">
        <v>1601</v>
      </c>
      <c r="J895" s="47" t="s">
        <v>1603</v>
      </c>
      <c r="K895" s="47">
        <v>0</v>
      </c>
      <c r="L895" s="47" t="s">
        <v>1598</v>
      </c>
      <c r="Q895"/>
      <c r="R895"/>
    </row>
    <row r="896" spans="1:18" x14ac:dyDescent="0.35">
      <c r="A896" s="47">
        <v>1</v>
      </c>
      <c r="B896" s="47">
        <v>1116</v>
      </c>
      <c r="C896" s="47" t="s">
        <v>62</v>
      </c>
      <c r="D896" s="48">
        <v>45458</v>
      </c>
      <c r="E896" s="48">
        <v>45458</v>
      </c>
      <c r="F896" s="47">
        <v>1</v>
      </c>
      <c r="G896" s="49">
        <v>0</v>
      </c>
      <c r="H896" s="48">
        <v>45458</v>
      </c>
      <c r="I896" s="47" t="s">
        <v>1601</v>
      </c>
      <c r="J896" s="47" t="s">
        <v>1603</v>
      </c>
      <c r="K896" s="47">
        <v>0</v>
      </c>
      <c r="L896" s="47" t="s">
        <v>1598</v>
      </c>
      <c r="Q896"/>
      <c r="R896"/>
    </row>
    <row r="897" spans="1:18" x14ac:dyDescent="0.35">
      <c r="A897" s="47">
        <v>1</v>
      </c>
      <c r="B897" s="47">
        <v>1124</v>
      </c>
      <c r="C897" s="47" t="s">
        <v>70</v>
      </c>
      <c r="D897" s="48">
        <v>45458</v>
      </c>
      <c r="E897" s="48">
        <v>45458</v>
      </c>
      <c r="F897" s="47">
        <v>1</v>
      </c>
      <c r="G897" s="49">
        <v>0</v>
      </c>
      <c r="H897" s="48">
        <v>45458</v>
      </c>
      <c r="I897" s="47" t="s">
        <v>1601</v>
      </c>
      <c r="J897" s="47" t="s">
        <v>1603</v>
      </c>
      <c r="K897" s="47">
        <v>0</v>
      </c>
      <c r="L897" s="47" t="s">
        <v>1598</v>
      </c>
      <c r="Q897"/>
      <c r="R897"/>
    </row>
    <row r="898" spans="1:18" x14ac:dyDescent="0.35">
      <c r="A898" s="47">
        <v>1</v>
      </c>
      <c r="B898" s="47">
        <v>1139</v>
      </c>
      <c r="C898" s="47" t="s">
        <v>84</v>
      </c>
      <c r="D898" s="48">
        <v>45458</v>
      </c>
      <c r="E898" s="48">
        <v>45458</v>
      </c>
      <c r="F898" s="47">
        <v>1</v>
      </c>
      <c r="G898" s="49">
        <v>0</v>
      </c>
      <c r="H898" s="48">
        <v>45458</v>
      </c>
      <c r="I898" s="47" t="s">
        <v>1601</v>
      </c>
      <c r="J898" s="47" t="s">
        <v>1603</v>
      </c>
      <c r="K898" s="47">
        <v>0</v>
      </c>
      <c r="L898" s="47" t="s">
        <v>1598</v>
      </c>
      <c r="Q898"/>
      <c r="R898"/>
    </row>
    <row r="899" spans="1:18" x14ac:dyDescent="0.35">
      <c r="A899" s="47">
        <v>1</v>
      </c>
      <c r="B899" s="47">
        <v>1145</v>
      </c>
      <c r="C899" s="47" t="s">
        <v>90</v>
      </c>
      <c r="D899" s="48">
        <v>45458</v>
      </c>
      <c r="E899" s="48">
        <v>45458</v>
      </c>
      <c r="F899" s="47">
        <v>1</v>
      </c>
      <c r="G899" s="49">
        <v>0</v>
      </c>
      <c r="H899" s="48">
        <v>45458</v>
      </c>
      <c r="I899" s="47" t="s">
        <v>1601</v>
      </c>
      <c r="J899" s="47" t="s">
        <v>1603</v>
      </c>
      <c r="K899" s="47">
        <v>0</v>
      </c>
      <c r="L899" s="47" t="s">
        <v>1598</v>
      </c>
      <c r="Q899"/>
      <c r="R899"/>
    </row>
    <row r="900" spans="1:18" x14ac:dyDescent="0.35">
      <c r="A900" s="47">
        <v>1</v>
      </c>
      <c r="B900" s="47">
        <v>1148</v>
      </c>
      <c r="C900" s="47" t="s">
        <v>94</v>
      </c>
      <c r="D900" s="48">
        <v>45458</v>
      </c>
      <c r="E900" s="48">
        <v>45458</v>
      </c>
      <c r="F900" s="47">
        <v>1</v>
      </c>
      <c r="G900" s="49">
        <v>0</v>
      </c>
      <c r="H900" s="48">
        <v>45458</v>
      </c>
      <c r="I900" s="47" t="s">
        <v>1601</v>
      </c>
      <c r="J900" s="47" t="s">
        <v>1603</v>
      </c>
      <c r="K900" s="47">
        <v>0</v>
      </c>
      <c r="L900" s="47" t="s">
        <v>1598</v>
      </c>
      <c r="Q900"/>
      <c r="R900"/>
    </row>
    <row r="901" spans="1:18" x14ac:dyDescent="0.35">
      <c r="A901" s="47">
        <v>1</v>
      </c>
      <c r="B901" s="47">
        <v>1151</v>
      </c>
      <c r="C901" s="47" t="s">
        <v>96</v>
      </c>
      <c r="D901" s="48">
        <v>45458</v>
      </c>
      <c r="E901" s="48">
        <v>45458</v>
      </c>
      <c r="F901" s="47">
        <v>1</v>
      </c>
      <c r="G901" s="49">
        <v>0</v>
      </c>
      <c r="H901" s="48">
        <v>45458</v>
      </c>
      <c r="I901" s="47" t="s">
        <v>1601</v>
      </c>
      <c r="J901" s="47" t="s">
        <v>1603</v>
      </c>
      <c r="K901" s="47">
        <v>0</v>
      </c>
      <c r="L901" s="47" t="s">
        <v>1598</v>
      </c>
      <c r="Q901"/>
      <c r="R901"/>
    </row>
    <row r="902" spans="1:18" x14ac:dyDescent="0.35">
      <c r="A902" s="47">
        <v>1</v>
      </c>
      <c r="B902" s="47">
        <v>1155</v>
      </c>
      <c r="C902" s="47" t="s">
        <v>100</v>
      </c>
      <c r="D902" s="48">
        <v>45458</v>
      </c>
      <c r="E902" s="48">
        <v>45458</v>
      </c>
      <c r="F902" s="47">
        <v>1</v>
      </c>
      <c r="G902" s="49">
        <v>0</v>
      </c>
      <c r="H902" s="48">
        <v>45458</v>
      </c>
      <c r="I902" s="47" t="s">
        <v>1601</v>
      </c>
      <c r="J902" s="47" t="s">
        <v>1603</v>
      </c>
      <c r="K902" s="47">
        <v>0</v>
      </c>
      <c r="L902" s="47" t="s">
        <v>1598</v>
      </c>
      <c r="Q902"/>
      <c r="R902"/>
    </row>
    <row r="903" spans="1:18" x14ac:dyDescent="0.35">
      <c r="A903" s="47">
        <v>1</v>
      </c>
      <c r="B903" s="47">
        <v>1174</v>
      </c>
      <c r="C903" s="47" t="s">
        <v>118</v>
      </c>
      <c r="D903" s="48">
        <v>45458</v>
      </c>
      <c r="E903" s="48">
        <v>45458</v>
      </c>
      <c r="F903" s="47">
        <v>1</v>
      </c>
      <c r="G903" s="49">
        <v>0</v>
      </c>
      <c r="H903" s="48">
        <v>45458</v>
      </c>
      <c r="I903" s="47" t="s">
        <v>1601</v>
      </c>
      <c r="J903" s="47" t="s">
        <v>1603</v>
      </c>
      <c r="K903" s="47">
        <v>0</v>
      </c>
      <c r="L903" s="47" t="s">
        <v>1598</v>
      </c>
      <c r="Q903"/>
      <c r="R903"/>
    </row>
    <row r="904" spans="1:18" x14ac:dyDescent="0.35">
      <c r="A904" s="47">
        <v>1</v>
      </c>
      <c r="B904" s="47">
        <v>1189</v>
      </c>
      <c r="C904" s="47" t="s">
        <v>136</v>
      </c>
      <c r="D904" s="48">
        <v>45458</v>
      </c>
      <c r="E904" s="48">
        <v>45458</v>
      </c>
      <c r="F904" s="47">
        <v>1</v>
      </c>
      <c r="G904" s="49">
        <v>0</v>
      </c>
      <c r="H904" s="48">
        <v>45458</v>
      </c>
      <c r="I904" s="47" t="s">
        <v>1601</v>
      </c>
      <c r="J904" s="47" t="s">
        <v>1603</v>
      </c>
      <c r="K904" s="47">
        <v>0</v>
      </c>
      <c r="L904" s="47" t="s">
        <v>1598</v>
      </c>
      <c r="Q904"/>
      <c r="R904"/>
    </row>
    <row r="905" spans="1:18" x14ac:dyDescent="0.35">
      <c r="A905" s="47">
        <v>1</v>
      </c>
      <c r="B905" s="47">
        <v>1209</v>
      </c>
      <c r="C905" s="47" t="s">
        <v>164</v>
      </c>
      <c r="D905" s="48">
        <v>45458</v>
      </c>
      <c r="E905" s="48">
        <v>45458</v>
      </c>
      <c r="F905" s="47">
        <v>1</v>
      </c>
      <c r="G905" s="49">
        <v>0</v>
      </c>
      <c r="H905" s="48">
        <v>45458</v>
      </c>
      <c r="I905" s="47" t="s">
        <v>1601</v>
      </c>
      <c r="J905" s="47" t="s">
        <v>1603</v>
      </c>
      <c r="K905" s="47">
        <v>0</v>
      </c>
      <c r="L905" s="47" t="s">
        <v>1598</v>
      </c>
      <c r="Q905"/>
      <c r="R905"/>
    </row>
    <row r="906" spans="1:18" x14ac:dyDescent="0.35">
      <c r="A906" s="47">
        <v>1</v>
      </c>
      <c r="B906" s="47">
        <v>1210</v>
      </c>
      <c r="C906" s="47" t="s">
        <v>165</v>
      </c>
      <c r="D906" s="48">
        <v>45458</v>
      </c>
      <c r="E906" s="48">
        <v>45458</v>
      </c>
      <c r="F906" s="47">
        <v>1</v>
      </c>
      <c r="G906" s="49">
        <v>0</v>
      </c>
      <c r="H906" s="48">
        <v>45458</v>
      </c>
      <c r="I906" s="47" t="s">
        <v>1601</v>
      </c>
      <c r="J906" s="47" t="s">
        <v>1603</v>
      </c>
      <c r="K906" s="47">
        <v>0</v>
      </c>
      <c r="L906" s="47" t="s">
        <v>1598</v>
      </c>
      <c r="Q906"/>
      <c r="R906"/>
    </row>
    <row r="907" spans="1:18" x14ac:dyDescent="0.35">
      <c r="A907" s="47">
        <v>1</v>
      </c>
      <c r="B907" s="47">
        <v>1212</v>
      </c>
      <c r="C907" s="47" t="s">
        <v>1568</v>
      </c>
      <c r="D907" s="48">
        <v>45458</v>
      </c>
      <c r="E907" s="48">
        <v>45458</v>
      </c>
      <c r="F907" s="47">
        <v>1</v>
      </c>
      <c r="G907" s="49">
        <v>0</v>
      </c>
      <c r="H907" s="48">
        <v>45458</v>
      </c>
      <c r="I907" s="47" t="s">
        <v>1601</v>
      </c>
      <c r="J907" s="47" t="s">
        <v>1603</v>
      </c>
      <c r="K907" s="47">
        <v>0</v>
      </c>
      <c r="L907" s="47" t="s">
        <v>1598</v>
      </c>
      <c r="Q907"/>
      <c r="R907"/>
    </row>
    <row r="908" spans="1:18" x14ac:dyDescent="0.35">
      <c r="A908" s="47">
        <v>1</v>
      </c>
      <c r="B908" s="47">
        <v>1217</v>
      </c>
      <c r="C908" s="47" t="s">
        <v>177</v>
      </c>
      <c r="D908" s="48">
        <v>45458</v>
      </c>
      <c r="E908" s="48">
        <v>45458</v>
      </c>
      <c r="F908" s="47">
        <v>1</v>
      </c>
      <c r="G908" s="49">
        <v>0</v>
      </c>
      <c r="H908" s="48">
        <v>45458</v>
      </c>
      <c r="I908" s="47" t="s">
        <v>1601</v>
      </c>
      <c r="J908" s="47" t="s">
        <v>1603</v>
      </c>
      <c r="K908" s="47">
        <v>0</v>
      </c>
      <c r="L908" s="47" t="s">
        <v>1598</v>
      </c>
      <c r="Q908"/>
      <c r="R908"/>
    </row>
    <row r="909" spans="1:18" x14ac:dyDescent="0.35">
      <c r="A909" s="47">
        <v>1</v>
      </c>
      <c r="B909" s="47">
        <v>1222</v>
      </c>
      <c r="C909" s="47" t="s">
        <v>183</v>
      </c>
      <c r="D909" s="48">
        <v>45458</v>
      </c>
      <c r="E909" s="48">
        <v>45458</v>
      </c>
      <c r="F909" s="47">
        <v>1</v>
      </c>
      <c r="G909" s="49">
        <v>0</v>
      </c>
      <c r="H909" s="48">
        <v>45458</v>
      </c>
      <c r="I909" s="47" t="s">
        <v>1601</v>
      </c>
      <c r="J909" s="47" t="s">
        <v>1603</v>
      </c>
      <c r="K909" s="47">
        <v>0</v>
      </c>
      <c r="L909" s="47" t="s">
        <v>1598</v>
      </c>
      <c r="Q909"/>
      <c r="R909"/>
    </row>
    <row r="910" spans="1:18" x14ac:dyDescent="0.35">
      <c r="A910" s="47">
        <v>1</v>
      </c>
      <c r="B910" s="47">
        <v>1324</v>
      </c>
      <c r="C910" s="47" t="s">
        <v>217</v>
      </c>
      <c r="D910" s="48">
        <v>45458</v>
      </c>
      <c r="E910" s="48">
        <v>45458</v>
      </c>
      <c r="F910" s="47">
        <v>1</v>
      </c>
      <c r="G910" s="49">
        <v>0</v>
      </c>
      <c r="H910" s="48">
        <v>45458</v>
      </c>
      <c r="I910" s="47" t="s">
        <v>1601</v>
      </c>
      <c r="J910" s="47" t="s">
        <v>1603</v>
      </c>
      <c r="K910" s="47">
        <v>0</v>
      </c>
      <c r="L910" s="47" t="s">
        <v>1598</v>
      </c>
      <c r="Q910"/>
      <c r="R910"/>
    </row>
    <row r="911" spans="1:18" x14ac:dyDescent="0.35">
      <c r="A911" s="47">
        <v>1</v>
      </c>
      <c r="B911" s="47">
        <v>1334</v>
      </c>
      <c r="C911" s="47" t="s">
        <v>226</v>
      </c>
      <c r="D911" s="48">
        <v>45458</v>
      </c>
      <c r="E911" s="48">
        <v>45458</v>
      </c>
      <c r="F911" s="47">
        <v>1</v>
      </c>
      <c r="G911" s="49">
        <v>0</v>
      </c>
      <c r="H911" s="48">
        <v>45458</v>
      </c>
      <c r="I911" s="47" t="s">
        <v>1601</v>
      </c>
      <c r="J911" s="47" t="s">
        <v>1603</v>
      </c>
      <c r="K911" s="47">
        <v>0</v>
      </c>
      <c r="L911" s="47" t="s">
        <v>1598</v>
      </c>
      <c r="Q911"/>
      <c r="R911"/>
    </row>
    <row r="912" spans="1:18" x14ac:dyDescent="0.35">
      <c r="A912" s="47">
        <v>1</v>
      </c>
      <c r="B912" s="47">
        <v>1418</v>
      </c>
      <c r="C912" s="47" t="s">
        <v>260</v>
      </c>
      <c r="D912" s="48">
        <v>45458</v>
      </c>
      <c r="E912" s="48">
        <v>45458</v>
      </c>
      <c r="F912" s="47">
        <v>1</v>
      </c>
      <c r="G912" s="49">
        <v>0</v>
      </c>
      <c r="H912" s="48">
        <v>45458</v>
      </c>
      <c r="I912" s="47" t="s">
        <v>1601</v>
      </c>
      <c r="J912" s="47" t="s">
        <v>1603</v>
      </c>
      <c r="K912" s="47">
        <v>0</v>
      </c>
      <c r="L912" s="47" t="s">
        <v>1598</v>
      </c>
      <c r="Q912"/>
      <c r="R912"/>
    </row>
    <row r="913" spans="1:18" x14ac:dyDescent="0.35">
      <c r="A913" s="47">
        <v>1</v>
      </c>
      <c r="B913" s="47">
        <v>3104</v>
      </c>
      <c r="C913" s="47" t="s">
        <v>956</v>
      </c>
      <c r="D913" s="48">
        <v>45458</v>
      </c>
      <c r="E913" s="48">
        <v>45458</v>
      </c>
      <c r="F913" s="47">
        <v>1</v>
      </c>
      <c r="G913" s="49">
        <v>0</v>
      </c>
      <c r="H913" s="48">
        <v>45458</v>
      </c>
      <c r="I913" s="47" t="s">
        <v>1601</v>
      </c>
      <c r="J913" s="47" t="s">
        <v>1603</v>
      </c>
      <c r="K913" s="47">
        <v>0</v>
      </c>
      <c r="L913" s="47" t="s">
        <v>1598</v>
      </c>
      <c r="Q913"/>
      <c r="R913"/>
    </row>
    <row r="914" spans="1:18" x14ac:dyDescent="0.35">
      <c r="A914" s="47">
        <v>1</v>
      </c>
      <c r="B914" s="47">
        <v>6176</v>
      </c>
      <c r="C914" s="47" t="s">
        <v>1317</v>
      </c>
      <c r="D914" s="48">
        <v>45458</v>
      </c>
      <c r="E914" s="48">
        <v>45458</v>
      </c>
      <c r="F914" s="47">
        <v>1</v>
      </c>
      <c r="G914" s="49">
        <v>0</v>
      </c>
      <c r="H914" s="48">
        <v>45458</v>
      </c>
      <c r="I914" s="47" t="s">
        <v>1601</v>
      </c>
      <c r="J914" s="47" t="s">
        <v>1603</v>
      </c>
      <c r="K914" s="47">
        <v>0</v>
      </c>
      <c r="L914" s="47" t="s">
        <v>1598</v>
      </c>
      <c r="Q914"/>
      <c r="R914"/>
    </row>
    <row r="915" spans="1:18" x14ac:dyDescent="0.35">
      <c r="A915" s="47">
        <v>1</v>
      </c>
      <c r="B915" s="47">
        <v>1220</v>
      </c>
      <c r="C915" s="47" t="s">
        <v>182</v>
      </c>
      <c r="D915" s="48">
        <v>45457</v>
      </c>
      <c r="E915" s="48">
        <v>45457</v>
      </c>
      <c r="F915" s="47">
        <v>2</v>
      </c>
      <c r="G915" s="49">
        <v>0</v>
      </c>
      <c r="H915" s="48">
        <v>45458</v>
      </c>
      <c r="I915" s="47" t="s">
        <v>1601</v>
      </c>
      <c r="J915" s="47" t="s">
        <v>1603</v>
      </c>
      <c r="K915" s="47">
        <v>0</v>
      </c>
      <c r="L915" s="47" t="s">
        <v>1598</v>
      </c>
      <c r="Q915"/>
      <c r="R915"/>
    </row>
    <row r="916" spans="1:18" x14ac:dyDescent="0.35">
      <c r="A916" s="47">
        <v>1</v>
      </c>
      <c r="B916" s="47">
        <v>1342</v>
      </c>
      <c r="C916" s="47" t="s">
        <v>236</v>
      </c>
      <c r="D916" s="48">
        <v>45457</v>
      </c>
      <c r="E916" s="48">
        <v>45457</v>
      </c>
      <c r="F916" s="47">
        <v>2</v>
      </c>
      <c r="G916" s="49">
        <v>0</v>
      </c>
      <c r="H916" s="48">
        <v>45458</v>
      </c>
      <c r="I916" s="47" t="s">
        <v>1601</v>
      </c>
      <c r="J916" s="47" t="s">
        <v>1603</v>
      </c>
      <c r="K916" s="47">
        <v>0</v>
      </c>
      <c r="L916" s="47" t="s">
        <v>1598</v>
      </c>
      <c r="Q916"/>
      <c r="R916"/>
    </row>
    <row r="917" spans="1:18" x14ac:dyDescent="0.35">
      <c r="A917" s="47">
        <v>1</v>
      </c>
      <c r="B917" s="47">
        <v>1101</v>
      </c>
      <c r="C917" s="47" t="s">
        <v>37</v>
      </c>
      <c r="D917" s="48">
        <v>45458</v>
      </c>
      <c r="E917" s="48">
        <v>45458</v>
      </c>
      <c r="F917" s="47">
        <v>1</v>
      </c>
      <c r="G917" s="49">
        <v>0</v>
      </c>
      <c r="H917" s="48">
        <v>45458</v>
      </c>
      <c r="I917" s="47" t="s">
        <v>1600</v>
      </c>
      <c r="J917" s="47" t="s">
        <v>1603</v>
      </c>
      <c r="K917" s="47">
        <v>0</v>
      </c>
      <c r="L917" s="47" t="s">
        <v>1598</v>
      </c>
      <c r="Q917"/>
      <c r="R917"/>
    </row>
    <row r="918" spans="1:18" x14ac:dyDescent="0.35">
      <c r="A918" s="47">
        <v>1</v>
      </c>
      <c r="B918" s="47">
        <v>1104</v>
      </c>
      <c r="C918" s="47" t="s">
        <v>46</v>
      </c>
      <c r="D918" s="48">
        <v>45458</v>
      </c>
      <c r="E918" s="48">
        <v>45458</v>
      </c>
      <c r="F918" s="47">
        <v>1</v>
      </c>
      <c r="G918" s="49">
        <v>0</v>
      </c>
      <c r="H918" s="48">
        <v>45458</v>
      </c>
      <c r="I918" s="47" t="s">
        <v>1600</v>
      </c>
      <c r="J918" s="47" t="s">
        <v>1603</v>
      </c>
      <c r="K918" s="47">
        <v>0</v>
      </c>
      <c r="L918" s="47" t="s">
        <v>1598</v>
      </c>
      <c r="Q918"/>
      <c r="R918"/>
    </row>
    <row r="919" spans="1:18" x14ac:dyDescent="0.35">
      <c r="A919" s="47">
        <v>1</v>
      </c>
      <c r="B919" s="47">
        <v>1111</v>
      </c>
      <c r="C919" s="47" t="s">
        <v>58</v>
      </c>
      <c r="D919" s="48">
        <v>45458</v>
      </c>
      <c r="E919" s="48">
        <v>45458</v>
      </c>
      <c r="F919" s="47">
        <v>1</v>
      </c>
      <c r="G919" s="49">
        <v>0</v>
      </c>
      <c r="H919" s="48">
        <v>45458</v>
      </c>
      <c r="I919" s="47" t="s">
        <v>1600</v>
      </c>
      <c r="J919" s="47" t="s">
        <v>1603</v>
      </c>
      <c r="K919" s="47">
        <v>0</v>
      </c>
      <c r="L919" s="47" t="s">
        <v>1598</v>
      </c>
      <c r="Q919"/>
      <c r="R919"/>
    </row>
    <row r="920" spans="1:18" x14ac:dyDescent="0.35">
      <c r="A920" s="47">
        <v>1</v>
      </c>
      <c r="B920" s="47">
        <v>1130</v>
      </c>
      <c r="C920" s="47" t="s">
        <v>75</v>
      </c>
      <c r="D920" s="48">
        <v>45458</v>
      </c>
      <c r="E920" s="48">
        <v>45458</v>
      </c>
      <c r="F920" s="47">
        <v>1</v>
      </c>
      <c r="G920" s="49">
        <v>0</v>
      </c>
      <c r="H920" s="48">
        <v>45458</v>
      </c>
      <c r="I920" s="47" t="s">
        <v>1600</v>
      </c>
      <c r="J920" s="47" t="s">
        <v>1603</v>
      </c>
      <c r="K920" s="47">
        <v>0</v>
      </c>
      <c r="L920" s="47" t="s">
        <v>1598</v>
      </c>
      <c r="Q920"/>
      <c r="R920"/>
    </row>
    <row r="921" spans="1:18" x14ac:dyDescent="0.35">
      <c r="A921" s="47">
        <v>1</v>
      </c>
      <c r="B921" s="47">
        <v>1163</v>
      </c>
      <c r="C921" s="47" t="s">
        <v>107</v>
      </c>
      <c r="D921" s="48">
        <v>45458</v>
      </c>
      <c r="E921" s="48">
        <v>45458</v>
      </c>
      <c r="F921" s="47">
        <v>1</v>
      </c>
      <c r="G921" s="49">
        <v>0</v>
      </c>
      <c r="H921" s="48">
        <v>45458</v>
      </c>
      <c r="I921" s="47" t="s">
        <v>1600</v>
      </c>
      <c r="J921" s="47" t="s">
        <v>1603</v>
      </c>
      <c r="K921" s="47">
        <v>0</v>
      </c>
      <c r="L921" s="47" t="s">
        <v>1598</v>
      </c>
      <c r="Q921"/>
      <c r="R921"/>
    </row>
    <row r="922" spans="1:18" x14ac:dyDescent="0.35">
      <c r="A922" s="47">
        <v>1</v>
      </c>
      <c r="B922" s="47">
        <v>1191</v>
      </c>
      <c r="C922" s="47" t="s">
        <v>138</v>
      </c>
      <c r="D922" s="48">
        <v>45458</v>
      </c>
      <c r="E922" s="48">
        <v>45458</v>
      </c>
      <c r="F922" s="47">
        <v>1</v>
      </c>
      <c r="G922" s="49">
        <v>0</v>
      </c>
      <c r="H922" s="48">
        <v>45458</v>
      </c>
      <c r="I922" s="47" t="s">
        <v>1600</v>
      </c>
      <c r="J922" s="47" t="s">
        <v>1603</v>
      </c>
      <c r="K922" s="47">
        <v>0</v>
      </c>
      <c r="L922" s="47" t="s">
        <v>1598</v>
      </c>
      <c r="Q922"/>
      <c r="R922"/>
    </row>
    <row r="923" spans="1:18" x14ac:dyDescent="0.35">
      <c r="A923" s="47">
        <v>1</v>
      </c>
      <c r="B923" s="47">
        <v>1197</v>
      </c>
      <c r="C923" s="47" t="s">
        <v>148</v>
      </c>
      <c r="D923" s="48">
        <v>45458</v>
      </c>
      <c r="E923" s="48">
        <v>45458</v>
      </c>
      <c r="F923" s="47">
        <v>1</v>
      </c>
      <c r="G923" s="49">
        <v>0</v>
      </c>
      <c r="H923" s="48">
        <v>45458</v>
      </c>
      <c r="I923" s="47" t="s">
        <v>1600</v>
      </c>
      <c r="J923" s="47" t="s">
        <v>1603</v>
      </c>
      <c r="K923" s="47">
        <v>0</v>
      </c>
      <c r="L923" s="47" t="s">
        <v>1598</v>
      </c>
      <c r="Q923"/>
      <c r="R923"/>
    </row>
    <row r="924" spans="1:18" x14ac:dyDescent="0.35">
      <c r="A924" s="47">
        <v>1</v>
      </c>
      <c r="B924" s="47">
        <v>1205</v>
      </c>
      <c r="C924" s="47" t="s">
        <v>158</v>
      </c>
      <c r="D924" s="48">
        <v>45458</v>
      </c>
      <c r="E924" s="48">
        <v>45458</v>
      </c>
      <c r="F924" s="47">
        <v>1</v>
      </c>
      <c r="G924" s="49">
        <v>0</v>
      </c>
      <c r="H924" s="48">
        <v>45458</v>
      </c>
      <c r="I924" s="47" t="s">
        <v>1600</v>
      </c>
      <c r="J924" s="47" t="s">
        <v>1603</v>
      </c>
      <c r="K924" s="47">
        <v>0</v>
      </c>
      <c r="L924" s="47" t="s">
        <v>1598</v>
      </c>
      <c r="Q924"/>
      <c r="R924"/>
    </row>
    <row r="925" spans="1:18" x14ac:dyDescent="0.35">
      <c r="A925" s="47">
        <v>1</v>
      </c>
      <c r="B925" s="47">
        <v>1219</v>
      </c>
      <c r="C925" s="47" t="s">
        <v>181</v>
      </c>
      <c r="D925" s="48">
        <v>45458</v>
      </c>
      <c r="E925" s="48">
        <v>45458</v>
      </c>
      <c r="F925" s="47">
        <v>1</v>
      </c>
      <c r="G925" s="49">
        <v>0</v>
      </c>
      <c r="H925" s="48">
        <v>45458</v>
      </c>
      <c r="I925" s="47" t="s">
        <v>1600</v>
      </c>
      <c r="J925" s="47" t="s">
        <v>1603</v>
      </c>
      <c r="K925" s="47">
        <v>0</v>
      </c>
      <c r="L925" s="47" t="s">
        <v>1598</v>
      </c>
      <c r="Q925"/>
      <c r="R925"/>
    </row>
    <row r="926" spans="1:18" x14ac:dyDescent="0.35">
      <c r="A926" s="47">
        <v>1</v>
      </c>
      <c r="B926" s="47">
        <v>1225</v>
      </c>
      <c r="C926" s="47" t="s">
        <v>1390</v>
      </c>
      <c r="D926" s="48">
        <v>45458</v>
      </c>
      <c r="E926" s="48">
        <v>45458</v>
      </c>
      <c r="F926" s="47">
        <v>1</v>
      </c>
      <c r="G926" s="49">
        <v>0</v>
      </c>
      <c r="H926" s="48">
        <v>45458</v>
      </c>
      <c r="I926" s="47" t="s">
        <v>1600</v>
      </c>
      <c r="J926" s="47" t="s">
        <v>1603</v>
      </c>
      <c r="K926" s="47">
        <v>0</v>
      </c>
      <c r="L926" s="47" t="s">
        <v>1598</v>
      </c>
      <c r="Q926"/>
      <c r="R926"/>
    </row>
    <row r="927" spans="1:18" x14ac:dyDescent="0.35">
      <c r="A927" s="47">
        <v>1</v>
      </c>
      <c r="B927" s="47">
        <v>3171</v>
      </c>
      <c r="C927" s="47" t="s">
        <v>1031</v>
      </c>
      <c r="D927" s="48">
        <v>45458</v>
      </c>
      <c r="E927" s="48">
        <v>45458</v>
      </c>
      <c r="F927" s="47">
        <v>1</v>
      </c>
      <c r="G927" s="49">
        <v>0</v>
      </c>
      <c r="H927" s="48">
        <v>45458</v>
      </c>
      <c r="I927" s="47" t="s">
        <v>1600</v>
      </c>
      <c r="J927" s="47" t="s">
        <v>1603</v>
      </c>
      <c r="K927" s="47">
        <v>0</v>
      </c>
      <c r="L927" s="47" t="s">
        <v>1598</v>
      </c>
      <c r="Q927"/>
      <c r="R927"/>
    </row>
    <row r="928" spans="1:18" x14ac:dyDescent="0.35">
      <c r="A928" s="47">
        <v>1</v>
      </c>
      <c r="B928" s="47">
        <v>1190</v>
      </c>
      <c r="C928" s="47" t="s">
        <v>137</v>
      </c>
      <c r="D928" s="48">
        <v>45457</v>
      </c>
      <c r="E928" s="48">
        <v>45457</v>
      </c>
      <c r="F928" s="47">
        <v>2</v>
      </c>
      <c r="G928" s="49">
        <v>0</v>
      </c>
      <c r="H928" s="48">
        <v>45458</v>
      </c>
      <c r="I928" s="47" t="s">
        <v>1600</v>
      </c>
      <c r="J928" s="47" t="s">
        <v>1603</v>
      </c>
      <c r="K928" s="47">
        <v>0</v>
      </c>
      <c r="L928" s="47" t="s">
        <v>1598</v>
      </c>
      <c r="Q928"/>
      <c r="R928"/>
    </row>
    <row r="929" spans="1:18" x14ac:dyDescent="0.35">
      <c r="A929" s="47">
        <v>1</v>
      </c>
      <c r="B929" s="47">
        <v>1106</v>
      </c>
      <c r="C929" s="47" t="s">
        <v>50</v>
      </c>
      <c r="D929" s="48">
        <v>45457</v>
      </c>
      <c r="E929" s="48">
        <v>45457</v>
      </c>
      <c r="F929" s="47">
        <v>1</v>
      </c>
      <c r="G929" s="49">
        <v>0</v>
      </c>
      <c r="H929" s="48">
        <v>45457</v>
      </c>
      <c r="I929" s="47" t="s">
        <v>1600</v>
      </c>
      <c r="J929" s="47" t="s">
        <v>1603</v>
      </c>
      <c r="L929" s="47" t="s">
        <v>1598</v>
      </c>
      <c r="Q929"/>
      <c r="R929"/>
    </row>
    <row r="930" spans="1:18" x14ac:dyDescent="0.35">
      <c r="A930" s="47">
        <v>1</v>
      </c>
      <c r="B930" s="47">
        <v>1130</v>
      </c>
      <c r="C930" s="47" t="s">
        <v>75</v>
      </c>
      <c r="D930" s="48">
        <v>45457</v>
      </c>
      <c r="E930" s="48">
        <v>45457</v>
      </c>
      <c r="F930" s="47">
        <v>1</v>
      </c>
      <c r="G930" s="49">
        <v>0</v>
      </c>
      <c r="H930" s="48">
        <v>45457</v>
      </c>
      <c r="I930" s="47" t="s">
        <v>1601</v>
      </c>
      <c r="J930" s="47" t="s">
        <v>1603</v>
      </c>
      <c r="L930" s="47" t="s">
        <v>1598</v>
      </c>
      <c r="Q930"/>
      <c r="R930"/>
    </row>
    <row r="931" spans="1:18" x14ac:dyDescent="0.35">
      <c r="A931" s="47">
        <v>1</v>
      </c>
      <c r="B931" s="47">
        <v>1334</v>
      </c>
      <c r="C931" s="47" t="s">
        <v>226</v>
      </c>
      <c r="D931" s="48">
        <v>45457</v>
      </c>
      <c r="E931" s="48">
        <v>45457</v>
      </c>
      <c r="F931" s="47">
        <v>1</v>
      </c>
      <c r="G931" s="49">
        <v>0</v>
      </c>
      <c r="H931" s="48">
        <v>45457</v>
      </c>
      <c r="I931" s="47" t="s">
        <v>1600</v>
      </c>
      <c r="J931" s="47" t="s">
        <v>1603</v>
      </c>
      <c r="L931" s="47" t="s">
        <v>1598</v>
      </c>
      <c r="Q931"/>
      <c r="R931"/>
    </row>
    <row r="932" spans="1:18" x14ac:dyDescent="0.35">
      <c r="A932" s="47">
        <v>1</v>
      </c>
      <c r="B932" s="47">
        <v>2347</v>
      </c>
      <c r="C932" s="47" t="s">
        <v>597</v>
      </c>
      <c r="D932" s="48">
        <v>45458</v>
      </c>
      <c r="E932" s="48">
        <v>45458</v>
      </c>
      <c r="F932" s="47">
        <v>1</v>
      </c>
      <c r="G932" s="49">
        <v>0</v>
      </c>
      <c r="H932" s="48">
        <v>45458</v>
      </c>
      <c r="I932" s="47" t="s">
        <v>1604</v>
      </c>
      <c r="J932" s="47" t="s">
        <v>1599</v>
      </c>
      <c r="K932" s="47">
        <v>0</v>
      </c>
      <c r="L932" s="47" t="s">
        <v>1598</v>
      </c>
      <c r="Q932"/>
      <c r="R932"/>
    </row>
    <row r="933" spans="1:18" x14ac:dyDescent="0.35">
      <c r="A933" s="47">
        <v>1</v>
      </c>
      <c r="B933" s="47">
        <v>4144</v>
      </c>
      <c r="C933" s="47" t="s">
        <v>1136</v>
      </c>
      <c r="D933" s="48">
        <v>45458</v>
      </c>
      <c r="E933" s="48">
        <v>45458</v>
      </c>
      <c r="F933" s="47">
        <v>1</v>
      </c>
      <c r="G933" s="49">
        <v>0</v>
      </c>
      <c r="H933" s="48">
        <v>45458</v>
      </c>
      <c r="I933" s="47" t="s">
        <v>1604</v>
      </c>
      <c r="J933" s="47" t="s">
        <v>1599</v>
      </c>
      <c r="K933" s="47">
        <v>0</v>
      </c>
      <c r="L933" s="47" t="s">
        <v>1598</v>
      </c>
      <c r="Q933"/>
      <c r="R933"/>
    </row>
    <row r="934" spans="1:18" x14ac:dyDescent="0.35">
      <c r="A934" s="47">
        <v>1</v>
      </c>
      <c r="B934" s="47">
        <v>2714</v>
      </c>
      <c r="C934" s="47" t="s">
        <v>831</v>
      </c>
      <c r="D934" s="48">
        <v>45455</v>
      </c>
      <c r="E934" s="48">
        <v>45455</v>
      </c>
      <c r="F934" s="47">
        <v>4</v>
      </c>
      <c r="G934" s="49">
        <v>0</v>
      </c>
      <c r="H934" s="48">
        <v>45458</v>
      </c>
      <c r="I934" s="47" t="s">
        <v>1604</v>
      </c>
      <c r="J934" s="47" t="s">
        <v>1599</v>
      </c>
      <c r="K934" s="47">
        <v>0</v>
      </c>
      <c r="L934" s="47" t="s">
        <v>1598</v>
      </c>
      <c r="Q934"/>
      <c r="R934"/>
    </row>
    <row r="935" spans="1:18" x14ac:dyDescent="0.35">
      <c r="A935" s="47">
        <v>1</v>
      </c>
      <c r="B935" s="47">
        <v>2769</v>
      </c>
      <c r="C935" s="47" t="s">
        <v>873</v>
      </c>
      <c r="D935" s="48">
        <v>45455</v>
      </c>
      <c r="E935" s="48">
        <v>45455</v>
      </c>
      <c r="F935" s="47">
        <v>4</v>
      </c>
      <c r="G935" s="49">
        <v>0</v>
      </c>
      <c r="H935" s="48">
        <v>45458</v>
      </c>
      <c r="I935" s="47" t="s">
        <v>1604</v>
      </c>
      <c r="J935" s="47" t="s">
        <v>1599</v>
      </c>
      <c r="K935" s="47">
        <v>0</v>
      </c>
      <c r="L935" s="47" t="s">
        <v>1598</v>
      </c>
      <c r="Q935"/>
      <c r="R935"/>
    </row>
    <row r="936" spans="1:18" x14ac:dyDescent="0.35">
      <c r="A936" s="47">
        <v>1</v>
      </c>
      <c r="B936" s="47">
        <v>2054</v>
      </c>
      <c r="C936" s="47" t="s">
        <v>344</v>
      </c>
      <c r="D936" s="48">
        <v>45458</v>
      </c>
      <c r="E936" s="48">
        <v>45458</v>
      </c>
      <c r="F936" s="47">
        <v>1</v>
      </c>
      <c r="G936" s="49">
        <v>0</v>
      </c>
      <c r="H936" s="48">
        <v>45458</v>
      </c>
      <c r="I936" s="47" t="s">
        <v>1601</v>
      </c>
      <c r="J936" s="47" t="s">
        <v>1599</v>
      </c>
      <c r="K936" s="47">
        <v>0</v>
      </c>
      <c r="L936" s="47" t="s">
        <v>1598</v>
      </c>
      <c r="Q936"/>
      <c r="R936"/>
    </row>
    <row r="937" spans="1:18" x14ac:dyDescent="0.35">
      <c r="A937" s="47">
        <v>1</v>
      </c>
      <c r="B937" s="47">
        <v>2056</v>
      </c>
      <c r="C937" s="47" t="s">
        <v>346</v>
      </c>
      <c r="D937" s="48">
        <v>45458</v>
      </c>
      <c r="E937" s="48">
        <v>45458</v>
      </c>
      <c r="F937" s="47">
        <v>1</v>
      </c>
      <c r="G937" s="49">
        <v>0</v>
      </c>
      <c r="H937" s="48">
        <v>45458</v>
      </c>
      <c r="I937" s="47" t="s">
        <v>1601</v>
      </c>
      <c r="J937" s="47" t="s">
        <v>1599</v>
      </c>
      <c r="K937" s="47">
        <v>0</v>
      </c>
      <c r="L937" s="47" t="s">
        <v>1598</v>
      </c>
      <c r="Q937"/>
      <c r="R937"/>
    </row>
    <row r="938" spans="1:18" x14ac:dyDescent="0.35">
      <c r="A938" s="47">
        <v>1</v>
      </c>
      <c r="B938" s="47">
        <v>2099</v>
      </c>
      <c r="C938" s="47" t="s">
        <v>395</v>
      </c>
      <c r="D938" s="48">
        <v>45458</v>
      </c>
      <c r="E938" s="48">
        <v>45458</v>
      </c>
      <c r="F938" s="47">
        <v>1</v>
      </c>
      <c r="G938" s="49">
        <v>0</v>
      </c>
      <c r="H938" s="48">
        <v>45458</v>
      </c>
      <c r="I938" s="47" t="s">
        <v>1601</v>
      </c>
      <c r="J938" s="47" t="s">
        <v>1599</v>
      </c>
      <c r="K938" s="47">
        <v>0</v>
      </c>
      <c r="L938" s="47" t="s">
        <v>1598</v>
      </c>
      <c r="Q938"/>
      <c r="R938"/>
    </row>
    <row r="939" spans="1:18" x14ac:dyDescent="0.35">
      <c r="A939" s="47">
        <v>1</v>
      </c>
      <c r="B939" s="47">
        <v>2118</v>
      </c>
      <c r="C939" s="47" t="s">
        <v>413</v>
      </c>
      <c r="D939" s="48">
        <v>45458</v>
      </c>
      <c r="E939" s="48">
        <v>45458</v>
      </c>
      <c r="F939" s="47">
        <v>1</v>
      </c>
      <c r="G939" s="49">
        <v>0</v>
      </c>
      <c r="H939" s="48">
        <v>45458</v>
      </c>
      <c r="I939" s="47" t="s">
        <v>1601</v>
      </c>
      <c r="J939" s="47" t="s">
        <v>1599</v>
      </c>
      <c r="K939" s="47">
        <v>0</v>
      </c>
      <c r="L939" s="47" t="s">
        <v>1598</v>
      </c>
      <c r="Q939"/>
      <c r="R939"/>
    </row>
    <row r="940" spans="1:18" x14ac:dyDescent="0.35">
      <c r="A940" s="47">
        <v>1</v>
      </c>
      <c r="B940" s="47">
        <v>2120</v>
      </c>
      <c r="C940" s="47" t="s">
        <v>414</v>
      </c>
      <c r="D940" s="48">
        <v>45458</v>
      </c>
      <c r="E940" s="48">
        <v>45458</v>
      </c>
      <c r="F940" s="47">
        <v>1</v>
      </c>
      <c r="G940" s="49">
        <v>0</v>
      </c>
      <c r="H940" s="48">
        <v>45458</v>
      </c>
      <c r="I940" s="47" t="s">
        <v>1601</v>
      </c>
      <c r="J940" s="47" t="s">
        <v>1599</v>
      </c>
      <c r="K940" s="47">
        <v>0</v>
      </c>
      <c r="L940" s="47" t="s">
        <v>1598</v>
      </c>
      <c r="Q940"/>
      <c r="R940"/>
    </row>
    <row r="941" spans="1:18" x14ac:dyDescent="0.35">
      <c r="A941" s="47">
        <v>1</v>
      </c>
      <c r="B941" s="47">
        <v>2139</v>
      </c>
      <c r="C941" s="47" t="s">
        <v>434</v>
      </c>
      <c r="D941" s="48">
        <v>45458</v>
      </c>
      <c r="E941" s="48">
        <v>45458</v>
      </c>
      <c r="F941" s="47">
        <v>1</v>
      </c>
      <c r="G941" s="49">
        <v>0</v>
      </c>
      <c r="H941" s="48">
        <v>45458</v>
      </c>
      <c r="I941" s="47" t="s">
        <v>1601</v>
      </c>
      <c r="J941" s="47" t="s">
        <v>1599</v>
      </c>
      <c r="K941" s="47">
        <v>0</v>
      </c>
      <c r="L941" s="47" t="s">
        <v>1598</v>
      </c>
      <c r="Q941"/>
      <c r="R941"/>
    </row>
    <row r="942" spans="1:18" x14ac:dyDescent="0.35">
      <c r="A942" s="47">
        <v>1</v>
      </c>
      <c r="B942" s="47">
        <v>2148</v>
      </c>
      <c r="C942" s="47" t="s">
        <v>444</v>
      </c>
      <c r="D942" s="48">
        <v>45458</v>
      </c>
      <c r="E942" s="48">
        <v>45458</v>
      </c>
      <c r="F942" s="47">
        <v>1</v>
      </c>
      <c r="G942" s="49">
        <v>0</v>
      </c>
      <c r="H942" s="48">
        <v>45458</v>
      </c>
      <c r="I942" s="47" t="s">
        <v>1601</v>
      </c>
      <c r="J942" s="47" t="s">
        <v>1599</v>
      </c>
      <c r="K942" s="47">
        <v>0</v>
      </c>
      <c r="L942" s="47" t="s">
        <v>1598</v>
      </c>
      <c r="Q942"/>
      <c r="R942"/>
    </row>
    <row r="943" spans="1:18" x14ac:dyDescent="0.35">
      <c r="A943" s="47">
        <v>1</v>
      </c>
      <c r="B943" s="47">
        <v>2164</v>
      </c>
      <c r="C943" s="47" t="s">
        <v>462</v>
      </c>
      <c r="D943" s="48">
        <v>45458</v>
      </c>
      <c r="E943" s="48">
        <v>45458</v>
      </c>
      <c r="F943" s="47">
        <v>1</v>
      </c>
      <c r="G943" s="49">
        <v>0</v>
      </c>
      <c r="H943" s="48">
        <v>45458</v>
      </c>
      <c r="I943" s="47" t="s">
        <v>1601</v>
      </c>
      <c r="J943" s="47" t="s">
        <v>1599</v>
      </c>
      <c r="K943" s="47">
        <v>0</v>
      </c>
      <c r="L943" s="47" t="s">
        <v>1598</v>
      </c>
      <c r="Q943"/>
      <c r="R943"/>
    </row>
    <row r="944" spans="1:18" x14ac:dyDescent="0.35">
      <c r="A944" s="47">
        <v>1</v>
      </c>
      <c r="B944" s="47">
        <v>2168</v>
      </c>
      <c r="C944" s="47" t="s">
        <v>468</v>
      </c>
      <c r="D944" s="48">
        <v>45458</v>
      </c>
      <c r="E944" s="48">
        <v>45458</v>
      </c>
      <c r="F944" s="47">
        <v>1</v>
      </c>
      <c r="G944" s="49">
        <v>0</v>
      </c>
      <c r="H944" s="48">
        <v>45458</v>
      </c>
      <c r="I944" s="47" t="s">
        <v>1601</v>
      </c>
      <c r="J944" s="47" t="s">
        <v>1599</v>
      </c>
      <c r="K944" s="47">
        <v>0</v>
      </c>
      <c r="L944" s="47" t="s">
        <v>1598</v>
      </c>
      <c r="Q944"/>
      <c r="R944"/>
    </row>
    <row r="945" spans="1:18" x14ac:dyDescent="0.35">
      <c r="A945" s="47">
        <v>1</v>
      </c>
      <c r="B945" s="47">
        <v>2261</v>
      </c>
      <c r="C945" s="47" t="s">
        <v>515</v>
      </c>
      <c r="D945" s="48">
        <v>45458</v>
      </c>
      <c r="E945" s="48">
        <v>45458</v>
      </c>
      <c r="F945" s="47">
        <v>1</v>
      </c>
      <c r="G945" s="49">
        <v>0</v>
      </c>
      <c r="H945" s="48">
        <v>45458</v>
      </c>
      <c r="I945" s="47" t="s">
        <v>1601</v>
      </c>
      <c r="J945" s="47" t="s">
        <v>1599</v>
      </c>
      <c r="K945" s="47">
        <v>0</v>
      </c>
      <c r="L945" s="47" t="s">
        <v>1598</v>
      </c>
      <c r="Q945"/>
      <c r="R945"/>
    </row>
    <row r="946" spans="1:18" x14ac:dyDescent="0.35">
      <c r="A946" s="47">
        <v>1</v>
      </c>
      <c r="B946" s="47">
        <v>2267</v>
      </c>
      <c r="C946" s="47" t="s">
        <v>522</v>
      </c>
      <c r="D946" s="48">
        <v>45458</v>
      </c>
      <c r="E946" s="48">
        <v>45458</v>
      </c>
      <c r="F946" s="47">
        <v>1</v>
      </c>
      <c r="G946" s="49">
        <v>0</v>
      </c>
      <c r="H946" s="48">
        <v>45458</v>
      </c>
      <c r="I946" s="47" t="s">
        <v>1601</v>
      </c>
      <c r="J946" s="47" t="s">
        <v>1599</v>
      </c>
      <c r="K946" s="47">
        <v>0</v>
      </c>
      <c r="L946" s="47" t="s">
        <v>1598</v>
      </c>
      <c r="Q946"/>
      <c r="R946"/>
    </row>
    <row r="947" spans="1:18" x14ac:dyDescent="0.35">
      <c r="A947" s="47">
        <v>1</v>
      </c>
      <c r="B947" s="47">
        <v>2269</v>
      </c>
      <c r="C947" s="47" t="s">
        <v>524</v>
      </c>
      <c r="D947" s="48">
        <v>45458</v>
      </c>
      <c r="E947" s="48">
        <v>45458</v>
      </c>
      <c r="F947" s="47">
        <v>1</v>
      </c>
      <c r="G947" s="49">
        <v>0</v>
      </c>
      <c r="H947" s="48">
        <v>45458</v>
      </c>
      <c r="I947" s="47" t="s">
        <v>1601</v>
      </c>
      <c r="J947" s="47" t="s">
        <v>1599</v>
      </c>
      <c r="K947" s="47">
        <v>0</v>
      </c>
      <c r="L947" s="47" t="s">
        <v>1598</v>
      </c>
      <c r="Q947"/>
      <c r="R947"/>
    </row>
    <row r="948" spans="1:18" x14ac:dyDescent="0.35">
      <c r="A948" s="47">
        <v>1</v>
      </c>
      <c r="B948" s="47">
        <v>2290</v>
      </c>
      <c r="C948" s="47" t="s">
        <v>545</v>
      </c>
      <c r="D948" s="48">
        <v>45458</v>
      </c>
      <c r="E948" s="48">
        <v>45458</v>
      </c>
      <c r="F948" s="47">
        <v>1</v>
      </c>
      <c r="G948" s="49">
        <v>0</v>
      </c>
      <c r="H948" s="48">
        <v>45458</v>
      </c>
      <c r="I948" s="47" t="s">
        <v>1601</v>
      </c>
      <c r="J948" s="47" t="s">
        <v>1599</v>
      </c>
      <c r="K948" s="47">
        <v>0</v>
      </c>
      <c r="L948" s="47" t="s">
        <v>1598</v>
      </c>
      <c r="Q948"/>
      <c r="R948"/>
    </row>
    <row r="949" spans="1:18" x14ac:dyDescent="0.35">
      <c r="A949" s="47">
        <v>1</v>
      </c>
      <c r="B949" s="47">
        <v>2293</v>
      </c>
      <c r="C949" s="47" t="s">
        <v>548</v>
      </c>
      <c r="D949" s="48">
        <v>45458</v>
      </c>
      <c r="E949" s="48">
        <v>45458</v>
      </c>
      <c r="F949" s="47">
        <v>1</v>
      </c>
      <c r="G949" s="49">
        <v>0</v>
      </c>
      <c r="H949" s="48">
        <v>45458</v>
      </c>
      <c r="I949" s="47" t="s">
        <v>1601</v>
      </c>
      <c r="J949" s="47" t="s">
        <v>1599</v>
      </c>
      <c r="K949" s="47">
        <v>0</v>
      </c>
      <c r="L949" s="47" t="s">
        <v>1598</v>
      </c>
      <c r="Q949"/>
      <c r="R949"/>
    </row>
    <row r="950" spans="1:18" x14ac:dyDescent="0.35">
      <c r="A950" s="47">
        <v>1</v>
      </c>
      <c r="B950" s="47">
        <v>2308</v>
      </c>
      <c r="C950" s="47" t="s">
        <v>563</v>
      </c>
      <c r="D950" s="48">
        <v>45458</v>
      </c>
      <c r="E950" s="48">
        <v>45458</v>
      </c>
      <c r="F950" s="47">
        <v>1</v>
      </c>
      <c r="G950" s="49">
        <v>0</v>
      </c>
      <c r="H950" s="48">
        <v>45458</v>
      </c>
      <c r="I950" s="47" t="s">
        <v>1601</v>
      </c>
      <c r="J950" s="47" t="s">
        <v>1599</v>
      </c>
      <c r="K950" s="47">
        <v>0</v>
      </c>
      <c r="L950" s="47" t="s">
        <v>1598</v>
      </c>
      <c r="Q950"/>
      <c r="R950"/>
    </row>
    <row r="951" spans="1:18" x14ac:dyDescent="0.35">
      <c r="A951" s="47">
        <v>1</v>
      </c>
      <c r="B951" s="47">
        <v>2316</v>
      </c>
      <c r="C951" s="47" t="s">
        <v>570</v>
      </c>
      <c r="D951" s="48">
        <v>45458</v>
      </c>
      <c r="E951" s="48">
        <v>45458</v>
      </c>
      <c r="F951" s="47">
        <v>1</v>
      </c>
      <c r="G951" s="49">
        <v>0</v>
      </c>
      <c r="H951" s="48">
        <v>45458</v>
      </c>
      <c r="I951" s="47" t="s">
        <v>1601</v>
      </c>
      <c r="J951" s="47" t="s">
        <v>1599</v>
      </c>
      <c r="K951" s="47">
        <v>0</v>
      </c>
      <c r="L951" s="47" t="s">
        <v>1598</v>
      </c>
      <c r="Q951"/>
      <c r="R951"/>
    </row>
    <row r="952" spans="1:18" x14ac:dyDescent="0.35">
      <c r="A952" s="47">
        <v>1</v>
      </c>
      <c r="B952" s="47">
        <v>2330</v>
      </c>
      <c r="C952" s="47" t="s">
        <v>582</v>
      </c>
      <c r="D952" s="48">
        <v>45458</v>
      </c>
      <c r="E952" s="48">
        <v>45458</v>
      </c>
      <c r="F952" s="47">
        <v>1</v>
      </c>
      <c r="G952" s="49">
        <v>0</v>
      </c>
      <c r="H952" s="48">
        <v>45458</v>
      </c>
      <c r="I952" s="47" t="s">
        <v>1601</v>
      </c>
      <c r="J952" s="47" t="s">
        <v>1599</v>
      </c>
      <c r="K952" s="47">
        <v>0</v>
      </c>
      <c r="L952" s="47" t="s">
        <v>1598</v>
      </c>
      <c r="Q952"/>
      <c r="R952"/>
    </row>
    <row r="953" spans="1:18" x14ac:dyDescent="0.35">
      <c r="A953" s="47">
        <v>1</v>
      </c>
      <c r="B953" s="47">
        <v>2340</v>
      </c>
      <c r="C953" s="47" t="s">
        <v>1609</v>
      </c>
      <c r="D953" s="48">
        <v>45458</v>
      </c>
      <c r="E953" s="48">
        <v>45458</v>
      </c>
      <c r="F953" s="47">
        <v>1</v>
      </c>
      <c r="G953" s="49">
        <v>0</v>
      </c>
      <c r="H953" s="48">
        <v>45458</v>
      </c>
      <c r="I953" s="47" t="s">
        <v>1601</v>
      </c>
      <c r="J953" s="47" t="s">
        <v>1599</v>
      </c>
      <c r="K953" s="47">
        <v>0</v>
      </c>
      <c r="L953" s="47" t="s">
        <v>1598</v>
      </c>
      <c r="Q953"/>
      <c r="R953"/>
    </row>
    <row r="954" spans="1:18" x14ac:dyDescent="0.35">
      <c r="A954" s="47">
        <v>1</v>
      </c>
      <c r="B954" s="47">
        <v>2342</v>
      </c>
      <c r="C954" s="47" t="s">
        <v>592</v>
      </c>
      <c r="D954" s="48">
        <v>45458</v>
      </c>
      <c r="E954" s="48">
        <v>45458</v>
      </c>
      <c r="F954" s="47">
        <v>1</v>
      </c>
      <c r="G954" s="49">
        <v>0</v>
      </c>
      <c r="H954" s="48">
        <v>45458</v>
      </c>
      <c r="I954" s="47" t="s">
        <v>1601</v>
      </c>
      <c r="J954" s="47" t="s">
        <v>1599</v>
      </c>
      <c r="K954" s="47">
        <v>0</v>
      </c>
      <c r="L954" s="47" t="s">
        <v>1598</v>
      </c>
      <c r="Q954"/>
      <c r="R954"/>
    </row>
    <row r="955" spans="1:18" x14ac:dyDescent="0.35">
      <c r="A955" s="47">
        <v>1</v>
      </c>
      <c r="B955" s="47">
        <v>2343</v>
      </c>
      <c r="C955" s="47" t="s">
        <v>593</v>
      </c>
      <c r="D955" s="48">
        <v>45458</v>
      </c>
      <c r="E955" s="48">
        <v>45458</v>
      </c>
      <c r="F955" s="47">
        <v>1</v>
      </c>
      <c r="G955" s="49">
        <v>0</v>
      </c>
      <c r="H955" s="48">
        <v>45458</v>
      </c>
      <c r="I955" s="47" t="s">
        <v>1601</v>
      </c>
      <c r="J955" s="47" t="s">
        <v>1599</v>
      </c>
      <c r="K955" s="47">
        <v>0</v>
      </c>
      <c r="L955" s="47" t="s">
        <v>1598</v>
      </c>
      <c r="Q955"/>
      <c r="R955"/>
    </row>
    <row r="956" spans="1:18" x14ac:dyDescent="0.35">
      <c r="A956" s="47">
        <v>1</v>
      </c>
      <c r="B956" s="47">
        <v>2353</v>
      </c>
      <c r="C956" s="47" t="s">
        <v>602</v>
      </c>
      <c r="D956" s="48">
        <v>45458</v>
      </c>
      <c r="E956" s="48">
        <v>45458</v>
      </c>
      <c r="F956" s="47">
        <v>1</v>
      </c>
      <c r="G956" s="49">
        <v>0</v>
      </c>
      <c r="H956" s="48">
        <v>45458</v>
      </c>
      <c r="I956" s="47" t="s">
        <v>1601</v>
      </c>
      <c r="J956" s="47" t="s">
        <v>1599</v>
      </c>
      <c r="K956" s="47">
        <v>0</v>
      </c>
      <c r="L956" s="47" t="s">
        <v>1598</v>
      </c>
      <c r="Q956"/>
      <c r="R956"/>
    </row>
    <row r="957" spans="1:18" x14ac:dyDescent="0.35">
      <c r="A957" s="47">
        <v>1</v>
      </c>
      <c r="B957" s="47">
        <v>2371</v>
      </c>
      <c r="C957" s="47" t="s">
        <v>619</v>
      </c>
      <c r="D957" s="48">
        <v>45458</v>
      </c>
      <c r="E957" s="48">
        <v>45458</v>
      </c>
      <c r="F957" s="47">
        <v>1</v>
      </c>
      <c r="G957" s="49">
        <v>0</v>
      </c>
      <c r="H957" s="48">
        <v>45458</v>
      </c>
      <c r="I957" s="47" t="s">
        <v>1601</v>
      </c>
      <c r="J957" s="47" t="s">
        <v>1599</v>
      </c>
      <c r="K957" s="47">
        <v>0</v>
      </c>
      <c r="L957" s="47" t="s">
        <v>1598</v>
      </c>
      <c r="Q957"/>
      <c r="R957"/>
    </row>
    <row r="958" spans="1:18" x14ac:dyDescent="0.35">
      <c r="A958" s="47">
        <v>1</v>
      </c>
      <c r="B958" s="47">
        <v>2372</v>
      </c>
      <c r="C958" s="47" t="s">
        <v>620</v>
      </c>
      <c r="D958" s="48">
        <v>45458</v>
      </c>
      <c r="E958" s="48">
        <v>45458</v>
      </c>
      <c r="F958" s="47">
        <v>1</v>
      </c>
      <c r="G958" s="49">
        <v>0</v>
      </c>
      <c r="H958" s="48">
        <v>45458</v>
      </c>
      <c r="I958" s="47" t="s">
        <v>1601</v>
      </c>
      <c r="J958" s="47" t="s">
        <v>1599</v>
      </c>
      <c r="K958" s="47">
        <v>0</v>
      </c>
      <c r="L958" s="47" t="s">
        <v>1598</v>
      </c>
      <c r="Q958"/>
      <c r="R958"/>
    </row>
    <row r="959" spans="1:18" x14ac:dyDescent="0.35">
      <c r="A959" s="47">
        <v>1</v>
      </c>
      <c r="B959" s="47">
        <v>2374</v>
      </c>
      <c r="C959" s="47" t="s">
        <v>622</v>
      </c>
      <c r="D959" s="48">
        <v>45458</v>
      </c>
      <c r="E959" s="48">
        <v>45458</v>
      </c>
      <c r="F959" s="47">
        <v>1</v>
      </c>
      <c r="G959" s="49">
        <v>0</v>
      </c>
      <c r="H959" s="48">
        <v>45458</v>
      </c>
      <c r="I959" s="47" t="s">
        <v>1601</v>
      </c>
      <c r="J959" s="47" t="s">
        <v>1599</v>
      </c>
      <c r="K959" s="47">
        <v>0</v>
      </c>
      <c r="L959" s="47" t="s">
        <v>1598</v>
      </c>
      <c r="Q959"/>
      <c r="R959"/>
    </row>
    <row r="960" spans="1:18" x14ac:dyDescent="0.35">
      <c r="A960" s="47">
        <v>1</v>
      </c>
      <c r="B960" s="47">
        <v>2381</v>
      </c>
      <c r="C960" s="47" t="s">
        <v>630</v>
      </c>
      <c r="D960" s="48">
        <v>45458</v>
      </c>
      <c r="E960" s="48">
        <v>45458</v>
      </c>
      <c r="F960" s="47">
        <v>1</v>
      </c>
      <c r="G960" s="49">
        <v>0</v>
      </c>
      <c r="H960" s="48">
        <v>45458</v>
      </c>
      <c r="I960" s="47" t="s">
        <v>1601</v>
      </c>
      <c r="J960" s="47" t="s">
        <v>1599</v>
      </c>
      <c r="K960" s="47">
        <v>0</v>
      </c>
      <c r="L960" s="47" t="s">
        <v>1598</v>
      </c>
      <c r="Q960"/>
      <c r="R960"/>
    </row>
    <row r="961" spans="1:18" x14ac:dyDescent="0.35">
      <c r="A961" s="47">
        <v>1</v>
      </c>
      <c r="B961" s="47">
        <v>2398</v>
      </c>
      <c r="C961" s="47" t="s">
        <v>646</v>
      </c>
      <c r="D961" s="48">
        <v>45458</v>
      </c>
      <c r="E961" s="48">
        <v>45458</v>
      </c>
      <c r="F961" s="47">
        <v>1</v>
      </c>
      <c r="G961" s="49">
        <v>0</v>
      </c>
      <c r="H961" s="48">
        <v>45458</v>
      </c>
      <c r="I961" s="47" t="s">
        <v>1601</v>
      </c>
      <c r="J961" s="47" t="s">
        <v>1599</v>
      </c>
      <c r="K961" s="47">
        <v>0</v>
      </c>
      <c r="L961" s="47" t="s">
        <v>1598</v>
      </c>
      <c r="Q961"/>
      <c r="R961"/>
    </row>
    <row r="962" spans="1:18" x14ac:dyDescent="0.35">
      <c r="A962" s="47">
        <v>1</v>
      </c>
      <c r="B962" s="47">
        <v>2769</v>
      </c>
      <c r="C962" s="47" t="s">
        <v>873</v>
      </c>
      <c r="D962" s="48">
        <v>45453</v>
      </c>
      <c r="E962" s="48">
        <v>45453</v>
      </c>
      <c r="F962" s="47">
        <v>1</v>
      </c>
      <c r="G962" s="49">
        <v>0</v>
      </c>
      <c r="H962" s="48">
        <v>45453</v>
      </c>
      <c r="I962" s="47" t="s">
        <v>1601</v>
      </c>
      <c r="J962" s="47" t="s">
        <v>1599</v>
      </c>
      <c r="K962" s="47">
        <v>0</v>
      </c>
      <c r="L962" s="47" t="s">
        <v>1598</v>
      </c>
      <c r="Q962"/>
      <c r="R962"/>
    </row>
    <row r="963" spans="1:18" x14ac:dyDescent="0.35">
      <c r="A963" s="47">
        <v>1</v>
      </c>
      <c r="B963" s="47">
        <v>4003</v>
      </c>
      <c r="C963" s="47" t="s">
        <v>1061</v>
      </c>
      <c r="D963" s="48">
        <v>45458</v>
      </c>
      <c r="E963" s="48">
        <v>45458</v>
      </c>
      <c r="F963" s="47">
        <v>1</v>
      </c>
      <c r="G963" s="49">
        <v>0</v>
      </c>
      <c r="H963" s="48">
        <v>45458</v>
      </c>
      <c r="I963" s="47" t="s">
        <v>1601</v>
      </c>
      <c r="J963" s="47" t="s">
        <v>1599</v>
      </c>
      <c r="K963" s="47">
        <v>0</v>
      </c>
      <c r="L963" s="47" t="s">
        <v>1598</v>
      </c>
      <c r="Q963"/>
      <c r="R963"/>
    </row>
    <row r="964" spans="1:18" x14ac:dyDescent="0.35">
      <c r="A964" s="47">
        <v>1</v>
      </c>
      <c r="B964" s="47">
        <v>4112</v>
      </c>
      <c r="C964" s="47" t="s">
        <v>1109</v>
      </c>
      <c r="D964" s="48">
        <v>45458</v>
      </c>
      <c r="E964" s="48">
        <v>45458</v>
      </c>
      <c r="F964" s="47">
        <v>1</v>
      </c>
      <c r="G964" s="49">
        <v>0</v>
      </c>
      <c r="H964" s="48">
        <v>45458</v>
      </c>
      <c r="I964" s="47" t="s">
        <v>1601</v>
      </c>
      <c r="J964" s="47" t="s">
        <v>1599</v>
      </c>
      <c r="K964" s="47">
        <v>0</v>
      </c>
      <c r="L964" s="47" t="s">
        <v>1598</v>
      </c>
      <c r="Q964"/>
      <c r="R964"/>
    </row>
    <row r="965" spans="1:18" x14ac:dyDescent="0.35">
      <c r="A965" s="47">
        <v>1</v>
      </c>
      <c r="B965" s="47">
        <v>4119</v>
      </c>
      <c r="C965" s="47" t="s">
        <v>1116</v>
      </c>
      <c r="D965" s="48">
        <v>45458</v>
      </c>
      <c r="E965" s="48">
        <v>45458</v>
      </c>
      <c r="F965" s="47">
        <v>1</v>
      </c>
      <c r="G965" s="49">
        <v>0</v>
      </c>
      <c r="H965" s="48">
        <v>45458</v>
      </c>
      <c r="I965" s="47" t="s">
        <v>1601</v>
      </c>
      <c r="J965" s="47" t="s">
        <v>1599</v>
      </c>
      <c r="K965" s="47">
        <v>0</v>
      </c>
      <c r="L965" s="47" t="s">
        <v>1598</v>
      </c>
      <c r="Q965"/>
      <c r="R965"/>
    </row>
    <row r="966" spans="1:18" x14ac:dyDescent="0.35">
      <c r="A966" s="47">
        <v>1</v>
      </c>
      <c r="B966" s="47">
        <v>4146</v>
      </c>
      <c r="C966" s="47" t="s">
        <v>1141</v>
      </c>
      <c r="D966" s="48">
        <v>45458</v>
      </c>
      <c r="E966" s="48">
        <v>45458</v>
      </c>
      <c r="F966" s="47">
        <v>1</v>
      </c>
      <c r="G966" s="49">
        <v>0</v>
      </c>
      <c r="H966" s="48">
        <v>45458</v>
      </c>
      <c r="I966" s="47" t="s">
        <v>1601</v>
      </c>
      <c r="J966" s="47" t="s">
        <v>1599</v>
      </c>
      <c r="K966" s="47">
        <v>0</v>
      </c>
      <c r="L966" s="47" t="s">
        <v>1598</v>
      </c>
      <c r="Q966"/>
      <c r="R966"/>
    </row>
    <row r="967" spans="1:18" x14ac:dyDescent="0.35">
      <c r="A967" s="47">
        <v>1</v>
      </c>
      <c r="B967" s="47">
        <v>4219</v>
      </c>
      <c r="C967" s="47" t="s">
        <v>1159</v>
      </c>
      <c r="D967" s="48">
        <v>45458</v>
      </c>
      <c r="E967" s="48">
        <v>45458</v>
      </c>
      <c r="F967" s="47">
        <v>1</v>
      </c>
      <c r="G967" s="49">
        <v>0</v>
      </c>
      <c r="H967" s="48">
        <v>45458</v>
      </c>
      <c r="I967" s="47" t="s">
        <v>1601</v>
      </c>
      <c r="J967" s="47" t="s">
        <v>1599</v>
      </c>
      <c r="K967" s="47">
        <v>0</v>
      </c>
      <c r="L967" s="47" t="s">
        <v>1598</v>
      </c>
      <c r="Q967"/>
      <c r="R967"/>
    </row>
    <row r="968" spans="1:18" x14ac:dyDescent="0.35">
      <c r="A968" s="47">
        <v>1</v>
      </c>
      <c r="B968" s="47">
        <v>4224</v>
      </c>
      <c r="C968" s="47" t="s">
        <v>1164</v>
      </c>
      <c r="D968" s="48">
        <v>45458</v>
      </c>
      <c r="E968" s="48">
        <v>45458</v>
      </c>
      <c r="F968" s="47">
        <v>1</v>
      </c>
      <c r="G968" s="49">
        <v>0</v>
      </c>
      <c r="H968" s="48">
        <v>45458</v>
      </c>
      <c r="I968" s="47" t="s">
        <v>1601</v>
      </c>
      <c r="J968" s="47" t="s">
        <v>1599</v>
      </c>
      <c r="K968" s="47">
        <v>0</v>
      </c>
      <c r="L968" s="47" t="s">
        <v>1598</v>
      </c>
      <c r="Q968"/>
      <c r="R968"/>
    </row>
    <row r="969" spans="1:18" x14ac:dyDescent="0.35">
      <c r="A969" s="47">
        <v>1</v>
      </c>
      <c r="B969" s="47">
        <v>4277</v>
      </c>
      <c r="C969" s="47" t="s">
        <v>1184</v>
      </c>
      <c r="D969" s="48">
        <v>45458</v>
      </c>
      <c r="E969" s="48">
        <v>45458</v>
      </c>
      <c r="F969" s="47">
        <v>1</v>
      </c>
      <c r="G969" s="49">
        <v>0</v>
      </c>
      <c r="H969" s="48">
        <v>45458</v>
      </c>
      <c r="I969" s="47" t="s">
        <v>1601</v>
      </c>
      <c r="J969" s="47" t="s">
        <v>1599</v>
      </c>
      <c r="K969" s="47">
        <v>0</v>
      </c>
      <c r="L969" s="47" t="s">
        <v>1598</v>
      </c>
      <c r="Q969"/>
      <c r="R969"/>
    </row>
    <row r="970" spans="1:18" x14ac:dyDescent="0.35">
      <c r="A970" s="47">
        <v>1</v>
      </c>
      <c r="B970" s="47">
        <v>2389</v>
      </c>
      <c r="C970" s="47" t="s">
        <v>638</v>
      </c>
      <c r="D970" s="48">
        <v>45457</v>
      </c>
      <c r="E970" s="48">
        <v>45457</v>
      </c>
      <c r="F970" s="47">
        <v>2</v>
      </c>
      <c r="G970" s="49">
        <v>0</v>
      </c>
      <c r="H970" s="48">
        <v>45458</v>
      </c>
      <c r="I970" s="47" t="s">
        <v>1601</v>
      </c>
      <c r="J970" s="47" t="s">
        <v>1599</v>
      </c>
      <c r="K970" s="47">
        <v>0</v>
      </c>
      <c r="L970" s="47" t="s">
        <v>1598</v>
      </c>
      <c r="Q970"/>
      <c r="R970"/>
    </row>
    <row r="971" spans="1:18" x14ac:dyDescent="0.35">
      <c r="A971" s="47">
        <v>1</v>
      </c>
      <c r="B971" s="47">
        <v>2776</v>
      </c>
      <c r="C971" s="47" t="s">
        <v>883</v>
      </c>
      <c r="D971" s="48">
        <v>45457</v>
      </c>
      <c r="E971" s="48">
        <v>45457</v>
      </c>
      <c r="F971" s="47">
        <v>2</v>
      </c>
      <c r="G971" s="49">
        <v>0</v>
      </c>
      <c r="H971" s="48">
        <v>45458</v>
      </c>
      <c r="I971" s="47" t="s">
        <v>1601</v>
      </c>
      <c r="J971" s="47" t="s">
        <v>1599</v>
      </c>
      <c r="K971" s="47">
        <v>0</v>
      </c>
      <c r="L971" s="47" t="s">
        <v>1598</v>
      </c>
      <c r="Q971"/>
      <c r="R971"/>
    </row>
    <row r="972" spans="1:18" x14ac:dyDescent="0.35">
      <c r="A972" s="47">
        <v>1</v>
      </c>
      <c r="B972" s="47">
        <v>2106</v>
      </c>
      <c r="C972" s="47" t="s">
        <v>401</v>
      </c>
      <c r="D972" s="48">
        <v>45458</v>
      </c>
      <c r="E972" s="48">
        <v>45458</v>
      </c>
      <c r="F972" s="47">
        <v>1</v>
      </c>
      <c r="G972" s="49">
        <v>0</v>
      </c>
      <c r="H972" s="48">
        <v>45458</v>
      </c>
      <c r="I972" s="47" t="s">
        <v>1600</v>
      </c>
      <c r="J972" s="47" t="s">
        <v>1599</v>
      </c>
      <c r="K972" s="47">
        <v>0</v>
      </c>
      <c r="L972" s="47" t="s">
        <v>1598</v>
      </c>
      <c r="Q972"/>
      <c r="R972"/>
    </row>
    <row r="973" spans="1:18" x14ac:dyDescent="0.35">
      <c r="A973" s="47">
        <v>1</v>
      </c>
      <c r="B973" s="47">
        <v>2115</v>
      </c>
      <c r="C973" s="47" t="s">
        <v>410</v>
      </c>
      <c r="D973" s="48">
        <v>45458</v>
      </c>
      <c r="E973" s="48">
        <v>45458</v>
      </c>
      <c r="F973" s="47">
        <v>1</v>
      </c>
      <c r="G973" s="49">
        <v>0</v>
      </c>
      <c r="H973" s="48">
        <v>45458</v>
      </c>
      <c r="I973" s="47" t="s">
        <v>1600</v>
      </c>
      <c r="J973" s="47" t="s">
        <v>1599</v>
      </c>
      <c r="K973" s="47">
        <v>0</v>
      </c>
      <c r="L973" s="47" t="s">
        <v>1598</v>
      </c>
      <c r="Q973"/>
      <c r="R973"/>
    </row>
    <row r="974" spans="1:18" x14ac:dyDescent="0.35">
      <c r="A974" s="47">
        <v>1</v>
      </c>
      <c r="B974" s="47">
        <v>2142</v>
      </c>
      <c r="C974" s="47" t="s">
        <v>436</v>
      </c>
      <c r="D974" s="48">
        <v>45458</v>
      </c>
      <c r="E974" s="48">
        <v>45458</v>
      </c>
      <c r="F974" s="47">
        <v>1</v>
      </c>
      <c r="G974" s="49">
        <v>0</v>
      </c>
      <c r="H974" s="48">
        <v>45458</v>
      </c>
      <c r="I974" s="47" t="s">
        <v>1600</v>
      </c>
      <c r="J974" s="47" t="s">
        <v>1599</v>
      </c>
      <c r="K974" s="47">
        <v>0</v>
      </c>
      <c r="L974" s="47" t="s">
        <v>1598</v>
      </c>
      <c r="Q974"/>
      <c r="R974"/>
    </row>
    <row r="975" spans="1:18" x14ac:dyDescent="0.35">
      <c r="A975" s="47">
        <v>1</v>
      </c>
      <c r="B975" s="47">
        <v>2251</v>
      </c>
      <c r="C975" s="47" t="s">
        <v>502</v>
      </c>
      <c r="D975" s="48">
        <v>45458</v>
      </c>
      <c r="E975" s="48">
        <v>45458</v>
      </c>
      <c r="F975" s="47">
        <v>1</v>
      </c>
      <c r="G975" s="49">
        <v>0</v>
      </c>
      <c r="H975" s="48">
        <v>45458</v>
      </c>
      <c r="I975" s="47" t="s">
        <v>1600</v>
      </c>
      <c r="J975" s="47" t="s">
        <v>1599</v>
      </c>
      <c r="K975" s="47">
        <v>0</v>
      </c>
      <c r="L975" s="47" t="s">
        <v>1598</v>
      </c>
      <c r="Q975"/>
      <c r="R975"/>
    </row>
    <row r="976" spans="1:18" x14ac:dyDescent="0.35">
      <c r="A976" s="47">
        <v>1</v>
      </c>
      <c r="B976" s="47">
        <v>2267</v>
      </c>
      <c r="C976" s="47" t="s">
        <v>522</v>
      </c>
      <c r="D976" s="48">
        <v>45457</v>
      </c>
      <c r="E976" s="48">
        <v>45457</v>
      </c>
      <c r="F976" s="47">
        <v>1</v>
      </c>
      <c r="G976" s="49">
        <v>0</v>
      </c>
      <c r="H976" s="48">
        <v>45457</v>
      </c>
      <c r="I976" s="47" t="s">
        <v>1600</v>
      </c>
      <c r="J976" s="47" t="s">
        <v>1599</v>
      </c>
      <c r="K976" s="47">
        <v>0</v>
      </c>
      <c r="L976" s="47" t="s">
        <v>1598</v>
      </c>
      <c r="Q976"/>
      <c r="R976"/>
    </row>
    <row r="977" spans="1:18" x14ac:dyDescent="0.35">
      <c r="A977" s="47">
        <v>1</v>
      </c>
      <c r="B977" s="47">
        <v>2330</v>
      </c>
      <c r="C977" s="47" t="s">
        <v>582</v>
      </c>
      <c r="D977" s="48">
        <v>45457</v>
      </c>
      <c r="E977" s="48">
        <v>45457</v>
      </c>
      <c r="F977" s="47">
        <v>1</v>
      </c>
      <c r="G977" s="49">
        <v>0</v>
      </c>
      <c r="H977" s="48">
        <v>45457</v>
      </c>
      <c r="I977" s="47" t="s">
        <v>1600</v>
      </c>
      <c r="J977" s="47" t="s">
        <v>1599</v>
      </c>
      <c r="K977" s="47">
        <v>0</v>
      </c>
      <c r="L977" s="47" t="s">
        <v>1598</v>
      </c>
      <c r="Q977"/>
      <c r="R977"/>
    </row>
    <row r="978" spans="1:18" x14ac:dyDescent="0.35">
      <c r="A978" s="47">
        <v>1</v>
      </c>
      <c r="B978" s="47">
        <v>2359</v>
      </c>
      <c r="C978" s="47" t="s">
        <v>607</v>
      </c>
      <c r="D978" s="48">
        <v>45458</v>
      </c>
      <c r="E978" s="48">
        <v>45458</v>
      </c>
      <c r="F978" s="47">
        <v>1</v>
      </c>
      <c r="G978" s="49">
        <v>0</v>
      </c>
      <c r="H978" s="48">
        <v>45458</v>
      </c>
      <c r="I978" s="47" t="s">
        <v>1600</v>
      </c>
      <c r="J978" s="47" t="s">
        <v>1599</v>
      </c>
      <c r="K978" s="47">
        <v>0</v>
      </c>
      <c r="L978" s="47" t="s">
        <v>1598</v>
      </c>
      <c r="Q978"/>
      <c r="R978"/>
    </row>
    <row r="979" spans="1:18" x14ac:dyDescent="0.35">
      <c r="A979" s="47">
        <v>1</v>
      </c>
      <c r="B979" s="47">
        <v>2360</v>
      </c>
      <c r="C979" s="47" t="s">
        <v>608</v>
      </c>
      <c r="D979" s="48">
        <v>45458</v>
      </c>
      <c r="E979" s="48">
        <v>45458</v>
      </c>
      <c r="F979" s="47">
        <v>1</v>
      </c>
      <c r="G979" s="49">
        <v>0</v>
      </c>
      <c r="H979" s="48">
        <v>45458</v>
      </c>
      <c r="I979" s="47" t="s">
        <v>1600</v>
      </c>
      <c r="J979" s="47" t="s">
        <v>1599</v>
      </c>
      <c r="K979" s="47">
        <v>0</v>
      </c>
      <c r="L979" s="47" t="s">
        <v>1598</v>
      </c>
      <c r="Q979"/>
      <c r="R979"/>
    </row>
    <row r="980" spans="1:18" x14ac:dyDescent="0.35">
      <c r="A980" s="47">
        <v>1</v>
      </c>
      <c r="B980" s="47">
        <v>2396</v>
      </c>
      <c r="C980" s="47" t="s">
        <v>644</v>
      </c>
      <c r="D980" s="48">
        <v>45458</v>
      </c>
      <c r="E980" s="48">
        <v>45458</v>
      </c>
      <c r="F980" s="47">
        <v>1</v>
      </c>
      <c r="G980" s="49">
        <v>0</v>
      </c>
      <c r="H980" s="48">
        <v>45458</v>
      </c>
      <c r="I980" s="47" t="s">
        <v>1600</v>
      </c>
      <c r="J980" s="47" t="s">
        <v>1599</v>
      </c>
      <c r="K980" s="47">
        <v>0</v>
      </c>
      <c r="L980" s="47" t="s">
        <v>1598</v>
      </c>
      <c r="Q980"/>
      <c r="R980"/>
    </row>
    <row r="981" spans="1:18" x14ac:dyDescent="0.35">
      <c r="A981" s="47">
        <v>1</v>
      </c>
      <c r="B981" s="47">
        <v>2404</v>
      </c>
      <c r="C981" s="47" t="s">
        <v>1427</v>
      </c>
      <c r="D981" s="48">
        <v>45458</v>
      </c>
      <c r="E981" s="48">
        <v>45458</v>
      </c>
      <c r="F981" s="47">
        <v>1</v>
      </c>
      <c r="G981" s="49">
        <v>0</v>
      </c>
      <c r="H981" s="48">
        <v>45458</v>
      </c>
      <c r="I981" s="47" t="s">
        <v>1600</v>
      </c>
      <c r="J981" s="47" t="s">
        <v>1599</v>
      </c>
      <c r="K981" s="47">
        <v>0</v>
      </c>
      <c r="L981" s="47" t="s">
        <v>1598</v>
      </c>
      <c r="Q981"/>
      <c r="R981"/>
    </row>
    <row r="982" spans="1:18" x14ac:dyDescent="0.35">
      <c r="A982" s="47">
        <v>1</v>
      </c>
      <c r="B982" s="47">
        <v>3181</v>
      </c>
      <c r="C982" s="47" t="s">
        <v>1042</v>
      </c>
      <c r="D982" s="48">
        <v>45458</v>
      </c>
      <c r="E982" s="48">
        <v>45458</v>
      </c>
      <c r="F982" s="47">
        <v>1</v>
      </c>
      <c r="G982" s="49">
        <v>0</v>
      </c>
      <c r="H982" s="48">
        <v>45458</v>
      </c>
      <c r="I982" s="47" t="s">
        <v>1600</v>
      </c>
      <c r="J982" s="47" t="s">
        <v>1599</v>
      </c>
      <c r="K982" s="47">
        <v>0</v>
      </c>
      <c r="L982" s="47" t="s">
        <v>1598</v>
      </c>
      <c r="Q982"/>
      <c r="R982"/>
    </row>
    <row r="983" spans="1:18" x14ac:dyDescent="0.35">
      <c r="A983" s="47">
        <v>1</v>
      </c>
      <c r="B983" s="47">
        <v>3183</v>
      </c>
      <c r="C983" s="47" t="s">
        <v>1461</v>
      </c>
      <c r="D983" s="48">
        <v>45458</v>
      </c>
      <c r="E983" s="48">
        <v>45458</v>
      </c>
      <c r="F983" s="47">
        <v>1</v>
      </c>
      <c r="G983" s="49">
        <v>0</v>
      </c>
      <c r="H983" s="48">
        <v>45458</v>
      </c>
      <c r="I983" s="47" t="s">
        <v>1600</v>
      </c>
      <c r="J983" s="47" t="s">
        <v>1599</v>
      </c>
      <c r="K983" s="47">
        <v>0</v>
      </c>
      <c r="L983" s="47" t="s">
        <v>1598</v>
      </c>
      <c r="Q983"/>
      <c r="R983"/>
    </row>
    <row r="984" spans="1:18" x14ac:dyDescent="0.35">
      <c r="A984" s="47">
        <v>1</v>
      </c>
      <c r="B984" s="47">
        <v>4066</v>
      </c>
      <c r="C984" s="47" t="s">
        <v>1548</v>
      </c>
      <c r="D984" s="48">
        <v>45458</v>
      </c>
      <c r="E984" s="48">
        <v>45458</v>
      </c>
      <c r="F984" s="47">
        <v>1</v>
      </c>
      <c r="G984" s="49">
        <v>0</v>
      </c>
      <c r="H984" s="48">
        <v>45458</v>
      </c>
      <c r="I984" s="47" t="s">
        <v>1600</v>
      </c>
      <c r="J984" s="47" t="s">
        <v>1599</v>
      </c>
      <c r="K984" s="47">
        <v>0</v>
      </c>
      <c r="L984" s="47" t="s">
        <v>1598</v>
      </c>
      <c r="Q984"/>
      <c r="R984"/>
    </row>
    <row r="985" spans="1:18" x14ac:dyDescent="0.35">
      <c r="A985" s="47">
        <v>1</v>
      </c>
      <c r="B985" s="47">
        <v>4100</v>
      </c>
      <c r="C985" s="47" t="s">
        <v>1100</v>
      </c>
      <c r="D985" s="48">
        <v>45458</v>
      </c>
      <c r="E985" s="48">
        <v>45458</v>
      </c>
      <c r="F985" s="47">
        <v>1</v>
      </c>
      <c r="G985" s="49">
        <v>0</v>
      </c>
      <c r="H985" s="48">
        <v>45458</v>
      </c>
      <c r="I985" s="47" t="s">
        <v>1600</v>
      </c>
      <c r="J985" s="47" t="s">
        <v>1599</v>
      </c>
      <c r="K985" s="47">
        <v>0</v>
      </c>
      <c r="L985" s="47" t="s">
        <v>1598</v>
      </c>
      <c r="Q985"/>
      <c r="R985"/>
    </row>
    <row r="986" spans="1:18" x14ac:dyDescent="0.35">
      <c r="A986" s="47">
        <v>1</v>
      </c>
      <c r="B986" s="47">
        <v>4223</v>
      </c>
      <c r="C986" s="47" t="s">
        <v>1163</v>
      </c>
      <c r="D986" s="48">
        <v>45458</v>
      </c>
      <c r="E986" s="48">
        <v>45458</v>
      </c>
      <c r="F986" s="47">
        <v>1</v>
      </c>
      <c r="G986" s="49">
        <v>0</v>
      </c>
      <c r="H986" s="48">
        <v>45458</v>
      </c>
      <c r="I986" s="47" t="s">
        <v>1600</v>
      </c>
      <c r="J986" s="47" t="s">
        <v>1599</v>
      </c>
      <c r="K986" s="47">
        <v>0</v>
      </c>
      <c r="L986" s="47" t="s">
        <v>1598</v>
      </c>
      <c r="Q986"/>
      <c r="R986"/>
    </row>
    <row r="987" spans="1:18" x14ac:dyDescent="0.35">
      <c r="A987" s="47">
        <v>1</v>
      </c>
      <c r="B987" s="47">
        <v>2353</v>
      </c>
      <c r="C987" s="47" t="s">
        <v>602</v>
      </c>
      <c r="D987" s="48">
        <v>45456</v>
      </c>
      <c r="E987" s="48">
        <v>45456</v>
      </c>
      <c r="F987" s="47">
        <v>2</v>
      </c>
      <c r="G987" s="49">
        <v>0</v>
      </c>
      <c r="H987" s="48">
        <v>45457</v>
      </c>
      <c r="I987" s="47" t="s">
        <v>1600</v>
      </c>
      <c r="J987" s="47" t="s">
        <v>1599</v>
      </c>
      <c r="K987" s="47">
        <v>0</v>
      </c>
      <c r="L987" s="47" t="s">
        <v>1598</v>
      </c>
      <c r="Q987"/>
      <c r="R987"/>
    </row>
    <row r="988" spans="1:18" x14ac:dyDescent="0.35">
      <c r="A988" s="47">
        <v>1</v>
      </c>
      <c r="B988" s="47">
        <v>2327</v>
      </c>
      <c r="C988" s="47" t="s">
        <v>1602</v>
      </c>
      <c r="D988" s="48">
        <v>45455</v>
      </c>
      <c r="E988" s="48">
        <v>45455</v>
      </c>
      <c r="F988" s="47">
        <v>4</v>
      </c>
      <c r="G988" s="49">
        <v>0</v>
      </c>
      <c r="H988" s="48">
        <v>45458</v>
      </c>
      <c r="I988" s="47" t="s">
        <v>1600</v>
      </c>
      <c r="J988" s="47" t="s">
        <v>1599</v>
      </c>
      <c r="K988" s="47">
        <v>0</v>
      </c>
      <c r="L988" s="47" t="s">
        <v>1598</v>
      </c>
      <c r="Q988"/>
      <c r="R988"/>
    </row>
    <row r="989" spans="1:18" x14ac:dyDescent="0.35">
      <c r="A989" s="47">
        <v>1</v>
      </c>
      <c r="B989" s="47">
        <v>2124</v>
      </c>
      <c r="C989" s="47" t="s">
        <v>418</v>
      </c>
      <c r="D989" s="48">
        <v>45444</v>
      </c>
      <c r="E989" s="48">
        <v>45444</v>
      </c>
      <c r="F989" s="47">
        <v>15</v>
      </c>
      <c r="G989" s="49">
        <v>0</v>
      </c>
      <c r="H989" s="48">
        <v>45458</v>
      </c>
      <c r="I989" s="47" t="s">
        <v>1600</v>
      </c>
      <c r="J989" s="47" t="s">
        <v>1599</v>
      </c>
      <c r="K989" s="47">
        <v>0</v>
      </c>
      <c r="L989" s="47" t="s">
        <v>1598</v>
      </c>
      <c r="Q989"/>
      <c r="R989"/>
    </row>
    <row r="990" spans="1:18" x14ac:dyDescent="0.35">
      <c r="A990" s="47">
        <v>1</v>
      </c>
      <c r="B990" s="47">
        <v>2714</v>
      </c>
      <c r="C990" s="47" t="s">
        <v>831</v>
      </c>
      <c r="D990" s="48">
        <v>45453</v>
      </c>
      <c r="E990" s="48">
        <v>45453</v>
      </c>
      <c r="F990" s="47">
        <v>1</v>
      </c>
      <c r="G990" s="49">
        <v>0</v>
      </c>
      <c r="H990" s="48">
        <v>45453</v>
      </c>
      <c r="I990" s="47" t="s">
        <v>1601</v>
      </c>
      <c r="J990" s="47" t="s">
        <v>1599</v>
      </c>
      <c r="L990" s="47" t="s">
        <v>1598</v>
      </c>
      <c r="Q990"/>
      <c r="R990"/>
    </row>
    <row r="991" spans="1:18" x14ac:dyDescent="0.35">
      <c r="A991" s="47">
        <v>1</v>
      </c>
      <c r="B991" s="47">
        <v>2009</v>
      </c>
      <c r="C991" s="47" t="s">
        <v>287</v>
      </c>
      <c r="D991" s="48">
        <v>45458</v>
      </c>
      <c r="E991" s="48">
        <v>45458</v>
      </c>
      <c r="F991" s="47">
        <v>1</v>
      </c>
      <c r="G991" s="49">
        <v>0</v>
      </c>
      <c r="H991" s="48">
        <v>45458</v>
      </c>
      <c r="I991" s="47" t="s">
        <v>1601</v>
      </c>
      <c r="J991" s="47" t="s">
        <v>1599</v>
      </c>
      <c r="L991" s="47" t="s">
        <v>1598</v>
      </c>
      <c r="Q991"/>
      <c r="R991"/>
    </row>
    <row r="992" spans="1:18" x14ac:dyDescent="0.35">
      <c r="A992" s="47">
        <v>1</v>
      </c>
      <c r="B992" s="47">
        <v>2205</v>
      </c>
      <c r="C992" s="47" t="s">
        <v>486</v>
      </c>
      <c r="D992" s="48">
        <v>45455</v>
      </c>
      <c r="E992" s="48">
        <v>45455</v>
      </c>
      <c r="F992" s="47">
        <v>1</v>
      </c>
      <c r="G992" s="49">
        <v>0</v>
      </c>
      <c r="H992" s="48">
        <v>45455</v>
      </c>
      <c r="I992" s="47" t="s">
        <v>1600</v>
      </c>
      <c r="J992" s="47" t="s">
        <v>1599</v>
      </c>
      <c r="L992" s="47" t="s">
        <v>1598</v>
      </c>
      <c r="Q992"/>
      <c r="R992"/>
    </row>
    <row r="993" spans="1:18" x14ac:dyDescent="0.35">
      <c r="A993" s="47">
        <v>1</v>
      </c>
      <c r="B993" s="47">
        <v>2757</v>
      </c>
      <c r="C993" s="47" t="s">
        <v>863</v>
      </c>
      <c r="D993" s="48">
        <v>45458</v>
      </c>
      <c r="E993" s="48">
        <v>45458</v>
      </c>
      <c r="F993" s="47">
        <v>1</v>
      </c>
      <c r="G993" s="49">
        <v>0</v>
      </c>
      <c r="H993" s="48">
        <v>45458</v>
      </c>
      <c r="I993" s="47" t="s">
        <v>1600</v>
      </c>
      <c r="J993" s="47" t="s">
        <v>1599</v>
      </c>
      <c r="L993" s="47" t="s">
        <v>1598</v>
      </c>
      <c r="Q993"/>
      <c r="R993"/>
    </row>
    <row r="994" spans="1:18" x14ac:dyDescent="0.35">
      <c r="A994" s="47">
        <v>1</v>
      </c>
      <c r="B994" s="47">
        <v>2127</v>
      </c>
      <c r="C994" s="47" t="s">
        <v>421</v>
      </c>
      <c r="D994" s="48">
        <v>45458</v>
      </c>
      <c r="E994" s="48">
        <v>45458</v>
      </c>
      <c r="F994" s="47">
        <v>1</v>
      </c>
      <c r="G994" s="49">
        <v>0</v>
      </c>
      <c r="H994" s="48">
        <v>45458</v>
      </c>
      <c r="I994" s="47" t="s">
        <v>1601</v>
      </c>
      <c r="J994" s="47" t="s">
        <v>1599</v>
      </c>
      <c r="L994" s="47" t="s">
        <v>1598</v>
      </c>
      <c r="Q994"/>
      <c r="R994"/>
    </row>
    <row r="995" spans="1:18" x14ac:dyDescent="0.35">
      <c r="A995" s="47">
        <v>1</v>
      </c>
      <c r="B995" s="47">
        <v>2771</v>
      </c>
      <c r="C995" s="47" t="s">
        <v>875</v>
      </c>
      <c r="D995" s="48">
        <v>45458</v>
      </c>
      <c r="E995" s="48">
        <v>45458</v>
      </c>
      <c r="F995" s="47">
        <v>1</v>
      </c>
      <c r="G995" s="49">
        <v>0</v>
      </c>
      <c r="H995" s="48">
        <v>45458</v>
      </c>
      <c r="I995" s="47" t="s">
        <v>1601</v>
      </c>
      <c r="J995" s="47" t="s">
        <v>1599</v>
      </c>
      <c r="L995" s="47" t="s">
        <v>1598</v>
      </c>
      <c r="Q995"/>
      <c r="R995"/>
    </row>
    <row r="996" spans="1:18" x14ac:dyDescent="0.35">
      <c r="A996" s="47">
        <v>1</v>
      </c>
      <c r="B996" s="47">
        <v>2388</v>
      </c>
      <c r="C996" s="47" t="s">
        <v>637</v>
      </c>
      <c r="D996" s="48">
        <v>45459</v>
      </c>
      <c r="E996" s="48">
        <v>45459</v>
      </c>
      <c r="F996" s="47">
        <v>3</v>
      </c>
      <c r="G996" s="49">
        <v>0</v>
      </c>
      <c r="H996" s="48">
        <v>45461</v>
      </c>
      <c r="I996" s="47" t="s">
        <v>1600</v>
      </c>
      <c r="J996" s="47" t="s">
        <v>1599</v>
      </c>
      <c r="L996" s="47" t="s">
        <v>1598</v>
      </c>
      <c r="Q996"/>
      <c r="R996"/>
    </row>
    <row r="997" spans="1:18" x14ac:dyDescent="0.35">
      <c r="A997" s="47">
        <v>1</v>
      </c>
      <c r="B997" s="47">
        <v>1108</v>
      </c>
      <c r="C997" s="47" t="s">
        <v>53</v>
      </c>
      <c r="D997" s="48">
        <v>45473</v>
      </c>
      <c r="E997" s="48">
        <v>45473</v>
      </c>
      <c r="F997" s="47">
        <v>1</v>
      </c>
      <c r="G997" s="49">
        <v>0</v>
      </c>
      <c r="H997" s="48">
        <v>45473</v>
      </c>
      <c r="I997" s="47" t="s">
        <v>1601</v>
      </c>
      <c r="J997" s="47" t="s">
        <v>1603</v>
      </c>
      <c r="K997" s="47">
        <v>0</v>
      </c>
      <c r="L997" s="47" t="s">
        <v>1598</v>
      </c>
      <c r="Q997"/>
      <c r="R997"/>
    </row>
    <row r="998" spans="1:18" x14ac:dyDescent="0.35">
      <c r="A998" s="47">
        <v>1</v>
      </c>
      <c r="B998" s="47">
        <v>1177</v>
      </c>
      <c r="C998" s="47" t="s">
        <v>120</v>
      </c>
      <c r="D998" s="48">
        <v>45473</v>
      </c>
      <c r="E998" s="48">
        <v>45473</v>
      </c>
      <c r="F998" s="47">
        <v>1</v>
      </c>
      <c r="G998" s="49">
        <v>0</v>
      </c>
      <c r="H998" s="48">
        <v>45473</v>
      </c>
      <c r="I998" s="47" t="s">
        <v>1601</v>
      </c>
      <c r="J998" s="47" t="s">
        <v>1603</v>
      </c>
      <c r="K998" s="47">
        <v>0</v>
      </c>
      <c r="L998" s="47" t="s">
        <v>1598</v>
      </c>
      <c r="Q998"/>
      <c r="R998"/>
    </row>
    <row r="999" spans="1:18" x14ac:dyDescent="0.35">
      <c r="A999" s="47">
        <v>1</v>
      </c>
      <c r="B999" s="47">
        <v>1193</v>
      </c>
      <c r="C999" s="47" t="s">
        <v>140</v>
      </c>
      <c r="D999" s="48">
        <v>45473</v>
      </c>
      <c r="E999" s="48">
        <v>45473</v>
      </c>
      <c r="F999" s="47">
        <v>1</v>
      </c>
      <c r="G999" s="49">
        <v>0</v>
      </c>
      <c r="H999" s="48">
        <v>45473</v>
      </c>
      <c r="I999" s="47" t="s">
        <v>1601</v>
      </c>
      <c r="J999" s="47" t="s">
        <v>1603</v>
      </c>
      <c r="K999" s="47">
        <v>0</v>
      </c>
      <c r="L999" s="47" t="s">
        <v>1598</v>
      </c>
      <c r="Q999"/>
      <c r="R999"/>
    </row>
    <row r="1000" spans="1:18" x14ac:dyDescent="0.35">
      <c r="A1000" s="47">
        <v>1</v>
      </c>
      <c r="B1000" s="47">
        <v>1203</v>
      </c>
      <c r="C1000" s="47" t="s">
        <v>154</v>
      </c>
      <c r="D1000" s="48">
        <v>45473</v>
      </c>
      <c r="E1000" s="48">
        <v>45473</v>
      </c>
      <c r="F1000" s="47">
        <v>1</v>
      </c>
      <c r="G1000" s="49">
        <v>0</v>
      </c>
      <c r="H1000" s="48">
        <v>45473</v>
      </c>
      <c r="I1000" s="47" t="s">
        <v>1601</v>
      </c>
      <c r="J1000" s="47" t="s">
        <v>1603</v>
      </c>
      <c r="K1000" s="47">
        <v>0</v>
      </c>
      <c r="L1000" s="47" t="s">
        <v>1598</v>
      </c>
      <c r="Q1000"/>
      <c r="R1000"/>
    </row>
    <row r="1001" spans="1:18" x14ac:dyDescent="0.35">
      <c r="A1001" s="47">
        <v>1</v>
      </c>
      <c r="B1001" s="47">
        <v>1209</v>
      </c>
      <c r="C1001" s="47" t="s">
        <v>164</v>
      </c>
      <c r="D1001" s="48">
        <v>45473</v>
      </c>
      <c r="E1001" s="48">
        <v>45473</v>
      </c>
      <c r="F1001" s="47">
        <v>1</v>
      </c>
      <c r="G1001" s="49">
        <v>0</v>
      </c>
      <c r="H1001" s="48">
        <v>45473</v>
      </c>
      <c r="I1001" s="47" t="s">
        <v>1601</v>
      </c>
      <c r="J1001" s="47" t="s">
        <v>1603</v>
      </c>
      <c r="K1001" s="47">
        <v>0</v>
      </c>
      <c r="L1001" s="47" t="s">
        <v>1598</v>
      </c>
      <c r="Q1001"/>
      <c r="R1001"/>
    </row>
    <row r="1002" spans="1:18" x14ac:dyDescent="0.35">
      <c r="A1002" s="47">
        <v>1</v>
      </c>
      <c r="B1002" s="47">
        <v>1212</v>
      </c>
      <c r="C1002" s="47" t="s">
        <v>1568</v>
      </c>
      <c r="D1002" s="48">
        <v>45473</v>
      </c>
      <c r="E1002" s="48">
        <v>45473</v>
      </c>
      <c r="F1002" s="47">
        <v>1</v>
      </c>
      <c r="G1002" s="49">
        <v>0</v>
      </c>
      <c r="H1002" s="48">
        <v>45473</v>
      </c>
      <c r="I1002" s="47" t="s">
        <v>1601</v>
      </c>
      <c r="J1002" s="47" t="s">
        <v>1603</v>
      </c>
      <c r="K1002" s="47">
        <v>0</v>
      </c>
      <c r="L1002" s="47" t="s">
        <v>1598</v>
      </c>
      <c r="Q1002"/>
      <c r="R1002"/>
    </row>
    <row r="1003" spans="1:18" x14ac:dyDescent="0.35">
      <c r="A1003" s="47">
        <v>1</v>
      </c>
      <c r="B1003" s="47">
        <v>1215</v>
      </c>
      <c r="C1003" s="47" t="s">
        <v>1567</v>
      </c>
      <c r="D1003" s="48">
        <v>45473</v>
      </c>
      <c r="E1003" s="48">
        <v>45473</v>
      </c>
      <c r="F1003" s="47">
        <v>1</v>
      </c>
      <c r="G1003" s="49">
        <v>0</v>
      </c>
      <c r="H1003" s="48">
        <v>45473</v>
      </c>
      <c r="I1003" s="47" t="s">
        <v>1601</v>
      </c>
      <c r="J1003" s="47" t="s">
        <v>1603</v>
      </c>
      <c r="K1003" s="47">
        <v>0</v>
      </c>
      <c r="L1003" s="47" t="s">
        <v>1598</v>
      </c>
      <c r="Q1003"/>
      <c r="R1003"/>
    </row>
    <row r="1004" spans="1:18" x14ac:dyDescent="0.35">
      <c r="A1004" s="47">
        <v>1</v>
      </c>
      <c r="B1004" s="47">
        <v>1217</v>
      </c>
      <c r="C1004" s="47" t="s">
        <v>177</v>
      </c>
      <c r="D1004" s="48">
        <v>45473</v>
      </c>
      <c r="E1004" s="48">
        <v>45473</v>
      </c>
      <c r="F1004" s="47">
        <v>1</v>
      </c>
      <c r="G1004" s="49">
        <v>0</v>
      </c>
      <c r="H1004" s="48">
        <v>45473</v>
      </c>
      <c r="I1004" s="47" t="s">
        <v>1601</v>
      </c>
      <c r="J1004" s="47" t="s">
        <v>1603</v>
      </c>
      <c r="K1004" s="47">
        <v>0</v>
      </c>
      <c r="L1004" s="47" t="s">
        <v>1598</v>
      </c>
      <c r="Q1004"/>
      <c r="R1004"/>
    </row>
    <row r="1005" spans="1:18" x14ac:dyDescent="0.35">
      <c r="A1005" s="47">
        <v>1</v>
      </c>
      <c r="B1005" s="47">
        <v>1220</v>
      </c>
      <c r="C1005" s="47" t="s">
        <v>182</v>
      </c>
      <c r="D1005" s="48">
        <v>45473</v>
      </c>
      <c r="E1005" s="48">
        <v>45473</v>
      </c>
      <c r="F1005" s="47">
        <v>1</v>
      </c>
      <c r="G1005" s="49">
        <v>0</v>
      </c>
      <c r="H1005" s="48">
        <v>45473</v>
      </c>
      <c r="I1005" s="47" t="s">
        <v>1601</v>
      </c>
      <c r="J1005" s="47" t="s">
        <v>1603</v>
      </c>
      <c r="K1005" s="47">
        <v>0</v>
      </c>
      <c r="L1005" s="47" t="s">
        <v>1598</v>
      </c>
      <c r="Q1005"/>
      <c r="R1005"/>
    </row>
    <row r="1006" spans="1:18" x14ac:dyDescent="0.35">
      <c r="A1006" s="47">
        <v>1</v>
      </c>
      <c r="B1006" s="47">
        <v>1332</v>
      </c>
      <c r="C1006" s="47" t="s">
        <v>224</v>
      </c>
      <c r="D1006" s="48">
        <v>45473</v>
      </c>
      <c r="E1006" s="48">
        <v>45473</v>
      </c>
      <c r="F1006" s="47">
        <v>1</v>
      </c>
      <c r="G1006" s="49">
        <v>0</v>
      </c>
      <c r="H1006" s="48">
        <v>45473</v>
      </c>
      <c r="I1006" s="47" t="s">
        <v>1601</v>
      </c>
      <c r="J1006" s="47" t="s">
        <v>1603</v>
      </c>
      <c r="K1006" s="47">
        <v>0</v>
      </c>
      <c r="L1006" s="47" t="s">
        <v>1598</v>
      </c>
      <c r="Q1006"/>
      <c r="R1006"/>
    </row>
    <row r="1007" spans="1:18" x14ac:dyDescent="0.35">
      <c r="A1007" s="47">
        <v>1</v>
      </c>
      <c r="B1007" s="47">
        <v>1338</v>
      </c>
      <c r="C1007" s="47" t="s">
        <v>231</v>
      </c>
      <c r="D1007" s="48">
        <v>45473</v>
      </c>
      <c r="E1007" s="48">
        <v>45473</v>
      </c>
      <c r="F1007" s="47">
        <v>1</v>
      </c>
      <c r="G1007" s="49">
        <v>0</v>
      </c>
      <c r="H1007" s="48">
        <v>45473</v>
      </c>
      <c r="I1007" s="47" t="s">
        <v>1601</v>
      </c>
      <c r="J1007" s="47" t="s">
        <v>1603</v>
      </c>
      <c r="K1007" s="47">
        <v>0</v>
      </c>
      <c r="L1007" s="47" t="s">
        <v>1598</v>
      </c>
      <c r="Q1007"/>
      <c r="R1007"/>
    </row>
    <row r="1008" spans="1:18" x14ac:dyDescent="0.35">
      <c r="A1008" s="47">
        <v>1</v>
      </c>
      <c r="B1008" s="47">
        <v>1341</v>
      </c>
      <c r="C1008" s="47" t="s">
        <v>234</v>
      </c>
      <c r="D1008" s="48">
        <v>45473</v>
      </c>
      <c r="E1008" s="48">
        <v>45473</v>
      </c>
      <c r="F1008" s="47">
        <v>1</v>
      </c>
      <c r="G1008" s="49">
        <v>0</v>
      </c>
      <c r="H1008" s="48">
        <v>45473</v>
      </c>
      <c r="I1008" s="47" t="s">
        <v>1601</v>
      </c>
      <c r="J1008" s="47" t="s">
        <v>1603</v>
      </c>
      <c r="K1008" s="47">
        <v>0</v>
      </c>
      <c r="L1008" s="47" t="s">
        <v>1598</v>
      </c>
      <c r="Q1008"/>
      <c r="R1008"/>
    </row>
    <row r="1009" spans="1:18" x14ac:dyDescent="0.35">
      <c r="A1009" s="47">
        <v>1</v>
      </c>
      <c r="B1009" s="47">
        <v>1343</v>
      </c>
      <c r="C1009" s="47" t="s">
        <v>237</v>
      </c>
      <c r="D1009" s="48">
        <v>45473</v>
      </c>
      <c r="E1009" s="48">
        <v>45473</v>
      </c>
      <c r="F1009" s="47">
        <v>1</v>
      </c>
      <c r="G1009" s="49">
        <v>0</v>
      </c>
      <c r="H1009" s="48">
        <v>45473</v>
      </c>
      <c r="I1009" s="47" t="s">
        <v>1601</v>
      </c>
      <c r="J1009" s="47" t="s">
        <v>1603</v>
      </c>
      <c r="K1009" s="47">
        <v>0</v>
      </c>
      <c r="L1009" s="47" t="s">
        <v>1598</v>
      </c>
      <c r="Q1009"/>
      <c r="R1009"/>
    </row>
    <row r="1010" spans="1:18" x14ac:dyDescent="0.35">
      <c r="A1010" s="47">
        <v>1</v>
      </c>
      <c r="B1010" s="47">
        <v>1357</v>
      </c>
      <c r="C1010" s="47" t="s">
        <v>239</v>
      </c>
      <c r="D1010" s="48">
        <v>45473</v>
      </c>
      <c r="E1010" s="48">
        <v>45473</v>
      </c>
      <c r="F1010" s="47">
        <v>1</v>
      </c>
      <c r="G1010" s="49">
        <v>0</v>
      </c>
      <c r="H1010" s="48">
        <v>45473</v>
      </c>
      <c r="I1010" s="47" t="s">
        <v>1601</v>
      </c>
      <c r="J1010" s="47" t="s">
        <v>1603</v>
      </c>
      <c r="K1010" s="47">
        <v>0</v>
      </c>
      <c r="L1010" s="47" t="s">
        <v>1598</v>
      </c>
      <c r="Q1010"/>
      <c r="R1010"/>
    </row>
    <row r="1011" spans="1:18" x14ac:dyDescent="0.35">
      <c r="A1011" s="47">
        <v>1</v>
      </c>
      <c r="B1011" s="47">
        <v>1400</v>
      </c>
      <c r="C1011" s="47" t="s">
        <v>240</v>
      </c>
      <c r="D1011" s="48">
        <v>45473</v>
      </c>
      <c r="E1011" s="48">
        <v>45473</v>
      </c>
      <c r="F1011" s="47">
        <v>1</v>
      </c>
      <c r="G1011" s="49">
        <v>0</v>
      </c>
      <c r="H1011" s="48">
        <v>45473</v>
      </c>
      <c r="I1011" s="47" t="s">
        <v>1601</v>
      </c>
      <c r="J1011" s="47" t="s">
        <v>1603</v>
      </c>
      <c r="K1011" s="47">
        <v>0</v>
      </c>
      <c r="L1011" s="47" t="s">
        <v>1598</v>
      </c>
      <c r="Q1011"/>
      <c r="R1011"/>
    </row>
    <row r="1012" spans="1:18" x14ac:dyDescent="0.35">
      <c r="A1012" s="47">
        <v>1</v>
      </c>
      <c r="B1012" s="47">
        <v>3129</v>
      </c>
      <c r="C1012" s="47" t="s">
        <v>991</v>
      </c>
      <c r="D1012" s="48">
        <v>45473</v>
      </c>
      <c r="E1012" s="48">
        <v>45473</v>
      </c>
      <c r="F1012" s="47">
        <v>1</v>
      </c>
      <c r="G1012" s="49">
        <v>0</v>
      </c>
      <c r="H1012" s="48">
        <v>45473</v>
      </c>
      <c r="I1012" s="47" t="s">
        <v>1601</v>
      </c>
      <c r="J1012" s="47" t="s">
        <v>1603</v>
      </c>
      <c r="K1012" s="47">
        <v>0</v>
      </c>
      <c r="L1012" s="47" t="s">
        <v>1598</v>
      </c>
      <c r="Q1012"/>
      <c r="R1012"/>
    </row>
    <row r="1013" spans="1:18" x14ac:dyDescent="0.35">
      <c r="A1013" s="47">
        <v>1</v>
      </c>
      <c r="B1013" s="47">
        <v>3161</v>
      </c>
      <c r="C1013" s="47" t="s">
        <v>1022</v>
      </c>
      <c r="D1013" s="48">
        <v>45473</v>
      </c>
      <c r="E1013" s="48">
        <v>45473</v>
      </c>
      <c r="F1013" s="47">
        <v>1</v>
      </c>
      <c r="G1013" s="49">
        <v>0</v>
      </c>
      <c r="H1013" s="48">
        <v>45473</v>
      </c>
      <c r="I1013" s="47" t="s">
        <v>1601</v>
      </c>
      <c r="J1013" s="47" t="s">
        <v>1603</v>
      </c>
      <c r="K1013" s="47">
        <v>0</v>
      </c>
      <c r="L1013" s="47" t="s">
        <v>1598</v>
      </c>
      <c r="Q1013"/>
      <c r="R1013"/>
    </row>
    <row r="1014" spans="1:18" x14ac:dyDescent="0.35">
      <c r="A1014" s="47">
        <v>1</v>
      </c>
      <c r="B1014" s="47">
        <v>1171</v>
      </c>
      <c r="C1014" s="47" t="s">
        <v>116</v>
      </c>
      <c r="D1014" s="48">
        <v>45472</v>
      </c>
      <c r="E1014" s="48">
        <v>45472</v>
      </c>
      <c r="F1014" s="47">
        <v>2</v>
      </c>
      <c r="G1014" s="49">
        <v>0</v>
      </c>
      <c r="H1014" s="48">
        <v>45473</v>
      </c>
      <c r="I1014" s="47" t="s">
        <v>1601</v>
      </c>
      <c r="J1014" s="47" t="s">
        <v>1603</v>
      </c>
      <c r="K1014" s="47">
        <v>0</v>
      </c>
      <c r="L1014" s="47" t="s">
        <v>1598</v>
      </c>
      <c r="Q1014"/>
      <c r="R1014"/>
    </row>
    <row r="1015" spans="1:18" x14ac:dyDescent="0.35">
      <c r="A1015" s="47">
        <v>1</v>
      </c>
      <c r="B1015" s="47">
        <v>1174</v>
      </c>
      <c r="C1015" s="47" t="s">
        <v>118</v>
      </c>
      <c r="D1015" s="48">
        <v>45472</v>
      </c>
      <c r="E1015" s="48">
        <v>45472</v>
      </c>
      <c r="F1015" s="47">
        <v>2</v>
      </c>
      <c r="G1015" s="49">
        <v>0</v>
      </c>
      <c r="H1015" s="48">
        <v>45473</v>
      </c>
      <c r="I1015" s="47" t="s">
        <v>1601</v>
      </c>
      <c r="J1015" s="47" t="s">
        <v>1603</v>
      </c>
      <c r="K1015" s="47">
        <v>0</v>
      </c>
      <c r="L1015" s="47" t="s">
        <v>1598</v>
      </c>
      <c r="Q1015"/>
      <c r="R1015"/>
    </row>
    <row r="1016" spans="1:18" x14ac:dyDescent="0.35">
      <c r="A1016" s="47">
        <v>1</v>
      </c>
      <c r="B1016" s="47">
        <v>1017</v>
      </c>
      <c r="C1016" s="47" t="s">
        <v>27</v>
      </c>
      <c r="D1016" s="48">
        <v>45473</v>
      </c>
      <c r="E1016" s="48">
        <v>45473</v>
      </c>
      <c r="F1016" s="47">
        <v>1</v>
      </c>
      <c r="G1016" s="49">
        <v>0</v>
      </c>
      <c r="H1016" s="48">
        <v>45473</v>
      </c>
      <c r="I1016" s="47" t="s">
        <v>1600</v>
      </c>
      <c r="J1016" s="47" t="s">
        <v>1603</v>
      </c>
      <c r="K1016" s="47">
        <v>0</v>
      </c>
      <c r="L1016" s="47" t="s">
        <v>1598</v>
      </c>
      <c r="Q1016"/>
      <c r="R1016"/>
    </row>
    <row r="1017" spans="1:18" x14ac:dyDescent="0.35">
      <c r="A1017" s="47">
        <v>1</v>
      </c>
      <c r="B1017" s="47">
        <v>1125</v>
      </c>
      <c r="C1017" s="47" t="s">
        <v>71</v>
      </c>
      <c r="D1017" s="48">
        <v>45473</v>
      </c>
      <c r="E1017" s="48">
        <v>45473</v>
      </c>
      <c r="F1017" s="47">
        <v>1</v>
      </c>
      <c r="G1017" s="49">
        <v>0</v>
      </c>
      <c r="H1017" s="48">
        <v>45473</v>
      </c>
      <c r="I1017" s="47" t="s">
        <v>1600</v>
      </c>
      <c r="J1017" s="47" t="s">
        <v>1603</v>
      </c>
      <c r="K1017" s="47">
        <v>0</v>
      </c>
      <c r="L1017" s="47" t="s">
        <v>1598</v>
      </c>
      <c r="Q1017"/>
      <c r="R1017"/>
    </row>
    <row r="1018" spans="1:18" x14ac:dyDescent="0.35">
      <c r="A1018" s="47">
        <v>1</v>
      </c>
      <c r="B1018" s="47">
        <v>1165</v>
      </c>
      <c r="C1018" s="47" t="s">
        <v>109</v>
      </c>
      <c r="D1018" s="48">
        <v>45473</v>
      </c>
      <c r="E1018" s="48">
        <v>45473</v>
      </c>
      <c r="F1018" s="47">
        <v>1</v>
      </c>
      <c r="G1018" s="49">
        <v>0</v>
      </c>
      <c r="H1018" s="48">
        <v>45473</v>
      </c>
      <c r="I1018" s="47" t="s">
        <v>1600</v>
      </c>
      <c r="J1018" s="47" t="s">
        <v>1603</v>
      </c>
      <c r="K1018" s="47">
        <v>0</v>
      </c>
      <c r="L1018" s="47" t="s">
        <v>1598</v>
      </c>
      <c r="Q1018"/>
      <c r="R1018"/>
    </row>
    <row r="1019" spans="1:18" x14ac:dyDescent="0.35">
      <c r="A1019" s="47">
        <v>1</v>
      </c>
      <c r="B1019" s="47">
        <v>1170</v>
      </c>
      <c r="C1019" s="47" t="s">
        <v>115</v>
      </c>
      <c r="D1019" s="48">
        <v>45473</v>
      </c>
      <c r="E1019" s="48">
        <v>45473</v>
      </c>
      <c r="F1019" s="47">
        <v>1</v>
      </c>
      <c r="G1019" s="49">
        <v>0</v>
      </c>
      <c r="H1019" s="48">
        <v>45473</v>
      </c>
      <c r="I1019" s="47" t="s">
        <v>1600</v>
      </c>
      <c r="J1019" s="47" t="s">
        <v>1603</v>
      </c>
      <c r="K1019" s="47">
        <v>0</v>
      </c>
      <c r="L1019" s="47" t="s">
        <v>1598</v>
      </c>
      <c r="Q1019"/>
      <c r="R1019"/>
    </row>
    <row r="1020" spans="1:18" x14ac:dyDescent="0.35">
      <c r="A1020" s="47">
        <v>1</v>
      </c>
      <c r="B1020" s="47">
        <v>1185</v>
      </c>
      <c r="C1020" s="47" t="s">
        <v>131</v>
      </c>
      <c r="D1020" s="48">
        <v>45473</v>
      </c>
      <c r="E1020" s="48">
        <v>45473</v>
      </c>
      <c r="F1020" s="47">
        <v>1</v>
      </c>
      <c r="G1020" s="49">
        <v>0</v>
      </c>
      <c r="H1020" s="48">
        <v>45473</v>
      </c>
      <c r="I1020" s="47" t="s">
        <v>1600</v>
      </c>
      <c r="J1020" s="47" t="s">
        <v>1603</v>
      </c>
      <c r="K1020" s="47">
        <v>0</v>
      </c>
      <c r="L1020" s="47" t="s">
        <v>1598</v>
      </c>
      <c r="Q1020"/>
      <c r="R1020"/>
    </row>
    <row r="1021" spans="1:18" x14ac:dyDescent="0.35">
      <c r="A1021" s="47">
        <v>1</v>
      </c>
      <c r="B1021" s="47">
        <v>1208</v>
      </c>
      <c r="C1021" s="47" t="s">
        <v>162</v>
      </c>
      <c r="D1021" s="48">
        <v>45473</v>
      </c>
      <c r="E1021" s="48">
        <v>45473</v>
      </c>
      <c r="F1021" s="47">
        <v>1</v>
      </c>
      <c r="G1021" s="49">
        <v>0</v>
      </c>
      <c r="H1021" s="48">
        <v>45473</v>
      </c>
      <c r="I1021" s="47" t="s">
        <v>1600</v>
      </c>
      <c r="J1021" s="47" t="s">
        <v>1603</v>
      </c>
      <c r="K1021" s="47">
        <v>0</v>
      </c>
      <c r="L1021" s="47" t="s">
        <v>1598</v>
      </c>
      <c r="Q1021"/>
      <c r="R1021"/>
    </row>
    <row r="1022" spans="1:18" x14ac:dyDescent="0.35">
      <c r="A1022" s="47">
        <v>1</v>
      </c>
      <c r="B1022" s="47">
        <v>1210</v>
      </c>
      <c r="C1022" s="47" t="s">
        <v>165</v>
      </c>
      <c r="D1022" s="48">
        <v>45473</v>
      </c>
      <c r="E1022" s="48">
        <v>45473</v>
      </c>
      <c r="F1022" s="47">
        <v>1</v>
      </c>
      <c r="G1022" s="49">
        <v>0</v>
      </c>
      <c r="H1022" s="48">
        <v>45473</v>
      </c>
      <c r="I1022" s="47" t="s">
        <v>1600</v>
      </c>
      <c r="J1022" s="47" t="s">
        <v>1603</v>
      </c>
      <c r="K1022" s="47">
        <v>0</v>
      </c>
      <c r="L1022" s="47" t="s">
        <v>1598</v>
      </c>
      <c r="Q1022"/>
      <c r="R1022"/>
    </row>
    <row r="1023" spans="1:18" x14ac:dyDescent="0.35">
      <c r="A1023" s="47">
        <v>1</v>
      </c>
      <c r="B1023" s="47">
        <v>1229</v>
      </c>
      <c r="C1023" s="47" t="s">
        <v>1394</v>
      </c>
      <c r="D1023" s="48">
        <v>45473</v>
      </c>
      <c r="E1023" s="48">
        <v>45473</v>
      </c>
      <c r="F1023" s="47">
        <v>1</v>
      </c>
      <c r="G1023" s="49">
        <v>0</v>
      </c>
      <c r="H1023" s="48">
        <v>45473</v>
      </c>
      <c r="I1023" s="47" t="s">
        <v>1600</v>
      </c>
      <c r="J1023" s="47" t="s">
        <v>1603</v>
      </c>
      <c r="K1023" s="47">
        <v>0</v>
      </c>
      <c r="L1023" s="47" t="s">
        <v>1598</v>
      </c>
      <c r="Q1023"/>
      <c r="R1023"/>
    </row>
    <row r="1024" spans="1:18" x14ac:dyDescent="0.35">
      <c r="A1024" s="47">
        <v>1</v>
      </c>
      <c r="B1024" s="47">
        <v>1342</v>
      </c>
      <c r="C1024" s="47" t="s">
        <v>236</v>
      </c>
      <c r="D1024" s="48">
        <v>45473</v>
      </c>
      <c r="E1024" s="48">
        <v>45473</v>
      </c>
      <c r="F1024" s="47">
        <v>1</v>
      </c>
      <c r="G1024" s="49">
        <v>0</v>
      </c>
      <c r="H1024" s="48">
        <v>45473</v>
      </c>
      <c r="I1024" s="47" t="s">
        <v>1600</v>
      </c>
      <c r="J1024" s="47" t="s">
        <v>1603</v>
      </c>
      <c r="K1024" s="47">
        <v>0</v>
      </c>
      <c r="L1024" s="47" t="s">
        <v>1598</v>
      </c>
      <c r="Q1024"/>
      <c r="R1024"/>
    </row>
    <row r="1025" spans="1:18" x14ac:dyDescent="0.35">
      <c r="A1025" s="47">
        <v>1</v>
      </c>
      <c r="B1025" s="47">
        <v>3198</v>
      </c>
      <c r="C1025" s="47" t="s">
        <v>1463</v>
      </c>
      <c r="D1025" s="48">
        <v>45473</v>
      </c>
      <c r="E1025" s="48">
        <v>45473</v>
      </c>
      <c r="F1025" s="47">
        <v>1</v>
      </c>
      <c r="G1025" s="49">
        <v>0</v>
      </c>
      <c r="H1025" s="48">
        <v>45473</v>
      </c>
      <c r="I1025" s="47" t="s">
        <v>1600</v>
      </c>
      <c r="J1025" s="47" t="s">
        <v>1603</v>
      </c>
      <c r="K1025" s="47">
        <v>0</v>
      </c>
      <c r="L1025" s="47" t="s">
        <v>1598</v>
      </c>
      <c r="Q1025"/>
      <c r="R1025"/>
    </row>
    <row r="1026" spans="1:18" x14ac:dyDescent="0.35">
      <c r="A1026" s="47">
        <v>1</v>
      </c>
      <c r="B1026" s="47">
        <v>3188</v>
      </c>
      <c r="C1026" s="47" t="s">
        <v>1552</v>
      </c>
      <c r="D1026" s="48">
        <v>45472</v>
      </c>
      <c r="E1026" s="48">
        <v>45472</v>
      </c>
      <c r="F1026" s="47">
        <v>2</v>
      </c>
      <c r="G1026" s="49">
        <v>0</v>
      </c>
      <c r="H1026" s="48">
        <v>45473</v>
      </c>
      <c r="I1026" s="47" t="s">
        <v>1600</v>
      </c>
      <c r="J1026" s="47" t="s">
        <v>1603</v>
      </c>
      <c r="K1026" s="47">
        <v>0</v>
      </c>
      <c r="L1026" s="47" t="s">
        <v>1598</v>
      </c>
      <c r="Q1026"/>
      <c r="R1026"/>
    </row>
    <row r="1027" spans="1:18" x14ac:dyDescent="0.35">
      <c r="A1027" s="47">
        <v>1</v>
      </c>
      <c r="B1027" s="47">
        <v>1161</v>
      </c>
      <c r="C1027" s="47" t="s">
        <v>104</v>
      </c>
      <c r="D1027" s="48">
        <v>45471</v>
      </c>
      <c r="E1027" s="48">
        <v>45471</v>
      </c>
      <c r="F1027" s="47">
        <v>3</v>
      </c>
      <c r="G1027" s="49">
        <v>0</v>
      </c>
      <c r="H1027" s="48">
        <v>45473</v>
      </c>
      <c r="I1027" s="47" t="s">
        <v>1600</v>
      </c>
      <c r="J1027" s="47" t="s">
        <v>1603</v>
      </c>
      <c r="K1027" s="47">
        <v>0</v>
      </c>
      <c r="L1027" s="47" t="s">
        <v>1598</v>
      </c>
      <c r="Q1027"/>
      <c r="R1027"/>
    </row>
    <row r="1028" spans="1:18" x14ac:dyDescent="0.35">
      <c r="A1028" s="47">
        <v>1</v>
      </c>
      <c r="B1028" s="47">
        <v>1104</v>
      </c>
      <c r="C1028" s="47" t="s">
        <v>46</v>
      </c>
      <c r="D1028" s="48">
        <v>45470</v>
      </c>
      <c r="E1028" s="48">
        <v>45470</v>
      </c>
      <c r="F1028" s="47">
        <v>4</v>
      </c>
      <c r="G1028" s="49">
        <v>0</v>
      </c>
      <c r="H1028" s="48">
        <v>45473</v>
      </c>
      <c r="I1028" s="47" t="s">
        <v>1600</v>
      </c>
      <c r="J1028" s="47" t="s">
        <v>1603</v>
      </c>
      <c r="K1028" s="47">
        <v>0</v>
      </c>
      <c r="L1028" s="47" t="s">
        <v>1598</v>
      </c>
      <c r="Q1028"/>
      <c r="R1028"/>
    </row>
    <row r="1029" spans="1:18" x14ac:dyDescent="0.35">
      <c r="A1029" s="47">
        <v>1</v>
      </c>
      <c r="B1029" s="47">
        <v>3186</v>
      </c>
      <c r="C1029" s="47" t="s">
        <v>1046</v>
      </c>
      <c r="D1029" s="48">
        <v>45469</v>
      </c>
      <c r="E1029" s="48">
        <v>45469</v>
      </c>
      <c r="F1029" s="47">
        <v>5</v>
      </c>
      <c r="G1029" s="49">
        <v>0</v>
      </c>
      <c r="H1029" s="48">
        <v>45473</v>
      </c>
      <c r="I1029" s="47" t="s">
        <v>1600</v>
      </c>
      <c r="J1029" s="47" t="s">
        <v>1603</v>
      </c>
      <c r="K1029" s="47">
        <v>0</v>
      </c>
      <c r="L1029" s="47" t="s">
        <v>1598</v>
      </c>
      <c r="Q1029"/>
      <c r="R1029"/>
    </row>
    <row r="1030" spans="1:18" x14ac:dyDescent="0.35">
      <c r="A1030" s="47">
        <v>1</v>
      </c>
      <c r="B1030" s="47">
        <v>1161</v>
      </c>
      <c r="C1030" s="47" t="s">
        <v>104</v>
      </c>
      <c r="D1030" s="48">
        <v>45470</v>
      </c>
      <c r="E1030" s="48">
        <v>45470</v>
      </c>
      <c r="F1030" s="47">
        <v>1</v>
      </c>
      <c r="G1030" s="49">
        <v>0</v>
      </c>
      <c r="H1030" s="48">
        <v>45470</v>
      </c>
      <c r="I1030" s="47" t="s">
        <v>1601</v>
      </c>
      <c r="J1030" s="47" t="s">
        <v>1603</v>
      </c>
      <c r="L1030" s="47" t="s">
        <v>1598</v>
      </c>
      <c r="Q1030"/>
      <c r="R1030"/>
    </row>
    <row r="1031" spans="1:18" x14ac:dyDescent="0.35">
      <c r="A1031" s="47">
        <v>1</v>
      </c>
      <c r="B1031" s="47">
        <v>3153</v>
      </c>
      <c r="C1031" s="47" t="s">
        <v>1015</v>
      </c>
      <c r="D1031" s="48">
        <v>45460</v>
      </c>
      <c r="E1031" s="48">
        <v>45460</v>
      </c>
      <c r="F1031" s="47">
        <v>1</v>
      </c>
      <c r="G1031" s="49">
        <v>0</v>
      </c>
      <c r="H1031" s="48">
        <v>45460</v>
      </c>
      <c r="I1031" s="47" t="s">
        <v>1601</v>
      </c>
      <c r="J1031" s="47" t="s">
        <v>1603</v>
      </c>
      <c r="L1031" s="47" t="s">
        <v>1598</v>
      </c>
      <c r="Q1031"/>
      <c r="R1031"/>
    </row>
    <row r="1032" spans="1:18" x14ac:dyDescent="0.35">
      <c r="A1032" s="47">
        <v>1</v>
      </c>
      <c r="B1032" s="47">
        <v>3101</v>
      </c>
      <c r="C1032" s="47" t="s">
        <v>949</v>
      </c>
      <c r="D1032" s="48">
        <v>45460</v>
      </c>
      <c r="E1032" s="48">
        <v>45460</v>
      </c>
      <c r="F1032" s="47">
        <v>1</v>
      </c>
      <c r="G1032" s="49">
        <v>0</v>
      </c>
      <c r="H1032" s="48">
        <v>45460</v>
      </c>
      <c r="I1032" s="47" t="s">
        <v>1601</v>
      </c>
      <c r="J1032" s="47" t="s">
        <v>1603</v>
      </c>
      <c r="L1032" s="47" t="s">
        <v>1598</v>
      </c>
      <c r="Q1032"/>
      <c r="R1032"/>
    </row>
    <row r="1033" spans="1:18" x14ac:dyDescent="0.35">
      <c r="A1033" s="47">
        <v>1</v>
      </c>
      <c r="B1033" s="47">
        <v>2025</v>
      </c>
      <c r="C1033" s="47" t="s">
        <v>313</v>
      </c>
      <c r="D1033" s="48">
        <v>45473</v>
      </c>
      <c r="E1033" s="48">
        <v>45473</v>
      </c>
      <c r="F1033" s="47">
        <v>1</v>
      </c>
      <c r="G1033" s="49">
        <v>0</v>
      </c>
      <c r="H1033" s="48">
        <v>45473</v>
      </c>
      <c r="I1033" s="47" t="s">
        <v>1604</v>
      </c>
      <c r="J1033" s="47" t="s">
        <v>1599</v>
      </c>
      <c r="K1033" s="47">
        <v>0</v>
      </c>
      <c r="L1033" s="47" t="s">
        <v>1598</v>
      </c>
      <c r="Q1033"/>
      <c r="R1033"/>
    </row>
    <row r="1034" spans="1:18" x14ac:dyDescent="0.35">
      <c r="A1034" s="47">
        <v>1</v>
      </c>
      <c r="B1034" s="47">
        <v>2708</v>
      </c>
      <c r="C1034" s="47" t="s">
        <v>828</v>
      </c>
      <c r="D1034" s="48">
        <v>45473</v>
      </c>
      <c r="E1034" s="48">
        <v>45473</v>
      </c>
      <c r="F1034" s="47">
        <v>1</v>
      </c>
      <c r="G1034" s="49">
        <v>0</v>
      </c>
      <c r="H1034" s="48">
        <v>45473</v>
      </c>
      <c r="I1034" s="47" t="s">
        <v>1604</v>
      </c>
      <c r="J1034" s="47" t="s">
        <v>1599</v>
      </c>
      <c r="K1034" s="47">
        <v>0</v>
      </c>
      <c r="L1034" s="47" t="s">
        <v>1598</v>
      </c>
      <c r="Q1034"/>
      <c r="R1034"/>
    </row>
    <row r="1035" spans="1:18" x14ac:dyDescent="0.35">
      <c r="A1035" s="47">
        <v>1</v>
      </c>
      <c r="B1035" s="47">
        <v>2771</v>
      </c>
      <c r="C1035" s="47" t="s">
        <v>875</v>
      </c>
      <c r="D1035" s="48">
        <v>45473</v>
      </c>
      <c r="E1035" s="48">
        <v>45473</v>
      </c>
      <c r="F1035" s="47">
        <v>1</v>
      </c>
      <c r="G1035" s="49">
        <v>0</v>
      </c>
      <c r="H1035" s="48">
        <v>45473</v>
      </c>
      <c r="I1035" s="47" t="s">
        <v>1604</v>
      </c>
      <c r="J1035" s="47" t="s">
        <v>1599</v>
      </c>
      <c r="K1035" s="47">
        <v>0</v>
      </c>
      <c r="L1035" s="47" t="s">
        <v>1598</v>
      </c>
      <c r="Q1035"/>
      <c r="R1035"/>
    </row>
    <row r="1036" spans="1:18" x14ac:dyDescent="0.35">
      <c r="A1036" s="47">
        <v>1</v>
      </c>
      <c r="B1036" s="47">
        <v>2103</v>
      </c>
      <c r="C1036" s="47" t="s">
        <v>399</v>
      </c>
      <c r="D1036" s="48">
        <v>45470</v>
      </c>
      <c r="E1036" s="48">
        <v>45470</v>
      </c>
      <c r="F1036" s="47">
        <v>4</v>
      </c>
      <c r="G1036" s="49">
        <v>0</v>
      </c>
      <c r="H1036" s="48">
        <v>45473</v>
      </c>
      <c r="I1036" s="47" t="s">
        <v>1604</v>
      </c>
      <c r="J1036" s="47" t="s">
        <v>1599</v>
      </c>
      <c r="K1036" s="47">
        <v>0</v>
      </c>
      <c r="L1036" s="47" t="s">
        <v>1598</v>
      </c>
      <c r="Q1036"/>
      <c r="R1036"/>
    </row>
    <row r="1037" spans="1:18" x14ac:dyDescent="0.35">
      <c r="A1037" s="47">
        <v>1</v>
      </c>
      <c r="B1037" s="47">
        <v>2165</v>
      </c>
      <c r="C1037" s="47" t="s">
        <v>463</v>
      </c>
      <c r="D1037" s="48">
        <v>45470</v>
      </c>
      <c r="E1037" s="48">
        <v>45470</v>
      </c>
      <c r="F1037" s="47">
        <v>4</v>
      </c>
      <c r="G1037" s="49">
        <v>0</v>
      </c>
      <c r="H1037" s="48">
        <v>45473</v>
      </c>
      <c r="I1037" s="47" t="s">
        <v>1604</v>
      </c>
      <c r="J1037" s="47" t="s">
        <v>1599</v>
      </c>
      <c r="K1037" s="47">
        <v>0</v>
      </c>
      <c r="L1037" s="47" t="s">
        <v>1598</v>
      </c>
      <c r="Q1037"/>
      <c r="R1037"/>
    </row>
    <row r="1038" spans="1:18" x14ac:dyDescent="0.35">
      <c r="A1038" s="47">
        <v>1</v>
      </c>
      <c r="B1038" s="47">
        <v>2693</v>
      </c>
      <c r="C1038" s="47" t="s">
        <v>815</v>
      </c>
      <c r="D1038" s="48">
        <v>45470</v>
      </c>
      <c r="E1038" s="48">
        <v>45470</v>
      </c>
      <c r="F1038" s="47">
        <v>4</v>
      </c>
      <c r="G1038" s="49">
        <v>0</v>
      </c>
      <c r="H1038" s="48">
        <v>45473</v>
      </c>
      <c r="I1038" s="47" t="s">
        <v>1604</v>
      </c>
      <c r="J1038" s="47" t="s">
        <v>1599</v>
      </c>
      <c r="K1038" s="47">
        <v>0</v>
      </c>
      <c r="L1038" s="47" t="s">
        <v>1598</v>
      </c>
      <c r="Q1038"/>
      <c r="R1038"/>
    </row>
    <row r="1039" spans="1:18" x14ac:dyDescent="0.35">
      <c r="A1039" s="47">
        <v>1</v>
      </c>
      <c r="B1039" s="47">
        <v>2010</v>
      </c>
      <c r="C1039" s="47" t="s">
        <v>288</v>
      </c>
      <c r="D1039" s="48">
        <v>45473</v>
      </c>
      <c r="E1039" s="48">
        <v>45473</v>
      </c>
      <c r="F1039" s="47">
        <v>1</v>
      </c>
      <c r="G1039" s="49">
        <v>0</v>
      </c>
      <c r="H1039" s="48">
        <v>45473</v>
      </c>
      <c r="I1039" s="47" t="s">
        <v>1601</v>
      </c>
      <c r="J1039" s="47" t="s">
        <v>1599</v>
      </c>
      <c r="K1039" s="47">
        <v>0</v>
      </c>
      <c r="L1039" s="47" t="s">
        <v>1598</v>
      </c>
      <c r="Q1039"/>
      <c r="R1039"/>
    </row>
    <row r="1040" spans="1:18" x14ac:dyDescent="0.35">
      <c r="A1040" s="47">
        <v>1</v>
      </c>
      <c r="B1040" s="47">
        <v>2018</v>
      </c>
      <c r="C1040" s="47" t="s">
        <v>302</v>
      </c>
      <c r="D1040" s="48">
        <v>45473</v>
      </c>
      <c r="E1040" s="48">
        <v>45473</v>
      </c>
      <c r="F1040" s="47">
        <v>1</v>
      </c>
      <c r="G1040" s="49">
        <v>0</v>
      </c>
      <c r="H1040" s="48">
        <v>45473</v>
      </c>
      <c r="I1040" s="47" t="s">
        <v>1601</v>
      </c>
      <c r="J1040" s="47" t="s">
        <v>1599</v>
      </c>
      <c r="K1040" s="47">
        <v>0</v>
      </c>
      <c r="L1040" s="47" t="s">
        <v>1598</v>
      </c>
      <c r="Q1040"/>
      <c r="R1040"/>
    </row>
    <row r="1041" spans="1:18" x14ac:dyDescent="0.35">
      <c r="A1041" s="47">
        <v>1</v>
      </c>
      <c r="B1041" s="47">
        <v>2024</v>
      </c>
      <c r="C1041" s="47" t="s">
        <v>311</v>
      </c>
      <c r="D1041" s="48">
        <v>45473</v>
      </c>
      <c r="E1041" s="48">
        <v>45473</v>
      </c>
      <c r="F1041" s="47">
        <v>1</v>
      </c>
      <c r="G1041" s="49">
        <v>0</v>
      </c>
      <c r="H1041" s="48">
        <v>45473</v>
      </c>
      <c r="I1041" s="47" t="s">
        <v>1601</v>
      </c>
      <c r="J1041" s="47" t="s">
        <v>1599</v>
      </c>
      <c r="K1041" s="47">
        <v>0</v>
      </c>
      <c r="L1041" s="47" t="s">
        <v>1598</v>
      </c>
      <c r="Q1041"/>
      <c r="R1041"/>
    </row>
    <row r="1042" spans="1:18" x14ac:dyDescent="0.35">
      <c r="A1042" s="47">
        <v>1</v>
      </c>
      <c r="B1042" s="47">
        <v>2042</v>
      </c>
      <c r="C1042" s="47" t="s">
        <v>331</v>
      </c>
      <c r="D1042" s="48">
        <v>45473</v>
      </c>
      <c r="E1042" s="48">
        <v>45473</v>
      </c>
      <c r="F1042" s="47">
        <v>1</v>
      </c>
      <c r="G1042" s="49">
        <v>0</v>
      </c>
      <c r="H1042" s="48">
        <v>45473</v>
      </c>
      <c r="I1042" s="47" t="s">
        <v>1601</v>
      </c>
      <c r="J1042" s="47" t="s">
        <v>1599</v>
      </c>
      <c r="K1042" s="47">
        <v>0</v>
      </c>
      <c r="L1042" s="47" t="s">
        <v>1598</v>
      </c>
      <c r="Q1042"/>
      <c r="R1042"/>
    </row>
    <row r="1043" spans="1:18" x14ac:dyDescent="0.35">
      <c r="A1043" s="47">
        <v>1</v>
      </c>
      <c r="B1043" s="47">
        <v>2054</v>
      </c>
      <c r="C1043" s="47" t="s">
        <v>344</v>
      </c>
      <c r="D1043" s="48">
        <v>45473</v>
      </c>
      <c r="E1043" s="48">
        <v>45473</v>
      </c>
      <c r="F1043" s="47">
        <v>1</v>
      </c>
      <c r="G1043" s="49">
        <v>0</v>
      </c>
      <c r="H1043" s="48">
        <v>45473</v>
      </c>
      <c r="I1043" s="47" t="s">
        <v>1601</v>
      </c>
      <c r="J1043" s="47" t="s">
        <v>1599</v>
      </c>
      <c r="K1043" s="47">
        <v>0</v>
      </c>
      <c r="L1043" s="47" t="s">
        <v>1598</v>
      </c>
      <c r="Q1043"/>
      <c r="R1043"/>
    </row>
    <row r="1044" spans="1:18" x14ac:dyDescent="0.35">
      <c r="A1044" s="47">
        <v>1</v>
      </c>
      <c r="B1044" s="47">
        <v>2081</v>
      </c>
      <c r="C1044" s="47" t="s">
        <v>372</v>
      </c>
      <c r="D1044" s="48">
        <v>45473</v>
      </c>
      <c r="E1044" s="48">
        <v>45473</v>
      </c>
      <c r="F1044" s="47">
        <v>1</v>
      </c>
      <c r="G1044" s="49">
        <v>0</v>
      </c>
      <c r="H1044" s="48">
        <v>45473</v>
      </c>
      <c r="I1044" s="47" t="s">
        <v>1601</v>
      </c>
      <c r="J1044" s="47" t="s">
        <v>1599</v>
      </c>
      <c r="K1044" s="47">
        <v>0</v>
      </c>
      <c r="L1044" s="47" t="s">
        <v>1598</v>
      </c>
      <c r="Q1044"/>
      <c r="R1044"/>
    </row>
    <row r="1045" spans="1:18" x14ac:dyDescent="0.35">
      <c r="A1045" s="47">
        <v>1</v>
      </c>
      <c r="B1045" s="47">
        <v>2106</v>
      </c>
      <c r="C1045" s="47" t="s">
        <v>401</v>
      </c>
      <c r="D1045" s="48">
        <v>45473</v>
      </c>
      <c r="E1045" s="48">
        <v>45473</v>
      </c>
      <c r="F1045" s="47">
        <v>1</v>
      </c>
      <c r="G1045" s="49">
        <v>0</v>
      </c>
      <c r="H1045" s="48">
        <v>45473</v>
      </c>
      <c r="I1045" s="47" t="s">
        <v>1601</v>
      </c>
      <c r="J1045" s="47" t="s">
        <v>1599</v>
      </c>
      <c r="K1045" s="47">
        <v>0</v>
      </c>
      <c r="L1045" s="47" t="s">
        <v>1598</v>
      </c>
      <c r="Q1045"/>
      <c r="R1045"/>
    </row>
    <row r="1046" spans="1:18" x14ac:dyDescent="0.35">
      <c r="A1046" s="47">
        <v>1</v>
      </c>
      <c r="B1046" s="47">
        <v>2111</v>
      </c>
      <c r="C1046" s="47" t="s">
        <v>406</v>
      </c>
      <c r="D1046" s="48">
        <v>45473</v>
      </c>
      <c r="E1046" s="48">
        <v>45473</v>
      </c>
      <c r="F1046" s="47">
        <v>1</v>
      </c>
      <c r="G1046" s="49">
        <v>0</v>
      </c>
      <c r="H1046" s="48">
        <v>45473</v>
      </c>
      <c r="I1046" s="47" t="s">
        <v>1601</v>
      </c>
      <c r="J1046" s="47" t="s">
        <v>1599</v>
      </c>
      <c r="K1046" s="47">
        <v>0</v>
      </c>
      <c r="L1046" s="47" t="s">
        <v>1598</v>
      </c>
      <c r="Q1046"/>
      <c r="R1046"/>
    </row>
    <row r="1047" spans="1:18" x14ac:dyDescent="0.35">
      <c r="A1047" s="47">
        <v>1</v>
      </c>
      <c r="B1047" s="47">
        <v>2141</v>
      </c>
      <c r="C1047" s="47" t="s">
        <v>435</v>
      </c>
      <c r="D1047" s="48">
        <v>45473</v>
      </c>
      <c r="E1047" s="48">
        <v>45473</v>
      </c>
      <c r="F1047" s="47">
        <v>1</v>
      </c>
      <c r="G1047" s="49">
        <v>0</v>
      </c>
      <c r="H1047" s="48">
        <v>45473</v>
      </c>
      <c r="I1047" s="47" t="s">
        <v>1601</v>
      </c>
      <c r="J1047" s="47" t="s">
        <v>1599</v>
      </c>
      <c r="K1047" s="47">
        <v>0</v>
      </c>
      <c r="L1047" s="47" t="s">
        <v>1598</v>
      </c>
      <c r="Q1047"/>
      <c r="R1047"/>
    </row>
    <row r="1048" spans="1:18" x14ac:dyDescent="0.35">
      <c r="A1048" s="47">
        <v>1</v>
      </c>
      <c r="B1048" s="47">
        <v>2171</v>
      </c>
      <c r="C1048" s="47" t="s">
        <v>1564</v>
      </c>
      <c r="D1048" s="48">
        <v>45473</v>
      </c>
      <c r="E1048" s="48">
        <v>45473</v>
      </c>
      <c r="F1048" s="47">
        <v>1</v>
      </c>
      <c r="G1048" s="49">
        <v>0</v>
      </c>
      <c r="H1048" s="48">
        <v>45473</v>
      </c>
      <c r="I1048" s="47" t="s">
        <v>1601</v>
      </c>
      <c r="J1048" s="47" t="s">
        <v>1599</v>
      </c>
      <c r="K1048" s="47">
        <v>0</v>
      </c>
      <c r="L1048" s="47" t="s">
        <v>1598</v>
      </c>
      <c r="Q1048"/>
      <c r="R1048"/>
    </row>
    <row r="1049" spans="1:18" x14ac:dyDescent="0.35">
      <c r="A1049" s="47">
        <v>1</v>
      </c>
      <c r="B1049" s="47">
        <v>2207</v>
      </c>
      <c r="C1049" s="47" t="s">
        <v>490</v>
      </c>
      <c r="D1049" s="48">
        <v>45473</v>
      </c>
      <c r="E1049" s="48">
        <v>45473</v>
      </c>
      <c r="F1049" s="47">
        <v>1</v>
      </c>
      <c r="G1049" s="49">
        <v>0</v>
      </c>
      <c r="H1049" s="48">
        <v>45473</v>
      </c>
      <c r="I1049" s="47" t="s">
        <v>1601</v>
      </c>
      <c r="J1049" s="47" t="s">
        <v>1599</v>
      </c>
      <c r="K1049" s="47">
        <v>0</v>
      </c>
      <c r="L1049" s="47" t="s">
        <v>1598</v>
      </c>
      <c r="Q1049"/>
      <c r="R1049"/>
    </row>
    <row r="1050" spans="1:18" x14ac:dyDescent="0.35">
      <c r="A1050" s="47">
        <v>1</v>
      </c>
      <c r="B1050" s="47">
        <v>2251</v>
      </c>
      <c r="C1050" s="47" t="s">
        <v>502</v>
      </c>
      <c r="D1050" s="48">
        <v>45473</v>
      </c>
      <c r="E1050" s="48">
        <v>45473</v>
      </c>
      <c r="F1050" s="47">
        <v>1</v>
      </c>
      <c r="G1050" s="49">
        <v>0</v>
      </c>
      <c r="H1050" s="48">
        <v>45473</v>
      </c>
      <c r="I1050" s="47" t="s">
        <v>1601</v>
      </c>
      <c r="J1050" s="47" t="s">
        <v>1599</v>
      </c>
      <c r="K1050" s="47">
        <v>0</v>
      </c>
      <c r="L1050" s="47" t="s">
        <v>1598</v>
      </c>
      <c r="Q1050"/>
      <c r="R1050"/>
    </row>
    <row r="1051" spans="1:18" x14ac:dyDescent="0.35">
      <c r="A1051" s="47">
        <v>1</v>
      </c>
      <c r="B1051" s="47">
        <v>2260</v>
      </c>
      <c r="C1051" s="47" t="s">
        <v>514</v>
      </c>
      <c r="D1051" s="48">
        <v>45473</v>
      </c>
      <c r="E1051" s="48">
        <v>45473</v>
      </c>
      <c r="F1051" s="47">
        <v>1</v>
      </c>
      <c r="G1051" s="49">
        <v>0</v>
      </c>
      <c r="H1051" s="48">
        <v>45473</v>
      </c>
      <c r="I1051" s="47" t="s">
        <v>1601</v>
      </c>
      <c r="J1051" s="47" t="s">
        <v>1599</v>
      </c>
      <c r="K1051" s="47">
        <v>0</v>
      </c>
      <c r="L1051" s="47" t="s">
        <v>1598</v>
      </c>
      <c r="Q1051"/>
      <c r="R1051"/>
    </row>
    <row r="1052" spans="1:18" x14ac:dyDescent="0.35">
      <c r="A1052" s="47">
        <v>1</v>
      </c>
      <c r="B1052" s="47">
        <v>2267</v>
      </c>
      <c r="C1052" s="47" t="s">
        <v>522</v>
      </c>
      <c r="D1052" s="48">
        <v>45473</v>
      </c>
      <c r="E1052" s="48">
        <v>45473</v>
      </c>
      <c r="F1052" s="47">
        <v>1</v>
      </c>
      <c r="G1052" s="49">
        <v>0</v>
      </c>
      <c r="H1052" s="48">
        <v>45473</v>
      </c>
      <c r="I1052" s="47" t="s">
        <v>1601</v>
      </c>
      <c r="J1052" s="47" t="s">
        <v>1599</v>
      </c>
      <c r="K1052" s="47">
        <v>0</v>
      </c>
      <c r="L1052" s="47" t="s">
        <v>1598</v>
      </c>
      <c r="Q1052"/>
      <c r="R1052"/>
    </row>
    <row r="1053" spans="1:18" x14ac:dyDescent="0.35">
      <c r="A1053" s="47">
        <v>1</v>
      </c>
      <c r="B1053" s="47">
        <v>2268</v>
      </c>
      <c r="C1053" s="47" t="s">
        <v>523</v>
      </c>
      <c r="D1053" s="48">
        <v>45473</v>
      </c>
      <c r="E1053" s="48">
        <v>45473</v>
      </c>
      <c r="F1053" s="47">
        <v>1</v>
      </c>
      <c r="G1053" s="49">
        <v>0</v>
      </c>
      <c r="H1053" s="48">
        <v>45473</v>
      </c>
      <c r="I1053" s="47" t="s">
        <v>1601</v>
      </c>
      <c r="J1053" s="47" t="s">
        <v>1599</v>
      </c>
      <c r="K1053" s="47">
        <v>0</v>
      </c>
      <c r="L1053" s="47" t="s">
        <v>1598</v>
      </c>
      <c r="Q1053"/>
      <c r="R1053"/>
    </row>
    <row r="1054" spans="1:18" x14ac:dyDescent="0.35">
      <c r="A1054" s="47">
        <v>1</v>
      </c>
      <c r="B1054" s="47">
        <v>2269</v>
      </c>
      <c r="C1054" s="47" t="s">
        <v>524</v>
      </c>
      <c r="D1054" s="48">
        <v>45473</v>
      </c>
      <c r="E1054" s="48">
        <v>45473</v>
      </c>
      <c r="F1054" s="47">
        <v>1</v>
      </c>
      <c r="G1054" s="49">
        <v>0</v>
      </c>
      <c r="H1054" s="48">
        <v>45473</v>
      </c>
      <c r="I1054" s="47" t="s">
        <v>1601</v>
      </c>
      <c r="J1054" s="47" t="s">
        <v>1599</v>
      </c>
      <c r="K1054" s="47">
        <v>0</v>
      </c>
      <c r="L1054" s="47" t="s">
        <v>1598</v>
      </c>
      <c r="Q1054"/>
      <c r="R1054"/>
    </row>
    <row r="1055" spans="1:18" x14ac:dyDescent="0.35">
      <c r="A1055" s="47">
        <v>1</v>
      </c>
      <c r="B1055" s="47">
        <v>2279</v>
      </c>
      <c r="C1055" s="47" t="s">
        <v>535</v>
      </c>
      <c r="D1055" s="48">
        <v>45473</v>
      </c>
      <c r="E1055" s="48">
        <v>45473</v>
      </c>
      <c r="F1055" s="47">
        <v>1</v>
      </c>
      <c r="G1055" s="49">
        <v>0</v>
      </c>
      <c r="H1055" s="48">
        <v>45473</v>
      </c>
      <c r="I1055" s="47" t="s">
        <v>1601</v>
      </c>
      <c r="J1055" s="47" t="s">
        <v>1599</v>
      </c>
      <c r="K1055" s="47">
        <v>0</v>
      </c>
      <c r="L1055" s="47" t="s">
        <v>1598</v>
      </c>
      <c r="Q1055"/>
      <c r="R1055"/>
    </row>
    <row r="1056" spans="1:18" x14ac:dyDescent="0.35">
      <c r="A1056" s="47">
        <v>1</v>
      </c>
      <c r="B1056" s="47">
        <v>2283</v>
      </c>
      <c r="C1056" s="47" t="s">
        <v>539</v>
      </c>
      <c r="D1056" s="48">
        <v>45473</v>
      </c>
      <c r="E1056" s="48">
        <v>45473</v>
      </c>
      <c r="F1056" s="47">
        <v>1</v>
      </c>
      <c r="G1056" s="49">
        <v>0</v>
      </c>
      <c r="H1056" s="48">
        <v>45473</v>
      </c>
      <c r="I1056" s="47" t="s">
        <v>1601</v>
      </c>
      <c r="J1056" s="47" t="s">
        <v>1599</v>
      </c>
      <c r="K1056" s="47">
        <v>0</v>
      </c>
      <c r="L1056" s="47" t="s">
        <v>1598</v>
      </c>
      <c r="Q1056"/>
      <c r="R1056"/>
    </row>
    <row r="1057" spans="1:18" x14ac:dyDescent="0.35">
      <c r="A1057" s="47">
        <v>1</v>
      </c>
      <c r="B1057" s="47">
        <v>2293</v>
      </c>
      <c r="C1057" s="47" t="s">
        <v>548</v>
      </c>
      <c r="D1057" s="48">
        <v>45473</v>
      </c>
      <c r="E1057" s="48">
        <v>45473</v>
      </c>
      <c r="F1057" s="47">
        <v>1</v>
      </c>
      <c r="G1057" s="49">
        <v>0</v>
      </c>
      <c r="H1057" s="48">
        <v>45473</v>
      </c>
      <c r="I1057" s="47" t="s">
        <v>1601</v>
      </c>
      <c r="J1057" s="47" t="s">
        <v>1599</v>
      </c>
      <c r="K1057" s="47">
        <v>0</v>
      </c>
      <c r="L1057" s="47" t="s">
        <v>1598</v>
      </c>
      <c r="Q1057"/>
      <c r="R1057"/>
    </row>
    <row r="1058" spans="1:18" x14ac:dyDescent="0.35">
      <c r="A1058" s="47">
        <v>1</v>
      </c>
      <c r="B1058" s="47">
        <v>2330</v>
      </c>
      <c r="C1058" s="47" t="s">
        <v>582</v>
      </c>
      <c r="D1058" s="48">
        <v>45473</v>
      </c>
      <c r="E1058" s="48">
        <v>45473</v>
      </c>
      <c r="F1058" s="47">
        <v>1</v>
      </c>
      <c r="G1058" s="49">
        <v>0</v>
      </c>
      <c r="H1058" s="48">
        <v>45473</v>
      </c>
      <c r="I1058" s="47" t="s">
        <v>1601</v>
      </c>
      <c r="J1058" s="47" t="s">
        <v>1599</v>
      </c>
      <c r="K1058" s="47">
        <v>0</v>
      </c>
      <c r="L1058" s="47" t="s">
        <v>1598</v>
      </c>
      <c r="Q1058"/>
      <c r="R1058"/>
    </row>
    <row r="1059" spans="1:18" x14ac:dyDescent="0.35">
      <c r="A1059" s="47">
        <v>1</v>
      </c>
      <c r="B1059" s="47">
        <v>2332</v>
      </c>
      <c r="C1059" s="47" t="s">
        <v>583</v>
      </c>
      <c r="D1059" s="48">
        <v>45473</v>
      </c>
      <c r="E1059" s="48">
        <v>45473</v>
      </c>
      <c r="F1059" s="47">
        <v>1</v>
      </c>
      <c r="G1059" s="49">
        <v>0</v>
      </c>
      <c r="H1059" s="48">
        <v>45473</v>
      </c>
      <c r="I1059" s="47" t="s">
        <v>1601</v>
      </c>
      <c r="J1059" s="47" t="s">
        <v>1599</v>
      </c>
      <c r="K1059" s="47">
        <v>0</v>
      </c>
      <c r="L1059" s="47" t="s">
        <v>1598</v>
      </c>
      <c r="Q1059"/>
      <c r="R1059"/>
    </row>
    <row r="1060" spans="1:18" x14ac:dyDescent="0.35">
      <c r="A1060" s="47">
        <v>1</v>
      </c>
      <c r="B1060" s="47">
        <v>2333</v>
      </c>
      <c r="C1060" s="47" t="s">
        <v>584</v>
      </c>
      <c r="D1060" s="48">
        <v>45473</v>
      </c>
      <c r="E1060" s="48">
        <v>45473</v>
      </c>
      <c r="F1060" s="47">
        <v>1</v>
      </c>
      <c r="G1060" s="49">
        <v>0</v>
      </c>
      <c r="H1060" s="48">
        <v>45473</v>
      </c>
      <c r="I1060" s="47" t="s">
        <v>1601</v>
      </c>
      <c r="J1060" s="47" t="s">
        <v>1599</v>
      </c>
      <c r="K1060" s="47">
        <v>0</v>
      </c>
      <c r="L1060" s="47" t="s">
        <v>1598</v>
      </c>
      <c r="Q1060"/>
      <c r="R1060"/>
    </row>
    <row r="1061" spans="1:18" x14ac:dyDescent="0.35">
      <c r="A1061" s="47">
        <v>1</v>
      </c>
      <c r="B1061" s="47">
        <v>2346</v>
      </c>
      <c r="C1061" s="47" t="s">
        <v>1611</v>
      </c>
      <c r="D1061" s="48">
        <v>45473</v>
      </c>
      <c r="E1061" s="48">
        <v>45473</v>
      </c>
      <c r="F1061" s="47">
        <v>1</v>
      </c>
      <c r="G1061" s="49">
        <v>0</v>
      </c>
      <c r="H1061" s="48">
        <v>45473</v>
      </c>
      <c r="I1061" s="47" t="s">
        <v>1601</v>
      </c>
      <c r="J1061" s="47" t="s">
        <v>1599</v>
      </c>
      <c r="K1061" s="47">
        <v>0</v>
      </c>
      <c r="L1061" s="47" t="s">
        <v>1598</v>
      </c>
      <c r="Q1061"/>
      <c r="R1061"/>
    </row>
    <row r="1062" spans="1:18" x14ac:dyDescent="0.35">
      <c r="A1062" s="47">
        <v>1</v>
      </c>
      <c r="B1062" s="47">
        <v>2371</v>
      </c>
      <c r="C1062" s="47" t="s">
        <v>619</v>
      </c>
      <c r="D1062" s="48">
        <v>45473</v>
      </c>
      <c r="E1062" s="48">
        <v>45473</v>
      </c>
      <c r="F1062" s="47">
        <v>1</v>
      </c>
      <c r="G1062" s="49">
        <v>0</v>
      </c>
      <c r="H1062" s="48">
        <v>45473</v>
      </c>
      <c r="I1062" s="47" t="s">
        <v>1601</v>
      </c>
      <c r="J1062" s="47" t="s">
        <v>1599</v>
      </c>
      <c r="K1062" s="47">
        <v>0</v>
      </c>
      <c r="L1062" s="47" t="s">
        <v>1598</v>
      </c>
      <c r="Q1062"/>
      <c r="R1062"/>
    </row>
    <row r="1063" spans="1:18" x14ac:dyDescent="0.35">
      <c r="A1063" s="47">
        <v>1</v>
      </c>
      <c r="B1063" s="47">
        <v>2372</v>
      </c>
      <c r="C1063" s="47" t="s">
        <v>620</v>
      </c>
      <c r="D1063" s="48">
        <v>45473</v>
      </c>
      <c r="E1063" s="48">
        <v>45473</v>
      </c>
      <c r="F1063" s="47">
        <v>1</v>
      </c>
      <c r="G1063" s="49">
        <v>0</v>
      </c>
      <c r="H1063" s="48">
        <v>45473</v>
      </c>
      <c r="I1063" s="47" t="s">
        <v>1601</v>
      </c>
      <c r="J1063" s="47" t="s">
        <v>1599</v>
      </c>
      <c r="K1063" s="47">
        <v>0</v>
      </c>
      <c r="L1063" s="47" t="s">
        <v>1598</v>
      </c>
      <c r="Q1063"/>
      <c r="R1063"/>
    </row>
    <row r="1064" spans="1:18" x14ac:dyDescent="0.35">
      <c r="A1064" s="47">
        <v>1</v>
      </c>
      <c r="B1064" s="47">
        <v>2577</v>
      </c>
      <c r="C1064" s="47" t="s">
        <v>782</v>
      </c>
      <c r="D1064" s="48">
        <v>45473</v>
      </c>
      <c r="E1064" s="48">
        <v>45473</v>
      </c>
      <c r="F1064" s="47">
        <v>1</v>
      </c>
      <c r="G1064" s="49">
        <v>0</v>
      </c>
      <c r="H1064" s="48">
        <v>45473</v>
      </c>
      <c r="I1064" s="47" t="s">
        <v>1601</v>
      </c>
      <c r="J1064" s="47" t="s">
        <v>1599</v>
      </c>
      <c r="K1064" s="47">
        <v>0</v>
      </c>
      <c r="L1064" s="47" t="s">
        <v>1598</v>
      </c>
      <c r="Q1064"/>
      <c r="R1064"/>
    </row>
    <row r="1065" spans="1:18" x14ac:dyDescent="0.35">
      <c r="A1065" s="47">
        <v>1</v>
      </c>
      <c r="B1065" s="47">
        <v>2720</v>
      </c>
      <c r="C1065" s="47" t="s">
        <v>839</v>
      </c>
      <c r="D1065" s="48">
        <v>45473</v>
      </c>
      <c r="E1065" s="48">
        <v>45473</v>
      </c>
      <c r="F1065" s="47">
        <v>1</v>
      </c>
      <c r="G1065" s="49">
        <v>0</v>
      </c>
      <c r="H1065" s="48">
        <v>45473</v>
      </c>
      <c r="I1065" s="47" t="s">
        <v>1601</v>
      </c>
      <c r="J1065" s="47" t="s">
        <v>1599</v>
      </c>
      <c r="K1065" s="47">
        <v>0</v>
      </c>
      <c r="L1065" s="47" t="s">
        <v>1598</v>
      </c>
      <c r="Q1065"/>
      <c r="R1065"/>
    </row>
    <row r="1066" spans="1:18" x14ac:dyDescent="0.35">
      <c r="A1066" s="47">
        <v>1</v>
      </c>
      <c r="B1066" s="47">
        <v>2761</v>
      </c>
      <c r="C1066" s="47" t="s">
        <v>867</v>
      </c>
      <c r="D1066" s="48">
        <v>45473</v>
      </c>
      <c r="E1066" s="48">
        <v>45473</v>
      </c>
      <c r="F1066" s="47">
        <v>1</v>
      </c>
      <c r="G1066" s="49">
        <v>0</v>
      </c>
      <c r="H1066" s="48">
        <v>45473</v>
      </c>
      <c r="I1066" s="47" t="s">
        <v>1601</v>
      </c>
      <c r="J1066" s="47" t="s">
        <v>1599</v>
      </c>
      <c r="K1066" s="47">
        <v>0</v>
      </c>
      <c r="L1066" s="47" t="s">
        <v>1598</v>
      </c>
      <c r="Q1066"/>
      <c r="R1066"/>
    </row>
    <row r="1067" spans="1:18" x14ac:dyDescent="0.35">
      <c r="A1067" s="47">
        <v>1</v>
      </c>
      <c r="B1067" s="47">
        <v>2776</v>
      </c>
      <c r="C1067" s="47" t="s">
        <v>883</v>
      </c>
      <c r="D1067" s="48">
        <v>45473</v>
      </c>
      <c r="E1067" s="48">
        <v>45473</v>
      </c>
      <c r="F1067" s="47">
        <v>1</v>
      </c>
      <c r="G1067" s="49">
        <v>0</v>
      </c>
      <c r="H1067" s="48">
        <v>45473</v>
      </c>
      <c r="I1067" s="47" t="s">
        <v>1601</v>
      </c>
      <c r="J1067" s="47" t="s">
        <v>1599</v>
      </c>
      <c r="K1067" s="47">
        <v>0</v>
      </c>
      <c r="L1067" s="47" t="s">
        <v>1598</v>
      </c>
      <c r="Q1067"/>
      <c r="R1067"/>
    </row>
    <row r="1068" spans="1:18" x14ac:dyDescent="0.35">
      <c r="A1068" s="47">
        <v>1</v>
      </c>
      <c r="B1068" s="47">
        <v>4137</v>
      </c>
      <c r="C1068" s="47" t="s">
        <v>1131</v>
      </c>
      <c r="D1068" s="48">
        <v>45473</v>
      </c>
      <c r="E1068" s="48">
        <v>45473</v>
      </c>
      <c r="F1068" s="47">
        <v>1</v>
      </c>
      <c r="G1068" s="49">
        <v>0</v>
      </c>
      <c r="H1068" s="48">
        <v>45473</v>
      </c>
      <c r="I1068" s="47" t="s">
        <v>1601</v>
      </c>
      <c r="J1068" s="47" t="s">
        <v>1599</v>
      </c>
      <c r="K1068" s="47">
        <v>0</v>
      </c>
      <c r="L1068" s="47" t="s">
        <v>1598</v>
      </c>
      <c r="Q1068"/>
      <c r="R1068"/>
    </row>
    <row r="1069" spans="1:18" x14ac:dyDescent="0.35">
      <c r="A1069" s="47">
        <v>1</v>
      </c>
      <c r="B1069" s="47">
        <v>4146</v>
      </c>
      <c r="C1069" s="47" t="s">
        <v>1141</v>
      </c>
      <c r="D1069" s="48">
        <v>45473</v>
      </c>
      <c r="E1069" s="48">
        <v>45473</v>
      </c>
      <c r="F1069" s="47">
        <v>1</v>
      </c>
      <c r="G1069" s="49">
        <v>0</v>
      </c>
      <c r="H1069" s="48">
        <v>45473</v>
      </c>
      <c r="I1069" s="47" t="s">
        <v>1601</v>
      </c>
      <c r="J1069" s="47" t="s">
        <v>1599</v>
      </c>
      <c r="K1069" s="47">
        <v>0</v>
      </c>
      <c r="L1069" s="47" t="s">
        <v>1598</v>
      </c>
      <c r="Q1069"/>
      <c r="R1069"/>
    </row>
    <row r="1070" spans="1:18" x14ac:dyDescent="0.35">
      <c r="A1070" s="47">
        <v>1</v>
      </c>
      <c r="B1070" s="47">
        <v>4204</v>
      </c>
      <c r="C1070" s="47" t="s">
        <v>1145</v>
      </c>
      <c r="D1070" s="48">
        <v>45473</v>
      </c>
      <c r="E1070" s="48">
        <v>45473</v>
      </c>
      <c r="F1070" s="47">
        <v>1</v>
      </c>
      <c r="G1070" s="49">
        <v>0</v>
      </c>
      <c r="H1070" s="48">
        <v>45473</v>
      </c>
      <c r="I1070" s="47" t="s">
        <v>1601</v>
      </c>
      <c r="J1070" s="47" t="s">
        <v>1599</v>
      </c>
      <c r="K1070" s="47">
        <v>0</v>
      </c>
      <c r="L1070" s="47" t="s">
        <v>1598</v>
      </c>
      <c r="Q1070"/>
      <c r="R1070"/>
    </row>
    <row r="1071" spans="1:18" x14ac:dyDescent="0.35">
      <c r="A1071" s="47">
        <v>1</v>
      </c>
      <c r="B1071" s="47">
        <v>4208</v>
      </c>
      <c r="C1071" s="47" t="s">
        <v>1149</v>
      </c>
      <c r="D1071" s="48">
        <v>45473</v>
      </c>
      <c r="E1071" s="48">
        <v>45473</v>
      </c>
      <c r="F1071" s="47">
        <v>1</v>
      </c>
      <c r="G1071" s="49">
        <v>0</v>
      </c>
      <c r="H1071" s="48">
        <v>45473</v>
      </c>
      <c r="I1071" s="47" t="s">
        <v>1601</v>
      </c>
      <c r="J1071" s="47" t="s">
        <v>1599</v>
      </c>
      <c r="K1071" s="47">
        <v>0</v>
      </c>
      <c r="L1071" s="47" t="s">
        <v>1598</v>
      </c>
      <c r="Q1071"/>
      <c r="R1071"/>
    </row>
    <row r="1072" spans="1:18" x14ac:dyDescent="0.35">
      <c r="A1072" s="47">
        <v>1</v>
      </c>
      <c r="B1072" s="47">
        <v>4214</v>
      </c>
      <c r="C1072" s="47" t="s">
        <v>1154</v>
      </c>
      <c r="D1072" s="48">
        <v>45473</v>
      </c>
      <c r="E1072" s="48">
        <v>45473</v>
      </c>
      <c r="F1072" s="47">
        <v>1</v>
      </c>
      <c r="G1072" s="49">
        <v>0</v>
      </c>
      <c r="H1072" s="48">
        <v>45473</v>
      </c>
      <c r="I1072" s="47" t="s">
        <v>1601</v>
      </c>
      <c r="J1072" s="47" t="s">
        <v>1599</v>
      </c>
      <c r="K1072" s="47">
        <v>0</v>
      </c>
      <c r="L1072" s="47" t="s">
        <v>1598</v>
      </c>
      <c r="Q1072"/>
      <c r="R1072"/>
    </row>
    <row r="1073" spans="1:18" x14ac:dyDescent="0.35">
      <c r="A1073" s="47">
        <v>1</v>
      </c>
      <c r="B1073" s="47">
        <v>4275</v>
      </c>
      <c r="C1073" s="47" t="s">
        <v>1182</v>
      </c>
      <c r="D1073" s="48">
        <v>45473</v>
      </c>
      <c r="E1073" s="48">
        <v>45473</v>
      </c>
      <c r="F1073" s="47">
        <v>1</v>
      </c>
      <c r="G1073" s="49">
        <v>0</v>
      </c>
      <c r="H1073" s="48">
        <v>45473</v>
      </c>
      <c r="I1073" s="47" t="s">
        <v>1601</v>
      </c>
      <c r="J1073" s="47" t="s">
        <v>1599</v>
      </c>
      <c r="K1073" s="47">
        <v>0</v>
      </c>
      <c r="L1073" s="47" t="s">
        <v>1598</v>
      </c>
      <c r="Q1073"/>
      <c r="R1073"/>
    </row>
    <row r="1074" spans="1:18" x14ac:dyDescent="0.35">
      <c r="A1074" s="47">
        <v>1</v>
      </c>
      <c r="B1074" s="47">
        <v>4495</v>
      </c>
      <c r="C1074" s="47" t="s">
        <v>1480</v>
      </c>
      <c r="D1074" s="48">
        <v>45473</v>
      </c>
      <c r="E1074" s="48">
        <v>45473</v>
      </c>
      <c r="F1074" s="47">
        <v>1</v>
      </c>
      <c r="G1074" s="49">
        <v>0</v>
      </c>
      <c r="H1074" s="48">
        <v>45473</v>
      </c>
      <c r="I1074" s="47" t="s">
        <v>1601</v>
      </c>
      <c r="J1074" s="47" t="s">
        <v>1599</v>
      </c>
      <c r="K1074" s="47">
        <v>0</v>
      </c>
      <c r="L1074" s="47" t="s">
        <v>1598</v>
      </c>
      <c r="Q1074"/>
      <c r="R1074"/>
    </row>
    <row r="1075" spans="1:18" x14ac:dyDescent="0.35">
      <c r="A1075" s="47">
        <v>1</v>
      </c>
      <c r="B1075" s="47">
        <v>2356</v>
      </c>
      <c r="C1075" s="47" t="s">
        <v>605</v>
      </c>
      <c r="D1075" s="48">
        <v>45472</v>
      </c>
      <c r="E1075" s="48">
        <v>45472</v>
      </c>
      <c r="F1075" s="47">
        <v>2</v>
      </c>
      <c r="G1075" s="49">
        <v>0</v>
      </c>
      <c r="H1075" s="48">
        <v>45473</v>
      </c>
      <c r="I1075" s="47" t="s">
        <v>1601</v>
      </c>
      <c r="J1075" s="47" t="s">
        <v>1599</v>
      </c>
      <c r="K1075" s="47">
        <v>0</v>
      </c>
      <c r="L1075" s="47" t="s">
        <v>1598</v>
      </c>
      <c r="Q1075"/>
      <c r="R1075"/>
    </row>
    <row r="1076" spans="1:18" x14ac:dyDescent="0.35">
      <c r="A1076" s="47">
        <v>1</v>
      </c>
      <c r="B1076" s="47">
        <v>2036</v>
      </c>
      <c r="C1076" s="47" t="s">
        <v>323</v>
      </c>
      <c r="D1076" s="48">
        <v>45473</v>
      </c>
      <c r="E1076" s="48">
        <v>45473</v>
      </c>
      <c r="F1076" s="47">
        <v>1</v>
      </c>
      <c r="G1076" s="49">
        <v>0</v>
      </c>
      <c r="H1076" s="48">
        <v>45473</v>
      </c>
      <c r="I1076" s="47" t="s">
        <v>1600</v>
      </c>
      <c r="J1076" s="47" t="s">
        <v>1599</v>
      </c>
      <c r="K1076" s="47">
        <v>0</v>
      </c>
      <c r="L1076" s="47" t="s">
        <v>1598</v>
      </c>
      <c r="Q1076"/>
      <c r="R1076"/>
    </row>
    <row r="1077" spans="1:18" x14ac:dyDescent="0.35">
      <c r="A1077" s="47">
        <v>1</v>
      </c>
      <c r="B1077" s="47">
        <v>2143</v>
      </c>
      <c r="C1077" s="47" t="s">
        <v>437</v>
      </c>
      <c r="D1077" s="48">
        <v>45473</v>
      </c>
      <c r="E1077" s="48">
        <v>45473</v>
      </c>
      <c r="F1077" s="47">
        <v>1</v>
      </c>
      <c r="G1077" s="49">
        <v>0</v>
      </c>
      <c r="H1077" s="48">
        <v>45473</v>
      </c>
      <c r="I1077" s="47" t="s">
        <v>1600</v>
      </c>
      <c r="J1077" s="47" t="s">
        <v>1599</v>
      </c>
      <c r="K1077" s="47">
        <v>0</v>
      </c>
      <c r="L1077" s="47" t="s">
        <v>1598</v>
      </c>
      <c r="Q1077"/>
      <c r="R1077"/>
    </row>
    <row r="1078" spans="1:18" x14ac:dyDescent="0.35">
      <c r="A1078" s="47">
        <v>1</v>
      </c>
      <c r="B1078" s="47">
        <v>2149</v>
      </c>
      <c r="C1078" s="47" t="s">
        <v>445</v>
      </c>
      <c r="D1078" s="48">
        <v>45473</v>
      </c>
      <c r="E1078" s="48">
        <v>45473</v>
      </c>
      <c r="F1078" s="47">
        <v>1</v>
      </c>
      <c r="G1078" s="49">
        <v>0</v>
      </c>
      <c r="H1078" s="48">
        <v>45473</v>
      </c>
      <c r="I1078" s="47" t="s">
        <v>1600</v>
      </c>
      <c r="J1078" s="47" t="s">
        <v>1599</v>
      </c>
      <c r="K1078" s="47">
        <v>0</v>
      </c>
      <c r="L1078" s="47" t="s">
        <v>1598</v>
      </c>
      <c r="Q1078"/>
      <c r="R1078"/>
    </row>
    <row r="1079" spans="1:18" x14ac:dyDescent="0.35">
      <c r="A1079" s="47">
        <v>1</v>
      </c>
      <c r="B1079" s="47">
        <v>2162</v>
      </c>
      <c r="C1079" s="47" t="s">
        <v>458</v>
      </c>
      <c r="D1079" s="48">
        <v>45473</v>
      </c>
      <c r="E1079" s="48">
        <v>45473</v>
      </c>
      <c r="F1079" s="47">
        <v>1</v>
      </c>
      <c r="G1079" s="49">
        <v>0</v>
      </c>
      <c r="H1079" s="48">
        <v>45473</v>
      </c>
      <c r="I1079" s="47" t="s">
        <v>1600</v>
      </c>
      <c r="J1079" s="47" t="s">
        <v>1599</v>
      </c>
      <c r="K1079" s="47">
        <v>0</v>
      </c>
      <c r="L1079" s="47" t="s">
        <v>1598</v>
      </c>
      <c r="Q1079"/>
      <c r="R1079"/>
    </row>
    <row r="1080" spans="1:18" x14ac:dyDescent="0.35">
      <c r="A1080" s="47">
        <v>1</v>
      </c>
      <c r="B1080" s="47">
        <v>2168</v>
      </c>
      <c r="C1080" s="47" t="s">
        <v>468</v>
      </c>
      <c r="D1080" s="48">
        <v>45473</v>
      </c>
      <c r="E1080" s="48">
        <v>45473</v>
      </c>
      <c r="F1080" s="47">
        <v>1</v>
      </c>
      <c r="G1080" s="49">
        <v>0</v>
      </c>
      <c r="H1080" s="48">
        <v>45473</v>
      </c>
      <c r="I1080" s="47" t="s">
        <v>1600</v>
      </c>
      <c r="J1080" s="47" t="s">
        <v>1599</v>
      </c>
      <c r="K1080" s="47">
        <v>0</v>
      </c>
      <c r="L1080" s="47" t="s">
        <v>1598</v>
      </c>
      <c r="Q1080"/>
      <c r="R1080"/>
    </row>
    <row r="1081" spans="1:18" x14ac:dyDescent="0.35">
      <c r="A1081" s="47">
        <v>1</v>
      </c>
      <c r="B1081" s="47">
        <v>2263</v>
      </c>
      <c r="C1081" s="47" t="s">
        <v>518</v>
      </c>
      <c r="D1081" s="48">
        <v>45473</v>
      </c>
      <c r="E1081" s="48">
        <v>45473</v>
      </c>
      <c r="F1081" s="47">
        <v>1</v>
      </c>
      <c r="G1081" s="49">
        <v>0</v>
      </c>
      <c r="H1081" s="48">
        <v>45473</v>
      </c>
      <c r="I1081" s="47" t="s">
        <v>1600</v>
      </c>
      <c r="J1081" s="47" t="s">
        <v>1599</v>
      </c>
      <c r="K1081" s="47">
        <v>0</v>
      </c>
      <c r="L1081" s="47" t="s">
        <v>1598</v>
      </c>
      <c r="Q1081"/>
      <c r="R1081"/>
    </row>
    <row r="1082" spans="1:18" x14ac:dyDescent="0.35">
      <c r="A1082" s="47">
        <v>1</v>
      </c>
      <c r="B1082" s="47">
        <v>2321</v>
      </c>
      <c r="C1082" s="47" t="s">
        <v>576</v>
      </c>
      <c r="D1082" s="48">
        <v>45473</v>
      </c>
      <c r="E1082" s="48">
        <v>45473</v>
      </c>
      <c r="F1082" s="47">
        <v>1</v>
      </c>
      <c r="G1082" s="49">
        <v>0</v>
      </c>
      <c r="H1082" s="48">
        <v>45473</v>
      </c>
      <c r="I1082" s="47" t="s">
        <v>1600</v>
      </c>
      <c r="J1082" s="47" t="s">
        <v>1599</v>
      </c>
      <c r="K1082" s="47">
        <v>0</v>
      </c>
      <c r="L1082" s="47" t="s">
        <v>1598</v>
      </c>
      <c r="Q1082"/>
      <c r="R1082"/>
    </row>
    <row r="1083" spans="1:18" x14ac:dyDescent="0.35">
      <c r="A1083" s="47">
        <v>1</v>
      </c>
      <c r="B1083" s="47">
        <v>2389</v>
      </c>
      <c r="C1083" s="47" t="s">
        <v>638</v>
      </c>
      <c r="D1083" s="48">
        <v>45473</v>
      </c>
      <c r="E1083" s="48">
        <v>45473</v>
      </c>
      <c r="F1083" s="47">
        <v>1</v>
      </c>
      <c r="G1083" s="49">
        <v>0</v>
      </c>
      <c r="H1083" s="48">
        <v>45473</v>
      </c>
      <c r="I1083" s="47" t="s">
        <v>1600</v>
      </c>
      <c r="J1083" s="47" t="s">
        <v>1599</v>
      </c>
      <c r="K1083" s="47">
        <v>0</v>
      </c>
      <c r="L1083" s="47" t="s">
        <v>1598</v>
      </c>
      <c r="Q1083"/>
      <c r="R1083"/>
    </row>
    <row r="1084" spans="1:18" x14ac:dyDescent="0.35">
      <c r="A1084" s="47">
        <v>1</v>
      </c>
      <c r="B1084" s="47">
        <v>2524</v>
      </c>
      <c r="C1084" s="47" t="s">
        <v>697</v>
      </c>
      <c r="D1084" s="48">
        <v>45473</v>
      </c>
      <c r="E1084" s="48">
        <v>45473</v>
      </c>
      <c r="F1084" s="47">
        <v>1</v>
      </c>
      <c r="G1084" s="49">
        <v>0</v>
      </c>
      <c r="H1084" s="48">
        <v>45473</v>
      </c>
      <c r="I1084" s="47" t="s">
        <v>1600</v>
      </c>
      <c r="J1084" s="47" t="s">
        <v>1599</v>
      </c>
      <c r="K1084" s="47">
        <v>0</v>
      </c>
      <c r="L1084" s="47" t="s">
        <v>1598</v>
      </c>
      <c r="Q1084"/>
      <c r="R1084"/>
    </row>
    <row r="1085" spans="1:18" x14ac:dyDescent="0.35">
      <c r="A1085" s="47">
        <v>1</v>
      </c>
      <c r="B1085" s="47">
        <v>2712</v>
      </c>
      <c r="C1085" s="47" t="s">
        <v>830</v>
      </c>
      <c r="D1085" s="48">
        <v>45473</v>
      </c>
      <c r="E1085" s="48">
        <v>45473</v>
      </c>
      <c r="F1085" s="47">
        <v>1</v>
      </c>
      <c r="G1085" s="49">
        <v>0</v>
      </c>
      <c r="H1085" s="48">
        <v>45473</v>
      </c>
      <c r="I1085" s="47" t="s">
        <v>1600</v>
      </c>
      <c r="J1085" s="47" t="s">
        <v>1599</v>
      </c>
      <c r="K1085" s="47">
        <v>0</v>
      </c>
      <c r="L1085" s="47" t="s">
        <v>1598</v>
      </c>
      <c r="Q1085"/>
      <c r="R1085"/>
    </row>
    <row r="1086" spans="1:18" x14ac:dyDescent="0.35">
      <c r="A1086" s="47">
        <v>1</v>
      </c>
      <c r="B1086" s="47">
        <v>2804</v>
      </c>
      <c r="C1086" s="47" t="s">
        <v>1456</v>
      </c>
      <c r="D1086" s="48">
        <v>45473</v>
      </c>
      <c r="E1086" s="48">
        <v>45473</v>
      </c>
      <c r="F1086" s="47">
        <v>1</v>
      </c>
      <c r="G1086" s="49">
        <v>0</v>
      </c>
      <c r="H1086" s="48">
        <v>45473</v>
      </c>
      <c r="I1086" s="47" t="s">
        <v>1600</v>
      </c>
      <c r="J1086" s="47" t="s">
        <v>1599</v>
      </c>
      <c r="K1086" s="47">
        <v>0</v>
      </c>
      <c r="L1086" s="47" t="s">
        <v>1598</v>
      </c>
      <c r="Q1086"/>
      <c r="R1086"/>
    </row>
    <row r="1087" spans="1:18" x14ac:dyDescent="0.35">
      <c r="A1087" s="47">
        <v>1</v>
      </c>
      <c r="B1087" s="47">
        <v>4002</v>
      </c>
      <c r="C1087" s="47" t="s">
        <v>1060</v>
      </c>
      <c r="D1087" s="48">
        <v>45473</v>
      </c>
      <c r="E1087" s="48">
        <v>45473</v>
      </c>
      <c r="F1087" s="47">
        <v>1</v>
      </c>
      <c r="G1087" s="49">
        <v>0</v>
      </c>
      <c r="H1087" s="48">
        <v>45473</v>
      </c>
      <c r="I1087" s="47" t="s">
        <v>1600</v>
      </c>
      <c r="J1087" s="47" t="s">
        <v>1599</v>
      </c>
      <c r="K1087" s="47">
        <v>0</v>
      </c>
      <c r="L1087" s="47" t="s">
        <v>1598</v>
      </c>
      <c r="Q1087"/>
      <c r="R1087"/>
    </row>
    <row r="1088" spans="1:18" x14ac:dyDescent="0.35">
      <c r="A1088" s="47">
        <v>1</v>
      </c>
      <c r="B1088" s="47">
        <v>4015</v>
      </c>
      <c r="C1088" s="47" t="s">
        <v>1070</v>
      </c>
      <c r="D1088" s="48">
        <v>45473</v>
      </c>
      <c r="E1088" s="48">
        <v>45473</v>
      </c>
      <c r="F1088" s="47">
        <v>1</v>
      </c>
      <c r="G1088" s="49">
        <v>0</v>
      </c>
      <c r="H1088" s="48">
        <v>45473</v>
      </c>
      <c r="I1088" s="47" t="s">
        <v>1600</v>
      </c>
      <c r="J1088" s="47" t="s">
        <v>1599</v>
      </c>
      <c r="K1088" s="47">
        <v>0</v>
      </c>
      <c r="L1088" s="47" t="s">
        <v>1598</v>
      </c>
      <c r="Q1088"/>
      <c r="R1088"/>
    </row>
    <row r="1089" spans="1:18" x14ac:dyDescent="0.35">
      <c r="A1089" s="47">
        <v>1</v>
      </c>
      <c r="B1089" s="47">
        <v>4100</v>
      </c>
      <c r="C1089" s="47" t="s">
        <v>1100</v>
      </c>
      <c r="D1089" s="48">
        <v>45473</v>
      </c>
      <c r="E1089" s="48">
        <v>45473</v>
      </c>
      <c r="F1089" s="47">
        <v>1</v>
      </c>
      <c r="G1089" s="49">
        <v>0</v>
      </c>
      <c r="H1089" s="48">
        <v>45473</v>
      </c>
      <c r="I1089" s="47" t="s">
        <v>1600</v>
      </c>
      <c r="J1089" s="47" t="s">
        <v>1599</v>
      </c>
      <c r="K1089" s="47">
        <v>0</v>
      </c>
      <c r="L1089" s="47" t="s">
        <v>1598</v>
      </c>
      <c r="Q1089"/>
      <c r="R1089"/>
    </row>
    <row r="1090" spans="1:18" x14ac:dyDescent="0.35">
      <c r="A1090" s="47">
        <v>1</v>
      </c>
      <c r="B1090" s="47">
        <v>2174</v>
      </c>
      <c r="C1090" s="47" t="s">
        <v>475</v>
      </c>
      <c r="D1090" s="48">
        <v>45472</v>
      </c>
      <c r="E1090" s="48">
        <v>45472</v>
      </c>
      <c r="F1090" s="47">
        <v>2</v>
      </c>
      <c r="G1090" s="49">
        <v>0</v>
      </c>
      <c r="H1090" s="48">
        <v>45473</v>
      </c>
      <c r="I1090" s="47" t="s">
        <v>1600</v>
      </c>
      <c r="J1090" s="47" t="s">
        <v>1599</v>
      </c>
      <c r="K1090" s="47">
        <v>0</v>
      </c>
      <c r="L1090" s="47" t="s">
        <v>1598</v>
      </c>
      <c r="Q1090"/>
      <c r="R1090"/>
    </row>
    <row r="1091" spans="1:18" x14ac:dyDescent="0.35">
      <c r="A1091" s="47">
        <v>1</v>
      </c>
      <c r="B1091" s="47">
        <v>3181</v>
      </c>
      <c r="C1091" s="47" t="s">
        <v>1042</v>
      </c>
      <c r="D1091" s="48">
        <v>45472</v>
      </c>
      <c r="E1091" s="48">
        <v>45472</v>
      </c>
      <c r="F1091" s="47">
        <v>2</v>
      </c>
      <c r="G1091" s="49">
        <v>0</v>
      </c>
      <c r="H1091" s="48">
        <v>45473</v>
      </c>
      <c r="I1091" s="47" t="s">
        <v>1600</v>
      </c>
      <c r="J1091" s="47" t="s">
        <v>1599</v>
      </c>
      <c r="K1091" s="47">
        <v>0</v>
      </c>
      <c r="L1091" s="47" t="s">
        <v>1598</v>
      </c>
      <c r="Q1091"/>
      <c r="R1091"/>
    </row>
    <row r="1092" spans="1:18" x14ac:dyDescent="0.35">
      <c r="A1092" s="47">
        <v>1</v>
      </c>
      <c r="B1092" s="47">
        <v>2124</v>
      </c>
      <c r="C1092" s="47" t="s">
        <v>418</v>
      </c>
      <c r="D1092" s="48">
        <v>45459</v>
      </c>
      <c r="E1092" s="48">
        <v>45459</v>
      </c>
      <c r="F1092" s="47">
        <v>15</v>
      </c>
      <c r="G1092" s="49">
        <v>0</v>
      </c>
      <c r="H1092" s="48">
        <v>45473</v>
      </c>
      <c r="I1092" s="47" t="s">
        <v>1600</v>
      </c>
      <c r="J1092" s="47" t="s">
        <v>1599</v>
      </c>
      <c r="K1092" s="47">
        <v>0</v>
      </c>
      <c r="L1092" s="47" t="s">
        <v>1598</v>
      </c>
      <c r="Q1092"/>
      <c r="R1092"/>
    </row>
    <row r="1093" spans="1:18" x14ac:dyDescent="0.35">
      <c r="A1093" s="47">
        <v>1</v>
      </c>
      <c r="B1093" s="47">
        <v>2316</v>
      </c>
      <c r="C1093" s="47" t="s">
        <v>570</v>
      </c>
      <c r="D1093" s="48">
        <v>45459</v>
      </c>
      <c r="E1093" s="48">
        <v>45459</v>
      </c>
      <c r="F1093" s="47">
        <v>15</v>
      </c>
      <c r="G1093" s="49">
        <v>0</v>
      </c>
      <c r="H1093" s="48">
        <v>45473</v>
      </c>
      <c r="I1093" s="47" t="s">
        <v>1600</v>
      </c>
      <c r="J1093" s="47" t="s">
        <v>1599</v>
      </c>
      <c r="K1093" s="47">
        <v>0</v>
      </c>
      <c r="L1093" s="47" t="s">
        <v>1598</v>
      </c>
      <c r="Q1093"/>
      <c r="R1093"/>
    </row>
    <row r="1094" spans="1:18" x14ac:dyDescent="0.35">
      <c r="A1094" s="47">
        <v>1</v>
      </c>
      <c r="B1094" s="47">
        <v>2723</v>
      </c>
      <c r="C1094" s="47" t="s">
        <v>842</v>
      </c>
      <c r="D1094" s="48">
        <v>45473</v>
      </c>
      <c r="E1094" s="48">
        <v>45473</v>
      </c>
      <c r="F1094" s="47">
        <v>1</v>
      </c>
      <c r="G1094" s="49">
        <v>0</v>
      </c>
      <c r="H1094" s="48">
        <v>45473</v>
      </c>
      <c r="I1094" s="47" t="s">
        <v>1600</v>
      </c>
      <c r="J1094" s="47" t="s">
        <v>1599</v>
      </c>
      <c r="L1094" s="47" t="s">
        <v>1598</v>
      </c>
      <c r="Q1094"/>
      <c r="R1094"/>
    </row>
    <row r="1095" spans="1:18" x14ac:dyDescent="0.35">
      <c r="A1095" s="47">
        <v>1</v>
      </c>
      <c r="B1095" s="47">
        <v>2301</v>
      </c>
      <c r="C1095" s="47" t="s">
        <v>557</v>
      </c>
      <c r="D1095" s="48">
        <v>45473</v>
      </c>
      <c r="E1095" s="48">
        <v>45473</v>
      </c>
      <c r="F1095" s="47">
        <v>1</v>
      </c>
      <c r="G1095" s="49">
        <v>0</v>
      </c>
      <c r="H1095" s="48">
        <v>45473</v>
      </c>
      <c r="I1095" s="47" t="s">
        <v>1601</v>
      </c>
      <c r="J1095" s="47" t="s">
        <v>1599</v>
      </c>
      <c r="L1095" s="47" t="s">
        <v>1598</v>
      </c>
      <c r="Q1095"/>
      <c r="R1095"/>
    </row>
    <row r="1096" spans="1:18" x14ac:dyDescent="0.35">
      <c r="A1096" s="47">
        <v>1</v>
      </c>
      <c r="B1096" s="47">
        <v>2707</v>
      </c>
      <c r="C1096" s="47" t="s">
        <v>826</v>
      </c>
      <c r="D1096" s="48">
        <v>45459</v>
      </c>
      <c r="E1096" s="48">
        <v>45459</v>
      </c>
      <c r="F1096" s="47">
        <v>3</v>
      </c>
      <c r="G1096" s="49">
        <v>0</v>
      </c>
      <c r="H1096" s="48">
        <v>45461</v>
      </c>
      <c r="I1096" s="47" t="s">
        <v>1600</v>
      </c>
      <c r="J1096" s="47" t="s">
        <v>1599</v>
      </c>
      <c r="L1096" s="47" t="s">
        <v>1598</v>
      </c>
      <c r="Q1096"/>
      <c r="R1096"/>
    </row>
    <row r="1097" spans="1:18" x14ac:dyDescent="0.35">
      <c r="A1097" s="47">
        <v>1</v>
      </c>
      <c r="B1097" s="47">
        <v>1014</v>
      </c>
      <c r="C1097" s="47" t="s">
        <v>22</v>
      </c>
      <c r="D1097" s="48">
        <v>45488</v>
      </c>
      <c r="E1097" s="48">
        <v>45488</v>
      </c>
      <c r="F1097" s="47">
        <v>1</v>
      </c>
      <c r="G1097" s="49">
        <v>0</v>
      </c>
      <c r="H1097" s="48">
        <v>45488</v>
      </c>
      <c r="I1097" s="47" t="s">
        <v>1604</v>
      </c>
      <c r="J1097" s="47" t="s">
        <v>1603</v>
      </c>
      <c r="K1097" s="47">
        <v>0</v>
      </c>
      <c r="L1097" s="47" t="s">
        <v>1598</v>
      </c>
      <c r="Q1097"/>
      <c r="R1097"/>
    </row>
    <row r="1098" spans="1:18" x14ac:dyDescent="0.35">
      <c r="A1098" s="47">
        <v>1</v>
      </c>
      <c r="B1098" s="47">
        <v>1204</v>
      </c>
      <c r="C1098" s="47" t="s">
        <v>156</v>
      </c>
      <c r="D1098" s="48">
        <v>45485</v>
      </c>
      <c r="E1098" s="48">
        <v>45485</v>
      </c>
      <c r="F1098" s="47">
        <v>4</v>
      </c>
      <c r="G1098" s="49">
        <v>0</v>
      </c>
      <c r="H1098" s="48">
        <v>45488</v>
      </c>
      <c r="I1098" s="47" t="s">
        <v>1604</v>
      </c>
      <c r="J1098" s="47" t="s">
        <v>1603</v>
      </c>
      <c r="K1098" s="47">
        <v>0</v>
      </c>
      <c r="L1098" s="47" t="s">
        <v>1598</v>
      </c>
      <c r="Q1098"/>
      <c r="R1098"/>
    </row>
    <row r="1099" spans="1:18" x14ac:dyDescent="0.35">
      <c r="A1099" s="47">
        <v>1</v>
      </c>
      <c r="B1099" s="47">
        <v>1414</v>
      </c>
      <c r="C1099" s="47" t="s">
        <v>255</v>
      </c>
      <c r="D1099" s="48">
        <v>45485</v>
      </c>
      <c r="E1099" s="48">
        <v>45485</v>
      </c>
      <c r="F1099" s="47">
        <v>4</v>
      </c>
      <c r="G1099" s="49">
        <v>0</v>
      </c>
      <c r="H1099" s="48">
        <v>45488</v>
      </c>
      <c r="I1099" s="47" t="s">
        <v>1604</v>
      </c>
      <c r="J1099" s="47" t="s">
        <v>1603</v>
      </c>
      <c r="K1099" s="47">
        <v>0</v>
      </c>
      <c r="L1099" s="47" t="s">
        <v>1598</v>
      </c>
      <c r="Q1099"/>
      <c r="R1099"/>
    </row>
    <row r="1100" spans="1:18" x14ac:dyDescent="0.35">
      <c r="A1100" s="47">
        <v>1</v>
      </c>
      <c r="B1100" s="47">
        <v>1106</v>
      </c>
      <c r="C1100" s="47" t="s">
        <v>50</v>
      </c>
      <c r="D1100" s="48">
        <v>45488</v>
      </c>
      <c r="E1100" s="48">
        <v>45488</v>
      </c>
      <c r="F1100" s="47">
        <v>1</v>
      </c>
      <c r="G1100" s="49">
        <v>0</v>
      </c>
      <c r="H1100" s="48">
        <v>45488</v>
      </c>
      <c r="I1100" s="47" t="s">
        <v>1601</v>
      </c>
      <c r="J1100" s="47" t="s">
        <v>1603</v>
      </c>
      <c r="K1100" s="47">
        <v>0</v>
      </c>
      <c r="L1100" s="47" t="s">
        <v>1598</v>
      </c>
      <c r="Q1100"/>
      <c r="R1100"/>
    </row>
    <row r="1101" spans="1:18" x14ac:dyDescent="0.35">
      <c r="A1101" s="47">
        <v>1</v>
      </c>
      <c r="B1101" s="47">
        <v>1107</v>
      </c>
      <c r="C1101" s="47" t="s">
        <v>51</v>
      </c>
      <c r="D1101" s="48">
        <v>45488</v>
      </c>
      <c r="E1101" s="48">
        <v>45488</v>
      </c>
      <c r="F1101" s="47">
        <v>1</v>
      </c>
      <c r="G1101" s="49">
        <v>0</v>
      </c>
      <c r="H1101" s="48">
        <v>45488</v>
      </c>
      <c r="I1101" s="47" t="s">
        <v>1601</v>
      </c>
      <c r="J1101" s="47" t="s">
        <v>1603</v>
      </c>
      <c r="K1101" s="47">
        <v>0</v>
      </c>
      <c r="L1101" s="47" t="s">
        <v>1598</v>
      </c>
      <c r="Q1101"/>
      <c r="R1101"/>
    </row>
    <row r="1102" spans="1:18" x14ac:dyDescent="0.35">
      <c r="A1102" s="47">
        <v>1</v>
      </c>
      <c r="B1102" s="47">
        <v>1113</v>
      </c>
      <c r="C1102" s="47" t="s">
        <v>59</v>
      </c>
      <c r="D1102" s="48">
        <v>45488</v>
      </c>
      <c r="E1102" s="48">
        <v>45488</v>
      </c>
      <c r="F1102" s="47">
        <v>1</v>
      </c>
      <c r="G1102" s="49">
        <v>0</v>
      </c>
      <c r="H1102" s="48">
        <v>45488</v>
      </c>
      <c r="I1102" s="47" t="s">
        <v>1601</v>
      </c>
      <c r="J1102" s="47" t="s">
        <v>1603</v>
      </c>
      <c r="K1102" s="47">
        <v>0</v>
      </c>
      <c r="L1102" s="47" t="s">
        <v>1598</v>
      </c>
      <c r="Q1102"/>
      <c r="R1102"/>
    </row>
    <row r="1103" spans="1:18" x14ac:dyDescent="0.35">
      <c r="A1103" s="47">
        <v>1</v>
      </c>
      <c r="B1103" s="47">
        <v>1118</v>
      </c>
      <c r="C1103" s="47" t="s">
        <v>66</v>
      </c>
      <c r="D1103" s="48">
        <v>45488</v>
      </c>
      <c r="E1103" s="48">
        <v>45488</v>
      </c>
      <c r="F1103" s="47">
        <v>1</v>
      </c>
      <c r="G1103" s="49">
        <v>0</v>
      </c>
      <c r="H1103" s="48">
        <v>45488</v>
      </c>
      <c r="I1103" s="47" t="s">
        <v>1601</v>
      </c>
      <c r="J1103" s="47" t="s">
        <v>1603</v>
      </c>
      <c r="K1103" s="47">
        <v>0</v>
      </c>
      <c r="L1103" s="47" t="s">
        <v>1598</v>
      </c>
      <c r="Q1103"/>
      <c r="R1103"/>
    </row>
    <row r="1104" spans="1:18" x14ac:dyDescent="0.35">
      <c r="A1104" s="47">
        <v>1</v>
      </c>
      <c r="B1104" s="47">
        <v>1132</v>
      </c>
      <c r="C1104" s="47" t="s">
        <v>76</v>
      </c>
      <c r="D1104" s="48">
        <v>45488</v>
      </c>
      <c r="E1104" s="48">
        <v>45488</v>
      </c>
      <c r="F1104" s="47">
        <v>1</v>
      </c>
      <c r="G1104" s="49">
        <v>0</v>
      </c>
      <c r="H1104" s="48">
        <v>45488</v>
      </c>
      <c r="I1104" s="47" t="s">
        <v>1601</v>
      </c>
      <c r="J1104" s="47" t="s">
        <v>1603</v>
      </c>
      <c r="K1104" s="47">
        <v>0</v>
      </c>
      <c r="L1104" s="47" t="s">
        <v>1598</v>
      </c>
      <c r="Q1104"/>
      <c r="R1104"/>
    </row>
    <row r="1105" spans="1:18" x14ac:dyDescent="0.35">
      <c r="A1105" s="47">
        <v>1</v>
      </c>
      <c r="B1105" s="47">
        <v>1142</v>
      </c>
      <c r="C1105" s="47" t="s">
        <v>87</v>
      </c>
      <c r="D1105" s="48">
        <v>45488</v>
      </c>
      <c r="E1105" s="48">
        <v>45488</v>
      </c>
      <c r="F1105" s="47">
        <v>1</v>
      </c>
      <c r="G1105" s="49">
        <v>0</v>
      </c>
      <c r="H1105" s="48">
        <v>45488</v>
      </c>
      <c r="I1105" s="47" t="s">
        <v>1601</v>
      </c>
      <c r="J1105" s="47" t="s">
        <v>1603</v>
      </c>
      <c r="K1105" s="47">
        <v>0</v>
      </c>
      <c r="L1105" s="47" t="s">
        <v>1598</v>
      </c>
      <c r="Q1105"/>
      <c r="R1105"/>
    </row>
    <row r="1106" spans="1:18" x14ac:dyDescent="0.35">
      <c r="A1106" s="47">
        <v>1</v>
      </c>
      <c r="B1106" s="47">
        <v>1144</v>
      </c>
      <c r="C1106" s="47" t="s">
        <v>89</v>
      </c>
      <c r="D1106" s="48">
        <v>45488</v>
      </c>
      <c r="E1106" s="48">
        <v>45488</v>
      </c>
      <c r="F1106" s="47">
        <v>1</v>
      </c>
      <c r="G1106" s="49">
        <v>0</v>
      </c>
      <c r="H1106" s="48">
        <v>45488</v>
      </c>
      <c r="I1106" s="47" t="s">
        <v>1601</v>
      </c>
      <c r="J1106" s="47" t="s">
        <v>1603</v>
      </c>
      <c r="K1106" s="47">
        <v>0</v>
      </c>
      <c r="L1106" s="47" t="s">
        <v>1598</v>
      </c>
      <c r="Q1106"/>
      <c r="R1106"/>
    </row>
    <row r="1107" spans="1:18" x14ac:dyDescent="0.35">
      <c r="A1107" s="47">
        <v>1</v>
      </c>
      <c r="B1107" s="47">
        <v>1173</v>
      </c>
      <c r="C1107" s="47" t="s">
        <v>117</v>
      </c>
      <c r="D1107" s="48">
        <v>45488</v>
      </c>
      <c r="E1107" s="48">
        <v>45488</v>
      </c>
      <c r="F1107" s="47">
        <v>1</v>
      </c>
      <c r="G1107" s="49">
        <v>0</v>
      </c>
      <c r="H1107" s="48">
        <v>45488</v>
      </c>
      <c r="I1107" s="47" t="s">
        <v>1601</v>
      </c>
      <c r="J1107" s="47" t="s">
        <v>1603</v>
      </c>
      <c r="K1107" s="47">
        <v>0</v>
      </c>
      <c r="L1107" s="47" t="s">
        <v>1598</v>
      </c>
      <c r="Q1107"/>
      <c r="R1107"/>
    </row>
    <row r="1108" spans="1:18" x14ac:dyDescent="0.35">
      <c r="A1108" s="47">
        <v>1</v>
      </c>
      <c r="B1108" s="47">
        <v>1189</v>
      </c>
      <c r="C1108" s="47" t="s">
        <v>136</v>
      </c>
      <c r="D1108" s="48">
        <v>45488</v>
      </c>
      <c r="E1108" s="48">
        <v>45488</v>
      </c>
      <c r="F1108" s="47">
        <v>1</v>
      </c>
      <c r="G1108" s="49">
        <v>0</v>
      </c>
      <c r="H1108" s="48">
        <v>45488</v>
      </c>
      <c r="I1108" s="47" t="s">
        <v>1601</v>
      </c>
      <c r="J1108" s="47" t="s">
        <v>1603</v>
      </c>
      <c r="K1108" s="47">
        <v>0</v>
      </c>
      <c r="L1108" s="47" t="s">
        <v>1598</v>
      </c>
      <c r="Q1108"/>
      <c r="R1108"/>
    </row>
    <row r="1109" spans="1:18" x14ac:dyDescent="0.35">
      <c r="A1109" s="47">
        <v>1</v>
      </c>
      <c r="B1109" s="47">
        <v>1200</v>
      </c>
      <c r="C1109" s="47" t="s">
        <v>151</v>
      </c>
      <c r="D1109" s="48">
        <v>45488</v>
      </c>
      <c r="E1109" s="48">
        <v>45488</v>
      </c>
      <c r="F1109" s="47">
        <v>1</v>
      </c>
      <c r="G1109" s="49">
        <v>0</v>
      </c>
      <c r="H1109" s="48">
        <v>45488</v>
      </c>
      <c r="I1109" s="47" t="s">
        <v>1601</v>
      </c>
      <c r="J1109" s="47" t="s">
        <v>1603</v>
      </c>
      <c r="K1109" s="47">
        <v>0</v>
      </c>
      <c r="L1109" s="47" t="s">
        <v>1598</v>
      </c>
      <c r="Q1109"/>
      <c r="R1109"/>
    </row>
    <row r="1110" spans="1:18" x14ac:dyDescent="0.35">
      <c r="A1110" s="47">
        <v>1</v>
      </c>
      <c r="B1110" s="47">
        <v>1205</v>
      </c>
      <c r="C1110" s="47" t="s">
        <v>158</v>
      </c>
      <c r="D1110" s="48">
        <v>45488</v>
      </c>
      <c r="E1110" s="48">
        <v>45488</v>
      </c>
      <c r="F1110" s="47">
        <v>1</v>
      </c>
      <c r="G1110" s="49">
        <v>0</v>
      </c>
      <c r="H1110" s="48">
        <v>45488</v>
      </c>
      <c r="I1110" s="47" t="s">
        <v>1601</v>
      </c>
      <c r="J1110" s="47" t="s">
        <v>1603</v>
      </c>
      <c r="K1110" s="47">
        <v>0</v>
      </c>
      <c r="L1110" s="47" t="s">
        <v>1598</v>
      </c>
      <c r="Q1110"/>
      <c r="R1110"/>
    </row>
    <row r="1111" spans="1:18" x14ac:dyDescent="0.35">
      <c r="A1111" s="47">
        <v>1</v>
      </c>
      <c r="B1111" s="47">
        <v>1212</v>
      </c>
      <c r="C1111" s="47" t="s">
        <v>1568</v>
      </c>
      <c r="D1111" s="48">
        <v>45488</v>
      </c>
      <c r="E1111" s="48">
        <v>45488</v>
      </c>
      <c r="F1111" s="47">
        <v>1</v>
      </c>
      <c r="G1111" s="49">
        <v>0</v>
      </c>
      <c r="H1111" s="48">
        <v>45488</v>
      </c>
      <c r="I1111" s="47" t="s">
        <v>1601</v>
      </c>
      <c r="J1111" s="47" t="s">
        <v>1603</v>
      </c>
      <c r="K1111" s="47">
        <v>0</v>
      </c>
      <c r="L1111" s="47" t="s">
        <v>1598</v>
      </c>
      <c r="Q1111"/>
      <c r="R1111"/>
    </row>
    <row r="1112" spans="1:18" x14ac:dyDescent="0.35">
      <c r="A1112" s="47">
        <v>1</v>
      </c>
      <c r="B1112" s="47">
        <v>1217</v>
      </c>
      <c r="C1112" s="47" t="s">
        <v>177</v>
      </c>
      <c r="D1112" s="48">
        <v>45488</v>
      </c>
      <c r="E1112" s="48">
        <v>45488</v>
      </c>
      <c r="F1112" s="47">
        <v>1</v>
      </c>
      <c r="G1112" s="49">
        <v>0</v>
      </c>
      <c r="H1112" s="48">
        <v>45488</v>
      </c>
      <c r="I1112" s="47" t="s">
        <v>1601</v>
      </c>
      <c r="J1112" s="47" t="s">
        <v>1603</v>
      </c>
      <c r="K1112" s="47">
        <v>0</v>
      </c>
      <c r="L1112" s="47" t="s">
        <v>1598</v>
      </c>
      <c r="Q1112"/>
      <c r="R1112"/>
    </row>
    <row r="1113" spans="1:18" x14ac:dyDescent="0.35">
      <c r="A1113" s="47">
        <v>1</v>
      </c>
      <c r="B1113" s="47">
        <v>1219</v>
      </c>
      <c r="C1113" s="47" t="s">
        <v>181</v>
      </c>
      <c r="D1113" s="48">
        <v>45488</v>
      </c>
      <c r="E1113" s="48">
        <v>45488</v>
      </c>
      <c r="F1113" s="47">
        <v>1</v>
      </c>
      <c r="G1113" s="49">
        <v>0</v>
      </c>
      <c r="H1113" s="48">
        <v>45488</v>
      </c>
      <c r="I1113" s="47" t="s">
        <v>1601</v>
      </c>
      <c r="J1113" s="47" t="s">
        <v>1603</v>
      </c>
      <c r="K1113" s="47">
        <v>0</v>
      </c>
      <c r="L1113" s="47" t="s">
        <v>1598</v>
      </c>
      <c r="Q1113"/>
      <c r="R1113"/>
    </row>
    <row r="1114" spans="1:18" x14ac:dyDescent="0.35">
      <c r="A1114" s="47">
        <v>1</v>
      </c>
      <c r="B1114" s="47">
        <v>1222</v>
      </c>
      <c r="C1114" s="47" t="s">
        <v>183</v>
      </c>
      <c r="D1114" s="48">
        <v>45488</v>
      </c>
      <c r="E1114" s="48">
        <v>45488</v>
      </c>
      <c r="F1114" s="47">
        <v>1</v>
      </c>
      <c r="G1114" s="49">
        <v>0</v>
      </c>
      <c r="H1114" s="48">
        <v>45488</v>
      </c>
      <c r="I1114" s="47" t="s">
        <v>1601</v>
      </c>
      <c r="J1114" s="47" t="s">
        <v>1603</v>
      </c>
      <c r="K1114" s="47">
        <v>0</v>
      </c>
      <c r="L1114" s="47" t="s">
        <v>1598</v>
      </c>
      <c r="Q1114"/>
      <c r="R1114"/>
    </row>
    <row r="1115" spans="1:18" x14ac:dyDescent="0.35">
      <c r="A1115" s="47">
        <v>1</v>
      </c>
      <c r="B1115" s="47">
        <v>1301</v>
      </c>
      <c r="C1115" s="47" t="s">
        <v>188</v>
      </c>
      <c r="D1115" s="48">
        <v>45488</v>
      </c>
      <c r="E1115" s="48">
        <v>45488</v>
      </c>
      <c r="F1115" s="47">
        <v>1</v>
      </c>
      <c r="G1115" s="49">
        <v>0</v>
      </c>
      <c r="H1115" s="48">
        <v>45488</v>
      </c>
      <c r="I1115" s="47" t="s">
        <v>1601</v>
      </c>
      <c r="J1115" s="47" t="s">
        <v>1603</v>
      </c>
      <c r="K1115" s="47">
        <v>0</v>
      </c>
      <c r="L1115" s="47" t="s">
        <v>1598</v>
      </c>
      <c r="Q1115"/>
      <c r="R1115"/>
    </row>
    <row r="1116" spans="1:18" x14ac:dyDescent="0.35">
      <c r="A1116" s="47">
        <v>1</v>
      </c>
      <c r="B1116" s="47">
        <v>1400</v>
      </c>
      <c r="C1116" s="47" t="s">
        <v>240</v>
      </c>
      <c r="D1116" s="48">
        <v>45488</v>
      </c>
      <c r="E1116" s="48">
        <v>45488</v>
      </c>
      <c r="F1116" s="47">
        <v>1</v>
      </c>
      <c r="G1116" s="49">
        <v>0</v>
      </c>
      <c r="H1116" s="48">
        <v>45488</v>
      </c>
      <c r="I1116" s="47" t="s">
        <v>1601</v>
      </c>
      <c r="J1116" s="47" t="s">
        <v>1603</v>
      </c>
      <c r="K1116" s="47">
        <v>0</v>
      </c>
      <c r="L1116" s="47" t="s">
        <v>1598</v>
      </c>
      <c r="Q1116"/>
      <c r="R1116"/>
    </row>
    <row r="1117" spans="1:18" x14ac:dyDescent="0.35">
      <c r="A1117" s="47">
        <v>1</v>
      </c>
      <c r="B1117" s="47">
        <v>1418</v>
      </c>
      <c r="C1117" s="47" t="s">
        <v>260</v>
      </c>
      <c r="D1117" s="48">
        <v>45488</v>
      </c>
      <c r="E1117" s="48">
        <v>45488</v>
      </c>
      <c r="F1117" s="47">
        <v>1</v>
      </c>
      <c r="G1117" s="49">
        <v>0</v>
      </c>
      <c r="H1117" s="48">
        <v>45488</v>
      </c>
      <c r="I1117" s="47" t="s">
        <v>1601</v>
      </c>
      <c r="J1117" s="47" t="s">
        <v>1603</v>
      </c>
      <c r="K1117" s="47">
        <v>0</v>
      </c>
      <c r="L1117" s="47" t="s">
        <v>1598</v>
      </c>
      <c r="Q1117"/>
      <c r="R1117"/>
    </row>
    <row r="1118" spans="1:18" x14ac:dyDescent="0.35">
      <c r="A1118" s="47">
        <v>1</v>
      </c>
      <c r="B1118" s="47">
        <v>1419</v>
      </c>
      <c r="C1118" s="47" t="s">
        <v>261</v>
      </c>
      <c r="D1118" s="48">
        <v>45488</v>
      </c>
      <c r="E1118" s="48">
        <v>45488</v>
      </c>
      <c r="F1118" s="47">
        <v>1</v>
      </c>
      <c r="G1118" s="49">
        <v>0</v>
      </c>
      <c r="H1118" s="48">
        <v>45488</v>
      </c>
      <c r="I1118" s="47" t="s">
        <v>1601</v>
      </c>
      <c r="J1118" s="47" t="s">
        <v>1603</v>
      </c>
      <c r="K1118" s="47">
        <v>0</v>
      </c>
      <c r="L1118" s="47" t="s">
        <v>1598</v>
      </c>
      <c r="Q1118"/>
      <c r="R1118"/>
    </row>
    <row r="1119" spans="1:18" x14ac:dyDescent="0.35">
      <c r="A1119" s="47">
        <v>1</v>
      </c>
      <c r="B1119" s="47">
        <v>3133</v>
      </c>
      <c r="C1119" s="47" t="s">
        <v>997</v>
      </c>
      <c r="D1119" s="48">
        <v>45488</v>
      </c>
      <c r="E1119" s="48">
        <v>45488</v>
      </c>
      <c r="F1119" s="47">
        <v>1</v>
      </c>
      <c r="G1119" s="49">
        <v>0</v>
      </c>
      <c r="H1119" s="48">
        <v>45488</v>
      </c>
      <c r="I1119" s="47" t="s">
        <v>1601</v>
      </c>
      <c r="J1119" s="47" t="s">
        <v>1603</v>
      </c>
      <c r="K1119" s="47">
        <v>0</v>
      </c>
      <c r="L1119" s="47" t="s">
        <v>1598</v>
      </c>
      <c r="Q1119"/>
      <c r="R1119"/>
    </row>
    <row r="1120" spans="1:18" x14ac:dyDescent="0.35">
      <c r="A1120" s="47">
        <v>1</v>
      </c>
      <c r="B1120" s="47">
        <v>3174</v>
      </c>
      <c r="C1120" s="47" t="s">
        <v>1034</v>
      </c>
      <c r="D1120" s="48">
        <v>45488</v>
      </c>
      <c r="E1120" s="48">
        <v>45488</v>
      </c>
      <c r="F1120" s="47">
        <v>1</v>
      </c>
      <c r="G1120" s="49">
        <v>0</v>
      </c>
      <c r="H1120" s="48">
        <v>45488</v>
      </c>
      <c r="I1120" s="47" t="s">
        <v>1601</v>
      </c>
      <c r="J1120" s="47" t="s">
        <v>1603</v>
      </c>
      <c r="K1120" s="47">
        <v>0</v>
      </c>
      <c r="L1120" s="47" t="s">
        <v>1598</v>
      </c>
      <c r="Q1120"/>
      <c r="R1120"/>
    </row>
    <row r="1121" spans="1:18" x14ac:dyDescent="0.35">
      <c r="A1121" s="47">
        <v>1</v>
      </c>
      <c r="B1121" s="47">
        <v>5164</v>
      </c>
      <c r="C1121" s="47" t="s">
        <v>1259</v>
      </c>
      <c r="D1121" s="48">
        <v>45488</v>
      </c>
      <c r="E1121" s="48">
        <v>45488</v>
      </c>
      <c r="F1121" s="47">
        <v>1</v>
      </c>
      <c r="G1121" s="49">
        <v>0</v>
      </c>
      <c r="H1121" s="48">
        <v>45488</v>
      </c>
      <c r="I1121" s="47" t="s">
        <v>1601</v>
      </c>
      <c r="J1121" s="47" t="s">
        <v>1603</v>
      </c>
      <c r="K1121" s="47">
        <v>0</v>
      </c>
      <c r="L1121" s="47" t="s">
        <v>1598</v>
      </c>
      <c r="Q1121"/>
      <c r="R1121"/>
    </row>
    <row r="1122" spans="1:18" x14ac:dyDescent="0.35">
      <c r="A1122" s="47">
        <v>1</v>
      </c>
      <c r="B1122" s="47">
        <v>1174</v>
      </c>
      <c r="C1122" s="47" t="s">
        <v>118</v>
      </c>
      <c r="D1122" s="48">
        <v>45487</v>
      </c>
      <c r="E1122" s="48">
        <v>45487</v>
      </c>
      <c r="F1122" s="47">
        <v>2</v>
      </c>
      <c r="G1122" s="49">
        <v>0</v>
      </c>
      <c r="H1122" s="48">
        <v>45488</v>
      </c>
      <c r="I1122" s="47" t="s">
        <v>1601</v>
      </c>
      <c r="J1122" s="47" t="s">
        <v>1603</v>
      </c>
      <c r="K1122" s="47">
        <v>0</v>
      </c>
      <c r="L1122" s="47" t="s">
        <v>1598</v>
      </c>
      <c r="Q1122"/>
      <c r="R1122"/>
    </row>
    <row r="1123" spans="1:18" x14ac:dyDescent="0.35">
      <c r="A1123" s="47">
        <v>1</v>
      </c>
      <c r="B1123" s="47">
        <v>1199</v>
      </c>
      <c r="C1123" s="47" t="s">
        <v>149</v>
      </c>
      <c r="D1123" s="48">
        <v>45487</v>
      </c>
      <c r="E1123" s="48">
        <v>45487</v>
      </c>
      <c r="F1123" s="47">
        <v>2</v>
      </c>
      <c r="G1123" s="49">
        <v>0</v>
      </c>
      <c r="H1123" s="48">
        <v>45488</v>
      </c>
      <c r="I1123" s="47" t="s">
        <v>1601</v>
      </c>
      <c r="J1123" s="47" t="s">
        <v>1603</v>
      </c>
      <c r="K1123" s="47">
        <v>0</v>
      </c>
      <c r="L1123" s="47" t="s">
        <v>1598</v>
      </c>
      <c r="Q1123"/>
      <c r="R1123"/>
    </row>
    <row r="1124" spans="1:18" x14ac:dyDescent="0.35">
      <c r="A1124" s="47">
        <v>1</v>
      </c>
      <c r="B1124" s="47">
        <v>1210</v>
      </c>
      <c r="C1124" s="47" t="s">
        <v>165</v>
      </c>
      <c r="D1124" s="48">
        <v>45487</v>
      </c>
      <c r="E1124" s="48">
        <v>45487</v>
      </c>
      <c r="F1124" s="47">
        <v>2</v>
      </c>
      <c r="G1124" s="49">
        <v>0</v>
      </c>
      <c r="H1124" s="48">
        <v>45488</v>
      </c>
      <c r="I1124" s="47" t="s">
        <v>1601</v>
      </c>
      <c r="J1124" s="47" t="s">
        <v>1603</v>
      </c>
      <c r="K1124" s="47">
        <v>0</v>
      </c>
      <c r="L1124" s="47" t="s">
        <v>1598</v>
      </c>
      <c r="Q1124"/>
      <c r="R1124"/>
    </row>
    <row r="1125" spans="1:18" x14ac:dyDescent="0.35">
      <c r="A1125" s="47">
        <v>1</v>
      </c>
      <c r="B1125" s="47">
        <v>1324</v>
      </c>
      <c r="C1125" s="47" t="s">
        <v>217</v>
      </c>
      <c r="D1125" s="48">
        <v>45487</v>
      </c>
      <c r="E1125" s="48">
        <v>45487</v>
      </c>
      <c r="F1125" s="47">
        <v>2</v>
      </c>
      <c r="G1125" s="49">
        <v>0</v>
      </c>
      <c r="H1125" s="48">
        <v>45488</v>
      </c>
      <c r="I1125" s="47" t="s">
        <v>1601</v>
      </c>
      <c r="J1125" s="47" t="s">
        <v>1603</v>
      </c>
      <c r="K1125" s="47">
        <v>0</v>
      </c>
      <c r="L1125" s="47" t="s">
        <v>1598</v>
      </c>
      <c r="Q1125"/>
      <c r="R1125"/>
    </row>
    <row r="1126" spans="1:18" x14ac:dyDescent="0.35">
      <c r="A1126" s="47">
        <v>1</v>
      </c>
      <c r="B1126" s="47">
        <v>1104</v>
      </c>
      <c r="C1126" s="47" t="s">
        <v>46</v>
      </c>
      <c r="D1126" s="48">
        <v>45488</v>
      </c>
      <c r="E1126" s="48">
        <v>45488</v>
      </c>
      <c r="F1126" s="47">
        <v>1</v>
      </c>
      <c r="G1126" s="49">
        <v>0</v>
      </c>
      <c r="H1126" s="48">
        <v>45488</v>
      </c>
      <c r="I1126" s="47" t="s">
        <v>1600</v>
      </c>
      <c r="J1126" s="47" t="s">
        <v>1603</v>
      </c>
      <c r="K1126" s="47">
        <v>0</v>
      </c>
      <c r="L1126" s="47" t="s">
        <v>1598</v>
      </c>
      <c r="Q1126"/>
      <c r="R1126"/>
    </row>
    <row r="1127" spans="1:18" x14ac:dyDescent="0.35">
      <c r="A1127" s="47">
        <v>1</v>
      </c>
      <c r="B1127" s="47">
        <v>1115</v>
      </c>
      <c r="C1127" s="47" t="s">
        <v>61</v>
      </c>
      <c r="D1127" s="48">
        <v>45488</v>
      </c>
      <c r="E1127" s="48">
        <v>45488</v>
      </c>
      <c r="F1127" s="47">
        <v>1</v>
      </c>
      <c r="G1127" s="49">
        <v>0</v>
      </c>
      <c r="H1127" s="48">
        <v>45488</v>
      </c>
      <c r="I1127" s="47" t="s">
        <v>1600</v>
      </c>
      <c r="J1127" s="47" t="s">
        <v>1603</v>
      </c>
      <c r="K1127" s="47">
        <v>0</v>
      </c>
      <c r="L1127" s="47" t="s">
        <v>1598</v>
      </c>
      <c r="Q1127"/>
      <c r="R1127"/>
    </row>
    <row r="1128" spans="1:18" x14ac:dyDescent="0.35">
      <c r="A1128" s="47">
        <v>1</v>
      </c>
      <c r="B1128" s="47">
        <v>1163</v>
      </c>
      <c r="C1128" s="47" t="s">
        <v>107</v>
      </c>
      <c r="D1128" s="48">
        <v>45488</v>
      </c>
      <c r="E1128" s="48">
        <v>45488</v>
      </c>
      <c r="F1128" s="47">
        <v>1</v>
      </c>
      <c r="G1128" s="49">
        <v>0</v>
      </c>
      <c r="H1128" s="48">
        <v>45488</v>
      </c>
      <c r="I1128" s="47" t="s">
        <v>1600</v>
      </c>
      <c r="J1128" s="47" t="s">
        <v>1603</v>
      </c>
      <c r="K1128" s="47">
        <v>0</v>
      </c>
      <c r="L1128" s="47" t="s">
        <v>1598</v>
      </c>
      <c r="Q1128"/>
      <c r="R1128"/>
    </row>
    <row r="1129" spans="1:18" x14ac:dyDescent="0.35">
      <c r="A1129" s="47">
        <v>1</v>
      </c>
      <c r="B1129" s="47">
        <v>1167</v>
      </c>
      <c r="C1129" s="47" t="s">
        <v>111</v>
      </c>
      <c r="D1129" s="48">
        <v>45488</v>
      </c>
      <c r="E1129" s="48">
        <v>45488</v>
      </c>
      <c r="F1129" s="47">
        <v>1</v>
      </c>
      <c r="G1129" s="49">
        <v>0</v>
      </c>
      <c r="H1129" s="48">
        <v>45488</v>
      </c>
      <c r="I1129" s="47" t="s">
        <v>1600</v>
      </c>
      <c r="J1129" s="47" t="s">
        <v>1603</v>
      </c>
      <c r="K1129" s="47">
        <v>0</v>
      </c>
      <c r="L1129" s="47" t="s">
        <v>1598</v>
      </c>
      <c r="Q1129"/>
      <c r="R1129"/>
    </row>
    <row r="1130" spans="1:18" x14ac:dyDescent="0.35">
      <c r="A1130" s="47">
        <v>1</v>
      </c>
      <c r="B1130" s="47">
        <v>1171</v>
      </c>
      <c r="C1130" s="47" t="s">
        <v>116</v>
      </c>
      <c r="D1130" s="48">
        <v>45488</v>
      </c>
      <c r="E1130" s="48">
        <v>45488</v>
      </c>
      <c r="F1130" s="47">
        <v>1</v>
      </c>
      <c r="G1130" s="49">
        <v>0</v>
      </c>
      <c r="H1130" s="48">
        <v>45488</v>
      </c>
      <c r="I1130" s="47" t="s">
        <v>1600</v>
      </c>
      <c r="J1130" s="47" t="s">
        <v>1603</v>
      </c>
      <c r="K1130" s="47">
        <v>0</v>
      </c>
      <c r="L1130" s="47" t="s">
        <v>1598</v>
      </c>
      <c r="Q1130"/>
      <c r="R1130"/>
    </row>
    <row r="1131" spans="1:18" x14ac:dyDescent="0.35">
      <c r="A1131" s="47">
        <v>1</v>
      </c>
      <c r="B1131" s="47">
        <v>1178</v>
      </c>
      <c r="C1131" s="47" t="s">
        <v>121</v>
      </c>
      <c r="D1131" s="48">
        <v>45488</v>
      </c>
      <c r="E1131" s="48">
        <v>45488</v>
      </c>
      <c r="F1131" s="47">
        <v>1</v>
      </c>
      <c r="G1131" s="49">
        <v>0</v>
      </c>
      <c r="H1131" s="48">
        <v>45488</v>
      </c>
      <c r="I1131" s="47" t="s">
        <v>1600</v>
      </c>
      <c r="J1131" s="47" t="s">
        <v>1603</v>
      </c>
      <c r="K1131" s="47">
        <v>0</v>
      </c>
      <c r="L1131" s="47" t="s">
        <v>1598</v>
      </c>
      <c r="Q1131"/>
      <c r="R1131"/>
    </row>
    <row r="1132" spans="1:18" x14ac:dyDescent="0.35">
      <c r="A1132" s="47">
        <v>1</v>
      </c>
      <c r="B1132" s="47">
        <v>1183</v>
      </c>
      <c r="C1132" s="47" t="s">
        <v>129</v>
      </c>
      <c r="D1132" s="48">
        <v>45488</v>
      </c>
      <c r="E1132" s="48">
        <v>45488</v>
      </c>
      <c r="F1132" s="47">
        <v>1</v>
      </c>
      <c r="G1132" s="49">
        <v>0</v>
      </c>
      <c r="H1132" s="48">
        <v>45488</v>
      </c>
      <c r="I1132" s="47" t="s">
        <v>1600</v>
      </c>
      <c r="J1132" s="47" t="s">
        <v>1603</v>
      </c>
      <c r="K1132" s="47">
        <v>0</v>
      </c>
      <c r="L1132" s="47" t="s">
        <v>1598</v>
      </c>
      <c r="Q1132"/>
      <c r="R1132"/>
    </row>
    <row r="1133" spans="1:18" x14ac:dyDescent="0.35">
      <c r="A1133" s="47">
        <v>1</v>
      </c>
      <c r="B1133" s="47">
        <v>1203</v>
      </c>
      <c r="C1133" s="47" t="s">
        <v>154</v>
      </c>
      <c r="D1133" s="48">
        <v>45488</v>
      </c>
      <c r="E1133" s="48">
        <v>45488</v>
      </c>
      <c r="F1133" s="47">
        <v>1</v>
      </c>
      <c r="G1133" s="49">
        <v>0</v>
      </c>
      <c r="H1133" s="48">
        <v>45488</v>
      </c>
      <c r="I1133" s="47" t="s">
        <v>1600</v>
      </c>
      <c r="J1133" s="47" t="s">
        <v>1603</v>
      </c>
      <c r="K1133" s="47">
        <v>0</v>
      </c>
      <c r="L1133" s="47" t="s">
        <v>1598</v>
      </c>
      <c r="Q1133"/>
      <c r="R1133"/>
    </row>
    <row r="1134" spans="1:18" x14ac:dyDescent="0.35">
      <c r="A1134" s="47">
        <v>1</v>
      </c>
      <c r="B1134" s="47">
        <v>1207</v>
      </c>
      <c r="C1134" s="47" t="s">
        <v>160</v>
      </c>
      <c r="D1134" s="48">
        <v>45488</v>
      </c>
      <c r="E1134" s="48">
        <v>45488</v>
      </c>
      <c r="F1134" s="47">
        <v>1</v>
      </c>
      <c r="G1134" s="49">
        <v>0</v>
      </c>
      <c r="H1134" s="48">
        <v>45488</v>
      </c>
      <c r="I1134" s="47" t="s">
        <v>1600</v>
      </c>
      <c r="J1134" s="47" t="s">
        <v>1603</v>
      </c>
      <c r="K1134" s="47">
        <v>0</v>
      </c>
      <c r="L1134" s="47" t="s">
        <v>1598</v>
      </c>
      <c r="Q1134"/>
      <c r="R1134"/>
    </row>
    <row r="1135" spans="1:18" x14ac:dyDescent="0.35">
      <c r="A1135" s="47">
        <v>1</v>
      </c>
      <c r="B1135" s="47">
        <v>1208</v>
      </c>
      <c r="C1135" s="47" t="s">
        <v>162</v>
      </c>
      <c r="D1135" s="48">
        <v>45488</v>
      </c>
      <c r="E1135" s="48">
        <v>45488</v>
      </c>
      <c r="F1135" s="47">
        <v>1</v>
      </c>
      <c r="G1135" s="49">
        <v>0</v>
      </c>
      <c r="H1135" s="48">
        <v>45488</v>
      </c>
      <c r="I1135" s="47" t="s">
        <v>1600</v>
      </c>
      <c r="J1135" s="47" t="s">
        <v>1603</v>
      </c>
      <c r="K1135" s="47">
        <v>0</v>
      </c>
      <c r="L1135" s="47" t="s">
        <v>1598</v>
      </c>
      <c r="Q1135"/>
      <c r="R1135"/>
    </row>
    <row r="1136" spans="1:18" x14ac:dyDescent="0.35">
      <c r="A1136" s="47">
        <v>1</v>
      </c>
      <c r="B1136" s="47">
        <v>3177</v>
      </c>
      <c r="C1136" s="47" t="s">
        <v>1036</v>
      </c>
      <c r="D1136" s="48">
        <v>45488</v>
      </c>
      <c r="E1136" s="48">
        <v>45488</v>
      </c>
      <c r="F1136" s="47">
        <v>1</v>
      </c>
      <c r="G1136" s="49">
        <v>0</v>
      </c>
      <c r="H1136" s="48">
        <v>45488</v>
      </c>
      <c r="I1136" s="47" t="s">
        <v>1600</v>
      </c>
      <c r="J1136" s="47" t="s">
        <v>1603</v>
      </c>
      <c r="K1136" s="47">
        <v>0</v>
      </c>
      <c r="L1136" s="47" t="s">
        <v>1598</v>
      </c>
      <c r="Q1136"/>
      <c r="R1136"/>
    </row>
    <row r="1137" spans="1:18" x14ac:dyDescent="0.35">
      <c r="A1137" s="47">
        <v>1</v>
      </c>
      <c r="B1137" s="47">
        <v>1229</v>
      </c>
      <c r="C1137" s="47" t="s">
        <v>1394</v>
      </c>
      <c r="D1137" s="48">
        <v>45486</v>
      </c>
      <c r="E1137" s="48">
        <v>45486</v>
      </c>
      <c r="F1137" s="47">
        <v>3</v>
      </c>
      <c r="G1137" s="49">
        <v>0</v>
      </c>
      <c r="H1137" s="48">
        <v>45488</v>
      </c>
      <c r="I1137" s="47" t="s">
        <v>1600</v>
      </c>
      <c r="J1137" s="47" t="s">
        <v>1603</v>
      </c>
      <c r="K1137" s="47">
        <v>0</v>
      </c>
      <c r="L1137" s="47" t="s">
        <v>1598</v>
      </c>
      <c r="Q1137"/>
      <c r="R1137"/>
    </row>
    <row r="1138" spans="1:18" x14ac:dyDescent="0.35">
      <c r="A1138" s="47">
        <v>1</v>
      </c>
      <c r="B1138" s="47">
        <v>1230</v>
      </c>
      <c r="C1138" s="47" t="s">
        <v>1395</v>
      </c>
      <c r="D1138" s="48">
        <v>45486</v>
      </c>
      <c r="E1138" s="48">
        <v>45486</v>
      </c>
      <c r="F1138" s="47">
        <v>3</v>
      </c>
      <c r="G1138" s="49">
        <v>0</v>
      </c>
      <c r="H1138" s="48">
        <v>45488</v>
      </c>
      <c r="I1138" s="47" t="s">
        <v>1600</v>
      </c>
      <c r="J1138" s="47" t="s">
        <v>1603</v>
      </c>
      <c r="K1138" s="47">
        <v>0</v>
      </c>
      <c r="L1138" s="47" t="s">
        <v>1598</v>
      </c>
      <c r="Q1138"/>
      <c r="R1138"/>
    </row>
    <row r="1139" spans="1:18" x14ac:dyDescent="0.35">
      <c r="A1139" s="47">
        <v>1</v>
      </c>
      <c r="B1139" s="47">
        <v>1199</v>
      </c>
      <c r="C1139" s="47" t="s">
        <v>149</v>
      </c>
      <c r="D1139" s="48">
        <v>45486</v>
      </c>
      <c r="E1139" s="48">
        <v>45486</v>
      </c>
      <c r="F1139" s="47">
        <v>1</v>
      </c>
      <c r="G1139" s="49">
        <v>0</v>
      </c>
      <c r="H1139" s="48">
        <v>45486</v>
      </c>
      <c r="I1139" s="47" t="s">
        <v>1600</v>
      </c>
      <c r="J1139" s="47" t="s">
        <v>1603</v>
      </c>
      <c r="L1139" s="47" t="s">
        <v>1598</v>
      </c>
      <c r="Q1139"/>
      <c r="R1139"/>
    </row>
    <row r="1140" spans="1:18" x14ac:dyDescent="0.35">
      <c r="A1140" s="47">
        <v>1</v>
      </c>
      <c r="B1140" s="47">
        <v>1203</v>
      </c>
      <c r="C1140" s="47" t="s">
        <v>154</v>
      </c>
      <c r="D1140" s="48">
        <v>45487</v>
      </c>
      <c r="E1140" s="48">
        <v>45487</v>
      </c>
      <c r="F1140" s="47">
        <v>1</v>
      </c>
      <c r="G1140" s="49">
        <v>0</v>
      </c>
      <c r="H1140" s="48">
        <v>45487</v>
      </c>
      <c r="I1140" s="47" t="s">
        <v>1601</v>
      </c>
      <c r="J1140" s="47" t="s">
        <v>1603</v>
      </c>
      <c r="L1140" s="47" t="s">
        <v>1598</v>
      </c>
      <c r="Q1140"/>
      <c r="R1140"/>
    </row>
    <row r="1141" spans="1:18" x14ac:dyDescent="0.35">
      <c r="A1141" s="47">
        <v>1</v>
      </c>
      <c r="B1141" s="47">
        <v>1204</v>
      </c>
      <c r="C1141" s="47" t="s">
        <v>156</v>
      </c>
      <c r="D1141" s="48">
        <v>45484</v>
      </c>
      <c r="E1141" s="48">
        <v>45484</v>
      </c>
      <c r="F1141" s="47">
        <v>1</v>
      </c>
      <c r="G1141" s="49">
        <v>0</v>
      </c>
      <c r="H1141" s="48">
        <v>45484</v>
      </c>
      <c r="I1141" s="47" t="s">
        <v>1600</v>
      </c>
      <c r="J1141" s="47" t="s">
        <v>1603</v>
      </c>
      <c r="L1141" s="47" t="s">
        <v>1598</v>
      </c>
      <c r="Q1141"/>
      <c r="R1141"/>
    </row>
    <row r="1142" spans="1:18" x14ac:dyDescent="0.35">
      <c r="A1142" s="47">
        <v>1</v>
      </c>
      <c r="B1142" s="47">
        <v>1207</v>
      </c>
      <c r="C1142" s="47" t="s">
        <v>160</v>
      </c>
      <c r="D1142" s="48">
        <v>45487</v>
      </c>
      <c r="E1142" s="48">
        <v>45487</v>
      </c>
      <c r="F1142" s="47">
        <v>1</v>
      </c>
      <c r="G1142" s="49">
        <v>0</v>
      </c>
      <c r="H1142" s="48">
        <v>45487</v>
      </c>
      <c r="I1142" s="47" t="s">
        <v>1601</v>
      </c>
      <c r="J1142" s="47" t="s">
        <v>1603</v>
      </c>
      <c r="L1142" s="47" t="s">
        <v>1598</v>
      </c>
      <c r="Q1142"/>
      <c r="R1142"/>
    </row>
    <row r="1143" spans="1:18" x14ac:dyDescent="0.35">
      <c r="A1143" s="47">
        <v>1</v>
      </c>
      <c r="B1143" s="47">
        <v>2156</v>
      </c>
      <c r="C1143" s="47" t="s">
        <v>453</v>
      </c>
      <c r="D1143" s="48">
        <v>45488</v>
      </c>
      <c r="E1143" s="48">
        <v>45488</v>
      </c>
      <c r="F1143" s="47">
        <v>1</v>
      </c>
      <c r="G1143" s="49">
        <v>0</v>
      </c>
      <c r="H1143" s="48">
        <v>45488</v>
      </c>
      <c r="I1143" s="47" t="s">
        <v>1600</v>
      </c>
      <c r="J1143" s="47" t="s">
        <v>1599</v>
      </c>
      <c r="K1143" s="47">
        <v>0</v>
      </c>
      <c r="L1143" s="47" t="s">
        <v>1598</v>
      </c>
      <c r="Q1143"/>
      <c r="R1143"/>
    </row>
    <row r="1144" spans="1:18" x14ac:dyDescent="0.35">
      <c r="A1144" s="47">
        <v>1</v>
      </c>
      <c r="B1144" s="47">
        <v>2162</v>
      </c>
      <c r="C1144" s="47" t="s">
        <v>458</v>
      </c>
      <c r="D1144" s="48">
        <v>45488</v>
      </c>
      <c r="E1144" s="48">
        <v>45488</v>
      </c>
      <c r="F1144" s="47">
        <v>1</v>
      </c>
      <c r="G1144" s="49">
        <v>0</v>
      </c>
      <c r="H1144" s="48">
        <v>45488</v>
      </c>
      <c r="I1144" s="47" t="s">
        <v>1600</v>
      </c>
      <c r="J1144" s="47" t="s">
        <v>1599</v>
      </c>
      <c r="K1144" s="47">
        <v>0</v>
      </c>
      <c r="L1144" s="47" t="s">
        <v>1598</v>
      </c>
      <c r="Q1144"/>
      <c r="R1144"/>
    </row>
    <row r="1145" spans="1:18" x14ac:dyDescent="0.35">
      <c r="A1145" s="47">
        <v>1</v>
      </c>
      <c r="B1145" s="47">
        <v>2166</v>
      </c>
      <c r="C1145" s="47" t="s">
        <v>464</v>
      </c>
      <c r="D1145" s="48">
        <v>45488</v>
      </c>
      <c r="E1145" s="48">
        <v>45488</v>
      </c>
      <c r="F1145" s="47">
        <v>1</v>
      </c>
      <c r="G1145" s="49">
        <v>0</v>
      </c>
      <c r="H1145" s="48">
        <v>45488</v>
      </c>
      <c r="I1145" s="47" t="s">
        <v>1600</v>
      </c>
      <c r="J1145" s="47" t="s">
        <v>1599</v>
      </c>
      <c r="K1145" s="47">
        <v>0</v>
      </c>
      <c r="L1145" s="47" t="s">
        <v>1598</v>
      </c>
      <c r="Q1145"/>
      <c r="R1145"/>
    </row>
    <row r="1146" spans="1:18" x14ac:dyDescent="0.35">
      <c r="A1146" s="47">
        <v>1</v>
      </c>
      <c r="B1146" s="47">
        <v>2170</v>
      </c>
      <c r="C1146" s="47" t="s">
        <v>470</v>
      </c>
      <c r="D1146" s="48">
        <v>45488</v>
      </c>
      <c r="E1146" s="48">
        <v>45488</v>
      </c>
      <c r="F1146" s="47">
        <v>1</v>
      </c>
      <c r="G1146" s="49">
        <v>0</v>
      </c>
      <c r="H1146" s="48">
        <v>45488</v>
      </c>
      <c r="I1146" s="47" t="s">
        <v>1600</v>
      </c>
      <c r="J1146" s="47" t="s">
        <v>1599</v>
      </c>
      <c r="K1146" s="47">
        <v>0</v>
      </c>
      <c r="L1146" s="47" t="s">
        <v>1598</v>
      </c>
      <c r="Q1146"/>
      <c r="R1146"/>
    </row>
    <row r="1147" spans="1:18" x14ac:dyDescent="0.35">
      <c r="A1147" s="47">
        <v>1</v>
      </c>
      <c r="B1147" s="47">
        <v>2270</v>
      </c>
      <c r="C1147" s="47" t="s">
        <v>525</v>
      </c>
      <c r="D1147" s="48">
        <v>45488</v>
      </c>
      <c r="E1147" s="48">
        <v>45488</v>
      </c>
      <c r="F1147" s="47">
        <v>1</v>
      </c>
      <c r="G1147" s="49">
        <v>0</v>
      </c>
      <c r="H1147" s="48">
        <v>45488</v>
      </c>
      <c r="I1147" s="47" t="s">
        <v>1600</v>
      </c>
      <c r="J1147" s="47" t="s">
        <v>1599</v>
      </c>
      <c r="K1147" s="47">
        <v>0</v>
      </c>
      <c r="L1147" s="47" t="s">
        <v>1598</v>
      </c>
      <c r="Q1147"/>
      <c r="R1147"/>
    </row>
    <row r="1148" spans="1:18" x14ac:dyDescent="0.35">
      <c r="A1148" s="47">
        <v>1</v>
      </c>
      <c r="B1148" s="47">
        <v>2350</v>
      </c>
      <c r="C1148" s="47" t="s">
        <v>599</v>
      </c>
      <c r="D1148" s="48">
        <v>45488</v>
      </c>
      <c r="E1148" s="48">
        <v>45488</v>
      </c>
      <c r="F1148" s="47">
        <v>1</v>
      </c>
      <c r="G1148" s="49">
        <v>0</v>
      </c>
      <c r="H1148" s="48">
        <v>45488</v>
      </c>
      <c r="I1148" s="47" t="s">
        <v>1600</v>
      </c>
      <c r="J1148" s="47" t="s">
        <v>1599</v>
      </c>
      <c r="K1148" s="47">
        <v>0</v>
      </c>
      <c r="L1148" s="47" t="s">
        <v>1598</v>
      </c>
      <c r="Q1148"/>
      <c r="R1148"/>
    </row>
    <row r="1149" spans="1:18" x14ac:dyDescent="0.35">
      <c r="A1149" s="47">
        <v>1</v>
      </c>
      <c r="B1149" s="47">
        <v>2356</v>
      </c>
      <c r="C1149" s="47" t="s">
        <v>605</v>
      </c>
      <c r="D1149" s="48">
        <v>45488</v>
      </c>
      <c r="E1149" s="48">
        <v>45488</v>
      </c>
      <c r="F1149" s="47">
        <v>1</v>
      </c>
      <c r="G1149" s="49">
        <v>0</v>
      </c>
      <c r="H1149" s="48">
        <v>45488</v>
      </c>
      <c r="I1149" s="47" t="s">
        <v>1600</v>
      </c>
      <c r="J1149" s="47" t="s">
        <v>1599</v>
      </c>
      <c r="K1149" s="47">
        <v>0</v>
      </c>
      <c r="L1149" s="47" t="s">
        <v>1598</v>
      </c>
      <c r="Q1149"/>
      <c r="R1149"/>
    </row>
    <row r="1150" spans="1:18" x14ac:dyDescent="0.35">
      <c r="A1150" s="47">
        <v>1</v>
      </c>
      <c r="B1150" s="47">
        <v>2403</v>
      </c>
      <c r="C1150" s="47" t="s">
        <v>651</v>
      </c>
      <c r="D1150" s="48">
        <v>45488</v>
      </c>
      <c r="E1150" s="48">
        <v>45488</v>
      </c>
      <c r="F1150" s="47">
        <v>1</v>
      </c>
      <c r="G1150" s="49">
        <v>0</v>
      </c>
      <c r="H1150" s="48">
        <v>45488</v>
      </c>
      <c r="I1150" s="47" t="s">
        <v>1600</v>
      </c>
      <c r="J1150" s="47" t="s">
        <v>1599</v>
      </c>
      <c r="K1150" s="47">
        <v>0</v>
      </c>
      <c r="L1150" s="47" t="s">
        <v>1598</v>
      </c>
      <c r="Q1150"/>
      <c r="R1150"/>
    </row>
    <row r="1151" spans="1:18" x14ac:dyDescent="0.35">
      <c r="A1151" s="47">
        <v>1</v>
      </c>
      <c r="B1151" s="47">
        <v>2712</v>
      </c>
      <c r="C1151" s="47" t="s">
        <v>830</v>
      </c>
      <c r="D1151" s="48">
        <v>45488</v>
      </c>
      <c r="E1151" s="48">
        <v>45488</v>
      </c>
      <c r="F1151" s="47">
        <v>1</v>
      </c>
      <c r="G1151" s="49">
        <v>0</v>
      </c>
      <c r="H1151" s="48">
        <v>45488</v>
      </c>
      <c r="I1151" s="47" t="s">
        <v>1600</v>
      </c>
      <c r="J1151" s="47" t="s">
        <v>1599</v>
      </c>
      <c r="K1151" s="47">
        <v>0</v>
      </c>
      <c r="L1151" s="47" t="s">
        <v>1598</v>
      </c>
      <c r="Q1151"/>
      <c r="R1151"/>
    </row>
    <row r="1152" spans="1:18" x14ac:dyDescent="0.35">
      <c r="A1152" s="47">
        <v>1</v>
      </c>
      <c r="B1152" s="47">
        <v>2766</v>
      </c>
      <c r="C1152" s="47" t="s">
        <v>869</v>
      </c>
      <c r="D1152" s="48">
        <v>45488</v>
      </c>
      <c r="E1152" s="48">
        <v>45488</v>
      </c>
      <c r="F1152" s="47">
        <v>1</v>
      </c>
      <c r="G1152" s="49">
        <v>0</v>
      </c>
      <c r="H1152" s="48">
        <v>45488</v>
      </c>
      <c r="I1152" s="47" t="s">
        <v>1600</v>
      </c>
      <c r="J1152" s="47" t="s">
        <v>1599</v>
      </c>
      <c r="K1152" s="47">
        <v>0</v>
      </c>
      <c r="L1152" s="47" t="s">
        <v>1598</v>
      </c>
      <c r="Q1152"/>
      <c r="R1152"/>
    </row>
    <row r="1153" spans="1:18" x14ac:dyDescent="0.35">
      <c r="A1153" s="47">
        <v>1</v>
      </c>
      <c r="B1153" s="47">
        <v>2796</v>
      </c>
      <c r="C1153" s="47" t="s">
        <v>1606</v>
      </c>
      <c r="D1153" s="48">
        <v>45488</v>
      </c>
      <c r="E1153" s="48">
        <v>45488</v>
      </c>
      <c r="F1153" s="47">
        <v>1</v>
      </c>
      <c r="G1153" s="49">
        <v>0</v>
      </c>
      <c r="H1153" s="48">
        <v>45488</v>
      </c>
      <c r="I1153" s="47" t="s">
        <v>1600</v>
      </c>
      <c r="J1153" s="47" t="s">
        <v>1599</v>
      </c>
      <c r="K1153" s="47">
        <v>0</v>
      </c>
      <c r="L1153" s="47" t="s">
        <v>1598</v>
      </c>
      <c r="Q1153"/>
      <c r="R1153"/>
    </row>
    <row r="1154" spans="1:18" x14ac:dyDescent="0.35">
      <c r="A1154" s="47">
        <v>1</v>
      </c>
      <c r="B1154" s="47">
        <v>4004</v>
      </c>
      <c r="C1154" s="47" t="s">
        <v>1064</v>
      </c>
      <c r="D1154" s="48">
        <v>45488</v>
      </c>
      <c r="E1154" s="48">
        <v>45488</v>
      </c>
      <c r="F1154" s="47">
        <v>1</v>
      </c>
      <c r="G1154" s="49">
        <v>0</v>
      </c>
      <c r="H1154" s="48">
        <v>45488</v>
      </c>
      <c r="I1154" s="47" t="s">
        <v>1600</v>
      </c>
      <c r="J1154" s="47" t="s">
        <v>1599</v>
      </c>
      <c r="K1154" s="47">
        <v>0</v>
      </c>
      <c r="L1154" s="47" t="s">
        <v>1598</v>
      </c>
      <c r="Q1154"/>
      <c r="R1154"/>
    </row>
    <row r="1155" spans="1:18" x14ac:dyDescent="0.35">
      <c r="A1155" s="47">
        <v>1</v>
      </c>
      <c r="B1155" s="47">
        <v>4219</v>
      </c>
      <c r="C1155" s="47" t="s">
        <v>1159</v>
      </c>
      <c r="D1155" s="48">
        <v>45488</v>
      </c>
      <c r="E1155" s="48">
        <v>45488</v>
      </c>
      <c r="F1155" s="47">
        <v>1</v>
      </c>
      <c r="G1155" s="49">
        <v>0</v>
      </c>
      <c r="H1155" s="48">
        <v>45488</v>
      </c>
      <c r="I1155" s="47" t="s">
        <v>1600</v>
      </c>
      <c r="J1155" s="47" t="s">
        <v>1599</v>
      </c>
      <c r="K1155" s="47">
        <v>0</v>
      </c>
      <c r="L1155" s="47" t="s">
        <v>1598</v>
      </c>
      <c r="Q1155"/>
      <c r="R1155"/>
    </row>
    <row r="1156" spans="1:18" x14ac:dyDescent="0.35">
      <c r="A1156" s="47">
        <v>1</v>
      </c>
      <c r="B1156" s="47">
        <v>2063</v>
      </c>
      <c r="C1156" s="47" t="s">
        <v>355</v>
      </c>
      <c r="D1156" s="48">
        <v>45487</v>
      </c>
      <c r="E1156" s="48">
        <v>45487</v>
      </c>
      <c r="F1156" s="47">
        <v>2</v>
      </c>
      <c r="G1156" s="49">
        <v>0</v>
      </c>
      <c r="H1156" s="48">
        <v>45488</v>
      </c>
      <c r="I1156" s="47" t="s">
        <v>1600</v>
      </c>
      <c r="J1156" s="47" t="s">
        <v>1599</v>
      </c>
      <c r="K1156" s="47">
        <v>0</v>
      </c>
      <c r="L1156" s="47" t="s">
        <v>1598</v>
      </c>
      <c r="Q1156"/>
      <c r="R1156"/>
    </row>
    <row r="1157" spans="1:18" x14ac:dyDescent="0.35">
      <c r="A1157" s="47">
        <v>1</v>
      </c>
      <c r="B1157" s="47">
        <v>2085</v>
      </c>
      <c r="C1157" s="47" t="s">
        <v>377</v>
      </c>
      <c r="D1157" s="48">
        <v>45487</v>
      </c>
      <c r="E1157" s="48">
        <v>45487</v>
      </c>
      <c r="F1157" s="47">
        <v>2</v>
      </c>
      <c r="G1157" s="49">
        <v>0</v>
      </c>
      <c r="H1157" s="48">
        <v>45488</v>
      </c>
      <c r="I1157" s="47" t="s">
        <v>1600</v>
      </c>
      <c r="J1157" s="47" t="s">
        <v>1599</v>
      </c>
      <c r="K1157" s="47">
        <v>0</v>
      </c>
      <c r="L1157" s="47" t="s">
        <v>1598</v>
      </c>
      <c r="Q1157"/>
      <c r="R1157"/>
    </row>
    <row r="1158" spans="1:18" x14ac:dyDescent="0.35">
      <c r="A1158" s="47">
        <v>1</v>
      </c>
      <c r="B1158" s="47">
        <v>2761</v>
      </c>
      <c r="C1158" s="47" t="s">
        <v>867</v>
      </c>
      <c r="D1158" s="48">
        <v>45487</v>
      </c>
      <c r="E1158" s="48">
        <v>45487</v>
      </c>
      <c r="F1158" s="47">
        <v>2</v>
      </c>
      <c r="G1158" s="49">
        <v>0</v>
      </c>
      <c r="H1158" s="48">
        <v>45488</v>
      </c>
      <c r="I1158" s="47" t="s">
        <v>1600</v>
      </c>
      <c r="J1158" s="47" t="s">
        <v>1599</v>
      </c>
      <c r="K1158" s="47">
        <v>0</v>
      </c>
      <c r="L1158" s="47" t="s">
        <v>1598</v>
      </c>
      <c r="Q1158"/>
      <c r="R1158"/>
    </row>
    <row r="1159" spans="1:18" x14ac:dyDescent="0.35">
      <c r="A1159" s="47">
        <v>1</v>
      </c>
      <c r="B1159" s="47">
        <v>2412</v>
      </c>
      <c r="C1159" s="47" t="s">
        <v>1435</v>
      </c>
      <c r="D1159" s="48">
        <v>45486</v>
      </c>
      <c r="E1159" s="48">
        <v>45486</v>
      </c>
      <c r="F1159" s="47">
        <v>3</v>
      </c>
      <c r="G1159" s="49">
        <v>0</v>
      </c>
      <c r="H1159" s="48">
        <v>45488</v>
      </c>
      <c r="I1159" s="47" t="s">
        <v>1600</v>
      </c>
      <c r="J1159" s="47" t="s">
        <v>1599</v>
      </c>
      <c r="K1159" s="47">
        <v>0</v>
      </c>
      <c r="L1159" s="47" t="s">
        <v>1598</v>
      </c>
      <c r="Q1159"/>
      <c r="R1159"/>
    </row>
    <row r="1160" spans="1:18" x14ac:dyDescent="0.35">
      <c r="A1160" s="47">
        <v>1</v>
      </c>
      <c r="B1160" s="47">
        <v>2521</v>
      </c>
      <c r="C1160" s="47" t="s">
        <v>1446</v>
      </c>
      <c r="D1160" s="48">
        <v>45486</v>
      </c>
      <c r="E1160" s="48">
        <v>45486</v>
      </c>
      <c r="F1160" s="47">
        <v>3</v>
      </c>
      <c r="G1160" s="49">
        <v>0</v>
      </c>
      <c r="H1160" s="48">
        <v>45488</v>
      </c>
      <c r="I1160" s="47" t="s">
        <v>1600</v>
      </c>
      <c r="J1160" s="47" t="s">
        <v>1599</v>
      </c>
      <c r="K1160" s="47">
        <v>0</v>
      </c>
      <c r="L1160" s="47" t="s">
        <v>1598</v>
      </c>
      <c r="Q1160"/>
      <c r="R1160"/>
    </row>
    <row r="1161" spans="1:18" x14ac:dyDescent="0.35">
      <c r="A1161" s="47">
        <v>1</v>
      </c>
      <c r="B1161" s="47">
        <v>2582</v>
      </c>
      <c r="C1161" s="47" t="s">
        <v>1448</v>
      </c>
      <c r="D1161" s="48">
        <v>45486</v>
      </c>
      <c r="E1161" s="48">
        <v>45486</v>
      </c>
      <c r="F1161" s="47">
        <v>3</v>
      </c>
      <c r="G1161" s="49">
        <v>0</v>
      </c>
      <c r="H1161" s="48">
        <v>45488</v>
      </c>
      <c r="I1161" s="47" t="s">
        <v>1600</v>
      </c>
      <c r="J1161" s="47" t="s">
        <v>1599</v>
      </c>
      <c r="K1161" s="47">
        <v>0</v>
      </c>
      <c r="L1161" s="47" t="s">
        <v>1598</v>
      </c>
      <c r="Q1161"/>
      <c r="R1161"/>
    </row>
    <row r="1162" spans="1:18" x14ac:dyDescent="0.35">
      <c r="A1162" s="47">
        <v>1</v>
      </c>
      <c r="B1162" s="47">
        <v>4497</v>
      </c>
      <c r="C1162" s="47" t="s">
        <v>1482</v>
      </c>
      <c r="D1162" s="48">
        <v>45486</v>
      </c>
      <c r="E1162" s="48">
        <v>45486</v>
      </c>
      <c r="F1162" s="47">
        <v>3</v>
      </c>
      <c r="G1162" s="49">
        <v>0</v>
      </c>
      <c r="H1162" s="48">
        <v>45488</v>
      </c>
      <c r="I1162" s="47" t="s">
        <v>1600</v>
      </c>
      <c r="J1162" s="47" t="s">
        <v>1599</v>
      </c>
      <c r="K1162" s="47">
        <v>0</v>
      </c>
      <c r="L1162" s="47" t="s">
        <v>1598</v>
      </c>
      <c r="Q1162"/>
      <c r="R1162"/>
    </row>
    <row r="1163" spans="1:18" x14ac:dyDescent="0.35">
      <c r="A1163" s="47">
        <v>1</v>
      </c>
      <c r="B1163" s="47">
        <v>2389</v>
      </c>
      <c r="C1163" s="47" t="s">
        <v>638</v>
      </c>
      <c r="D1163" s="48">
        <v>45482</v>
      </c>
      <c r="E1163" s="48">
        <v>45482</v>
      </c>
      <c r="F1163" s="47">
        <v>7</v>
      </c>
      <c r="G1163" s="49">
        <v>0</v>
      </c>
      <c r="H1163" s="48">
        <v>45488</v>
      </c>
      <c r="I1163" s="47" t="s">
        <v>1600</v>
      </c>
      <c r="J1163" s="47" t="s">
        <v>1599</v>
      </c>
      <c r="K1163" s="47">
        <v>0</v>
      </c>
      <c r="L1163" s="47" t="s">
        <v>1598</v>
      </c>
      <c r="Q1163"/>
      <c r="R1163"/>
    </row>
    <row r="1164" spans="1:18" x14ac:dyDescent="0.35">
      <c r="A1164" s="47">
        <v>1</v>
      </c>
      <c r="B1164" s="47">
        <v>2124</v>
      </c>
      <c r="C1164" s="47" t="s">
        <v>418</v>
      </c>
      <c r="D1164" s="48">
        <v>45474</v>
      </c>
      <c r="E1164" s="48">
        <v>45474</v>
      </c>
      <c r="F1164" s="47">
        <v>15</v>
      </c>
      <c r="G1164" s="49">
        <v>0</v>
      </c>
      <c r="H1164" s="48">
        <v>45488</v>
      </c>
      <c r="I1164" s="47" t="s">
        <v>1600</v>
      </c>
      <c r="J1164" s="47" t="s">
        <v>1599</v>
      </c>
      <c r="K1164" s="47">
        <v>0</v>
      </c>
      <c r="L1164" s="47" t="s">
        <v>1598</v>
      </c>
      <c r="Q1164"/>
      <c r="R1164"/>
    </row>
    <row r="1165" spans="1:18" x14ac:dyDescent="0.35">
      <c r="A1165" s="47">
        <v>1</v>
      </c>
      <c r="B1165" s="47">
        <v>2388</v>
      </c>
      <c r="C1165" s="47" t="s">
        <v>637</v>
      </c>
      <c r="D1165" s="48">
        <v>45474</v>
      </c>
      <c r="E1165" s="48">
        <v>45474</v>
      </c>
      <c r="F1165" s="47">
        <v>15</v>
      </c>
      <c r="G1165" s="49">
        <v>0</v>
      </c>
      <c r="H1165" s="48">
        <v>45488</v>
      </c>
      <c r="I1165" s="47" t="s">
        <v>1600</v>
      </c>
      <c r="J1165" s="47" t="s">
        <v>1599</v>
      </c>
      <c r="K1165" s="47">
        <v>0</v>
      </c>
      <c r="L1165" s="47" t="s">
        <v>1598</v>
      </c>
      <c r="Q1165"/>
      <c r="R1165"/>
    </row>
    <row r="1166" spans="1:18" x14ac:dyDescent="0.35">
      <c r="A1166" s="47">
        <v>1</v>
      </c>
      <c r="B1166" s="47">
        <v>2054</v>
      </c>
      <c r="C1166" s="47" t="s">
        <v>344</v>
      </c>
      <c r="D1166" s="48">
        <v>45487</v>
      </c>
      <c r="E1166" s="48">
        <v>45487</v>
      </c>
      <c r="F1166" s="47">
        <v>1</v>
      </c>
      <c r="G1166" s="49">
        <v>0</v>
      </c>
      <c r="H1166" s="48">
        <v>45487</v>
      </c>
      <c r="I1166" s="47" t="s">
        <v>1604</v>
      </c>
      <c r="J1166" s="47" t="s">
        <v>1599</v>
      </c>
      <c r="K1166" s="47">
        <v>0</v>
      </c>
      <c r="L1166" s="47" t="s">
        <v>1598</v>
      </c>
      <c r="Q1166"/>
      <c r="R1166"/>
    </row>
    <row r="1167" spans="1:18" x14ac:dyDescent="0.35">
      <c r="A1167" s="47">
        <v>1</v>
      </c>
      <c r="B1167" s="47">
        <v>2152</v>
      </c>
      <c r="C1167" s="47" t="s">
        <v>447</v>
      </c>
      <c r="D1167" s="48">
        <v>45487</v>
      </c>
      <c r="E1167" s="48">
        <v>45487</v>
      </c>
      <c r="F1167" s="47">
        <v>1</v>
      </c>
      <c r="G1167" s="49">
        <v>0</v>
      </c>
      <c r="H1167" s="48">
        <v>45487</v>
      </c>
      <c r="I1167" s="47" t="s">
        <v>1604</v>
      </c>
      <c r="J1167" s="47" t="s">
        <v>1599</v>
      </c>
      <c r="K1167" s="47">
        <v>0</v>
      </c>
      <c r="L1167" s="47" t="s">
        <v>1598</v>
      </c>
      <c r="Q1167"/>
      <c r="R1167"/>
    </row>
    <row r="1168" spans="1:18" x14ac:dyDescent="0.35">
      <c r="A1168" s="47">
        <v>1</v>
      </c>
      <c r="B1168" s="47">
        <v>2171</v>
      </c>
      <c r="C1168" s="47" t="s">
        <v>1564</v>
      </c>
      <c r="D1168" s="48">
        <v>45488</v>
      </c>
      <c r="E1168" s="48">
        <v>45488</v>
      </c>
      <c r="F1168" s="47">
        <v>1</v>
      </c>
      <c r="G1168" s="49">
        <v>0</v>
      </c>
      <c r="H1168" s="48">
        <v>45488</v>
      </c>
      <c r="I1168" s="47" t="s">
        <v>1604</v>
      </c>
      <c r="J1168" s="47" t="s">
        <v>1599</v>
      </c>
      <c r="K1168" s="47">
        <v>0</v>
      </c>
      <c r="L1168" s="47" t="s">
        <v>1598</v>
      </c>
      <c r="Q1168"/>
      <c r="R1168"/>
    </row>
    <row r="1169" spans="1:18" x14ac:dyDescent="0.35">
      <c r="A1169" s="47">
        <v>1</v>
      </c>
      <c r="B1169" s="47">
        <v>2300</v>
      </c>
      <c r="C1169" s="47" t="s">
        <v>556</v>
      </c>
      <c r="D1169" s="48">
        <v>45488</v>
      </c>
      <c r="E1169" s="48">
        <v>45488</v>
      </c>
      <c r="F1169" s="47">
        <v>1</v>
      </c>
      <c r="G1169" s="49">
        <v>0</v>
      </c>
      <c r="H1169" s="48">
        <v>45488</v>
      </c>
      <c r="I1169" s="47" t="s">
        <v>1604</v>
      </c>
      <c r="J1169" s="47" t="s">
        <v>1599</v>
      </c>
      <c r="K1169" s="47">
        <v>0</v>
      </c>
      <c r="L1169" s="47" t="s">
        <v>1598</v>
      </c>
      <c r="Q1169"/>
      <c r="R1169"/>
    </row>
    <row r="1170" spans="1:18" x14ac:dyDescent="0.35">
      <c r="A1170" s="47">
        <v>1</v>
      </c>
      <c r="B1170" s="47">
        <v>2724</v>
      </c>
      <c r="C1170" s="47" t="s">
        <v>843</v>
      </c>
      <c r="D1170" s="48">
        <v>45488</v>
      </c>
      <c r="E1170" s="48">
        <v>45488</v>
      </c>
      <c r="F1170" s="47">
        <v>1</v>
      </c>
      <c r="G1170" s="49">
        <v>0</v>
      </c>
      <c r="H1170" s="48">
        <v>45488</v>
      </c>
      <c r="I1170" s="47" t="s">
        <v>1604</v>
      </c>
      <c r="J1170" s="47" t="s">
        <v>1599</v>
      </c>
      <c r="K1170" s="47">
        <v>0</v>
      </c>
      <c r="L1170" s="47" t="s">
        <v>1598</v>
      </c>
      <c r="Q1170"/>
      <c r="R1170"/>
    </row>
    <row r="1171" spans="1:18" x14ac:dyDescent="0.35">
      <c r="A1171" s="47">
        <v>1</v>
      </c>
      <c r="B1171" s="47">
        <v>2165</v>
      </c>
      <c r="C1171" s="47" t="s">
        <v>463</v>
      </c>
      <c r="D1171" s="48">
        <v>45483</v>
      </c>
      <c r="E1171" s="48">
        <v>45483</v>
      </c>
      <c r="F1171" s="47">
        <v>3</v>
      </c>
      <c r="G1171" s="49">
        <v>0</v>
      </c>
      <c r="H1171" s="48">
        <v>45485</v>
      </c>
      <c r="I1171" s="47" t="s">
        <v>1604</v>
      </c>
      <c r="J1171" s="47" t="s">
        <v>1599</v>
      </c>
      <c r="K1171" s="47">
        <v>0</v>
      </c>
      <c r="L1171" s="47" t="s">
        <v>1598</v>
      </c>
      <c r="Q1171"/>
      <c r="R1171"/>
    </row>
    <row r="1172" spans="1:18" x14ac:dyDescent="0.35">
      <c r="A1172" s="47">
        <v>1</v>
      </c>
      <c r="B1172" s="47">
        <v>4201</v>
      </c>
      <c r="C1172" s="47" t="s">
        <v>1143</v>
      </c>
      <c r="D1172" s="48">
        <v>45485</v>
      </c>
      <c r="E1172" s="48">
        <v>45485</v>
      </c>
      <c r="F1172" s="47">
        <v>4</v>
      </c>
      <c r="G1172" s="49">
        <v>0</v>
      </c>
      <c r="H1172" s="48">
        <v>45488</v>
      </c>
      <c r="I1172" s="47" t="s">
        <v>1604</v>
      </c>
      <c r="J1172" s="47" t="s">
        <v>1599</v>
      </c>
      <c r="K1172" s="47">
        <v>0</v>
      </c>
      <c r="L1172" s="47" t="s">
        <v>1598</v>
      </c>
      <c r="Q1172"/>
      <c r="R1172"/>
    </row>
    <row r="1173" spans="1:18" x14ac:dyDescent="0.35">
      <c r="A1173" s="47">
        <v>1</v>
      </c>
      <c r="B1173" s="47">
        <v>4420</v>
      </c>
      <c r="C1173" s="47" t="s">
        <v>1187</v>
      </c>
      <c r="D1173" s="48">
        <v>45485</v>
      </c>
      <c r="E1173" s="48">
        <v>45485</v>
      </c>
      <c r="F1173" s="47">
        <v>4</v>
      </c>
      <c r="G1173" s="49">
        <v>0</v>
      </c>
      <c r="H1173" s="48">
        <v>45488</v>
      </c>
      <c r="I1173" s="47" t="s">
        <v>1604</v>
      </c>
      <c r="J1173" s="47" t="s">
        <v>1599</v>
      </c>
      <c r="K1173" s="47">
        <v>0</v>
      </c>
      <c r="L1173" s="47" t="s">
        <v>1598</v>
      </c>
      <c r="Q1173"/>
      <c r="R1173"/>
    </row>
    <row r="1174" spans="1:18" x14ac:dyDescent="0.35">
      <c r="A1174" s="47">
        <v>1</v>
      </c>
      <c r="B1174" s="47">
        <v>2024</v>
      </c>
      <c r="C1174" s="47" t="s">
        <v>311</v>
      </c>
      <c r="D1174" s="48">
        <v>45488</v>
      </c>
      <c r="E1174" s="48">
        <v>45488</v>
      </c>
      <c r="F1174" s="47">
        <v>1</v>
      </c>
      <c r="G1174" s="49">
        <v>0</v>
      </c>
      <c r="H1174" s="48">
        <v>45488</v>
      </c>
      <c r="I1174" s="47" t="s">
        <v>1601</v>
      </c>
      <c r="J1174" s="47" t="s">
        <v>1599</v>
      </c>
      <c r="K1174" s="47">
        <v>0</v>
      </c>
      <c r="L1174" s="47" t="s">
        <v>1598</v>
      </c>
      <c r="Q1174"/>
      <c r="R1174"/>
    </row>
    <row r="1175" spans="1:18" x14ac:dyDescent="0.35">
      <c r="A1175" s="47">
        <v>1</v>
      </c>
      <c r="B1175" s="47">
        <v>2042</v>
      </c>
      <c r="C1175" s="47" t="s">
        <v>331</v>
      </c>
      <c r="D1175" s="48">
        <v>45488</v>
      </c>
      <c r="E1175" s="48">
        <v>45488</v>
      </c>
      <c r="F1175" s="47">
        <v>1</v>
      </c>
      <c r="G1175" s="49">
        <v>0</v>
      </c>
      <c r="H1175" s="48">
        <v>45488</v>
      </c>
      <c r="I1175" s="47" t="s">
        <v>1601</v>
      </c>
      <c r="J1175" s="47" t="s">
        <v>1599</v>
      </c>
      <c r="K1175" s="47">
        <v>0</v>
      </c>
      <c r="L1175" s="47" t="s">
        <v>1598</v>
      </c>
      <c r="Q1175"/>
      <c r="R1175"/>
    </row>
    <row r="1176" spans="1:18" x14ac:dyDescent="0.35">
      <c r="A1176" s="47">
        <v>1</v>
      </c>
      <c r="B1176" s="47">
        <v>2054</v>
      </c>
      <c r="C1176" s="47" t="s">
        <v>344</v>
      </c>
      <c r="D1176" s="48">
        <v>45488</v>
      </c>
      <c r="E1176" s="48">
        <v>45488</v>
      </c>
      <c r="F1176" s="47">
        <v>1</v>
      </c>
      <c r="G1176" s="49">
        <v>0</v>
      </c>
      <c r="H1176" s="48">
        <v>45488</v>
      </c>
      <c r="I1176" s="47" t="s">
        <v>1601</v>
      </c>
      <c r="J1176" s="47" t="s">
        <v>1599</v>
      </c>
      <c r="K1176" s="47">
        <v>0</v>
      </c>
      <c r="L1176" s="47" t="s">
        <v>1598</v>
      </c>
      <c r="Q1176"/>
      <c r="R1176"/>
    </row>
    <row r="1177" spans="1:18" x14ac:dyDescent="0.35">
      <c r="A1177" s="47">
        <v>1</v>
      </c>
      <c r="B1177" s="47">
        <v>2138</v>
      </c>
      <c r="C1177" s="47" t="s">
        <v>433</v>
      </c>
      <c r="D1177" s="48">
        <v>45488</v>
      </c>
      <c r="E1177" s="48">
        <v>45488</v>
      </c>
      <c r="F1177" s="47">
        <v>1</v>
      </c>
      <c r="G1177" s="49">
        <v>0</v>
      </c>
      <c r="H1177" s="48">
        <v>45488</v>
      </c>
      <c r="I1177" s="47" t="s">
        <v>1601</v>
      </c>
      <c r="J1177" s="47" t="s">
        <v>1599</v>
      </c>
      <c r="K1177" s="47">
        <v>0</v>
      </c>
      <c r="L1177" s="47" t="s">
        <v>1598</v>
      </c>
      <c r="Q1177"/>
      <c r="R1177"/>
    </row>
    <row r="1178" spans="1:18" x14ac:dyDescent="0.35">
      <c r="A1178" s="47">
        <v>1</v>
      </c>
      <c r="B1178" s="47">
        <v>2139</v>
      </c>
      <c r="C1178" s="47" t="s">
        <v>434</v>
      </c>
      <c r="D1178" s="48">
        <v>45488</v>
      </c>
      <c r="E1178" s="48">
        <v>45488</v>
      </c>
      <c r="F1178" s="47">
        <v>1</v>
      </c>
      <c r="G1178" s="49">
        <v>0</v>
      </c>
      <c r="H1178" s="48">
        <v>45488</v>
      </c>
      <c r="I1178" s="47" t="s">
        <v>1601</v>
      </c>
      <c r="J1178" s="47" t="s">
        <v>1599</v>
      </c>
      <c r="K1178" s="47">
        <v>0</v>
      </c>
      <c r="L1178" s="47" t="s">
        <v>1598</v>
      </c>
      <c r="Q1178"/>
      <c r="R1178"/>
    </row>
    <row r="1179" spans="1:18" x14ac:dyDescent="0.35">
      <c r="A1179" s="47">
        <v>1</v>
      </c>
      <c r="B1179" s="47">
        <v>2152</v>
      </c>
      <c r="C1179" s="47" t="s">
        <v>447</v>
      </c>
      <c r="D1179" s="48">
        <v>45488</v>
      </c>
      <c r="E1179" s="48">
        <v>45488</v>
      </c>
      <c r="F1179" s="47">
        <v>1</v>
      </c>
      <c r="G1179" s="49">
        <v>0</v>
      </c>
      <c r="H1179" s="48">
        <v>45488</v>
      </c>
      <c r="I1179" s="47" t="s">
        <v>1601</v>
      </c>
      <c r="J1179" s="47" t="s">
        <v>1599</v>
      </c>
      <c r="K1179" s="47">
        <v>0</v>
      </c>
      <c r="L1179" s="47" t="s">
        <v>1598</v>
      </c>
      <c r="Q1179"/>
      <c r="R1179"/>
    </row>
    <row r="1180" spans="1:18" x14ac:dyDescent="0.35">
      <c r="A1180" s="47">
        <v>1</v>
      </c>
      <c r="B1180" s="47">
        <v>2175</v>
      </c>
      <c r="C1180" s="47" t="s">
        <v>477</v>
      </c>
      <c r="D1180" s="48">
        <v>45488</v>
      </c>
      <c r="E1180" s="48">
        <v>45488</v>
      </c>
      <c r="F1180" s="47">
        <v>1</v>
      </c>
      <c r="G1180" s="49">
        <v>0</v>
      </c>
      <c r="H1180" s="48">
        <v>45488</v>
      </c>
      <c r="I1180" s="47" t="s">
        <v>1601</v>
      </c>
      <c r="J1180" s="47" t="s">
        <v>1599</v>
      </c>
      <c r="K1180" s="47">
        <v>0</v>
      </c>
      <c r="L1180" s="47" t="s">
        <v>1598</v>
      </c>
      <c r="Q1180"/>
      <c r="R1180"/>
    </row>
    <row r="1181" spans="1:18" x14ac:dyDescent="0.35">
      <c r="A1181" s="47">
        <v>1</v>
      </c>
      <c r="B1181" s="47">
        <v>2205</v>
      </c>
      <c r="C1181" s="47" t="s">
        <v>486</v>
      </c>
      <c r="D1181" s="48">
        <v>45488</v>
      </c>
      <c r="E1181" s="48">
        <v>45488</v>
      </c>
      <c r="F1181" s="47">
        <v>1</v>
      </c>
      <c r="G1181" s="49">
        <v>0</v>
      </c>
      <c r="H1181" s="48">
        <v>45488</v>
      </c>
      <c r="I1181" s="47" t="s">
        <v>1601</v>
      </c>
      <c r="J1181" s="47" t="s">
        <v>1599</v>
      </c>
      <c r="K1181" s="47">
        <v>0</v>
      </c>
      <c r="L1181" s="47" t="s">
        <v>1598</v>
      </c>
      <c r="Q1181"/>
      <c r="R1181"/>
    </row>
    <row r="1182" spans="1:18" x14ac:dyDescent="0.35">
      <c r="A1182" s="47">
        <v>1</v>
      </c>
      <c r="B1182" s="47">
        <v>2267</v>
      </c>
      <c r="C1182" s="47" t="s">
        <v>522</v>
      </c>
      <c r="D1182" s="48">
        <v>45488</v>
      </c>
      <c r="E1182" s="48">
        <v>45488</v>
      </c>
      <c r="F1182" s="47">
        <v>1</v>
      </c>
      <c r="G1182" s="49">
        <v>0</v>
      </c>
      <c r="H1182" s="48">
        <v>45488</v>
      </c>
      <c r="I1182" s="47" t="s">
        <v>1601</v>
      </c>
      <c r="J1182" s="47" t="s">
        <v>1599</v>
      </c>
      <c r="K1182" s="47">
        <v>0</v>
      </c>
      <c r="L1182" s="47" t="s">
        <v>1598</v>
      </c>
      <c r="Q1182"/>
      <c r="R1182"/>
    </row>
    <row r="1183" spans="1:18" x14ac:dyDescent="0.35">
      <c r="A1183" s="47">
        <v>1</v>
      </c>
      <c r="B1183" s="47">
        <v>2268</v>
      </c>
      <c r="C1183" s="47" t="s">
        <v>523</v>
      </c>
      <c r="D1183" s="48">
        <v>45488</v>
      </c>
      <c r="E1183" s="48">
        <v>45488</v>
      </c>
      <c r="F1183" s="47">
        <v>1</v>
      </c>
      <c r="G1183" s="49">
        <v>0</v>
      </c>
      <c r="H1183" s="48">
        <v>45488</v>
      </c>
      <c r="I1183" s="47" t="s">
        <v>1601</v>
      </c>
      <c r="J1183" s="47" t="s">
        <v>1599</v>
      </c>
      <c r="K1183" s="47">
        <v>0</v>
      </c>
      <c r="L1183" s="47" t="s">
        <v>1598</v>
      </c>
      <c r="Q1183"/>
      <c r="R1183"/>
    </row>
    <row r="1184" spans="1:18" x14ac:dyDescent="0.35">
      <c r="A1184" s="47">
        <v>1</v>
      </c>
      <c r="B1184" s="47">
        <v>2276</v>
      </c>
      <c r="C1184" s="47" t="s">
        <v>531</v>
      </c>
      <c r="D1184" s="48">
        <v>45488</v>
      </c>
      <c r="E1184" s="48">
        <v>45488</v>
      </c>
      <c r="F1184" s="47">
        <v>1</v>
      </c>
      <c r="G1184" s="49">
        <v>0</v>
      </c>
      <c r="H1184" s="48">
        <v>45488</v>
      </c>
      <c r="I1184" s="47" t="s">
        <v>1601</v>
      </c>
      <c r="J1184" s="47" t="s">
        <v>1599</v>
      </c>
      <c r="K1184" s="47">
        <v>0</v>
      </c>
      <c r="L1184" s="47" t="s">
        <v>1598</v>
      </c>
      <c r="Q1184"/>
      <c r="R1184"/>
    </row>
    <row r="1185" spans="1:18" x14ac:dyDescent="0.35">
      <c r="A1185" s="47">
        <v>1</v>
      </c>
      <c r="B1185" s="47">
        <v>2293</v>
      </c>
      <c r="C1185" s="47" t="s">
        <v>548</v>
      </c>
      <c r="D1185" s="48">
        <v>45488</v>
      </c>
      <c r="E1185" s="48">
        <v>45488</v>
      </c>
      <c r="F1185" s="47">
        <v>1</v>
      </c>
      <c r="G1185" s="49">
        <v>0</v>
      </c>
      <c r="H1185" s="48">
        <v>45488</v>
      </c>
      <c r="I1185" s="47" t="s">
        <v>1601</v>
      </c>
      <c r="J1185" s="47" t="s">
        <v>1599</v>
      </c>
      <c r="K1185" s="47">
        <v>0</v>
      </c>
      <c r="L1185" s="47" t="s">
        <v>1598</v>
      </c>
      <c r="Q1185"/>
      <c r="R1185"/>
    </row>
    <row r="1186" spans="1:18" x14ac:dyDescent="0.35">
      <c r="A1186" s="47">
        <v>1</v>
      </c>
      <c r="B1186" s="47">
        <v>2296</v>
      </c>
      <c r="C1186" s="47" t="s">
        <v>551</v>
      </c>
      <c r="D1186" s="48">
        <v>45488</v>
      </c>
      <c r="E1186" s="48">
        <v>45488</v>
      </c>
      <c r="F1186" s="47">
        <v>1</v>
      </c>
      <c r="G1186" s="49">
        <v>0</v>
      </c>
      <c r="H1186" s="48">
        <v>45488</v>
      </c>
      <c r="I1186" s="47" t="s">
        <v>1601</v>
      </c>
      <c r="J1186" s="47" t="s">
        <v>1599</v>
      </c>
      <c r="K1186" s="47">
        <v>0</v>
      </c>
      <c r="L1186" s="47" t="s">
        <v>1598</v>
      </c>
      <c r="Q1186"/>
      <c r="R1186"/>
    </row>
    <row r="1187" spans="1:18" x14ac:dyDescent="0.35">
      <c r="A1187" s="47">
        <v>1</v>
      </c>
      <c r="B1187" s="47">
        <v>2301</v>
      </c>
      <c r="C1187" s="47" t="s">
        <v>557</v>
      </c>
      <c r="D1187" s="48">
        <v>45488</v>
      </c>
      <c r="E1187" s="48">
        <v>45488</v>
      </c>
      <c r="F1187" s="47">
        <v>1</v>
      </c>
      <c r="G1187" s="49">
        <v>0</v>
      </c>
      <c r="H1187" s="48">
        <v>45488</v>
      </c>
      <c r="I1187" s="47" t="s">
        <v>1601</v>
      </c>
      <c r="J1187" s="47" t="s">
        <v>1599</v>
      </c>
      <c r="K1187" s="47">
        <v>0</v>
      </c>
      <c r="L1187" s="47" t="s">
        <v>1598</v>
      </c>
      <c r="Q1187"/>
      <c r="R1187"/>
    </row>
    <row r="1188" spans="1:18" x14ac:dyDescent="0.35">
      <c r="A1188" s="47">
        <v>1</v>
      </c>
      <c r="B1188" s="47">
        <v>2303</v>
      </c>
      <c r="C1188" s="47" t="s">
        <v>558</v>
      </c>
      <c r="D1188" s="48">
        <v>45488</v>
      </c>
      <c r="E1188" s="48">
        <v>45488</v>
      </c>
      <c r="F1188" s="47">
        <v>1</v>
      </c>
      <c r="G1188" s="49">
        <v>0</v>
      </c>
      <c r="H1188" s="48">
        <v>45488</v>
      </c>
      <c r="I1188" s="47" t="s">
        <v>1601</v>
      </c>
      <c r="J1188" s="47" t="s">
        <v>1599</v>
      </c>
      <c r="K1188" s="47">
        <v>0</v>
      </c>
      <c r="L1188" s="47" t="s">
        <v>1598</v>
      </c>
      <c r="Q1188"/>
      <c r="R1188"/>
    </row>
    <row r="1189" spans="1:18" x14ac:dyDescent="0.35">
      <c r="A1189" s="47">
        <v>1</v>
      </c>
      <c r="B1189" s="47">
        <v>2305</v>
      </c>
      <c r="C1189" s="47" t="s">
        <v>560</v>
      </c>
      <c r="D1189" s="48">
        <v>45488</v>
      </c>
      <c r="E1189" s="48">
        <v>45488</v>
      </c>
      <c r="F1189" s="47">
        <v>1</v>
      </c>
      <c r="G1189" s="49">
        <v>0</v>
      </c>
      <c r="H1189" s="48">
        <v>45488</v>
      </c>
      <c r="I1189" s="47" t="s">
        <v>1601</v>
      </c>
      <c r="J1189" s="47" t="s">
        <v>1599</v>
      </c>
      <c r="K1189" s="47">
        <v>0</v>
      </c>
      <c r="L1189" s="47" t="s">
        <v>1598</v>
      </c>
      <c r="Q1189"/>
      <c r="R1189"/>
    </row>
    <row r="1190" spans="1:18" x14ac:dyDescent="0.35">
      <c r="A1190" s="47">
        <v>1</v>
      </c>
      <c r="B1190" s="47">
        <v>2313</v>
      </c>
      <c r="C1190" s="47" t="s">
        <v>567</v>
      </c>
      <c r="D1190" s="48">
        <v>45488</v>
      </c>
      <c r="E1190" s="48">
        <v>45488</v>
      </c>
      <c r="F1190" s="47">
        <v>1</v>
      </c>
      <c r="G1190" s="49">
        <v>0</v>
      </c>
      <c r="H1190" s="48">
        <v>45488</v>
      </c>
      <c r="I1190" s="47" t="s">
        <v>1601</v>
      </c>
      <c r="J1190" s="47" t="s">
        <v>1599</v>
      </c>
      <c r="K1190" s="47">
        <v>0</v>
      </c>
      <c r="L1190" s="47" t="s">
        <v>1598</v>
      </c>
      <c r="Q1190"/>
      <c r="R1190"/>
    </row>
    <row r="1191" spans="1:18" x14ac:dyDescent="0.35">
      <c r="A1191" s="47">
        <v>1</v>
      </c>
      <c r="B1191" s="47">
        <v>2315</v>
      </c>
      <c r="C1191" s="47" t="s">
        <v>569</v>
      </c>
      <c r="D1191" s="48">
        <v>45488</v>
      </c>
      <c r="E1191" s="48">
        <v>45488</v>
      </c>
      <c r="F1191" s="47">
        <v>1</v>
      </c>
      <c r="G1191" s="49">
        <v>0</v>
      </c>
      <c r="H1191" s="48">
        <v>45488</v>
      </c>
      <c r="I1191" s="47" t="s">
        <v>1601</v>
      </c>
      <c r="J1191" s="47" t="s">
        <v>1599</v>
      </c>
      <c r="K1191" s="47">
        <v>0</v>
      </c>
      <c r="L1191" s="47" t="s">
        <v>1598</v>
      </c>
      <c r="Q1191"/>
      <c r="R1191"/>
    </row>
    <row r="1192" spans="1:18" x14ac:dyDescent="0.35">
      <c r="A1192" s="47">
        <v>1</v>
      </c>
      <c r="B1192" s="47">
        <v>2319</v>
      </c>
      <c r="C1192" s="47" t="s">
        <v>574</v>
      </c>
      <c r="D1192" s="48">
        <v>45488</v>
      </c>
      <c r="E1192" s="48">
        <v>45488</v>
      </c>
      <c r="F1192" s="47">
        <v>1</v>
      </c>
      <c r="G1192" s="49">
        <v>0</v>
      </c>
      <c r="H1192" s="48">
        <v>45488</v>
      </c>
      <c r="I1192" s="47" t="s">
        <v>1601</v>
      </c>
      <c r="J1192" s="47" t="s">
        <v>1599</v>
      </c>
      <c r="K1192" s="47">
        <v>0</v>
      </c>
      <c r="L1192" s="47" t="s">
        <v>1598</v>
      </c>
      <c r="Q1192"/>
      <c r="R1192"/>
    </row>
    <row r="1193" spans="1:18" x14ac:dyDescent="0.35">
      <c r="A1193" s="47">
        <v>1</v>
      </c>
      <c r="B1193" s="47">
        <v>2320</v>
      </c>
      <c r="C1193" s="47" t="s">
        <v>575</v>
      </c>
      <c r="D1193" s="48">
        <v>45488</v>
      </c>
      <c r="E1193" s="48">
        <v>45488</v>
      </c>
      <c r="F1193" s="47">
        <v>1</v>
      </c>
      <c r="G1193" s="49">
        <v>0</v>
      </c>
      <c r="H1193" s="48">
        <v>45488</v>
      </c>
      <c r="I1193" s="47" t="s">
        <v>1601</v>
      </c>
      <c r="J1193" s="47" t="s">
        <v>1599</v>
      </c>
      <c r="K1193" s="47">
        <v>0</v>
      </c>
      <c r="L1193" s="47" t="s">
        <v>1598</v>
      </c>
      <c r="Q1193"/>
      <c r="R1193"/>
    </row>
    <row r="1194" spans="1:18" x14ac:dyDescent="0.35">
      <c r="A1194" s="47">
        <v>1</v>
      </c>
      <c r="B1194" s="47">
        <v>2327</v>
      </c>
      <c r="C1194" s="47" t="s">
        <v>1602</v>
      </c>
      <c r="D1194" s="48">
        <v>45488</v>
      </c>
      <c r="E1194" s="48">
        <v>45488</v>
      </c>
      <c r="F1194" s="47">
        <v>1</v>
      </c>
      <c r="G1194" s="49">
        <v>0</v>
      </c>
      <c r="H1194" s="48">
        <v>45488</v>
      </c>
      <c r="I1194" s="47" t="s">
        <v>1601</v>
      </c>
      <c r="J1194" s="47" t="s">
        <v>1599</v>
      </c>
      <c r="K1194" s="47">
        <v>0</v>
      </c>
      <c r="L1194" s="47" t="s">
        <v>1598</v>
      </c>
      <c r="Q1194"/>
      <c r="R1194"/>
    </row>
    <row r="1195" spans="1:18" x14ac:dyDescent="0.35">
      <c r="A1195" s="47">
        <v>1</v>
      </c>
      <c r="B1195" s="47">
        <v>2336</v>
      </c>
      <c r="C1195" s="47" t="s">
        <v>586</v>
      </c>
      <c r="D1195" s="48">
        <v>45488</v>
      </c>
      <c r="E1195" s="48">
        <v>45488</v>
      </c>
      <c r="F1195" s="47">
        <v>1</v>
      </c>
      <c r="G1195" s="49">
        <v>0</v>
      </c>
      <c r="H1195" s="48">
        <v>45488</v>
      </c>
      <c r="I1195" s="47" t="s">
        <v>1601</v>
      </c>
      <c r="J1195" s="47" t="s">
        <v>1599</v>
      </c>
      <c r="K1195" s="47">
        <v>0</v>
      </c>
      <c r="L1195" s="47" t="s">
        <v>1598</v>
      </c>
      <c r="Q1195"/>
      <c r="R1195"/>
    </row>
    <row r="1196" spans="1:18" x14ac:dyDescent="0.35">
      <c r="A1196" s="47">
        <v>1</v>
      </c>
      <c r="B1196" s="47">
        <v>2340</v>
      </c>
      <c r="C1196" s="47" t="s">
        <v>1609</v>
      </c>
      <c r="D1196" s="48">
        <v>45488</v>
      </c>
      <c r="E1196" s="48">
        <v>45488</v>
      </c>
      <c r="F1196" s="47">
        <v>1</v>
      </c>
      <c r="G1196" s="49">
        <v>0</v>
      </c>
      <c r="H1196" s="48">
        <v>45488</v>
      </c>
      <c r="I1196" s="47" t="s">
        <v>1601</v>
      </c>
      <c r="J1196" s="47" t="s">
        <v>1599</v>
      </c>
      <c r="K1196" s="47">
        <v>0</v>
      </c>
      <c r="L1196" s="47" t="s">
        <v>1598</v>
      </c>
      <c r="Q1196"/>
      <c r="R1196"/>
    </row>
    <row r="1197" spans="1:18" x14ac:dyDescent="0.35">
      <c r="A1197" s="47">
        <v>1</v>
      </c>
      <c r="B1197" s="47">
        <v>2342</v>
      </c>
      <c r="C1197" s="47" t="s">
        <v>592</v>
      </c>
      <c r="D1197" s="48">
        <v>45488</v>
      </c>
      <c r="E1197" s="48">
        <v>45488</v>
      </c>
      <c r="F1197" s="47">
        <v>1</v>
      </c>
      <c r="G1197" s="49">
        <v>0</v>
      </c>
      <c r="H1197" s="48">
        <v>45488</v>
      </c>
      <c r="I1197" s="47" t="s">
        <v>1601</v>
      </c>
      <c r="J1197" s="47" t="s">
        <v>1599</v>
      </c>
      <c r="K1197" s="47">
        <v>0</v>
      </c>
      <c r="L1197" s="47" t="s">
        <v>1598</v>
      </c>
      <c r="Q1197"/>
      <c r="R1197"/>
    </row>
    <row r="1198" spans="1:18" x14ac:dyDescent="0.35">
      <c r="A1198" s="47">
        <v>1</v>
      </c>
      <c r="B1198" s="47">
        <v>2381</v>
      </c>
      <c r="C1198" s="47" t="s">
        <v>630</v>
      </c>
      <c r="D1198" s="48">
        <v>45488</v>
      </c>
      <c r="E1198" s="48">
        <v>45488</v>
      </c>
      <c r="F1198" s="47">
        <v>1</v>
      </c>
      <c r="G1198" s="49">
        <v>0</v>
      </c>
      <c r="H1198" s="48">
        <v>45488</v>
      </c>
      <c r="I1198" s="47" t="s">
        <v>1601</v>
      </c>
      <c r="J1198" s="47" t="s">
        <v>1599</v>
      </c>
      <c r="K1198" s="47">
        <v>0</v>
      </c>
      <c r="L1198" s="47" t="s">
        <v>1598</v>
      </c>
      <c r="Q1198"/>
      <c r="R1198"/>
    </row>
    <row r="1199" spans="1:18" x14ac:dyDescent="0.35">
      <c r="A1199" s="47">
        <v>1</v>
      </c>
      <c r="B1199" s="47">
        <v>2393</v>
      </c>
      <c r="C1199" s="47" t="s">
        <v>642</v>
      </c>
      <c r="D1199" s="48">
        <v>45488</v>
      </c>
      <c r="E1199" s="48">
        <v>45488</v>
      </c>
      <c r="F1199" s="47">
        <v>1</v>
      </c>
      <c r="G1199" s="49">
        <v>0</v>
      </c>
      <c r="H1199" s="48">
        <v>45488</v>
      </c>
      <c r="I1199" s="47" t="s">
        <v>1601</v>
      </c>
      <c r="J1199" s="47" t="s">
        <v>1599</v>
      </c>
      <c r="K1199" s="47">
        <v>0</v>
      </c>
      <c r="L1199" s="47" t="s">
        <v>1598</v>
      </c>
      <c r="Q1199"/>
      <c r="R1199"/>
    </row>
    <row r="1200" spans="1:18" x14ac:dyDescent="0.35">
      <c r="A1200" s="47">
        <v>1</v>
      </c>
      <c r="B1200" s="47">
        <v>2397</v>
      </c>
      <c r="C1200" s="47" t="s">
        <v>645</v>
      </c>
      <c r="D1200" s="48">
        <v>45488</v>
      </c>
      <c r="E1200" s="48">
        <v>45488</v>
      </c>
      <c r="F1200" s="47">
        <v>1</v>
      </c>
      <c r="G1200" s="49">
        <v>0</v>
      </c>
      <c r="H1200" s="48">
        <v>45488</v>
      </c>
      <c r="I1200" s="47" t="s">
        <v>1601</v>
      </c>
      <c r="J1200" s="47" t="s">
        <v>1599</v>
      </c>
      <c r="K1200" s="47">
        <v>0</v>
      </c>
      <c r="L1200" s="47" t="s">
        <v>1598</v>
      </c>
      <c r="Q1200"/>
      <c r="R1200"/>
    </row>
    <row r="1201" spans="1:18" x14ac:dyDescent="0.35">
      <c r="A1201" s="47">
        <v>1</v>
      </c>
      <c r="B1201" s="47">
        <v>2403</v>
      </c>
      <c r="C1201" s="47" t="s">
        <v>651</v>
      </c>
      <c r="D1201" s="48">
        <v>45487</v>
      </c>
      <c r="E1201" s="48">
        <v>45487</v>
      </c>
      <c r="F1201" s="47">
        <v>1</v>
      </c>
      <c r="G1201" s="49">
        <v>0</v>
      </c>
      <c r="H1201" s="48">
        <v>45487</v>
      </c>
      <c r="I1201" s="47" t="s">
        <v>1601</v>
      </c>
      <c r="J1201" s="47" t="s">
        <v>1599</v>
      </c>
      <c r="K1201" s="47">
        <v>0</v>
      </c>
      <c r="L1201" s="47" t="s">
        <v>1598</v>
      </c>
      <c r="Q1201"/>
      <c r="R1201"/>
    </row>
    <row r="1202" spans="1:18" x14ac:dyDescent="0.35">
      <c r="A1202" s="47">
        <v>1</v>
      </c>
      <c r="B1202" s="47">
        <v>2603</v>
      </c>
      <c r="C1202" s="47" t="s">
        <v>811</v>
      </c>
      <c r="D1202" s="48">
        <v>45488</v>
      </c>
      <c r="E1202" s="48">
        <v>45488</v>
      </c>
      <c r="F1202" s="47">
        <v>1</v>
      </c>
      <c r="G1202" s="49">
        <v>0</v>
      </c>
      <c r="H1202" s="48">
        <v>45488</v>
      </c>
      <c r="I1202" s="47" t="s">
        <v>1601</v>
      </c>
      <c r="J1202" s="47" t="s">
        <v>1599</v>
      </c>
      <c r="K1202" s="47">
        <v>0</v>
      </c>
      <c r="L1202" s="47" t="s">
        <v>1598</v>
      </c>
      <c r="Q1202"/>
      <c r="R1202"/>
    </row>
    <row r="1203" spans="1:18" x14ac:dyDescent="0.35">
      <c r="A1203" s="47">
        <v>1</v>
      </c>
      <c r="B1203" s="47">
        <v>2716</v>
      </c>
      <c r="C1203" s="47" t="s">
        <v>832</v>
      </c>
      <c r="D1203" s="48">
        <v>45488</v>
      </c>
      <c r="E1203" s="48">
        <v>45488</v>
      </c>
      <c r="F1203" s="47">
        <v>1</v>
      </c>
      <c r="G1203" s="49">
        <v>0</v>
      </c>
      <c r="H1203" s="48">
        <v>45488</v>
      </c>
      <c r="I1203" s="47" t="s">
        <v>1601</v>
      </c>
      <c r="J1203" s="47" t="s">
        <v>1599</v>
      </c>
      <c r="K1203" s="47">
        <v>0</v>
      </c>
      <c r="L1203" s="47" t="s">
        <v>1598</v>
      </c>
      <c r="Q1203"/>
      <c r="R1203"/>
    </row>
    <row r="1204" spans="1:18" x14ac:dyDescent="0.35">
      <c r="A1204" s="47">
        <v>1</v>
      </c>
      <c r="B1204" s="47">
        <v>2770</v>
      </c>
      <c r="C1204" s="47" t="s">
        <v>874</v>
      </c>
      <c r="D1204" s="48">
        <v>45488</v>
      </c>
      <c r="E1204" s="48">
        <v>45488</v>
      </c>
      <c r="F1204" s="47">
        <v>1</v>
      </c>
      <c r="G1204" s="49">
        <v>0</v>
      </c>
      <c r="H1204" s="48">
        <v>45488</v>
      </c>
      <c r="I1204" s="47" t="s">
        <v>1601</v>
      </c>
      <c r="J1204" s="47" t="s">
        <v>1599</v>
      </c>
      <c r="K1204" s="47">
        <v>0</v>
      </c>
      <c r="L1204" s="47" t="s">
        <v>1598</v>
      </c>
      <c r="Q1204"/>
      <c r="R1204"/>
    </row>
    <row r="1205" spans="1:18" x14ac:dyDescent="0.35">
      <c r="A1205" s="47">
        <v>1</v>
      </c>
      <c r="B1205" s="47">
        <v>2776</v>
      </c>
      <c r="C1205" s="47" t="s">
        <v>883</v>
      </c>
      <c r="D1205" s="48">
        <v>45488</v>
      </c>
      <c r="E1205" s="48">
        <v>45488</v>
      </c>
      <c r="F1205" s="47">
        <v>1</v>
      </c>
      <c r="G1205" s="49">
        <v>0</v>
      </c>
      <c r="H1205" s="48">
        <v>45488</v>
      </c>
      <c r="I1205" s="47" t="s">
        <v>1601</v>
      </c>
      <c r="J1205" s="47" t="s">
        <v>1599</v>
      </c>
      <c r="K1205" s="47">
        <v>0</v>
      </c>
      <c r="L1205" s="47" t="s">
        <v>1598</v>
      </c>
      <c r="Q1205"/>
      <c r="R1205"/>
    </row>
    <row r="1206" spans="1:18" x14ac:dyDescent="0.35">
      <c r="A1206" s="47">
        <v>1</v>
      </c>
      <c r="B1206" s="47">
        <v>3183</v>
      </c>
      <c r="C1206" s="47" t="s">
        <v>1461</v>
      </c>
      <c r="D1206" s="48">
        <v>45488</v>
      </c>
      <c r="E1206" s="48">
        <v>45488</v>
      </c>
      <c r="F1206" s="47">
        <v>1</v>
      </c>
      <c r="G1206" s="49">
        <v>0</v>
      </c>
      <c r="H1206" s="48">
        <v>45488</v>
      </c>
      <c r="I1206" s="47" t="s">
        <v>1601</v>
      </c>
      <c r="J1206" s="47" t="s">
        <v>1599</v>
      </c>
      <c r="K1206" s="47">
        <v>0</v>
      </c>
      <c r="L1206" s="47" t="s">
        <v>1598</v>
      </c>
      <c r="Q1206"/>
      <c r="R1206"/>
    </row>
    <row r="1207" spans="1:18" x14ac:dyDescent="0.35">
      <c r="A1207" s="47">
        <v>1</v>
      </c>
      <c r="B1207" s="47">
        <v>4126</v>
      </c>
      <c r="C1207" s="47" t="s">
        <v>1123</v>
      </c>
      <c r="D1207" s="48">
        <v>45488</v>
      </c>
      <c r="E1207" s="48">
        <v>45488</v>
      </c>
      <c r="F1207" s="47">
        <v>1</v>
      </c>
      <c r="G1207" s="49">
        <v>0</v>
      </c>
      <c r="H1207" s="48">
        <v>45488</v>
      </c>
      <c r="I1207" s="47" t="s">
        <v>1601</v>
      </c>
      <c r="J1207" s="47" t="s">
        <v>1599</v>
      </c>
      <c r="K1207" s="47">
        <v>0</v>
      </c>
      <c r="L1207" s="47" t="s">
        <v>1598</v>
      </c>
      <c r="Q1207"/>
      <c r="R1207"/>
    </row>
    <row r="1208" spans="1:18" x14ac:dyDescent="0.35">
      <c r="A1208" s="47">
        <v>1</v>
      </c>
      <c r="B1208" s="47">
        <v>4144</v>
      </c>
      <c r="C1208" s="47" t="s">
        <v>1136</v>
      </c>
      <c r="D1208" s="48">
        <v>45488</v>
      </c>
      <c r="E1208" s="48">
        <v>45488</v>
      </c>
      <c r="F1208" s="47">
        <v>1</v>
      </c>
      <c r="G1208" s="49">
        <v>0</v>
      </c>
      <c r="H1208" s="48">
        <v>45488</v>
      </c>
      <c r="I1208" s="47" t="s">
        <v>1601</v>
      </c>
      <c r="J1208" s="47" t="s">
        <v>1599</v>
      </c>
      <c r="K1208" s="47">
        <v>0</v>
      </c>
      <c r="L1208" s="47" t="s">
        <v>1598</v>
      </c>
      <c r="Q1208"/>
      <c r="R1208"/>
    </row>
    <row r="1209" spans="1:18" x14ac:dyDescent="0.35">
      <c r="A1209" s="47">
        <v>1</v>
      </c>
      <c r="B1209" s="47">
        <v>4208</v>
      </c>
      <c r="C1209" s="47" t="s">
        <v>1149</v>
      </c>
      <c r="D1209" s="48">
        <v>45488</v>
      </c>
      <c r="E1209" s="48">
        <v>45488</v>
      </c>
      <c r="F1209" s="47">
        <v>1</v>
      </c>
      <c r="G1209" s="49">
        <v>0</v>
      </c>
      <c r="H1209" s="48">
        <v>45488</v>
      </c>
      <c r="I1209" s="47" t="s">
        <v>1601</v>
      </c>
      <c r="J1209" s="47" t="s">
        <v>1599</v>
      </c>
      <c r="K1209" s="47">
        <v>0</v>
      </c>
      <c r="L1209" s="47" t="s">
        <v>1598</v>
      </c>
      <c r="Q1209"/>
      <c r="R1209"/>
    </row>
    <row r="1210" spans="1:18" x14ac:dyDescent="0.35">
      <c r="A1210" s="47">
        <v>1</v>
      </c>
      <c r="B1210" s="47">
        <v>4223</v>
      </c>
      <c r="C1210" s="47" t="s">
        <v>1163</v>
      </c>
      <c r="D1210" s="48">
        <v>45488</v>
      </c>
      <c r="E1210" s="48">
        <v>45488</v>
      </c>
      <c r="F1210" s="47">
        <v>1</v>
      </c>
      <c r="G1210" s="49">
        <v>0</v>
      </c>
      <c r="H1210" s="48">
        <v>45488</v>
      </c>
      <c r="I1210" s="47" t="s">
        <v>1601</v>
      </c>
      <c r="J1210" s="47" t="s">
        <v>1599</v>
      </c>
      <c r="K1210" s="47">
        <v>0</v>
      </c>
      <c r="L1210" s="47" t="s">
        <v>1598</v>
      </c>
      <c r="Q1210"/>
      <c r="R1210"/>
    </row>
    <row r="1211" spans="1:18" x14ac:dyDescent="0.35">
      <c r="A1211" s="47">
        <v>1</v>
      </c>
      <c r="B1211" s="47">
        <v>4239</v>
      </c>
      <c r="C1211" s="47" t="s">
        <v>1175</v>
      </c>
      <c r="D1211" s="48">
        <v>45488</v>
      </c>
      <c r="E1211" s="48">
        <v>45488</v>
      </c>
      <c r="F1211" s="47">
        <v>1</v>
      </c>
      <c r="G1211" s="49">
        <v>0</v>
      </c>
      <c r="H1211" s="48">
        <v>45488</v>
      </c>
      <c r="I1211" s="47" t="s">
        <v>1601</v>
      </c>
      <c r="J1211" s="47" t="s">
        <v>1599</v>
      </c>
      <c r="K1211" s="47">
        <v>0</v>
      </c>
      <c r="L1211" s="47" t="s">
        <v>1598</v>
      </c>
      <c r="Q1211"/>
      <c r="R1211"/>
    </row>
    <row r="1212" spans="1:18" x14ac:dyDescent="0.35">
      <c r="A1212" s="47">
        <v>1</v>
      </c>
      <c r="B1212" s="47">
        <v>4420</v>
      </c>
      <c r="C1212" s="47" t="s">
        <v>1187</v>
      </c>
      <c r="D1212" s="48">
        <v>45483</v>
      </c>
      <c r="E1212" s="48">
        <v>45483</v>
      </c>
      <c r="F1212" s="47">
        <v>1</v>
      </c>
      <c r="G1212" s="49">
        <v>0</v>
      </c>
      <c r="H1212" s="48">
        <v>45483</v>
      </c>
      <c r="I1212" s="47" t="s">
        <v>1601</v>
      </c>
      <c r="J1212" s="47" t="s">
        <v>1599</v>
      </c>
      <c r="K1212" s="47">
        <v>0</v>
      </c>
      <c r="L1212" s="47" t="s">
        <v>1598</v>
      </c>
      <c r="Q1212"/>
      <c r="R1212"/>
    </row>
    <row r="1213" spans="1:18" x14ac:dyDescent="0.35">
      <c r="A1213" s="47">
        <v>1</v>
      </c>
      <c r="B1213" s="47">
        <v>2165</v>
      </c>
      <c r="C1213" s="47" t="s">
        <v>463</v>
      </c>
      <c r="D1213" s="48">
        <v>45487</v>
      </c>
      <c r="E1213" s="48">
        <v>45487</v>
      </c>
      <c r="F1213" s="47">
        <v>2</v>
      </c>
      <c r="G1213" s="49">
        <v>0</v>
      </c>
      <c r="H1213" s="48">
        <v>45488</v>
      </c>
      <c r="I1213" s="47" t="s">
        <v>1601</v>
      </c>
      <c r="J1213" s="47" t="s">
        <v>1599</v>
      </c>
      <c r="K1213" s="47">
        <v>0</v>
      </c>
      <c r="L1213" s="47" t="s">
        <v>1598</v>
      </c>
      <c r="Q1213"/>
      <c r="R1213"/>
    </row>
    <row r="1214" spans="1:18" x14ac:dyDescent="0.35">
      <c r="A1214" s="47">
        <v>1</v>
      </c>
      <c r="B1214" s="47">
        <v>2209</v>
      </c>
      <c r="C1214" s="47" t="s">
        <v>493</v>
      </c>
      <c r="D1214" s="48">
        <v>45487</v>
      </c>
      <c r="E1214" s="48">
        <v>45487</v>
      </c>
      <c r="F1214" s="47">
        <v>2</v>
      </c>
      <c r="G1214" s="49">
        <v>0</v>
      </c>
      <c r="H1214" s="48">
        <v>45488</v>
      </c>
      <c r="I1214" s="47" t="s">
        <v>1601</v>
      </c>
      <c r="J1214" s="47" t="s">
        <v>1599</v>
      </c>
      <c r="K1214" s="47">
        <v>0</v>
      </c>
      <c r="L1214" s="47" t="s">
        <v>1598</v>
      </c>
      <c r="Q1214"/>
      <c r="R1214"/>
    </row>
    <row r="1215" spans="1:18" x14ac:dyDescent="0.35">
      <c r="A1215" s="47">
        <v>1</v>
      </c>
      <c r="B1215" s="47">
        <v>2290</v>
      </c>
      <c r="C1215" s="47" t="s">
        <v>545</v>
      </c>
      <c r="D1215" s="48">
        <v>45487</v>
      </c>
      <c r="E1215" s="48">
        <v>45487</v>
      </c>
      <c r="F1215" s="47">
        <v>2</v>
      </c>
      <c r="G1215" s="49">
        <v>0</v>
      </c>
      <c r="H1215" s="48">
        <v>45488</v>
      </c>
      <c r="I1215" s="47" t="s">
        <v>1601</v>
      </c>
      <c r="J1215" s="47" t="s">
        <v>1599</v>
      </c>
      <c r="K1215" s="47">
        <v>0</v>
      </c>
      <c r="L1215" s="47" t="s">
        <v>1598</v>
      </c>
      <c r="Q1215"/>
      <c r="R1215"/>
    </row>
    <row r="1216" spans="1:18" x14ac:dyDescent="0.35">
      <c r="A1216" s="47">
        <v>1</v>
      </c>
      <c r="B1216" s="47">
        <v>2001</v>
      </c>
      <c r="C1216" s="47" t="s">
        <v>274</v>
      </c>
      <c r="D1216" s="48">
        <v>45488</v>
      </c>
      <c r="E1216" s="48">
        <v>45488</v>
      </c>
      <c r="F1216" s="47">
        <v>1</v>
      </c>
      <c r="G1216" s="49">
        <v>0</v>
      </c>
      <c r="H1216" s="48">
        <v>45488</v>
      </c>
      <c r="I1216" s="47" t="s">
        <v>1600</v>
      </c>
      <c r="J1216" s="47" t="s">
        <v>1599</v>
      </c>
      <c r="K1216" s="47">
        <v>0</v>
      </c>
      <c r="L1216" s="47" t="s">
        <v>1598</v>
      </c>
      <c r="Q1216"/>
      <c r="R1216"/>
    </row>
    <row r="1217" spans="1:18" x14ac:dyDescent="0.35">
      <c r="A1217" s="47">
        <v>1</v>
      </c>
      <c r="B1217" s="47">
        <v>2090</v>
      </c>
      <c r="C1217" s="47" t="s">
        <v>384</v>
      </c>
      <c r="D1217" s="48">
        <v>45488</v>
      </c>
      <c r="E1217" s="48">
        <v>45488</v>
      </c>
      <c r="F1217" s="47">
        <v>1</v>
      </c>
      <c r="G1217" s="49">
        <v>0</v>
      </c>
      <c r="H1217" s="48">
        <v>45488</v>
      </c>
      <c r="I1217" s="47" t="s">
        <v>1600</v>
      </c>
      <c r="J1217" s="47" t="s">
        <v>1599</v>
      </c>
      <c r="K1217" s="47">
        <v>0</v>
      </c>
      <c r="L1217" s="47" t="s">
        <v>1598</v>
      </c>
      <c r="Q1217"/>
      <c r="R1217"/>
    </row>
    <row r="1218" spans="1:18" x14ac:dyDescent="0.35">
      <c r="A1218" s="47">
        <v>1</v>
      </c>
      <c r="B1218" s="47">
        <v>2092</v>
      </c>
      <c r="C1218" s="47" t="s">
        <v>386</v>
      </c>
      <c r="D1218" s="48">
        <v>45488</v>
      </c>
      <c r="E1218" s="48">
        <v>45488</v>
      </c>
      <c r="F1218" s="47">
        <v>1</v>
      </c>
      <c r="G1218" s="49">
        <v>0</v>
      </c>
      <c r="H1218" s="48">
        <v>45488</v>
      </c>
      <c r="I1218" s="47" t="s">
        <v>1600</v>
      </c>
      <c r="J1218" s="47" t="s">
        <v>1599</v>
      </c>
      <c r="K1218" s="47">
        <v>0</v>
      </c>
      <c r="L1218" s="47" t="s">
        <v>1598</v>
      </c>
      <c r="Q1218"/>
      <c r="R1218"/>
    </row>
    <row r="1219" spans="1:18" x14ac:dyDescent="0.35">
      <c r="A1219" s="47">
        <v>1</v>
      </c>
      <c r="B1219" s="47">
        <v>2115</v>
      </c>
      <c r="C1219" s="47" t="s">
        <v>410</v>
      </c>
      <c r="D1219" s="48">
        <v>45488</v>
      </c>
      <c r="E1219" s="48">
        <v>45488</v>
      </c>
      <c r="F1219" s="47">
        <v>1</v>
      </c>
      <c r="G1219" s="49">
        <v>0</v>
      </c>
      <c r="H1219" s="48">
        <v>45488</v>
      </c>
      <c r="I1219" s="47" t="s">
        <v>1600</v>
      </c>
      <c r="J1219" s="47" t="s">
        <v>1599</v>
      </c>
      <c r="K1219" s="47">
        <v>0</v>
      </c>
      <c r="L1219" s="47" t="s">
        <v>1598</v>
      </c>
      <c r="Q1219"/>
      <c r="R1219"/>
    </row>
    <row r="1220" spans="1:18" x14ac:dyDescent="0.35">
      <c r="A1220" s="47">
        <v>1</v>
      </c>
      <c r="B1220" s="47">
        <v>2388</v>
      </c>
      <c r="C1220" s="47" t="s">
        <v>637</v>
      </c>
      <c r="D1220" s="48">
        <v>45489</v>
      </c>
      <c r="E1220" s="48">
        <v>45489</v>
      </c>
      <c r="F1220" s="47">
        <v>1</v>
      </c>
      <c r="G1220" s="49">
        <v>0</v>
      </c>
      <c r="H1220" s="48">
        <v>45489</v>
      </c>
      <c r="I1220" s="47" t="s">
        <v>1600</v>
      </c>
      <c r="J1220" s="47" t="s">
        <v>1599</v>
      </c>
      <c r="L1220" s="47" t="s">
        <v>1598</v>
      </c>
      <c r="Q1220"/>
      <c r="R1220"/>
    </row>
    <row r="1221" spans="1:18" x14ac:dyDescent="0.35">
      <c r="A1221" s="47">
        <v>1</v>
      </c>
      <c r="B1221" s="47">
        <v>2124</v>
      </c>
      <c r="C1221" s="47" t="s">
        <v>418</v>
      </c>
      <c r="D1221" s="48">
        <v>45489</v>
      </c>
      <c r="E1221" s="48">
        <v>45489</v>
      </c>
      <c r="F1221" s="47">
        <v>1</v>
      </c>
      <c r="G1221" s="49">
        <v>0</v>
      </c>
      <c r="H1221" s="48">
        <v>45489</v>
      </c>
      <c r="I1221" s="47" t="s">
        <v>1600</v>
      </c>
      <c r="J1221" s="47" t="s">
        <v>1599</v>
      </c>
      <c r="L1221" s="47" t="s">
        <v>1598</v>
      </c>
      <c r="Q1221"/>
      <c r="R1221"/>
    </row>
    <row r="1222" spans="1:18" x14ac:dyDescent="0.35">
      <c r="A1222" s="47">
        <v>1</v>
      </c>
      <c r="B1222" s="47">
        <v>1175</v>
      </c>
      <c r="C1222" s="47" t="s">
        <v>119</v>
      </c>
      <c r="D1222" s="48">
        <v>45504</v>
      </c>
      <c r="E1222" s="48">
        <v>45504</v>
      </c>
      <c r="F1222" s="47">
        <v>1</v>
      </c>
      <c r="G1222" s="49">
        <v>0</v>
      </c>
      <c r="H1222" s="48">
        <v>45504</v>
      </c>
      <c r="I1222" s="47" t="s">
        <v>1604</v>
      </c>
      <c r="J1222" s="47" t="s">
        <v>1603</v>
      </c>
      <c r="K1222" s="47">
        <v>0</v>
      </c>
      <c r="L1222" s="47" t="s">
        <v>1598</v>
      </c>
      <c r="Q1222"/>
      <c r="R1222"/>
    </row>
    <row r="1223" spans="1:18" x14ac:dyDescent="0.35">
      <c r="A1223" s="47">
        <v>1</v>
      </c>
      <c r="B1223" s="47">
        <v>1219</v>
      </c>
      <c r="C1223" s="47" t="s">
        <v>181</v>
      </c>
      <c r="D1223" s="48">
        <v>45502</v>
      </c>
      <c r="E1223" s="48">
        <v>45502</v>
      </c>
      <c r="F1223" s="47">
        <v>3</v>
      </c>
      <c r="G1223" s="49">
        <v>0</v>
      </c>
      <c r="H1223" s="48">
        <v>45504</v>
      </c>
      <c r="I1223" s="47" t="s">
        <v>1604</v>
      </c>
      <c r="J1223" s="47" t="s">
        <v>1603</v>
      </c>
      <c r="K1223" s="47">
        <v>0</v>
      </c>
      <c r="L1223" s="47" t="s">
        <v>1598</v>
      </c>
      <c r="Q1223"/>
      <c r="R1223"/>
    </row>
    <row r="1224" spans="1:18" x14ac:dyDescent="0.35">
      <c r="A1224" s="47">
        <v>1</v>
      </c>
      <c r="B1224" s="47">
        <v>1105</v>
      </c>
      <c r="C1224" s="47" t="s">
        <v>48</v>
      </c>
      <c r="D1224" s="48">
        <v>45500</v>
      </c>
      <c r="E1224" s="48">
        <v>45500</v>
      </c>
      <c r="F1224" s="47">
        <v>5</v>
      </c>
      <c r="G1224" s="49">
        <v>0</v>
      </c>
      <c r="H1224" s="48">
        <v>45504</v>
      </c>
      <c r="I1224" s="47" t="s">
        <v>1604</v>
      </c>
      <c r="J1224" s="47" t="s">
        <v>1603</v>
      </c>
      <c r="K1224" s="47">
        <v>0</v>
      </c>
      <c r="L1224" s="47" t="s">
        <v>1598</v>
      </c>
      <c r="Q1224"/>
      <c r="R1224"/>
    </row>
    <row r="1225" spans="1:18" x14ac:dyDescent="0.35">
      <c r="A1225" s="47">
        <v>1</v>
      </c>
      <c r="B1225" s="47">
        <v>1146</v>
      </c>
      <c r="C1225" s="47" t="s">
        <v>92</v>
      </c>
      <c r="D1225" s="48">
        <v>45504</v>
      </c>
      <c r="E1225" s="48">
        <v>45504</v>
      </c>
      <c r="F1225" s="47">
        <v>1</v>
      </c>
      <c r="G1225" s="49">
        <v>0</v>
      </c>
      <c r="H1225" s="48">
        <v>45504</v>
      </c>
      <c r="I1225" s="47" t="s">
        <v>1601</v>
      </c>
      <c r="J1225" s="47" t="s">
        <v>1603</v>
      </c>
      <c r="K1225" s="47">
        <v>0</v>
      </c>
      <c r="L1225" s="47" t="s">
        <v>1598</v>
      </c>
      <c r="Q1225"/>
      <c r="R1225"/>
    </row>
    <row r="1226" spans="1:18" x14ac:dyDescent="0.35">
      <c r="A1226" s="47">
        <v>1</v>
      </c>
      <c r="B1226" s="47">
        <v>1160</v>
      </c>
      <c r="C1226" s="47" t="s">
        <v>103</v>
      </c>
      <c r="D1226" s="48">
        <v>45504</v>
      </c>
      <c r="E1226" s="48">
        <v>45504</v>
      </c>
      <c r="F1226" s="47">
        <v>1</v>
      </c>
      <c r="G1226" s="49">
        <v>0</v>
      </c>
      <c r="H1226" s="48">
        <v>45504</v>
      </c>
      <c r="I1226" s="47" t="s">
        <v>1601</v>
      </c>
      <c r="J1226" s="47" t="s">
        <v>1603</v>
      </c>
      <c r="K1226" s="47">
        <v>0</v>
      </c>
      <c r="L1226" s="47" t="s">
        <v>1598</v>
      </c>
      <c r="Q1226"/>
      <c r="R1226"/>
    </row>
    <row r="1227" spans="1:18" x14ac:dyDescent="0.35">
      <c r="A1227" s="47">
        <v>1</v>
      </c>
      <c r="B1227" s="47">
        <v>1170</v>
      </c>
      <c r="C1227" s="47" t="s">
        <v>115</v>
      </c>
      <c r="D1227" s="48">
        <v>45504</v>
      </c>
      <c r="E1227" s="48">
        <v>45504</v>
      </c>
      <c r="F1227" s="47">
        <v>1</v>
      </c>
      <c r="G1227" s="49">
        <v>0</v>
      </c>
      <c r="H1227" s="48">
        <v>45504</v>
      </c>
      <c r="I1227" s="47" t="s">
        <v>1601</v>
      </c>
      <c r="J1227" s="47" t="s">
        <v>1603</v>
      </c>
      <c r="K1227" s="47">
        <v>0</v>
      </c>
      <c r="L1227" s="47" t="s">
        <v>1598</v>
      </c>
      <c r="Q1227"/>
      <c r="R1227"/>
    </row>
    <row r="1228" spans="1:18" x14ac:dyDescent="0.35">
      <c r="A1228" s="47">
        <v>1</v>
      </c>
      <c r="B1228" s="47">
        <v>1199</v>
      </c>
      <c r="C1228" s="47" t="s">
        <v>149</v>
      </c>
      <c r="D1228" s="48">
        <v>45504</v>
      </c>
      <c r="E1228" s="48">
        <v>45504</v>
      </c>
      <c r="F1228" s="47">
        <v>1</v>
      </c>
      <c r="G1228" s="49">
        <v>0</v>
      </c>
      <c r="H1228" s="48">
        <v>45504</v>
      </c>
      <c r="I1228" s="47" t="s">
        <v>1601</v>
      </c>
      <c r="J1228" s="47" t="s">
        <v>1603</v>
      </c>
      <c r="K1228" s="47">
        <v>0</v>
      </c>
      <c r="L1228" s="47" t="s">
        <v>1598</v>
      </c>
      <c r="Q1228"/>
      <c r="R1228"/>
    </row>
    <row r="1229" spans="1:18" x14ac:dyDescent="0.35">
      <c r="A1229" s="47">
        <v>1</v>
      </c>
      <c r="B1229" s="47">
        <v>1207</v>
      </c>
      <c r="C1229" s="47" t="s">
        <v>160</v>
      </c>
      <c r="D1229" s="48">
        <v>45503</v>
      </c>
      <c r="E1229" s="48">
        <v>45503</v>
      </c>
      <c r="F1229" s="47">
        <v>1</v>
      </c>
      <c r="G1229" s="49">
        <v>0</v>
      </c>
      <c r="H1229" s="48">
        <v>45503</v>
      </c>
      <c r="I1229" s="47" t="s">
        <v>1601</v>
      </c>
      <c r="J1229" s="47" t="s">
        <v>1603</v>
      </c>
      <c r="K1229" s="47">
        <v>0</v>
      </c>
      <c r="L1229" s="47" t="s">
        <v>1598</v>
      </c>
      <c r="Q1229"/>
      <c r="R1229"/>
    </row>
    <row r="1230" spans="1:18" x14ac:dyDescent="0.35">
      <c r="A1230" s="47">
        <v>1</v>
      </c>
      <c r="B1230" s="47">
        <v>1212</v>
      </c>
      <c r="C1230" s="47" t="s">
        <v>1568</v>
      </c>
      <c r="D1230" s="48">
        <v>45504</v>
      </c>
      <c r="E1230" s="48">
        <v>45504</v>
      </c>
      <c r="F1230" s="47">
        <v>1</v>
      </c>
      <c r="G1230" s="49">
        <v>0</v>
      </c>
      <c r="H1230" s="48">
        <v>45504</v>
      </c>
      <c r="I1230" s="47" t="s">
        <v>1601</v>
      </c>
      <c r="J1230" s="47" t="s">
        <v>1603</v>
      </c>
      <c r="K1230" s="47">
        <v>0</v>
      </c>
      <c r="L1230" s="47" t="s">
        <v>1598</v>
      </c>
      <c r="Q1230"/>
      <c r="R1230"/>
    </row>
    <row r="1231" spans="1:18" x14ac:dyDescent="0.35">
      <c r="A1231" s="47">
        <v>1</v>
      </c>
      <c r="B1231" s="47">
        <v>1217</v>
      </c>
      <c r="C1231" s="47" t="s">
        <v>177</v>
      </c>
      <c r="D1231" s="48">
        <v>45504</v>
      </c>
      <c r="E1231" s="48">
        <v>45504</v>
      </c>
      <c r="F1231" s="47">
        <v>1</v>
      </c>
      <c r="G1231" s="49">
        <v>0</v>
      </c>
      <c r="H1231" s="48">
        <v>45504</v>
      </c>
      <c r="I1231" s="47" t="s">
        <v>1601</v>
      </c>
      <c r="J1231" s="47" t="s">
        <v>1603</v>
      </c>
      <c r="K1231" s="47">
        <v>0</v>
      </c>
      <c r="L1231" s="47" t="s">
        <v>1598</v>
      </c>
      <c r="Q1231"/>
      <c r="R1231"/>
    </row>
    <row r="1232" spans="1:18" x14ac:dyDescent="0.35">
      <c r="A1232" s="47">
        <v>1</v>
      </c>
      <c r="B1232" s="47">
        <v>1219</v>
      </c>
      <c r="C1232" s="47" t="s">
        <v>181</v>
      </c>
      <c r="D1232" s="48">
        <v>45501</v>
      </c>
      <c r="E1232" s="48">
        <v>45501</v>
      </c>
      <c r="F1232" s="47">
        <v>1</v>
      </c>
      <c r="G1232" s="49">
        <v>0</v>
      </c>
      <c r="H1232" s="48">
        <v>45501</v>
      </c>
      <c r="I1232" s="47" t="s">
        <v>1601</v>
      </c>
      <c r="J1232" s="47" t="s">
        <v>1603</v>
      </c>
      <c r="K1232" s="47">
        <v>0</v>
      </c>
      <c r="L1232" s="47" t="s">
        <v>1598</v>
      </c>
      <c r="Q1232"/>
      <c r="R1232"/>
    </row>
    <row r="1233" spans="1:18" x14ac:dyDescent="0.35">
      <c r="A1233" s="47">
        <v>1</v>
      </c>
      <c r="B1233" s="47">
        <v>1222</v>
      </c>
      <c r="C1233" s="47" t="s">
        <v>183</v>
      </c>
      <c r="D1233" s="48">
        <v>45504</v>
      </c>
      <c r="E1233" s="48">
        <v>45504</v>
      </c>
      <c r="F1233" s="47">
        <v>1</v>
      </c>
      <c r="G1233" s="49">
        <v>0</v>
      </c>
      <c r="H1233" s="48">
        <v>45504</v>
      </c>
      <c r="I1233" s="47" t="s">
        <v>1601</v>
      </c>
      <c r="J1233" s="47" t="s">
        <v>1603</v>
      </c>
      <c r="K1233" s="47">
        <v>0</v>
      </c>
      <c r="L1233" s="47" t="s">
        <v>1598</v>
      </c>
      <c r="Q1233"/>
      <c r="R1233"/>
    </row>
    <row r="1234" spans="1:18" x14ac:dyDescent="0.35">
      <c r="A1234" s="47">
        <v>1</v>
      </c>
      <c r="B1234" s="47">
        <v>1343</v>
      </c>
      <c r="C1234" s="47" t="s">
        <v>237</v>
      </c>
      <c r="D1234" s="48">
        <v>45504</v>
      </c>
      <c r="E1234" s="48">
        <v>45504</v>
      </c>
      <c r="F1234" s="47">
        <v>1</v>
      </c>
      <c r="G1234" s="49">
        <v>0</v>
      </c>
      <c r="H1234" s="48">
        <v>45504</v>
      </c>
      <c r="I1234" s="47" t="s">
        <v>1601</v>
      </c>
      <c r="J1234" s="47" t="s">
        <v>1603</v>
      </c>
      <c r="K1234" s="47">
        <v>0</v>
      </c>
      <c r="L1234" s="47" t="s">
        <v>1598</v>
      </c>
      <c r="Q1234"/>
      <c r="R1234"/>
    </row>
    <row r="1235" spans="1:18" x14ac:dyDescent="0.35">
      <c r="A1235" s="47">
        <v>1</v>
      </c>
      <c r="B1235" s="47">
        <v>1400</v>
      </c>
      <c r="C1235" s="47" t="s">
        <v>240</v>
      </c>
      <c r="D1235" s="48">
        <v>45504</v>
      </c>
      <c r="E1235" s="48">
        <v>45504</v>
      </c>
      <c r="F1235" s="47">
        <v>1</v>
      </c>
      <c r="G1235" s="49">
        <v>0</v>
      </c>
      <c r="H1235" s="48">
        <v>45504</v>
      </c>
      <c r="I1235" s="47" t="s">
        <v>1601</v>
      </c>
      <c r="J1235" s="47" t="s">
        <v>1603</v>
      </c>
      <c r="K1235" s="47">
        <v>0</v>
      </c>
      <c r="L1235" s="47" t="s">
        <v>1598</v>
      </c>
      <c r="Q1235"/>
      <c r="R1235"/>
    </row>
    <row r="1236" spans="1:18" x14ac:dyDescent="0.35">
      <c r="A1236" s="47">
        <v>1</v>
      </c>
      <c r="B1236" s="47">
        <v>1403</v>
      </c>
      <c r="C1236" s="47" t="s">
        <v>245</v>
      </c>
      <c r="D1236" s="48">
        <v>45504</v>
      </c>
      <c r="E1236" s="48">
        <v>45504</v>
      </c>
      <c r="F1236" s="47">
        <v>1</v>
      </c>
      <c r="G1236" s="49">
        <v>0</v>
      </c>
      <c r="H1236" s="48">
        <v>45504</v>
      </c>
      <c r="I1236" s="47" t="s">
        <v>1601</v>
      </c>
      <c r="J1236" s="47" t="s">
        <v>1603</v>
      </c>
      <c r="K1236" s="47">
        <v>0</v>
      </c>
      <c r="L1236" s="47" t="s">
        <v>1598</v>
      </c>
      <c r="Q1236"/>
      <c r="R1236"/>
    </row>
    <row r="1237" spans="1:18" x14ac:dyDescent="0.35">
      <c r="A1237" s="47">
        <v>1</v>
      </c>
      <c r="B1237" s="47">
        <v>1425</v>
      </c>
      <c r="C1237" s="47" t="s">
        <v>267</v>
      </c>
      <c r="D1237" s="48">
        <v>45504</v>
      </c>
      <c r="E1237" s="48">
        <v>45504</v>
      </c>
      <c r="F1237" s="47">
        <v>1</v>
      </c>
      <c r="G1237" s="49">
        <v>0</v>
      </c>
      <c r="H1237" s="48">
        <v>45504</v>
      </c>
      <c r="I1237" s="47" t="s">
        <v>1601</v>
      </c>
      <c r="J1237" s="47" t="s">
        <v>1603</v>
      </c>
      <c r="K1237" s="47">
        <v>0</v>
      </c>
      <c r="L1237" s="47" t="s">
        <v>1598</v>
      </c>
      <c r="Q1237"/>
      <c r="R1237"/>
    </row>
    <row r="1238" spans="1:18" x14ac:dyDescent="0.35">
      <c r="A1238" s="47">
        <v>1</v>
      </c>
      <c r="B1238" s="47">
        <v>1427</v>
      </c>
      <c r="C1238" s="47" t="s">
        <v>270</v>
      </c>
      <c r="D1238" s="48">
        <v>45504</v>
      </c>
      <c r="E1238" s="48">
        <v>45504</v>
      </c>
      <c r="F1238" s="47">
        <v>1</v>
      </c>
      <c r="G1238" s="49">
        <v>0</v>
      </c>
      <c r="H1238" s="48">
        <v>45504</v>
      </c>
      <c r="I1238" s="47" t="s">
        <v>1601</v>
      </c>
      <c r="J1238" s="47" t="s">
        <v>1603</v>
      </c>
      <c r="K1238" s="47">
        <v>0</v>
      </c>
      <c r="L1238" s="47" t="s">
        <v>1598</v>
      </c>
      <c r="Q1238"/>
      <c r="R1238"/>
    </row>
    <row r="1239" spans="1:18" x14ac:dyDescent="0.35">
      <c r="A1239" s="47">
        <v>1</v>
      </c>
      <c r="B1239" s="47">
        <v>3101</v>
      </c>
      <c r="C1239" s="47" t="s">
        <v>949</v>
      </c>
      <c r="D1239" s="48">
        <v>45504</v>
      </c>
      <c r="E1239" s="48">
        <v>45504</v>
      </c>
      <c r="F1239" s="47">
        <v>1</v>
      </c>
      <c r="G1239" s="49">
        <v>0</v>
      </c>
      <c r="H1239" s="48">
        <v>45504</v>
      </c>
      <c r="I1239" s="47" t="s">
        <v>1601</v>
      </c>
      <c r="J1239" s="47" t="s">
        <v>1603</v>
      </c>
      <c r="K1239" s="47">
        <v>0</v>
      </c>
      <c r="L1239" s="47" t="s">
        <v>1598</v>
      </c>
      <c r="Q1239"/>
      <c r="R1239"/>
    </row>
    <row r="1240" spans="1:18" x14ac:dyDescent="0.35">
      <c r="A1240" s="47">
        <v>1</v>
      </c>
      <c r="B1240" s="47">
        <v>3142</v>
      </c>
      <c r="C1240" s="47" t="s">
        <v>1007</v>
      </c>
      <c r="D1240" s="48">
        <v>45504</v>
      </c>
      <c r="E1240" s="48">
        <v>45504</v>
      </c>
      <c r="F1240" s="47">
        <v>1</v>
      </c>
      <c r="G1240" s="49">
        <v>0</v>
      </c>
      <c r="H1240" s="48">
        <v>45504</v>
      </c>
      <c r="I1240" s="47" t="s">
        <v>1601</v>
      </c>
      <c r="J1240" s="47" t="s">
        <v>1603</v>
      </c>
      <c r="K1240" s="47">
        <v>0</v>
      </c>
      <c r="L1240" s="47" t="s">
        <v>1598</v>
      </c>
      <c r="Q1240"/>
      <c r="R1240"/>
    </row>
    <row r="1241" spans="1:18" x14ac:dyDescent="0.35">
      <c r="A1241" s="47">
        <v>1</v>
      </c>
      <c r="B1241" s="47">
        <v>3161</v>
      </c>
      <c r="C1241" s="47" t="s">
        <v>1022</v>
      </c>
      <c r="D1241" s="48">
        <v>45504</v>
      </c>
      <c r="E1241" s="48">
        <v>45504</v>
      </c>
      <c r="F1241" s="47">
        <v>1</v>
      </c>
      <c r="G1241" s="49">
        <v>0</v>
      </c>
      <c r="H1241" s="48">
        <v>45504</v>
      </c>
      <c r="I1241" s="47" t="s">
        <v>1601</v>
      </c>
      <c r="J1241" s="47" t="s">
        <v>1603</v>
      </c>
      <c r="K1241" s="47">
        <v>0</v>
      </c>
      <c r="L1241" s="47" t="s">
        <v>1598</v>
      </c>
      <c r="Q1241"/>
      <c r="R1241"/>
    </row>
    <row r="1242" spans="1:18" x14ac:dyDescent="0.35">
      <c r="A1242" s="47">
        <v>1</v>
      </c>
      <c r="B1242" s="47">
        <v>3199</v>
      </c>
      <c r="C1242" s="47" t="s">
        <v>1464</v>
      </c>
      <c r="D1242" s="48">
        <v>45504</v>
      </c>
      <c r="E1242" s="48">
        <v>45504</v>
      </c>
      <c r="F1242" s="47">
        <v>1</v>
      </c>
      <c r="G1242" s="49">
        <v>0</v>
      </c>
      <c r="H1242" s="48">
        <v>45504</v>
      </c>
      <c r="I1242" s="47" t="s">
        <v>1601</v>
      </c>
      <c r="J1242" s="47" t="s">
        <v>1603</v>
      </c>
      <c r="K1242" s="47">
        <v>0</v>
      </c>
      <c r="L1242" s="47" t="s">
        <v>1598</v>
      </c>
      <c r="Q1242"/>
      <c r="R1242"/>
    </row>
    <row r="1243" spans="1:18" x14ac:dyDescent="0.35">
      <c r="A1243" s="47">
        <v>1</v>
      </c>
      <c r="B1243" s="47">
        <v>1150</v>
      </c>
      <c r="C1243" s="47" t="s">
        <v>95</v>
      </c>
      <c r="D1243" s="48">
        <v>45503</v>
      </c>
      <c r="E1243" s="48">
        <v>45503</v>
      </c>
      <c r="F1243" s="47">
        <v>2</v>
      </c>
      <c r="G1243" s="49">
        <v>0</v>
      </c>
      <c r="H1243" s="48">
        <v>45504</v>
      </c>
      <c r="I1243" s="47" t="s">
        <v>1601</v>
      </c>
      <c r="J1243" s="47" t="s">
        <v>1603</v>
      </c>
      <c r="K1243" s="47">
        <v>0</v>
      </c>
      <c r="L1243" s="47" t="s">
        <v>1598</v>
      </c>
      <c r="Q1243"/>
      <c r="R1243"/>
    </row>
    <row r="1244" spans="1:18" x14ac:dyDescent="0.35">
      <c r="A1244" s="47">
        <v>1</v>
      </c>
      <c r="B1244" s="47">
        <v>1155</v>
      </c>
      <c r="C1244" s="47" t="s">
        <v>100</v>
      </c>
      <c r="D1244" s="48">
        <v>45503</v>
      </c>
      <c r="E1244" s="48">
        <v>45503</v>
      </c>
      <c r="F1244" s="47">
        <v>2</v>
      </c>
      <c r="G1244" s="49">
        <v>0</v>
      </c>
      <c r="H1244" s="48">
        <v>45504</v>
      </c>
      <c r="I1244" s="47" t="s">
        <v>1601</v>
      </c>
      <c r="J1244" s="47" t="s">
        <v>1603</v>
      </c>
      <c r="K1244" s="47">
        <v>0</v>
      </c>
      <c r="L1244" s="47" t="s">
        <v>1598</v>
      </c>
      <c r="Q1244"/>
      <c r="R1244"/>
    </row>
    <row r="1245" spans="1:18" x14ac:dyDescent="0.35">
      <c r="A1245" s="47">
        <v>1</v>
      </c>
      <c r="B1245" s="47">
        <v>1145</v>
      </c>
      <c r="C1245" s="47" t="s">
        <v>90</v>
      </c>
      <c r="D1245" s="48">
        <v>45504</v>
      </c>
      <c r="E1245" s="48">
        <v>45504</v>
      </c>
      <c r="F1245" s="47">
        <v>1</v>
      </c>
      <c r="G1245" s="49">
        <v>0</v>
      </c>
      <c r="H1245" s="48">
        <v>45504</v>
      </c>
      <c r="I1245" s="47" t="s">
        <v>1600</v>
      </c>
      <c r="J1245" s="47" t="s">
        <v>1603</v>
      </c>
      <c r="K1245" s="47">
        <v>0</v>
      </c>
      <c r="L1245" s="47" t="s">
        <v>1598</v>
      </c>
      <c r="Q1245"/>
      <c r="R1245"/>
    </row>
    <row r="1246" spans="1:18" x14ac:dyDescent="0.35">
      <c r="A1246" s="47">
        <v>1</v>
      </c>
      <c r="B1246" s="47">
        <v>1201</v>
      </c>
      <c r="C1246" s="47" t="s">
        <v>153</v>
      </c>
      <c r="D1246" s="48">
        <v>45493</v>
      </c>
      <c r="E1246" s="48">
        <v>45493</v>
      </c>
      <c r="F1246" s="47">
        <v>1</v>
      </c>
      <c r="G1246" s="49">
        <v>0</v>
      </c>
      <c r="H1246" s="48">
        <v>45493</v>
      </c>
      <c r="I1246" s="47" t="s">
        <v>1600</v>
      </c>
      <c r="J1246" s="47" t="s">
        <v>1603</v>
      </c>
      <c r="K1246" s="47">
        <v>0</v>
      </c>
      <c r="L1246" s="47" t="s">
        <v>1598</v>
      </c>
      <c r="Q1246"/>
      <c r="R1246"/>
    </row>
    <row r="1247" spans="1:18" x14ac:dyDescent="0.35">
      <c r="A1247" s="47">
        <v>1</v>
      </c>
      <c r="B1247" s="47">
        <v>1205</v>
      </c>
      <c r="C1247" s="47" t="s">
        <v>158</v>
      </c>
      <c r="D1247" s="48">
        <v>45504</v>
      </c>
      <c r="E1247" s="48">
        <v>45504</v>
      </c>
      <c r="F1247" s="47">
        <v>1</v>
      </c>
      <c r="G1247" s="49">
        <v>0</v>
      </c>
      <c r="H1247" s="48">
        <v>45504</v>
      </c>
      <c r="I1247" s="47" t="s">
        <v>1600</v>
      </c>
      <c r="J1247" s="47" t="s">
        <v>1603</v>
      </c>
      <c r="K1247" s="47">
        <v>0</v>
      </c>
      <c r="L1247" s="47" t="s">
        <v>1598</v>
      </c>
      <c r="Q1247"/>
      <c r="R1247"/>
    </row>
    <row r="1248" spans="1:18" x14ac:dyDescent="0.35">
      <c r="A1248" s="47">
        <v>1</v>
      </c>
      <c r="B1248" s="47">
        <v>1207</v>
      </c>
      <c r="C1248" s="47" t="s">
        <v>160</v>
      </c>
      <c r="D1248" s="48">
        <v>45504</v>
      </c>
      <c r="E1248" s="48">
        <v>45504</v>
      </c>
      <c r="F1248" s="47">
        <v>1</v>
      </c>
      <c r="G1248" s="49">
        <v>0</v>
      </c>
      <c r="H1248" s="48">
        <v>45504</v>
      </c>
      <c r="I1248" s="47" t="s">
        <v>1600</v>
      </c>
      <c r="J1248" s="47" t="s">
        <v>1603</v>
      </c>
      <c r="K1248" s="47">
        <v>0</v>
      </c>
      <c r="L1248" s="47" t="s">
        <v>1598</v>
      </c>
      <c r="Q1248"/>
      <c r="R1248"/>
    </row>
    <row r="1249" spans="1:18" x14ac:dyDescent="0.35">
      <c r="A1249" s="47">
        <v>1</v>
      </c>
      <c r="B1249" s="47">
        <v>1331</v>
      </c>
      <c r="C1249" s="47" t="s">
        <v>222</v>
      </c>
      <c r="D1249" s="48">
        <v>45504</v>
      </c>
      <c r="E1249" s="48">
        <v>45504</v>
      </c>
      <c r="F1249" s="47">
        <v>1</v>
      </c>
      <c r="G1249" s="49">
        <v>0</v>
      </c>
      <c r="H1249" s="48">
        <v>45504</v>
      </c>
      <c r="I1249" s="47" t="s">
        <v>1600</v>
      </c>
      <c r="J1249" s="47" t="s">
        <v>1603</v>
      </c>
      <c r="K1249" s="47">
        <v>0</v>
      </c>
      <c r="L1249" s="47" t="s">
        <v>1598</v>
      </c>
      <c r="Q1249"/>
      <c r="R1249"/>
    </row>
    <row r="1250" spans="1:18" x14ac:dyDescent="0.35">
      <c r="A1250" s="47">
        <v>1</v>
      </c>
      <c r="B1250" s="47">
        <v>3158</v>
      </c>
      <c r="C1250" s="47" t="s">
        <v>1020</v>
      </c>
      <c r="D1250" s="48">
        <v>45504</v>
      </c>
      <c r="E1250" s="48">
        <v>45504</v>
      </c>
      <c r="F1250" s="47">
        <v>1</v>
      </c>
      <c r="G1250" s="49">
        <v>0</v>
      </c>
      <c r="H1250" s="48">
        <v>45504</v>
      </c>
      <c r="I1250" s="47" t="s">
        <v>1600</v>
      </c>
      <c r="J1250" s="47" t="s">
        <v>1603</v>
      </c>
      <c r="K1250" s="47">
        <v>0</v>
      </c>
      <c r="L1250" s="47" t="s">
        <v>1598</v>
      </c>
      <c r="Q1250"/>
      <c r="R1250"/>
    </row>
    <row r="1251" spans="1:18" x14ac:dyDescent="0.35">
      <c r="A1251" s="47">
        <v>1</v>
      </c>
      <c r="B1251" s="47">
        <v>1229</v>
      </c>
      <c r="C1251" s="47" t="s">
        <v>1394</v>
      </c>
      <c r="D1251" s="48">
        <v>45502</v>
      </c>
      <c r="E1251" s="48">
        <v>45502</v>
      </c>
      <c r="F1251" s="47">
        <v>3</v>
      </c>
      <c r="G1251" s="49">
        <v>0</v>
      </c>
      <c r="H1251" s="48">
        <v>45504</v>
      </c>
      <c r="I1251" s="47" t="s">
        <v>1600</v>
      </c>
      <c r="J1251" s="47" t="s">
        <v>1603</v>
      </c>
      <c r="K1251" s="47">
        <v>0</v>
      </c>
      <c r="L1251" s="47" t="s">
        <v>1598</v>
      </c>
      <c r="Q1251"/>
      <c r="R1251"/>
    </row>
    <row r="1252" spans="1:18" x14ac:dyDescent="0.35">
      <c r="A1252" s="47">
        <v>1</v>
      </c>
      <c r="B1252" s="47">
        <v>1230</v>
      </c>
      <c r="C1252" s="47" t="s">
        <v>1395</v>
      </c>
      <c r="D1252" s="48">
        <v>45502</v>
      </c>
      <c r="E1252" s="48">
        <v>45502</v>
      </c>
      <c r="F1252" s="47">
        <v>3</v>
      </c>
      <c r="G1252" s="49">
        <v>0</v>
      </c>
      <c r="H1252" s="48">
        <v>45504</v>
      </c>
      <c r="I1252" s="47" t="s">
        <v>1600</v>
      </c>
      <c r="J1252" s="47" t="s">
        <v>1603</v>
      </c>
      <c r="K1252" s="47">
        <v>0</v>
      </c>
      <c r="L1252" s="47" t="s">
        <v>1598</v>
      </c>
      <c r="Q1252"/>
      <c r="R1252"/>
    </row>
    <row r="1253" spans="1:18" x14ac:dyDescent="0.35">
      <c r="A1253" s="47">
        <v>1</v>
      </c>
      <c r="B1253" s="47">
        <v>1225</v>
      </c>
      <c r="C1253" s="47" t="s">
        <v>1390</v>
      </c>
      <c r="D1253" s="48">
        <v>45500</v>
      </c>
      <c r="E1253" s="48">
        <v>45500</v>
      </c>
      <c r="F1253" s="47">
        <v>1</v>
      </c>
      <c r="G1253" s="49">
        <v>0</v>
      </c>
      <c r="H1253" s="48">
        <v>45500</v>
      </c>
      <c r="I1253" s="47" t="s">
        <v>1601</v>
      </c>
      <c r="J1253" s="47" t="s">
        <v>1603</v>
      </c>
      <c r="L1253" s="47" t="s">
        <v>1598</v>
      </c>
      <c r="Q1253"/>
      <c r="R1253"/>
    </row>
    <row r="1254" spans="1:18" x14ac:dyDescent="0.35">
      <c r="A1254" s="47">
        <v>1</v>
      </c>
      <c r="B1254" s="47">
        <v>2736</v>
      </c>
      <c r="C1254" s="47" t="s">
        <v>853</v>
      </c>
      <c r="D1254" s="48">
        <v>45504</v>
      </c>
      <c r="E1254" s="48">
        <v>45504</v>
      </c>
      <c r="F1254" s="47">
        <v>1</v>
      </c>
      <c r="G1254" s="49">
        <v>0</v>
      </c>
      <c r="H1254" s="48">
        <v>45504</v>
      </c>
      <c r="I1254" s="47" t="s">
        <v>1604</v>
      </c>
      <c r="J1254" s="47" t="s">
        <v>1599</v>
      </c>
      <c r="K1254" s="47">
        <v>0</v>
      </c>
      <c r="L1254" s="47" t="s">
        <v>1598</v>
      </c>
      <c r="Q1254"/>
      <c r="R1254"/>
    </row>
    <row r="1255" spans="1:18" x14ac:dyDescent="0.35">
      <c r="A1255" s="47">
        <v>1</v>
      </c>
      <c r="B1255" s="47">
        <v>2776</v>
      </c>
      <c r="C1255" s="47" t="s">
        <v>883</v>
      </c>
      <c r="D1255" s="48">
        <v>45503</v>
      </c>
      <c r="E1255" s="48">
        <v>45503</v>
      </c>
      <c r="F1255" s="47">
        <v>2</v>
      </c>
      <c r="G1255" s="49">
        <v>0</v>
      </c>
      <c r="H1255" s="48">
        <v>45504</v>
      </c>
      <c r="I1255" s="47" t="s">
        <v>1604</v>
      </c>
      <c r="J1255" s="47" t="s">
        <v>1599</v>
      </c>
      <c r="K1255" s="47">
        <v>0</v>
      </c>
      <c r="L1255" s="47" t="s">
        <v>1598</v>
      </c>
      <c r="Q1255"/>
      <c r="R1255"/>
    </row>
    <row r="1256" spans="1:18" x14ac:dyDescent="0.35">
      <c r="A1256" s="47">
        <v>1</v>
      </c>
      <c r="B1256" s="47">
        <v>2009</v>
      </c>
      <c r="C1256" s="47" t="s">
        <v>287</v>
      </c>
      <c r="D1256" s="48">
        <v>45504</v>
      </c>
      <c r="E1256" s="48">
        <v>45504</v>
      </c>
      <c r="F1256" s="47">
        <v>1</v>
      </c>
      <c r="G1256" s="49">
        <v>0</v>
      </c>
      <c r="H1256" s="48">
        <v>45504</v>
      </c>
      <c r="I1256" s="47" t="s">
        <v>1601</v>
      </c>
      <c r="J1256" s="47" t="s">
        <v>1599</v>
      </c>
      <c r="K1256" s="47">
        <v>0</v>
      </c>
      <c r="L1256" s="47" t="s">
        <v>1598</v>
      </c>
      <c r="Q1256"/>
      <c r="R1256"/>
    </row>
    <row r="1257" spans="1:18" x14ac:dyDescent="0.35">
      <c r="A1257" s="47">
        <v>1</v>
      </c>
      <c r="B1257" s="47">
        <v>2016</v>
      </c>
      <c r="C1257" s="47" t="s">
        <v>297</v>
      </c>
      <c r="D1257" s="48">
        <v>45504</v>
      </c>
      <c r="E1257" s="48">
        <v>45504</v>
      </c>
      <c r="F1257" s="47">
        <v>1</v>
      </c>
      <c r="G1257" s="49">
        <v>0</v>
      </c>
      <c r="H1257" s="48">
        <v>45504</v>
      </c>
      <c r="I1257" s="47" t="s">
        <v>1601</v>
      </c>
      <c r="J1257" s="47" t="s">
        <v>1599</v>
      </c>
      <c r="K1257" s="47">
        <v>0</v>
      </c>
      <c r="L1257" s="47" t="s">
        <v>1598</v>
      </c>
      <c r="Q1257"/>
      <c r="R1257"/>
    </row>
    <row r="1258" spans="1:18" x14ac:dyDescent="0.35">
      <c r="A1258" s="47">
        <v>1</v>
      </c>
      <c r="B1258" s="47">
        <v>2051</v>
      </c>
      <c r="C1258" s="47" t="s">
        <v>340</v>
      </c>
      <c r="D1258" s="48">
        <v>45504</v>
      </c>
      <c r="E1258" s="48">
        <v>45504</v>
      </c>
      <c r="F1258" s="47">
        <v>1</v>
      </c>
      <c r="G1258" s="49">
        <v>0</v>
      </c>
      <c r="H1258" s="48">
        <v>45504</v>
      </c>
      <c r="I1258" s="47" t="s">
        <v>1601</v>
      </c>
      <c r="J1258" s="47" t="s">
        <v>1599</v>
      </c>
      <c r="K1258" s="47">
        <v>0</v>
      </c>
      <c r="L1258" s="47" t="s">
        <v>1598</v>
      </c>
      <c r="Q1258"/>
      <c r="R1258"/>
    </row>
    <row r="1259" spans="1:18" x14ac:dyDescent="0.35">
      <c r="A1259" s="47">
        <v>1</v>
      </c>
      <c r="B1259" s="47">
        <v>2056</v>
      </c>
      <c r="C1259" s="47" t="s">
        <v>346</v>
      </c>
      <c r="D1259" s="48">
        <v>45504</v>
      </c>
      <c r="E1259" s="48">
        <v>45504</v>
      </c>
      <c r="F1259" s="47">
        <v>1</v>
      </c>
      <c r="G1259" s="49">
        <v>0</v>
      </c>
      <c r="H1259" s="48">
        <v>45504</v>
      </c>
      <c r="I1259" s="47" t="s">
        <v>1601</v>
      </c>
      <c r="J1259" s="47" t="s">
        <v>1599</v>
      </c>
      <c r="K1259" s="47">
        <v>0</v>
      </c>
      <c r="L1259" s="47" t="s">
        <v>1598</v>
      </c>
      <c r="Q1259"/>
      <c r="R1259"/>
    </row>
    <row r="1260" spans="1:18" x14ac:dyDescent="0.35">
      <c r="A1260" s="47">
        <v>1</v>
      </c>
      <c r="B1260" s="47">
        <v>2073</v>
      </c>
      <c r="C1260" s="47" t="s">
        <v>364</v>
      </c>
      <c r="D1260" s="48">
        <v>45504</v>
      </c>
      <c r="E1260" s="48">
        <v>45504</v>
      </c>
      <c r="F1260" s="47">
        <v>1</v>
      </c>
      <c r="G1260" s="49">
        <v>0</v>
      </c>
      <c r="H1260" s="48">
        <v>45504</v>
      </c>
      <c r="I1260" s="47" t="s">
        <v>1601</v>
      </c>
      <c r="J1260" s="47" t="s">
        <v>1599</v>
      </c>
      <c r="K1260" s="47">
        <v>0</v>
      </c>
      <c r="L1260" s="47" t="s">
        <v>1598</v>
      </c>
      <c r="Q1260"/>
      <c r="R1260"/>
    </row>
    <row r="1261" spans="1:18" x14ac:dyDescent="0.35">
      <c r="A1261" s="47">
        <v>1</v>
      </c>
      <c r="B1261" s="47">
        <v>2074</v>
      </c>
      <c r="C1261" s="47" t="s">
        <v>365</v>
      </c>
      <c r="D1261" s="48">
        <v>45504</v>
      </c>
      <c r="E1261" s="48">
        <v>45504</v>
      </c>
      <c r="F1261" s="47">
        <v>1</v>
      </c>
      <c r="G1261" s="49">
        <v>0</v>
      </c>
      <c r="H1261" s="48">
        <v>45504</v>
      </c>
      <c r="I1261" s="47" t="s">
        <v>1601</v>
      </c>
      <c r="J1261" s="47" t="s">
        <v>1599</v>
      </c>
      <c r="K1261" s="47">
        <v>0</v>
      </c>
      <c r="L1261" s="47" t="s">
        <v>1598</v>
      </c>
      <c r="Q1261"/>
      <c r="R1261"/>
    </row>
    <row r="1262" spans="1:18" x14ac:dyDescent="0.35">
      <c r="A1262" s="47">
        <v>1</v>
      </c>
      <c r="B1262" s="47">
        <v>2092</v>
      </c>
      <c r="C1262" s="47" t="s">
        <v>386</v>
      </c>
      <c r="D1262" s="48">
        <v>45504</v>
      </c>
      <c r="E1262" s="48">
        <v>45504</v>
      </c>
      <c r="F1262" s="47">
        <v>1</v>
      </c>
      <c r="G1262" s="49">
        <v>0</v>
      </c>
      <c r="H1262" s="48">
        <v>45504</v>
      </c>
      <c r="I1262" s="47" t="s">
        <v>1601</v>
      </c>
      <c r="J1262" s="47" t="s">
        <v>1599</v>
      </c>
      <c r="K1262" s="47">
        <v>0</v>
      </c>
      <c r="L1262" s="47" t="s">
        <v>1598</v>
      </c>
      <c r="Q1262"/>
      <c r="R1262"/>
    </row>
    <row r="1263" spans="1:18" x14ac:dyDescent="0.35">
      <c r="A1263" s="47">
        <v>1</v>
      </c>
      <c r="B1263" s="47">
        <v>2094</v>
      </c>
      <c r="C1263" s="47" t="s">
        <v>389</v>
      </c>
      <c r="D1263" s="48">
        <v>45504</v>
      </c>
      <c r="E1263" s="48">
        <v>45504</v>
      </c>
      <c r="F1263" s="47">
        <v>1</v>
      </c>
      <c r="G1263" s="49">
        <v>0</v>
      </c>
      <c r="H1263" s="48">
        <v>45504</v>
      </c>
      <c r="I1263" s="47" t="s">
        <v>1601</v>
      </c>
      <c r="J1263" s="47" t="s">
        <v>1599</v>
      </c>
      <c r="K1263" s="47">
        <v>0</v>
      </c>
      <c r="L1263" s="47" t="s">
        <v>1598</v>
      </c>
      <c r="Q1263"/>
      <c r="R1263"/>
    </row>
    <row r="1264" spans="1:18" x14ac:dyDescent="0.35">
      <c r="A1264" s="47">
        <v>1</v>
      </c>
      <c r="B1264" s="47">
        <v>2103</v>
      </c>
      <c r="C1264" s="47" t="s">
        <v>399</v>
      </c>
      <c r="D1264" s="48">
        <v>45504</v>
      </c>
      <c r="E1264" s="48">
        <v>45504</v>
      </c>
      <c r="F1264" s="47">
        <v>1</v>
      </c>
      <c r="G1264" s="49">
        <v>0</v>
      </c>
      <c r="H1264" s="48">
        <v>45504</v>
      </c>
      <c r="I1264" s="47" t="s">
        <v>1601</v>
      </c>
      <c r="J1264" s="47" t="s">
        <v>1599</v>
      </c>
      <c r="K1264" s="47">
        <v>0</v>
      </c>
      <c r="L1264" s="47" t="s">
        <v>1598</v>
      </c>
      <c r="Q1264"/>
      <c r="R1264"/>
    </row>
    <row r="1265" spans="1:18" x14ac:dyDescent="0.35">
      <c r="A1265" s="47">
        <v>1</v>
      </c>
      <c r="B1265" s="47">
        <v>2106</v>
      </c>
      <c r="C1265" s="47" t="s">
        <v>401</v>
      </c>
      <c r="D1265" s="48">
        <v>45504</v>
      </c>
      <c r="E1265" s="48">
        <v>45504</v>
      </c>
      <c r="F1265" s="47">
        <v>1</v>
      </c>
      <c r="G1265" s="49">
        <v>0</v>
      </c>
      <c r="H1265" s="48">
        <v>45504</v>
      </c>
      <c r="I1265" s="47" t="s">
        <v>1601</v>
      </c>
      <c r="J1265" s="47" t="s">
        <v>1599</v>
      </c>
      <c r="K1265" s="47">
        <v>0</v>
      </c>
      <c r="L1265" s="47" t="s">
        <v>1598</v>
      </c>
      <c r="Q1265"/>
      <c r="R1265"/>
    </row>
    <row r="1266" spans="1:18" x14ac:dyDescent="0.35">
      <c r="A1266" s="47">
        <v>1</v>
      </c>
      <c r="B1266" s="47">
        <v>2143</v>
      </c>
      <c r="C1266" s="47" t="s">
        <v>437</v>
      </c>
      <c r="D1266" s="48">
        <v>45504</v>
      </c>
      <c r="E1266" s="48">
        <v>45504</v>
      </c>
      <c r="F1266" s="47">
        <v>1</v>
      </c>
      <c r="G1266" s="49">
        <v>0</v>
      </c>
      <c r="H1266" s="48">
        <v>45504</v>
      </c>
      <c r="I1266" s="47" t="s">
        <v>1601</v>
      </c>
      <c r="J1266" s="47" t="s">
        <v>1599</v>
      </c>
      <c r="K1266" s="47">
        <v>0</v>
      </c>
      <c r="L1266" s="47" t="s">
        <v>1598</v>
      </c>
      <c r="Q1266"/>
      <c r="R1266"/>
    </row>
    <row r="1267" spans="1:18" x14ac:dyDescent="0.35">
      <c r="A1267" s="47">
        <v>1</v>
      </c>
      <c r="B1267" s="47">
        <v>2148</v>
      </c>
      <c r="C1267" s="47" t="s">
        <v>444</v>
      </c>
      <c r="D1267" s="48">
        <v>45504</v>
      </c>
      <c r="E1267" s="48">
        <v>45504</v>
      </c>
      <c r="F1267" s="47">
        <v>1</v>
      </c>
      <c r="G1267" s="49">
        <v>0</v>
      </c>
      <c r="H1267" s="48">
        <v>45504</v>
      </c>
      <c r="I1267" s="47" t="s">
        <v>1601</v>
      </c>
      <c r="J1267" s="47" t="s">
        <v>1599</v>
      </c>
      <c r="K1267" s="47">
        <v>0</v>
      </c>
      <c r="L1267" s="47" t="s">
        <v>1598</v>
      </c>
      <c r="Q1267"/>
      <c r="R1267"/>
    </row>
    <row r="1268" spans="1:18" x14ac:dyDescent="0.35">
      <c r="A1268" s="47">
        <v>1</v>
      </c>
      <c r="B1268" s="47">
        <v>2154</v>
      </c>
      <c r="C1268" s="47" t="s">
        <v>451</v>
      </c>
      <c r="D1268" s="48">
        <v>45504</v>
      </c>
      <c r="E1268" s="48">
        <v>45504</v>
      </c>
      <c r="F1268" s="47">
        <v>1</v>
      </c>
      <c r="G1268" s="49">
        <v>0</v>
      </c>
      <c r="H1268" s="48">
        <v>45504</v>
      </c>
      <c r="I1268" s="47" t="s">
        <v>1601</v>
      </c>
      <c r="J1268" s="47" t="s">
        <v>1599</v>
      </c>
      <c r="K1268" s="47">
        <v>0</v>
      </c>
      <c r="L1268" s="47" t="s">
        <v>1598</v>
      </c>
      <c r="Q1268"/>
      <c r="R1268"/>
    </row>
    <row r="1269" spans="1:18" x14ac:dyDescent="0.35">
      <c r="A1269" s="47">
        <v>1</v>
      </c>
      <c r="B1269" s="47">
        <v>2203</v>
      </c>
      <c r="C1269" s="47" t="s">
        <v>484</v>
      </c>
      <c r="D1269" s="48">
        <v>45504</v>
      </c>
      <c r="E1269" s="48">
        <v>45504</v>
      </c>
      <c r="F1269" s="47">
        <v>1</v>
      </c>
      <c r="G1269" s="49">
        <v>0</v>
      </c>
      <c r="H1269" s="48">
        <v>45504</v>
      </c>
      <c r="I1269" s="47" t="s">
        <v>1601</v>
      </c>
      <c r="J1269" s="47" t="s">
        <v>1599</v>
      </c>
      <c r="K1269" s="47">
        <v>0</v>
      </c>
      <c r="L1269" s="47" t="s">
        <v>1598</v>
      </c>
      <c r="Q1269"/>
      <c r="R1269"/>
    </row>
    <row r="1270" spans="1:18" x14ac:dyDescent="0.35">
      <c r="A1270" s="47">
        <v>1</v>
      </c>
      <c r="B1270" s="47">
        <v>2214</v>
      </c>
      <c r="C1270" s="47" t="s">
        <v>497</v>
      </c>
      <c r="D1270" s="48">
        <v>45504</v>
      </c>
      <c r="E1270" s="48">
        <v>45504</v>
      </c>
      <c r="F1270" s="47">
        <v>1</v>
      </c>
      <c r="G1270" s="49">
        <v>0</v>
      </c>
      <c r="H1270" s="48">
        <v>45504</v>
      </c>
      <c r="I1270" s="47" t="s">
        <v>1601</v>
      </c>
      <c r="J1270" s="47" t="s">
        <v>1599</v>
      </c>
      <c r="K1270" s="47">
        <v>0</v>
      </c>
      <c r="L1270" s="47" t="s">
        <v>1598</v>
      </c>
      <c r="Q1270"/>
      <c r="R1270"/>
    </row>
    <row r="1271" spans="1:18" x14ac:dyDescent="0.35">
      <c r="A1271" s="47">
        <v>1</v>
      </c>
      <c r="B1271" s="47">
        <v>2251</v>
      </c>
      <c r="C1271" s="47" t="s">
        <v>502</v>
      </c>
      <c r="D1271" s="48">
        <v>45504</v>
      </c>
      <c r="E1271" s="48">
        <v>45504</v>
      </c>
      <c r="F1271" s="47">
        <v>1</v>
      </c>
      <c r="G1271" s="49">
        <v>0</v>
      </c>
      <c r="H1271" s="48">
        <v>45504</v>
      </c>
      <c r="I1271" s="47" t="s">
        <v>1601</v>
      </c>
      <c r="J1271" s="47" t="s">
        <v>1599</v>
      </c>
      <c r="K1271" s="47">
        <v>0</v>
      </c>
      <c r="L1271" s="47" t="s">
        <v>1598</v>
      </c>
      <c r="Q1271"/>
      <c r="R1271"/>
    </row>
    <row r="1272" spans="1:18" x14ac:dyDescent="0.35">
      <c r="A1272" s="47">
        <v>1</v>
      </c>
      <c r="B1272" s="47">
        <v>2253</v>
      </c>
      <c r="C1272" s="47" t="s">
        <v>507</v>
      </c>
      <c r="D1272" s="48">
        <v>45504</v>
      </c>
      <c r="E1272" s="48">
        <v>45504</v>
      </c>
      <c r="F1272" s="47">
        <v>1</v>
      </c>
      <c r="G1272" s="49">
        <v>0</v>
      </c>
      <c r="H1272" s="48">
        <v>45504</v>
      </c>
      <c r="I1272" s="47" t="s">
        <v>1601</v>
      </c>
      <c r="J1272" s="47" t="s">
        <v>1599</v>
      </c>
      <c r="K1272" s="47">
        <v>0</v>
      </c>
      <c r="L1272" s="47" t="s">
        <v>1598</v>
      </c>
      <c r="Q1272"/>
      <c r="R1272"/>
    </row>
    <row r="1273" spans="1:18" x14ac:dyDescent="0.35">
      <c r="A1273" s="47">
        <v>1</v>
      </c>
      <c r="B1273" s="47">
        <v>2286</v>
      </c>
      <c r="C1273" s="47" t="s">
        <v>541</v>
      </c>
      <c r="D1273" s="48">
        <v>45504</v>
      </c>
      <c r="E1273" s="48">
        <v>45504</v>
      </c>
      <c r="F1273" s="47">
        <v>1</v>
      </c>
      <c r="G1273" s="49">
        <v>0</v>
      </c>
      <c r="H1273" s="48">
        <v>45504</v>
      </c>
      <c r="I1273" s="47" t="s">
        <v>1601</v>
      </c>
      <c r="J1273" s="47" t="s">
        <v>1599</v>
      </c>
      <c r="K1273" s="47">
        <v>0</v>
      </c>
      <c r="L1273" s="47" t="s">
        <v>1598</v>
      </c>
      <c r="Q1273"/>
      <c r="R1273"/>
    </row>
    <row r="1274" spans="1:18" x14ac:dyDescent="0.35">
      <c r="A1274" s="47">
        <v>1</v>
      </c>
      <c r="B1274" s="47">
        <v>2289</v>
      </c>
      <c r="C1274" s="47" t="s">
        <v>544</v>
      </c>
      <c r="D1274" s="48">
        <v>45504</v>
      </c>
      <c r="E1274" s="48">
        <v>45504</v>
      </c>
      <c r="F1274" s="47">
        <v>1</v>
      </c>
      <c r="G1274" s="49">
        <v>0</v>
      </c>
      <c r="H1274" s="48">
        <v>45504</v>
      </c>
      <c r="I1274" s="47" t="s">
        <v>1601</v>
      </c>
      <c r="J1274" s="47" t="s">
        <v>1599</v>
      </c>
      <c r="K1274" s="47">
        <v>0</v>
      </c>
      <c r="L1274" s="47" t="s">
        <v>1598</v>
      </c>
      <c r="Q1274"/>
      <c r="R1274"/>
    </row>
    <row r="1275" spans="1:18" x14ac:dyDescent="0.35">
      <c r="A1275" s="47">
        <v>1</v>
      </c>
      <c r="B1275" s="47">
        <v>2291</v>
      </c>
      <c r="C1275" s="47" t="s">
        <v>546</v>
      </c>
      <c r="D1275" s="48">
        <v>45504</v>
      </c>
      <c r="E1275" s="48">
        <v>45504</v>
      </c>
      <c r="F1275" s="47">
        <v>1</v>
      </c>
      <c r="G1275" s="49">
        <v>0</v>
      </c>
      <c r="H1275" s="48">
        <v>45504</v>
      </c>
      <c r="I1275" s="47" t="s">
        <v>1601</v>
      </c>
      <c r="J1275" s="47" t="s">
        <v>1599</v>
      </c>
      <c r="K1275" s="47">
        <v>0</v>
      </c>
      <c r="L1275" s="47" t="s">
        <v>1598</v>
      </c>
      <c r="Q1275"/>
      <c r="R1275"/>
    </row>
    <row r="1276" spans="1:18" x14ac:dyDescent="0.35">
      <c r="A1276" s="47">
        <v>1</v>
      </c>
      <c r="B1276" s="47">
        <v>2293</v>
      </c>
      <c r="C1276" s="47" t="s">
        <v>548</v>
      </c>
      <c r="D1276" s="48">
        <v>45504</v>
      </c>
      <c r="E1276" s="48">
        <v>45504</v>
      </c>
      <c r="F1276" s="47">
        <v>1</v>
      </c>
      <c r="G1276" s="49">
        <v>0</v>
      </c>
      <c r="H1276" s="48">
        <v>45504</v>
      </c>
      <c r="I1276" s="47" t="s">
        <v>1601</v>
      </c>
      <c r="J1276" s="47" t="s">
        <v>1599</v>
      </c>
      <c r="K1276" s="47">
        <v>0</v>
      </c>
      <c r="L1276" s="47" t="s">
        <v>1598</v>
      </c>
      <c r="Q1276"/>
      <c r="R1276"/>
    </row>
    <row r="1277" spans="1:18" x14ac:dyDescent="0.35">
      <c r="A1277" s="47">
        <v>1</v>
      </c>
      <c r="B1277" s="47">
        <v>2308</v>
      </c>
      <c r="C1277" s="47" t="s">
        <v>563</v>
      </c>
      <c r="D1277" s="48">
        <v>45504</v>
      </c>
      <c r="E1277" s="48">
        <v>45504</v>
      </c>
      <c r="F1277" s="47">
        <v>1</v>
      </c>
      <c r="G1277" s="49">
        <v>0</v>
      </c>
      <c r="H1277" s="48">
        <v>45504</v>
      </c>
      <c r="I1277" s="47" t="s">
        <v>1601</v>
      </c>
      <c r="J1277" s="47" t="s">
        <v>1599</v>
      </c>
      <c r="K1277" s="47">
        <v>0</v>
      </c>
      <c r="L1277" s="47" t="s">
        <v>1598</v>
      </c>
      <c r="Q1277"/>
      <c r="R1277"/>
    </row>
    <row r="1278" spans="1:18" x14ac:dyDescent="0.35">
      <c r="A1278" s="47">
        <v>1</v>
      </c>
      <c r="B1278" s="47">
        <v>2319</v>
      </c>
      <c r="C1278" s="47" t="s">
        <v>574</v>
      </c>
      <c r="D1278" s="48">
        <v>45504</v>
      </c>
      <c r="E1278" s="48">
        <v>45504</v>
      </c>
      <c r="F1278" s="47">
        <v>1</v>
      </c>
      <c r="G1278" s="49">
        <v>0</v>
      </c>
      <c r="H1278" s="48">
        <v>45504</v>
      </c>
      <c r="I1278" s="47" t="s">
        <v>1601</v>
      </c>
      <c r="J1278" s="47" t="s">
        <v>1599</v>
      </c>
      <c r="K1278" s="47">
        <v>0</v>
      </c>
      <c r="L1278" s="47" t="s">
        <v>1598</v>
      </c>
      <c r="Q1278"/>
      <c r="R1278"/>
    </row>
    <row r="1279" spans="1:18" x14ac:dyDescent="0.35">
      <c r="A1279" s="47">
        <v>1</v>
      </c>
      <c r="B1279" s="47">
        <v>2321</v>
      </c>
      <c r="C1279" s="47" t="s">
        <v>576</v>
      </c>
      <c r="D1279" s="48">
        <v>45504</v>
      </c>
      <c r="E1279" s="48">
        <v>45504</v>
      </c>
      <c r="F1279" s="47">
        <v>1</v>
      </c>
      <c r="G1279" s="49">
        <v>0</v>
      </c>
      <c r="H1279" s="48">
        <v>45504</v>
      </c>
      <c r="I1279" s="47" t="s">
        <v>1601</v>
      </c>
      <c r="J1279" s="47" t="s">
        <v>1599</v>
      </c>
      <c r="K1279" s="47">
        <v>0</v>
      </c>
      <c r="L1279" s="47" t="s">
        <v>1598</v>
      </c>
      <c r="Q1279"/>
      <c r="R1279"/>
    </row>
    <row r="1280" spans="1:18" x14ac:dyDescent="0.35">
      <c r="A1280" s="47">
        <v>1</v>
      </c>
      <c r="B1280" s="47">
        <v>2327</v>
      </c>
      <c r="C1280" s="47" t="s">
        <v>1602</v>
      </c>
      <c r="D1280" s="48">
        <v>45504</v>
      </c>
      <c r="E1280" s="48">
        <v>45504</v>
      </c>
      <c r="F1280" s="47">
        <v>1</v>
      </c>
      <c r="G1280" s="49">
        <v>0</v>
      </c>
      <c r="H1280" s="48">
        <v>45504</v>
      </c>
      <c r="I1280" s="47" t="s">
        <v>1601</v>
      </c>
      <c r="J1280" s="47" t="s">
        <v>1599</v>
      </c>
      <c r="K1280" s="47">
        <v>0</v>
      </c>
      <c r="L1280" s="47" t="s">
        <v>1598</v>
      </c>
      <c r="Q1280"/>
      <c r="R1280"/>
    </row>
    <row r="1281" spans="1:18" x14ac:dyDescent="0.35">
      <c r="A1281" s="47">
        <v>1</v>
      </c>
      <c r="B1281" s="47">
        <v>2340</v>
      </c>
      <c r="C1281" s="47" t="s">
        <v>1609</v>
      </c>
      <c r="D1281" s="48">
        <v>45504</v>
      </c>
      <c r="E1281" s="48">
        <v>45504</v>
      </c>
      <c r="F1281" s="47">
        <v>1</v>
      </c>
      <c r="G1281" s="49">
        <v>0</v>
      </c>
      <c r="H1281" s="48">
        <v>45504</v>
      </c>
      <c r="I1281" s="47" t="s">
        <v>1601</v>
      </c>
      <c r="J1281" s="47" t="s">
        <v>1599</v>
      </c>
      <c r="K1281" s="47">
        <v>0</v>
      </c>
      <c r="L1281" s="47" t="s">
        <v>1598</v>
      </c>
      <c r="Q1281"/>
      <c r="R1281"/>
    </row>
    <row r="1282" spans="1:18" x14ac:dyDescent="0.35">
      <c r="A1282" s="47">
        <v>1</v>
      </c>
      <c r="B1282" s="47">
        <v>2343</v>
      </c>
      <c r="C1282" s="47" t="s">
        <v>593</v>
      </c>
      <c r="D1282" s="48">
        <v>45504</v>
      </c>
      <c r="E1282" s="48">
        <v>45504</v>
      </c>
      <c r="F1282" s="47">
        <v>1</v>
      </c>
      <c r="G1282" s="49">
        <v>0</v>
      </c>
      <c r="H1282" s="48">
        <v>45504</v>
      </c>
      <c r="I1282" s="47" t="s">
        <v>1601</v>
      </c>
      <c r="J1282" s="47" t="s">
        <v>1599</v>
      </c>
      <c r="K1282" s="47">
        <v>0</v>
      </c>
      <c r="L1282" s="47" t="s">
        <v>1598</v>
      </c>
      <c r="Q1282"/>
      <c r="R1282"/>
    </row>
    <row r="1283" spans="1:18" x14ac:dyDescent="0.35">
      <c r="A1283" s="47">
        <v>1</v>
      </c>
      <c r="B1283" s="47">
        <v>2365</v>
      </c>
      <c r="C1283" s="47" t="s">
        <v>613</v>
      </c>
      <c r="D1283" s="48">
        <v>45504</v>
      </c>
      <c r="E1283" s="48">
        <v>45504</v>
      </c>
      <c r="F1283" s="47">
        <v>1</v>
      </c>
      <c r="G1283" s="49">
        <v>0</v>
      </c>
      <c r="H1283" s="48">
        <v>45504</v>
      </c>
      <c r="I1283" s="47" t="s">
        <v>1601</v>
      </c>
      <c r="J1283" s="47" t="s">
        <v>1599</v>
      </c>
      <c r="K1283" s="47">
        <v>0</v>
      </c>
      <c r="L1283" s="47" t="s">
        <v>1598</v>
      </c>
      <c r="Q1283"/>
      <c r="R1283"/>
    </row>
    <row r="1284" spans="1:18" x14ac:dyDescent="0.35">
      <c r="A1284" s="47">
        <v>1</v>
      </c>
      <c r="B1284" s="47">
        <v>2367</v>
      </c>
      <c r="C1284" s="47" t="s">
        <v>615</v>
      </c>
      <c r="D1284" s="48">
        <v>45504</v>
      </c>
      <c r="E1284" s="48">
        <v>45504</v>
      </c>
      <c r="F1284" s="47">
        <v>1</v>
      </c>
      <c r="G1284" s="49">
        <v>0</v>
      </c>
      <c r="H1284" s="48">
        <v>45504</v>
      </c>
      <c r="I1284" s="47" t="s">
        <v>1601</v>
      </c>
      <c r="J1284" s="47" t="s">
        <v>1599</v>
      </c>
      <c r="K1284" s="47">
        <v>0</v>
      </c>
      <c r="L1284" s="47" t="s">
        <v>1598</v>
      </c>
      <c r="Q1284"/>
      <c r="R1284"/>
    </row>
    <row r="1285" spans="1:18" x14ac:dyDescent="0.35">
      <c r="A1285" s="47">
        <v>1</v>
      </c>
      <c r="B1285" s="47">
        <v>2376</v>
      </c>
      <c r="C1285" s="47" t="s">
        <v>624</v>
      </c>
      <c r="D1285" s="48">
        <v>45504</v>
      </c>
      <c r="E1285" s="48">
        <v>45504</v>
      </c>
      <c r="F1285" s="47">
        <v>1</v>
      </c>
      <c r="G1285" s="49">
        <v>0</v>
      </c>
      <c r="H1285" s="48">
        <v>45504</v>
      </c>
      <c r="I1285" s="47" t="s">
        <v>1601</v>
      </c>
      <c r="J1285" s="47" t="s">
        <v>1599</v>
      </c>
      <c r="K1285" s="47">
        <v>0</v>
      </c>
      <c r="L1285" s="47" t="s">
        <v>1598</v>
      </c>
      <c r="Q1285"/>
      <c r="R1285"/>
    </row>
    <row r="1286" spans="1:18" x14ac:dyDescent="0.35">
      <c r="A1286" s="47">
        <v>1</v>
      </c>
      <c r="B1286" s="47">
        <v>2381</v>
      </c>
      <c r="C1286" s="47" t="s">
        <v>630</v>
      </c>
      <c r="D1286" s="48">
        <v>45504</v>
      </c>
      <c r="E1286" s="48">
        <v>45504</v>
      </c>
      <c r="F1286" s="47">
        <v>1</v>
      </c>
      <c r="G1286" s="49">
        <v>0</v>
      </c>
      <c r="H1286" s="48">
        <v>45504</v>
      </c>
      <c r="I1286" s="47" t="s">
        <v>1601</v>
      </c>
      <c r="J1286" s="47" t="s">
        <v>1599</v>
      </c>
      <c r="K1286" s="47">
        <v>0</v>
      </c>
      <c r="L1286" s="47" t="s">
        <v>1598</v>
      </c>
      <c r="Q1286"/>
      <c r="R1286"/>
    </row>
    <row r="1287" spans="1:18" x14ac:dyDescent="0.35">
      <c r="A1287" s="47">
        <v>1</v>
      </c>
      <c r="B1287" s="47">
        <v>2384</v>
      </c>
      <c r="C1287" s="47" t="s">
        <v>633</v>
      </c>
      <c r="D1287" s="48">
        <v>45504</v>
      </c>
      <c r="E1287" s="48">
        <v>45504</v>
      </c>
      <c r="F1287" s="47">
        <v>1</v>
      </c>
      <c r="G1287" s="49">
        <v>0</v>
      </c>
      <c r="H1287" s="48">
        <v>45504</v>
      </c>
      <c r="I1287" s="47" t="s">
        <v>1601</v>
      </c>
      <c r="J1287" s="47" t="s">
        <v>1599</v>
      </c>
      <c r="K1287" s="47">
        <v>0</v>
      </c>
      <c r="L1287" s="47" t="s">
        <v>1598</v>
      </c>
      <c r="Q1287"/>
      <c r="R1287"/>
    </row>
    <row r="1288" spans="1:18" x14ac:dyDescent="0.35">
      <c r="A1288" s="47">
        <v>1</v>
      </c>
      <c r="B1288" s="47">
        <v>2393</v>
      </c>
      <c r="C1288" s="47" t="s">
        <v>642</v>
      </c>
      <c r="D1288" s="48">
        <v>45504</v>
      </c>
      <c r="E1288" s="48">
        <v>45504</v>
      </c>
      <c r="F1288" s="47">
        <v>1</v>
      </c>
      <c r="G1288" s="49">
        <v>0</v>
      </c>
      <c r="H1288" s="48">
        <v>45504</v>
      </c>
      <c r="I1288" s="47" t="s">
        <v>1601</v>
      </c>
      <c r="J1288" s="47" t="s">
        <v>1599</v>
      </c>
      <c r="K1288" s="47">
        <v>0</v>
      </c>
      <c r="L1288" s="47" t="s">
        <v>1598</v>
      </c>
      <c r="Q1288"/>
      <c r="R1288"/>
    </row>
    <row r="1289" spans="1:18" x14ac:dyDescent="0.35">
      <c r="A1289" s="47">
        <v>1</v>
      </c>
      <c r="B1289" s="47">
        <v>2394</v>
      </c>
      <c r="C1289" s="47" t="s">
        <v>643</v>
      </c>
      <c r="D1289" s="48">
        <v>45504</v>
      </c>
      <c r="E1289" s="48">
        <v>45504</v>
      </c>
      <c r="F1289" s="47">
        <v>1</v>
      </c>
      <c r="G1289" s="49">
        <v>0</v>
      </c>
      <c r="H1289" s="48">
        <v>45504</v>
      </c>
      <c r="I1289" s="47" t="s">
        <v>1601</v>
      </c>
      <c r="J1289" s="47" t="s">
        <v>1599</v>
      </c>
      <c r="K1289" s="47">
        <v>0</v>
      </c>
      <c r="L1289" s="47" t="s">
        <v>1598</v>
      </c>
      <c r="Q1289"/>
      <c r="R1289"/>
    </row>
    <row r="1290" spans="1:18" x14ac:dyDescent="0.35">
      <c r="A1290" s="47">
        <v>1</v>
      </c>
      <c r="B1290" s="47">
        <v>2404</v>
      </c>
      <c r="C1290" s="47" t="s">
        <v>1427</v>
      </c>
      <c r="D1290" s="48">
        <v>45503</v>
      </c>
      <c r="E1290" s="48">
        <v>45503</v>
      </c>
      <c r="F1290" s="47">
        <v>1</v>
      </c>
      <c r="G1290" s="49">
        <v>0</v>
      </c>
      <c r="H1290" s="48">
        <v>45503</v>
      </c>
      <c r="I1290" s="47" t="s">
        <v>1601</v>
      </c>
      <c r="J1290" s="47" t="s">
        <v>1599</v>
      </c>
      <c r="K1290" s="47">
        <v>0</v>
      </c>
      <c r="L1290" s="47" t="s">
        <v>1598</v>
      </c>
      <c r="Q1290"/>
      <c r="R1290"/>
    </row>
    <row r="1291" spans="1:18" x14ac:dyDescent="0.35">
      <c r="A1291" s="47">
        <v>1</v>
      </c>
      <c r="B1291" s="47">
        <v>2597</v>
      </c>
      <c r="C1291" s="47" t="s">
        <v>805</v>
      </c>
      <c r="D1291" s="48">
        <v>45504</v>
      </c>
      <c r="E1291" s="48">
        <v>45504</v>
      </c>
      <c r="F1291" s="47">
        <v>1</v>
      </c>
      <c r="G1291" s="49">
        <v>0</v>
      </c>
      <c r="H1291" s="48">
        <v>45504</v>
      </c>
      <c r="I1291" s="47" t="s">
        <v>1601</v>
      </c>
      <c r="J1291" s="47" t="s">
        <v>1599</v>
      </c>
      <c r="K1291" s="47">
        <v>0</v>
      </c>
      <c r="L1291" s="47" t="s">
        <v>1598</v>
      </c>
      <c r="Q1291"/>
      <c r="R1291"/>
    </row>
    <row r="1292" spans="1:18" x14ac:dyDescent="0.35">
      <c r="A1292" s="47">
        <v>1</v>
      </c>
      <c r="B1292" s="47">
        <v>2603</v>
      </c>
      <c r="C1292" s="47" t="s">
        <v>811</v>
      </c>
      <c r="D1292" s="48">
        <v>45504</v>
      </c>
      <c r="E1292" s="48">
        <v>45504</v>
      </c>
      <c r="F1292" s="47">
        <v>1</v>
      </c>
      <c r="G1292" s="49">
        <v>0</v>
      </c>
      <c r="H1292" s="48">
        <v>45504</v>
      </c>
      <c r="I1292" s="47" t="s">
        <v>1601</v>
      </c>
      <c r="J1292" s="47" t="s">
        <v>1599</v>
      </c>
      <c r="K1292" s="47">
        <v>0</v>
      </c>
      <c r="L1292" s="47" t="s">
        <v>1598</v>
      </c>
      <c r="Q1292"/>
      <c r="R1292"/>
    </row>
    <row r="1293" spans="1:18" x14ac:dyDescent="0.35">
      <c r="A1293" s="47">
        <v>1</v>
      </c>
      <c r="B1293" s="47">
        <v>2708</v>
      </c>
      <c r="C1293" s="47" t="s">
        <v>828</v>
      </c>
      <c r="D1293" s="48">
        <v>45504</v>
      </c>
      <c r="E1293" s="48">
        <v>45504</v>
      </c>
      <c r="F1293" s="47">
        <v>1</v>
      </c>
      <c r="G1293" s="49">
        <v>0</v>
      </c>
      <c r="H1293" s="48">
        <v>45504</v>
      </c>
      <c r="I1293" s="47" t="s">
        <v>1601</v>
      </c>
      <c r="J1293" s="47" t="s">
        <v>1599</v>
      </c>
      <c r="K1293" s="47">
        <v>0</v>
      </c>
      <c r="L1293" s="47" t="s">
        <v>1598</v>
      </c>
      <c r="Q1293"/>
      <c r="R1293"/>
    </row>
    <row r="1294" spans="1:18" x14ac:dyDescent="0.35">
      <c r="A1294" s="47">
        <v>1</v>
      </c>
      <c r="B1294" s="47">
        <v>2776</v>
      </c>
      <c r="C1294" s="47" t="s">
        <v>883</v>
      </c>
      <c r="D1294" s="48">
        <v>45502</v>
      </c>
      <c r="E1294" s="48">
        <v>45502</v>
      </c>
      <c r="F1294" s="47">
        <v>1</v>
      </c>
      <c r="G1294" s="49">
        <v>0</v>
      </c>
      <c r="H1294" s="48">
        <v>45502</v>
      </c>
      <c r="I1294" s="47" t="s">
        <v>1601</v>
      </c>
      <c r="J1294" s="47" t="s">
        <v>1599</v>
      </c>
      <c r="K1294" s="47">
        <v>0</v>
      </c>
      <c r="L1294" s="47" t="s">
        <v>1598</v>
      </c>
      <c r="Q1294"/>
      <c r="R1294"/>
    </row>
    <row r="1295" spans="1:18" x14ac:dyDescent="0.35">
      <c r="A1295" s="47">
        <v>1</v>
      </c>
      <c r="B1295" s="47">
        <v>2784</v>
      </c>
      <c r="C1295" s="47" t="s">
        <v>890</v>
      </c>
      <c r="D1295" s="48">
        <v>45503</v>
      </c>
      <c r="E1295" s="48">
        <v>45503</v>
      </c>
      <c r="F1295" s="47">
        <v>1</v>
      </c>
      <c r="G1295" s="49">
        <v>0</v>
      </c>
      <c r="H1295" s="48">
        <v>45503</v>
      </c>
      <c r="I1295" s="47" t="s">
        <v>1601</v>
      </c>
      <c r="J1295" s="47" t="s">
        <v>1599</v>
      </c>
      <c r="K1295" s="47">
        <v>0</v>
      </c>
      <c r="L1295" s="47" t="s">
        <v>1598</v>
      </c>
      <c r="Q1295"/>
      <c r="R1295"/>
    </row>
    <row r="1296" spans="1:18" x14ac:dyDescent="0.35">
      <c r="A1296" s="47">
        <v>1</v>
      </c>
      <c r="B1296" s="47">
        <v>2796</v>
      </c>
      <c r="C1296" s="47" t="s">
        <v>1606</v>
      </c>
      <c r="D1296" s="48">
        <v>45504</v>
      </c>
      <c r="E1296" s="48">
        <v>45504</v>
      </c>
      <c r="F1296" s="47">
        <v>1</v>
      </c>
      <c r="G1296" s="49">
        <v>0</v>
      </c>
      <c r="H1296" s="48">
        <v>45504</v>
      </c>
      <c r="I1296" s="47" t="s">
        <v>1601</v>
      </c>
      <c r="J1296" s="47" t="s">
        <v>1599</v>
      </c>
      <c r="K1296" s="47">
        <v>0</v>
      </c>
      <c r="L1296" s="47" t="s">
        <v>1598</v>
      </c>
      <c r="Q1296"/>
      <c r="R1296"/>
    </row>
    <row r="1297" spans="1:18" x14ac:dyDescent="0.35">
      <c r="A1297" s="47">
        <v>1</v>
      </c>
      <c r="B1297" s="47">
        <v>3183</v>
      </c>
      <c r="C1297" s="47" t="s">
        <v>1461</v>
      </c>
      <c r="D1297" s="48">
        <v>45504</v>
      </c>
      <c r="E1297" s="48">
        <v>45504</v>
      </c>
      <c r="F1297" s="47">
        <v>1</v>
      </c>
      <c r="G1297" s="49">
        <v>0</v>
      </c>
      <c r="H1297" s="48">
        <v>45504</v>
      </c>
      <c r="I1297" s="47" t="s">
        <v>1601</v>
      </c>
      <c r="J1297" s="47" t="s">
        <v>1599</v>
      </c>
      <c r="K1297" s="47">
        <v>0</v>
      </c>
      <c r="L1297" s="47" t="s">
        <v>1598</v>
      </c>
      <c r="Q1297"/>
      <c r="R1297"/>
    </row>
    <row r="1298" spans="1:18" x14ac:dyDescent="0.35">
      <c r="A1298" s="47">
        <v>1</v>
      </c>
      <c r="B1298" s="47">
        <v>4066</v>
      </c>
      <c r="C1298" s="47" t="s">
        <v>1548</v>
      </c>
      <c r="D1298" s="48">
        <v>45503</v>
      </c>
      <c r="E1298" s="48">
        <v>45503</v>
      </c>
      <c r="F1298" s="47">
        <v>1</v>
      </c>
      <c r="G1298" s="49">
        <v>0</v>
      </c>
      <c r="H1298" s="48">
        <v>45503</v>
      </c>
      <c r="I1298" s="47" t="s">
        <v>1601</v>
      </c>
      <c r="J1298" s="47" t="s">
        <v>1599</v>
      </c>
      <c r="K1298" s="47">
        <v>0</v>
      </c>
      <c r="L1298" s="47" t="s">
        <v>1598</v>
      </c>
      <c r="Q1298"/>
      <c r="R1298"/>
    </row>
    <row r="1299" spans="1:18" x14ac:dyDescent="0.35">
      <c r="A1299" s="47">
        <v>1</v>
      </c>
      <c r="B1299" s="47">
        <v>4089</v>
      </c>
      <c r="C1299" s="47" t="s">
        <v>1095</v>
      </c>
      <c r="D1299" s="48">
        <v>45504</v>
      </c>
      <c r="E1299" s="48">
        <v>45504</v>
      </c>
      <c r="F1299" s="47">
        <v>1</v>
      </c>
      <c r="G1299" s="49">
        <v>0</v>
      </c>
      <c r="H1299" s="48">
        <v>45504</v>
      </c>
      <c r="I1299" s="47" t="s">
        <v>1601</v>
      </c>
      <c r="J1299" s="47" t="s">
        <v>1599</v>
      </c>
      <c r="K1299" s="47">
        <v>0</v>
      </c>
      <c r="L1299" s="47" t="s">
        <v>1598</v>
      </c>
    </row>
    <row r="1300" spans="1:18" x14ac:dyDescent="0.35">
      <c r="A1300" s="47">
        <v>1</v>
      </c>
      <c r="B1300" s="47">
        <v>4117</v>
      </c>
      <c r="C1300" s="47" t="s">
        <v>1114</v>
      </c>
      <c r="D1300" s="48">
        <v>45504</v>
      </c>
      <c r="E1300" s="48">
        <v>45504</v>
      </c>
      <c r="F1300" s="47">
        <v>1</v>
      </c>
      <c r="G1300" s="49">
        <v>0</v>
      </c>
      <c r="H1300" s="48">
        <v>45504</v>
      </c>
      <c r="I1300" s="47" t="s">
        <v>1601</v>
      </c>
      <c r="J1300" s="47" t="s">
        <v>1599</v>
      </c>
      <c r="K1300" s="47">
        <v>0</v>
      </c>
      <c r="L1300" s="47" t="s">
        <v>1598</v>
      </c>
    </row>
    <row r="1301" spans="1:18" x14ac:dyDescent="0.35">
      <c r="A1301" s="47">
        <v>1</v>
      </c>
      <c r="B1301" s="47">
        <v>4128</v>
      </c>
      <c r="C1301" s="47" t="s">
        <v>1124</v>
      </c>
      <c r="D1301" s="48">
        <v>45504</v>
      </c>
      <c r="E1301" s="48">
        <v>45504</v>
      </c>
      <c r="F1301" s="47">
        <v>1</v>
      </c>
      <c r="G1301" s="49">
        <v>0</v>
      </c>
      <c r="H1301" s="48">
        <v>45504</v>
      </c>
      <c r="I1301" s="47" t="s">
        <v>1601</v>
      </c>
      <c r="J1301" s="47" t="s">
        <v>1599</v>
      </c>
      <c r="K1301" s="47">
        <v>0</v>
      </c>
      <c r="L1301" s="47" t="s">
        <v>1598</v>
      </c>
    </row>
    <row r="1302" spans="1:18" x14ac:dyDescent="0.35">
      <c r="A1302" s="47">
        <v>1</v>
      </c>
      <c r="B1302" s="47">
        <v>4129</v>
      </c>
      <c r="C1302" s="47" t="s">
        <v>1125</v>
      </c>
      <c r="D1302" s="48">
        <v>45504</v>
      </c>
      <c r="E1302" s="48">
        <v>45504</v>
      </c>
      <c r="F1302" s="47">
        <v>1</v>
      </c>
      <c r="G1302" s="49">
        <v>0</v>
      </c>
      <c r="H1302" s="48">
        <v>45504</v>
      </c>
      <c r="I1302" s="47" t="s">
        <v>1601</v>
      </c>
      <c r="J1302" s="47" t="s">
        <v>1599</v>
      </c>
      <c r="K1302" s="47">
        <v>0</v>
      </c>
      <c r="L1302" s="47" t="s">
        <v>1598</v>
      </c>
    </row>
    <row r="1303" spans="1:18" x14ac:dyDescent="0.35">
      <c r="A1303" s="47">
        <v>1</v>
      </c>
      <c r="B1303" s="47">
        <v>4134</v>
      </c>
      <c r="C1303" s="47" t="s">
        <v>1128</v>
      </c>
      <c r="D1303" s="48">
        <v>45504</v>
      </c>
      <c r="E1303" s="48">
        <v>45504</v>
      </c>
      <c r="F1303" s="47">
        <v>1</v>
      </c>
      <c r="G1303" s="49">
        <v>0</v>
      </c>
      <c r="H1303" s="48">
        <v>45504</v>
      </c>
      <c r="I1303" s="47" t="s">
        <v>1601</v>
      </c>
      <c r="J1303" s="47" t="s">
        <v>1599</v>
      </c>
      <c r="K1303" s="47">
        <v>0</v>
      </c>
      <c r="L1303" s="47" t="s">
        <v>1598</v>
      </c>
    </row>
    <row r="1304" spans="1:18" x14ac:dyDescent="0.35">
      <c r="A1304" s="47">
        <v>1</v>
      </c>
      <c r="B1304" s="47">
        <v>4139</v>
      </c>
      <c r="C1304" s="47" t="s">
        <v>1133</v>
      </c>
      <c r="D1304" s="48">
        <v>45504</v>
      </c>
      <c r="E1304" s="48">
        <v>45504</v>
      </c>
      <c r="F1304" s="47">
        <v>1</v>
      </c>
      <c r="G1304" s="49">
        <v>0</v>
      </c>
      <c r="H1304" s="48">
        <v>45504</v>
      </c>
      <c r="I1304" s="47" t="s">
        <v>1601</v>
      </c>
      <c r="J1304" s="47" t="s">
        <v>1599</v>
      </c>
      <c r="K1304" s="47">
        <v>0</v>
      </c>
      <c r="L1304" s="47" t="s">
        <v>1598</v>
      </c>
    </row>
    <row r="1305" spans="1:18" x14ac:dyDescent="0.35">
      <c r="A1305" s="47">
        <v>1</v>
      </c>
      <c r="B1305" s="47">
        <v>4212</v>
      </c>
      <c r="C1305" s="47" t="s">
        <v>1152</v>
      </c>
      <c r="D1305" s="48">
        <v>45504</v>
      </c>
      <c r="E1305" s="48">
        <v>45504</v>
      </c>
      <c r="F1305" s="47">
        <v>1</v>
      </c>
      <c r="G1305" s="49">
        <v>0</v>
      </c>
      <c r="H1305" s="48">
        <v>45504</v>
      </c>
      <c r="I1305" s="47" t="s">
        <v>1601</v>
      </c>
      <c r="J1305" s="47" t="s">
        <v>1599</v>
      </c>
      <c r="K1305" s="47">
        <v>0</v>
      </c>
      <c r="L1305" s="47" t="s">
        <v>1598</v>
      </c>
    </row>
    <row r="1306" spans="1:18" x14ac:dyDescent="0.35">
      <c r="A1306" s="47">
        <v>1</v>
      </c>
      <c r="B1306" s="47">
        <v>2371</v>
      </c>
      <c r="C1306" s="47" t="s">
        <v>619</v>
      </c>
      <c r="D1306" s="48">
        <v>45503</v>
      </c>
      <c r="E1306" s="48">
        <v>45503</v>
      </c>
      <c r="F1306" s="47">
        <v>2</v>
      </c>
      <c r="G1306" s="49">
        <v>0</v>
      </c>
      <c r="H1306" s="48">
        <v>45504</v>
      </c>
      <c r="I1306" s="47" t="s">
        <v>1601</v>
      </c>
      <c r="J1306" s="47" t="s">
        <v>1599</v>
      </c>
      <c r="K1306" s="47">
        <v>0</v>
      </c>
      <c r="L1306" s="47" t="s">
        <v>1598</v>
      </c>
    </row>
    <row r="1307" spans="1:18" x14ac:dyDescent="0.35">
      <c r="A1307" s="47">
        <v>1</v>
      </c>
      <c r="B1307" s="47">
        <v>2081</v>
      </c>
      <c r="C1307" s="47" t="s">
        <v>372</v>
      </c>
      <c r="D1307" s="48">
        <v>45504</v>
      </c>
      <c r="E1307" s="48">
        <v>45504</v>
      </c>
      <c r="F1307" s="47">
        <v>1</v>
      </c>
      <c r="G1307" s="49">
        <v>0</v>
      </c>
      <c r="H1307" s="48">
        <v>45504</v>
      </c>
      <c r="I1307" s="47" t="s">
        <v>1600</v>
      </c>
      <c r="J1307" s="47" t="s">
        <v>1599</v>
      </c>
      <c r="K1307" s="47">
        <v>0</v>
      </c>
      <c r="L1307" s="47" t="s">
        <v>1598</v>
      </c>
    </row>
    <row r="1308" spans="1:18" x14ac:dyDescent="0.35">
      <c r="A1308" s="47">
        <v>1</v>
      </c>
      <c r="B1308" s="47">
        <v>2089</v>
      </c>
      <c r="C1308" s="47" t="s">
        <v>383</v>
      </c>
      <c r="D1308" s="48">
        <v>45504</v>
      </c>
      <c r="E1308" s="48">
        <v>45504</v>
      </c>
      <c r="F1308" s="47">
        <v>1</v>
      </c>
      <c r="G1308" s="49">
        <v>0</v>
      </c>
      <c r="H1308" s="48">
        <v>45504</v>
      </c>
      <c r="I1308" s="47" t="s">
        <v>1600</v>
      </c>
      <c r="J1308" s="47" t="s">
        <v>1599</v>
      </c>
      <c r="K1308" s="47">
        <v>0</v>
      </c>
      <c r="L1308" s="47" t="s">
        <v>1598</v>
      </c>
    </row>
    <row r="1309" spans="1:18" x14ac:dyDescent="0.35">
      <c r="A1309" s="47">
        <v>1</v>
      </c>
      <c r="B1309" s="47">
        <v>2093</v>
      </c>
      <c r="C1309" s="47" t="s">
        <v>387</v>
      </c>
      <c r="D1309" s="48">
        <v>45504</v>
      </c>
      <c r="E1309" s="48">
        <v>45504</v>
      </c>
      <c r="F1309" s="47">
        <v>1</v>
      </c>
      <c r="G1309" s="49">
        <v>0</v>
      </c>
      <c r="H1309" s="48">
        <v>45504</v>
      </c>
      <c r="I1309" s="47" t="s">
        <v>1600</v>
      </c>
      <c r="J1309" s="47" t="s">
        <v>1599</v>
      </c>
      <c r="K1309" s="47">
        <v>0</v>
      </c>
      <c r="L1309" s="47" t="s">
        <v>1598</v>
      </c>
    </row>
    <row r="1310" spans="1:18" x14ac:dyDescent="0.35">
      <c r="A1310" s="47">
        <v>1</v>
      </c>
      <c r="B1310" s="47">
        <v>2099</v>
      </c>
      <c r="C1310" s="47" t="s">
        <v>395</v>
      </c>
      <c r="D1310" s="48">
        <v>45504</v>
      </c>
      <c r="E1310" s="48">
        <v>45504</v>
      </c>
      <c r="F1310" s="47">
        <v>1</v>
      </c>
      <c r="G1310" s="49">
        <v>0</v>
      </c>
      <c r="H1310" s="48">
        <v>45504</v>
      </c>
      <c r="I1310" s="47" t="s">
        <v>1600</v>
      </c>
      <c r="J1310" s="47" t="s">
        <v>1599</v>
      </c>
      <c r="K1310" s="47">
        <v>0</v>
      </c>
      <c r="L1310" s="47" t="s">
        <v>1598</v>
      </c>
    </row>
    <row r="1311" spans="1:18" x14ac:dyDescent="0.35">
      <c r="A1311" s="47">
        <v>1</v>
      </c>
      <c r="B1311" s="47">
        <v>2159</v>
      </c>
      <c r="C1311" s="47" t="s">
        <v>456</v>
      </c>
      <c r="D1311" s="48">
        <v>45504</v>
      </c>
      <c r="E1311" s="48">
        <v>45504</v>
      </c>
      <c r="F1311" s="47">
        <v>1</v>
      </c>
      <c r="G1311" s="49">
        <v>0</v>
      </c>
      <c r="H1311" s="48">
        <v>45504</v>
      </c>
      <c r="I1311" s="47" t="s">
        <v>1600</v>
      </c>
      <c r="J1311" s="47" t="s">
        <v>1599</v>
      </c>
      <c r="K1311" s="47">
        <v>0</v>
      </c>
      <c r="L1311" s="47" t="s">
        <v>1598</v>
      </c>
    </row>
    <row r="1312" spans="1:18" x14ac:dyDescent="0.35">
      <c r="A1312" s="47">
        <v>1</v>
      </c>
      <c r="B1312" s="47">
        <v>2168</v>
      </c>
      <c r="C1312" s="47" t="s">
        <v>468</v>
      </c>
      <c r="D1312" s="48">
        <v>45504</v>
      </c>
      <c r="E1312" s="48">
        <v>45504</v>
      </c>
      <c r="F1312" s="47">
        <v>1</v>
      </c>
      <c r="G1312" s="49">
        <v>0</v>
      </c>
      <c r="H1312" s="48">
        <v>45504</v>
      </c>
      <c r="I1312" s="47" t="s">
        <v>1600</v>
      </c>
      <c r="J1312" s="47" t="s">
        <v>1599</v>
      </c>
      <c r="K1312" s="47">
        <v>0</v>
      </c>
      <c r="L1312" s="47" t="s">
        <v>1598</v>
      </c>
    </row>
    <row r="1313" spans="1:12" x14ac:dyDescent="0.35">
      <c r="A1313" s="47">
        <v>1</v>
      </c>
      <c r="B1313" s="47">
        <v>2216</v>
      </c>
      <c r="C1313" s="47" t="s">
        <v>498</v>
      </c>
      <c r="D1313" s="48">
        <v>45504</v>
      </c>
      <c r="E1313" s="48">
        <v>45504</v>
      </c>
      <c r="F1313" s="47">
        <v>1</v>
      </c>
      <c r="G1313" s="49">
        <v>0</v>
      </c>
      <c r="H1313" s="48">
        <v>45504</v>
      </c>
      <c r="I1313" s="47" t="s">
        <v>1600</v>
      </c>
      <c r="J1313" s="47" t="s">
        <v>1599</v>
      </c>
      <c r="K1313" s="47">
        <v>0</v>
      </c>
      <c r="L1313" s="47" t="s">
        <v>1598</v>
      </c>
    </row>
    <row r="1314" spans="1:12" x14ac:dyDescent="0.35">
      <c r="A1314" s="47">
        <v>1</v>
      </c>
      <c r="B1314" s="47">
        <v>2274</v>
      </c>
      <c r="C1314" s="47" t="s">
        <v>528</v>
      </c>
      <c r="D1314" s="48">
        <v>45504</v>
      </c>
      <c r="E1314" s="48">
        <v>45504</v>
      </c>
      <c r="F1314" s="47">
        <v>1</v>
      </c>
      <c r="G1314" s="49">
        <v>0</v>
      </c>
      <c r="H1314" s="48">
        <v>45504</v>
      </c>
      <c r="I1314" s="47" t="s">
        <v>1600</v>
      </c>
      <c r="J1314" s="47" t="s">
        <v>1599</v>
      </c>
      <c r="K1314" s="47">
        <v>0</v>
      </c>
      <c r="L1314" s="47" t="s">
        <v>1598</v>
      </c>
    </row>
    <row r="1315" spans="1:12" x14ac:dyDescent="0.35">
      <c r="A1315" s="47">
        <v>1</v>
      </c>
      <c r="B1315" s="47">
        <v>2404</v>
      </c>
      <c r="C1315" s="47" t="s">
        <v>1427</v>
      </c>
      <c r="D1315" s="48">
        <v>45504</v>
      </c>
      <c r="E1315" s="48">
        <v>45504</v>
      </c>
      <c r="F1315" s="47">
        <v>1</v>
      </c>
      <c r="G1315" s="49">
        <v>0</v>
      </c>
      <c r="H1315" s="48">
        <v>45504</v>
      </c>
      <c r="I1315" s="47" t="s">
        <v>1600</v>
      </c>
      <c r="J1315" s="47" t="s">
        <v>1599</v>
      </c>
      <c r="K1315" s="47">
        <v>0</v>
      </c>
      <c r="L1315" s="47" t="s">
        <v>1598</v>
      </c>
    </row>
    <row r="1316" spans="1:12" x14ac:dyDescent="0.35">
      <c r="A1316" s="47">
        <v>1</v>
      </c>
      <c r="B1316" s="47">
        <v>2712</v>
      </c>
      <c r="C1316" s="47" t="s">
        <v>830</v>
      </c>
      <c r="D1316" s="48">
        <v>45504</v>
      </c>
      <c r="E1316" s="48">
        <v>45504</v>
      </c>
      <c r="F1316" s="47">
        <v>1</v>
      </c>
      <c r="G1316" s="49">
        <v>0</v>
      </c>
      <c r="H1316" s="48">
        <v>45504</v>
      </c>
      <c r="I1316" s="47" t="s">
        <v>1600</v>
      </c>
      <c r="J1316" s="47" t="s">
        <v>1599</v>
      </c>
      <c r="K1316" s="47">
        <v>0</v>
      </c>
      <c r="L1316" s="47" t="s">
        <v>1598</v>
      </c>
    </row>
    <row r="1317" spans="1:12" x14ac:dyDescent="0.35">
      <c r="A1317" s="47">
        <v>1</v>
      </c>
      <c r="B1317" s="47">
        <v>2784</v>
      </c>
      <c r="C1317" s="47" t="s">
        <v>890</v>
      </c>
      <c r="D1317" s="48">
        <v>45504</v>
      </c>
      <c r="E1317" s="48">
        <v>45504</v>
      </c>
      <c r="F1317" s="47">
        <v>1</v>
      </c>
      <c r="G1317" s="49">
        <v>0</v>
      </c>
      <c r="H1317" s="48">
        <v>45504</v>
      </c>
      <c r="I1317" s="47" t="s">
        <v>1600</v>
      </c>
      <c r="J1317" s="47" t="s">
        <v>1599</v>
      </c>
      <c r="K1317" s="47">
        <v>0</v>
      </c>
      <c r="L1317" s="47" t="s">
        <v>1598</v>
      </c>
    </row>
    <row r="1318" spans="1:12" x14ac:dyDescent="0.35">
      <c r="A1318" s="47">
        <v>1</v>
      </c>
      <c r="B1318" s="47">
        <v>4066</v>
      </c>
      <c r="C1318" s="47" t="s">
        <v>1548</v>
      </c>
      <c r="D1318" s="48">
        <v>45504</v>
      </c>
      <c r="E1318" s="48">
        <v>45504</v>
      </c>
      <c r="F1318" s="47">
        <v>1</v>
      </c>
      <c r="G1318" s="49">
        <v>0</v>
      </c>
      <c r="H1318" s="48">
        <v>45504</v>
      </c>
      <c r="I1318" s="47" t="s">
        <v>1600</v>
      </c>
      <c r="J1318" s="47" t="s">
        <v>1599</v>
      </c>
      <c r="K1318" s="47">
        <v>0</v>
      </c>
      <c r="L1318" s="47" t="s">
        <v>1598</v>
      </c>
    </row>
    <row r="1319" spans="1:12" x14ac:dyDescent="0.35">
      <c r="A1319" s="47">
        <v>1</v>
      </c>
      <c r="B1319" s="47">
        <v>4231</v>
      </c>
      <c r="C1319" s="47" t="s">
        <v>1169</v>
      </c>
      <c r="D1319" s="48">
        <v>45504</v>
      </c>
      <c r="E1319" s="48">
        <v>45504</v>
      </c>
      <c r="F1319" s="47">
        <v>1</v>
      </c>
      <c r="G1319" s="49">
        <v>0</v>
      </c>
      <c r="H1319" s="48">
        <v>45504</v>
      </c>
      <c r="I1319" s="47" t="s">
        <v>1600</v>
      </c>
      <c r="J1319" s="47" t="s">
        <v>1599</v>
      </c>
      <c r="K1319" s="47">
        <v>0</v>
      </c>
      <c r="L1319" s="47" t="s">
        <v>1598</v>
      </c>
    </row>
    <row r="1320" spans="1:12" x14ac:dyDescent="0.35">
      <c r="A1320" s="47">
        <v>1</v>
      </c>
      <c r="B1320" s="47">
        <v>2063</v>
      </c>
      <c r="C1320" s="47" t="s">
        <v>355</v>
      </c>
      <c r="D1320" s="48">
        <v>45503</v>
      </c>
      <c r="E1320" s="48">
        <v>45503</v>
      </c>
      <c r="F1320" s="47">
        <v>2</v>
      </c>
      <c r="G1320" s="49">
        <v>0</v>
      </c>
      <c r="H1320" s="48">
        <v>45504</v>
      </c>
      <c r="I1320" s="47" t="s">
        <v>1600</v>
      </c>
      <c r="J1320" s="47" t="s">
        <v>1599</v>
      </c>
      <c r="K1320" s="47">
        <v>0</v>
      </c>
      <c r="L1320" s="47" t="s">
        <v>1598</v>
      </c>
    </row>
    <row r="1321" spans="1:12" x14ac:dyDescent="0.35">
      <c r="A1321" s="47">
        <v>1</v>
      </c>
      <c r="B1321" s="47">
        <v>2122</v>
      </c>
      <c r="C1321" s="47" t="s">
        <v>416</v>
      </c>
      <c r="D1321" s="48">
        <v>45503</v>
      </c>
      <c r="E1321" s="48">
        <v>45503</v>
      </c>
      <c r="F1321" s="47">
        <v>2</v>
      </c>
      <c r="G1321" s="49">
        <v>0</v>
      </c>
      <c r="H1321" s="48">
        <v>45504</v>
      </c>
      <c r="I1321" s="47" t="s">
        <v>1600</v>
      </c>
      <c r="J1321" s="47" t="s">
        <v>1599</v>
      </c>
      <c r="K1321" s="47">
        <v>0</v>
      </c>
      <c r="L1321" s="47" t="s">
        <v>1598</v>
      </c>
    </row>
    <row r="1322" spans="1:12" x14ac:dyDescent="0.35">
      <c r="A1322" s="47">
        <v>1</v>
      </c>
      <c r="B1322" s="47">
        <v>2146</v>
      </c>
      <c r="C1322" s="47" t="s">
        <v>442</v>
      </c>
      <c r="D1322" s="48">
        <v>45503</v>
      </c>
      <c r="E1322" s="48">
        <v>45503</v>
      </c>
      <c r="F1322" s="47">
        <v>2</v>
      </c>
      <c r="G1322" s="49">
        <v>0</v>
      </c>
      <c r="H1322" s="48">
        <v>45504</v>
      </c>
      <c r="I1322" s="47" t="s">
        <v>1600</v>
      </c>
      <c r="J1322" s="47" t="s">
        <v>1599</v>
      </c>
      <c r="K1322" s="47">
        <v>0</v>
      </c>
      <c r="L1322" s="47" t="s">
        <v>1598</v>
      </c>
    </row>
    <row r="1323" spans="1:12" x14ac:dyDescent="0.35">
      <c r="A1323" s="47">
        <v>1</v>
      </c>
      <c r="B1323" s="47">
        <v>2201</v>
      </c>
      <c r="C1323" s="47" t="s">
        <v>479</v>
      </c>
      <c r="D1323" s="48">
        <v>45503</v>
      </c>
      <c r="E1323" s="48">
        <v>45503</v>
      </c>
      <c r="F1323" s="47">
        <v>2</v>
      </c>
      <c r="G1323" s="49">
        <v>0</v>
      </c>
      <c r="H1323" s="48">
        <v>45504</v>
      </c>
      <c r="I1323" s="47" t="s">
        <v>1600</v>
      </c>
      <c r="J1323" s="47" t="s">
        <v>1599</v>
      </c>
      <c r="K1323" s="47">
        <v>0</v>
      </c>
      <c r="L1323" s="47" t="s">
        <v>1598</v>
      </c>
    </row>
    <row r="1324" spans="1:12" x14ac:dyDescent="0.35">
      <c r="A1324" s="47">
        <v>1</v>
      </c>
      <c r="B1324" s="47">
        <v>2412</v>
      </c>
      <c r="C1324" s="47" t="s">
        <v>1435</v>
      </c>
      <c r="D1324" s="48">
        <v>45502</v>
      </c>
      <c r="E1324" s="48">
        <v>45502</v>
      </c>
      <c r="F1324" s="47">
        <v>3</v>
      </c>
      <c r="G1324" s="49">
        <v>0</v>
      </c>
      <c r="H1324" s="48">
        <v>45504</v>
      </c>
      <c r="I1324" s="47" t="s">
        <v>1600</v>
      </c>
      <c r="J1324" s="47" t="s">
        <v>1599</v>
      </c>
      <c r="K1324" s="47">
        <v>0</v>
      </c>
      <c r="L1324" s="47" t="s">
        <v>1598</v>
      </c>
    </row>
    <row r="1325" spans="1:12" x14ac:dyDescent="0.35">
      <c r="A1325" s="47">
        <v>1</v>
      </c>
      <c r="B1325" s="47">
        <v>2521</v>
      </c>
      <c r="C1325" s="47" t="s">
        <v>1446</v>
      </c>
      <c r="D1325" s="48">
        <v>45502</v>
      </c>
      <c r="E1325" s="48">
        <v>45502</v>
      </c>
      <c r="F1325" s="47">
        <v>3</v>
      </c>
      <c r="G1325" s="49">
        <v>0</v>
      </c>
      <c r="H1325" s="48">
        <v>45504</v>
      </c>
      <c r="I1325" s="47" t="s">
        <v>1600</v>
      </c>
      <c r="J1325" s="47" t="s">
        <v>1599</v>
      </c>
      <c r="K1325" s="47">
        <v>0</v>
      </c>
      <c r="L1325" s="47" t="s">
        <v>1598</v>
      </c>
    </row>
    <row r="1326" spans="1:12" x14ac:dyDescent="0.35">
      <c r="A1326" s="47">
        <v>1</v>
      </c>
      <c r="B1326" s="47">
        <v>2582</v>
      </c>
      <c r="C1326" s="47" t="s">
        <v>1448</v>
      </c>
      <c r="D1326" s="48">
        <v>45502</v>
      </c>
      <c r="E1326" s="48">
        <v>45502</v>
      </c>
      <c r="F1326" s="47">
        <v>3</v>
      </c>
      <c r="G1326" s="49">
        <v>0</v>
      </c>
      <c r="H1326" s="48">
        <v>45504</v>
      </c>
      <c r="I1326" s="47" t="s">
        <v>1600</v>
      </c>
      <c r="J1326" s="47" t="s">
        <v>1599</v>
      </c>
      <c r="K1326" s="47">
        <v>0</v>
      </c>
      <c r="L1326" s="47" t="s">
        <v>1598</v>
      </c>
    </row>
    <row r="1327" spans="1:12" x14ac:dyDescent="0.35">
      <c r="A1327" s="47">
        <v>1</v>
      </c>
      <c r="B1327" s="47">
        <v>4497</v>
      </c>
      <c r="C1327" s="47" t="s">
        <v>1482</v>
      </c>
      <c r="D1327" s="48">
        <v>45502</v>
      </c>
      <c r="E1327" s="48">
        <v>45502</v>
      </c>
      <c r="F1327" s="47">
        <v>3</v>
      </c>
      <c r="G1327" s="49">
        <v>0</v>
      </c>
      <c r="H1327" s="48">
        <v>45504</v>
      </c>
      <c r="I1327" s="47" t="s">
        <v>1600</v>
      </c>
      <c r="J1327" s="47" t="s">
        <v>1599</v>
      </c>
      <c r="K1327" s="47">
        <v>0</v>
      </c>
      <c r="L1327" s="47" t="s">
        <v>1598</v>
      </c>
    </row>
    <row r="1328" spans="1:12" x14ac:dyDescent="0.35">
      <c r="A1328" s="47">
        <v>1</v>
      </c>
      <c r="B1328" s="47">
        <v>4144</v>
      </c>
      <c r="C1328" s="47" t="s">
        <v>1136</v>
      </c>
      <c r="D1328" s="48">
        <v>45501</v>
      </c>
      <c r="E1328" s="48">
        <v>45501</v>
      </c>
      <c r="F1328" s="47">
        <v>4</v>
      </c>
      <c r="G1328" s="49">
        <v>0</v>
      </c>
      <c r="H1328" s="48">
        <v>45504</v>
      </c>
      <c r="I1328" s="47" t="s">
        <v>1600</v>
      </c>
      <c r="J1328" s="47" t="s">
        <v>1599</v>
      </c>
      <c r="K1328" s="47">
        <v>0</v>
      </c>
      <c r="L1328" s="47" t="s">
        <v>1598</v>
      </c>
    </row>
    <row r="1329" spans="1:12" x14ac:dyDescent="0.35">
      <c r="A1329" s="47">
        <v>1</v>
      </c>
      <c r="B1329" s="47">
        <v>2120</v>
      </c>
      <c r="C1329" s="47" t="s">
        <v>414</v>
      </c>
      <c r="D1329" s="48">
        <v>45500</v>
      </c>
      <c r="E1329" s="48">
        <v>45500</v>
      </c>
      <c r="F1329" s="47">
        <v>5</v>
      </c>
      <c r="G1329" s="49">
        <v>0</v>
      </c>
      <c r="H1329" s="48">
        <v>45504</v>
      </c>
      <c r="I1329" s="47" t="s">
        <v>1600</v>
      </c>
      <c r="J1329" s="47" t="s">
        <v>1599</v>
      </c>
      <c r="K1329" s="47">
        <v>0</v>
      </c>
      <c r="L1329" s="47" t="s">
        <v>1598</v>
      </c>
    </row>
    <row r="1330" spans="1:12" x14ac:dyDescent="0.35">
      <c r="A1330" s="47">
        <v>1</v>
      </c>
      <c r="B1330" s="47">
        <v>2124</v>
      </c>
      <c r="C1330" s="47" t="s">
        <v>418</v>
      </c>
      <c r="D1330" s="48">
        <v>45490</v>
      </c>
      <c r="E1330" s="48">
        <v>45490</v>
      </c>
      <c r="F1330" s="47">
        <v>15</v>
      </c>
      <c r="G1330" s="49">
        <v>0</v>
      </c>
      <c r="H1330" s="48">
        <v>45504</v>
      </c>
      <c r="I1330" s="47" t="s">
        <v>1600</v>
      </c>
      <c r="J1330" s="47" t="s">
        <v>1599</v>
      </c>
      <c r="K1330" s="47">
        <v>0</v>
      </c>
      <c r="L1330" s="47" t="s">
        <v>1598</v>
      </c>
    </row>
    <row r="1331" spans="1:12" x14ac:dyDescent="0.35">
      <c r="A1331" s="47">
        <v>1</v>
      </c>
      <c r="B1331" s="47">
        <v>2388</v>
      </c>
      <c r="C1331" s="47" t="s">
        <v>637</v>
      </c>
      <c r="D1331" s="48">
        <v>45490</v>
      </c>
      <c r="E1331" s="48">
        <v>45490</v>
      </c>
      <c r="F1331" s="47">
        <v>15</v>
      </c>
      <c r="G1331" s="49">
        <v>0</v>
      </c>
      <c r="H1331" s="48">
        <v>45504</v>
      </c>
      <c r="I1331" s="47" t="s">
        <v>1600</v>
      </c>
      <c r="J1331" s="47" t="s">
        <v>1599</v>
      </c>
      <c r="K1331" s="47">
        <v>0</v>
      </c>
      <c r="L1331" s="47" t="s">
        <v>1598</v>
      </c>
    </row>
    <row r="1332" spans="1:12" x14ac:dyDescent="0.35">
      <c r="A1332" s="47">
        <v>1</v>
      </c>
      <c r="B1332" s="47">
        <v>1320</v>
      </c>
      <c r="C1332" s="47" t="s">
        <v>211</v>
      </c>
      <c r="D1332" s="48">
        <v>45502</v>
      </c>
      <c r="E1332" s="48">
        <v>45502</v>
      </c>
      <c r="F1332" s="47">
        <v>1</v>
      </c>
      <c r="G1332" s="49">
        <v>0</v>
      </c>
      <c r="H1332" s="48">
        <v>45502</v>
      </c>
      <c r="I1332" s="47" t="s">
        <v>1604</v>
      </c>
      <c r="J1332" s="47" t="s">
        <v>1603</v>
      </c>
      <c r="L1332" s="47" t="s">
        <v>1598</v>
      </c>
    </row>
    <row r="1333" spans="1:12" x14ac:dyDescent="0.35">
      <c r="A1333" s="47">
        <v>1</v>
      </c>
      <c r="B1333" s="47">
        <v>1225</v>
      </c>
      <c r="C1333" s="47" t="s">
        <v>1390</v>
      </c>
      <c r="D1333" s="48">
        <v>45490</v>
      </c>
      <c r="E1333" s="48">
        <v>45490</v>
      </c>
      <c r="F1333" s="47">
        <v>3</v>
      </c>
      <c r="G1333" s="49">
        <v>0</v>
      </c>
      <c r="H1333" s="48">
        <v>45492</v>
      </c>
      <c r="I1333" s="47" t="s">
        <v>1600</v>
      </c>
      <c r="J1333" s="47" t="s">
        <v>1603</v>
      </c>
      <c r="L1333" s="47" t="s">
        <v>1598</v>
      </c>
    </row>
    <row r="1334" spans="1:12" x14ac:dyDescent="0.35">
      <c r="A1334" s="47">
        <v>1</v>
      </c>
      <c r="B1334" s="47">
        <v>1333</v>
      </c>
      <c r="C1334" s="47" t="s">
        <v>225</v>
      </c>
      <c r="D1334" s="48">
        <v>45516</v>
      </c>
      <c r="E1334" s="48">
        <v>45516</v>
      </c>
      <c r="F1334" s="47">
        <v>4</v>
      </c>
      <c r="G1334" s="49">
        <v>0</v>
      </c>
      <c r="H1334" s="48">
        <v>45519</v>
      </c>
      <c r="I1334" s="47" t="s">
        <v>1604</v>
      </c>
      <c r="J1334" s="47" t="s">
        <v>1603</v>
      </c>
      <c r="K1334" s="47">
        <v>0</v>
      </c>
      <c r="L1334" s="47" t="s">
        <v>1598</v>
      </c>
    </row>
    <row r="1335" spans="1:12" x14ac:dyDescent="0.35">
      <c r="A1335" s="47">
        <v>1</v>
      </c>
      <c r="B1335" s="47">
        <v>1104</v>
      </c>
      <c r="C1335" s="47" t="s">
        <v>46</v>
      </c>
      <c r="D1335" s="48">
        <v>45519</v>
      </c>
      <c r="E1335" s="48">
        <v>45519</v>
      </c>
      <c r="F1335" s="47">
        <v>1</v>
      </c>
      <c r="G1335" s="49">
        <v>0</v>
      </c>
      <c r="H1335" s="48">
        <v>45519</v>
      </c>
      <c r="I1335" s="47" t="s">
        <v>1601</v>
      </c>
      <c r="J1335" s="47" t="s">
        <v>1603</v>
      </c>
      <c r="K1335" s="47">
        <v>0</v>
      </c>
      <c r="L1335" s="47" t="s">
        <v>1598</v>
      </c>
    </row>
    <row r="1336" spans="1:12" x14ac:dyDescent="0.35">
      <c r="A1336" s="47">
        <v>1</v>
      </c>
      <c r="B1336" s="47">
        <v>1106</v>
      </c>
      <c r="C1336" s="47" t="s">
        <v>50</v>
      </c>
      <c r="D1336" s="48">
        <v>45519</v>
      </c>
      <c r="E1336" s="48">
        <v>45519</v>
      </c>
      <c r="F1336" s="47">
        <v>1</v>
      </c>
      <c r="G1336" s="49">
        <v>0</v>
      </c>
      <c r="H1336" s="48">
        <v>45519</v>
      </c>
      <c r="I1336" s="47" t="s">
        <v>1601</v>
      </c>
      <c r="J1336" s="47" t="s">
        <v>1603</v>
      </c>
      <c r="K1336" s="47">
        <v>0</v>
      </c>
      <c r="L1336" s="47" t="s">
        <v>1598</v>
      </c>
    </row>
    <row r="1337" spans="1:12" x14ac:dyDescent="0.35">
      <c r="A1337" s="47">
        <v>1</v>
      </c>
      <c r="B1337" s="47">
        <v>1110</v>
      </c>
      <c r="C1337" s="47" t="s">
        <v>57</v>
      </c>
      <c r="D1337" s="48">
        <v>45519</v>
      </c>
      <c r="E1337" s="48">
        <v>45519</v>
      </c>
      <c r="F1337" s="47">
        <v>1</v>
      </c>
      <c r="G1337" s="49">
        <v>0</v>
      </c>
      <c r="H1337" s="48">
        <v>45519</v>
      </c>
      <c r="I1337" s="47" t="s">
        <v>1601</v>
      </c>
      <c r="J1337" s="47" t="s">
        <v>1603</v>
      </c>
      <c r="K1337" s="47">
        <v>0</v>
      </c>
      <c r="L1337" s="47" t="s">
        <v>1598</v>
      </c>
    </row>
    <row r="1338" spans="1:12" x14ac:dyDescent="0.35">
      <c r="A1338" s="47">
        <v>1</v>
      </c>
      <c r="B1338" s="47">
        <v>1116</v>
      </c>
      <c r="C1338" s="47" t="s">
        <v>62</v>
      </c>
      <c r="D1338" s="48">
        <v>45519</v>
      </c>
      <c r="E1338" s="48">
        <v>45519</v>
      </c>
      <c r="F1338" s="47">
        <v>1</v>
      </c>
      <c r="G1338" s="49">
        <v>0</v>
      </c>
      <c r="H1338" s="48">
        <v>45519</v>
      </c>
      <c r="I1338" s="47" t="s">
        <v>1601</v>
      </c>
      <c r="J1338" s="47" t="s">
        <v>1603</v>
      </c>
      <c r="K1338" s="47">
        <v>0</v>
      </c>
      <c r="L1338" s="47" t="s">
        <v>1598</v>
      </c>
    </row>
    <row r="1339" spans="1:12" x14ac:dyDescent="0.35">
      <c r="A1339" s="47">
        <v>1</v>
      </c>
      <c r="B1339" s="47">
        <v>1121</v>
      </c>
      <c r="C1339" s="47" t="s">
        <v>68</v>
      </c>
      <c r="D1339" s="48">
        <v>45519</v>
      </c>
      <c r="E1339" s="48">
        <v>45519</v>
      </c>
      <c r="F1339" s="47">
        <v>1</v>
      </c>
      <c r="G1339" s="49">
        <v>0</v>
      </c>
      <c r="H1339" s="48">
        <v>45519</v>
      </c>
      <c r="I1339" s="47" t="s">
        <v>1601</v>
      </c>
      <c r="J1339" s="47" t="s">
        <v>1603</v>
      </c>
      <c r="K1339" s="47">
        <v>0</v>
      </c>
      <c r="L1339" s="47" t="s">
        <v>1598</v>
      </c>
    </row>
    <row r="1340" spans="1:12" x14ac:dyDescent="0.35">
      <c r="A1340" s="47">
        <v>1</v>
      </c>
      <c r="B1340" s="47">
        <v>1139</v>
      </c>
      <c r="C1340" s="47" t="s">
        <v>84</v>
      </c>
      <c r="D1340" s="48">
        <v>45519</v>
      </c>
      <c r="E1340" s="48">
        <v>45519</v>
      </c>
      <c r="F1340" s="47">
        <v>1</v>
      </c>
      <c r="G1340" s="49">
        <v>0</v>
      </c>
      <c r="H1340" s="48">
        <v>45519</v>
      </c>
      <c r="I1340" s="47" t="s">
        <v>1601</v>
      </c>
      <c r="J1340" s="47" t="s">
        <v>1603</v>
      </c>
      <c r="K1340" s="47">
        <v>0</v>
      </c>
      <c r="L1340" s="47" t="s">
        <v>1598</v>
      </c>
    </row>
    <row r="1341" spans="1:12" x14ac:dyDescent="0.35">
      <c r="A1341" s="47">
        <v>1</v>
      </c>
      <c r="B1341" s="47">
        <v>1146</v>
      </c>
      <c r="C1341" s="47" t="s">
        <v>92</v>
      </c>
      <c r="D1341" s="48">
        <v>45519</v>
      </c>
      <c r="E1341" s="48">
        <v>45519</v>
      </c>
      <c r="F1341" s="47">
        <v>1</v>
      </c>
      <c r="G1341" s="49">
        <v>0</v>
      </c>
      <c r="H1341" s="48">
        <v>45519</v>
      </c>
      <c r="I1341" s="47" t="s">
        <v>1601</v>
      </c>
      <c r="J1341" s="47" t="s">
        <v>1603</v>
      </c>
      <c r="K1341" s="47">
        <v>0</v>
      </c>
      <c r="L1341" s="47" t="s">
        <v>1598</v>
      </c>
    </row>
    <row r="1342" spans="1:12" x14ac:dyDescent="0.35">
      <c r="A1342" s="47">
        <v>1</v>
      </c>
      <c r="B1342" s="47">
        <v>1167</v>
      </c>
      <c r="C1342" s="47" t="s">
        <v>111</v>
      </c>
      <c r="D1342" s="48">
        <v>45519</v>
      </c>
      <c r="E1342" s="48">
        <v>45519</v>
      </c>
      <c r="F1342" s="47">
        <v>1</v>
      </c>
      <c r="G1342" s="49">
        <v>0</v>
      </c>
      <c r="H1342" s="48">
        <v>45519</v>
      </c>
      <c r="I1342" s="47" t="s">
        <v>1601</v>
      </c>
      <c r="J1342" s="47" t="s">
        <v>1603</v>
      </c>
      <c r="K1342" s="47">
        <v>0</v>
      </c>
      <c r="L1342" s="47" t="s">
        <v>1598</v>
      </c>
    </row>
    <row r="1343" spans="1:12" x14ac:dyDescent="0.35">
      <c r="A1343" s="47">
        <v>1</v>
      </c>
      <c r="B1343" s="47">
        <v>1171</v>
      </c>
      <c r="C1343" s="47" t="s">
        <v>116</v>
      </c>
      <c r="D1343" s="48">
        <v>45519</v>
      </c>
      <c r="E1343" s="48">
        <v>45519</v>
      </c>
      <c r="F1343" s="47">
        <v>1</v>
      </c>
      <c r="G1343" s="49">
        <v>0</v>
      </c>
      <c r="H1343" s="48">
        <v>45519</v>
      </c>
      <c r="I1343" s="47" t="s">
        <v>1601</v>
      </c>
      <c r="J1343" s="47" t="s">
        <v>1603</v>
      </c>
      <c r="K1343" s="47">
        <v>0</v>
      </c>
      <c r="L1343" s="47" t="s">
        <v>1598</v>
      </c>
    </row>
    <row r="1344" spans="1:12" x14ac:dyDescent="0.35">
      <c r="A1344" s="47">
        <v>1</v>
      </c>
      <c r="B1344" s="47">
        <v>1181</v>
      </c>
      <c r="C1344" s="47" t="s">
        <v>126</v>
      </c>
      <c r="D1344" s="48">
        <v>45519</v>
      </c>
      <c r="E1344" s="48">
        <v>45519</v>
      </c>
      <c r="F1344" s="47">
        <v>1</v>
      </c>
      <c r="G1344" s="49">
        <v>0</v>
      </c>
      <c r="H1344" s="48">
        <v>45519</v>
      </c>
      <c r="I1344" s="47" t="s">
        <v>1601</v>
      </c>
      <c r="J1344" s="47" t="s">
        <v>1603</v>
      </c>
      <c r="K1344" s="47">
        <v>0</v>
      </c>
      <c r="L1344" s="47" t="s">
        <v>1598</v>
      </c>
    </row>
    <row r="1345" spans="1:12" x14ac:dyDescent="0.35">
      <c r="A1345" s="47">
        <v>1</v>
      </c>
      <c r="B1345" s="47">
        <v>1191</v>
      </c>
      <c r="C1345" s="47" t="s">
        <v>138</v>
      </c>
      <c r="D1345" s="48">
        <v>45519</v>
      </c>
      <c r="E1345" s="48">
        <v>45519</v>
      </c>
      <c r="F1345" s="47">
        <v>1</v>
      </c>
      <c r="G1345" s="49">
        <v>0</v>
      </c>
      <c r="H1345" s="48">
        <v>45519</v>
      </c>
      <c r="I1345" s="47" t="s">
        <v>1601</v>
      </c>
      <c r="J1345" s="47" t="s">
        <v>1603</v>
      </c>
      <c r="K1345" s="47">
        <v>0</v>
      </c>
      <c r="L1345" s="47" t="s">
        <v>1598</v>
      </c>
    </row>
    <row r="1346" spans="1:12" x14ac:dyDescent="0.35">
      <c r="A1346" s="47">
        <v>1</v>
      </c>
      <c r="B1346" s="47">
        <v>1193</v>
      </c>
      <c r="C1346" s="47" t="s">
        <v>140</v>
      </c>
      <c r="D1346" s="48">
        <v>45519</v>
      </c>
      <c r="E1346" s="48">
        <v>45519</v>
      </c>
      <c r="F1346" s="47">
        <v>1</v>
      </c>
      <c r="G1346" s="49">
        <v>0</v>
      </c>
      <c r="H1346" s="48">
        <v>45519</v>
      </c>
      <c r="I1346" s="47" t="s">
        <v>1601</v>
      </c>
      <c r="J1346" s="47" t="s">
        <v>1603</v>
      </c>
      <c r="K1346" s="47">
        <v>0</v>
      </c>
      <c r="L1346" s="47" t="s">
        <v>1598</v>
      </c>
    </row>
    <row r="1347" spans="1:12" x14ac:dyDescent="0.35">
      <c r="A1347" s="47">
        <v>1</v>
      </c>
      <c r="B1347" s="47">
        <v>1215</v>
      </c>
      <c r="C1347" s="47" t="s">
        <v>1567</v>
      </c>
      <c r="D1347" s="48">
        <v>45519</v>
      </c>
      <c r="E1347" s="48">
        <v>45519</v>
      </c>
      <c r="F1347" s="47">
        <v>1</v>
      </c>
      <c r="G1347" s="49">
        <v>0</v>
      </c>
      <c r="H1347" s="48">
        <v>45519</v>
      </c>
      <c r="I1347" s="47" t="s">
        <v>1601</v>
      </c>
      <c r="J1347" s="47" t="s">
        <v>1603</v>
      </c>
      <c r="K1347" s="47">
        <v>0</v>
      </c>
      <c r="L1347" s="47" t="s">
        <v>1598</v>
      </c>
    </row>
    <row r="1348" spans="1:12" x14ac:dyDescent="0.35">
      <c r="A1348" s="47">
        <v>1</v>
      </c>
      <c r="B1348" s="47">
        <v>1219</v>
      </c>
      <c r="C1348" s="47" t="s">
        <v>181</v>
      </c>
      <c r="D1348" s="48">
        <v>45518</v>
      </c>
      <c r="E1348" s="48">
        <v>45518</v>
      </c>
      <c r="F1348" s="47">
        <v>1</v>
      </c>
      <c r="G1348" s="49">
        <v>0</v>
      </c>
      <c r="H1348" s="48">
        <v>45518</v>
      </c>
      <c r="I1348" s="47" t="s">
        <v>1601</v>
      </c>
      <c r="J1348" s="47" t="s">
        <v>1603</v>
      </c>
      <c r="K1348" s="47">
        <v>0</v>
      </c>
      <c r="L1348" s="47" t="s">
        <v>1598</v>
      </c>
    </row>
    <row r="1349" spans="1:12" x14ac:dyDescent="0.35">
      <c r="A1349" s="47">
        <v>1</v>
      </c>
      <c r="B1349" s="47">
        <v>1331</v>
      </c>
      <c r="C1349" s="47" t="s">
        <v>222</v>
      </c>
      <c r="D1349" s="48">
        <v>45519</v>
      </c>
      <c r="E1349" s="48">
        <v>45519</v>
      </c>
      <c r="F1349" s="47">
        <v>1</v>
      </c>
      <c r="G1349" s="49">
        <v>0</v>
      </c>
      <c r="H1349" s="48">
        <v>45519</v>
      </c>
      <c r="I1349" s="47" t="s">
        <v>1601</v>
      </c>
      <c r="J1349" s="47" t="s">
        <v>1603</v>
      </c>
      <c r="K1349" s="47">
        <v>0</v>
      </c>
      <c r="L1349" s="47" t="s">
        <v>1598</v>
      </c>
    </row>
    <row r="1350" spans="1:12" x14ac:dyDescent="0.35">
      <c r="A1350" s="47">
        <v>1</v>
      </c>
      <c r="B1350" s="47">
        <v>1338</v>
      </c>
      <c r="C1350" s="47" t="s">
        <v>231</v>
      </c>
      <c r="D1350" s="48">
        <v>45519</v>
      </c>
      <c r="E1350" s="48">
        <v>45519</v>
      </c>
      <c r="F1350" s="47">
        <v>1</v>
      </c>
      <c r="G1350" s="49">
        <v>0</v>
      </c>
      <c r="H1350" s="48">
        <v>45519</v>
      </c>
      <c r="I1350" s="47" t="s">
        <v>1601</v>
      </c>
      <c r="J1350" s="47" t="s">
        <v>1603</v>
      </c>
      <c r="K1350" s="47">
        <v>0</v>
      </c>
      <c r="L1350" s="47" t="s">
        <v>1598</v>
      </c>
    </row>
    <row r="1351" spans="1:12" x14ac:dyDescent="0.35">
      <c r="A1351" s="47">
        <v>1</v>
      </c>
      <c r="B1351" s="47">
        <v>1342</v>
      </c>
      <c r="C1351" s="47" t="s">
        <v>236</v>
      </c>
      <c r="D1351" s="48">
        <v>45519</v>
      </c>
      <c r="E1351" s="48">
        <v>45519</v>
      </c>
      <c r="F1351" s="47">
        <v>1</v>
      </c>
      <c r="G1351" s="49">
        <v>0</v>
      </c>
      <c r="H1351" s="48">
        <v>45519</v>
      </c>
      <c r="I1351" s="47" t="s">
        <v>1601</v>
      </c>
      <c r="J1351" s="47" t="s">
        <v>1603</v>
      </c>
      <c r="K1351" s="47">
        <v>0</v>
      </c>
      <c r="L1351" s="47" t="s">
        <v>1598</v>
      </c>
    </row>
    <row r="1352" spans="1:12" x14ac:dyDescent="0.35">
      <c r="A1352" s="47">
        <v>1</v>
      </c>
      <c r="B1352" s="47">
        <v>3004</v>
      </c>
      <c r="C1352" s="47" t="s">
        <v>914</v>
      </c>
      <c r="D1352" s="48">
        <v>45519</v>
      </c>
      <c r="E1352" s="48">
        <v>45519</v>
      </c>
      <c r="F1352" s="47">
        <v>1</v>
      </c>
      <c r="G1352" s="49">
        <v>0</v>
      </c>
      <c r="H1352" s="48">
        <v>45519</v>
      </c>
      <c r="I1352" s="47" t="s">
        <v>1601</v>
      </c>
      <c r="J1352" s="47" t="s">
        <v>1603</v>
      </c>
      <c r="K1352" s="47">
        <v>0</v>
      </c>
      <c r="L1352" s="47" t="s">
        <v>1598</v>
      </c>
    </row>
    <row r="1353" spans="1:12" x14ac:dyDescent="0.35">
      <c r="A1353" s="47">
        <v>1</v>
      </c>
      <c r="B1353" s="47">
        <v>3114</v>
      </c>
      <c r="C1353" s="47" t="s">
        <v>969</v>
      </c>
      <c r="D1353" s="48">
        <v>45519</v>
      </c>
      <c r="E1353" s="48">
        <v>45519</v>
      </c>
      <c r="F1353" s="47">
        <v>1</v>
      </c>
      <c r="G1353" s="49">
        <v>0</v>
      </c>
      <c r="H1353" s="48">
        <v>45519</v>
      </c>
      <c r="I1353" s="47" t="s">
        <v>1601</v>
      </c>
      <c r="J1353" s="47" t="s">
        <v>1603</v>
      </c>
      <c r="K1353" s="47">
        <v>0</v>
      </c>
      <c r="L1353" s="47" t="s">
        <v>1598</v>
      </c>
    </row>
    <row r="1354" spans="1:12" x14ac:dyDescent="0.35">
      <c r="A1354" s="47">
        <v>1</v>
      </c>
      <c r="B1354" s="47">
        <v>3134</v>
      </c>
      <c r="C1354" s="47" t="s">
        <v>998</v>
      </c>
      <c r="D1354" s="48">
        <v>45519</v>
      </c>
      <c r="E1354" s="48">
        <v>45519</v>
      </c>
      <c r="F1354" s="47">
        <v>1</v>
      </c>
      <c r="G1354" s="49">
        <v>0</v>
      </c>
      <c r="H1354" s="48">
        <v>45519</v>
      </c>
      <c r="I1354" s="47" t="s">
        <v>1601</v>
      </c>
      <c r="J1354" s="47" t="s">
        <v>1603</v>
      </c>
      <c r="K1354" s="47">
        <v>0</v>
      </c>
      <c r="L1354" s="47" t="s">
        <v>1598</v>
      </c>
    </row>
    <row r="1355" spans="1:12" x14ac:dyDescent="0.35">
      <c r="A1355" s="47">
        <v>1</v>
      </c>
      <c r="B1355" s="47">
        <v>3140</v>
      </c>
      <c r="C1355" s="47" t="s">
        <v>1005</v>
      </c>
      <c r="D1355" s="48">
        <v>45519</v>
      </c>
      <c r="E1355" s="48">
        <v>45519</v>
      </c>
      <c r="F1355" s="47">
        <v>1</v>
      </c>
      <c r="G1355" s="49">
        <v>0</v>
      </c>
      <c r="H1355" s="48">
        <v>45519</v>
      </c>
      <c r="I1355" s="47" t="s">
        <v>1601</v>
      </c>
      <c r="J1355" s="47" t="s">
        <v>1603</v>
      </c>
      <c r="K1355" s="47">
        <v>0</v>
      </c>
      <c r="L1355" s="47" t="s">
        <v>1598</v>
      </c>
    </row>
    <row r="1356" spans="1:12" x14ac:dyDescent="0.35">
      <c r="A1356" s="47">
        <v>1</v>
      </c>
      <c r="B1356" s="47">
        <v>3170</v>
      </c>
      <c r="C1356" s="47" t="s">
        <v>1030</v>
      </c>
      <c r="D1356" s="48">
        <v>45519</v>
      </c>
      <c r="E1356" s="48">
        <v>45519</v>
      </c>
      <c r="F1356" s="47">
        <v>1</v>
      </c>
      <c r="G1356" s="49">
        <v>0</v>
      </c>
      <c r="H1356" s="48">
        <v>45519</v>
      </c>
      <c r="I1356" s="47" t="s">
        <v>1601</v>
      </c>
      <c r="J1356" s="47" t="s">
        <v>1603</v>
      </c>
      <c r="K1356" s="47">
        <v>0</v>
      </c>
      <c r="L1356" s="47" t="s">
        <v>1598</v>
      </c>
    </row>
    <row r="1357" spans="1:12" x14ac:dyDescent="0.35">
      <c r="A1357" s="47">
        <v>1</v>
      </c>
      <c r="B1357" s="47">
        <v>3142</v>
      </c>
      <c r="C1357" s="47" t="s">
        <v>1007</v>
      </c>
      <c r="D1357" s="48">
        <v>45518</v>
      </c>
      <c r="E1357" s="48">
        <v>45518</v>
      </c>
      <c r="F1357" s="47">
        <v>2</v>
      </c>
      <c r="G1357" s="49">
        <v>0</v>
      </c>
      <c r="H1357" s="48">
        <v>45519</v>
      </c>
      <c r="I1357" s="47" t="s">
        <v>1601</v>
      </c>
      <c r="J1357" s="47" t="s">
        <v>1603</v>
      </c>
      <c r="K1357" s="47">
        <v>0</v>
      </c>
      <c r="L1357" s="47" t="s">
        <v>1598</v>
      </c>
    </row>
    <row r="1358" spans="1:12" x14ac:dyDescent="0.35">
      <c r="A1358" s="47">
        <v>1</v>
      </c>
      <c r="B1358" s="47">
        <v>3174</v>
      </c>
      <c r="C1358" s="47" t="s">
        <v>1034</v>
      </c>
      <c r="D1358" s="48">
        <v>45518</v>
      </c>
      <c r="E1358" s="48">
        <v>45518</v>
      </c>
      <c r="F1358" s="47">
        <v>2</v>
      </c>
      <c r="G1358" s="49">
        <v>0</v>
      </c>
      <c r="H1358" s="48">
        <v>45519</v>
      </c>
      <c r="I1358" s="47" t="s">
        <v>1601</v>
      </c>
      <c r="J1358" s="47" t="s">
        <v>1603</v>
      </c>
      <c r="K1358" s="47">
        <v>0</v>
      </c>
      <c r="L1358" s="47" t="s">
        <v>1598</v>
      </c>
    </row>
    <row r="1359" spans="1:12" x14ac:dyDescent="0.35">
      <c r="A1359" s="47">
        <v>1</v>
      </c>
      <c r="B1359" s="47">
        <v>1108</v>
      </c>
      <c r="C1359" s="47" t="s">
        <v>53</v>
      </c>
      <c r="D1359" s="48">
        <v>45516</v>
      </c>
      <c r="E1359" s="48">
        <v>45516</v>
      </c>
      <c r="F1359" s="47">
        <v>4</v>
      </c>
      <c r="G1359" s="49">
        <v>0</v>
      </c>
      <c r="H1359" s="48">
        <v>45519</v>
      </c>
      <c r="I1359" s="47" t="s">
        <v>1601</v>
      </c>
      <c r="J1359" s="47" t="s">
        <v>1603</v>
      </c>
      <c r="K1359" s="47">
        <v>0</v>
      </c>
      <c r="L1359" s="47" t="s">
        <v>1598</v>
      </c>
    </row>
    <row r="1360" spans="1:12" x14ac:dyDescent="0.35">
      <c r="A1360" s="47">
        <v>1</v>
      </c>
      <c r="B1360" s="47">
        <v>1108</v>
      </c>
      <c r="C1360" s="47" t="s">
        <v>53</v>
      </c>
      <c r="D1360" s="48">
        <v>45515</v>
      </c>
      <c r="E1360" s="48">
        <v>45515</v>
      </c>
      <c r="F1360" s="47">
        <v>1</v>
      </c>
      <c r="G1360" s="49">
        <v>0</v>
      </c>
      <c r="H1360" s="48">
        <v>45515</v>
      </c>
      <c r="I1360" s="47" t="s">
        <v>1600</v>
      </c>
      <c r="J1360" s="47" t="s">
        <v>1603</v>
      </c>
      <c r="K1360" s="47">
        <v>0</v>
      </c>
      <c r="L1360" s="47" t="s">
        <v>1598</v>
      </c>
    </row>
    <row r="1361" spans="1:12" x14ac:dyDescent="0.35">
      <c r="A1361" s="47">
        <v>1</v>
      </c>
      <c r="B1361" s="47">
        <v>1130</v>
      </c>
      <c r="C1361" s="47" t="s">
        <v>75</v>
      </c>
      <c r="D1361" s="48">
        <v>45519</v>
      </c>
      <c r="E1361" s="48">
        <v>45519</v>
      </c>
      <c r="F1361" s="47">
        <v>1</v>
      </c>
      <c r="G1361" s="49">
        <v>0</v>
      </c>
      <c r="H1361" s="48">
        <v>45519</v>
      </c>
      <c r="I1361" s="47" t="s">
        <v>1600</v>
      </c>
      <c r="J1361" s="47" t="s">
        <v>1603</v>
      </c>
      <c r="K1361" s="47">
        <v>0</v>
      </c>
      <c r="L1361" s="47" t="s">
        <v>1598</v>
      </c>
    </row>
    <row r="1362" spans="1:12" x14ac:dyDescent="0.35">
      <c r="A1362" s="47">
        <v>1</v>
      </c>
      <c r="B1362" s="47">
        <v>1140</v>
      </c>
      <c r="C1362" s="47" t="s">
        <v>85</v>
      </c>
      <c r="D1362" s="48">
        <v>45519</v>
      </c>
      <c r="E1362" s="48">
        <v>45519</v>
      </c>
      <c r="F1362" s="47">
        <v>1</v>
      </c>
      <c r="G1362" s="49">
        <v>0</v>
      </c>
      <c r="H1362" s="48">
        <v>45519</v>
      </c>
      <c r="I1362" s="47" t="s">
        <v>1600</v>
      </c>
      <c r="J1362" s="47" t="s">
        <v>1603</v>
      </c>
      <c r="K1362" s="47">
        <v>0</v>
      </c>
      <c r="L1362" s="47" t="s">
        <v>1598</v>
      </c>
    </row>
    <row r="1363" spans="1:12" x14ac:dyDescent="0.35">
      <c r="A1363" s="47">
        <v>1</v>
      </c>
      <c r="B1363" s="47">
        <v>1163</v>
      </c>
      <c r="C1363" s="47" t="s">
        <v>107</v>
      </c>
      <c r="D1363" s="48">
        <v>45519</v>
      </c>
      <c r="E1363" s="48">
        <v>45519</v>
      </c>
      <c r="F1363" s="47">
        <v>1</v>
      </c>
      <c r="G1363" s="49">
        <v>0</v>
      </c>
      <c r="H1363" s="48">
        <v>45519</v>
      </c>
      <c r="I1363" s="47" t="s">
        <v>1600</v>
      </c>
      <c r="J1363" s="47" t="s">
        <v>1603</v>
      </c>
      <c r="K1363" s="47">
        <v>0</v>
      </c>
      <c r="L1363" s="47" t="s">
        <v>1598</v>
      </c>
    </row>
    <row r="1364" spans="1:12" x14ac:dyDescent="0.35">
      <c r="A1364" s="47">
        <v>1</v>
      </c>
      <c r="B1364" s="47">
        <v>1183</v>
      </c>
      <c r="C1364" s="47" t="s">
        <v>129</v>
      </c>
      <c r="D1364" s="48">
        <v>45519</v>
      </c>
      <c r="E1364" s="48">
        <v>45519</v>
      </c>
      <c r="F1364" s="47">
        <v>1</v>
      </c>
      <c r="G1364" s="49">
        <v>0</v>
      </c>
      <c r="H1364" s="48">
        <v>45519</v>
      </c>
      <c r="I1364" s="47" t="s">
        <v>1600</v>
      </c>
      <c r="J1364" s="47" t="s">
        <v>1603</v>
      </c>
      <c r="K1364" s="47">
        <v>0</v>
      </c>
      <c r="L1364" s="47" t="s">
        <v>1598</v>
      </c>
    </row>
    <row r="1365" spans="1:12" x14ac:dyDescent="0.35">
      <c r="A1365" s="47">
        <v>1</v>
      </c>
      <c r="B1365" s="47">
        <v>1210</v>
      </c>
      <c r="C1365" s="47" t="s">
        <v>165</v>
      </c>
      <c r="D1365" s="48">
        <v>45519</v>
      </c>
      <c r="E1365" s="48">
        <v>45519</v>
      </c>
      <c r="F1365" s="47">
        <v>1</v>
      </c>
      <c r="G1365" s="49">
        <v>0</v>
      </c>
      <c r="H1365" s="48">
        <v>45519</v>
      </c>
      <c r="I1365" s="47" t="s">
        <v>1600</v>
      </c>
      <c r="J1365" s="47" t="s">
        <v>1603</v>
      </c>
      <c r="K1365" s="47">
        <v>0</v>
      </c>
      <c r="L1365" s="47" t="s">
        <v>1598</v>
      </c>
    </row>
    <row r="1366" spans="1:12" x14ac:dyDescent="0.35">
      <c r="A1366" s="47">
        <v>1</v>
      </c>
      <c r="B1366" s="47">
        <v>1219</v>
      </c>
      <c r="C1366" s="47" t="s">
        <v>181</v>
      </c>
      <c r="D1366" s="48">
        <v>45519</v>
      </c>
      <c r="E1366" s="48">
        <v>45519</v>
      </c>
      <c r="F1366" s="47">
        <v>1</v>
      </c>
      <c r="G1366" s="49">
        <v>0</v>
      </c>
      <c r="H1366" s="48">
        <v>45519</v>
      </c>
      <c r="I1366" s="47" t="s">
        <v>1600</v>
      </c>
      <c r="J1366" s="47" t="s">
        <v>1603</v>
      </c>
      <c r="K1366" s="47">
        <v>0</v>
      </c>
      <c r="L1366" s="47" t="s">
        <v>1598</v>
      </c>
    </row>
    <row r="1367" spans="1:12" x14ac:dyDescent="0.35">
      <c r="A1367" s="47">
        <v>1</v>
      </c>
      <c r="B1367" s="47">
        <v>1318</v>
      </c>
      <c r="C1367" s="47" t="s">
        <v>209</v>
      </c>
      <c r="D1367" s="48">
        <v>45519</v>
      </c>
      <c r="E1367" s="48">
        <v>45519</v>
      </c>
      <c r="F1367" s="47">
        <v>1</v>
      </c>
      <c r="G1367" s="49">
        <v>0</v>
      </c>
      <c r="H1367" s="48">
        <v>45519</v>
      </c>
      <c r="I1367" s="47" t="s">
        <v>1600</v>
      </c>
      <c r="J1367" s="47" t="s">
        <v>1603</v>
      </c>
      <c r="K1367" s="47">
        <v>0</v>
      </c>
      <c r="L1367" s="47" t="s">
        <v>1598</v>
      </c>
    </row>
    <row r="1368" spans="1:12" x14ac:dyDescent="0.35">
      <c r="A1368" s="47">
        <v>1</v>
      </c>
      <c r="B1368" s="47">
        <v>1136</v>
      </c>
      <c r="C1368" s="47" t="s">
        <v>81</v>
      </c>
      <c r="D1368" s="48">
        <v>45517</v>
      </c>
      <c r="E1368" s="48">
        <v>45517</v>
      </c>
      <c r="F1368" s="47">
        <v>3</v>
      </c>
      <c r="G1368" s="49">
        <v>0</v>
      </c>
      <c r="H1368" s="48">
        <v>45519</v>
      </c>
      <c r="I1368" s="47" t="s">
        <v>1600</v>
      </c>
      <c r="J1368" s="47" t="s">
        <v>1603</v>
      </c>
      <c r="K1368" s="47">
        <v>0</v>
      </c>
      <c r="L1368" s="47" t="s">
        <v>1598</v>
      </c>
    </row>
    <row r="1369" spans="1:12" x14ac:dyDescent="0.35">
      <c r="A1369" s="47">
        <v>1</v>
      </c>
      <c r="B1369" s="47">
        <v>2054</v>
      </c>
      <c r="C1369" s="47" t="s">
        <v>344</v>
      </c>
      <c r="D1369" s="48">
        <v>45518</v>
      </c>
      <c r="E1369" s="48">
        <v>45518</v>
      </c>
      <c r="F1369" s="47">
        <v>1</v>
      </c>
      <c r="G1369" s="49">
        <v>0</v>
      </c>
      <c r="H1369" s="48">
        <v>45518</v>
      </c>
      <c r="I1369" s="47" t="s">
        <v>1604</v>
      </c>
      <c r="J1369" s="47" t="s">
        <v>1599</v>
      </c>
      <c r="K1369" s="47">
        <v>0</v>
      </c>
      <c r="L1369" s="47" t="s">
        <v>1598</v>
      </c>
    </row>
    <row r="1370" spans="1:12" x14ac:dyDescent="0.35">
      <c r="A1370" s="47">
        <v>1</v>
      </c>
      <c r="B1370" s="47">
        <v>2333</v>
      </c>
      <c r="C1370" s="47" t="s">
        <v>584</v>
      </c>
      <c r="D1370" s="48">
        <v>45518</v>
      </c>
      <c r="E1370" s="48">
        <v>45518</v>
      </c>
      <c r="F1370" s="47">
        <v>1</v>
      </c>
      <c r="G1370" s="49">
        <v>0</v>
      </c>
      <c r="H1370" s="48">
        <v>45518</v>
      </c>
      <c r="I1370" s="47" t="s">
        <v>1604</v>
      </c>
      <c r="J1370" s="47" t="s">
        <v>1599</v>
      </c>
      <c r="K1370" s="47">
        <v>0</v>
      </c>
      <c r="L1370" s="47" t="s">
        <v>1598</v>
      </c>
    </row>
    <row r="1371" spans="1:12" x14ac:dyDescent="0.35">
      <c r="A1371" s="47">
        <v>1</v>
      </c>
      <c r="B1371" s="47">
        <v>2586</v>
      </c>
      <c r="C1371" s="47" t="s">
        <v>791</v>
      </c>
      <c r="D1371" s="48">
        <v>45519</v>
      </c>
      <c r="E1371" s="48">
        <v>45519</v>
      </c>
      <c r="F1371" s="47">
        <v>1</v>
      </c>
      <c r="G1371" s="49">
        <v>0</v>
      </c>
      <c r="H1371" s="48">
        <v>45519</v>
      </c>
      <c r="I1371" s="47" t="s">
        <v>1604</v>
      </c>
      <c r="J1371" s="47" t="s">
        <v>1599</v>
      </c>
      <c r="K1371" s="47">
        <v>0</v>
      </c>
      <c r="L1371" s="47" t="s">
        <v>1598</v>
      </c>
    </row>
    <row r="1372" spans="1:12" x14ac:dyDescent="0.35">
      <c r="A1372" s="47">
        <v>1</v>
      </c>
      <c r="B1372" s="47">
        <v>2010</v>
      </c>
      <c r="C1372" s="47" t="s">
        <v>288</v>
      </c>
      <c r="D1372" s="48">
        <v>45519</v>
      </c>
      <c r="E1372" s="48">
        <v>45519</v>
      </c>
      <c r="F1372" s="47">
        <v>1</v>
      </c>
      <c r="G1372" s="49">
        <v>0</v>
      </c>
      <c r="H1372" s="48">
        <v>45519</v>
      </c>
      <c r="I1372" s="47" t="s">
        <v>1601</v>
      </c>
      <c r="J1372" s="47" t="s">
        <v>1599</v>
      </c>
      <c r="K1372" s="47">
        <v>0</v>
      </c>
      <c r="L1372" s="47" t="s">
        <v>1598</v>
      </c>
    </row>
    <row r="1373" spans="1:12" x14ac:dyDescent="0.35">
      <c r="A1373" s="47">
        <v>1</v>
      </c>
      <c r="B1373" s="47">
        <v>2033</v>
      </c>
      <c r="C1373" s="47" t="s">
        <v>320</v>
      </c>
      <c r="D1373" s="48">
        <v>45519</v>
      </c>
      <c r="E1373" s="48">
        <v>45519</v>
      </c>
      <c r="F1373" s="47">
        <v>1</v>
      </c>
      <c r="G1373" s="49">
        <v>0</v>
      </c>
      <c r="H1373" s="48">
        <v>45519</v>
      </c>
      <c r="I1373" s="47" t="s">
        <v>1601</v>
      </c>
      <c r="J1373" s="47" t="s">
        <v>1599</v>
      </c>
      <c r="K1373" s="47">
        <v>0</v>
      </c>
      <c r="L1373" s="47" t="s">
        <v>1598</v>
      </c>
    </row>
    <row r="1374" spans="1:12" x14ac:dyDescent="0.35">
      <c r="A1374" s="47">
        <v>1</v>
      </c>
      <c r="B1374" s="47">
        <v>2036</v>
      </c>
      <c r="C1374" s="47" t="s">
        <v>323</v>
      </c>
      <c r="D1374" s="48">
        <v>45519</v>
      </c>
      <c r="E1374" s="48">
        <v>45519</v>
      </c>
      <c r="F1374" s="47">
        <v>1</v>
      </c>
      <c r="G1374" s="49">
        <v>0</v>
      </c>
      <c r="H1374" s="48">
        <v>45519</v>
      </c>
      <c r="I1374" s="47" t="s">
        <v>1601</v>
      </c>
      <c r="J1374" s="47" t="s">
        <v>1599</v>
      </c>
      <c r="K1374" s="47">
        <v>0</v>
      </c>
      <c r="L1374" s="47" t="s">
        <v>1598</v>
      </c>
    </row>
    <row r="1375" spans="1:12" x14ac:dyDescent="0.35">
      <c r="A1375" s="47">
        <v>1</v>
      </c>
      <c r="B1375" s="47">
        <v>2045</v>
      </c>
      <c r="C1375" s="47" t="s">
        <v>334</v>
      </c>
      <c r="D1375" s="48">
        <v>45519</v>
      </c>
      <c r="E1375" s="48">
        <v>45519</v>
      </c>
      <c r="F1375" s="47">
        <v>1</v>
      </c>
      <c r="G1375" s="49">
        <v>0</v>
      </c>
      <c r="H1375" s="48">
        <v>45519</v>
      </c>
      <c r="I1375" s="47" t="s">
        <v>1601</v>
      </c>
      <c r="J1375" s="47" t="s">
        <v>1599</v>
      </c>
      <c r="K1375" s="47">
        <v>0</v>
      </c>
      <c r="L1375" s="47" t="s">
        <v>1598</v>
      </c>
    </row>
    <row r="1376" spans="1:12" x14ac:dyDescent="0.35">
      <c r="A1376" s="47">
        <v>1</v>
      </c>
      <c r="B1376" s="47">
        <v>2054</v>
      </c>
      <c r="C1376" s="47" t="s">
        <v>344</v>
      </c>
      <c r="D1376" s="48">
        <v>45519</v>
      </c>
      <c r="E1376" s="48">
        <v>45519</v>
      </c>
      <c r="F1376" s="47">
        <v>1</v>
      </c>
      <c r="G1376" s="49">
        <v>0</v>
      </c>
      <c r="H1376" s="48">
        <v>45519</v>
      </c>
      <c r="I1376" s="47" t="s">
        <v>1601</v>
      </c>
      <c r="J1376" s="47" t="s">
        <v>1599</v>
      </c>
      <c r="K1376" s="47">
        <v>0</v>
      </c>
      <c r="L1376" s="47" t="s">
        <v>1598</v>
      </c>
    </row>
    <row r="1377" spans="1:12" x14ac:dyDescent="0.35">
      <c r="A1377" s="47">
        <v>1</v>
      </c>
      <c r="B1377" s="47">
        <v>2055</v>
      </c>
      <c r="C1377" s="47" t="s">
        <v>345</v>
      </c>
      <c r="D1377" s="48">
        <v>45519</v>
      </c>
      <c r="E1377" s="48">
        <v>45519</v>
      </c>
      <c r="F1377" s="47">
        <v>1</v>
      </c>
      <c r="G1377" s="49">
        <v>0</v>
      </c>
      <c r="H1377" s="48">
        <v>45519</v>
      </c>
      <c r="I1377" s="47" t="s">
        <v>1601</v>
      </c>
      <c r="J1377" s="47" t="s">
        <v>1599</v>
      </c>
      <c r="K1377" s="47">
        <v>0</v>
      </c>
      <c r="L1377" s="47" t="s">
        <v>1598</v>
      </c>
    </row>
    <row r="1378" spans="1:12" x14ac:dyDescent="0.35">
      <c r="A1378" s="47">
        <v>1</v>
      </c>
      <c r="B1378" s="47">
        <v>2094</v>
      </c>
      <c r="C1378" s="47" t="s">
        <v>389</v>
      </c>
      <c r="D1378" s="48">
        <v>45519</v>
      </c>
      <c r="E1378" s="48">
        <v>45519</v>
      </c>
      <c r="F1378" s="47">
        <v>1</v>
      </c>
      <c r="G1378" s="49">
        <v>0</v>
      </c>
      <c r="H1378" s="48">
        <v>45519</v>
      </c>
      <c r="I1378" s="47" t="s">
        <v>1601</v>
      </c>
      <c r="J1378" s="47" t="s">
        <v>1599</v>
      </c>
      <c r="K1378" s="47">
        <v>0</v>
      </c>
      <c r="L1378" s="47" t="s">
        <v>1598</v>
      </c>
    </row>
    <row r="1379" spans="1:12" x14ac:dyDescent="0.35">
      <c r="A1379" s="47">
        <v>1</v>
      </c>
      <c r="B1379" s="47">
        <v>2103</v>
      </c>
      <c r="C1379" s="47" t="s">
        <v>399</v>
      </c>
      <c r="D1379" s="48">
        <v>45519</v>
      </c>
      <c r="E1379" s="48">
        <v>45519</v>
      </c>
      <c r="F1379" s="47">
        <v>1</v>
      </c>
      <c r="G1379" s="49">
        <v>0</v>
      </c>
      <c r="H1379" s="48">
        <v>45519</v>
      </c>
      <c r="I1379" s="47" t="s">
        <v>1601</v>
      </c>
      <c r="J1379" s="47" t="s">
        <v>1599</v>
      </c>
      <c r="K1379" s="47">
        <v>0</v>
      </c>
      <c r="L1379" s="47" t="s">
        <v>1598</v>
      </c>
    </row>
    <row r="1380" spans="1:12" x14ac:dyDescent="0.35">
      <c r="A1380" s="47">
        <v>1</v>
      </c>
      <c r="B1380" s="47">
        <v>2118</v>
      </c>
      <c r="C1380" s="47" t="s">
        <v>413</v>
      </c>
      <c r="D1380" s="48">
        <v>45519</v>
      </c>
      <c r="E1380" s="48">
        <v>45519</v>
      </c>
      <c r="F1380" s="47">
        <v>1</v>
      </c>
      <c r="G1380" s="49">
        <v>0</v>
      </c>
      <c r="H1380" s="48">
        <v>45519</v>
      </c>
      <c r="I1380" s="47" t="s">
        <v>1601</v>
      </c>
      <c r="J1380" s="47" t="s">
        <v>1599</v>
      </c>
      <c r="K1380" s="47">
        <v>0</v>
      </c>
      <c r="L1380" s="47" t="s">
        <v>1598</v>
      </c>
    </row>
    <row r="1381" spans="1:12" x14ac:dyDescent="0.35">
      <c r="A1381" s="47">
        <v>1</v>
      </c>
      <c r="B1381" s="47">
        <v>2205</v>
      </c>
      <c r="C1381" s="47" t="s">
        <v>486</v>
      </c>
      <c r="D1381" s="48">
        <v>45519</v>
      </c>
      <c r="E1381" s="48">
        <v>45519</v>
      </c>
      <c r="F1381" s="47">
        <v>1</v>
      </c>
      <c r="G1381" s="49">
        <v>0</v>
      </c>
      <c r="H1381" s="48">
        <v>45519</v>
      </c>
      <c r="I1381" s="47" t="s">
        <v>1601</v>
      </c>
      <c r="J1381" s="47" t="s">
        <v>1599</v>
      </c>
      <c r="K1381" s="47">
        <v>0</v>
      </c>
      <c r="L1381" s="47" t="s">
        <v>1598</v>
      </c>
    </row>
    <row r="1382" spans="1:12" x14ac:dyDescent="0.35">
      <c r="A1382" s="47">
        <v>1</v>
      </c>
      <c r="B1382" s="47">
        <v>2293</v>
      </c>
      <c r="C1382" s="47" t="s">
        <v>548</v>
      </c>
      <c r="D1382" s="48">
        <v>45519</v>
      </c>
      <c r="E1382" s="48">
        <v>45519</v>
      </c>
      <c r="F1382" s="47">
        <v>1</v>
      </c>
      <c r="G1382" s="49">
        <v>0</v>
      </c>
      <c r="H1382" s="48">
        <v>45519</v>
      </c>
      <c r="I1382" s="47" t="s">
        <v>1601</v>
      </c>
      <c r="J1382" s="47" t="s">
        <v>1599</v>
      </c>
      <c r="K1382" s="47">
        <v>0</v>
      </c>
      <c r="L1382" s="47" t="s">
        <v>1598</v>
      </c>
    </row>
    <row r="1383" spans="1:12" x14ac:dyDescent="0.35">
      <c r="A1383" s="47">
        <v>1</v>
      </c>
      <c r="B1383" s="47">
        <v>2298</v>
      </c>
      <c r="C1383" s="47" t="s">
        <v>553</v>
      </c>
      <c r="D1383" s="48">
        <v>45519</v>
      </c>
      <c r="E1383" s="48">
        <v>45519</v>
      </c>
      <c r="F1383" s="47">
        <v>1</v>
      </c>
      <c r="G1383" s="49">
        <v>0</v>
      </c>
      <c r="H1383" s="48">
        <v>45519</v>
      </c>
      <c r="I1383" s="47" t="s">
        <v>1601</v>
      </c>
      <c r="J1383" s="47" t="s">
        <v>1599</v>
      </c>
      <c r="K1383" s="47">
        <v>0</v>
      </c>
      <c r="L1383" s="47" t="s">
        <v>1598</v>
      </c>
    </row>
    <row r="1384" spans="1:12" x14ac:dyDescent="0.35">
      <c r="A1384" s="47">
        <v>1</v>
      </c>
      <c r="B1384" s="47">
        <v>2301</v>
      </c>
      <c r="C1384" s="47" t="s">
        <v>557</v>
      </c>
      <c r="D1384" s="48">
        <v>45519</v>
      </c>
      <c r="E1384" s="48">
        <v>45519</v>
      </c>
      <c r="F1384" s="47">
        <v>1</v>
      </c>
      <c r="G1384" s="49">
        <v>0</v>
      </c>
      <c r="H1384" s="48">
        <v>45519</v>
      </c>
      <c r="I1384" s="47" t="s">
        <v>1601</v>
      </c>
      <c r="J1384" s="47" t="s">
        <v>1599</v>
      </c>
      <c r="K1384" s="47">
        <v>0</v>
      </c>
      <c r="L1384" s="47" t="s">
        <v>1598</v>
      </c>
    </row>
    <row r="1385" spans="1:12" x14ac:dyDescent="0.35">
      <c r="A1385" s="47">
        <v>1</v>
      </c>
      <c r="B1385" s="47">
        <v>2305</v>
      </c>
      <c r="C1385" s="47" t="s">
        <v>560</v>
      </c>
      <c r="D1385" s="48">
        <v>45519</v>
      </c>
      <c r="E1385" s="48">
        <v>45519</v>
      </c>
      <c r="F1385" s="47">
        <v>1</v>
      </c>
      <c r="G1385" s="49">
        <v>0</v>
      </c>
      <c r="H1385" s="48">
        <v>45519</v>
      </c>
      <c r="I1385" s="47" t="s">
        <v>1601</v>
      </c>
      <c r="J1385" s="47" t="s">
        <v>1599</v>
      </c>
      <c r="K1385" s="47">
        <v>0</v>
      </c>
      <c r="L1385" s="47" t="s">
        <v>1598</v>
      </c>
    </row>
    <row r="1386" spans="1:12" x14ac:dyDescent="0.35">
      <c r="A1386" s="47">
        <v>1</v>
      </c>
      <c r="B1386" s="47">
        <v>2327</v>
      </c>
      <c r="C1386" s="47" t="s">
        <v>1602</v>
      </c>
      <c r="D1386" s="48">
        <v>45519</v>
      </c>
      <c r="E1386" s="48">
        <v>45519</v>
      </c>
      <c r="F1386" s="47">
        <v>1</v>
      </c>
      <c r="G1386" s="49">
        <v>0</v>
      </c>
      <c r="H1386" s="48">
        <v>45519</v>
      </c>
      <c r="I1386" s="47" t="s">
        <v>1601</v>
      </c>
      <c r="J1386" s="47" t="s">
        <v>1599</v>
      </c>
      <c r="K1386" s="47">
        <v>0</v>
      </c>
      <c r="L1386" s="47" t="s">
        <v>1598</v>
      </c>
    </row>
    <row r="1387" spans="1:12" x14ac:dyDescent="0.35">
      <c r="A1387" s="47">
        <v>1</v>
      </c>
      <c r="B1387" s="47">
        <v>2330</v>
      </c>
      <c r="C1387" s="47" t="s">
        <v>582</v>
      </c>
      <c r="D1387" s="48">
        <v>45519</v>
      </c>
      <c r="E1387" s="48">
        <v>45519</v>
      </c>
      <c r="F1387" s="47">
        <v>1</v>
      </c>
      <c r="G1387" s="49">
        <v>0</v>
      </c>
      <c r="H1387" s="48">
        <v>45519</v>
      </c>
      <c r="I1387" s="47" t="s">
        <v>1601</v>
      </c>
      <c r="J1387" s="47" t="s">
        <v>1599</v>
      </c>
      <c r="K1387" s="47">
        <v>0</v>
      </c>
      <c r="L1387" s="47" t="s">
        <v>1598</v>
      </c>
    </row>
    <row r="1388" spans="1:12" x14ac:dyDescent="0.35">
      <c r="A1388" s="47">
        <v>1</v>
      </c>
      <c r="B1388" s="47">
        <v>2333</v>
      </c>
      <c r="C1388" s="47" t="s">
        <v>584</v>
      </c>
      <c r="D1388" s="48">
        <v>45519</v>
      </c>
      <c r="E1388" s="48">
        <v>45519</v>
      </c>
      <c r="F1388" s="47">
        <v>1</v>
      </c>
      <c r="G1388" s="49">
        <v>0</v>
      </c>
      <c r="H1388" s="48">
        <v>45519</v>
      </c>
      <c r="I1388" s="47" t="s">
        <v>1601</v>
      </c>
      <c r="J1388" s="47" t="s">
        <v>1599</v>
      </c>
      <c r="K1388" s="47">
        <v>0</v>
      </c>
      <c r="L1388" s="47" t="s">
        <v>1598</v>
      </c>
    </row>
    <row r="1389" spans="1:12" x14ac:dyDescent="0.35">
      <c r="A1389" s="47">
        <v>1</v>
      </c>
      <c r="B1389" s="47">
        <v>2337</v>
      </c>
      <c r="C1389" s="47" t="s">
        <v>587</v>
      </c>
      <c r="D1389" s="48">
        <v>45519</v>
      </c>
      <c r="E1389" s="48">
        <v>45519</v>
      </c>
      <c r="F1389" s="47">
        <v>1</v>
      </c>
      <c r="G1389" s="49">
        <v>0</v>
      </c>
      <c r="H1389" s="48">
        <v>45519</v>
      </c>
      <c r="I1389" s="47" t="s">
        <v>1601</v>
      </c>
      <c r="J1389" s="47" t="s">
        <v>1599</v>
      </c>
      <c r="K1389" s="47">
        <v>0</v>
      </c>
      <c r="L1389" s="47" t="s">
        <v>1598</v>
      </c>
    </row>
    <row r="1390" spans="1:12" x14ac:dyDescent="0.35">
      <c r="A1390" s="47">
        <v>1</v>
      </c>
      <c r="B1390" s="47">
        <v>2342</v>
      </c>
      <c r="C1390" s="47" t="s">
        <v>592</v>
      </c>
      <c r="D1390" s="48">
        <v>45519</v>
      </c>
      <c r="E1390" s="48">
        <v>45519</v>
      </c>
      <c r="F1390" s="47">
        <v>1</v>
      </c>
      <c r="G1390" s="49">
        <v>0</v>
      </c>
      <c r="H1390" s="48">
        <v>45519</v>
      </c>
      <c r="I1390" s="47" t="s">
        <v>1601</v>
      </c>
      <c r="J1390" s="47" t="s">
        <v>1599</v>
      </c>
      <c r="K1390" s="47">
        <v>0</v>
      </c>
      <c r="L1390" s="47" t="s">
        <v>1598</v>
      </c>
    </row>
    <row r="1391" spans="1:12" x14ac:dyDescent="0.35">
      <c r="A1391" s="47">
        <v>1</v>
      </c>
      <c r="B1391" s="47">
        <v>2343</v>
      </c>
      <c r="C1391" s="47" t="s">
        <v>593</v>
      </c>
      <c r="D1391" s="48">
        <v>45519</v>
      </c>
      <c r="E1391" s="48">
        <v>45519</v>
      </c>
      <c r="F1391" s="47">
        <v>1</v>
      </c>
      <c r="G1391" s="49">
        <v>0</v>
      </c>
      <c r="H1391" s="48">
        <v>45519</v>
      </c>
      <c r="I1391" s="47" t="s">
        <v>1601</v>
      </c>
      <c r="J1391" s="47" t="s">
        <v>1599</v>
      </c>
      <c r="K1391" s="47">
        <v>0</v>
      </c>
      <c r="L1391" s="47" t="s">
        <v>1598</v>
      </c>
    </row>
    <row r="1392" spans="1:12" x14ac:dyDescent="0.35">
      <c r="A1392" s="47">
        <v>1</v>
      </c>
      <c r="B1392" s="47">
        <v>2371</v>
      </c>
      <c r="C1392" s="47" t="s">
        <v>619</v>
      </c>
      <c r="D1392" s="48">
        <v>45518</v>
      </c>
      <c r="E1392" s="48">
        <v>45518</v>
      </c>
      <c r="F1392" s="47">
        <v>1</v>
      </c>
      <c r="G1392" s="49">
        <v>0</v>
      </c>
      <c r="H1392" s="48">
        <v>45518</v>
      </c>
      <c r="I1392" s="47" t="s">
        <v>1601</v>
      </c>
      <c r="J1392" s="47" t="s">
        <v>1599</v>
      </c>
      <c r="K1392" s="47">
        <v>0</v>
      </c>
      <c r="L1392" s="47" t="s">
        <v>1598</v>
      </c>
    </row>
    <row r="1393" spans="1:12" x14ac:dyDescent="0.35">
      <c r="A1393" s="47">
        <v>1</v>
      </c>
      <c r="B1393" s="47">
        <v>2387</v>
      </c>
      <c r="C1393" s="47" t="s">
        <v>636</v>
      </c>
      <c r="D1393" s="48">
        <v>45519</v>
      </c>
      <c r="E1393" s="48">
        <v>45519</v>
      </c>
      <c r="F1393" s="47">
        <v>1</v>
      </c>
      <c r="G1393" s="49">
        <v>0</v>
      </c>
      <c r="H1393" s="48">
        <v>45519</v>
      </c>
      <c r="I1393" s="47" t="s">
        <v>1601</v>
      </c>
      <c r="J1393" s="47" t="s">
        <v>1599</v>
      </c>
      <c r="K1393" s="47">
        <v>0</v>
      </c>
      <c r="L1393" s="47" t="s">
        <v>1598</v>
      </c>
    </row>
    <row r="1394" spans="1:12" x14ac:dyDescent="0.35">
      <c r="A1394" s="47">
        <v>1</v>
      </c>
      <c r="B1394" s="47">
        <v>2406</v>
      </c>
      <c r="C1394" s="47" t="s">
        <v>1429</v>
      </c>
      <c r="D1394" s="48">
        <v>45519</v>
      </c>
      <c r="E1394" s="48">
        <v>45519</v>
      </c>
      <c r="F1394" s="47">
        <v>1</v>
      </c>
      <c r="G1394" s="49">
        <v>0</v>
      </c>
      <c r="H1394" s="48">
        <v>45519</v>
      </c>
      <c r="I1394" s="47" t="s">
        <v>1601</v>
      </c>
      <c r="J1394" s="47" t="s">
        <v>1599</v>
      </c>
      <c r="K1394" s="47">
        <v>0</v>
      </c>
      <c r="L1394" s="47" t="s">
        <v>1598</v>
      </c>
    </row>
    <row r="1395" spans="1:12" x14ac:dyDescent="0.35">
      <c r="A1395" s="47">
        <v>1</v>
      </c>
      <c r="B1395" s="47">
        <v>2707</v>
      </c>
      <c r="C1395" s="47" t="s">
        <v>826</v>
      </c>
      <c r="D1395" s="48">
        <v>45519</v>
      </c>
      <c r="E1395" s="48">
        <v>45519</v>
      </c>
      <c r="F1395" s="47">
        <v>1</v>
      </c>
      <c r="G1395" s="49">
        <v>0</v>
      </c>
      <c r="H1395" s="48">
        <v>45519</v>
      </c>
      <c r="I1395" s="47" t="s">
        <v>1601</v>
      </c>
      <c r="J1395" s="47" t="s">
        <v>1599</v>
      </c>
      <c r="K1395" s="47">
        <v>0</v>
      </c>
      <c r="L1395" s="47" t="s">
        <v>1598</v>
      </c>
    </row>
    <row r="1396" spans="1:12" x14ac:dyDescent="0.35">
      <c r="A1396" s="47">
        <v>1</v>
      </c>
      <c r="B1396" s="47">
        <v>2710</v>
      </c>
      <c r="C1396" s="47" t="s">
        <v>829</v>
      </c>
      <c r="D1396" s="48">
        <v>45519</v>
      </c>
      <c r="E1396" s="48">
        <v>45519</v>
      </c>
      <c r="F1396" s="47">
        <v>1</v>
      </c>
      <c r="G1396" s="49">
        <v>0</v>
      </c>
      <c r="H1396" s="48">
        <v>45519</v>
      </c>
      <c r="I1396" s="47" t="s">
        <v>1601</v>
      </c>
      <c r="J1396" s="47" t="s">
        <v>1599</v>
      </c>
      <c r="K1396" s="47">
        <v>0</v>
      </c>
      <c r="L1396" s="47" t="s">
        <v>1598</v>
      </c>
    </row>
    <row r="1397" spans="1:12" x14ac:dyDescent="0.35">
      <c r="A1397" s="47">
        <v>1</v>
      </c>
      <c r="B1397" s="47">
        <v>2761</v>
      </c>
      <c r="C1397" s="47" t="s">
        <v>867</v>
      </c>
      <c r="D1397" s="48">
        <v>45519</v>
      </c>
      <c r="E1397" s="48">
        <v>45519</v>
      </c>
      <c r="F1397" s="47">
        <v>1</v>
      </c>
      <c r="G1397" s="49">
        <v>0</v>
      </c>
      <c r="H1397" s="48">
        <v>45519</v>
      </c>
      <c r="I1397" s="47" t="s">
        <v>1601</v>
      </c>
      <c r="J1397" s="47" t="s">
        <v>1599</v>
      </c>
      <c r="K1397" s="47">
        <v>0</v>
      </c>
      <c r="L1397" s="47" t="s">
        <v>1598</v>
      </c>
    </row>
    <row r="1398" spans="1:12" x14ac:dyDescent="0.35">
      <c r="A1398" s="47">
        <v>1</v>
      </c>
      <c r="B1398" s="47">
        <v>2792</v>
      </c>
      <c r="C1398" s="47" t="s">
        <v>897</v>
      </c>
      <c r="D1398" s="48">
        <v>45519</v>
      </c>
      <c r="E1398" s="48">
        <v>45519</v>
      </c>
      <c r="F1398" s="47">
        <v>1</v>
      </c>
      <c r="G1398" s="49">
        <v>0</v>
      </c>
      <c r="H1398" s="48">
        <v>45519</v>
      </c>
      <c r="I1398" s="47" t="s">
        <v>1601</v>
      </c>
      <c r="J1398" s="47" t="s">
        <v>1599</v>
      </c>
      <c r="K1398" s="47">
        <v>0</v>
      </c>
      <c r="L1398" s="47" t="s">
        <v>1598</v>
      </c>
    </row>
    <row r="1399" spans="1:12" x14ac:dyDescent="0.35">
      <c r="A1399" s="47">
        <v>1</v>
      </c>
      <c r="B1399" s="47">
        <v>2802</v>
      </c>
      <c r="C1399" s="47" t="s">
        <v>1454</v>
      </c>
      <c r="D1399" s="48">
        <v>45519</v>
      </c>
      <c r="E1399" s="48">
        <v>45519</v>
      </c>
      <c r="F1399" s="47">
        <v>1</v>
      </c>
      <c r="G1399" s="49">
        <v>0</v>
      </c>
      <c r="H1399" s="48">
        <v>45519</v>
      </c>
      <c r="I1399" s="47" t="s">
        <v>1601</v>
      </c>
      <c r="J1399" s="47" t="s">
        <v>1599</v>
      </c>
      <c r="K1399" s="47">
        <v>0</v>
      </c>
      <c r="L1399" s="47" t="s">
        <v>1598</v>
      </c>
    </row>
    <row r="1400" spans="1:12" x14ac:dyDescent="0.35">
      <c r="A1400" s="47">
        <v>1</v>
      </c>
      <c r="B1400" s="47">
        <v>3110</v>
      </c>
      <c r="C1400" s="47" t="s">
        <v>963</v>
      </c>
      <c r="D1400" s="48">
        <v>45519</v>
      </c>
      <c r="E1400" s="48">
        <v>45519</v>
      </c>
      <c r="F1400" s="47">
        <v>1</v>
      </c>
      <c r="G1400" s="49">
        <v>0</v>
      </c>
      <c r="H1400" s="48">
        <v>45519</v>
      </c>
      <c r="I1400" s="47" t="s">
        <v>1601</v>
      </c>
      <c r="J1400" s="47" t="s">
        <v>1599</v>
      </c>
      <c r="K1400" s="47">
        <v>0</v>
      </c>
      <c r="L1400" s="47" t="s">
        <v>1598</v>
      </c>
    </row>
    <row r="1401" spans="1:12" x14ac:dyDescent="0.35">
      <c r="A1401" s="47">
        <v>1</v>
      </c>
      <c r="B1401" s="47">
        <v>4003</v>
      </c>
      <c r="C1401" s="47" t="s">
        <v>1061</v>
      </c>
      <c r="D1401" s="48">
        <v>45519</v>
      </c>
      <c r="E1401" s="48">
        <v>45519</v>
      </c>
      <c r="F1401" s="47">
        <v>1</v>
      </c>
      <c r="G1401" s="49">
        <v>0</v>
      </c>
      <c r="H1401" s="48">
        <v>45519</v>
      </c>
      <c r="I1401" s="47" t="s">
        <v>1601</v>
      </c>
      <c r="J1401" s="47" t="s">
        <v>1599</v>
      </c>
      <c r="K1401" s="47">
        <v>0</v>
      </c>
      <c r="L1401" s="47" t="s">
        <v>1598</v>
      </c>
    </row>
    <row r="1402" spans="1:12" x14ac:dyDescent="0.35">
      <c r="A1402" s="47">
        <v>1</v>
      </c>
      <c r="B1402" s="47">
        <v>4112</v>
      </c>
      <c r="C1402" s="47" t="s">
        <v>1109</v>
      </c>
      <c r="D1402" s="48">
        <v>45519</v>
      </c>
      <c r="E1402" s="48">
        <v>45519</v>
      </c>
      <c r="F1402" s="47">
        <v>1</v>
      </c>
      <c r="G1402" s="49">
        <v>0</v>
      </c>
      <c r="H1402" s="48">
        <v>45519</v>
      </c>
      <c r="I1402" s="47" t="s">
        <v>1601</v>
      </c>
      <c r="J1402" s="47" t="s">
        <v>1599</v>
      </c>
      <c r="K1402" s="47">
        <v>0</v>
      </c>
      <c r="L1402" s="47" t="s">
        <v>1598</v>
      </c>
    </row>
    <row r="1403" spans="1:12" x14ac:dyDescent="0.35">
      <c r="A1403" s="47">
        <v>1</v>
      </c>
      <c r="B1403" s="47">
        <v>4202</v>
      </c>
      <c r="C1403" s="47" t="s">
        <v>1144</v>
      </c>
      <c r="D1403" s="48">
        <v>45519</v>
      </c>
      <c r="E1403" s="48">
        <v>45519</v>
      </c>
      <c r="F1403" s="47">
        <v>1</v>
      </c>
      <c r="G1403" s="49">
        <v>0</v>
      </c>
      <c r="H1403" s="48">
        <v>45519</v>
      </c>
      <c r="I1403" s="47" t="s">
        <v>1601</v>
      </c>
      <c r="J1403" s="47" t="s">
        <v>1599</v>
      </c>
      <c r="K1403" s="47">
        <v>0</v>
      </c>
      <c r="L1403" s="47" t="s">
        <v>1598</v>
      </c>
    </row>
    <row r="1404" spans="1:12" x14ac:dyDescent="0.35">
      <c r="A1404" s="47">
        <v>1</v>
      </c>
      <c r="B1404" s="47">
        <v>4493</v>
      </c>
      <c r="C1404" s="47" t="s">
        <v>1204</v>
      </c>
      <c r="D1404" s="48">
        <v>45519</v>
      </c>
      <c r="E1404" s="48">
        <v>45519</v>
      </c>
      <c r="F1404" s="47">
        <v>1</v>
      </c>
      <c r="G1404" s="49">
        <v>0</v>
      </c>
      <c r="H1404" s="48">
        <v>45519</v>
      </c>
      <c r="I1404" s="47" t="s">
        <v>1601</v>
      </c>
      <c r="J1404" s="47" t="s">
        <v>1599</v>
      </c>
      <c r="K1404" s="47">
        <v>0</v>
      </c>
      <c r="L1404" s="47" t="s">
        <v>1598</v>
      </c>
    </row>
    <row r="1405" spans="1:12" x14ac:dyDescent="0.35">
      <c r="A1405" s="47">
        <v>1</v>
      </c>
      <c r="B1405" s="47">
        <v>2141</v>
      </c>
      <c r="C1405" s="47" t="s">
        <v>435</v>
      </c>
      <c r="D1405" s="48">
        <v>45518</v>
      </c>
      <c r="E1405" s="48">
        <v>45518</v>
      </c>
      <c r="F1405" s="47">
        <v>2</v>
      </c>
      <c r="G1405" s="49">
        <v>0</v>
      </c>
      <c r="H1405" s="48">
        <v>45519</v>
      </c>
      <c r="I1405" s="47" t="s">
        <v>1601</v>
      </c>
      <c r="J1405" s="47" t="s">
        <v>1599</v>
      </c>
      <c r="K1405" s="47">
        <v>0</v>
      </c>
      <c r="L1405" s="47" t="s">
        <v>1598</v>
      </c>
    </row>
    <row r="1406" spans="1:12" x14ac:dyDescent="0.35">
      <c r="A1406" s="47">
        <v>1</v>
      </c>
      <c r="B1406" s="47">
        <v>4146</v>
      </c>
      <c r="C1406" s="47" t="s">
        <v>1141</v>
      </c>
      <c r="D1406" s="48">
        <v>45518</v>
      </c>
      <c r="E1406" s="48">
        <v>45518</v>
      </c>
      <c r="F1406" s="47">
        <v>2</v>
      </c>
      <c r="G1406" s="49">
        <v>0</v>
      </c>
      <c r="H1406" s="48">
        <v>45519</v>
      </c>
      <c r="I1406" s="47" t="s">
        <v>1601</v>
      </c>
      <c r="J1406" s="47" t="s">
        <v>1599</v>
      </c>
      <c r="K1406" s="47">
        <v>0</v>
      </c>
      <c r="L1406" s="47" t="s">
        <v>1598</v>
      </c>
    </row>
    <row r="1407" spans="1:12" x14ac:dyDescent="0.35">
      <c r="A1407" s="47">
        <v>1</v>
      </c>
      <c r="B1407" s="47">
        <v>2108</v>
      </c>
      <c r="C1407" s="47" t="s">
        <v>403</v>
      </c>
      <c r="D1407" s="48">
        <v>45519</v>
      </c>
      <c r="E1407" s="48">
        <v>45519</v>
      </c>
      <c r="F1407" s="47">
        <v>1</v>
      </c>
      <c r="G1407" s="49">
        <v>0</v>
      </c>
      <c r="H1407" s="48">
        <v>45519</v>
      </c>
      <c r="I1407" s="47" t="s">
        <v>1600</v>
      </c>
      <c r="J1407" s="47" t="s">
        <v>1599</v>
      </c>
      <c r="K1407" s="47">
        <v>0</v>
      </c>
      <c r="L1407" s="47" t="s">
        <v>1598</v>
      </c>
    </row>
    <row r="1408" spans="1:12" x14ac:dyDescent="0.35">
      <c r="A1408" s="47">
        <v>1</v>
      </c>
      <c r="B1408" s="47">
        <v>2275</v>
      </c>
      <c r="C1408" s="47" t="s">
        <v>530</v>
      </c>
      <c r="D1408" s="48">
        <v>45519</v>
      </c>
      <c r="E1408" s="48">
        <v>45519</v>
      </c>
      <c r="F1408" s="47">
        <v>1</v>
      </c>
      <c r="G1408" s="49">
        <v>0</v>
      </c>
      <c r="H1408" s="48">
        <v>45519</v>
      </c>
      <c r="I1408" s="47" t="s">
        <v>1600</v>
      </c>
      <c r="J1408" s="47" t="s">
        <v>1599</v>
      </c>
      <c r="K1408" s="47">
        <v>0</v>
      </c>
      <c r="L1408" s="47" t="s">
        <v>1598</v>
      </c>
    </row>
    <row r="1409" spans="1:12" x14ac:dyDescent="0.35">
      <c r="A1409" s="47">
        <v>1</v>
      </c>
      <c r="B1409" s="47">
        <v>2371</v>
      </c>
      <c r="C1409" s="47" t="s">
        <v>619</v>
      </c>
      <c r="D1409" s="48">
        <v>45519</v>
      </c>
      <c r="E1409" s="48">
        <v>45519</v>
      </c>
      <c r="F1409" s="47">
        <v>1</v>
      </c>
      <c r="G1409" s="49">
        <v>0</v>
      </c>
      <c r="H1409" s="48">
        <v>45519</v>
      </c>
      <c r="I1409" s="47" t="s">
        <v>1600</v>
      </c>
      <c r="J1409" s="47" t="s">
        <v>1599</v>
      </c>
      <c r="K1409" s="47">
        <v>0</v>
      </c>
      <c r="L1409" s="47" t="s">
        <v>1598</v>
      </c>
    </row>
    <row r="1410" spans="1:12" x14ac:dyDescent="0.35">
      <c r="A1410" s="47">
        <v>1</v>
      </c>
      <c r="B1410" s="47">
        <v>2564</v>
      </c>
      <c r="C1410" s="47" t="s">
        <v>757</v>
      </c>
      <c r="D1410" s="48">
        <v>45519</v>
      </c>
      <c r="E1410" s="48">
        <v>45519</v>
      </c>
      <c r="F1410" s="47">
        <v>1</v>
      </c>
      <c r="G1410" s="49">
        <v>0</v>
      </c>
      <c r="H1410" s="48">
        <v>45519</v>
      </c>
      <c r="I1410" s="47" t="s">
        <v>1600</v>
      </c>
      <c r="J1410" s="47" t="s">
        <v>1599</v>
      </c>
      <c r="K1410" s="47">
        <v>0</v>
      </c>
      <c r="L1410" s="47" t="s">
        <v>1598</v>
      </c>
    </row>
    <row r="1411" spans="1:12" x14ac:dyDescent="0.35">
      <c r="A1411" s="47">
        <v>1</v>
      </c>
      <c r="B1411" s="47">
        <v>2703</v>
      </c>
      <c r="C1411" s="47" t="s">
        <v>823</v>
      </c>
      <c r="D1411" s="48">
        <v>45519</v>
      </c>
      <c r="E1411" s="48">
        <v>45519</v>
      </c>
      <c r="F1411" s="47">
        <v>1</v>
      </c>
      <c r="G1411" s="49">
        <v>0</v>
      </c>
      <c r="H1411" s="48">
        <v>45519</v>
      </c>
      <c r="I1411" s="47" t="s">
        <v>1600</v>
      </c>
      <c r="J1411" s="47" t="s">
        <v>1599</v>
      </c>
      <c r="K1411" s="47">
        <v>0</v>
      </c>
      <c r="L1411" s="47" t="s">
        <v>1598</v>
      </c>
    </row>
    <row r="1412" spans="1:12" x14ac:dyDescent="0.35">
      <c r="A1412" s="47">
        <v>1</v>
      </c>
      <c r="B1412" s="47">
        <v>2766</v>
      </c>
      <c r="C1412" s="47" t="s">
        <v>869</v>
      </c>
      <c r="D1412" s="48">
        <v>45519</v>
      </c>
      <c r="E1412" s="48">
        <v>45519</v>
      </c>
      <c r="F1412" s="47">
        <v>1</v>
      </c>
      <c r="G1412" s="49">
        <v>0</v>
      </c>
      <c r="H1412" s="48">
        <v>45519</v>
      </c>
      <c r="I1412" s="47" t="s">
        <v>1600</v>
      </c>
      <c r="J1412" s="47" t="s">
        <v>1599</v>
      </c>
      <c r="K1412" s="47">
        <v>0</v>
      </c>
      <c r="L1412" s="47" t="s">
        <v>1598</v>
      </c>
    </row>
    <row r="1413" spans="1:12" x14ac:dyDescent="0.35">
      <c r="A1413" s="47">
        <v>1</v>
      </c>
      <c r="B1413" s="47">
        <v>4244</v>
      </c>
      <c r="C1413" s="47" t="s">
        <v>1177</v>
      </c>
      <c r="D1413" s="48">
        <v>45519</v>
      </c>
      <c r="E1413" s="48">
        <v>45519</v>
      </c>
      <c r="F1413" s="47">
        <v>1</v>
      </c>
      <c r="G1413" s="49">
        <v>0</v>
      </c>
      <c r="H1413" s="48">
        <v>45519</v>
      </c>
      <c r="I1413" s="47" t="s">
        <v>1600</v>
      </c>
      <c r="J1413" s="47" t="s">
        <v>1599</v>
      </c>
      <c r="K1413" s="47">
        <v>0</v>
      </c>
      <c r="L1413" s="47" t="s">
        <v>1598</v>
      </c>
    </row>
    <row r="1414" spans="1:12" x14ac:dyDescent="0.35">
      <c r="A1414" s="47">
        <v>1</v>
      </c>
      <c r="B1414" s="47">
        <v>4494</v>
      </c>
      <c r="C1414" s="47" t="s">
        <v>1205</v>
      </c>
      <c r="D1414" s="48">
        <v>45519</v>
      </c>
      <c r="E1414" s="48">
        <v>45519</v>
      </c>
      <c r="F1414" s="47">
        <v>1</v>
      </c>
      <c r="G1414" s="49">
        <v>0</v>
      </c>
      <c r="H1414" s="48">
        <v>45519</v>
      </c>
      <c r="I1414" s="47" t="s">
        <v>1600</v>
      </c>
      <c r="J1414" s="47" t="s">
        <v>1599</v>
      </c>
      <c r="K1414" s="47">
        <v>0</v>
      </c>
      <c r="L1414" s="47" t="s">
        <v>1598</v>
      </c>
    </row>
    <row r="1415" spans="1:12" x14ac:dyDescent="0.35">
      <c r="A1415" s="47">
        <v>1</v>
      </c>
      <c r="B1415" s="47">
        <v>2211</v>
      </c>
      <c r="C1415" s="47" t="s">
        <v>494</v>
      </c>
      <c r="D1415" s="48">
        <v>45516</v>
      </c>
      <c r="E1415" s="48">
        <v>45516</v>
      </c>
      <c r="F1415" s="47">
        <v>4</v>
      </c>
      <c r="G1415" s="49">
        <v>0</v>
      </c>
      <c r="H1415" s="48">
        <v>45519</v>
      </c>
      <c r="I1415" s="47" t="s">
        <v>1600</v>
      </c>
      <c r="J1415" s="47" t="s">
        <v>1599</v>
      </c>
      <c r="K1415" s="47">
        <v>0</v>
      </c>
      <c r="L1415" s="47" t="s">
        <v>1598</v>
      </c>
    </row>
    <row r="1416" spans="1:12" x14ac:dyDescent="0.35">
      <c r="A1416" s="47">
        <v>1</v>
      </c>
      <c r="B1416" s="47">
        <v>2388</v>
      </c>
      <c r="C1416" s="47" t="s">
        <v>637</v>
      </c>
      <c r="D1416" s="48">
        <v>45505</v>
      </c>
      <c r="E1416" s="48">
        <v>45505</v>
      </c>
      <c r="F1416" s="47">
        <v>15</v>
      </c>
      <c r="G1416" s="49">
        <v>0</v>
      </c>
      <c r="H1416" s="48">
        <v>45519</v>
      </c>
      <c r="I1416" s="47" t="s">
        <v>1600</v>
      </c>
      <c r="J1416" s="47" t="s">
        <v>1599</v>
      </c>
      <c r="K1416" s="47">
        <v>0</v>
      </c>
      <c r="L1416" s="47" t="s">
        <v>1598</v>
      </c>
    </row>
    <row r="1417" spans="1:12" x14ac:dyDescent="0.35">
      <c r="A1417" s="47">
        <v>1</v>
      </c>
      <c r="B1417" s="47">
        <v>2501</v>
      </c>
      <c r="C1417" s="47" t="s">
        <v>652</v>
      </c>
      <c r="D1417" s="48">
        <v>45515</v>
      </c>
      <c r="E1417" s="48">
        <v>45515</v>
      </c>
      <c r="F1417" s="47">
        <v>1</v>
      </c>
      <c r="G1417" s="49">
        <v>0</v>
      </c>
      <c r="H1417" s="48">
        <v>45515</v>
      </c>
      <c r="I1417" s="47" t="s">
        <v>1600</v>
      </c>
      <c r="J1417" s="47" t="s">
        <v>1599</v>
      </c>
      <c r="L1417" s="47" t="s">
        <v>1598</v>
      </c>
    </row>
    <row r="1418" spans="1:12" x14ac:dyDescent="0.35">
      <c r="A1418" s="47">
        <v>1</v>
      </c>
      <c r="B1418" s="47">
        <v>2388</v>
      </c>
      <c r="C1418" s="47" t="s">
        <v>637</v>
      </c>
      <c r="D1418" s="48">
        <v>45520</v>
      </c>
      <c r="E1418" s="48">
        <v>45520</v>
      </c>
      <c r="F1418" s="47">
        <v>1</v>
      </c>
      <c r="G1418" s="49">
        <v>0</v>
      </c>
      <c r="H1418" s="48">
        <v>45520</v>
      </c>
      <c r="I1418" s="47" t="s">
        <v>1600</v>
      </c>
      <c r="J1418" s="47" t="s">
        <v>1599</v>
      </c>
      <c r="L1418" s="47" t="s">
        <v>1598</v>
      </c>
    </row>
    <row r="1419" spans="1:12" x14ac:dyDescent="0.35">
      <c r="A1419" s="47">
        <v>1</v>
      </c>
      <c r="B1419" s="47">
        <v>1011</v>
      </c>
      <c r="C1419" s="47" t="s">
        <v>19</v>
      </c>
      <c r="D1419" s="48">
        <v>45535</v>
      </c>
      <c r="E1419" s="48">
        <v>45535</v>
      </c>
      <c r="F1419" s="47">
        <v>1</v>
      </c>
      <c r="G1419" s="49">
        <v>0</v>
      </c>
      <c r="H1419" s="48">
        <v>45535</v>
      </c>
      <c r="I1419" s="47" t="s">
        <v>1604</v>
      </c>
      <c r="J1419" s="47" t="s">
        <v>1603</v>
      </c>
      <c r="K1419" s="47">
        <v>0</v>
      </c>
      <c r="L1419" s="47" t="s">
        <v>1598</v>
      </c>
    </row>
    <row r="1420" spans="1:12" x14ac:dyDescent="0.35">
      <c r="A1420" s="47">
        <v>1</v>
      </c>
      <c r="B1420" s="47">
        <v>6152</v>
      </c>
      <c r="C1420" s="47" t="s">
        <v>1296</v>
      </c>
      <c r="D1420" s="48">
        <v>45535</v>
      </c>
      <c r="E1420" s="48">
        <v>45535</v>
      </c>
      <c r="F1420" s="47">
        <v>1</v>
      </c>
      <c r="G1420" s="49">
        <v>0</v>
      </c>
      <c r="H1420" s="48">
        <v>45535</v>
      </c>
      <c r="I1420" s="47" t="s">
        <v>1604</v>
      </c>
      <c r="J1420" s="47" t="s">
        <v>1603</v>
      </c>
      <c r="K1420" s="47">
        <v>0</v>
      </c>
      <c r="L1420" s="47" t="s">
        <v>1598</v>
      </c>
    </row>
    <row r="1421" spans="1:12" x14ac:dyDescent="0.35">
      <c r="A1421" s="47">
        <v>1</v>
      </c>
      <c r="B1421" s="47">
        <v>1106</v>
      </c>
      <c r="C1421" s="47" t="s">
        <v>50</v>
      </c>
      <c r="D1421" s="48">
        <v>45535</v>
      </c>
      <c r="E1421" s="48">
        <v>45535</v>
      </c>
      <c r="F1421" s="47">
        <v>1</v>
      </c>
      <c r="G1421" s="49">
        <v>0</v>
      </c>
      <c r="H1421" s="48">
        <v>45535</v>
      </c>
      <c r="I1421" s="47" t="s">
        <v>1601</v>
      </c>
      <c r="J1421" s="47" t="s">
        <v>1603</v>
      </c>
      <c r="K1421" s="47">
        <v>0</v>
      </c>
      <c r="L1421" s="47" t="s">
        <v>1598</v>
      </c>
    </row>
    <row r="1422" spans="1:12" x14ac:dyDescent="0.35">
      <c r="A1422" s="47">
        <v>1</v>
      </c>
      <c r="B1422" s="47">
        <v>1139</v>
      </c>
      <c r="C1422" s="47" t="s">
        <v>84</v>
      </c>
      <c r="D1422" s="48">
        <v>45535</v>
      </c>
      <c r="E1422" s="48">
        <v>45535</v>
      </c>
      <c r="F1422" s="47">
        <v>1</v>
      </c>
      <c r="G1422" s="49">
        <v>0</v>
      </c>
      <c r="H1422" s="48">
        <v>45535</v>
      </c>
      <c r="I1422" s="47" t="s">
        <v>1601</v>
      </c>
      <c r="J1422" s="47" t="s">
        <v>1603</v>
      </c>
      <c r="K1422" s="47">
        <v>0</v>
      </c>
      <c r="L1422" s="47" t="s">
        <v>1598</v>
      </c>
    </row>
    <row r="1423" spans="1:12" x14ac:dyDescent="0.35">
      <c r="A1423" s="47">
        <v>1</v>
      </c>
      <c r="B1423" s="47">
        <v>1171</v>
      </c>
      <c r="C1423" s="47" t="s">
        <v>116</v>
      </c>
      <c r="D1423" s="48">
        <v>45535</v>
      </c>
      <c r="E1423" s="48">
        <v>45535</v>
      </c>
      <c r="F1423" s="47">
        <v>1</v>
      </c>
      <c r="G1423" s="49">
        <v>0</v>
      </c>
      <c r="H1423" s="48">
        <v>45535</v>
      </c>
      <c r="I1423" s="47" t="s">
        <v>1601</v>
      </c>
      <c r="J1423" s="47" t="s">
        <v>1603</v>
      </c>
      <c r="K1423" s="47">
        <v>0</v>
      </c>
      <c r="L1423" s="47" t="s">
        <v>1598</v>
      </c>
    </row>
    <row r="1424" spans="1:12" x14ac:dyDescent="0.35">
      <c r="A1424" s="47">
        <v>1</v>
      </c>
      <c r="B1424" s="47">
        <v>1174</v>
      </c>
      <c r="C1424" s="47" t="s">
        <v>118</v>
      </c>
      <c r="D1424" s="48">
        <v>45535</v>
      </c>
      <c r="E1424" s="48">
        <v>45535</v>
      </c>
      <c r="F1424" s="47">
        <v>1</v>
      </c>
      <c r="G1424" s="49">
        <v>0</v>
      </c>
      <c r="H1424" s="48">
        <v>45535</v>
      </c>
      <c r="I1424" s="47" t="s">
        <v>1601</v>
      </c>
      <c r="J1424" s="47" t="s">
        <v>1603</v>
      </c>
      <c r="K1424" s="47">
        <v>0</v>
      </c>
      <c r="L1424" s="47" t="s">
        <v>1598</v>
      </c>
    </row>
    <row r="1425" spans="1:12" x14ac:dyDescent="0.35">
      <c r="A1425" s="47">
        <v>1</v>
      </c>
      <c r="B1425" s="47">
        <v>1178</v>
      </c>
      <c r="C1425" s="47" t="s">
        <v>121</v>
      </c>
      <c r="D1425" s="48">
        <v>45535</v>
      </c>
      <c r="E1425" s="48">
        <v>45535</v>
      </c>
      <c r="F1425" s="47">
        <v>1</v>
      </c>
      <c r="G1425" s="49">
        <v>0</v>
      </c>
      <c r="H1425" s="48">
        <v>45535</v>
      </c>
      <c r="I1425" s="47" t="s">
        <v>1601</v>
      </c>
      <c r="J1425" s="47" t="s">
        <v>1603</v>
      </c>
      <c r="K1425" s="47">
        <v>0</v>
      </c>
      <c r="L1425" s="47" t="s">
        <v>1598</v>
      </c>
    </row>
    <row r="1426" spans="1:12" x14ac:dyDescent="0.35">
      <c r="A1426" s="47">
        <v>1</v>
      </c>
      <c r="B1426" s="47">
        <v>1203</v>
      </c>
      <c r="C1426" s="47" t="s">
        <v>154</v>
      </c>
      <c r="D1426" s="48">
        <v>45535</v>
      </c>
      <c r="E1426" s="48">
        <v>45535</v>
      </c>
      <c r="F1426" s="47">
        <v>1</v>
      </c>
      <c r="G1426" s="49">
        <v>0</v>
      </c>
      <c r="H1426" s="48">
        <v>45535</v>
      </c>
      <c r="I1426" s="47" t="s">
        <v>1601</v>
      </c>
      <c r="J1426" s="47" t="s">
        <v>1603</v>
      </c>
      <c r="K1426" s="47">
        <v>0</v>
      </c>
      <c r="L1426" s="47" t="s">
        <v>1598</v>
      </c>
    </row>
    <row r="1427" spans="1:12" x14ac:dyDescent="0.35">
      <c r="A1427" s="47">
        <v>1</v>
      </c>
      <c r="B1427" s="47">
        <v>1205</v>
      </c>
      <c r="C1427" s="47" t="s">
        <v>158</v>
      </c>
      <c r="D1427" s="48">
        <v>45535</v>
      </c>
      <c r="E1427" s="48">
        <v>45535</v>
      </c>
      <c r="F1427" s="47">
        <v>1</v>
      </c>
      <c r="G1427" s="49">
        <v>0</v>
      </c>
      <c r="H1427" s="48">
        <v>45535</v>
      </c>
      <c r="I1427" s="47" t="s">
        <v>1601</v>
      </c>
      <c r="J1427" s="47" t="s">
        <v>1603</v>
      </c>
      <c r="K1427" s="47">
        <v>0</v>
      </c>
      <c r="L1427" s="47" t="s">
        <v>1598</v>
      </c>
    </row>
    <row r="1428" spans="1:12" x14ac:dyDescent="0.35">
      <c r="A1428" s="47">
        <v>1</v>
      </c>
      <c r="B1428" s="47">
        <v>1208</v>
      </c>
      <c r="C1428" s="47" t="s">
        <v>162</v>
      </c>
      <c r="D1428" s="48">
        <v>45535</v>
      </c>
      <c r="E1428" s="48">
        <v>45535</v>
      </c>
      <c r="F1428" s="47">
        <v>1</v>
      </c>
      <c r="G1428" s="49">
        <v>0</v>
      </c>
      <c r="H1428" s="48">
        <v>45535</v>
      </c>
      <c r="I1428" s="47" t="s">
        <v>1601</v>
      </c>
      <c r="J1428" s="47" t="s">
        <v>1603</v>
      </c>
      <c r="K1428" s="47">
        <v>0</v>
      </c>
      <c r="L1428" s="47" t="s">
        <v>1598</v>
      </c>
    </row>
    <row r="1429" spans="1:12" x14ac:dyDescent="0.35">
      <c r="A1429" s="47">
        <v>1</v>
      </c>
      <c r="B1429" s="47">
        <v>1222</v>
      </c>
      <c r="C1429" s="47" t="s">
        <v>183</v>
      </c>
      <c r="D1429" s="48">
        <v>45535</v>
      </c>
      <c r="E1429" s="48">
        <v>45535</v>
      </c>
      <c r="F1429" s="47">
        <v>1</v>
      </c>
      <c r="G1429" s="49">
        <v>0</v>
      </c>
      <c r="H1429" s="48">
        <v>45535</v>
      </c>
      <c r="I1429" s="47" t="s">
        <v>1601</v>
      </c>
      <c r="J1429" s="47" t="s">
        <v>1603</v>
      </c>
      <c r="K1429" s="47">
        <v>0</v>
      </c>
      <c r="L1429" s="47" t="s">
        <v>1598</v>
      </c>
    </row>
    <row r="1430" spans="1:12" x14ac:dyDescent="0.35">
      <c r="A1430" s="47">
        <v>1</v>
      </c>
      <c r="B1430" s="47">
        <v>1430</v>
      </c>
      <c r="C1430" s="47" t="s">
        <v>1405</v>
      </c>
      <c r="D1430" s="48">
        <v>45535</v>
      </c>
      <c r="E1430" s="48">
        <v>45535</v>
      </c>
      <c r="F1430" s="47">
        <v>1</v>
      </c>
      <c r="G1430" s="49">
        <v>0</v>
      </c>
      <c r="H1430" s="48">
        <v>45535</v>
      </c>
      <c r="I1430" s="47" t="s">
        <v>1601</v>
      </c>
      <c r="J1430" s="47" t="s">
        <v>1603</v>
      </c>
      <c r="K1430" s="47">
        <v>0</v>
      </c>
      <c r="L1430" s="47" t="s">
        <v>1598</v>
      </c>
    </row>
    <row r="1431" spans="1:12" x14ac:dyDescent="0.35">
      <c r="A1431" s="47">
        <v>1</v>
      </c>
      <c r="B1431" s="47">
        <v>3104</v>
      </c>
      <c r="C1431" s="47" t="s">
        <v>956</v>
      </c>
      <c r="D1431" s="48">
        <v>45535</v>
      </c>
      <c r="E1431" s="48">
        <v>45535</v>
      </c>
      <c r="F1431" s="47">
        <v>1</v>
      </c>
      <c r="G1431" s="49">
        <v>0</v>
      </c>
      <c r="H1431" s="48">
        <v>45535</v>
      </c>
      <c r="I1431" s="47" t="s">
        <v>1601</v>
      </c>
      <c r="J1431" s="47" t="s">
        <v>1603</v>
      </c>
      <c r="K1431" s="47">
        <v>0</v>
      </c>
      <c r="L1431" s="47" t="s">
        <v>1598</v>
      </c>
    </row>
    <row r="1432" spans="1:12" x14ac:dyDescent="0.35">
      <c r="A1432" s="47">
        <v>1</v>
      </c>
      <c r="B1432" s="47">
        <v>3142</v>
      </c>
      <c r="C1432" s="47" t="s">
        <v>1007</v>
      </c>
      <c r="D1432" s="48">
        <v>45535</v>
      </c>
      <c r="E1432" s="48">
        <v>45535</v>
      </c>
      <c r="F1432" s="47">
        <v>1</v>
      </c>
      <c r="G1432" s="49">
        <v>0</v>
      </c>
      <c r="H1432" s="48">
        <v>45535</v>
      </c>
      <c r="I1432" s="47" t="s">
        <v>1601</v>
      </c>
      <c r="J1432" s="47" t="s">
        <v>1603</v>
      </c>
      <c r="K1432" s="47">
        <v>0</v>
      </c>
      <c r="L1432" s="47" t="s">
        <v>1598</v>
      </c>
    </row>
    <row r="1433" spans="1:12" x14ac:dyDescent="0.35">
      <c r="A1433" s="47">
        <v>1</v>
      </c>
      <c r="B1433" s="47">
        <v>3145</v>
      </c>
      <c r="C1433" s="47" t="s">
        <v>1010</v>
      </c>
      <c r="D1433" s="48">
        <v>45535</v>
      </c>
      <c r="E1433" s="48">
        <v>45535</v>
      </c>
      <c r="F1433" s="47">
        <v>1</v>
      </c>
      <c r="G1433" s="49">
        <v>0</v>
      </c>
      <c r="H1433" s="48">
        <v>45535</v>
      </c>
      <c r="I1433" s="47" t="s">
        <v>1601</v>
      </c>
      <c r="J1433" s="47" t="s">
        <v>1603</v>
      </c>
      <c r="K1433" s="47">
        <v>0</v>
      </c>
      <c r="L1433" s="47" t="s">
        <v>1598</v>
      </c>
    </row>
    <row r="1434" spans="1:12" x14ac:dyDescent="0.35">
      <c r="A1434" s="47">
        <v>1</v>
      </c>
      <c r="B1434" s="47">
        <v>3156</v>
      </c>
      <c r="C1434" s="47" t="s">
        <v>1019</v>
      </c>
      <c r="D1434" s="48">
        <v>45535</v>
      </c>
      <c r="E1434" s="48">
        <v>45535</v>
      </c>
      <c r="F1434" s="47">
        <v>1</v>
      </c>
      <c r="G1434" s="49">
        <v>0</v>
      </c>
      <c r="H1434" s="48">
        <v>45535</v>
      </c>
      <c r="I1434" s="47" t="s">
        <v>1601</v>
      </c>
      <c r="J1434" s="47" t="s">
        <v>1603</v>
      </c>
      <c r="K1434" s="47">
        <v>0</v>
      </c>
      <c r="L1434" s="47" t="s">
        <v>1598</v>
      </c>
    </row>
    <row r="1435" spans="1:12" x14ac:dyDescent="0.35">
      <c r="A1435" s="47">
        <v>1</v>
      </c>
      <c r="B1435" s="47">
        <v>3158</v>
      </c>
      <c r="C1435" s="47" t="s">
        <v>1020</v>
      </c>
      <c r="D1435" s="48">
        <v>45535</v>
      </c>
      <c r="E1435" s="48">
        <v>45535</v>
      </c>
      <c r="F1435" s="47">
        <v>1</v>
      </c>
      <c r="G1435" s="49">
        <v>0</v>
      </c>
      <c r="H1435" s="48">
        <v>45535</v>
      </c>
      <c r="I1435" s="47" t="s">
        <v>1601</v>
      </c>
      <c r="J1435" s="47" t="s">
        <v>1603</v>
      </c>
      <c r="K1435" s="47">
        <v>0</v>
      </c>
      <c r="L1435" s="47" t="s">
        <v>1598</v>
      </c>
    </row>
    <row r="1436" spans="1:12" x14ac:dyDescent="0.35">
      <c r="A1436" s="47">
        <v>1</v>
      </c>
      <c r="B1436" s="47">
        <v>3197</v>
      </c>
      <c r="C1436" s="47" t="s">
        <v>1055</v>
      </c>
      <c r="D1436" s="48">
        <v>45532</v>
      </c>
      <c r="E1436" s="48">
        <v>45532</v>
      </c>
      <c r="F1436" s="47">
        <v>1</v>
      </c>
      <c r="G1436" s="49">
        <v>0</v>
      </c>
      <c r="H1436" s="48">
        <v>45532</v>
      </c>
      <c r="I1436" s="47" t="s">
        <v>1601</v>
      </c>
      <c r="J1436" s="47" t="s">
        <v>1603</v>
      </c>
      <c r="K1436" s="47">
        <v>0</v>
      </c>
      <c r="L1436" s="47" t="s">
        <v>1598</v>
      </c>
    </row>
    <row r="1437" spans="1:12" x14ac:dyDescent="0.35">
      <c r="A1437" s="47">
        <v>1</v>
      </c>
      <c r="B1437" s="47">
        <v>6172</v>
      </c>
      <c r="C1437" s="47" t="s">
        <v>1309</v>
      </c>
      <c r="D1437" s="48">
        <v>45535</v>
      </c>
      <c r="E1437" s="48">
        <v>45535</v>
      </c>
      <c r="F1437" s="47">
        <v>1</v>
      </c>
      <c r="G1437" s="49">
        <v>0</v>
      </c>
      <c r="H1437" s="48">
        <v>45535</v>
      </c>
      <c r="I1437" s="47" t="s">
        <v>1601</v>
      </c>
      <c r="J1437" s="47" t="s">
        <v>1603</v>
      </c>
      <c r="K1437" s="47">
        <v>0</v>
      </c>
      <c r="L1437" s="47" t="s">
        <v>1598</v>
      </c>
    </row>
    <row r="1438" spans="1:12" x14ac:dyDescent="0.35">
      <c r="A1438" s="47">
        <v>1</v>
      </c>
      <c r="B1438" s="47">
        <v>1212</v>
      </c>
      <c r="C1438" s="47" t="s">
        <v>1568</v>
      </c>
      <c r="D1438" s="48">
        <v>45534</v>
      </c>
      <c r="E1438" s="48">
        <v>45534</v>
      </c>
      <c r="F1438" s="47">
        <v>2</v>
      </c>
      <c r="G1438" s="49">
        <v>0</v>
      </c>
      <c r="H1438" s="48">
        <v>45535</v>
      </c>
      <c r="I1438" s="47" t="s">
        <v>1601</v>
      </c>
      <c r="J1438" s="47" t="s">
        <v>1603</v>
      </c>
      <c r="K1438" s="47">
        <v>0</v>
      </c>
      <c r="L1438" s="47" t="s">
        <v>1598</v>
      </c>
    </row>
    <row r="1439" spans="1:12" x14ac:dyDescent="0.35">
      <c r="A1439" s="47">
        <v>1</v>
      </c>
      <c r="B1439" s="47">
        <v>1101</v>
      </c>
      <c r="C1439" s="47" t="s">
        <v>37</v>
      </c>
      <c r="D1439" s="48">
        <v>45535</v>
      </c>
      <c r="E1439" s="48">
        <v>45535</v>
      </c>
      <c r="F1439" s="47">
        <v>1</v>
      </c>
      <c r="G1439" s="49">
        <v>0</v>
      </c>
      <c r="H1439" s="48">
        <v>45535</v>
      </c>
      <c r="I1439" s="47" t="s">
        <v>1600</v>
      </c>
      <c r="J1439" s="47" t="s">
        <v>1603</v>
      </c>
      <c r="K1439" s="47">
        <v>0</v>
      </c>
      <c r="L1439" s="47" t="s">
        <v>1598</v>
      </c>
    </row>
    <row r="1440" spans="1:12" x14ac:dyDescent="0.35">
      <c r="A1440" s="47">
        <v>1</v>
      </c>
      <c r="B1440" s="47">
        <v>1104</v>
      </c>
      <c r="C1440" s="47" t="s">
        <v>46</v>
      </c>
      <c r="D1440" s="48">
        <v>45535</v>
      </c>
      <c r="E1440" s="48">
        <v>45535</v>
      </c>
      <c r="F1440" s="47">
        <v>1</v>
      </c>
      <c r="G1440" s="49">
        <v>0</v>
      </c>
      <c r="H1440" s="48">
        <v>45535</v>
      </c>
      <c r="I1440" s="47" t="s">
        <v>1600</v>
      </c>
      <c r="J1440" s="47" t="s">
        <v>1603</v>
      </c>
      <c r="K1440" s="47">
        <v>0</v>
      </c>
      <c r="L1440" s="47" t="s">
        <v>1598</v>
      </c>
    </row>
    <row r="1441" spans="1:12" x14ac:dyDescent="0.35">
      <c r="A1441" s="47">
        <v>1</v>
      </c>
      <c r="B1441" s="47">
        <v>1211</v>
      </c>
      <c r="C1441" s="47" t="s">
        <v>167</v>
      </c>
      <c r="D1441" s="48">
        <v>45535</v>
      </c>
      <c r="E1441" s="48">
        <v>45535</v>
      </c>
      <c r="F1441" s="47">
        <v>1</v>
      </c>
      <c r="G1441" s="49">
        <v>0</v>
      </c>
      <c r="H1441" s="48">
        <v>45535</v>
      </c>
      <c r="I1441" s="47" t="s">
        <v>1600</v>
      </c>
      <c r="J1441" s="47" t="s">
        <v>1603</v>
      </c>
      <c r="K1441" s="47">
        <v>0</v>
      </c>
      <c r="L1441" s="47" t="s">
        <v>1598</v>
      </c>
    </row>
    <row r="1442" spans="1:12" x14ac:dyDescent="0.35">
      <c r="A1442" s="47">
        <v>1</v>
      </c>
      <c r="B1442" s="47">
        <v>1218</v>
      </c>
      <c r="C1442" s="47" t="s">
        <v>179</v>
      </c>
      <c r="D1442" s="48">
        <v>45535</v>
      </c>
      <c r="E1442" s="48">
        <v>45535</v>
      </c>
      <c r="F1442" s="47">
        <v>1</v>
      </c>
      <c r="G1442" s="49">
        <v>0</v>
      </c>
      <c r="H1442" s="48">
        <v>45535</v>
      </c>
      <c r="I1442" s="47" t="s">
        <v>1600</v>
      </c>
      <c r="J1442" s="47" t="s">
        <v>1603</v>
      </c>
      <c r="K1442" s="47">
        <v>0</v>
      </c>
      <c r="L1442" s="47" t="s">
        <v>1598</v>
      </c>
    </row>
    <row r="1443" spans="1:12" x14ac:dyDescent="0.35">
      <c r="A1443" s="47">
        <v>1</v>
      </c>
      <c r="B1443" s="47">
        <v>1220</v>
      </c>
      <c r="C1443" s="47" t="s">
        <v>182</v>
      </c>
      <c r="D1443" s="48">
        <v>45535</v>
      </c>
      <c r="E1443" s="48">
        <v>45535</v>
      </c>
      <c r="F1443" s="47">
        <v>1</v>
      </c>
      <c r="G1443" s="49">
        <v>0</v>
      </c>
      <c r="H1443" s="48">
        <v>45535</v>
      </c>
      <c r="I1443" s="47" t="s">
        <v>1600</v>
      </c>
      <c r="J1443" s="47" t="s">
        <v>1603</v>
      </c>
      <c r="K1443" s="47">
        <v>0</v>
      </c>
      <c r="L1443" s="47" t="s">
        <v>1598</v>
      </c>
    </row>
    <row r="1444" spans="1:12" x14ac:dyDescent="0.35">
      <c r="A1444" s="47">
        <v>1</v>
      </c>
      <c r="B1444" s="47">
        <v>1230</v>
      </c>
      <c r="C1444" s="47" t="s">
        <v>1395</v>
      </c>
      <c r="D1444" s="48">
        <v>45535</v>
      </c>
      <c r="E1444" s="48">
        <v>45535</v>
      </c>
      <c r="F1444" s="47">
        <v>1</v>
      </c>
      <c r="G1444" s="49">
        <v>0</v>
      </c>
      <c r="H1444" s="48">
        <v>45535</v>
      </c>
      <c r="I1444" s="47" t="s">
        <v>1600</v>
      </c>
      <c r="J1444" s="47" t="s">
        <v>1603</v>
      </c>
      <c r="K1444" s="47">
        <v>0</v>
      </c>
      <c r="L1444" s="47" t="s">
        <v>1598</v>
      </c>
    </row>
    <row r="1445" spans="1:12" x14ac:dyDescent="0.35">
      <c r="A1445" s="47">
        <v>1</v>
      </c>
      <c r="B1445" s="47">
        <v>1232</v>
      </c>
      <c r="C1445" s="47" t="s">
        <v>1397</v>
      </c>
      <c r="D1445" s="48">
        <v>45535</v>
      </c>
      <c r="E1445" s="48">
        <v>45535</v>
      </c>
      <c r="F1445" s="47">
        <v>1</v>
      </c>
      <c r="G1445" s="49">
        <v>0</v>
      </c>
      <c r="H1445" s="48">
        <v>45535</v>
      </c>
      <c r="I1445" s="47" t="s">
        <v>1600</v>
      </c>
      <c r="J1445" s="47" t="s">
        <v>1603</v>
      </c>
      <c r="K1445" s="47">
        <v>0</v>
      </c>
      <c r="L1445" s="47" t="s">
        <v>1598</v>
      </c>
    </row>
    <row r="1446" spans="1:12" x14ac:dyDescent="0.35">
      <c r="A1446" s="47">
        <v>1</v>
      </c>
      <c r="B1446" s="47">
        <v>1338</v>
      </c>
      <c r="C1446" s="47" t="s">
        <v>231</v>
      </c>
      <c r="D1446" s="48">
        <v>45535</v>
      </c>
      <c r="E1446" s="48">
        <v>45535</v>
      </c>
      <c r="F1446" s="47">
        <v>1</v>
      </c>
      <c r="G1446" s="49">
        <v>0</v>
      </c>
      <c r="H1446" s="48">
        <v>45535</v>
      </c>
      <c r="I1446" s="47" t="s">
        <v>1600</v>
      </c>
      <c r="J1446" s="47" t="s">
        <v>1603</v>
      </c>
      <c r="K1446" s="47">
        <v>0</v>
      </c>
      <c r="L1446" s="47" t="s">
        <v>1598</v>
      </c>
    </row>
    <row r="1447" spans="1:12" x14ac:dyDescent="0.35">
      <c r="A1447" s="47">
        <v>1</v>
      </c>
      <c r="B1447" s="47">
        <v>3140</v>
      </c>
      <c r="C1447" s="47" t="s">
        <v>1005</v>
      </c>
      <c r="D1447" s="48">
        <v>45535</v>
      </c>
      <c r="E1447" s="48">
        <v>45535</v>
      </c>
      <c r="F1447" s="47">
        <v>1</v>
      </c>
      <c r="G1447" s="49">
        <v>0</v>
      </c>
      <c r="H1447" s="48">
        <v>45535</v>
      </c>
      <c r="I1447" s="47" t="s">
        <v>1600</v>
      </c>
      <c r="J1447" s="47" t="s">
        <v>1603</v>
      </c>
      <c r="K1447" s="47">
        <v>0</v>
      </c>
      <c r="L1447" s="47" t="s">
        <v>1598</v>
      </c>
    </row>
    <row r="1448" spans="1:12" x14ac:dyDescent="0.35">
      <c r="A1448" s="47">
        <v>1</v>
      </c>
      <c r="B1448" s="47">
        <v>1019</v>
      </c>
      <c r="C1448" s="47" t="s">
        <v>32</v>
      </c>
      <c r="D1448" s="48">
        <v>45534</v>
      </c>
      <c r="E1448" s="48">
        <v>45534</v>
      </c>
      <c r="F1448" s="47">
        <v>2</v>
      </c>
      <c r="G1448" s="49">
        <v>0</v>
      </c>
      <c r="H1448" s="48">
        <v>45535</v>
      </c>
      <c r="I1448" s="47" t="s">
        <v>1600</v>
      </c>
      <c r="J1448" s="47" t="s">
        <v>1603</v>
      </c>
      <c r="K1448" s="47">
        <v>0</v>
      </c>
      <c r="L1448" s="47" t="s">
        <v>1598</v>
      </c>
    </row>
    <row r="1449" spans="1:12" x14ac:dyDescent="0.35">
      <c r="A1449" s="47">
        <v>1</v>
      </c>
      <c r="B1449" s="47">
        <v>1185</v>
      </c>
      <c r="C1449" s="47" t="s">
        <v>131</v>
      </c>
      <c r="D1449" s="48">
        <v>45534</v>
      </c>
      <c r="E1449" s="48">
        <v>45534</v>
      </c>
      <c r="F1449" s="47">
        <v>2</v>
      </c>
      <c r="G1449" s="49">
        <v>0</v>
      </c>
      <c r="H1449" s="48">
        <v>45535</v>
      </c>
      <c r="I1449" s="47" t="s">
        <v>1600</v>
      </c>
      <c r="J1449" s="47" t="s">
        <v>1603</v>
      </c>
      <c r="K1449" s="47">
        <v>0</v>
      </c>
      <c r="L1449" s="47" t="s">
        <v>1598</v>
      </c>
    </row>
    <row r="1450" spans="1:12" x14ac:dyDescent="0.35">
      <c r="A1450" s="47">
        <v>1</v>
      </c>
      <c r="B1450" s="47">
        <v>3197</v>
      </c>
      <c r="C1450" s="47" t="s">
        <v>1055</v>
      </c>
      <c r="D1450" s="48">
        <v>45533</v>
      </c>
      <c r="E1450" s="48">
        <v>45533</v>
      </c>
      <c r="F1450" s="47">
        <v>3</v>
      </c>
      <c r="G1450" s="49">
        <v>0</v>
      </c>
      <c r="H1450" s="48">
        <v>45535</v>
      </c>
      <c r="I1450" s="47" t="s">
        <v>1600</v>
      </c>
      <c r="J1450" s="47" t="s">
        <v>1603</v>
      </c>
      <c r="K1450" s="47">
        <v>0</v>
      </c>
      <c r="L1450" s="47" t="s">
        <v>1598</v>
      </c>
    </row>
    <row r="1451" spans="1:12" x14ac:dyDescent="0.35">
      <c r="A1451" s="47">
        <v>1</v>
      </c>
      <c r="B1451" s="47">
        <v>3195</v>
      </c>
      <c r="C1451" s="47" t="s">
        <v>1053</v>
      </c>
      <c r="D1451" s="48">
        <v>45521</v>
      </c>
      <c r="E1451" s="48">
        <v>45521</v>
      </c>
      <c r="F1451" s="47">
        <v>10</v>
      </c>
      <c r="G1451" s="49">
        <v>0</v>
      </c>
      <c r="H1451" s="48">
        <v>45530</v>
      </c>
      <c r="I1451" s="47" t="s">
        <v>1601</v>
      </c>
      <c r="J1451" s="47" t="s">
        <v>1603</v>
      </c>
      <c r="L1451" s="47" t="s">
        <v>1598</v>
      </c>
    </row>
    <row r="1452" spans="1:12" x14ac:dyDescent="0.35">
      <c r="A1452" s="47">
        <v>1</v>
      </c>
      <c r="B1452" s="47">
        <v>4420</v>
      </c>
      <c r="C1452" s="47" t="s">
        <v>1187</v>
      </c>
      <c r="D1452" s="48">
        <v>45525</v>
      </c>
      <c r="E1452" s="48">
        <v>45525</v>
      </c>
      <c r="F1452" s="47">
        <v>4</v>
      </c>
      <c r="G1452" s="49">
        <v>0</v>
      </c>
      <c r="H1452" s="48">
        <v>45528</v>
      </c>
      <c r="I1452" s="47" t="s">
        <v>1601</v>
      </c>
      <c r="J1452" s="47" t="s">
        <v>1599</v>
      </c>
      <c r="L1452" s="47" t="s">
        <v>1598</v>
      </c>
    </row>
    <row r="1453" spans="1:12" x14ac:dyDescent="0.35">
      <c r="A1453" s="47">
        <v>1</v>
      </c>
      <c r="B1453" s="47">
        <v>2067</v>
      </c>
      <c r="C1453" s="47" t="s">
        <v>1610</v>
      </c>
      <c r="D1453" s="48">
        <v>45535</v>
      </c>
      <c r="E1453" s="48">
        <v>45535</v>
      </c>
      <c r="F1453" s="47">
        <v>1</v>
      </c>
      <c r="G1453" s="49">
        <v>0</v>
      </c>
      <c r="H1453" s="48">
        <v>45535</v>
      </c>
      <c r="I1453" s="47" t="s">
        <v>1604</v>
      </c>
      <c r="J1453" s="47" t="s">
        <v>1599</v>
      </c>
      <c r="K1453" s="47">
        <v>0</v>
      </c>
      <c r="L1453" s="47" t="s">
        <v>1598</v>
      </c>
    </row>
    <row r="1454" spans="1:12" x14ac:dyDescent="0.35">
      <c r="A1454" s="47">
        <v>1</v>
      </c>
      <c r="B1454" s="47">
        <v>2074</v>
      </c>
      <c r="C1454" s="47" t="s">
        <v>365</v>
      </c>
      <c r="D1454" s="48">
        <v>45535</v>
      </c>
      <c r="E1454" s="48">
        <v>45535</v>
      </c>
      <c r="F1454" s="47">
        <v>1</v>
      </c>
      <c r="G1454" s="49">
        <v>0</v>
      </c>
      <c r="H1454" s="48">
        <v>45535</v>
      </c>
      <c r="I1454" s="47" t="s">
        <v>1604</v>
      </c>
      <c r="J1454" s="47" t="s">
        <v>1599</v>
      </c>
      <c r="K1454" s="47">
        <v>0</v>
      </c>
      <c r="L1454" s="47" t="s">
        <v>1598</v>
      </c>
    </row>
    <row r="1455" spans="1:12" x14ac:dyDescent="0.35">
      <c r="A1455" s="47">
        <v>1</v>
      </c>
      <c r="B1455" s="47">
        <v>2355</v>
      </c>
      <c r="C1455" s="47" t="s">
        <v>604</v>
      </c>
      <c r="D1455" s="48">
        <v>45535</v>
      </c>
      <c r="E1455" s="48">
        <v>45535</v>
      </c>
      <c r="F1455" s="47">
        <v>1</v>
      </c>
      <c r="G1455" s="49">
        <v>0</v>
      </c>
      <c r="H1455" s="48">
        <v>45535</v>
      </c>
      <c r="I1455" s="47" t="s">
        <v>1604</v>
      </c>
      <c r="J1455" s="47" t="s">
        <v>1599</v>
      </c>
      <c r="K1455" s="47">
        <v>0</v>
      </c>
      <c r="L1455" s="47" t="s">
        <v>1598</v>
      </c>
    </row>
    <row r="1456" spans="1:12" x14ac:dyDescent="0.35">
      <c r="A1456" s="47">
        <v>1</v>
      </c>
      <c r="B1456" s="47">
        <v>2356</v>
      </c>
      <c r="C1456" s="47" t="s">
        <v>605</v>
      </c>
      <c r="D1456" s="48">
        <v>45535</v>
      </c>
      <c r="E1456" s="48">
        <v>45535</v>
      </c>
      <c r="F1456" s="47">
        <v>1</v>
      </c>
      <c r="G1456" s="49">
        <v>0</v>
      </c>
      <c r="H1456" s="48">
        <v>45535</v>
      </c>
      <c r="I1456" s="47" t="s">
        <v>1604</v>
      </c>
      <c r="J1456" s="47" t="s">
        <v>1599</v>
      </c>
      <c r="K1456" s="47">
        <v>0</v>
      </c>
      <c r="L1456" s="47" t="s">
        <v>1598</v>
      </c>
    </row>
    <row r="1457" spans="1:12" x14ac:dyDescent="0.35">
      <c r="A1457" s="47">
        <v>1</v>
      </c>
      <c r="B1457" s="47">
        <v>2372</v>
      </c>
      <c r="C1457" s="47" t="s">
        <v>620</v>
      </c>
      <c r="D1457" s="48">
        <v>45535</v>
      </c>
      <c r="E1457" s="48">
        <v>45535</v>
      </c>
      <c r="F1457" s="47">
        <v>1</v>
      </c>
      <c r="G1457" s="49">
        <v>0</v>
      </c>
      <c r="H1457" s="48">
        <v>45535</v>
      </c>
      <c r="I1457" s="47" t="s">
        <v>1604</v>
      </c>
      <c r="J1457" s="47" t="s">
        <v>1599</v>
      </c>
      <c r="K1457" s="47">
        <v>0</v>
      </c>
      <c r="L1457" s="47" t="s">
        <v>1598</v>
      </c>
    </row>
    <row r="1458" spans="1:12" x14ac:dyDescent="0.35">
      <c r="A1458" s="47">
        <v>1</v>
      </c>
      <c r="B1458" s="47">
        <v>2547</v>
      </c>
      <c r="C1458" s="47" t="s">
        <v>740</v>
      </c>
      <c r="D1458" s="48">
        <v>45535</v>
      </c>
      <c r="E1458" s="48">
        <v>45535</v>
      </c>
      <c r="F1458" s="47">
        <v>1</v>
      </c>
      <c r="G1458" s="49">
        <v>0</v>
      </c>
      <c r="H1458" s="48">
        <v>45535</v>
      </c>
      <c r="I1458" s="47" t="s">
        <v>1604</v>
      </c>
      <c r="J1458" s="47" t="s">
        <v>1599</v>
      </c>
      <c r="K1458" s="47">
        <v>0</v>
      </c>
      <c r="L1458" s="47" t="s">
        <v>1598</v>
      </c>
    </row>
    <row r="1459" spans="1:12" x14ac:dyDescent="0.35">
      <c r="A1459" s="47">
        <v>1</v>
      </c>
      <c r="B1459" s="47">
        <v>2721</v>
      </c>
      <c r="C1459" s="47" t="s">
        <v>840</v>
      </c>
      <c r="D1459" s="48">
        <v>45535</v>
      </c>
      <c r="E1459" s="48">
        <v>45535</v>
      </c>
      <c r="F1459" s="47">
        <v>1</v>
      </c>
      <c r="G1459" s="49">
        <v>0</v>
      </c>
      <c r="H1459" s="48">
        <v>45535</v>
      </c>
      <c r="I1459" s="47" t="s">
        <v>1604</v>
      </c>
      <c r="J1459" s="47" t="s">
        <v>1599</v>
      </c>
      <c r="K1459" s="47">
        <v>0</v>
      </c>
      <c r="L1459" s="47" t="s">
        <v>1598</v>
      </c>
    </row>
    <row r="1460" spans="1:12" x14ac:dyDescent="0.35">
      <c r="A1460" s="47">
        <v>1</v>
      </c>
      <c r="B1460" s="47">
        <v>2800</v>
      </c>
      <c r="C1460" s="47" t="s">
        <v>903</v>
      </c>
      <c r="D1460" s="48">
        <v>45535</v>
      </c>
      <c r="E1460" s="48">
        <v>45535</v>
      </c>
      <c r="F1460" s="47">
        <v>1</v>
      </c>
      <c r="G1460" s="49">
        <v>0</v>
      </c>
      <c r="H1460" s="48">
        <v>45535</v>
      </c>
      <c r="I1460" s="47" t="s">
        <v>1604</v>
      </c>
      <c r="J1460" s="47" t="s">
        <v>1599</v>
      </c>
      <c r="K1460" s="47">
        <v>0</v>
      </c>
      <c r="L1460" s="47" t="s">
        <v>1598</v>
      </c>
    </row>
    <row r="1461" spans="1:12" x14ac:dyDescent="0.35">
      <c r="A1461" s="47">
        <v>1</v>
      </c>
      <c r="B1461" s="47">
        <v>2572</v>
      </c>
      <c r="C1461" s="47" t="s">
        <v>774</v>
      </c>
      <c r="D1461" s="48">
        <v>45533</v>
      </c>
      <c r="E1461" s="48">
        <v>45533</v>
      </c>
      <c r="F1461" s="47">
        <v>2</v>
      </c>
      <c r="G1461" s="49">
        <v>0</v>
      </c>
      <c r="H1461" s="48">
        <v>45534</v>
      </c>
      <c r="I1461" s="47" t="s">
        <v>1604</v>
      </c>
      <c r="J1461" s="47" t="s">
        <v>1599</v>
      </c>
      <c r="K1461" s="47">
        <v>0</v>
      </c>
      <c r="L1461" s="47" t="s">
        <v>1598</v>
      </c>
    </row>
    <row r="1462" spans="1:12" x14ac:dyDescent="0.35">
      <c r="A1462" s="47">
        <v>1</v>
      </c>
      <c r="B1462" s="47">
        <v>2368</v>
      </c>
      <c r="C1462" s="47" t="s">
        <v>616</v>
      </c>
      <c r="D1462" s="48">
        <v>45533</v>
      </c>
      <c r="E1462" s="48">
        <v>45533</v>
      </c>
      <c r="F1462" s="47">
        <v>3</v>
      </c>
      <c r="G1462" s="49">
        <v>0</v>
      </c>
      <c r="H1462" s="48">
        <v>45535</v>
      </c>
      <c r="I1462" s="47" t="s">
        <v>1604</v>
      </c>
      <c r="J1462" s="47" t="s">
        <v>1599</v>
      </c>
      <c r="K1462" s="47">
        <v>0</v>
      </c>
      <c r="L1462" s="47" t="s">
        <v>1598</v>
      </c>
    </row>
    <row r="1463" spans="1:12" x14ac:dyDescent="0.35">
      <c r="A1463" s="47">
        <v>1</v>
      </c>
      <c r="B1463" s="47">
        <v>2201</v>
      </c>
      <c r="C1463" s="47" t="s">
        <v>479</v>
      </c>
      <c r="D1463" s="48">
        <v>45532</v>
      </c>
      <c r="E1463" s="48">
        <v>45532</v>
      </c>
      <c r="F1463" s="47">
        <v>4</v>
      </c>
      <c r="G1463" s="49">
        <v>0</v>
      </c>
      <c r="H1463" s="48">
        <v>45535</v>
      </c>
      <c r="I1463" s="47" t="s">
        <v>1604</v>
      </c>
      <c r="J1463" s="47" t="s">
        <v>1599</v>
      </c>
      <c r="K1463" s="47">
        <v>0</v>
      </c>
      <c r="L1463" s="47" t="s">
        <v>1598</v>
      </c>
    </row>
    <row r="1464" spans="1:12" x14ac:dyDescent="0.35">
      <c r="A1464" s="47">
        <v>1</v>
      </c>
      <c r="B1464" s="47">
        <v>2771</v>
      </c>
      <c r="C1464" s="47" t="s">
        <v>875</v>
      </c>
      <c r="D1464" s="48">
        <v>45532</v>
      </c>
      <c r="E1464" s="48">
        <v>45532</v>
      </c>
      <c r="F1464" s="47">
        <v>4</v>
      </c>
      <c r="G1464" s="49">
        <v>0</v>
      </c>
      <c r="H1464" s="48">
        <v>45535</v>
      </c>
      <c r="I1464" s="47" t="s">
        <v>1604</v>
      </c>
      <c r="J1464" s="47" t="s">
        <v>1599</v>
      </c>
      <c r="K1464" s="47">
        <v>0</v>
      </c>
      <c r="L1464" s="47" t="s">
        <v>1598</v>
      </c>
    </row>
    <row r="1465" spans="1:12" x14ac:dyDescent="0.35">
      <c r="A1465" s="47">
        <v>1</v>
      </c>
      <c r="B1465" s="47">
        <v>2006</v>
      </c>
      <c r="C1465" s="47" t="s">
        <v>283</v>
      </c>
      <c r="D1465" s="48">
        <v>45535</v>
      </c>
      <c r="E1465" s="48">
        <v>45535</v>
      </c>
      <c r="F1465" s="47">
        <v>1</v>
      </c>
      <c r="G1465" s="49">
        <v>0</v>
      </c>
      <c r="H1465" s="48">
        <v>45535</v>
      </c>
      <c r="I1465" s="47" t="s">
        <v>1601</v>
      </c>
      <c r="J1465" s="47" t="s">
        <v>1599</v>
      </c>
      <c r="K1465" s="47">
        <v>0</v>
      </c>
      <c r="L1465" s="47" t="s">
        <v>1598</v>
      </c>
    </row>
    <row r="1466" spans="1:12" x14ac:dyDescent="0.35">
      <c r="A1466" s="47">
        <v>1</v>
      </c>
      <c r="B1466" s="47">
        <v>2042</v>
      </c>
      <c r="C1466" s="47" t="s">
        <v>331</v>
      </c>
      <c r="D1466" s="48">
        <v>45535</v>
      </c>
      <c r="E1466" s="48">
        <v>45535</v>
      </c>
      <c r="F1466" s="47">
        <v>1</v>
      </c>
      <c r="G1466" s="49">
        <v>0</v>
      </c>
      <c r="H1466" s="48">
        <v>45535</v>
      </c>
      <c r="I1466" s="47" t="s">
        <v>1601</v>
      </c>
      <c r="J1466" s="47" t="s">
        <v>1599</v>
      </c>
      <c r="K1466" s="47">
        <v>0</v>
      </c>
      <c r="L1466" s="47" t="s">
        <v>1598</v>
      </c>
    </row>
    <row r="1467" spans="1:12" x14ac:dyDescent="0.35">
      <c r="A1467" s="47">
        <v>1</v>
      </c>
      <c r="B1467" s="47">
        <v>2089</v>
      </c>
      <c r="C1467" s="47" t="s">
        <v>383</v>
      </c>
      <c r="D1467" s="48">
        <v>45535</v>
      </c>
      <c r="E1467" s="48">
        <v>45535</v>
      </c>
      <c r="F1467" s="47">
        <v>1</v>
      </c>
      <c r="G1467" s="49">
        <v>0</v>
      </c>
      <c r="H1467" s="48">
        <v>45535</v>
      </c>
      <c r="I1467" s="47" t="s">
        <v>1601</v>
      </c>
      <c r="J1467" s="47" t="s">
        <v>1599</v>
      </c>
      <c r="K1467" s="47">
        <v>0</v>
      </c>
      <c r="L1467" s="47" t="s">
        <v>1598</v>
      </c>
    </row>
    <row r="1468" spans="1:12" x14ac:dyDescent="0.35">
      <c r="A1468" s="47">
        <v>1</v>
      </c>
      <c r="B1468" s="47">
        <v>2139</v>
      </c>
      <c r="C1468" s="47" t="s">
        <v>434</v>
      </c>
      <c r="D1468" s="48">
        <v>45535</v>
      </c>
      <c r="E1468" s="48">
        <v>45535</v>
      </c>
      <c r="F1468" s="47">
        <v>1</v>
      </c>
      <c r="G1468" s="49">
        <v>0</v>
      </c>
      <c r="H1468" s="48">
        <v>45535</v>
      </c>
      <c r="I1468" s="47" t="s">
        <v>1601</v>
      </c>
      <c r="J1468" s="47" t="s">
        <v>1599</v>
      </c>
      <c r="K1468" s="47">
        <v>0</v>
      </c>
      <c r="L1468" s="47" t="s">
        <v>1598</v>
      </c>
    </row>
    <row r="1469" spans="1:12" x14ac:dyDescent="0.35">
      <c r="A1469" s="47">
        <v>1</v>
      </c>
      <c r="B1469" s="47">
        <v>2157</v>
      </c>
      <c r="C1469" s="47" t="s">
        <v>455</v>
      </c>
      <c r="D1469" s="48">
        <v>45535</v>
      </c>
      <c r="E1469" s="48">
        <v>45535</v>
      </c>
      <c r="F1469" s="47">
        <v>1</v>
      </c>
      <c r="G1469" s="49">
        <v>0</v>
      </c>
      <c r="H1469" s="48">
        <v>45535</v>
      </c>
      <c r="I1469" s="47" t="s">
        <v>1601</v>
      </c>
      <c r="J1469" s="47" t="s">
        <v>1599</v>
      </c>
      <c r="K1469" s="47">
        <v>0</v>
      </c>
      <c r="L1469" s="47" t="s">
        <v>1598</v>
      </c>
    </row>
    <row r="1470" spans="1:12" x14ac:dyDescent="0.35">
      <c r="A1470" s="47">
        <v>1</v>
      </c>
      <c r="B1470" s="47">
        <v>2164</v>
      </c>
      <c r="C1470" s="47" t="s">
        <v>462</v>
      </c>
      <c r="D1470" s="48">
        <v>45534</v>
      </c>
      <c r="E1470" s="48">
        <v>45534</v>
      </c>
      <c r="F1470" s="47">
        <v>1</v>
      </c>
      <c r="G1470" s="49">
        <v>0</v>
      </c>
      <c r="H1470" s="48">
        <v>45534</v>
      </c>
      <c r="I1470" s="47" t="s">
        <v>1601</v>
      </c>
      <c r="J1470" s="47" t="s">
        <v>1599</v>
      </c>
      <c r="K1470" s="47">
        <v>0</v>
      </c>
      <c r="L1470" s="47" t="s">
        <v>1598</v>
      </c>
    </row>
    <row r="1471" spans="1:12" x14ac:dyDescent="0.35">
      <c r="A1471" s="47">
        <v>1</v>
      </c>
      <c r="B1471" s="47">
        <v>2168</v>
      </c>
      <c r="C1471" s="47" t="s">
        <v>468</v>
      </c>
      <c r="D1471" s="48">
        <v>45535</v>
      </c>
      <c r="E1471" s="48">
        <v>45535</v>
      </c>
      <c r="F1471" s="47">
        <v>1</v>
      </c>
      <c r="G1471" s="49">
        <v>0</v>
      </c>
      <c r="H1471" s="48">
        <v>45535</v>
      </c>
      <c r="I1471" s="47" t="s">
        <v>1601</v>
      </c>
      <c r="J1471" s="47" t="s">
        <v>1599</v>
      </c>
      <c r="K1471" s="47">
        <v>0</v>
      </c>
      <c r="L1471" s="47" t="s">
        <v>1598</v>
      </c>
    </row>
    <row r="1472" spans="1:12" x14ac:dyDescent="0.35">
      <c r="A1472" s="47">
        <v>1</v>
      </c>
      <c r="B1472" s="47">
        <v>2171</v>
      </c>
      <c r="C1472" s="47" t="s">
        <v>1564</v>
      </c>
      <c r="D1472" s="48">
        <v>45535</v>
      </c>
      <c r="E1472" s="48">
        <v>45535</v>
      </c>
      <c r="F1472" s="47">
        <v>1</v>
      </c>
      <c r="G1472" s="49">
        <v>0</v>
      </c>
      <c r="H1472" s="48">
        <v>45535</v>
      </c>
      <c r="I1472" s="47" t="s">
        <v>1601</v>
      </c>
      <c r="J1472" s="47" t="s">
        <v>1599</v>
      </c>
      <c r="K1472" s="47">
        <v>0</v>
      </c>
      <c r="L1472" s="47" t="s">
        <v>1598</v>
      </c>
    </row>
    <row r="1473" spans="1:12" x14ac:dyDescent="0.35">
      <c r="A1473" s="47">
        <v>1</v>
      </c>
      <c r="B1473" s="47">
        <v>2207</v>
      </c>
      <c r="C1473" s="47" t="s">
        <v>490</v>
      </c>
      <c r="D1473" s="48">
        <v>45534</v>
      </c>
      <c r="E1473" s="48">
        <v>45534</v>
      </c>
      <c r="F1473" s="47">
        <v>1</v>
      </c>
      <c r="G1473" s="49">
        <v>0</v>
      </c>
      <c r="H1473" s="48">
        <v>45534</v>
      </c>
      <c r="I1473" s="47" t="s">
        <v>1601</v>
      </c>
      <c r="J1473" s="47" t="s">
        <v>1599</v>
      </c>
      <c r="K1473" s="47">
        <v>0</v>
      </c>
      <c r="L1473" s="47" t="s">
        <v>1598</v>
      </c>
    </row>
    <row r="1474" spans="1:12" x14ac:dyDescent="0.35">
      <c r="A1474" s="47">
        <v>1</v>
      </c>
      <c r="B1474" s="47">
        <v>2263</v>
      </c>
      <c r="C1474" s="47" t="s">
        <v>518</v>
      </c>
      <c r="D1474" s="48">
        <v>45535</v>
      </c>
      <c r="E1474" s="48">
        <v>45535</v>
      </c>
      <c r="F1474" s="47">
        <v>1</v>
      </c>
      <c r="G1474" s="49">
        <v>0</v>
      </c>
      <c r="H1474" s="48">
        <v>45535</v>
      </c>
      <c r="I1474" s="47" t="s">
        <v>1601</v>
      </c>
      <c r="J1474" s="47" t="s">
        <v>1599</v>
      </c>
      <c r="K1474" s="47">
        <v>0</v>
      </c>
      <c r="L1474" s="47" t="s">
        <v>1598</v>
      </c>
    </row>
    <row r="1475" spans="1:12" x14ac:dyDescent="0.35">
      <c r="A1475" s="47">
        <v>1</v>
      </c>
      <c r="B1475" s="47">
        <v>2280</v>
      </c>
      <c r="C1475" s="47" t="s">
        <v>536</v>
      </c>
      <c r="D1475" s="48">
        <v>45535</v>
      </c>
      <c r="E1475" s="48">
        <v>45535</v>
      </c>
      <c r="F1475" s="47">
        <v>1</v>
      </c>
      <c r="G1475" s="49">
        <v>0</v>
      </c>
      <c r="H1475" s="48">
        <v>45535</v>
      </c>
      <c r="I1475" s="47" t="s">
        <v>1601</v>
      </c>
      <c r="J1475" s="47" t="s">
        <v>1599</v>
      </c>
      <c r="K1475" s="47">
        <v>0</v>
      </c>
      <c r="L1475" s="47" t="s">
        <v>1598</v>
      </c>
    </row>
    <row r="1476" spans="1:12" x14ac:dyDescent="0.35">
      <c r="A1476" s="47">
        <v>1</v>
      </c>
      <c r="B1476" s="47">
        <v>2283</v>
      </c>
      <c r="C1476" s="47" t="s">
        <v>539</v>
      </c>
      <c r="D1476" s="48">
        <v>45535</v>
      </c>
      <c r="E1476" s="48">
        <v>45535</v>
      </c>
      <c r="F1476" s="47">
        <v>1</v>
      </c>
      <c r="G1476" s="49">
        <v>0</v>
      </c>
      <c r="H1476" s="48">
        <v>45535</v>
      </c>
      <c r="I1476" s="47" t="s">
        <v>1601</v>
      </c>
      <c r="J1476" s="47" t="s">
        <v>1599</v>
      </c>
      <c r="K1476" s="47">
        <v>0</v>
      </c>
      <c r="L1476" s="47" t="s">
        <v>1598</v>
      </c>
    </row>
    <row r="1477" spans="1:12" x14ac:dyDescent="0.35">
      <c r="A1477" s="47">
        <v>1</v>
      </c>
      <c r="B1477" s="47">
        <v>2286</v>
      </c>
      <c r="C1477" s="47" t="s">
        <v>541</v>
      </c>
      <c r="D1477" s="48">
        <v>45535</v>
      </c>
      <c r="E1477" s="48">
        <v>45535</v>
      </c>
      <c r="F1477" s="47">
        <v>1</v>
      </c>
      <c r="G1477" s="49">
        <v>0</v>
      </c>
      <c r="H1477" s="48">
        <v>45535</v>
      </c>
      <c r="I1477" s="47" t="s">
        <v>1601</v>
      </c>
      <c r="J1477" s="47" t="s">
        <v>1599</v>
      </c>
      <c r="K1477" s="47">
        <v>0</v>
      </c>
      <c r="L1477" s="47" t="s">
        <v>1598</v>
      </c>
    </row>
    <row r="1478" spans="1:12" x14ac:dyDescent="0.35">
      <c r="A1478" s="47">
        <v>1</v>
      </c>
      <c r="B1478" s="47">
        <v>2308</v>
      </c>
      <c r="C1478" s="47" t="s">
        <v>563</v>
      </c>
      <c r="D1478" s="48">
        <v>45535</v>
      </c>
      <c r="E1478" s="48">
        <v>45535</v>
      </c>
      <c r="F1478" s="47">
        <v>1</v>
      </c>
      <c r="G1478" s="49">
        <v>0</v>
      </c>
      <c r="H1478" s="48">
        <v>45535</v>
      </c>
      <c r="I1478" s="47" t="s">
        <v>1601</v>
      </c>
      <c r="J1478" s="47" t="s">
        <v>1599</v>
      </c>
      <c r="K1478" s="47">
        <v>0</v>
      </c>
      <c r="L1478" s="47" t="s">
        <v>1598</v>
      </c>
    </row>
    <row r="1479" spans="1:12" x14ac:dyDescent="0.35">
      <c r="A1479" s="47">
        <v>1</v>
      </c>
      <c r="B1479" s="47">
        <v>2313</v>
      </c>
      <c r="C1479" s="47" t="s">
        <v>567</v>
      </c>
      <c r="D1479" s="48">
        <v>45535</v>
      </c>
      <c r="E1479" s="48">
        <v>45535</v>
      </c>
      <c r="F1479" s="47">
        <v>1</v>
      </c>
      <c r="G1479" s="49">
        <v>0</v>
      </c>
      <c r="H1479" s="48">
        <v>45535</v>
      </c>
      <c r="I1479" s="47" t="s">
        <v>1601</v>
      </c>
      <c r="J1479" s="47" t="s">
        <v>1599</v>
      </c>
      <c r="K1479" s="47">
        <v>0</v>
      </c>
      <c r="L1479" s="47" t="s">
        <v>1598</v>
      </c>
    </row>
    <row r="1480" spans="1:12" x14ac:dyDescent="0.35">
      <c r="A1480" s="47">
        <v>1</v>
      </c>
      <c r="B1480" s="47">
        <v>2330</v>
      </c>
      <c r="C1480" s="47" t="s">
        <v>582</v>
      </c>
      <c r="D1480" s="48">
        <v>45535</v>
      </c>
      <c r="E1480" s="48">
        <v>45535</v>
      </c>
      <c r="F1480" s="47">
        <v>1</v>
      </c>
      <c r="G1480" s="49">
        <v>0</v>
      </c>
      <c r="H1480" s="48">
        <v>45535</v>
      </c>
      <c r="I1480" s="47" t="s">
        <v>1601</v>
      </c>
      <c r="J1480" s="47" t="s">
        <v>1599</v>
      </c>
      <c r="K1480" s="47">
        <v>0</v>
      </c>
      <c r="L1480" s="47" t="s">
        <v>1598</v>
      </c>
    </row>
    <row r="1481" spans="1:12" x14ac:dyDescent="0.35">
      <c r="A1481" s="47">
        <v>1</v>
      </c>
      <c r="B1481" s="47">
        <v>2332</v>
      </c>
      <c r="C1481" s="47" t="s">
        <v>583</v>
      </c>
      <c r="D1481" s="48">
        <v>45535</v>
      </c>
      <c r="E1481" s="48">
        <v>45535</v>
      </c>
      <c r="F1481" s="47">
        <v>1</v>
      </c>
      <c r="G1481" s="49">
        <v>0</v>
      </c>
      <c r="H1481" s="48">
        <v>45535</v>
      </c>
      <c r="I1481" s="47" t="s">
        <v>1601</v>
      </c>
      <c r="J1481" s="47" t="s">
        <v>1599</v>
      </c>
      <c r="K1481" s="47">
        <v>0</v>
      </c>
      <c r="L1481" s="47" t="s">
        <v>1598</v>
      </c>
    </row>
    <row r="1482" spans="1:12" x14ac:dyDescent="0.35">
      <c r="A1482" s="47">
        <v>1</v>
      </c>
      <c r="B1482" s="47">
        <v>2356</v>
      </c>
      <c r="C1482" s="47" t="s">
        <v>605</v>
      </c>
      <c r="D1482" s="48">
        <v>45534</v>
      </c>
      <c r="E1482" s="48">
        <v>45534</v>
      </c>
      <c r="F1482" s="47">
        <v>1</v>
      </c>
      <c r="G1482" s="49">
        <v>0</v>
      </c>
      <c r="H1482" s="48">
        <v>45534</v>
      </c>
      <c r="I1482" s="47" t="s">
        <v>1601</v>
      </c>
      <c r="J1482" s="47" t="s">
        <v>1599</v>
      </c>
      <c r="K1482" s="47">
        <v>0</v>
      </c>
      <c r="L1482" s="47" t="s">
        <v>1598</v>
      </c>
    </row>
    <row r="1483" spans="1:12" x14ac:dyDescent="0.35">
      <c r="A1483" s="47">
        <v>1</v>
      </c>
      <c r="B1483" s="47">
        <v>2361</v>
      </c>
      <c r="C1483" s="47" t="s">
        <v>609</v>
      </c>
      <c r="D1483" s="48">
        <v>45535</v>
      </c>
      <c r="E1483" s="48">
        <v>45535</v>
      </c>
      <c r="F1483" s="47">
        <v>1</v>
      </c>
      <c r="G1483" s="49">
        <v>0</v>
      </c>
      <c r="H1483" s="48">
        <v>45535</v>
      </c>
      <c r="I1483" s="47" t="s">
        <v>1601</v>
      </c>
      <c r="J1483" s="47" t="s">
        <v>1599</v>
      </c>
      <c r="K1483" s="47">
        <v>0</v>
      </c>
      <c r="L1483" s="47" t="s">
        <v>1598</v>
      </c>
    </row>
    <row r="1484" spans="1:12" x14ac:dyDescent="0.35">
      <c r="A1484" s="47">
        <v>1</v>
      </c>
      <c r="B1484" s="47">
        <v>2370</v>
      </c>
      <c r="C1484" s="47" t="s">
        <v>618</v>
      </c>
      <c r="D1484" s="48">
        <v>45535</v>
      </c>
      <c r="E1484" s="48">
        <v>45535</v>
      </c>
      <c r="F1484" s="47">
        <v>1</v>
      </c>
      <c r="G1484" s="49">
        <v>0</v>
      </c>
      <c r="H1484" s="48">
        <v>45535</v>
      </c>
      <c r="I1484" s="47" t="s">
        <v>1601</v>
      </c>
      <c r="J1484" s="47" t="s">
        <v>1599</v>
      </c>
      <c r="K1484" s="47">
        <v>0</v>
      </c>
      <c r="L1484" s="47" t="s">
        <v>1598</v>
      </c>
    </row>
    <row r="1485" spans="1:12" x14ac:dyDescent="0.35">
      <c r="A1485" s="47">
        <v>1</v>
      </c>
      <c r="B1485" s="47">
        <v>2397</v>
      </c>
      <c r="C1485" s="47" t="s">
        <v>645</v>
      </c>
      <c r="D1485" s="48">
        <v>45535</v>
      </c>
      <c r="E1485" s="48">
        <v>45535</v>
      </c>
      <c r="F1485" s="47">
        <v>1</v>
      </c>
      <c r="G1485" s="49">
        <v>0</v>
      </c>
      <c r="H1485" s="48">
        <v>45535</v>
      </c>
      <c r="I1485" s="47" t="s">
        <v>1601</v>
      </c>
      <c r="J1485" s="47" t="s">
        <v>1599</v>
      </c>
      <c r="K1485" s="47">
        <v>0</v>
      </c>
      <c r="L1485" s="47" t="s">
        <v>1598</v>
      </c>
    </row>
    <row r="1486" spans="1:12" x14ac:dyDescent="0.35">
      <c r="A1486" s="47">
        <v>1</v>
      </c>
      <c r="B1486" s="47">
        <v>2708</v>
      </c>
      <c r="C1486" s="47" t="s">
        <v>828</v>
      </c>
      <c r="D1486" s="48">
        <v>45535</v>
      </c>
      <c r="E1486" s="48">
        <v>45535</v>
      </c>
      <c r="F1486" s="47">
        <v>1</v>
      </c>
      <c r="G1486" s="49">
        <v>0</v>
      </c>
      <c r="H1486" s="48">
        <v>45535</v>
      </c>
      <c r="I1486" s="47" t="s">
        <v>1601</v>
      </c>
      <c r="J1486" s="47" t="s">
        <v>1599</v>
      </c>
      <c r="K1486" s="47">
        <v>0</v>
      </c>
      <c r="L1486" s="47" t="s">
        <v>1598</v>
      </c>
    </row>
    <row r="1487" spans="1:12" x14ac:dyDescent="0.35">
      <c r="A1487" s="47">
        <v>1</v>
      </c>
      <c r="B1487" s="47">
        <v>2751</v>
      </c>
      <c r="C1487" s="47" t="s">
        <v>858</v>
      </c>
      <c r="D1487" s="48">
        <v>45535</v>
      </c>
      <c r="E1487" s="48">
        <v>45535</v>
      </c>
      <c r="F1487" s="47">
        <v>1</v>
      </c>
      <c r="G1487" s="49">
        <v>0</v>
      </c>
      <c r="H1487" s="48">
        <v>45535</v>
      </c>
      <c r="I1487" s="47" t="s">
        <v>1601</v>
      </c>
      <c r="J1487" s="47" t="s">
        <v>1599</v>
      </c>
      <c r="K1487" s="47">
        <v>0</v>
      </c>
      <c r="L1487" s="47" t="s">
        <v>1598</v>
      </c>
    </row>
    <row r="1488" spans="1:12" x14ac:dyDescent="0.35">
      <c r="A1488" s="47">
        <v>1</v>
      </c>
      <c r="B1488" s="47">
        <v>4023</v>
      </c>
      <c r="C1488" s="47" t="s">
        <v>1076</v>
      </c>
      <c r="D1488" s="48">
        <v>45535</v>
      </c>
      <c r="E1488" s="48">
        <v>45535</v>
      </c>
      <c r="F1488" s="47">
        <v>1</v>
      </c>
      <c r="G1488" s="49">
        <v>0</v>
      </c>
      <c r="H1488" s="48">
        <v>45535</v>
      </c>
      <c r="I1488" s="47" t="s">
        <v>1601</v>
      </c>
      <c r="J1488" s="47" t="s">
        <v>1599</v>
      </c>
      <c r="K1488" s="47">
        <v>0</v>
      </c>
      <c r="L1488" s="47" t="s">
        <v>1598</v>
      </c>
    </row>
    <row r="1489" spans="1:12" x14ac:dyDescent="0.35">
      <c r="A1489" s="47">
        <v>1</v>
      </c>
      <c r="B1489" s="47">
        <v>4109</v>
      </c>
      <c r="C1489" s="47" t="s">
        <v>1107</v>
      </c>
      <c r="D1489" s="48">
        <v>45535</v>
      </c>
      <c r="E1489" s="48">
        <v>45535</v>
      </c>
      <c r="F1489" s="47">
        <v>1</v>
      </c>
      <c r="G1489" s="49">
        <v>0</v>
      </c>
      <c r="H1489" s="48">
        <v>45535</v>
      </c>
      <c r="I1489" s="47" t="s">
        <v>1601</v>
      </c>
      <c r="J1489" s="47" t="s">
        <v>1599</v>
      </c>
      <c r="K1489" s="47">
        <v>0</v>
      </c>
      <c r="L1489" s="47" t="s">
        <v>1598</v>
      </c>
    </row>
    <row r="1490" spans="1:12" x14ac:dyDescent="0.35">
      <c r="A1490" s="47">
        <v>1</v>
      </c>
      <c r="B1490" s="47">
        <v>4112</v>
      </c>
      <c r="C1490" s="47" t="s">
        <v>1109</v>
      </c>
      <c r="D1490" s="48">
        <v>45535</v>
      </c>
      <c r="E1490" s="48">
        <v>45535</v>
      </c>
      <c r="F1490" s="47">
        <v>1</v>
      </c>
      <c r="G1490" s="49">
        <v>0</v>
      </c>
      <c r="H1490" s="48">
        <v>45535</v>
      </c>
      <c r="I1490" s="47" t="s">
        <v>1601</v>
      </c>
      <c r="J1490" s="47" t="s">
        <v>1599</v>
      </c>
      <c r="K1490" s="47">
        <v>0</v>
      </c>
      <c r="L1490" s="47" t="s">
        <v>1598</v>
      </c>
    </row>
    <row r="1491" spans="1:12" x14ac:dyDescent="0.35">
      <c r="A1491" s="47">
        <v>1</v>
      </c>
      <c r="B1491" s="47">
        <v>4114</v>
      </c>
      <c r="C1491" s="47" t="s">
        <v>1111</v>
      </c>
      <c r="D1491" s="48">
        <v>45535</v>
      </c>
      <c r="E1491" s="48">
        <v>45535</v>
      </c>
      <c r="F1491" s="47">
        <v>1</v>
      </c>
      <c r="G1491" s="49">
        <v>0</v>
      </c>
      <c r="H1491" s="48">
        <v>45535</v>
      </c>
      <c r="I1491" s="47" t="s">
        <v>1601</v>
      </c>
      <c r="J1491" s="47" t="s">
        <v>1599</v>
      </c>
      <c r="K1491" s="47">
        <v>0</v>
      </c>
      <c r="L1491" s="47" t="s">
        <v>1598</v>
      </c>
    </row>
    <row r="1492" spans="1:12" x14ac:dyDescent="0.35">
      <c r="A1492" s="47">
        <v>1</v>
      </c>
      <c r="B1492" s="47">
        <v>4117</v>
      </c>
      <c r="C1492" s="47" t="s">
        <v>1114</v>
      </c>
      <c r="D1492" s="48">
        <v>45535</v>
      </c>
      <c r="E1492" s="48">
        <v>45535</v>
      </c>
      <c r="F1492" s="47">
        <v>1</v>
      </c>
      <c r="G1492" s="49">
        <v>0</v>
      </c>
      <c r="H1492" s="48">
        <v>45535</v>
      </c>
      <c r="I1492" s="47" t="s">
        <v>1601</v>
      </c>
      <c r="J1492" s="47" t="s">
        <v>1599</v>
      </c>
      <c r="K1492" s="47">
        <v>0</v>
      </c>
      <c r="L1492" s="47" t="s">
        <v>1598</v>
      </c>
    </row>
    <row r="1493" spans="1:12" x14ac:dyDescent="0.35">
      <c r="A1493" s="47">
        <v>1</v>
      </c>
      <c r="B1493" s="47">
        <v>4201</v>
      </c>
      <c r="C1493" s="47" t="s">
        <v>1143</v>
      </c>
      <c r="D1493" s="48">
        <v>45535</v>
      </c>
      <c r="E1493" s="48">
        <v>45535</v>
      </c>
      <c r="F1493" s="47">
        <v>1</v>
      </c>
      <c r="G1493" s="49">
        <v>0</v>
      </c>
      <c r="H1493" s="48">
        <v>45535</v>
      </c>
      <c r="I1493" s="47" t="s">
        <v>1601</v>
      </c>
      <c r="J1493" s="47" t="s">
        <v>1599</v>
      </c>
      <c r="K1493" s="47">
        <v>0</v>
      </c>
      <c r="L1493" s="47" t="s">
        <v>1598</v>
      </c>
    </row>
    <row r="1494" spans="1:12" x14ac:dyDescent="0.35">
      <c r="A1494" s="47">
        <v>1</v>
      </c>
      <c r="B1494" s="47">
        <v>4208</v>
      </c>
      <c r="C1494" s="47" t="s">
        <v>1149</v>
      </c>
      <c r="D1494" s="48">
        <v>45535</v>
      </c>
      <c r="E1494" s="48">
        <v>45535</v>
      </c>
      <c r="F1494" s="47">
        <v>1</v>
      </c>
      <c r="G1494" s="49">
        <v>0</v>
      </c>
      <c r="H1494" s="48">
        <v>45535</v>
      </c>
      <c r="I1494" s="47" t="s">
        <v>1601</v>
      </c>
      <c r="J1494" s="47" t="s">
        <v>1599</v>
      </c>
      <c r="K1494" s="47">
        <v>0</v>
      </c>
      <c r="L1494" s="47" t="s">
        <v>1598</v>
      </c>
    </row>
    <row r="1495" spans="1:12" x14ac:dyDescent="0.35">
      <c r="A1495" s="47">
        <v>1</v>
      </c>
      <c r="B1495" s="47">
        <v>4219</v>
      </c>
      <c r="C1495" s="47" t="s">
        <v>1159</v>
      </c>
      <c r="D1495" s="48">
        <v>45535</v>
      </c>
      <c r="E1495" s="48">
        <v>45535</v>
      </c>
      <c r="F1495" s="47">
        <v>1</v>
      </c>
      <c r="G1495" s="49">
        <v>0</v>
      </c>
      <c r="H1495" s="48">
        <v>45535</v>
      </c>
      <c r="I1495" s="47" t="s">
        <v>1601</v>
      </c>
      <c r="J1495" s="47" t="s">
        <v>1599</v>
      </c>
      <c r="K1495" s="47">
        <v>0</v>
      </c>
      <c r="L1495" s="47" t="s">
        <v>1598</v>
      </c>
    </row>
    <row r="1496" spans="1:12" x14ac:dyDescent="0.35">
      <c r="A1496" s="47">
        <v>1</v>
      </c>
      <c r="B1496" s="47">
        <v>5238</v>
      </c>
      <c r="C1496" s="47" t="s">
        <v>1269</v>
      </c>
      <c r="D1496" s="48">
        <v>45535</v>
      </c>
      <c r="E1496" s="48">
        <v>45535</v>
      </c>
      <c r="F1496" s="47">
        <v>1</v>
      </c>
      <c r="G1496" s="49">
        <v>0</v>
      </c>
      <c r="H1496" s="48">
        <v>45535</v>
      </c>
      <c r="I1496" s="47" t="s">
        <v>1601</v>
      </c>
      <c r="J1496" s="47" t="s">
        <v>1599</v>
      </c>
      <c r="K1496" s="47">
        <v>0</v>
      </c>
      <c r="L1496" s="47" t="s">
        <v>1598</v>
      </c>
    </row>
    <row r="1497" spans="1:12" x14ac:dyDescent="0.35">
      <c r="A1497" s="47">
        <v>1</v>
      </c>
      <c r="B1497" s="47">
        <v>2010</v>
      </c>
      <c r="C1497" s="47" t="s">
        <v>288</v>
      </c>
      <c r="D1497" s="48">
        <v>45534</v>
      </c>
      <c r="E1497" s="48">
        <v>45534</v>
      </c>
      <c r="F1497" s="47">
        <v>2</v>
      </c>
      <c r="G1497" s="49">
        <v>0</v>
      </c>
      <c r="H1497" s="48">
        <v>45535</v>
      </c>
      <c r="I1497" s="47" t="s">
        <v>1601</v>
      </c>
      <c r="J1497" s="47" t="s">
        <v>1599</v>
      </c>
      <c r="K1497" s="47">
        <v>0</v>
      </c>
      <c r="L1497" s="47" t="s">
        <v>1598</v>
      </c>
    </row>
    <row r="1498" spans="1:12" x14ac:dyDescent="0.35">
      <c r="A1498" s="47">
        <v>1</v>
      </c>
      <c r="B1498" s="47">
        <v>2001</v>
      </c>
      <c r="C1498" s="47" t="s">
        <v>274</v>
      </c>
      <c r="D1498" s="48">
        <v>45535</v>
      </c>
      <c r="E1498" s="48">
        <v>45535</v>
      </c>
      <c r="F1498" s="47">
        <v>1</v>
      </c>
      <c r="G1498" s="49">
        <v>0</v>
      </c>
      <c r="H1498" s="48">
        <v>45535</v>
      </c>
      <c r="I1498" s="47" t="s">
        <v>1600</v>
      </c>
      <c r="J1498" s="47" t="s">
        <v>1599</v>
      </c>
      <c r="K1498" s="47">
        <v>0</v>
      </c>
      <c r="L1498" s="47" t="s">
        <v>1598</v>
      </c>
    </row>
    <row r="1499" spans="1:12" x14ac:dyDescent="0.35">
      <c r="A1499" s="47">
        <v>1</v>
      </c>
      <c r="B1499" s="47">
        <v>2017</v>
      </c>
      <c r="C1499" s="47" t="s">
        <v>300</v>
      </c>
      <c r="D1499" s="48">
        <v>45535</v>
      </c>
      <c r="E1499" s="48">
        <v>45535</v>
      </c>
      <c r="F1499" s="47">
        <v>1</v>
      </c>
      <c r="G1499" s="49">
        <v>0</v>
      </c>
      <c r="H1499" s="48">
        <v>45535</v>
      </c>
      <c r="I1499" s="47" t="s">
        <v>1600</v>
      </c>
      <c r="J1499" s="47" t="s">
        <v>1599</v>
      </c>
      <c r="K1499" s="47">
        <v>0</v>
      </c>
      <c r="L1499" s="47" t="s">
        <v>1598</v>
      </c>
    </row>
    <row r="1500" spans="1:12" x14ac:dyDescent="0.35">
      <c r="A1500" s="47">
        <v>1</v>
      </c>
      <c r="B1500" s="47">
        <v>2020</v>
      </c>
      <c r="C1500" s="47" t="s">
        <v>306</v>
      </c>
      <c r="D1500" s="48">
        <v>45535</v>
      </c>
      <c r="E1500" s="48">
        <v>45535</v>
      </c>
      <c r="F1500" s="47">
        <v>1</v>
      </c>
      <c r="G1500" s="49">
        <v>0</v>
      </c>
      <c r="H1500" s="48">
        <v>45535</v>
      </c>
      <c r="I1500" s="47" t="s">
        <v>1600</v>
      </c>
      <c r="J1500" s="47" t="s">
        <v>1599</v>
      </c>
      <c r="K1500" s="47">
        <v>0</v>
      </c>
      <c r="L1500" s="47" t="s">
        <v>1598</v>
      </c>
    </row>
    <row r="1501" spans="1:12" x14ac:dyDescent="0.35">
      <c r="A1501" s="47">
        <v>1</v>
      </c>
      <c r="B1501" s="47">
        <v>2063</v>
      </c>
      <c r="C1501" s="47" t="s">
        <v>355</v>
      </c>
      <c r="D1501" s="48">
        <v>45535</v>
      </c>
      <c r="E1501" s="48">
        <v>45535</v>
      </c>
      <c r="F1501" s="47">
        <v>1</v>
      </c>
      <c r="G1501" s="49">
        <v>0</v>
      </c>
      <c r="H1501" s="48">
        <v>45535</v>
      </c>
      <c r="I1501" s="47" t="s">
        <v>1600</v>
      </c>
      <c r="J1501" s="47" t="s">
        <v>1599</v>
      </c>
      <c r="K1501" s="47">
        <v>0</v>
      </c>
      <c r="L1501" s="47" t="s">
        <v>1598</v>
      </c>
    </row>
    <row r="1502" spans="1:12" x14ac:dyDescent="0.35">
      <c r="A1502" s="47">
        <v>1</v>
      </c>
      <c r="B1502" s="47">
        <v>2090</v>
      </c>
      <c r="C1502" s="47" t="s">
        <v>384</v>
      </c>
      <c r="D1502" s="48">
        <v>45535</v>
      </c>
      <c r="E1502" s="48">
        <v>45535</v>
      </c>
      <c r="F1502" s="47">
        <v>1</v>
      </c>
      <c r="G1502" s="49">
        <v>0</v>
      </c>
      <c r="H1502" s="48">
        <v>45535</v>
      </c>
      <c r="I1502" s="47" t="s">
        <v>1600</v>
      </c>
      <c r="J1502" s="47" t="s">
        <v>1599</v>
      </c>
      <c r="K1502" s="47">
        <v>0</v>
      </c>
      <c r="L1502" s="47" t="s">
        <v>1598</v>
      </c>
    </row>
    <row r="1503" spans="1:12" x14ac:dyDescent="0.35">
      <c r="A1503" s="47">
        <v>1</v>
      </c>
      <c r="B1503" s="47">
        <v>2092</v>
      </c>
      <c r="C1503" s="47" t="s">
        <v>386</v>
      </c>
      <c r="D1503" s="48">
        <v>45535</v>
      </c>
      <c r="E1503" s="48">
        <v>45535</v>
      </c>
      <c r="F1503" s="47">
        <v>1</v>
      </c>
      <c r="G1503" s="49">
        <v>0</v>
      </c>
      <c r="H1503" s="48">
        <v>45535</v>
      </c>
      <c r="I1503" s="47" t="s">
        <v>1600</v>
      </c>
      <c r="J1503" s="47" t="s">
        <v>1599</v>
      </c>
      <c r="K1503" s="47">
        <v>0</v>
      </c>
      <c r="L1503" s="47" t="s">
        <v>1598</v>
      </c>
    </row>
    <row r="1504" spans="1:12" x14ac:dyDescent="0.35">
      <c r="A1504" s="47">
        <v>1</v>
      </c>
      <c r="B1504" s="47">
        <v>2099</v>
      </c>
      <c r="C1504" s="47" t="s">
        <v>395</v>
      </c>
      <c r="D1504" s="48">
        <v>45535</v>
      </c>
      <c r="E1504" s="48">
        <v>45535</v>
      </c>
      <c r="F1504" s="47">
        <v>1</v>
      </c>
      <c r="G1504" s="49">
        <v>0</v>
      </c>
      <c r="H1504" s="48">
        <v>45535</v>
      </c>
      <c r="I1504" s="47" t="s">
        <v>1600</v>
      </c>
      <c r="J1504" s="47" t="s">
        <v>1599</v>
      </c>
      <c r="K1504" s="47">
        <v>0</v>
      </c>
      <c r="L1504" s="47" t="s">
        <v>1598</v>
      </c>
    </row>
    <row r="1505" spans="1:12" x14ac:dyDescent="0.35">
      <c r="A1505" s="47">
        <v>1</v>
      </c>
      <c r="B1505" s="47">
        <v>2137</v>
      </c>
      <c r="C1505" s="47" t="s">
        <v>432</v>
      </c>
      <c r="D1505" s="48">
        <v>45535</v>
      </c>
      <c r="E1505" s="48">
        <v>45535</v>
      </c>
      <c r="F1505" s="47">
        <v>1</v>
      </c>
      <c r="G1505" s="49">
        <v>0</v>
      </c>
      <c r="H1505" s="48">
        <v>45535</v>
      </c>
      <c r="I1505" s="47" t="s">
        <v>1600</v>
      </c>
      <c r="J1505" s="47" t="s">
        <v>1599</v>
      </c>
      <c r="K1505" s="47">
        <v>0</v>
      </c>
      <c r="L1505" s="47" t="s">
        <v>1598</v>
      </c>
    </row>
    <row r="1506" spans="1:12" x14ac:dyDescent="0.35">
      <c r="A1506" s="47">
        <v>1</v>
      </c>
      <c r="B1506" s="47">
        <v>2164</v>
      </c>
      <c r="C1506" s="47" t="s">
        <v>462</v>
      </c>
      <c r="D1506" s="48">
        <v>45535</v>
      </c>
      <c r="E1506" s="48">
        <v>45535</v>
      </c>
      <c r="F1506" s="47">
        <v>1</v>
      </c>
      <c r="G1506" s="49">
        <v>0</v>
      </c>
      <c r="H1506" s="48">
        <v>45535</v>
      </c>
      <c r="I1506" s="47" t="s">
        <v>1600</v>
      </c>
      <c r="J1506" s="47" t="s">
        <v>1599</v>
      </c>
      <c r="K1506" s="47">
        <v>0</v>
      </c>
      <c r="L1506" s="47" t="s">
        <v>1598</v>
      </c>
    </row>
    <row r="1507" spans="1:12" x14ac:dyDescent="0.35">
      <c r="A1507" s="47">
        <v>1</v>
      </c>
      <c r="B1507" s="47">
        <v>2207</v>
      </c>
      <c r="C1507" s="47" t="s">
        <v>490</v>
      </c>
      <c r="D1507" s="48">
        <v>45535</v>
      </c>
      <c r="E1507" s="48">
        <v>45535</v>
      </c>
      <c r="F1507" s="47">
        <v>1</v>
      </c>
      <c r="G1507" s="49">
        <v>0</v>
      </c>
      <c r="H1507" s="48">
        <v>45535</v>
      </c>
      <c r="I1507" s="47" t="s">
        <v>1600</v>
      </c>
      <c r="J1507" s="47" t="s">
        <v>1599</v>
      </c>
      <c r="K1507" s="47">
        <v>0</v>
      </c>
      <c r="L1507" s="47" t="s">
        <v>1598</v>
      </c>
    </row>
    <row r="1508" spans="1:12" x14ac:dyDescent="0.35">
      <c r="A1508" s="47">
        <v>1</v>
      </c>
      <c r="B1508" s="47">
        <v>2251</v>
      </c>
      <c r="C1508" s="47" t="s">
        <v>502</v>
      </c>
      <c r="D1508" s="48">
        <v>45535</v>
      </c>
      <c r="E1508" s="48">
        <v>45535</v>
      </c>
      <c r="F1508" s="47">
        <v>1</v>
      </c>
      <c r="G1508" s="49">
        <v>0</v>
      </c>
      <c r="H1508" s="48">
        <v>45535</v>
      </c>
      <c r="I1508" s="47" t="s">
        <v>1600</v>
      </c>
      <c r="J1508" s="47" t="s">
        <v>1599</v>
      </c>
      <c r="K1508" s="47">
        <v>0</v>
      </c>
      <c r="L1508" s="47" t="s">
        <v>1598</v>
      </c>
    </row>
    <row r="1509" spans="1:12" x14ac:dyDescent="0.35">
      <c r="A1509" s="47">
        <v>1</v>
      </c>
      <c r="B1509" s="47">
        <v>2259</v>
      </c>
      <c r="C1509" s="47" t="s">
        <v>513</v>
      </c>
      <c r="D1509" s="48">
        <v>45535</v>
      </c>
      <c r="E1509" s="48">
        <v>45535</v>
      </c>
      <c r="F1509" s="47">
        <v>1</v>
      </c>
      <c r="G1509" s="49">
        <v>0</v>
      </c>
      <c r="H1509" s="48">
        <v>45535</v>
      </c>
      <c r="I1509" s="47" t="s">
        <v>1600</v>
      </c>
      <c r="J1509" s="47" t="s">
        <v>1599</v>
      </c>
      <c r="K1509" s="47">
        <v>0</v>
      </c>
      <c r="L1509" s="47" t="s">
        <v>1598</v>
      </c>
    </row>
    <row r="1510" spans="1:12" x14ac:dyDescent="0.35">
      <c r="A1510" s="47">
        <v>1</v>
      </c>
      <c r="B1510" s="47">
        <v>2293</v>
      </c>
      <c r="C1510" s="47" t="s">
        <v>548</v>
      </c>
      <c r="D1510" s="48">
        <v>45535</v>
      </c>
      <c r="E1510" s="48">
        <v>45535</v>
      </c>
      <c r="F1510" s="47">
        <v>1</v>
      </c>
      <c r="G1510" s="49">
        <v>0</v>
      </c>
      <c r="H1510" s="48">
        <v>45535</v>
      </c>
      <c r="I1510" s="47" t="s">
        <v>1600</v>
      </c>
      <c r="J1510" s="47" t="s">
        <v>1599</v>
      </c>
      <c r="K1510" s="47">
        <v>0</v>
      </c>
      <c r="L1510" s="47" t="s">
        <v>1598</v>
      </c>
    </row>
    <row r="1511" spans="1:12" x14ac:dyDescent="0.35">
      <c r="A1511" s="47">
        <v>1</v>
      </c>
      <c r="B1511" s="47">
        <v>2315</v>
      </c>
      <c r="C1511" s="47" t="s">
        <v>569</v>
      </c>
      <c r="D1511" s="48">
        <v>45535</v>
      </c>
      <c r="E1511" s="48">
        <v>45535</v>
      </c>
      <c r="F1511" s="47">
        <v>1</v>
      </c>
      <c r="G1511" s="49">
        <v>0</v>
      </c>
      <c r="H1511" s="48">
        <v>45535</v>
      </c>
      <c r="I1511" s="47" t="s">
        <v>1600</v>
      </c>
      <c r="J1511" s="47" t="s">
        <v>1599</v>
      </c>
      <c r="K1511" s="47">
        <v>0</v>
      </c>
      <c r="L1511" s="47" t="s">
        <v>1598</v>
      </c>
    </row>
    <row r="1512" spans="1:12" x14ac:dyDescent="0.35">
      <c r="A1512" s="47">
        <v>1</v>
      </c>
      <c r="B1512" s="47">
        <v>2320</v>
      </c>
      <c r="C1512" s="47" t="s">
        <v>575</v>
      </c>
      <c r="D1512" s="48">
        <v>45535</v>
      </c>
      <c r="E1512" s="48">
        <v>45535</v>
      </c>
      <c r="F1512" s="47">
        <v>1</v>
      </c>
      <c r="G1512" s="49">
        <v>0</v>
      </c>
      <c r="H1512" s="48">
        <v>45535</v>
      </c>
      <c r="I1512" s="47" t="s">
        <v>1600</v>
      </c>
      <c r="J1512" s="47" t="s">
        <v>1599</v>
      </c>
      <c r="K1512" s="47">
        <v>0</v>
      </c>
      <c r="L1512" s="47" t="s">
        <v>1598</v>
      </c>
    </row>
    <row r="1513" spans="1:12" x14ac:dyDescent="0.35">
      <c r="A1513" s="47">
        <v>1</v>
      </c>
      <c r="B1513" s="47">
        <v>2329</v>
      </c>
      <c r="C1513" s="47" t="s">
        <v>581</v>
      </c>
      <c r="D1513" s="48">
        <v>45535</v>
      </c>
      <c r="E1513" s="48">
        <v>45535</v>
      </c>
      <c r="F1513" s="47">
        <v>1</v>
      </c>
      <c r="G1513" s="49">
        <v>0</v>
      </c>
      <c r="H1513" s="48">
        <v>45535</v>
      </c>
      <c r="I1513" s="47" t="s">
        <v>1600</v>
      </c>
      <c r="J1513" s="47" t="s">
        <v>1599</v>
      </c>
      <c r="K1513" s="47">
        <v>0</v>
      </c>
      <c r="L1513" s="47" t="s">
        <v>1598</v>
      </c>
    </row>
    <row r="1514" spans="1:12" x14ac:dyDescent="0.35">
      <c r="A1514" s="47">
        <v>1</v>
      </c>
      <c r="B1514" s="47">
        <v>2359</v>
      </c>
      <c r="C1514" s="47" t="s">
        <v>607</v>
      </c>
      <c r="D1514" s="48">
        <v>45535</v>
      </c>
      <c r="E1514" s="48">
        <v>45535</v>
      </c>
      <c r="F1514" s="47">
        <v>1</v>
      </c>
      <c r="G1514" s="49">
        <v>0</v>
      </c>
      <c r="H1514" s="48">
        <v>45535</v>
      </c>
      <c r="I1514" s="47" t="s">
        <v>1600</v>
      </c>
      <c r="J1514" s="47" t="s">
        <v>1599</v>
      </c>
      <c r="K1514" s="47">
        <v>0</v>
      </c>
      <c r="L1514" s="47" t="s">
        <v>1598</v>
      </c>
    </row>
    <row r="1515" spans="1:12" x14ac:dyDescent="0.35">
      <c r="A1515" s="47">
        <v>1</v>
      </c>
      <c r="B1515" s="47">
        <v>2396</v>
      </c>
      <c r="C1515" s="47" t="s">
        <v>644</v>
      </c>
      <c r="D1515" s="48">
        <v>45535</v>
      </c>
      <c r="E1515" s="48">
        <v>45535</v>
      </c>
      <c r="F1515" s="47">
        <v>1</v>
      </c>
      <c r="G1515" s="49">
        <v>0</v>
      </c>
      <c r="H1515" s="48">
        <v>45535</v>
      </c>
      <c r="I1515" s="47" t="s">
        <v>1600</v>
      </c>
      <c r="J1515" s="47" t="s">
        <v>1599</v>
      </c>
      <c r="K1515" s="47">
        <v>0</v>
      </c>
      <c r="L1515" s="47" t="s">
        <v>1598</v>
      </c>
    </row>
    <row r="1516" spans="1:12" x14ac:dyDescent="0.35">
      <c r="A1516" s="47">
        <v>1</v>
      </c>
      <c r="B1516" s="47">
        <v>2504</v>
      </c>
      <c r="C1516" s="47" t="s">
        <v>662</v>
      </c>
      <c r="D1516" s="48">
        <v>45535</v>
      </c>
      <c r="E1516" s="48">
        <v>45535</v>
      </c>
      <c r="F1516" s="47">
        <v>1</v>
      </c>
      <c r="G1516" s="49">
        <v>0</v>
      </c>
      <c r="H1516" s="48">
        <v>45535</v>
      </c>
      <c r="I1516" s="47" t="s">
        <v>1600</v>
      </c>
      <c r="J1516" s="47" t="s">
        <v>1599</v>
      </c>
      <c r="K1516" s="47">
        <v>0</v>
      </c>
      <c r="L1516" s="47" t="s">
        <v>1598</v>
      </c>
    </row>
    <row r="1517" spans="1:12" x14ac:dyDescent="0.35">
      <c r="A1517" s="47">
        <v>1</v>
      </c>
      <c r="B1517" s="47">
        <v>2569</v>
      </c>
      <c r="C1517" s="47" t="s">
        <v>768</v>
      </c>
      <c r="D1517" s="48">
        <v>45535</v>
      </c>
      <c r="E1517" s="48">
        <v>45535</v>
      </c>
      <c r="F1517" s="47">
        <v>1</v>
      </c>
      <c r="G1517" s="49">
        <v>0</v>
      </c>
      <c r="H1517" s="48">
        <v>45535</v>
      </c>
      <c r="I1517" s="47" t="s">
        <v>1600</v>
      </c>
      <c r="J1517" s="47" t="s">
        <v>1599</v>
      </c>
      <c r="K1517" s="47">
        <v>0</v>
      </c>
      <c r="L1517" s="47" t="s">
        <v>1598</v>
      </c>
    </row>
    <row r="1518" spans="1:12" x14ac:dyDescent="0.35">
      <c r="A1518" s="47">
        <v>1</v>
      </c>
      <c r="B1518" s="47">
        <v>2572</v>
      </c>
      <c r="C1518" s="47" t="s">
        <v>774</v>
      </c>
      <c r="D1518" s="48">
        <v>45535</v>
      </c>
      <c r="E1518" s="48">
        <v>45535</v>
      </c>
      <c r="F1518" s="47">
        <v>1</v>
      </c>
      <c r="G1518" s="49">
        <v>0</v>
      </c>
      <c r="H1518" s="48">
        <v>45535</v>
      </c>
      <c r="I1518" s="47" t="s">
        <v>1600</v>
      </c>
      <c r="J1518" s="47" t="s">
        <v>1599</v>
      </c>
      <c r="K1518" s="47">
        <v>0</v>
      </c>
      <c r="L1518" s="47" t="s">
        <v>1598</v>
      </c>
    </row>
    <row r="1519" spans="1:12" x14ac:dyDescent="0.35">
      <c r="A1519" s="47">
        <v>1</v>
      </c>
      <c r="B1519" s="47">
        <v>2589</v>
      </c>
      <c r="C1519" s="47" t="s">
        <v>796</v>
      </c>
      <c r="D1519" s="48">
        <v>45535</v>
      </c>
      <c r="E1519" s="48">
        <v>45535</v>
      </c>
      <c r="F1519" s="47">
        <v>1</v>
      </c>
      <c r="G1519" s="49">
        <v>0</v>
      </c>
      <c r="H1519" s="48">
        <v>45535</v>
      </c>
      <c r="I1519" s="47" t="s">
        <v>1600</v>
      </c>
      <c r="J1519" s="47" t="s">
        <v>1599</v>
      </c>
      <c r="K1519" s="47">
        <v>0</v>
      </c>
      <c r="L1519" s="47" t="s">
        <v>1598</v>
      </c>
    </row>
    <row r="1520" spans="1:12" x14ac:dyDescent="0.35">
      <c r="A1520" s="47">
        <v>1</v>
      </c>
      <c r="B1520" s="47">
        <v>4128</v>
      </c>
      <c r="C1520" s="47" t="s">
        <v>1124</v>
      </c>
      <c r="D1520" s="48">
        <v>45535</v>
      </c>
      <c r="E1520" s="48">
        <v>45535</v>
      </c>
      <c r="F1520" s="47">
        <v>1</v>
      </c>
      <c r="G1520" s="49">
        <v>0</v>
      </c>
      <c r="H1520" s="48">
        <v>45535</v>
      </c>
      <c r="I1520" s="47" t="s">
        <v>1600</v>
      </c>
      <c r="J1520" s="47" t="s">
        <v>1599</v>
      </c>
      <c r="K1520" s="47">
        <v>0</v>
      </c>
      <c r="L1520" s="47" t="s">
        <v>1598</v>
      </c>
    </row>
    <row r="1521" spans="1:12" x14ac:dyDescent="0.35">
      <c r="A1521" s="47">
        <v>1</v>
      </c>
      <c r="B1521" s="47">
        <v>4229</v>
      </c>
      <c r="C1521" s="47" t="s">
        <v>1167</v>
      </c>
      <c r="D1521" s="48">
        <v>45535</v>
      </c>
      <c r="E1521" s="48">
        <v>45535</v>
      </c>
      <c r="F1521" s="47">
        <v>1</v>
      </c>
      <c r="G1521" s="49">
        <v>0</v>
      </c>
      <c r="H1521" s="48">
        <v>45535</v>
      </c>
      <c r="I1521" s="47" t="s">
        <v>1600</v>
      </c>
      <c r="J1521" s="47" t="s">
        <v>1599</v>
      </c>
      <c r="K1521" s="47">
        <v>0</v>
      </c>
      <c r="L1521" s="47" t="s">
        <v>1598</v>
      </c>
    </row>
    <row r="1522" spans="1:12" x14ac:dyDescent="0.35">
      <c r="A1522" s="47">
        <v>1</v>
      </c>
      <c r="B1522" s="47">
        <v>2561</v>
      </c>
      <c r="C1522" s="47" t="s">
        <v>751</v>
      </c>
      <c r="D1522" s="48">
        <v>45534</v>
      </c>
      <c r="E1522" s="48">
        <v>45534</v>
      </c>
      <c r="F1522" s="47">
        <v>2</v>
      </c>
      <c r="G1522" s="49">
        <v>0</v>
      </c>
      <c r="H1522" s="48">
        <v>45535</v>
      </c>
      <c r="I1522" s="47" t="s">
        <v>1600</v>
      </c>
      <c r="J1522" s="47" t="s">
        <v>1599</v>
      </c>
      <c r="K1522" s="47">
        <v>0</v>
      </c>
      <c r="L1522" s="47" t="s">
        <v>1598</v>
      </c>
    </row>
    <row r="1523" spans="1:12" x14ac:dyDescent="0.35">
      <c r="A1523" s="47">
        <v>1</v>
      </c>
      <c r="B1523" s="47">
        <v>2350</v>
      </c>
      <c r="C1523" s="47" t="s">
        <v>599</v>
      </c>
      <c r="D1523" s="48">
        <v>45533</v>
      </c>
      <c r="E1523" s="48">
        <v>45533</v>
      </c>
      <c r="F1523" s="47">
        <v>3</v>
      </c>
      <c r="G1523" s="49">
        <v>0</v>
      </c>
      <c r="H1523" s="48">
        <v>45535</v>
      </c>
      <c r="I1523" s="47" t="s">
        <v>1600</v>
      </c>
      <c r="J1523" s="47" t="s">
        <v>1599</v>
      </c>
      <c r="K1523" s="47">
        <v>0</v>
      </c>
      <c r="L1523" s="47" t="s">
        <v>1598</v>
      </c>
    </row>
    <row r="1524" spans="1:12" x14ac:dyDescent="0.35">
      <c r="A1524" s="47">
        <v>1</v>
      </c>
      <c r="B1524" s="47">
        <v>2398</v>
      </c>
      <c r="C1524" s="47" t="s">
        <v>646</v>
      </c>
      <c r="D1524" s="48">
        <v>45531</v>
      </c>
      <c r="E1524" s="48">
        <v>45531</v>
      </c>
      <c r="F1524" s="47">
        <v>5</v>
      </c>
      <c r="G1524" s="49">
        <v>0</v>
      </c>
      <c r="H1524" s="48">
        <v>45535</v>
      </c>
      <c r="I1524" s="47" t="s">
        <v>1600</v>
      </c>
      <c r="J1524" s="47" t="s">
        <v>1599</v>
      </c>
      <c r="K1524" s="47">
        <v>0</v>
      </c>
      <c r="L1524" s="47" t="s">
        <v>1598</v>
      </c>
    </row>
    <row r="1525" spans="1:12" x14ac:dyDescent="0.35">
      <c r="A1525" s="47">
        <v>1</v>
      </c>
      <c r="B1525" s="47">
        <v>2388</v>
      </c>
      <c r="C1525" s="47" t="s">
        <v>637</v>
      </c>
      <c r="D1525" s="48">
        <v>45521</v>
      </c>
      <c r="E1525" s="48">
        <v>45521</v>
      </c>
      <c r="F1525" s="47">
        <v>15</v>
      </c>
      <c r="G1525" s="49">
        <v>0</v>
      </c>
      <c r="H1525" s="48">
        <v>45535</v>
      </c>
      <c r="I1525" s="47" t="s">
        <v>1600</v>
      </c>
      <c r="J1525" s="47" t="s">
        <v>1599</v>
      </c>
      <c r="K1525" s="47">
        <v>0</v>
      </c>
      <c r="L1525" s="47" t="s">
        <v>1598</v>
      </c>
    </row>
    <row r="1526" spans="1:12" x14ac:dyDescent="0.35">
      <c r="A1526" s="47">
        <v>1</v>
      </c>
      <c r="B1526" s="47">
        <v>2102</v>
      </c>
      <c r="C1526" s="47" t="s">
        <v>398</v>
      </c>
      <c r="D1526" s="48">
        <v>45536</v>
      </c>
      <c r="E1526" s="48">
        <v>45536</v>
      </c>
      <c r="F1526" s="47">
        <v>15</v>
      </c>
      <c r="G1526" s="49">
        <v>0</v>
      </c>
      <c r="H1526" s="48">
        <v>45550</v>
      </c>
      <c r="I1526" s="47" t="s">
        <v>1600</v>
      </c>
      <c r="J1526" s="47" t="s">
        <v>1599</v>
      </c>
      <c r="L1526" s="47" t="s">
        <v>1598</v>
      </c>
    </row>
    <row r="1527" spans="1:12" x14ac:dyDescent="0.35">
      <c r="A1527" s="47">
        <v>1</v>
      </c>
      <c r="B1527" s="47">
        <v>3152</v>
      </c>
      <c r="C1527" s="47" t="s">
        <v>1014</v>
      </c>
      <c r="D1527" s="48">
        <v>45550</v>
      </c>
      <c r="E1527" s="48">
        <v>45550</v>
      </c>
      <c r="F1527" s="47">
        <v>1</v>
      </c>
      <c r="G1527" s="49">
        <v>0</v>
      </c>
      <c r="H1527" s="48">
        <v>45550</v>
      </c>
      <c r="I1527" s="47" t="s">
        <v>1604</v>
      </c>
      <c r="J1527" s="47" t="s">
        <v>1603</v>
      </c>
      <c r="L1527" s="47" t="s">
        <v>1598</v>
      </c>
    </row>
    <row r="1528" spans="1:12" x14ac:dyDescent="0.35">
      <c r="A1528" s="47">
        <v>1</v>
      </c>
      <c r="B1528" s="47">
        <v>3171</v>
      </c>
      <c r="C1528" s="47" t="s">
        <v>1031</v>
      </c>
      <c r="D1528" s="48">
        <v>45550</v>
      </c>
      <c r="E1528" s="48">
        <v>45550</v>
      </c>
      <c r="F1528" s="47">
        <v>1</v>
      </c>
      <c r="G1528" s="49">
        <v>0</v>
      </c>
      <c r="H1528" s="48">
        <v>45550</v>
      </c>
      <c r="I1528" s="47" t="s">
        <v>1604</v>
      </c>
      <c r="J1528" s="47" t="s">
        <v>1603</v>
      </c>
      <c r="L1528" s="47" t="s">
        <v>1598</v>
      </c>
    </row>
    <row r="1529" spans="1:12" x14ac:dyDescent="0.35">
      <c r="A1529" s="47">
        <v>1</v>
      </c>
      <c r="B1529" s="47">
        <v>9015</v>
      </c>
      <c r="C1529" s="47" t="s">
        <v>1356</v>
      </c>
      <c r="D1529" s="48">
        <v>45550</v>
      </c>
      <c r="E1529" s="48">
        <v>45550</v>
      </c>
      <c r="F1529" s="47">
        <v>1</v>
      </c>
      <c r="G1529" s="49">
        <v>0</v>
      </c>
      <c r="H1529" s="48">
        <v>45550</v>
      </c>
      <c r="I1529" s="47" t="s">
        <v>1604</v>
      </c>
      <c r="J1529" s="47" t="s">
        <v>1603</v>
      </c>
      <c r="L1529" s="47" t="s">
        <v>1598</v>
      </c>
    </row>
    <row r="1530" spans="1:12" x14ac:dyDescent="0.35">
      <c r="A1530" s="47">
        <v>1</v>
      </c>
      <c r="B1530" s="47">
        <v>1115</v>
      </c>
      <c r="C1530" s="47" t="s">
        <v>61</v>
      </c>
      <c r="D1530" s="48">
        <v>45550</v>
      </c>
      <c r="E1530" s="48">
        <v>45550</v>
      </c>
      <c r="F1530" s="47">
        <v>1</v>
      </c>
      <c r="G1530" s="49">
        <v>0</v>
      </c>
      <c r="H1530" s="48">
        <v>45550</v>
      </c>
      <c r="I1530" s="47" t="s">
        <v>1608</v>
      </c>
      <c r="J1530" s="47" t="s">
        <v>1603</v>
      </c>
      <c r="L1530" s="47" t="s">
        <v>1598</v>
      </c>
    </row>
    <row r="1531" spans="1:12" x14ac:dyDescent="0.35">
      <c r="A1531" s="47">
        <v>1</v>
      </c>
      <c r="B1531" s="47">
        <v>1122</v>
      </c>
      <c r="C1531" s="47" t="s">
        <v>69</v>
      </c>
      <c r="D1531" s="48">
        <v>45550</v>
      </c>
      <c r="E1531" s="48">
        <v>45550</v>
      </c>
      <c r="F1531" s="47">
        <v>1</v>
      </c>
      <c r="G1531" s="49">
        <v>0</v>
      </c>
      <c r="H1531" s="48">
        <v>45550</v>
      </c>
      <c r="I1531" s="47" t="s">
        <v>1608</v>
      </c>
      <c r="J1531" s="47" t="s">
        <v>1603</v>
      </c>
      <c r="L1531" s="47" t="s">
        <v>1598</v>
      </c>
    </row>
    <row r="1532" spans="1:12" x14ac:dyDescent="0.35">
      <c r="A1532" s="47">
        <v>1</v>
      </c>
      <c r="B1532" s="47">
        <v>1124</v>
      </c>
      <c r="C1532" s="47" t="s">
        <v>70</v>
      </c>
      <c r="D1532" s="48">
        <v>45550</v>
      </c>
      <c r="E1532" s="48">
        <v>45550</v>
      </c>
      <c r="F1532" s="47">
        <v>1</v>
      </c>
      <c r="G1532" s="49">
        <v>0</v>
      </c>
      <c r="H1532" s="48">
        <v>45550</v>
      </c>
      <c r="I1532" s="47" t="s">
        <v>1608</v>
      </c>
      <c r="J1532" s="47" t="s">
        <v>1603</v>
      </c>
      <c r="L1532" s="47" t="s">
        <v>1598</v>
      </c>
    </row>
    <row r="1533" spans="1:12" x14ac:dyDescent="0.35">
      <c r="A1533" s="47">
        <v>1</v>
      </c>
      <c r="B1533" s="47">
        <v>1125</v>
      </c>
      <c r="C1533" s="47" t="s">
        <v>71</v>
      </c>
      <c r="D1533" s="48">
        <v>45550</v>
      </c>
      <c r="E1533" s="48">
        <v>45550</v>
      </c>
      <c r="F1533" s="47">
        <v>1</v>
      </c>
      <c r="G1533" s="49">
        <v>0</v>
      </c>
      <c r="H1533" s="48">
        <v>45550</v>
      </c>
      <c r="I1533" s="47" t="s">
        <v>1608</v>
      </c>
      <c r="J1533" s="47" t="s">
        <v>1603</v>
      </c>
      <c r="L1533" s="47" t="s">
        <v>1598</v>
      </c>
    </row>
    <row r="1534" spans="1:12" x14ac:dyDescent="0.35">
      <c r="A1534" s="47">
        <v>1</v>
      </c>
      <c r="B1534" s="47">
        <v>1135</v>
      </c>
      <c r="C1534" s="47" t="s">
        <v>79</v>
      </c>
      <c r="D1534" s="48">
        <v>45550</v>
      </c>
      <c r="E1534" s="48">
        <v>45550</v>
      </c>
      <c r="F1534" s="47">
        <v>1</v>
      </c>
      <c r="G1534" s="49">
        <v>0</v>
      </c>
      <c r="H1534" s="48">
        <v>45550</v>
      </c>
      <c r="I1534" s="47" t="s">
        <v>1608</v>
      </c>
      <c r="J1534" s="47" t="s">
        <v>1603</v>
      </c>
      <c r="L1534" s="47" t="s">
        <v>1598</v>
      </c>
    </row>
    <row r="1535" spans="1:12" x14ac:dyDescent="0.35">
      <c r="A1535" s="47">
        <v>1</v>
      </c>
      <c r="B1535" s="47">
        <v>1136</v>
      </c>
      <c r="C1535" s="47" t="s">
        <v>81</v>
      </c>
      <c r="D1535" s="48">
        <v>45550</v>
      </c>
      <c r="E1535" s="48">
        <v>45550</v>
      </c>
      <c r="F1535" s="47">
        <v>1</v>
      </c>
      <c r="G1535" s="49">
        <v>0</v>
      </c>
      <c r="H1535" s="48">
        <v>45550</v>
      </c>
      <c r="I1535" s="47" t="s">
        <v>1608</v>
      </c>
      <c r="J1535" s="47" t="s">
        <v>1603</v>
      </c>
      <c r="L1535" s="47" t="s">
        <v>1598</v>
      </c>
    </row>
    <row r="1536" spans="1:12" x14ac:dyDescent="0.35">
      <c r="A1536" s="47">
        <v>1</v>
      </c>
      <c r="B1536" s="47">
        <v>1139</v>
      </c>
      <c r="C1536" s="47" t="s">
        <v>84</v>
      </c>
      <c r="D1536" s="48">
        <v>45550</v>
      </c>
      <c r="E1536" s="48">
        <v>45550</v>
      </c>
      <c r="F1536" s="47">
        <v>1</v>
      </c>
      <c r="G1536" s="49">
        <v>0</v>
      </c>
      <c r="H1536" s="48">
        <v>45550</v>
      </c>
      <c r="I1536" s="47" t="s">
        <v>1608</v>
      </c>
      <c r="J1536" s="47" t="s">
        <v>1603</v>
      </c>
      <c r="L1536" s="47" t="s">
        <v>1598</v>
      </c>
    </row>
    <row r="1537" spans="1:12" x14ac:dyDescent="0.35">
      <c r="A1537" s="47">
        <v>1</v>
      </c>
      <c r="B1537" s="47">
        <v>1144</v>
      </c>
      <c r="C1537" s="47" t="s">
        <v>89</v>
      </c>
      <c r="D1537" s="48">
        <v>45549</v>
      </c>
      <c r="E1537" s="48">
        <v>45549</v>
      </c>
      <c r="F1537" s="47">
        <v>2</v>
      </c>
      <c r="G1537" s="49">
        <v>0</v>
      </c>
      <c r="H1537" s="48">
        <v>45550</v>
      </c>
      <c r="I1537" s="47" t="s">
        <v>1608</v>
      </c>
      <c r="J1537" s="47" t="s">
        <v>1603</v>
      </c>
      <c r="L1537" s="47" t="s">
        <v>1598</v>
      </c>
    </row>
    <row r="1538" spans="1:12" x14ac:dyDescent="0.35">
      <c r="A1538" s="47">
        <v>1</v>
      </c>
      <c r="B1538" s="47">
        <v>1161</v>
      </c>
      <c r="C1538" s="47" t="s">
        <v>104</v>
      </c>
      <c r="D1538" s="48">
        <v>45550</v>
      </c>
      <c r="E1538" s="48">
        <v>45550</v>
      </c>
      <c r="F1538" s="47">
        <v>1</v>
      </c>
      <c r="G1538" s="49">
        <v>0</v>
      </c>
      <c r="H1538" s="48">
        <v>45550</v>
      </c>
      <c r="I1538" s="47" t="s">
        <v>1608</v>
      </c>
      <c r="J1538" s="47" t="s">
        <v>1603</v>
      </c>
      <c r="L1538" s="47" t="s">
        <v>1598</v>
      </c>
    </row>
    <row r="1539" spans="1:12" x14ac:dyDescent="0.35">
      <c r="A1539" s="47">
        <v>1</v>
      </c>
      <c r="B1539" s="47">
        <v>1177</v>
      </c>
      <c r="C1539" s="47" t="s">
        <v>120</v>
      </c>
      <c r="D1539" s="48">
        <v>45550</v>
      </c>
      <c r="E1539" s="48">
        <v>45550</v>
      </c>
      <c r="F1539" s="47">
        <v>1</v>
      </c>
      <c r="G1539" s="49">
        <v>0</v>
      </c>
      <c r="H1539" s="48">
        <v>45550</v>
      </c>
      <c r="I1539" s="47" t="s">
        <v>1608</v>
      </c>
      <c r="J1539" s="47" t="s">
        <v>1603</v>
      </c>
      <c r="L1539" s="47" t="s">
        <v>1598</v>
      </c>
    </row>
    <row r="1540" spans="1:12" x14ac:dyDescent="0.35">
      <c r="A1540" s="47">
        <v>1</v>
      </c>
      <c r="B1540" s="47">
        <v>1179</v>
      </c>
      <c r="C1540" s="47" t="s">
        <v>123</v>
      </c>
      <c r="D1540" s="48">
        <v>45550</v>
      </c>
      <c r="E1540" s="48">
        <v>45550</v>
      </c>
      <c r="F1540" s="47">
        <v>1</v>
      </c>
      <c r="G1540" s="49">
        <v>0</v>
      </c>
      <c r="H1540" s="48">
        <v>45550</v>
      </c>
      <c r="I1540" s="47" t="s">
        <v>1608</v>
      </c>
      <c r="J1540" s="47" t="s">
        <v>1603</v>
      </c>
      <c r="L1540" s="47" t="s">
        <v>1598</v>
      </c>
    </row>
    <row r="1541" spans="1:12" x14ac:dyDescent="0.35">
      <c r="A1541" s="47">
        <v>1</v>
      </c>
      <c r="B1541" s="47">
        <v>1180</v>
      </c>
      <c r="C1541" s="47" t="s">
        <v>124</v>
      </c>
      <c r="D1541" s="48">
        <v>45550</v>
      </c>
      <c r="E1541" s="48">
        <v>45550</v>
      </c>
      <c r="F1541" s="47">
        <v>1</v>
      </c>
      <c r="G1541" s="49">
        <v>0</v>
      </c>
      <c r="H1541" s="48">
        <v>45550</v>
      </c>
      <c r="I1541" s="47" t="s">
        <v>1608</v>
      </c>
      <c r="J1541" s="47" t="s">
        <v>1603</v>
      </c>
      <c r="L1541" s="47" t="s">
        <v>1598</v>
      </c>
    </row>
    <row r="1542" spans="1:12" x14ac:dyDescent="0.35">
      <c r="A1542" s="47">
        <v>1</v>
      </c>
      <c r="B1542" s="47">
        <v>1189</v>
      </c>
      <c r="C1542" s="47" t="s">
        <v>136</v>
      </c>
      <c r="D1542" s="48">
        <v>45549</v>
      </c>
      <c r="E1542" s="48">
        <v>45549</v>
      </c>
      <c r="F1542" s="47">
        <v>1</v>
      </c>
      <c r="G1542" s="49">
        <v>0</v>
      </c>
      <c r="H1542" s="48">
        <v>45549</v>
      </c>
      <c r="I1542" s="47" t="s">
        <v>1608</v>
      </c>
      <c r="J1542" s="47" t="s">
        <v>1603</v>
      </c>
      <c r="L1542" s="47" t="s">
        <v>1598</v>
      </c>
    </row>
    <row r="1543" spans="1:12" x14ac:dyDescent="0.35">
      <c r="A1543" s="47">
        <v>1</v>
      </c>
      <c r="B1543" s="47">
        <v>1204</v>
      </c>
      <c r="C1543" s="47" t="s">
        <v>156</v>
      </c>
      <c r="D1543" s="48">
        <v>45550</v>
      </c>
      <c r="E1543" s="48">
        <v>45550</v>
      </c>
      <c r="F1543" s="47">
        <v>1</v>
      </c>
      <c r="G1543" s="49">
        <v>0</v>
      </c>
      <c r="H1543" s="48">
        <v>45550</v>
      </c>
      <c r="I1543" s="47" t="s">
        <v>1608</v>
      </c>
      <c r="J1543" s="47" t="s">
        <v>1603</v>
      </c>
      <c r="L1543" s="47" t="s">
        <v>1598</v>
      </c>
    </row>
    <row r="1544" spans="1:12" x14ac:dyDescent="0.35">
      <c r="A1544" s="47">
        <v>1</v>
      </c>
      <c r="B1544" s="47">
        <v>1212</v>
      </c>
      <c r="C1544" s="47" t="s">
        <v>1568</v>
      </c>
      <c r="D1544" s="48">
        <v>45550</v>
      </c>
      <c r="E1544" s="48">
        <v>45550</v>
      </c>
      <c r="F1544" s="47">
        <v>1</v>
      </c>
      <c r="G1544" s="49">
        <v>0</v>
      </c>
      <c r="H1544" s="48">
        <v>45550</v>
      </c>
      <c r="I1544" s="47" t="s">
        <v>1608</v>
      </c>
      <c r="J1544" s="47" t="s">
        <v>1603</v>
      </c>
      <c r="L1544" s="47" t="s">
        <v>1598</v>
      </c>
    </row>
    <row r="1545" spans="1:12" x14ac:dyDescent="0.35">
      <c r="A1545" s="47">
        <v>1</v>
      </c>
      <c r="B1545" s="47">
        <v>1220</v>
      </c>
      <c r="C1545" s="47" t="s">
        <v>182</v>
      </c>
      <c r="D1545" s="48">
        <v>45550</v>
      </c>
      <c r="E1545" s="48">
        <v>45550</v>
      </c>
      <c r="F1545" s="47">
        <v>1</v>
      </c>
      <c r="G1545" s="49">
        <v>0</v>
      </c>
      <c r="H1545" s="48">
        <v>45550</v>
      </c>
      <c r="I1545" s="47" t="s">
        <v>1608</v>
      </c>
      <c r="J1545" s="47" t="s">
        <v>1603</v>
      </c>
      <c r="L1545" s="47" t="s">
        <v>1598</v>
      </c>
    </row>
    <row r="1546" spans="1:12" x14ac:dyDescent="0.35">
      <c r="A1546" s="47">
        <v>1</v>
      </c>
      <c r="B1546" s="47">
        <v>1229</v>
      </c>
      <c r="C1546" s="47" t="s">
        <v>1394</v>
      </c>
      <c r="D1546" s="48">
        <v>45550</v>
      </c>
      <c r="E1546" s="48">
        <v>45550</v>
      </c>
      <c r="F1546" s="47">
        <v>1</v>
      </c>
      <c r="G1546" s="49">
        <v>0</v>
      </c>
      <c r="H1546" s="48">
        <v>45550</v>
      </c>
      <c r="I1546" s="47" t="s">
        <v>1608</v>
      </c>
      <c r="J1546" s="47" t="s">
        <v>1603</v>
      </c>
      <c r="L1546" s="47" t="s">
        <v>1598</v>
      </c>
    </row>
    <row r="1547" spans="1:12" x14ac:dyDescent="0.35">
      <c r="A1547" s="47">
        <v>1</v>
      </c>
      <c r="B1547" s="47">
        <v>1306</v>
      </c>
      <c r="C1547" s="47" t="s">
        <v>199</v>
      </c>
      <c r="D1547" s="48">
        <v>45550</v>
      </c>
      <c r="E1547" s="48">
        <v>45550</v>
      </c>
      <c r="F1547" s="47">
        <v>1</v>
      </c>
      <c r="G1547" s="49">
        <v>0</v>
      </c>
      <c r="H1547" s="48">
        <v>45550</v>
      </c>
      <c r="I1547" s="47" t="s">
        <v>1608</v>
      </c>
      <c r="J1547" s="47" t="s">
        <v>1603</v>
      </c>
      <c r="L1547" s="47" t="s">
        <v>1598</v>
      </c>
    </row>
    <row r="1548" spans="1:12" x14ac:dyDescent="0.35">
      <c r="A1548" s="47">
        <v>1</v>
      </c>
      <c r="B1548" s="47">
        <v>1320</v>
      </c>
      <c r="C1548" s="47" t="s">
        <v>211</v>
      </c>
      <c r="D1548" s="48">
        <v>45550</v>
      </c>
      <c r="E1548" s="48">
        <v>45550</v>
      </c>
      <c r="F1548" s="47">
        <v>1</v>
      </c>
      <c r="G1548" s="49">
        <v>0</v>
      </c>
      <c r="H1548" s="48">
        <v>45550</v>
      </c>
      <c r="I1548" s="47" t="s">
        <v>1608</v>
      </c>
      <c r="J1548" s="47" t="s">
        <v>1603</v>
      </c>
      <c r="L1548" s="47" t="s">
        <v>1598</v>
      </c>
    </row>
    <row r="1549" spans="1:12" x14ac:dyDescent="0.35">
      <c r="A1549" s="47">
        <v>1</v>
      </c>
      <c r="B1549" s="47">
        <v>1322</v>
      </c>
      <c r="C1549" s="47" t="s">
        <v>214</v>
      </c>
      <c r="D1549" s="48">
        <v>45550</v>
      </c>
      <c r="E1549" s="48">
        <v>45550</v>
      </c>
      <c r="F1549" s="47">
        <v>1</v>
      </c>
      <c r="G1549" s="49">
        <v>0</v>
      </c>
      <c r="H1549" s="48">
        <v>45550</v>
      </c>
      <c r="I1549" s="47" t="s">
        <v>1608</v>
      </c>
      <c r="J1549" s="47" t="s">
        <v>1603</v>
      </c>
      <c r="L1549" s="47" t="s">
        <v>1598</v>
      </c>
    </row>
    <row r="1550" spans="1:12" x14ac:dyDescent="0.35">
      <c r="A1550" s="47">
        <v>1</v>
      </c>
      <c r="B1550" s="47">
        <v>1341</v>
      </c>
      <c r="C1550" s="47" t="s">
        <v>234</v>
      </c>
      <c r="D1550" s="48">
        <v>45550</v>
      </c>
      <c r="E1550" s="48">
        <v>45550</v>
      </c>
      <c r="F1550" s="47">
        <v>1</v>
      </c>
      <c r="G1550" s="49">
        <v>0</v>
      </c>
      <c r="H1550" s="48">
        <v>45550</v>
      </c>
      <c r="I1550" s="47" t="s">
        <v>1608</v>
      </c>
      <c r="J1550" s="47" t="s">
        <v>1603</v>
      </c>
      <c r="L1550" s="47" t="s">
        <v>1598</v>
      </c>
    </row>
    <row r="1551" spans="1:12" x14ac:dyDescent="0.35">
      <c r="A1551" s="47">
        <v>1</v>
      </c>
      <c r="B1551" s="47">
        <v>1400</v>
      </c>
      <c r="C1551" s="47" t="s">
        <v>240</v>
      </c>
      <c r="D1551" s="48">
        <v>45550</v>
      </c>
      <c r="E1551" s="48">
        <v>45550</v>
      </c>
      <c r="F1551" s="47">
        <v>1</v>
      </c>
      <c r="G1551" s="49">
        <v>0</v>
      </c>
      <c r="H1551" s="48">
        <v>45550</v>
      </c>
      <c r="I1551" s="47" t="s">
        <v>1608</v>
      </c>
      <c r="J1551" s="47" t="s">
        <v>1603</v>
      </c>
      <c r="L1551" s="47" t="s">
        <v>1598</v>
      </c>
    </row>
    <row r="1552" spans="1:12" x14ac:dyDescent="0.35">
      <c r="A1552" s="47">
        <v>1</v>
      </c>
      <c r="B1552" s="47">
        <v>1425</v>
      </c>
      <c r="C1552" s="47" t="s">
        <v>267</v>
      </c>
      <c r="D1552" s="48">
        <v>45550</v>
      </c>
      <c r="E1552" s="48">
        <v>45550</v>
      </c>
      <c r="F1552" s="47">
        <v>1</v>
      </c>
      <c r="G1552" s="49">
        <v>0</v>
      </c>
      <c r="H1552" s="48">
        <v>45550</v>
      </c>
      <c r="I1552" s="47" t="s">
        <v>1608</v>
      </c>
      <c r="J1552" s="47" t="s">
        <v>1603</v>
      </c>
      <c r="L1552" s="47" t="s">
        <v>1598</v>
      </c>
    </row>
    <row r="1553" spans="1:12" x14ac:dyDescent="0.35">
      <c r="A1553" s="47">
        <v>1</v>
      </c>
      <c r="B1553" s="47">
        <v>1427</v>
      </c>
      <c r="C1553" s="47" t="s">
        <v>270</v>
      </c>
      <c r="D1553" s="48">
        <v>45550</v>
      </c>
      <c r="E1553" s="48">
        <v>45550</v>
      </c>
      <c r="F1553" s="47">
        <v>1</v>
      </c>
      <c r="G1553" s="49">
        <v>0</v>
      </c>
      <c r="H1553" s="48">
        <v>45550</v>
      </c>
      <c r="I1553" s="47" t="s">
        <v>1608</v>
      </c>
      <c r="J1553" s="47" t="s">
        <v>1603</v>
      </c>
      <c r="L1553" s="47" t="s">
        <v>1598</v>
      </c>
    </row>
    <row r="1554" spans="1:12" x14ac:dyDescent="0.35">
      <c r="A1554" s="47">
        <v>1</v>
      </c>
      <c r="B1554" s="47">
        <v>1437</v>
      </c>
      <c r="C1554" s="47" t="s">
        <v>1412</v>
      </c>
      <c r="D1554" s="48">
        <v>45550</v>
      </c>
      <c r="E1554" s="48">
        <v>45550</v>
      </c>
      <c r="F1554" s="47">
        <v>1</v>
      </c>
      <c r="G1554" s="49">
        <v>0</v>
      </c>
      <c r="H1554" s="48">
        <v>45550</v>
      </c>
      <c r="I1554" s="47" t="s">
        <v>1608</v>
      </c>
      <c r="J1554" s="47" t="s">
        <v>1603</v>
      </c>
      <c r="L1554" s="47" t="s">
        <v>1598</v>
      </c>
    </row>
    <row r="1555" spans="1:12" x14ac:dyDescent="0.35">
      <c r="A1555" s="47">
        <v>1</v>
      </c>
      <c r="B1555" s="47">
        <v>3106</v>
      </c>
      <c r="C1555" s="47" t="s">
        <v>960</v>
      </c>
      <c r="D1555" s="48">
        <v>45550</v>
      </c>
      <c r="E1555" s="48">
        <v>45550</v>
      </c>
      <c r="F1555" s="47">
        <v>1</v>
      </c>
      <c r="G1555" s="49">
        <v>0</v>
      </c>
      <c r="H1555" s="48">
        <v>45550</v>
      </c>
      <c r="I1555" s="47" t="s">
        <v>1608</v>
      </c>
      <c r="J1555" s="47" t="s">
        <v>1603</v>
      </c>
      <c r="L1555" s="47" t="s">
        <v>1598</v>
      </c>
    </row>
    <row r="1556" spans="1:12" x14ac:dyDescent="0.35">
      <c r="A1556" s="47">
        <v>1</v>
      </c>
      <c r="B1556" s="47">
        <v>3140</v>
      </c>
      <c r="C1556" s="47" t="s">
        <v>1005</v>
      </c>
      <c r="D1556" s="48">
        <v>45550</v>
      </c>
      <c r="E1556" s="48">
        <v>45550</v>
      </c>
      <c r="F1556" s="47">
        <v>1</v>
      </c>
      <c r="G1556" s="49">
        <v>0</v>
      </c>
      <c r="H1556" s="48">
        <v>45550</v>
      </c>
      <c r="I1556" s="47" t="s">
        <v>1608</v>
      </c>
      <c r="J1556" s="47" t="s">
        <v>1603</v>
      </c>
      <c r="L1556" s="47" t="s">
        <v>1598</v>
      </c>
    </row>
    <row r="1557" spans="1:12" x14ac:dyDescent="0.35">
      <c r="A1557" s="47">
        <v>1</v>
      </c>
      <c r="B1557" s="47">
        <v>3143</v>
      </c>
      <c r="C1557" s="47" t="s">
        <v>1008</v>
      </c>
      <c r="D1557" s="48">
        <v>45550</v>
      </c>
      <c r="E1557" s="48">
        <v>45550</v>
      </c>
      <c r="F1557" s="47">
        <v>1</v>
      </c>
      <c r="G1557" s="49">
        <v>0</v>
      </c>
      <c r="H1557" s="48">
        <v>45550</v>
      </c>
      <c r="I1557" s="47" t="s">
        <v>1608</v>
      </c>
      <c r="J1557" s="47" t="s">
        <v>1603</v>
      </c>
      <c r="L1557" s="47" t="s">
        <v>1598</v>
      </c>
    </row>
    <row r="1558" spans="1:12" x14ac:dyDescent="0.35">
      <c r="A1558" s="47">
        <v>1</v>
      </c>
      <c r="B1558" s="47">
        <v>3182</v>
      </c>
      <c r="C1558" s="47" t="s">
        <v>1043</v>
      </c>
      <c r="D1558" s="48">
        <v>45550</v>
      </c>
      <c r="E1558" s="48">
        <v>45550</v>
      </c>
      <c r="F1558" s="47">
        <v>1</v>
      </c>
      <c r="G1558" s="49">
        <v>0</v>
      </c>
      <c r="H1558" s="48">
        <v>45550</v>
      </c>
      <c r="I1558" s="47" t="s">
        <v>1608</v>
      </c>
      <c r="J1558" s="47" t="s">
        <v>1603</v>
      </c>
      <c r="L1558" s="47" t="s">
        <v>1598</v>
      </c>
    </row>
    <row r="1559" spans="1:12" x14ac:dyDescent="0.35">
      <c r="A1559" s="47">
        <v>1</v>
      </c>
      <c r="B1559" s="47">
        <v>1017</v>
      </c>
      <c r="C1559" s="47" t="s">
        <v>27</v>
      </c>
      <c r="D1559" s="48">
        <v>45550</v>
      </c>
      <c r="E1559" s="48">
        <v>45550</v>
      </c>
      <c r="F1559" s="47">
        <v>1</v>
      </c>
      <c r="G1559" s="49">
        <v>0</v>
      </c>
      <c r="H1559" s="48">
        <v>45550</v>
      </c>
      <c r="I1559" s="47" t="s">
        <v>1600</v>
      </c>
      <c r="J1559" s="47" t="s">
        <v>1603</v>
      </c>
      <c r="L1559" s="47" t="s">
        <v>1598</v>
      </c>
    </row>
    <row r="1560" spans="1:12" x14ac:dyDescent="0.35">
      <c r="A1560" s="47">
        <v>1</v>
      </c>
      <c r="B1560" s="47">
        <v>1146</v>
      </c>
      <c r="C1560" s="47" t="s">
        <v>92</v>
      </c>
      <c r="D1560" s="48">
        <v>45550</v>
      </c>
      <c r="E1560" s="48">
        <v>45550</v>
      </c>
      <c r="F1560" s="47">
        <v>1</v>
      </c>
      <c r="G1560" s="49">
        <v>0</v>
      </c>
      <c r="H1560" s="48">
        <v>45550</v>
      </c>
      <c r="I1560" s="47" t="s">
        <v>1600</v>
      </c>
      <c r="J1560" s="47" t="s">
        <v>1603</v>
      </c>
      <c r="L1560" s="47" t="s">
        <v>1598</v>
      </c>
    </row>
    <row r="1561" spans="1:12" x14ac:dyDescent="0.35">
      <c r="A1561" s="47">
        <v>1</v>
      </c>
      <c r="B1561" s="47">
        <v>1158</v>
      </c>
      <c r="C1561" s="47" t="s">
        <v>102</v>
      </c>
      <c r="D1561" s="48">
        <v>45550</v>
      </c>
      <c r="E1561" s="48">
        <v>45550</v>
      </c>
      <c r="F1561" s="47">
        <v>1</v>
      </c>
      <c r="G1561" s="49">
        <v>0</v>
      </c>
      <c r="H1561" s="48">
        <v>45550</v>
      </c>
      <c r="I1561" s="47" t="s">
        <v>1600</v>
      </c>
      <c r="J1561" s="47" t="s">
        <v>1603</v>
      </c>
      <c r="L1561" s="47" t="s">
        <v>1598</v>
      </c>
    </row>
    <row r="1562" spans="1:12" x14ac:dyDescent="0.35">
      <c r="A1562" s="47">
        <v>1</v>
      </c>
      <c r="B1562" s="47">
        <v>1185</v>
      </c>
      <c r="C1562" s="47" t="s">
        <v>131</v>
      </c>
      <c r="D1562" s="48">
        <v>45550</v>
      </c>
      <c r="E1562" s="48">
        <v>45550</v>
      </c>
      <c r="F1562" s="47">
        <v>1</v>
      </c>
      <c r="G1562" s="49">
        <v>0</v>
      </c>
      <c r="H1562" s="48">
        <v>45550</v>
      </c>
      <c r="I1562" s="47" t="s">
        <v>1600</v>
      </c>
      <c r="J1562" s="47" t="s">
        <v>1603</v>
      </c>
      <c r="L1562" s="47" t="s">
        <v>1598</v>
      </c>
    </row>
    <row r="1563" spans="1:12" x14ac:dyDescent="0.35">
      <c r="A1563" s="47">
        <v>1</v>
      </c>
      <c r="B1563" s="47">
        <v>1186</v>
      </c>
      <c r="C1563" s="47" t="s">
        <v>133</v>
      </c>
      <c r="D1563" s="48">
        <v>45550</v>
      </c>
      <c r="E1563" s="48">
        <v>45550</v>
      </c>
      <c r="F1563" s="47">
        <v>1</v>
      </c>
      <c r="G1563" s="49">
        <v>0</v>
      </c>
      <c r="H1563" s="48">
        <v>45550</v>
      </c>
      <c r="I1563" s="47" t="s">
        <v>1600</v>
      </c>
      <c r="J1563" s="47" t="s">
        <v>1603</v>
      </c>
      <c r="L1563" s="47" t="s">
        <v>1598</v>
      </c>
    </row>
    <row r="1564" spans="1:12" x14ac:dyDescent="0.35">
      <c r="A1564" s="47">
        <v>1</v>
      </c>
      <c r="B1564" s="47">
        <v>1189</v>
      </c>
      <c r="C1564" s="47" t="s">
        <v>136</v>
      </c>
      <c r="D1564" s="48">
        <v>45550</v>
      </c>
      <c r="E1564" s="48">
        <v>45550</v>
      </c>
      <c r="F1564" s="47">
        <v>1</v>
      </c>
      <c r="G1564" s="49">
        <v>0</v>
      </c>
      <c r="H1564" s="48">
        <v>45550</v>
      </c>
      <c r="I1564" s="47" t="s">
        <v>1600</v>
      </c>
      <c r="J1564" s="47" t="s">
        <v>1603</v>
      </c>
      <c r="L1564" s="47" t="s">
        <v>1598</v>
      </c>
    </row>
    <row r="1565" spans="1:12" x14ac:dyDescent="0.35">
      <c r="A1565" s="47">
        <v>1</v>
      </c>
      <c r="B1565" s="47">
        <v>1226</v>
      </c>
      <c r="C1565" s="47" t="s">
        <v>1391</v>
      </c>
      <c r="D1565" s="48">
        <v>45550</v>
      </c>
      <c r="E1565" s="48">
        <v>45550</v>
      </c>
      <c r="F1565" s="47">
        <v>1</v>
      </c>
      <c r="G1565" s="49">
        <v>0</v>
      </c>
      <c r="H1565" s="48">
        <v>45550</v>
      </c>
      <c r="I1565" s="47" t="s">
        <v>1600</v>
      </c>
      <c r="J1565" s="47" t="s">
        <v>1603</v>
      </c>
      <c r="L1565" s="47" t="s">
        <v>1598</v>
      </c>
    </row>
    <row r="1566" spans="1:12" x14ac:dyDescent="0.35">
      <c r="A1566" s="47">
        <v>1</v>
      </c>
      <c r="B1566" s="47">
        <v>1230</v>
      </c>
      <c r="C1566" s="47" t="s">
        <v>1395</v>
      </c>
      <c r="D1566" s="48">
        <v>45550</v>
      </c>
      <c r="E1566" s="48">
        <v>45550</v>
      </c>
      <c r="F1566" s="47">
        <v>1</v>
      </c>
      <c r="G1566" s="49">
        <v>0</v>
      </c>
      <c r="H1566" s="48">
        <v>45550</v>
      </c>
      <c r="I1566" s="47" t="s">
        <v>1600</v>
      </c>
      <c r="J1566" s="47" t="s">
        <v>1603</v>
      </c>
      <c r="L1566" s="47" t="s">
        <v>1598</v>
      </c>
    </row>
    <row r="1567" spans="1:12" x14ac:dyDescent="0.35">
      <c r="A1567" s="47">
        <v>1</v>
      </c>
      <c r="B1567" s="47">
        <v>1417</v>
      </c>
      <c r="C1567" s="47" t="s">
        <v>259</v>
      </c>
      <c r="D1567" s="48">
        <v>45550</v>
      </c>
      <c r="E1567" s="48">
        <v>45550</v>
      </c>
      <c r="F1567" s="47">
        <v>1</v>
      </c>
      <c r="G1567" s="49">
        <v>0</v>
      </c>
      <c r="H1567" s="48">
        <v>45550</v>
      </c>
      <c r="I1567" s="47" t="s">
        <v>1600</v>
      </c>
      <c r="J1567" s="47" t="s">
        <v>1603</v>
      </c>
      <c r="L1567" s="47" t="s">
        <v>1598</v>
      </c>
    </row>
    <row r="1568" spans="1:12" x14ac:dyDescent="0.35">
      <c r="A1568" s="47">
        <v>1</v>
      </c>
      <c r="B1568" s="47">
        <v>3101</v>
      </c>
      <c r="C1568" s="47" t="s">
        <v>949</v>
      </c>
      <c r="D1568" s="48">
        <v>45550</v>
      </c>
      <c r="E1568" s="48">
        <v>45550</v>
      </c>
      <c r="F1568" s="47">
        <v>1</v>
      </c>
      <c r="G1568" s="49">
        <v>0</v>
      </c>
      <c r="H1568" s="48">
        <v>45550</v>
      </c>
      <c r="I1568" s="47" t="s">
        <v>1600</v>
      </c>
      <c r="J1568" s="47" t="s">
        <v>1603</v>
      </c>
      <c r="L1568" s="47" t="s">
        <v>1598</v>
      </c>
    </row>
    <row r="1569" spans="1:12" x14ac:dyDescent="0.35">
      <c r="A1569" s="47">
        <v>1</v>
      </c>
      <c r="B1569" s="47">
        <v>3128</v>
      </c>
      <c r="C1569" s="47" t="s">
        <v>989</v>
      </c>
      <c r="D1569" s="48">
        <v>45547</v>
      </c>
      <c r="E1569" s="48">
        <v>45547</v>
      </c>
      <c r="F1569" s="47">
        <v>1</v>
      </c>
      <c r="G1569" s="49">
        <v>0</v>
      </c>
      <c r="H1569" s="48">
        <v>45547</v>
      </c>
      <c r="I1569" s="47" t="s">
        <v>1600</v>
      </c>
      <c r="J1569" s="47" t="s">
        <v>1603</v>
      </c>
      <c r="L1569" s="47" t="s">
        <v>1598</v>
      </c>
    </row>
    <row r="1570" spans="1:12" x14ac:dyDescent="0.35">
      <c r="A1570" s="47">
        <v>1</v>
      </c>
      <c r="B1570" s="47">
        <v>3158</v>
      </c>
      <c r="C1570" s="47" t="s">
        <v>1020</v>
      </c>
      <c r="D1570" s="48">
        <v>45550</v>
      </c>
      <c r="E1570" s="48">
        <v>45550</v>
      </c>
      <c r="F1570" s="47">
        <v>1</v>
      </c>
      <c r="G1570" s="49">
        <v>0</v>
      </c>
      <c r="H1570" s="48">
        <v>45550</v>
      </c>
      <c r="I1570" s="47" t="s">
        <v>1600</v>
      </c>
      <c r="J1570" s="47" t="s">
        <v>1603</v>
      </c>
      <c r="L1570" s="47" t="s">
        <v>1598</v>
      </c>
    </row>
    <row r="1571" spans="1:12" x14ac:dyDescent="0.35">
      <c r="A1571" s="47">
        <v>1</v>
      </c>
      <c r="B1571" s="47">
        <v>1200</v>
      </c>
      <c r="C1571" s="47" t="s">
        <v>151</v>
      </c>
      <c r="D1571" s="48">
        <v>45549</v>
      </c>
      <c r="E1571" s="48">
        <v>45549</v>
      </c>
      <c r="F1571" s="47">
        <v>2</v>
      </c>
      <c r="G1571" s="49">
        <v>0</v>
      </c>
      <c r="H1571" s="48">
        <v>45550</v>
      </c>
      <c r="I1571" s="47" t="s">
        <v>1600</v>
      </c>
      <c r="J1571" s="47" t="s">
        <v>1603</v>
      </c>
      <c r="L1571" s="47" t="s">
        <v>1598</v>
      </c>
    </row>
    <row r="1572" spans="1:12" x14ac:dyDescent="0.35">
      <c r="A1572" s="47">
        <v>1</v>
      </c>
      <c r="B1572" s="47">
        <v>1210</v>
      </c>
      <c r="C1572" s="47" t="s">
        <v>165</v>
      </c>
      <c r="D1572" s="48">
        <v>45549</v>
      </c>
      <c r="E1572" s="48">
        <v>45549</v>
      </c>
      <c r="F1572" s="47">
        <v>2</v>
      </c>
      <c r="G1572" s="49">
        <v>0</v>
      </c>
      <c r="H1572" s="48">
        <v>45550</v>
      </c>
      <c r="I1572" s="47" t="s">
        <v>1600</v>
      </c>
      <c r="J1572" s="47" t="s">
        <v>1603</v>
      </c>
      <c r="L1572" s="47" t="s">
        <v>1598</v>
      </c>
    </row>
    <row r="1573" spans="1:12" x14ac:dyDescent="0.35">
      <c r="A1573" s="47">
        <v>1</v>
      </c>
      <c r="B1573" s="47">
        <v>1342</v>
      </c>
      <c r="C1573" s="47" t="s">
        <v>236</v>
      </c>
      <c r="D1573" s="48">
        <v>45549</v>
      </c>
      <c r="E1573" s="48">
        <v>45549</v>
      </c>
      <c r="F1573" s="47">
        <v>2</v>
      </c>
      <c r="G1573" s="49">
        <v>0</v>
      </c>
      <c r="H1573" s="48">
        <v>45550</v>
      </c>
      <c r="I1573" s="47" t="s">
        <v>1600</v>
      </c>
      <c r="J1573" s="47" t="s">
        <v>1603</v>
      </c>
      <c r="L1573" s="47" t="s">
        <v>1598</v>
      </c>
    </row>
    <row r="1574" spans="1:12" x14ac:dyDescent="0.35">
      <c r="A1574" s="47">
        <v>1</v>
      </c>
      <c r="B1574" s="47">
        <v>3144</v>
      </c>
      <c r="C1574" s="47" t="s">
        <v>1009</v>
      </c>
      <c r="D1574" s="48">
        <v>45549</v>
      </c>
      <c r="E1574" s="48">
        <v>45549</v>
      </c>
      <c r="F1574" s="47">
        <v>2</v>
      </c>
      <c r="G1574" s="49">
        <v>0</v>
      </c>
      <c r="H1574" s="48">
        <v>45550</v>
      </c>
      <c r="I1574" s="47" t="s">
        <v>1600</v>
      </c>
      <c r="J1574" s="47" t="s">
        <v>1603</v>
      </c>
      <c r="L1574" s="47" t="s">
        <v>1598</v>
      </c>
    </row>
    <row r="1575" spans="1:12" x14ac:dyDescent="0.35">
      <c r="A1575" s="47">
        <v>1</v>
      </c>
      <c r="B1575" s="47">
        <v>3165</v>
      </c>
      <c r="C1575" s="47" t="s">
        <v>1025</v>
      </c>
      <c r="D1575" s="48">
        <v>45549</v>
      </c>
      <c r="E1575" s="48">
        <v>45549</v>
      </c>
      <c r="F1575" s="47">
        <v>2</v>
      </c>
      <c r="G1575" s="49">
        <v>0</v>
      </c>
      <c r="H1575" s="48">
        <v>45550</v>
      </c>
      <c r="I1575" s="47" t="s">
        <v>1600</v>
      </c>
      <c r="J1575" s="47" t="s">
        <v>1603</v>
      </c>
      <c r="L1575" s="47" t="s">
        <v>1598</v>
      </c>
    </row>
    <row r="1576" spans="1:12" x14ac:dyDescent="0.35">
      <c r="A1576" s="47">
        <v>1</v>
      </c>
      <c r="B1576" s="47">
        <v>3188</v>
      </c>
      <c r="C1576" s="47" t="s">
        <v>1552</v>
      </c>
      <c r="D1576" s="48">
        <v>45549</v>
      </c>
      <c r="E1576" s="48">
        <v>45549</v>
      </c>
      <c r="F1576" s="47">
        <v>2</v>
      </c>
      <c r="G1576" s="49">
        <v>0</v>
      </c>
      <c r="H1576" s="48">
        <v>45550</v>
      </c>
      <c r="I1576" s="47" t="s">
        <v>1600</v>
      </c>
      <c r="J1576" s="47" t="s">
        <v>1603</v>
      </c>
      <c r="L1576" s="47" t="s">
        <v>1598</v>
      </c>
    </row>
    <row r="1577" spans="1:12" x14ac:dyDescent="0.35">
      <c r="A1577" s="47">
        <v>1</v>
      </c>
      <c r="B1577" s="47">
        <v>3198</v>
      </c>
      <c r="C1577" s="47" t="s">
        <v>1463</v>
      </c>
      <c r="D1577" s="48">
        <v>45549</v>
      </c>
      <c r="E1577" s="48">
        <v>45549</v>
      </c>
      <c r="F1577" s="47">
        <v>2</v>
      </c>
      <c r="G1577" s="49">
        <v>0</v>
      </c>
      <c r="H1577" s="48">
        <v>45550</v>
      </c>
      <c r="I1577" s="47" t="s">
        <v>1600</v>
      </c>
      <c r="J1577" s="47" t="s">
        <v>1603</v>
      </c>
      <c r="L1577" s="47" t="s">
        <v>1598</v>
      </c>
    </row>
    <row r="1578" spans="1:12" x14ac:dyDescent="0.35">
      <c r="A1578" s="47">
        <v>1</v>
      </c>
      <c r="B1578" s="47">
        <v>1163</v>
      </c>
      <c r="C1578" s="47" t="s">
        <v>107</v>
      </c>
      <c r="D1578" s="48">
        <v>45547</v>
      </c>
      <c r="E1578" s="48">
        <v>45547</v>
      </c>
      <c r="F1578" s="47">
        <v>4</v>
      </c>
      <c r="G1578" s="49">
        <v>0</v>
      </c>
      <c r="H1578" s="48">
        <v>45550</v>
      </c>
      <c r="I1578" s="47" t="s">
        <v>1600</v>
      </c>
      <c r="J1578" s="47" t="s">
        <v>1603</v>
      </c>
      <c r="L1578" s="47" t="s">
        <v>1598</v>
      </c>
    </row>
    <row r="1579" spans="1:12" x14ac:dyDescent="0.35">
      <c r="A1579" s="47">
        <v>1</v>
      </c>
      <c r="B1579" s="47">
        <v>1183</v>
      </c>
      <c r="C1579" s="47" t="s">
        <v>129</v>
      </c>
      <c r="D1579" s="48">
        <v>45545</v>
      </c>
      <c r="E1579" s="48">
        <v>45545</v>
      </c>
      <c r="F1579" s="47">
        <v>5</v>
      </c>
      <c r="G1579" s="49">
        <v>0</v>
      </c>
      <c r="H1579" s="48">
        <v>45549</v>
      </c>
      <c r="I1579" s="47" t="s">
        <v>1600</v>
      </c>
      <c r="J1579" s="47" t="s">
        <v>1603</v>
      </c>
      <c r="L1579" s="47" t="s">
        <v>1598</v>
      </c>
    </row>
    <row r="1580" spans="1:12" x14ac:dyDescent="0.35">
      <c r="A1580" s="47">
        <v>1</v>
      </c>
      <c r="B1580" s="47">
        <v>1191</v>
      </c>
      <c r="C1580" s="47" t="s">
        <v>138</v>
      </c>
      <c r="D1580" s="48">
        <v>45545</v>
      </c>
      <c r="E1580" s="48">
        <v>45545</v>
      </c>
      <c r="F1580" s="47">
        <v>5</v>
      </c>
      <c r="G1580" s="49">
        <v>0</v>
      </c>
      <c r="H1580" s="48">
        <v>45549</v>
      </c>
      <c r="I1580" s="47" t="s">
        <v>1600</v>
      </c>
      <c r="J1580" s="47" t="s">
        <v>1603</v>
      </c>
      <c r="L1580" s="47" t="s">
        <v>1598</v>
      </c>
    </row>
    <row r="1581" spans="1:12" x14ac:dyDescent="0.35">
      <c r="A1581" s="47">
        <v>1</v>
      </c>
      <c r="B1581" s="47">
        <v>1315</v>
      </c>
      <c r="C1581" s="47" t="s">
        <v>206</v>
      </c>
      <c r="D1581" s="48">
        <v>45545</v>
      </c>
      <c r="E1581" s="48">
        <v>45545</v>
      </c>
      <c r="F1581" s="47">
        <v>1</v>
      </c>
      <c r="G1581" s="49">
        <v>0</v>
      </c>
      <c r="H1581" s="48">
        <v>45545</v>
      </c>
      <c r="I1581" s="47" t="s">
        <v>1600</v>
      </c>
      <c r="J1581" s="47" t="s">
        <v>1603</v>
      </c>
      <c r="L1581" s="47" t="s">
        <v>1598</v>
      </c>
    </row>
    <row r="1582" spans="1:12" x14ac:dyDescent="0.35">
      <c r="A1582" s="47">
        <v>1</v>
      </c>
      <c r="B1582" s="47">
        <v>3131</v>
      </c>
      <c r="C1582" s="47" t="s">
        <v>994</v>
      </c>
      <c r="D1582" s="48">
        <v>45545</v>
      </c>
      <c r="E1582" s="48">
        <v>45545</v>
      </c>
      <c r="F1582" s="47">
        <v>2</v>
      </c>
      <c r="G1582" s="49">
        <v>0</v>
      </c>
      <c r="H1582" s="48">
        <v>45546</v>
      </c>
      <c r="I1582" s="47" t="s">
        <v>1608</v>
      </c>
      <c r="J1582" s="47" t="s">
        <v>1603</v>
      </c>
      <c r="L1582" s="47" t="s">
        <v>1598</v>
      </c>
    </row>
    <row r="1583" spans="1:12" x14ac:dyDescent="0.35">
      <c r="A1583" s="47">
        <v>1</v>
      </c>
      <c r="B1583" s="47">
        <v>3173</v>
      </c>
      <c r="C1583" s="47" t="s">
        <v>1032</v>
      </c>
      <c r="D1583" s="48">
        <v>45545</v>
      </c>
      <c r="E1583" s="48">
        <v>45545</v>
      </c>
      <c r="F1583" s="47">
        <v>2</v>
      </c>
      <c r="G1583" s="49">
        <v>0</v>
      </c>
      <c r="H1583" s="48">
        <v>45546</v>
      </c>
      <c r="I1583" s="47" t="s">
        <v>1608</v>
      </c>
      <c r="J1583" s="47" t="s">
        <v>1603</v>
      </c>
      <c r="L1583" s="47" t="s">
        <v>1598</v>
      </c>
    </row>
    <row r="1584" spans="1:12" x14ac:dyDescent="0.35">
      <c r="A1584" s="47">
        <v>1</v>
      </c>
      <c r="B1584" s="47">
        <v>3156</v>
      </c>
      <c r="C1584" s="47" t="s">
        <v>1019</v>
      </c>
      <c r="D1584" s="48">
        <v>45545</v>
      </c>
      <c r="E1584" s="48">
        <v>45545</v>
      </c>
      <c r="F1584" s="47">
        <v>3</v>
      </c>
      <c r="G1584" s="49">
        <v>0</v>
      </c>
      <c r="H1584" s="48">
        <v>45547</v>
      </c>
      <c r="I1584" s="47" t="s">
        <v>1608</v>
      </c>
      <c r="J1584" s="47" t="s">
        <v>1603</v>
      </c>
      <c r="L1584" s="47" t="s">
        <v>1598</v>
      </c>
    </row>
    <row r="1585" spans="1:12" x14ac:dyDescent="0.35">
      <c r="A1585" s="47">
        <v>1</v>
      </c>
      <c r="B1585" s="47">
        <v>2009</v>
      </c>
      <c r="C1585" s="47" t="s">
        <v>287</v>
      </c>
      <c r="D1585" s="48">
        <v>45550</v>
      </c>
      <c r="E1585" s="48">
        <v>45550</v>
      </c>
      <c r="F1585" s="47">
        <v>1</v>
      </c>
      <c r="G1585" s="49">
        <v>0</v>
      </c>
      <c r="H1585" s="48">
        <v>45550</v>
      </c>
      <c r="I1585" s="47" t="s">
        <v>1604</v>
      </c>
      <c r="J1585" s="47" t="s">
        <v>1599</v>
      </c>
      <c r="K1585" s="47">
        <v>0</v>
      </c>
      <c r="L1585" s="47" t="s">
        <v>1598</v>
      </c>
    </row>
    <row r="1586" spans="1:12" x14ac:dyDescent="0.35">
      <c r="A1586" s="47">
        <v>1</v>
      </c>
      <c r="B1586" s="47">
        <v>2045</v>
      </c>
      <c r="C1586" s="47" t="s">
        <v>334</v>
      </c>
      <c r="D1586" s="48">
        <v>45549</v>
      </c>
      <c r="E1586" s="48">
        <v>45549</v>
      </c>
      <c r="F1586" s="47">
        <v>1</v>
      </c>
      <c r="G1586" s="49">
        <v>0</v>
      </c>
      <c r="H1586" s="48">
        <v>45549</v>
      </c>
      <c r="I1586" s="47" t="s">
        <v>1604</v>
      </c>
      <c r="J1586" s="47" t="s">
        <v>1599</v>
      </c>
      <c r="K1586" s="47">
        <v>0</v>
      </c>
      <c r="L1586" s="47" t="s">
        <v>1598</v>
      </c>
    </row>
    <row r="1587" spans="1:12" x14ac:dyDescent="0.35">
      <c r="A1587" s="47">
        <v>1</v>
      </c>
      <c r="B1587" s="47">
        <v>2049</v>
      </c>
      <c r="C1587" s="47" t="s">
        <v>338</v>
      </c>
      <c r="D1587" s="48">
        <v>45550</v>
      </c>
      <c r="E1587" s="48">
        <v>45550</v>
      </c>
      <c r="F1587" s="47">
        <v>1</v>
      </c>
      <c r="G1587" s="49">
        <v>0</v>
      </c>
      <c r="H1587" s="48">
        <v>45550</v>
      </c>
      <c r="I1587" s="47" t="s">
        <v>1604</v>
      </c>
      <c r="J1587" s="47" t="s">
        <v>1599</v>
      </c>
      <c r="K1587" s="47">
        <v>0</v>
      </c>
      <c r="L1587" s="47" t="s">
        <v>1598</v>
      </c>
    </row>
    <row r="1588" spans="1:12" x14ac:dyDescent="0.35">
      <c r="A1588" s="47">
        <v>1</v>
      </c>
      <c r="B1588" s="47">
        <v>2051</v>
      </c>
      <c r="C1588" s="47" t="s">
        <v>340</v>
      </c>
      <c r="D1588" s="48">
        <v>45550</v>
      </c>
      <c r="E1588" s="48">
        <v>45550</v>
      </c>
      <c r="F1588" s="47">
        <v>1</v>
      </c>
      <c r="G1588" s="49">
        <v>0</v>
      </c>
      <c r="H1588" s="48">
        <v>45550</v>
      </c>
      <c r="I1588" s="47" t="s">
        <v>1604</v>
      </c>
      <c r="J1588" s="47" t="s">
        <v>1599</v>
      </c>
      <c r="K1588" s="47">
        <v>0</v>
      </c>
      <c r="L1588" s="47" t="s">
        <v>1598</v>
      </c>
    </row>
    <row r="1589" spans="1:12" x14ac:dyDescent="0.35">
      <c r="A1589" s="47">
        <v>1</v>
      </c>
      <c r="B1589" s="47">
        <v>2100</v>
      </c>
      <c r="C1589" s="47" t="s">
        <v>396</v>
      </c>
      <c r="D1589" s="48">
        <v>45550</v>
      </c>
      <c r="E1589" s="48">
        <v>45550</v>
      </c>
      <c r="F1589" s="47">
        <v>1</v>
      </c>
      <c r="G1589" s="49">
        <v>0</v>
      </c>
      <c r="H1589" s="48">
        <v>45550</v>
      </c>
      <c r="I1589" s="47" t="s">
        <v>1604</v>
      </c>
      <c r="J1589" s="47" t="s">
        <v>1599</v>
      </c>
      <c r="K1589" s="47">
        <v>0</v>
      </c>
      <c r="L1589" s="47" t="s">
        <v>1598</v>
      </c>
    </row>
    <row r="1590" spans="1:12" x14ac:dyDescent="0.35">
      <c r="A1590" s="47">
        <v>1</v>
      </c>
      <c r="B1590" s="47">
        <v>2014</v>
      </c>
      <c r="C1590" s="47" t="s">
        <v>295</v>
      </c>
      <c r="D1590" s="48">
        <v>45550</v>
      </c>
      <c r="E1590" s="48">
        <v>45550</v>
      </c>
      <c r="F1590" s="47">
        <v>1</v>
      </c>
      <c r="G1590" s="49">
        <v>0</v>
      </c>
      <c r="H1590" s="48">
        <v>45550</v>
      </c>
      <c r="I1590" s="47" t="s">
        <v>1601</v>
      </c>
      <c r="J1590" s="47" t="s">
        <v>1599</v>
      </c>
      <c r="K1590" s="47">
        <v>0</v>
      </c>
      <c r="L1590" s="47" t="s">
        <v>1598</v>
      </c>
    </row>
    <row r="1591" spans="1:12" x14ac:dyDescent="0.35">
      <c r="A1591" s="47">
        <v>1</v>
      </c>
      <c r="B1591" s="47">
        <v>2033</v>
      </c>
      <c r="C1591" s="47" t="s">
        <v>320</v>
      </c>
      <c r="D1591" s="48">
        <v>45550</v>
      </c>
      <c r="E1591" s="48">
        <v>45550</v>
      </c>
      <c r="F1591" s="47">
        <v>1</v>
      </c>
      <c r="G1591" s="49">
        <v>0</v>
      </c>
      <c r="H1591" s="48">
        <v>45550</v>
      </c>
      <c r="I1591" s="47" t="s">
        <v>1601</v>
      </c>
      <c r="J1591" s="47" t="s">
        <v>1599</v>
      </c>
      <c r="K1591" s="47">
        <v>0</v>
      </c>
      <c r="L1591" s="47" t="s">
        <v>1598</v>
      </c>
    </row>
    <row r="1592" spans="1:12" x14ac:dyDescent="0.35">
      <c r="A1592" s="47">
        <v>1</v>
      </c>
      <c r="B1592" s="47">
        <v>2042</v>
      </c>
      <c r="C1592" s="47" t="s">
        <v>331</v>
      </c>
      <c r="D1592" s="48">
        <v>45550</v>
      </c>
      <c r="E1592" s="48">
        <v>45550</v>
      </c>
      <c r="F1592" s="47">
        <v>1</v>
      </c>
      <c r="G1592" s="49">
        <v>0</v>
      </c>
      <c r="H1592" s="48">
        <v>45550</v>
      </c>
      <c r="I1592" s="47" t="s">
        <v>1601</v>
      </c>
      <c r="J1592" s="47" t="s">
        <v>1599</v>
      </c>
      <c r="K1592" s="47">
        <v>0</v>
      </c>
      <c r="L1592" s="47" t="s">
        <v>1598</v>
      </c>
    </row>
    <row r="1593" spans="1:12" x14ac:dyDescent="0.35">
      <c r="A1593" s="47">
        <v>1</v>
      </c>
      <c r="B1593" s="47">
        <v>2077</v>
      </c>
      <c r="C1593" s="47" t="s">
        <v>369</v>
      </c>
      <c r="D1593" s="48">
        <v>45550</v>
      </c>
      <c r="E1593" s="48">
        <v>45550</v>
      </c>
      <c r="F1593" s="47">
        <v>1</v>
      </c>
      <c r="G1593" s="49">
        <v>0</v>
      </c>
      <c r="H1593" s="48">
        <v>45550</v>
      </c>
      <c r="I1593" s="47" t="s">
        <v>1601</v>
      </c>
      <c r="J1593" s="47" t="s">
        <v>1599</v>
      </c>
      <c r="K1593" s="47">
        <v>0</v>
      </c>
      <c r="L1593" s="47" t="s">
        <v>1598</v>
      </c>
    </row>
    <row r="1594" spans="1:12" x14ac:dyDescent="0.35">
      <c r="A1594" s="47">
        <v>1</v>
      </c>
      <c r="B1594" s="47">
        <v>2085</v>
      </c>
      <c r="C1594" s="47" t="s">
        <v>377</v>
      </c>
      <c r="D1594" s="48">
        <v>45550</v>
      </c>
      <c r="E1594" s="48">
        <v>45550</v>
      </c>
      <c r="F1594" s="47">
        <v>1</v>
      </c>
      <c r="G1594" s="49">
        <v>0</v>
      </c>
      <c r="H1594" s="48">
        <v>45550</v>
      </c>
      <c r="I1594" s="47" t="s">
        <v>1601</v>
      </c>
      <c r="J1594" s="47" t="s">
        <v>1599</v>
      </c>
      <c r="K1594" s="47">
        <v>0</v>
      </c>
      <c r="L1594" s="47" t="s">
        <v>1598</v>
      </c>
    </row>
    <row r="1595" spans="1:12" x14ac:dyDescent="0.35">
      <c r="A1595" s="47">
        <v>1</v>
      </c>
      <c r="B1595" s="47">
        <v>2127</v>
      </c>
      <c r="C1595" s="47" t="s">
        <v>421</v>
      </c>
      <c r="D1595" s="48">
        <v>45550</v>
      </c>
      <c r="E1595" s="48">
        <v>45550</v>
      </c>
      <c r="F1595" s="47">
        <v>1</v>
      </c>
      <c r="G1595" s="49">
        <v>0</v>
      </c>
      <c r="H1595" s="48">
        <v>45550</v>
      </c>
      <c r="I1595" s="47" t="s">
        <v>1601</v>
      </c>
      <c r="J1595" s="47" t="s">
        <v>1599</v>
      </c>
      <c r="K1595" s="47">
        <v>0</v>
      </c>
      <c r="L1595" s="47" t="s">
        <v>1598</v>
      </c>
    </row>
    <row r="1596" spans="1:12" x14ac:dyDescent="0.35">
      <c r="A1596" s="47">
        <v>1</v>
      </c>
      <c r="B1596" s="47">
        <v>2152</v>
      </c>
      <c r="C1596" s="47" t="s">
        <v>447</v>
      </c>
      <c r="D1596" s="48">
        <v>45550</v>
      </c>
      <c r="E1596" s="48">
        <v>45550</v>
      </c>
      <c r="F1596" s="47">
        <v>1</v>
      </c>
      <c r="G1596" s="49">
        <v>0</v>
      </c>
      <c r="H1596" s="48">
        <v>45550</v>
      </c>
      <c r="I1596" s="47" t="s">
        <v>1601</v>
      </c>
      <c r="J1596" s="47" t="s">
        <v>1599</v>
      </c>
      <c r="K1596" s="47">
        <v>0</v>
      </c>
      <c r="L1596" s="47" t="s">
        <v>1598</v>
      </c>
    </row>
    <row r="1597" spans="1:12" x14ac:dyDescent="0.35">
      <c r="A1597" s="47">
        <v>1</v>
      </c>
      <c r="B1597" s="47">
        <v>2154</v>
      </c>
      <c r="C1597" s="47" t="s">
        <v>451</v>
      </c>
      <c r="D1597" s="48">
        <v>45550</v>
      </c>
      <c r="E1597" s="48">
        <v>45550</v>
      </c>
      <c r="F1597" s="47">
        <v>1</v>
      </c>
      <c r="G1597" s="49">
        <v>0</v>
      </c>
      <c r="H1597" s="48">
        <v>45550</v>
      </c>
      <c r="I1597" s="47" t="s">
        <v>1601</v>
      </c>
      <c r="J1597" s="47" t="s">
        <v>1599</v>
      </c>
      <c r="K1597" s="47">
        <v>0</v>
      </c>
      <c r="L1597" s="47" t="s">
        <v>1598</v>
      </c>
    </row>
    <row r="1598" spans="1:12" x14ac:dyDescent="0.35">
      <c r="A1598" s="47">
        <v>1</v>
      </c>
      <c r="B1598" s="47">
        <v>2175</v>
      </c>
      <c r="C1598" s="47" t="s">
        <v>477</v>
      </c>
      <c r="D1598" s="48">
        <v>45550</v>
      </c>
      <c r="E1598" s="48">
        <v>45550</v>
      </c>
      <c r="F1598" s="47">
        <v>1</v>
      </c>
      <c r="G1598" s="49">
        <v>0</v>
      </c>
      <c r="H1598" s="48">
        <v>45550</v>
      </c>
      <c r="I1598" s="47" t="s">
        <v>1601</v>
      </c>
      <c r="J1598" s="47" t="s">
        <v>1599</v>
      </c>
      <c r="K1598" s="47">
        <v>0</v>
      </c>
      <c r="L1598" s="47" t="s">
        <v>1598</v>
      </c>
    </row>
    <row r="1599" spans="1:12" x14ac:dyDescent="0.35">
      <c r="A1599" s="47">
        <v>1</v>
      </c>
      <c r="B1599" s="47">
        <v>2202</v>
      </c>
      <c r="C1599" s="47" t="s">
        <v>482</v>
      </c>
      <c r="D1599" s="48">
        <v>45550</v>
      </c>
      <c r="E1599" s="48">
        <v>45550</v>
      </c>
      <c r="F1599" s="47">
        <v>1</v>
      </c>
      <c r="G1599" s="49">
        <v>0</v>
      </c>
      <c r="H1599" s="48">
        <v>45550</v>
      </c>
      <c r="I1599" s="47" t="s">
        <v>1601</v>
      </c>
      <c r="J1599" s="47" t="s">
        <v>1599</v>
      </c>
      <c r="K1599" s="47">
        <v>0</v>
      </c>
      <c r="L1599" s="47" t="s">
        <v>1598</v>
      </c>
    </row>
    <row r="1600" spans="1:12" x14ac:dyDescent="0.35">
      <c r="A1600" s="47">
        <v>1</v>
      </c>
      <c r="B1600" s="47">
        <v>2204</v>
      </c>
      <c r="C1600" s="47" t="s">
        <v>485</v>
      </c>
      <c r="D1600" s="48">
        <v>45550</v>
      </c>
      <c r="E1600" s="48">
        <v>45550</v>
      </c>
      <c r="F1600" s="47">
        <v>1</v>
      </c>
      <c r="G1600" s="49">
        <v>0</v>
      </c>
      <c r="H1600" s="48">
        <v>45550</v>
      </c>
      <c r="I1600" s="47" t="s">
        <v>1601</v>
      </c>
      <c r="J1600" s="47" t="s">
        <v>1599</v>
      </c>
      <c r="K1600" s="47">
        <v>0</v>
      </c>
      <c r="L1600" s="47" t="s">
        <v>1598</v>
      </c>
    </row>
    <row r="1601" spans="1:12" x14ac:dyDescent="0.35">
      <c r="A1601" s="47">
        <v>1</v>
      </c>
      <c r="B1601" s="47">
        <v>2267</v>
      </c>
      <c r="C1601" s="47" t="s">
        <v>522</v>
      </c>
      <c r="D1601" s="48">
        <v>45550</v>
      </c>
      <c r="E1601" s="48">
        <v>45550</v>
      </c>
      <c r="F1601" s="47">
        <v>1</v>
      </c>
      <c r="G1601" s="49">
        <v>0</v>
      </c>
      <c r="H1601" s="48">
        <v>45550</v>
      </c>
      <c r="I1601" s="47" t="s">
        <v>1601</v>
      </c>
      <c r="J1601" s="47" t="s">
        <v>1599</v>
      </c>
      <c r="K1601" s="47">
        <v>0</v>
      </c>
      <c r="L1601" s="47" t="s">
        <v>1598</v>
      </c>
    </row>
    <row r="1602" spans="1:12" x14ac:dyDescent="0.35">
      <c r="A1602" s="47">
        <v>1</v>
      </c>
      <c r="B1602" s="47">
        <v>2293</v>
      </c>
      <c r="C1602" s="47" t="s">
        <v>548</v>
      </c>
      <c r="D1602" s="48">
        <v>45550</v>
      </c>
      <c r="E1602" s="48">
        <v>45550</v>
      </c>
      <c r="F1602" s="47">
        <v>1</v>
      </c>
      <c r="G1602" s="49">
        <v>0</v>
      </c>
      <c r="H1602" s="48">
        <v>45550</v>
      </c>
      <c r="I1602" s="47" t="s">
        <v>1601</v>
      </c>
      <c r="J1602" s="47" t="s">
        <v>1599</v>
      </c>
      <c r="K1602" s="47">
        <v>0</v>
      </c>
      <c r="L1602" s="47" t="s">
        <v>1598</v>
      </c>
    </row>
    <row r="1603" spans="1:12" x14ac:dyDescent="0.35">
      <c r="A1603" s="47">
        <v>1</v>
      </c>
      <c r="B1603" s="47">
        <v>2303</v>
      </c>
      <c r="C1603" s="47" t="s">
        <v>558</v>
      </c>
      <c r="D1603" s="48">
        <v>45550</v>
      </c>
      <c r="E1603" s="48">
        <v>45550</v>
      </c>
      <c r="F1603" s="47">
        <v>1</v>
      </c>
      <c r="G1603" s="49">
        <v>0</v>
      </c>
      <c r="H1603" s="48">
        <v>45550</v>
      </c>
      <c r="I1603" s="47" t="s">
        <v>1601</v>
      </c>
      <c r="J1603" s="47" t="s">
        <v>1599</v>
      </c>
      <c r="K1603" s="47">
        <v>0</v>
      </c>
      <c r="L1603" s="47" t="s">
        <v>1598</v>
      </c>
    </row>
    <row r="1604" spans="1:12" x14ac:dyDescent="0.35">
      <c r="A1604" s="47">
        <v>1</v>
      </c>
      <c r="B1604" s="47">
        <v>2305</v>
      </c>
      <c r="C1604" s="47" t="s">
        <v>560</v>
      </c>
      <c r="D1604" s="48">
        <v>45550</v>
      </c>
      <c r="E1604" s="48">
        <v>45550</v>
      </c>
      <c r="F1604" s="47">
        <v>1</v>
      </c>
      <c r="G1604" s="49">
        <v>0</v>
      </c>
      <c r="H1604" s="48">
        <v>45550</v>
      </c>
      <c r="I1604" s="47" t="s">
        <v>1601</v>
      </c>
      <c r="J1604" s="47" t="s">
        <v>1599</v>
      </c>
      <c r="K1604" s="47">
        <v>0</v>
      </c>
      <c r="L1604" s="47" t="s">
        <v>1598</v>
      </c>
    </row>
    <row r="1605" spans="1:12" x14ac:dyDescent="0.35">
      <c r="A1605" s="47">
        <v>1</v>
      </c>
      <c r="B1605" s="47">
        <v>2315</v>
      </c>
      <c r="C1605" s="47" t="s">
        <v>569</v>
      </c>
      <c r="D1605" s="48">
        <v>45550</v>
      </c>
      <c r="E1605" s="48">
        <v>45550</v>
      </c>
      <c r="F1605" s="47">
        <v>1</v>
      </c>
      <c r="G1605" s="49">
        <v>0</v>
      </c>
      <c r="H1605" s="48">
        <v>45550</v>
      </c>
      <c r="I1605" s="47" t="s">
        <v>1601</v>
      </c>
      <c r="J1605" s="47" t="s">
        <v>1599</v>
      </c>
      <c r="K1605" s="47">
        <v>0</v>
      </c>
      <c r="L1605" s="47" t="s">
        <v>1598</v>
      </c>
    </row>
    <row r="1606" spans="1:12" x14ac:dyDescent="0.35">
      <c r="A1606" s="47">
        <v>1</v>
      </c>
      <c r="B1606" s="47">
        <v>2319</v>
      </c>
      <c r="C1606" s="47" t="s">
        <v>574</v>
      </c>
      <c r="D1606" s="48">
        <v>45550</v>
      </c>
      <c r="E1606" s="48">
        <v>45550</v>
      </c>
      <c r="F1606" s="47">
        <v>1</v>
      </c>
      <c r="G1606" s="49">
        <v>0</v>
      </c>
      <c r="H1606" s="48">
        <v>45550</v>
      </c>
      <c r="I1606" s="47" t="s">
        <v>1601</v>
      </c>
      <c r="J1606" s="47" t="s">
        <v>1599</v>
      </c>
      <c r="K1606" s="47">
        <v>0</v>
      </c>
      <c r="L1606" s="47" t="s">
        <v>1598</v>
      </c>
    </row>
    <row r="1607" spans="1:12" x14ac:dyDescent="0.35">
      <c r="A1607" s="47">
        <v>1</v>
      </c>
      <c r="B1607" s="47">
        <v>2327</v>
      </c>
      <c r="C1607" s="47" t="s">
        <v>1602</v>
      </c>
      <c r="D1607" s="48">
        <v>45550</v>
      </c>
      <c r="E1607" s="48">
        <v>45550</v>
      </c>
      <c r="F1607" s="47">
        <v>1</v>
      </c>
      <c r="G1607" s="49">
        <v>0</v>
      </c>
      <c r="H1607" s="48">
        <v>45550</v>
      </c>
      <c r="I1607" s="47" t="s">
        <v>1601</v>
      </c>
      <c r="J1607" s="47" t="s">
        <v>1599</v>
      </c>
      <c r="K1607" s="47">
        <v>0</v>
      </c>
      <c r="L1607" s="47" t="s">
        <v>1598</v>
      </c>
    </row>
    <row r="1608" spans="1:12" x14ac:dyDescent="0.35">
      <c r="A1608" s="47">
        <v>1</v>
      </c>
      <c r="B1608" s="47">
        <v>2332</v>
      </c>
      <c r="C1608" s="47" t="s">
        <v>583</v>
      </c>
      <c r="D1608" s="48">
        <v>45550</v>
      </c>
      <c r="E1608" s="48">
        <v>45550</v>
      </c>
      <c r="F1608" s="47">
        <v>1</v>
      </c>
      <c r="G1608" s="49">
        <v>0</v>
      </c>
      <c r="H1608" s="48">
        <v>45550</v>
      </c>
      <c r="I1608" s="47" t="s">
        <v>1601</v>
      </c>
      <c r="J1608" s="47" t="s">
        <v>1599</v>
      </c>
      <c r="K1608" s="47">
        <v>0</v>
      </c>
      <c r="L1608" s="47" t="s">
        <v>1598</v>
      </c>
    </row>
    <row r="1609" spans="1:12" x14ac:dyDescent="0.35">
      <c r="A1609" s="47">
        <v>1</v>
      </c>
      <c r="B1609" s="47">
        <v>2338</v>
      </c>
      <c r="C1609" s="47" t="s">
        <v>588</v>
      </c>
      <c r="D1609" s="48">
        <v>45550</v>
      </c>
      <c r="E1609" s="48">
        <v>45550</v>
      </c>
      <c r="F1609" s="47">
        <v>1</v>
      </c>
      <c r="G1609" s="49">
        <v>0</v>
      </c>
      <c r="H1609" s="48">
        <v>45550</v>
      </c>
      <c r="I1609" s="47" t="s">
        <v>1601</v>
      </c>
      <c r="J1609" s="47" t="s">
        <v>1599</v>
      </c>
      <c r="K1609" s="47">
        <v>0</v>
      </c>
      <c r="L1609" s="47" t="s">
        <v>1598</v>
      </c>
    </row>
    <row r="1610" spans="1:12" x14ac:dyDescent="0.35">
      <c r="A1610" s="47">
        <v>1</v>
      </c>
      <c r="B1610" s="47">
        <v>2340</v>
      </c>
      <c r="C1610" s="47" t="s">
        <v>1609</v>
      </c>
      <c r="D1610" s="48">
        <v>45550</v>
      </c>
      <c r="E1610" s="48">
        <v>45550</v>
      </c>
      <c r="F1610" s="47">
        <v>1</v>
      </c>
      <c r="G1610" s="49">
        <v>0</v>
      </c>
      <c r="H1610" s="48">
        <v>45550</v>
      </c>
      <c r="I1610" s="47" t="s">
        <v>1601</v>
      </c>
      <c r="J1610" s="47" t="s">
        <v>1599</v>
      </c>
      <c r="K1610" s="47">
        <v>0</v>
      </c>
      <c r="L1610" s="47" t="s">
        <v>1598</v>
      </c>
    </row>
    <row r="1611" spans="1:12" x14ac:dyDescent="0.35">
      <c r="A1611" s="47">
        <v>1</v>
      </c>
      <c r="B1611" s="47">
        <v>2356</v>
      </c>
      <c r="C1611" s="47" t="s">
        <v>605</v>
      </c>
      <c r="D1611" s="48">
        <v>45550</v>
      </c>
      <c r="E1611" s="48">
        <v>45550</v>
      </c>
      <c r="F1611" s="47">
        <v>1</v>
      </c>
      <c r="G1611" s="49">
        <v>0</v>
      </c>
      <c r="H1611" s="48">
        <v>45550</v>
      </c>
      <c r="I1611" s="47" t="s">
        <v>1601</v>
      </c>
      <c r="J1611" s="47" t="s">
        <v>1599</v>
      </c>
      <c r="K1611" s="47">
        <v>0</v>
      </c>
      <c r="L1611" s="47" t="s">
        <v>1598</v>
      </c>
    </row>
    <row r="1612" spans="1:12" x14ac:dyDescent="0.35">
      <c r="A1612" s="47">
        <v>1</v>
      </c>
      <c r="B1612" s="47">
        <v>2360</v>
      </c>
      <c r="C1612" s="47" t="s">
        <v>608</v>
      </c>
      <c r="D1612" s="48">
        <v>45550</v>
      </c>
      <c r="E1612" s="48">
        <v>45550</v>
      </c>
      <c r="F1612" s="47">
        <v>1</v>
      </c>
      <c r="G1612" s="49">
        <v>0</v>
      </c>
      <c r="H1612" s="48">
        <v>45550</v>
      </c>
      <c r="I1612" s="47" t="s">
        <v>1601</v>
      </c>
      <c r="J1612" s="47" t="s">
        <v>1599</v>
      </c>
      <c r="K1612" s="47">
        <v>0</v>
      </c>
      <c r="L1612" s="47" t="s">
        <v>1598</v>
      </c>
    </row>
    <row r="1613" spans="1:12" x14ac:dyDescent="0.35">
      <c r="A1613" s="47">
        <v>1</v>
      </c>
      <c r="B1613" s="47">
        <v>2366</v>
      </c>
      <c r="C1613" s="47" t="s">
        <v>614</v>
      </c>
      <c r="D1613" s="48">
        <v>45550</v>
      </c>
      <c r="E1613" s="48">
        <v>45550</v>
      </c>
      <c r="F1613" s="47">
        <v>1</v>
      </c>
      <c r="G1613" s="49">
        <v>0</v>
      </c>
      <c r="H1613" s="48">
        <v>45550</v>
      </c>
      <c r="I1613" s="47" t="s">
        <v>1601</v>
      </c>
      <c r="J1613" s="47" t="s">
        <v>1599</v>
      </c>
      <c r="K1613" s="47">
        <v>0</v>
      </c>
      <c r="L1613" s="47" t="s">
        <v>1598</v>
      </c>
    </row>
    <row r="1614" spans="1:12" x14ac:dyDescent="0.35">
      <c r="A1614" s="47">
        <v>1</v>
      </c>
      <c r="B1614" s="47">
        <v>2371</v>
      </c>
      <c r="C1614" s="47" t="s">
        <v>619</v>
      </c>
      <c r="D1614" s="48">
        <v>45550</v>
      </c>
      <c r="E1614" s="48">
        <v>45550</v>
      </c>
      <c r="F1614" s="47">
        <v>1</v>
      </c>
      <c r="G1614" s="49">
        <v>0</v>
      </c>
      <c r="H1614" s="48">
        <v>45550</v>
      </c>
      <c r="I1614" s="47" t="s">
        <v>1601</v>
      </c>
      <c r="J1614" s="47" t="s">
        <v>1599</v>
      </c>
      <c r="K1614" s="47">
        <v>0</v>
      </c>
      <c r="L1614" s="47" t="s">
        <v>1598</v>
      </c>
    </row>
    <row r="1615" spans="1:12" x14ac:dyDescent="0.35">
      <c r="A1615" s="47">
        <v>1</v>
      </c>
      <c r="B1615" s="47">
        <v>2372</v>
      </c>
      <c r="C1615" s="47" t="s">
        <v>620</v>
      </c>
      <c r="D1615" s="48">
        <v>45550</v>
      </c>
      <c r="E1615" s="48">
        <v>45550</v>
      </c>
      <c r="F1615" s="47">
        <v>1</v>
      </c>
      <c r="G1615" s="49">
        <v>0</v>
      </c>
      <c r="H1615" s="48">
        <v>45550</v>
      </c>
      <c r="I1615" s="47" t="s">
        <v>1601</v>
      </c>
      <c r="J1615" s="47" t="s">
        <v>1599</v>
      </c>
      <c r="K1615" s="47">
        <v>0</v>
      </c>
      <c r="L1615" s="47" t="s">
        <v>1598</v>
      </c>
    </row>
    <row r="1616" spans="1:12" x14ac:dyDescent="0.35">
      <c r="A1616" s="47">
        <v>1</v>
      </c>
      <c r="B1616" s="47">
        <v>2381</v>
      </c>
      <c r="C1616" s="47" t="s">
        <v>630</v>
      </c>
      <c r="D1616" s="48">
        <v>45550</v>
      </c>
      <c r="E1616" s="48">
        <v>45550</v>
      </c>
      <c r="F1616" s="47">
        <v>1</v>
      </c>
      <c r="G1616" s="49">
        <v>0</v>
      </c>
      <c r="H1616" s="48">
        <v>45550</v>
      </c>
      <c r="I1616" s="47" t="s">
        <v>1601</v>
      </c>
      <c r="J1616" s="47" t="s">
        <v>1599</v>
      </c>
      <c r="K1616" s="47">
        <v>0</v>
      </c>
      <c r="L1616" s="47" t="s">
        <v>1598</v>
      </c>
    </row>
    <row r="1617" spans="1:12" x14ac:dyDescent="0.35">
      <c r="A1617" s="47">
        <v>1</v>
      </c>
      <c r="B1617" s="47">
        <v>2394</v>
      </c>
      <c r="C1617" s="47" t="s">
        <v>643</v>
      </c>
      <c r="D1617" s="48">
        <v>45550</v>
      </c>
      <c r="E1617" s="48">
        <v>45550</v>
      </c>
      <c r="F1617" s="47">
        <v>1</v>
      </c>
      <c r="G1617" s="49">
        <v>0</v>
      </c>
      <c r="H1617" s="48">
        <v>45550</v>
      </c>
      <c r="I1617" s="47" t="s">
        <v>1601</v>
      </c>
      <c r="J1617" s="47" t="s">
        <v>1599</v>
      </c>
      <c r="K1617" s="47">
        <v>0</v>
      </c>
      <c r="L1617" s="47" t="s">
        <v>1598</v>
      </c>
    </row>
    <row r="1618" spans="1:12" x14ac:dyDescent="0.35">
      <c r="A1618" s="47">
        <v>1</v>
      </c>
      <c r="B1618" s="47">
        <v>2409</v>
      </c>
      <c r="C1618" s="47" t="s">
        <v>1432</v>
      </c>
      <c r="D1618" s="48">
        <v>45550</v>
      </c>
      <c r="E1618" s="48">
        <v>45550</v>
      </c>
      <c r="F1618" s="47">
        <v>1</v>
      </c>
      <c r="G1618" s="49">
        <v>0</v>
      </c>
      <c r="H1618" s="48">
        <v>45550</v>
      </c>
      <c r="I1618" s="47" t="s">
        <v>1601</v>
      </c>
      <c r="J1618" s="47" t="s">
        <v>1599</v>
      </c>
      <c r="K1618" s="47">
        <v>0</v>
      </c>
      <c r="L1618" s="47" t="s">
        <v>1598</v>
      </c>
    </row>
    <row r="1619" spans="1:12" x14ac:dyDescent="0.35">
      <c r="A1619" s="47">
        <v>1</v>
      </c>
      <c r="B1619" s="47">
        <v>2703</v>
      </c>
      <c r="C1619" s="47" t="s">
        <v>823</v>
      </c>
      <c r="D1619" s="48">
        <v>45550</v>
      </c>
      <c r="E1619" s="48">
        <v>45550</v>
      </c>
      <c r="F1619" s="47">
        <v>1</v>
      </c>
      <c r="G1619" s="49">
        <v>0</v>
      </c>
      <c r="H1619" s="48">
        <v>45550</v>
      </c>
      <c r="I1619" s="47" t="s">
        <v>1601</v>
      </c>
      <c r="J1619" s="47" t="s">
        <v>1599</v>
      </c>
      <c r="K1619" s="47">
        <v>0</v>
      </c>
      <c r="L1619" s="47" t="s">
        <v>1598</v>
      </c>
    </row>
    <row r="1620" spans="1:12" x14ac:dyDescent="0.35">
      <c r="A1620" s="47">
        <v>1</v>
      </c>
      <c r="B1620" s="47">
        <v>2704</v>
      </c>
      <c r="C1620" s="47" t="s">
        <v>824</v>
      </c>
      <c r="D1620" s="48">
        <v>45550</v>
      </c>
      <c r="E1620" s="48">
        <v>45550</v>
      </c>
      <c r="F1620" s="47">
        <v>1</v>
      </c>
      <c r="G1620" s="49">
        <v>0</v>
      </c>
      <c r="H1620" s="48">
        <v>45550</v>
      </c>
      <c r="I1620" s="47" t="s">
        <v>1601</v>
      </c>
      <c r="J1620" s="47" t="s">
        <v>1599</v>
      </c>
      <c r="K1620" s="47">
        <v>0</v>
      </c>
      <c r="L1620" s="47" t="s">
        <v>1598</v>
      </c>
    </row>
    <row r="1621" spans="1:12" x14ac:dyDescent="0.35">
      <c r="A1621" s="47">
        <v>1</v>
      </c>
      <c r="B1621" s="47">
        <v>2761</v>
      </c>
      <c r="C1621" s="47" t="s">
        <v>867</v>
      </c>
      <c r="D1621" s="48">
        <v>45550</v>
      </c>
      <c r="E1621" s="48">
        <v>45550</v>
      </c>
      <c r="F1621" s="47">
        <v>1</v>
      </c>
      <c r="G1621" s="49">
        <v>0</v>
      </c>
      <c r="H1621" s="48">
        <v>45550</v>
      </c>
      <c r="I1621" s="47" t="s">
        <v>1601</v>
      </c>
      <c r="J1621" s="47" t="s">
        <v>1599</v>
      </c>
      <c r="K1621" s="47">
        <v>0</v>
      </c>
      <c r="L1621" s="47" t="s">
        <v>1598</v>
      </c>
    </row>
    <row r="1622" spans="1:12" x14ac:dyDescent="0.35">
      <c r="A1622" s="47">
        <v>1</v>
      </c>
      <c r="B1622" s="47">
        <v>2770</v>
      </c>
      <c r="C1622" s="47" t="s">
        <v>874</v>
      </c>
      <c r="D1622" s="48">
        <v>45550</v>
      </c>
      <c r="E1622" s="48">
        <v>45550</v>
      </c>
      <c r="F1622" s="47">
        <v>1</v>
      </c>
      <c r="G1622" s="49">
        <v>0</v>
      </c>
      <c r="H1622" s="48">
        <v>45550</v>
      </c>
      <c r="I1622" s="47" t="s">
        <v>1601</v>
      </c>
      <c r="J1622" s="47" t="s">
        <v>1599</v>
      </c>
      <c r="K1622" s="47">
        <v>0</v>
      </c>
      <c r="L1622" s="47" t="s">
        <v>1598</v>
      </c>
    </row>
    <row r="1623" spans="1:12" x14ac:dyDescent="0.35">
      <c r="A1623" s="47">
        <v>1</v>
      </c>
      <c r="B1623" s="47">
        <v>2776</v>
      </c>
      <c r="C1623" s="47" t="s">
        <v>883</v>
      </c>
      <c r="D1623" s="48">
        <v>45550</v>
      </c>
      <c r="E1623" s="48">
        <v>45550</v>
      </c>
      <c r="F1623" s="47">
        <v>1</v>
      </c>
      <c r="G1623" s="49">
        <v>0</v>
      </c>
      <c r="H1623" s="48">
        <v>45550</v>
      </c>
      <c r="I1623" s="47" t="s">
        <v>1601</v>
      </c>
      <c r="J1623" s="47" t="s">
        <v>1599</v>
      </c>
      <c r="K1623" s="47">
        <v>0</v>
      </c>
      <c r="L1623" s="47" t="s">
        <v>1598</v>
      </c>
    </row>
    <row r="1624" spans="1:12" x14ac:dyDescent="0.35">
      <c r="A1624" s="47">
        <v>1</v>
      </c>
      <c r="B1624" s="47">
        <v>2796</v>
      </c>
      <c r="C1624" s="47" t="s">
        <v>1606</v>
      </c>
      <c r="D1624" s="48">
        <v>45550</v>
      </c>
      <c r="E1624" s="48">
        <v>45550</v>
      </c>
      <c r="F1624" s="47">
        <v>1</v>
      </c>
      <c r="G1624" s="49">
        <v>0</v>
      </c>
      <c r="H1624" s="48">
        <v>45550</v>
      </c>
      <c r="I1624" s="47" t="s">
        <v>1601</v>
      </c>
      <c r="J1624" s="47" t="s">
        <v>1599</v>
      </c>
      <c r="K1624" s="47">
        <v>0</v>
      </c>
      <c r="L1624" s="47" t="s">
        <v>1598</v>
      </c>
    </row>
    <row r="1625" spans="1:12" x14ac:dyDescent="0.35">
      <c r="A1625" s="47">
        <v>1</v>
      </c>
      <c r="B1625" s="47">
        <v>3183</v>
      </c>
      <c r="C1625" s="47" t="s">
        <v>1461</v>
      </c>
      <c r="D1625" s="48">
        <v>45550</v>
      </c>
      <c r="E1625" s="48">
        <v>45550</v>
      </c>
      <c r="F1625" s="47">
        <v>1</v>
      </c>
      <c r="G1625" s="49">
        <v>0</v>
      </c>
      <c r="H1625" s="48">
        <v>45550</v>
      </c>
      <c r="I1625" s="47" t="s">
        <v>1601</v>
      </c>
      <c r="J1625" s="47" t="s">
        <v>1599</v>
      </c>
      <c r="K1625" s="47">
        <v>0</v>
      </c>
      <c r="L1625" s="47" t="s">
        <v>1598</v>
      </c>
    </row>
    <row r="1626" spans="1:12" x14ac:dyDescent="0.35">
      <c r="A1626" s="47">
        <v>1</v>
      </c>
      <c r="B1626" s="47">
        <v>4023</v>
      </c>
      <c r="C1626" s="47" t="s">
        <v>1076</v>
      </c>
      <c r="D1626" s="48">
        <v>45550</v>
      </c>
      <c r="E1626" s="48">
        <v>45550</v>
      </c>
      <c r="F1626" s="47">
        <v>1</v>
      </c>
      <c r="G1626" s="49">
        <v>0</v>
      </c>
      <c r="H1626" s="48">
        <v>45550</v>
      </c>
      <c r="I1626" s="47" t="s">
        <v>1601</v>
      </c>
      <c r="J1626" s="47" t="s">
        <v>1599</v>
      </c>
      <c r="K1626" s="47">
        <v>0</v>
      </c>
      <c r="L1626" s="47" t="s">
        <v>1598</v>
      </c>
    </row>
    <row r="1627" spans="1:12" x14ac:dyDescent="0.35">
      <c r="A1627" s="47">
        <v>1</v>
      </c>
      <c r="B1627" s="47">
        <v>4146</v>
      </c>
      <c r="C1627" s="47" t="s">
        <v>1141</v>
      </c>
      <c r="D1627" s="48">
        <v>45550</v>
      </c>
      <c r="E1627" s="48">
        <v>45550</v>
      </c>
      <c r="F1627" s="47">
        <v>1</v>
      </c>
      <c r="G1627" s="49">
        <v>0</v>
      </c>
      <c r="H1627" s="48">
        <v>45550</v>
      </c>
      <c r="I1627" s="47" t="s">
        <v>1601</v>
      </c>
      <c r="J1627" s="47" t="s">
        <v>1599</v>
      </c>
      <c r="K1627" s="47">
        <v>0</v>
      </c>
      <c r="L1627" s="47" t="s">
        <v>1598</v>
      </c>
    </row>
    <row r="1628" spans="1:12" x14ac:dyDescent="0.35">
      <c r="A1628" s="47">
        <v>1</v>
      </c>
      <c r="B1628" s="47">
        <v>4228</v>
      </c>
      <c r="C1628" s="47" t="s">
        <v>1166</v>
      </c>
      <c r="D1628" s="48">
        <v>45550</v>
      </c>
      <c r="E1628" s="48">
        <v>45550</v>
      </c>
      <c r="F1628" s="47">
        <v>1</v>
      </c>
      <c r="G1628" s="49">
        <v>0</v>
      </c>
      <c r="H1628" s="48">
        <v>45550</v>
      </c>
      <c r="I1628" s="47" t="s">
        <v>1601</v>
      </c>
      <c r="J1628" s="47" t="s">
        <v>1599</v>
      </c>
      <c r="K1628" s="47">
        <v>0</v>
      </c>
      <c r="L1628" s="47" t="s">
        <v>1598</v>
      </c>
    </row>
    <row r="1629" spans="1:12" x14ac:dyDescent="0.35">
      <c r="A1629" s="47">
        <v>1</v>
      </c>
      <c r="B1629" s="47">
        <v>4494</v>
      </c>
      <c r="C1629" s="47" t="s">
        <v>1205</v>
      </c>
      <c r="D1629" s="48">
        <v>45550</v>
      </c>
      <c r="E1629" s="48">
        <v>45550</v>
      </c>
      <c r="F1629" s="47">
        <v>1</v>
      </c>
      <c r="G1629" s="49">
        <v>0</v>
      </c>
      <c r="H1629" s="48">
        <v>45550</v>
      </c>
      <c r="I1629" s="47" t="s">
        <v>1601</v>
      </c>
      <c r="J1629" s="47" t="s">
        <v>1599</v>
      </c>
      <c r="K1629" s="47">
        <v>0</v>
      </c>
      <c r="L1629" s="47" t="s">
        <v>1598</v>
      </c>
    </row>
    <row r="1630" spans="1:12" x14ac:dyDescent="0.35">
      <c r="A1630" s="47">
        <v>1</v>
      </c>
      <c r="B1630" s="47">
        <v>4495</v>
      </c>
      <c r="C1630" s="47" t="s">
        <v>1480</v>
      </c>
      <c r="D1630" s="48">
        <v>45550</v>
      </c>
      <c r="E1630" s="48">
        <v>45550</v>
      </c>
      <c r="F1630" s="47">
        <v>1</v>
      </c>
      <c r="G1630" s="49">
        <v>0</v>
      </c>
      <c r="H1630" s="48">
        <v>45550</v>
      </c>
      <c r="I1630" s="47" t="s">
        <v>1601</v>
      </c>
      <c r="J1630" s="47" t="s">
        <v>1599</v>
      </c>
      <c r="K1630" s="47">
        <v>0</v>
      </c>
      <c r="L1630" s="47" t="s">
        <v>1598</v>
      </c>
    </row>
    <row r="1631" spans="1:12" x14ac:dyDescent="0.35">
      <c r="A1631" s="47">
        <v>1</v>
      </c>
      <c r="B1631" s="47">
        <v>2108</v>
      </c>
      <c r="C1631" s="47" t="s">
        <v>403</v>
      </c>
      <c r="D1631" s="48">
        <v>45548</v>
      </c>
      <c r="E1631" s="48">
        <v>45548</v>
      </c>
      <c r="F1631" s="47">
        <v>3</v>
      </c>
      <c r="G1631" s="49">
        <v>0</v>
      </c>
      <c r="H1631" s="48">
        <v>45550</v>
      </c>
      <c r="I1631" s="47" t="s">
        <v>1601</v>
      </c>
      <c r="J1631" s="47" t="s">
        <v>1599</v>
      </c>
      <c r="K1631" s="47">
        <v>0</v>
      </c>
      <c r="L1631" s="47" t="s">
        <v>1598</v>
      </c>
    </row>
    <row r="1632" spans="1:12" x14ac:dyDescent="0.35">
      <c r="A1632" s="47">
        <v>1</v>
      </c>
      <c r="B1632" s="47">
        <v>2045</v>
      </c>
      <c r="C1632" s="47" t="s">
        <v>334</v>
      </c>
      <c r="D1632" s="48">
        <v>45550</v>
      </c>
      <c r="E1632" s="48">
        <v>45550</v>
      </c>
      <c r="F1632" s="47">
        <v>1</v>
      </c>
      <c r="G1632" s="49">
        <v>0</v>
      </c>
      <c r="H1632" s="48">
        <v>45550</v>
      </c>
      <c r="I1632" s="47" t="s">
        <v>1600</v>
      </c>
      <c r="J1632" s="47" t="s">
        <v>1599</v>
      </c>
      <c r="K1632" s="47">
        <v>0</v>
      </c>
      <c r="L1632" s="47" t="s">
        <v>1598</v>
      </c>
    </row>
    <row r="1633" spans="1:12" x14ac:dyDescent="0.35">
      <c r="A1633" s="47">
        <v>1</v>
      </c>
      <c r="B1633" s="47">
        <v>2048</v>
      </c>
      <c r="C1633" s="47" t="s">
        <v>337</v>
      </c>
      <c r="D1633" s="48">
        <v>45550</v>
      </c>
      <c r="E1633" s="48">
        <v>45550</v>
      </c>
      <c r="F1633" s="47">
        <v>1</v>
      </c>
      <c r="G1633" s="49">
        <v>0</v>
      </c>
      <c r="H1633" s="48">
        <v>45550</v>
      </c>
      <c r="I1633" s="47" t="s">
        <v>1600</v>
      </c>
      <c r="J1633" s="47" t="s">
        <v>1599</v>
      </c>
      <c r="K1633" s="47">
        <v>0</v>
      </c>
      <c r="L1633" s="47" t="s">
        <v>1598</v>
      </c>
    </row>
    <row r="1634" spans="1:12" x14ac:dyDescent="0.35">
      <c r="A1634" s="47">
        <v>1</v>
      </c>
      <c r="B1634" s="47">
        <v>2108</v>
      </c>
      <c r="C1634" s="47" t="s">
        <v>403</v>
      </c>
      <c r="D1634" s="48">
        <v>45547</v>
      </c>
      <c r="E1634" s="48">
        <v>45547</v>
      </c>
      <c r="F1634" s="47">
        <v>1</v>
      </c>
      <c r="G1634" s="49">
        <v>0</v>
      </c>
      <c r="H1634" s="48">
        <v>45547</v>
      </c>
      <c r="I1634" s="47" t="s">
        <v>1600</v>
      </c>
      <c r="J1634" s="47" t="s">
        <v>1599</v>
      </c>
      <c r="K1634" s="47">
        <v>0</v>
      </c>
      <c r="L1634" s="47" t="s">
        <v>1598</v>
      </c>
    </row>
    <row r="1635" spans="1:12" x14ac:dyDescent="0.35">
      <c r="A1635" s="47">
        <v>1</v>
      </c>
      <c r="B1635" s="47">
        <v>2116</v>
      </c>
      <c r="C1635" s="47" t="s">
        <v>412</v>
      </c>
      <c r="D1635" s="48">
        <v>45550</v>
      </c>
      <c r="E1635" s="48">
        <v>45550</v>
      </c>
      <c r="F1635" s="47">
        <v>1</v>
      </c>
      <c r="G1635" s="49">
        <v>0</v>
      </c>
      <c r="H1635" s="48">
        <v>45550</v>
      </c>
      <c r="I1635" s="47" t="s">
        <v>1600</v>
      </c>
      <c r="J1635" s="47" t="s">
        <v>1599</v>
      </c>
      <c r="K1635" s="47">
        <v>0</v>
      </c>
      <c r="L1635" s="47" t="s">
        <v>1598</v>
      </c>
    </row>
    <row r="1636" spans="1:12" x14ac:dyDescent="0.35">
      <c r="A1636" s="47">
        <v>1</v>
      </c>
      <c r="B1636" s="47">
        <v>2137</v>
      </c>
      <c r="C1636" s="47" t="s">
        <v>432</v>
      </c>
      <c r="D1636" s="48">
        <v>45550</v>
      </c>
      <c r="E1636" s="48">
        <v>45550</v>
      </c>
      <c r="F1636" s="47">
        <v>1</v>
      </c>
      <c r="G1636" s="49">
        <v>0</v>
      </c>
      <c r="H1636" s="48">
        <v>45550</v>
      </c>
      <c r="I1636" s="47" t="s">
        <v>1600</v>
      </c>
      <c r="J1636" s="47" t="s">
        <v>1599</v>
      </c>
      <c r="K1636" s="47">
        <v>0</v>
      </c>
      <c r="L1636" s="47" t="s">
        <v>1598</v>
      </c>
    </row>
    <row r="1637" spans="1:12" x14ac:dyDescent="0.35">
      <c r="A1637" s="47">
        <v>1</v>
      </c>
      <c r="B1637" s="47">
        <v>2142</v>
      </c>
      <c r="C1637" s="47" t="s">
        <v>436</v>
      </c>
      <c r="D1637" s="48">
        <v>45550</v>
      </c>
      <c r="E1637" s="48">
        <v>45550</v>
      </c>
      <c r="F1637" s="47">
        <v>1</v>
      </c>
      <c r="G1637" s="49">
        <v>0</v>
      </c>
      <c r="H1637" s="48">
        <v>45550</v>
      </c>
      <c r="I1637" s="47" t="s">
        <v>1600</v>
      </c>
      <c r="J1637" s="47" t="s">
        <v>1599</v>
      </c>
      <c r="K1637" s="47">
        <v>0</v>
      </c>
      <c r="L1637" s="47" t="s">
        <v>1598</v>
      </c>
    </row>
    <row r="1638" spans="1:12" x14ac:dyDescent="0.35">
      <c r="A1638" s="47">
        <v>1</v>
      </c>
      <c r="B1638" s="47">
        <v>2251</v>
      </c>
      <c r="C1638" s="47" t="s">
        <v>502</v>
      </c>
      <c r="D1638" s="48">
        <v>45550</v>
      </c>
      <c r="E1638" s="48">
        <v>45550</v>
      </c>
      <c r="F1638" s="47">
        <v>1</v>
      </c>
      <c r="G1638" s="49">
        <v>0</v>
      </c>
      <c r="H1638" s="48">
        <v>45550</v>
      </c>
      <c r="I1638" s="47" t="s">
        <v>1600</v>
      </c>
      <c r="J1638" s="47" t="s">
        <v>1599</v>
      </c>
      <c r="K1638" s="47">
        <v>0</v>
      </c>
      <c r="L1638" s="47" t="s">
        <v>1598</v>
      </c>
    </row>
    <row r="1639" spans="1:12" x14ac:dyDescent="0.35">
      <c r="A1639" s="47">
        <v>1</v>
      </c>
      <c r="B1639" s="47">
        <v>2286</v>
      </c>
      <c r="C1639" s="47" t="s">
        <v>541</v>
      </c>
      <c r="D1639" s="48">
        <v>45550</v>
      </c>
      <c r="E1639" s="48">
        <v>45550</v>
      </c>
      <c r="F1639" s="47">
        <v>1</v>
      </c>
      <c r="G1639" s="49">
        <v>0</v>
      </c>
      <c r="H1639" s="48">
        <v>45550</v>
      </c>
      <c r="I1639" s="47" t="s">
        <v>1600</v>
      </c>
      <c r="J1639" s="47" t="s">
        <v>1599</v>
      </c>
      <c r="K1639" s="47">
        <v>0</v>
      </c>
      <c r="L1639" s="47" t="s">
        <v>1598</v>
      </c>
    </row>
    <row r="1640" spans="1:12" x14ac:dyDescent="0.35">
      <c r="A1640" s="47">
        <v>1</v>
      </c>
      <c r="B1640" s="47">
        <v>2370</v>
      </c>
      <c r="C1640" s="47" t="s">
        <v>618</v>
      </c>
      <c r="D1640" s="48">
        <v>45550</v>
      </c>
      <c r="E1640" s="48">
        <v>45550</v>
      </c>
      <c r="F1640" s="47">
        <v>1</v>
      </c>
      <c r="G1640" s="49">
        <v>0</v>
      </c>
      <c r="H1640" s="48">
        <v>45550</v>
      </c>
      <c r="I1640" s="47" t="s">
        <v>1600</v>
      </c>
      <c r="J1640" s="47" t="s">
        <v>1599</v>
      </c>
      <c r="K1640" s="47">
        <v>0</v>
      </c>
      <c r="L1640" s="47" t="s">
        <v>1598</v>
      </c>
    </row>
    <row r="1641" spans="1:12" x14ac:dyDescent="0.35">
      <c r="A1641" s="47">
        <v>1</v>
      </c>
      <c r="B1641" s="47">
        <v>2781</v>
      </c>
      <c r="C1641" s="47" t="s">
        <v>887</v>
      </c>
      <c r="D1641" s="48">
        <v>45550</v>
      </c>
      <c r="E1641" s="48">
        <v>45550</v>
      </c>
      <c r="F1641" s="47">
        <v>1</v>
      </c>
      <c r="G1641" s="49">
        <v>0</v>
      </c>
      <c r="H1641" s="48">
        <v>45550</v>
      </c>
      <c r="I1641" s="47" t="s">
        <v>1600</v>
      </c>
      <c r="J1641" s="47" t="s">
        <v>1599</v>
      </c>
      <c r="K1641" s="47">
        <v>0</v>
      </c>
      <c r="L1641" s="47" t="s">
        <v>1598</v>
      </c>
    </row>
    <row r="1642" spans="1:12" x14ac:dyDescent="0.35">
      <c r="A1642" s="47">
        <v>1</v>
      </c>
      <c r="B1642" s="47">
        <v>2797</v>
      </c>
      <c r="C1642" s="47" t="s">
        <v>902</v>
      </c>
      <c r="D1642" s="48">
        <v>45550</v>
      </c>
      <c r="E1642" s="48">
        <v>45550</v>
      </c>
      <c r="F1642" s="47">
        <v>1</v>
      </c>
      <c r="G1642" s="49">
        <v>0</v>
      </c>
      <c r="H1642" s="48">
        <v>45550</v>
      </c>
      <c r="I1642" s="47" t="s">
        <v>1600</v>
      </c>
      <c r="J1642" s="47" t="s">
        <v>1599</v>
      </c>
      <c r="K1642" s="47">
        <v>0</v>
      </c>
      <c r="L1642" s="47" t="s">
        <v>1598</v>
      </c>
    </row>
    <row r="1643" spans="1:12" x14ac:dyDescent="0.35">
      <c r="A1643" s="47">
        <v>1</v>
      </c>
      <c r="B1643" s="47">
        <v>4100</v>
      </c>
      <c r="C1643" s="47" t="s">
        <v>1100</v>
      </c>
      <c r="D1643" s="48">
        <v>45550</v>
      </c>
      <c r="E1643" s="48">
        <v>45550</v>
      </c>
      <c r="F1643" s="47">
        <v>1</v>
      </c>
      <c r="G1643" s="49">
        <v>0</v>
      </c>
      <c r="H1643" s="48">
        <v>45550</v>
      </c>
      <c r="I1643" s="47" t="s">
        <v>1600</v>
      </c>
      <c r="J1643" s="47" t="s">
        <v>1599</v>
      </c>
      <c r="K1643" s="47">
        <v>0</v>
      </c>
      <c r="L1643" s="47" t="s">
        <v>1598</v>
      </c>
    </row>
    <row r="1644" spans="1:12" x14ac:dyDescent="0.35">
      <c r="A1644" s="47">
        <v>1</v>
      </c>
      <c r="B1644" s="47">
        <v>4204</v>
      </c>
      <c r="C1644" s="47" t="s">
        <v>1145</v>
      </c>
      <c r="D1644" s="48">
        <v>45550</v>
      </c>
      <c r="E1644" s="48">
        <v>45550</v>
      </c>
      <c r="F1644" s="47">
        <v>1</v>
      </c>
      <c r="G1644" s="49">
        <v>0</v>
      </c>
      <c r="H1644" s="48">
        <v>45550</v>
      </c>
      <c r="I1644" s="47" t="s">
        <v>1600</v>
      </c>
      <c r="J1644" s="47" t="s">
        <v>1599</v>
      </c>
      <c r="K1644" s="47">
        <v>0</v>
      </c>
      <c r="L1644" s="47" t="s">
        <v>1598</v>
      </c>
    </row>
    <row r="1645" spans="1:12" x14ac:dyDescent="0.35">
      <c r="A1645" s="47">
        <v>1</v>
      </c>
      <c r="B1645" s="47">
        <v>2146</v>
      </c>
      <c r="C1645" s="47" t="s">
        <v>442</v>
      </c>
      <c r="D1645" s="48">
        <v>45549</v>
      </c>
      <c r="E1645" s="48">
        <v>45549</v>
      </c>
      <c r="F1645" s="47">
        <v>2</v>
      </c>
      <c r="G1645" s="49">
        <v>0</v>
      </c>
      <c r="H1645" s="48">
        <v>45550</v>
      </c>
      <c r="I1645" s="47" t="s">
        <v>1600</v>
      </c>
      <c r="J1645" s="47" t="s">
        <v>1599</v>
      </c>
      <c r="K1645" s="47">
        <v>0</v>
      </c>
      <c r="L1645" s="47" t="s">
        <v>1598</v>
      </c>
    </row>
    <row r="1646" spans="1:12" x14ac:dyDescent="0.35">
      <c r="A1646" s="47">
        <v>1</v>
      </c>
      <c r="B1646" s="47">
        <v>2317</v>
      </c>
      <c r="C1646" s="47" t="s">
        <v>571</v>
      </c>
      <c r="D1646" s="48">
        <v>45549</v>
      </c>
      <c r="E1646" s="48">
        <v>45549</v>
      </c>
      <c r="F1646" s="47">
        <v>2</v>
      </c>
      <c r="G1646" s="49">
        <v>0</v>
      </c>
      <c r="H1646" s="48">
        <v>45550</v>
      </c>
      <c r="I1646" s="47" t="s">
        <v>1600</v>
      </c>
      <c r="J1646" s="47" t="s">
        <v>1599</v>
      </c>
      <c r="K1646" s="47">
        <v>0</v>
      </c>
      <c r="L1646" s="47" t="s">
        <v>1598</v>
      </c>
    </row>
    <row r="1647" spans="1:12" x14ac:dyDescent="0.35">
      <c r="A1647" s="47">
        <v>1</v>
      </c>
      <c r="B1647" s="47">
        <v>2802</v>
      </c>
      <c r="C1647" s="47" t="s">
        <v>1454</v>
      </c>
      <c r="D1647" s="48">
        <v>45549</v>
      </c>
      <c r="E1647" s="48">
        <v>45549</v>
      </c>
      <c r="F1647" s="47">
        <v>2</v>
      </c>
      <c r="G1647" s="49">
        <v>0</v>
      </c>
      <c r="H1647" s="48">
        <v>45550</v>
      </c>
      <c r="I1647" s="47" t="s">
        <v>1600</v>
      </c>
      <c r="J1647" s="47" t="s">
        <v>1599</v>
      </c>
      <c r="K1647" s="47">
        <v>0</v>
      </c>
      <c r="L1647" s="47" t="s">
        <v>1598</v>
      </c>
    </row>
    <row r="1648" spans="1:12" x14ac:dyDescent="0.35">
      <c r="A1648" s="47">
        <v>1</v>
      </c>
      <c r="B1648" s="47">
        <v>2417</v>
      </c>
      <c r="C1648" s="47" t="s">
        <v>1440</v>
      </c>
      <c r="D1648" s="48">
        <v>45546</v>
      </c>
      <c r="E1648" s="48">
        <v>45546</v>
      </c>
      <c r="F1648" s="47">
        <v>5</v>
      </c>
      <c r="G1648" s="49">
        <v>0</v>
      </c>
      <c r="H1648" s="48">
        <v>45550</v>
      </c>
      <c r="I1648" s="47" t="s">
        <v>1600</v>
      </c>
      <c r="J1648" s="47" t="s">
        <v>1599</v>
      </c>
      <c r="K1648" s="47">
        <v>0</v>
      </c>
      <c r="L1648" s="47" t="s">
        <v>1598</v>
      </c>
    </row>
    <row r="1649" spans="1:12" x14ac:dyDescent="0.35">
      <c r="A1649" s="47">
        <v>1</v>
      </c>
      <c r="B1649" s="47">
        <v>2106</v>
      </c>
      <c r="C1649" s="47" t="s">
        <v>401</v>
      </c>
      <c r="D1649" s="48">
        <v>45544</v>
      </c>
      <c r="E1649" s="48">
        <v>45544</v>
      </c>
      <c r="F1649" s="47">
        <v>7</v>
      </c>
      <c r="G1649" s="49">
        <v>0</v>
      </c>
      <c r="H1649" s="48">
        <v>45550</v>
      </c>
      <c r="I1649" s="47" t="s">
        <v>1600</v>
      </c>
      <c r="J1649" s="47" t="s">
        <v>1599</v>
      </c>
      <c r="K1649" s="47">
        <v>0</v>
      </c>
      <c r="L1649" s="47" t="s">
        <v>1598</v>
      </c>
    </row>
    <row r="1650" spans="1:12" x14ac:dyDescent="0.35">
      <c r="A1650" s="47">
        <v>1</v>
      </c>
      <c r="B1650" s="47">
        <v>4105</v>
      </c>
      <c r="C1650" s="47" t="s">
        <v>1105</v>
      </c>
      <c r="D1650" s="48">
        <v>45550</v>
      </c>
      <c r="E1650" s="48">
        <v>45550</v>
      </c>
      <c r="F1650" s="47">
        <v>1</v>
      </c>
      <c r="G1650" s="49">
        <v>0</v>
      </c>
      <c r="H1650" s="48">
        <v>45550</v>
      </c>
      <c r="I1650" s="47" t="s">
        <v>1600</v>
      </c>
      <c r="J1650" s="47" t="s">
        <v>1599</v>
      </c>
      <c r="L1650" s="47" t="s">
        <v>1598</v>
      </c>
    </row>
    <row r="1651" spans="1:12" x14ac:dyDescent="0.35">
      <c r="A1651" s="47">
        <v>1</v>
      </c>
      <c r="B1651" s="47">
        <v>2506</v>
      </c>
      <c r="C1651" s="47" t="s">
        <v>667</v>
      </c>
      <c r="D1651" s="48">
        <v>45550</v>
      </c>
      <c r="E1651" s="48">
        <v>45550</v>
      </c>
      <c r="F1651" s="47">
        <v>1</v>
      </c>
      <c r="G1651" s="49">
        <v>0</v>
      </c>
      <c r="H1651" s="48">
        <v>45550</v>
      </c>
      <c r="I1651" s="47" t="s">
        <v>1600</v>
      </c>
      <c r="J1651" s="47" t="s">
        <v>1599</v>
      </c>
      <c r="L1651" s="47" t="s">
        <v>1598</v>
      </c>
    </row>
    <row r="1652" spans="1:12" x14ac:dyDescent="0.35">
      <c r="A1652" s="47">
        <v>1</v>
      </c>
      <c r="B1652" s="47">
        <v>2109</v>
      </c>
      <c r="C1652" s="47" t="s">
        <v>404</v>
      </c>
      <c r="D1652" s="48">
        <v>45550</v>
      </c>
      <c r="E1652" s="48">
        <v>45550</v>
      </c>
      <c r="F1652" s="47">
        <v>1</v>
      </c>
      <c r="G1652" s="49">
        <v>0</v>
      </c>
      <c r="H1652" s="48">
        <v>45550</v>
      </c>
      <c r="I1652" s="47" t="s">
        <v>1601</v>
      </c>
      <c r="J1652" s="47" t="s">
        <v>1599</v>
      </c>
      <c r="L1652" s="47" t="s">
        <v>1598</v>
      </c>
    </row>
    <row r="1653" spans="1:12" x14ac:dyDescent="0.35">
      <c r="A1653" s="47">
        <v>1</v>
      </c>
      <c r="B1653" s="47">
        <v>1406</v>
      </c>
      <c r="C1653" s="47" t="s">
        <v>249</v>
      </c>
      <c r="D1653" s="48">
        <v>45558</v>
      </c>
      <c r="E1653" s="48">
        <v>45558</v>
      </c>
      <c r="F1653" s="47">
        <v>1</v>
      </c>
      <c r="G1653" s="49">
        <v>0</v>
      </c>
      <c r="H1653" s="48">
        <v>45558</v>
      </c>
      <c r="I1653" s="47" t="s">
        <v>1604</v>
      </c>
      <c r="J1653" s="47" t="s">
        <v>1603</v>
      </c>
      <c r="K1653" s="47">
        <v>0</v>
      </c>
      <c r="L1653" s="47" t="s">
        <v>1598</v>
      </c>
    </row>
    <row r="1654" spans="1:12" x14ac:dyDescent="0.35">
      <c r="A1654" s="47">
        <v>1</v>
      </c>
      <c r="B1654" s="47">
        <v>3134</v>
      </c>
      <c r="C1654" s="47" t="s">
        <v>998</v>
      </c>
      <c r="D1654" s="48">
        <v>45558</v>
      </c>
      <c r="E1654" s="48">
        <v>45558</v>
      </c>
      <c r="F1654" s="47">
        <v>1</v>
      </c>
      <c r="G1654" s="49">
        <v>0</v>
      </c>
      <c r="H1654" s="48">
        <v>45558</v>
      </c>
      <c r="I1654" s="47" t="s">
        <v>1604</v>
      </c>
      <c r="J1654" s="47" t="s">
        <v>1603</v>
      </c>
      <c r="K1654" s="47">
        <v>0</v>
      </c>
      <c r="L1654" s="47" t="s">
        <v>1598</v>
      </c>
    </row>
    <row r="1655" spans="1:12" x14ac:dyDescent="0.35">
      <c r="A1655" s="47">
        <v>1</v>
      </c>
      <c r="B1655" s="47">
        <v>1106</v>
      </c>
      <c r="C1655" s="47" t="s">
        <v>50</v>
      </c>
      <c r="D1655" s="48">
        <v>45558</v>
      </c>
      <c r="E1655" s="48">
        <v>45558</v>
      </c>
      <c r="F1655" s="47">
        <v>2</v>
      </c>
      <c r="G1655" s="49">
        <v>0</v>
      </c>
      <c r="H1655" s="48">
        <v>45559</v>
      </c>
      <c r="I1655" s="47" t="s">
        <v>1601</v>
      </c>
      <c r="J1655" s="47" t="s">
        <v>1603</v>
      </c>
      <c r="K1655" s="47">
        <v>0</v>
      </c>
      <c r="L1655" s="47" t="s">
        <v>1598</v>
      </c>
    </row>
    <row r="1656" spans="1:12" x14ac:dyDescent="0.35">
      <c r="A1656" s="47">
        <v>1</v>
      </c>
      <c r="B1656" s="47">
        <v>1109</v>
      </c>
      <c r="C1656" s="47" t="s">
        <v>55</v>
      </c>
      <c r="D1656" s="48">
        <v>45558</v>
      </c>
      <c r="E1656" s="48">
        <v>45558</v>
      </c>
      <c r="F1656" s="47">
        <v>1</v>
      </c>
      <c r="G1656" s="49">
        <v>0</v>
      </c>
      <c r="H1656" s="48">
        <v>45558</v>
      </c>
      <c r="I1656" s="47" t="s">
        <v>1601</v>
      </c>
      <c r="J1656" s="47" t="s">
        <v>1603</v>
      </c>
      <c r="K1656" s="47">
        <v>0</v>
      </c>
      <c r="L1656" s="47" t="s">
        <v>1598</v>
      </c>
    </row>
    <row r="1657" spans="1:12" x14ac:dyDescent="0.35">
      <c r="A1657" s="47">
        <v>1</v>
      </c>
      <c r="B1657" s="47">
        <v>1132</v>
      </c>
      <c r="C1657" s="47" t="s">
        <v>76</v>
      </c>
      <c r="D1657" s="48">
        <v>45558</v>
      </c>
      <c r="E1657" s="48">
        <v>45558</v>
      </c>
      <c r="F1657" s="47">
        <v>1</v>
      </c>
      <c r="G1657" s="49">
        <v>0</v>
      </c>
      <c r="H1657" s="48">
        <v>45558</v>
      </c>
      <c r="I1657" s="47" t="s">
        <v>1601</v>
      </c>
      <c r="J1657" s="47" t="s">
        <v>1603</v>
      </c>
      <c r="K1657" s="47">
        <v>0</v>
      </c>
      <c r="L1657" s="47" t="s">
        <v>1598</v>
      </c>
    </row>
    <row r="1658" spans="1:12" x14ac:dyDescent="0.35">
      <c r="A1658" s="47">
        <v>1</v>
      </c>
      <c r="B1658" s="47">
        <v>1136</v>
      </c>
      <c r="C1658" s="47" t="s">
        <v>81</v>
      </c>
      <c r="D1658" s="48">
        <v>45558</v>
      </c>
      <c r="E1658" s="48">
        <v>45558</v>
      </c>
      <c r="F1658" s="47">
        <v>1</v>
      </c>
      <c r="G1658" s="49">
        <v>0</v>
      </c>
      <c r="H1658" s="48">
        <v>45558</v>
      </c>
      <c r="I1658" s="47" t="s">
        <v>1601</v>
      </c>
      <c r="J1658" s="47" t="s">
        <v>1603</v>
      </c>
      <c r="K1658" s="47">
        <v>0</v>
      </c>
      <c r="L1658" s="47" t="s">
        <v>1598</v>
      </c>
    </row>
    <row r="1659" spans="1:12" x14ac:dyDescent="0.35">
      <c r="A1659" s="47">
        <v>1</v>
      </c>
      <c r="B1659" s="47">
        <v>1170</v>
      </c>
      <c r="C1659" s="47" t="s">
        <v>115</v>
      </c>
      <c r="D1659" s="48">
        <v>45558</v>
      </c>
      <c r="E1659" s="48">
        <v>45558</v>
      </c>
      <c r="F1659" s="47">
        <v>1</v>
      </c>
      <c r="G1659" s="49">
        <v>0</v>
      </c>
      <c r="H1659" s="48">
        <v>45558</v>
      </c>
      <c r="I1659" s="47" t="s">
        <v>1601</v>
      </c>
      <c r="J1659" s="47" t="s">
        <v>1603</v>
      </c>
      <c r="K1659" s="47">
        <v>0</v>
      </c>
      <c r="L1659" s="47" t="s">
        <v>1598</v>
      </c>
    </row>
    <row r="1660" spans="1:12" x14ac:dyDescent="0.35">
      <c r="A1660" s="47">
        <v>1</v>
      </c>
      <c r="B1660" s="47">
        <v>1177</v>
      </c>
      <c r="C1660" s="47" t="s">
        <v>120</v>
      </c>
      <c r="D1660" s="48">
        <v>45558</v>
      </c>
      <c r="E1660" s="48">
        <v>45558</v>
      </c>
      <c r="F1660" s="47">
        <v>1</v>
      </c>
      <c r="G1660" s="49">
        <v>0</v>
      </c>
      <c r="H1660" s="48">
        <v>45558</v>
      </c>
      <c r="I1660" s="47" t="s">
        <v>1601</v>
      </c>
      <c r="J1660" s="47" t="s">
        <v>1603</v>
      </c>
      <c r="K1660" s="47">
        <v>0</v>
      </c>
      <c r="L1660" s="47" t="s">
        <v>1598</v>
      </c>
    </row>
    <row r="1661" spans="1:12" x14ac:dyDescent="0.35">
      <c r="A1661" s="47">
        <v>1</v>
      </c>
      <c r="B1661" s="47">
        <v>1181</v>
      </c>
      <c r="C1661" s="47" t="s">
        <v>126</v>
      </c>
      <c r="D1661" s="48">
        <v>45558</v>
      </c>
      <c r="E1661" s="48">
        <v>45558</v>
      </c>
      <c r="F1661" s="47">
        <v>1</v>
      </c>
      <c r="G1661" s="49">
        <v>0</v>
      </c>
      <c r="H1661" s="48">
        <v>45558</v>
      </c>
      <c r="I1661" s="47" t="s">
        <v>1601</v>
      </c>
      <c r="J1661" s="47" t="s">
        <v>1603</v>
      </c>
      <c r="K1661" s="47">
        <v>0</v>
      </c>
      <c r="L1661" s="47" t="s">
        <v>1598</v>
      </c>
    </row>
    <row r="1662" spans="1:12" x14ac:dyDescent="0.35">
      <c r="A1662" s="47">
        <v>1</v>
      </c>
      <c r="B1662" s="47">
        <v>1211</v>
      </c>
      <c r="C1662" s="47" t="s">
        <v>167</v>
      </c>
      <c r="D1662" s="48">
        <v>45558</v>
      </c>
      <c r="E1662" s="48">
        <v>45558</v>
      </c>
      <c r="F1662" s="47">
        <v>1</v>
      </c>
      <c r="G1662" s="49">
        <v>0</v>
      </c>
      <c r="H1662" s="48">
        <v>45558</v>
      </c>
      <c r="I1662" s="47" t="s">
        <v>1601</v>
      </c>
      <c r="J1662" s="47" t="s">
        <v>1603</v>
      </c>
      <c r="K1662" s="47">
        <v>0</v>
      </c>
      <c r="L1662" s="47" t="s">
        <v>1598</v>
      </c>
    </row>
    <row r="1663" spans="1:12" x14ac:dyDescent="0.35">
      <c r="A1663" s="47">
        <v>1</v>
      </c>
      <c r="B1663" s="47">
        <v>1212</v>
      </c>
      <c r="C1663" s="47" t="s">
        <v>1568</v>
      </c>
      <c r="D1663" s="48">
        <v>45558</v>
      </c>
      <c r="E1663" s="48">
        <v>45558</v>
      </c>
      <c r="F1663" s="47">
        <v>1</v>
      </c>
      <c r="G1663" s="49">
        <v>0</v>
      </c>
      <c r="H1663" s="48">
        <v>45558</v>
      </c>
      <c r="I1663" s="47" t="s">
        <v>1601</v>
      </c>
      <c r="J1663" s="47" t="s">
        <v>1603</v>
      </c>
      <c r="K1663" s="47">
        <v>0</v>
      </c>
      <c r="L1663" s="47" t="s">
        <v>1598</v>
      </c>
    </row>
    <row r="1664" spans="1:12" x14ac:dyDescent="0.35">
      <c r="A1664" s="47">
        <v>1</v>
      </c>
      <c r="B1664" s="47">
        <v>1215</v>
      </c>
      <c r="C1664" s="47" t="s">
        <v>1567</v>
      </c>
      <c r="D1664" s="48">
        <v>45558</v>
      </c>
      <c r="E1664" s="48">
        <v>45558</v>
      </c>
      <c r="F1664" s="47">
        <v>1</v>
      </c>
      <c r="G1664" s="49">
        <v>0</v>
      </c>
      <c r="H1664" s="48">
        <v>45558</v>
      </c>
      <c r="I1664" s="47" t="s">
        <v>1601</v>
      </c>
      <c r="J1664" s="47" t="s">
        <v>1603</v>
      </c>
      <c r="K1664" s="47">
        <v>0</v>
      </c>
      <c r="L1664" s="47" t="s">
        <v>1598</v>
      </c>
    </row>
    <row r="1665" spans="1:12" x14ac:dyDescent="0.35">
      <c r="A1665" s="47">
        <v>1</v>
      </c>
      <c r="B1665" s="47">
        <v>1226</v>
      </c>
      <c r="C1665" s="47" t="s">
        <v>1391</v>
      </c>
      <c r="D1665" s="48">
        <v>45558</v>
      </c>
      <c r="E1665" s="48">
        <v>45558</v>
      </c>
      <c r="F1665" s="47">
        <v>1</v>
      </c>
      <c r="G1665" s="49">
        <v>0</v>
      </c>
      <c r="H1665" s="48">
        <v>45558</v>
      </c>
      <c r="I1665" s="47" t="s">
        <v>1601</v>
      </c>
      <c r="J1665" s="47" t="s">
        <v>1603</v>
      </c>
      <c r="K1665" s="47">
        <v>0</v>
      </c>
      <c r="L1665" s="47" t="s">
        <v>1598</v>
      </c>
    </row>
    <row r="1666" spans="1:12" x14ac:dyDescent="0.35">
      <c r="A1666" s="47">
        <v>1</v>
      </c>
      <c r="B1666" s="47">
        <v>1229</v>
      </c>
      <c r="C1666" s="47" t="s">
        <v>1394</v>
      </c>
      <c r="D1666" s="48">
        <v>45558</v>
      </c>
      <c r="E1666" s="48">
        <v>45558</v>
      </c>
      <c r="F1666" s="47">
        <v>1</v>
      </c>
      <c r="G1666" s="49">
        <v>0</v>
      </c>
      <c r="H1666" s="48">
        <v>45558</v>
      </c>
      <c r="I1666" s="47" t="s">
        <v>1601</v>
      </c>
      <c r="J1666" s="47" t="s">
        <v>1603</v>
      </c>
      <c r="K1666" s="47">
        <v>0</v>
      </c>
      <c r="L1666" s="47" t="s">
        <v>1598</v>
      </c>
    </row>
    <row r="1667" spans="1:12" x14ac:dyDescent="0.35">
      <c r="A1667" s="47">
        <v>1</v>
      </c>
      <c r="B1667" s="47">
        <v>1423</v>
      </c>
      <c r="C1667" s="47" t="s">
        <v>1566</v>
      </c>
      <c r="D1667" s="48">
        <v>45558</v>
      </c>
      <c r="E1667" s="48">
        <v>45558</v>
      </c>
      <c r="F1667" s="47">
        <v>1</v>
      </c>
      <c r="G1667" s="49">
        <v>0</v>
      </c>
      <c r="H1667" s="48">
        <v>45558</v>
      </c>
      <c r="I1667" s="47" t="s">
        <v>1601</v>
      </c>
      <c r="J1667" s="47" t="s">
        <v>1603</v>
      </c>
      <c r="K1667" s="47">
        <v>0</v>
      </c>
      <c r="L1667" s="47" t="s">
        <v>1598</v>
      </c>
    </row>
    <row r="1668" spans="1:12" x14ac:dyDescent="0.35">
      <c r="A1668" s="47">
        <v>1</v>
      </c>
      <c r="B1668" s="47">
        <v>1432</v>
      </c>
      <c r="C1668" s="47" t="s">
        <v>1407</v>
      </c>
      <c r="D1668" s="48">
        <v>45558</v>
      </c>
      <c r="E1668" s="48">
        <v>45558</v>
      </c>
      <c r="F1668" s="47">
        <v>1</v>
      </c>
      <c r="G1668" s="49">
        <v>0</v>
      </c>
      <c r="H1668" s="48">
        <v>45558</v>
      </c>
      <c r="I1668" s="47" t="s">
        <v>1601</v>
      </c>
      <c r="J1668" s="47" t="s">
        <v>1603</v>
      </c>
      <c r="K1668" s="47">
        <v>0</v>
      </c>
      <c r="L1668" s="47" t="s">
        <v>1598</v>
      </c>
    </row>
    <row r="1669" spans="1:12" x14ac:dyDescent="0.35">
      <c r="A1669" s="47">
        <v>1</v>
      </c>
      <c r="B1669" s="47">
        <v>3174</v>
      </c>
      <c r="C1669" s="47" t="s">
        <v>1034</v>
      </c>
      <c r="D1669" s="48">
        <v>45558</v>
      </c>
      <c r="E1669" s="48">
        <v>45558</v>
      </c>
      <c r="F1669" s="47">
        <v>1</v>
      </c>
      <c r="G1669" s="49">
        <v>0</v>
      </c>
      <c r="H1669" s="48">
        <v>45558</v>
      </c>
      <c r="I1669" s="47" t="s">
        <v>1601</v>
      </c>
      <c r="J1669" s="47" t="s">
        <v>1603</v>
      </c>
      <c r="K1669" s="47">
        <v>0</v>
      </c>
      <c r="L1669" s="47" t="s">
        <v>1598</v>
      </c>
    </row>
    <row r="1670" spans="1:12" x14ac:dyDescent="0.35">
      <c r="A1670" s="47">
        <v>1</v>
      </c>
      <c r="B1670" s="47">
        <v>1125</v>
      </c>
      <c r="C1670" s="47" t="s">
        <v>71</v>
      </c>
      <c r="D1670" s="48">
        <v>45558</v>
      </c>
      <c r="E1670" s="48">
        <v>45558</v>
      </c>
      <c r="F1670" s="47">
        <v>1</v>
      </c>
      <c r="G1670" s="49">
        <v>0</v>
      </c>
      <c r="H1670" s="48">
        <v>45558</v>
      </c>
      <c r="I1670" s="47" t="s">
        <v>1600</v>
      </c>
      <c r="J1670" s="47" t="s">
        <v>1603</v>
      </c>
      <c r="K1670" s="47">
        <v>0</v>
      </c>
      <c r="L1670" s="47" t="s">
        <v>1598</v>
      </c>
    </row>
    <row r="1671" spans="1:12" x14ac:dyDescent="0.35">
      <c r="A1671" s="47">
        <v>1</v>
      </c>
      <c r="B1671" s="47">
        <v>1150</v>
      </c>
      <c r="C1671" s="47" t="s">
        <v>95</v>
      </c>
      <c r="D1671" s="48">
        <v>45558</v>
      </c>
      <c r="E1671" s="48">
        <v>45558</v>
      </c>
      <c r="F1671" s="47">
        <v>1</v>
      </c>
      <c r="G1671" s="49">
        <v>0</v>
      </c>
      <c r="H1671" s="48">
        <v>45558</v>
      </c>
      <c r="I1671" s="47" t="s">
        <v>1600</v>
      </c>
      <c r="J1671" s="47" t="s">
        <v>1603</v>
      </c>
      <c r="K1671" s="47">
        <v>0</v>
      </c>
      <c r="L1671" s="47" t="s">
        <v>1598</v>
      </c>
    </row>
    <row r="1672" spans="1:12" x14ac:dyDescent="0.35">
      <c r="A1672" s="47">
        <v>1</v>
      </c>
      <c r="B1672" s="47">
        <v>1163</v>
      </c>
      <c r="C1672" s="47" t="s">
        <v>107</v>
      </c>
      <c r="D1672" s="48">
        <v>45558</v>
      </c>
      <c r="E1672" s="48">
        <v>45558</v>
      </c>
      <c r="F1672" s="47">
        <v>1</v>
      </c>
      <c r="G1672" s="49">
        <v>0</v>
      </c>
      <c r="H1672" s="48">
        <v>45558</v>
      </c>
      <c r="I1672" s="47" t="s">
        <v>1600</v>
      </c>
      <c r="J1672" s="47" t="s">
        <v>1603</v>
      </c>
      <c r="K1672" s="47">
        <v>0</v>
      </c>
      <c r="L1672" s="47" t="s">
        <v>1598</v>
      </c>
    </row>
    <row r="1673" spans="1:12" x14ac:dyDescent="0.35">
      <c r="A1673" s="47">
        <v>1</v>
      </c>
      <c r="B1673" s="47">
        <v>1186</v>
      </c>
      <c r="C1673" s="47" t="s">
        <v>133</v>
      </c>
      <c r="D1673" s="48">
        <v>45558</v>
      </c>
      <c r="E1673" s="48">
        <v>45558</v>
      </c>
      <c r="F1673" s="47">
        <v>3</v>
      </c>
      <c r="G1673" s="49">
        <v>0</v>
      </c>
      <c r="H1673" s="48">
        <v>45560</v>
      </c>
      <c r="I1673" s="47" t="s">
        <v>1600</v>
      </c>
      <c r="J1673" s="47" t="s">
        <v>1603</v>
      </c>
      <c r="K1673" s="47">
        <v>0</v>
      </c>
      <c r="L1673" s="47" t="s">
        <v>1598</v>
      </c>
    </row>
    <row r="1674" spans="1:12" x14ac:dyDescent="0.35">
      <c r="A1674" s="47">
        <v>1</v>
      </c>
      <c r="B1674" s="47">
        <v>1196</v>
      </c>
      <c r="C1674" s="47" t="s">
        <v>146</v>
      </c>
      <c r="D1674" s="48">
        <v>45558</v>
      </c>
      <c r="E1674" s="48">
        <v>45558</v>
      </c>
      <c r="F1674" s="47">
        <v>1</v>
      </c>
      <c r="G1674" s="49">
        <v>0</v>
      </c>
      <c r="H1674" s="48">
        <v>45558</v>
      </c>
      <c r="I1674" s="47" t="s">
        <v>1600</v>
      </c>
      <c r="J1674" s="47" t="s">
        <v>1603</v>
      </c>
      <c r="K1674" s="47">
        <v>0</v>
      </c>
      <c r="L1674" s="47" t="s">
        <v>1598</v>
      </c>
    </row>
    <row r="1675" spans="1:12" x14ac:dyDescent="0.35">
      <c r="A1675" s="47">
        <v>1</v>
      </c>
      <c r="B1675" s="47">
        <v>1220</v>
      </c>
      <c r="C1675" s="47" t="s">
        <v>182</v>
      </c>
      <c r="D1675" s="48">
        <v>45558</v>
      </c>
      <c r="E1675" s="48">
        <v>45558</v>
      </c>
      <c r="F1675" s="47">
        <v>2</v>
      </c>
      <c r="G1675" s="49">
        <v>0</v>
      </c>
      <c r="H1675" s="48">
        <v>45559</v>
      </c>
      <c r="I1675" s="47" t="s">
        <v>1600</v>
      </c>
      <c r="J1675" s="47" t="s">
        <v>1603</v>
      </c>
      <c r="K1675" s="47">
        <v>0</v>
      </c>
      <c r="L1675" s="47" t="s">
        <v>1598</v>
      </c>
    </row>
    <row r="1676" spans="1:12" x14ac:dyDescent="0.35">
      <c r="A1676" s="47">
        <v>1</v>
      </c>
      <c r="B1676" s="47">
        <v>1230</v>
      </c>
      <c r="C1676" s="47" t="s">
        <v>1395</v>
      </c>
      <c r="D1676" s="48">
        <v>45558</v>
      </c>
      <c r="E1676" s="48">
        <v>45558</v>
      </c>
      <c r="F1676" s="47">
        <v>1</v>
      </c>
      <c r="G1676" s="49">
        <v>0</v>
      </c>
      <c r="H1676" s="48">
        <v>45558</v>
      </c>
      <c r="I1676" s="47" t="s">
        <v>1600</v>
      </c>
      <c r="J1676" s="47" t="s">
        <v>1603</v>
      </c>
      <c r="K1676" s="47">
        <v>0</v>
      </c>
      <c r="L1676" s="47" t="s">
        <v>1598</v>
      </c>
    </row>
    <row r="1677" spans="1:12" x14ac:dyDescent="0.35">
      <c r="A1677" s="47">
        <v>1</v>
      </c>
      <c r="B1677" s="47">
        <v>1301</v>
      </c>
      <c r="C1677" s="47" t="s">
        <v>188</v>
      </c>
      <c r="D1677" s="48">
        <v>45558</v>
      </c>
      <c r="E1677" s="48">
        <v>45558</v>
      </c>
      <c r="F1677" s="47">
        <v>1</v>
      </c>
      <c r="G1677" s="49">
        <v>0</v>
      </c>
      <c r="H1677" s="48">
        <v>45558</v>
      </c>
      <c r="I1677" s="47" t="s">
        <v>1600</v>
      </c>
      <c r="J1677" s="47" t="s">
        <v>1603</v>
      </c>
      <c r="K1677" s="47">
        <v>0</v>
      </c>
      <c r="L1677" s="47" t="s">
        <v>1598</v>
      </c>
    </row>
    <row r="1678" spans="1:12" x14ac:dyDescent="0.35">
      <c r="A1678" s="47">
        <v>1</v>
      </c>
      <c r="B1678" s="47">
        <v>1324</v>
      </c>
      <c r="C1678" s="47" t="s">
        <v>217</v>
      </c>
      <c r="D1678" s="48">
        <v>45558</v>
      </c>
      <c r="E1678" s="48">
        <v>45558</v>
      </c>
      <c r="F1678" s="47">
        <v>1</v>
      </c>
      <c r="G1678" s="49">
        <v>0</v>
      </c>
      <c r="H1678" s="48">
        <v>45558</v>
      </c>
      <c r="I1678" s="47" t="s">
        <v>1600</v>
      </c>
      <c r="J1678" s="47" t="s">
        <v>1603</v>
      </c>
      <c r="K1678" s="47">
        <v>0</v>
      </c>
      <c r="L1678" s="47" t="s">
        <v>1598</v>
      </c>
    </row>
    <row r="1679" spans="1:12" x14ac:dyDescent="0.35">
      <c r="A1679" s="47">
        <v>1</v>
      </c>
      <c r="B1679" s="47">
        <v>1336</v>
      </c>
      <c r="C1679" s="47" t="s">
        <v>229</v>
      </c>
      <c r="D1679" s="48">
        <v>45558</v>
      </c>
      <c r="E1679" s="48">
        <v>45558</v>
      </c>
      <c r="F1679" s="47">
        <v>1</v>
      </c>
      <c r="G1679" s="49">
        <v>0</v>
      </c>
      <c r="H1679" s="48">
        <v>45558</v>
      </c>
      <c r="I1679" s="47" t="s">
        <v>1600</v>
      </c>
      <c r="J1679" s="47" t="s">
        <v>1603</v>
      </c>
      <c r="K1679" s="47">
        <v>0</v>
      </c>
      <c r="L1679" s="47" t="s">
        <v>1598</v>
      </c>
    </row>
    <row r="1680" spans="1:12" x14ac:dyDescent="0.35">
      <c r="A1680" s="47">
        <v>1</v>
      </c>
      <c r="B1680" s="47">
        <v>1414</v>
      </c>
      <c r="C1680" s="47" t="s">
        <v>255</v>
      </c>
      <c r="D1680" s="48">
        <v>45558</v>
      </c>
      <c r="E1680" s="48">
        <v>45558</v>
      </c>
      <c r="F1680" s="47">
        <v>4</v>
      </c>
      <c r="G1680" s="49">
        <v>0</v>
      </c>
      <c r="H1680" s="48">
        <v>45561</v>
      </c>
      <c r="I1680" s="47" t="s">
        <v>1600</v>
      </c>
      <c r="J1680" s="47" t="s">
        <v>1603</v>
      </c>
      <c r="K1680" s="47">
        <v>0</v>
      </c>
      <c r="L1680" s="47" t="s">
        <v>1598</v>
      </c>
    </row>
    <row r="1681" spans="1:12" x14ac:dyDescent="0.35">
      <c r="A1681" s="47">
        <v>1</v>
      </c>
      <c r="B1681" s="47">
        <v>3117</v>
      </c>
      <c r="C1681" s="47" t="s">
        <v>974</v>
      </c>
      <c r="D1681" s="48">
        <v>45558</v>
      </c>
      <c r="E1681" s="48">
        <v>45558</v>
      </c>
      <c r="F1681" s="47">
        <v>1</v>
      </c>
      <c r="G1681" s="49">
        <v>0</v>
      </c>
      <c r="H1681" s="48">
        <v>45558</v>
      </c>
      <c r="I1681" s="47" t="s">
        <v>1600</v>
      </c>
      <c r="J1681" s="47" t="s">
        <v>1603</v>
      </c>
      <c r="K1681" s="47">
        <v>0</v>
      </c>
      <c r="L1681" s="47" t="s">
        <v>1598</v>
      </c>
    </row>
    <row r="1682" spans="1:12" x14ac:dyDescent="0.35">
      <c r="A1682" s="47">
        <v>1</v>
      </c>
      <c r="B1682" s="47">
        <v>3125</v>
      </c>
      <c r="C1682" s="47" t="s">
        <v>984</v>
      </c>
      <c r="D1682" s="48">
        <v>45558</v>
      </c>
      <c r="E1682" s="48">
        <v>45558</v>
      </c>
      <c r="F1682" s="47">
        <v>4</v>
      </c>
      <c r="G1682" s="49">
        <v>0</v>
      </c>
      <c r="H1682" s="48">
        <v>45561</v>
      </c>
      <c r="I1682" s="47" t="s">
        <v>1600</v>
      </c>
      <c r="J1682" s="47" t="s">
        <v>1603</v>
      </c>
      <c r="K1682" s="47">
        <v>0</v>
      </c>
      <c r="L1682" s="47" t="s">
        <v>1598</v>
      </c>
    </row>
    <row r="1683" spans="1:12" x14ac:dyDescent="0.35">
      <c r="A1683" s="47">
        <v>1</v>
      </c>
      <c r="B1683" s="47">
        <v>3140</v>
      </c>
      <c r="C1683" s="47" t="s">
        <v>1005</v>
      </c>
      <c r="D1683" s="48">
        <v>45558</v>
      </c>
      <c r="E1683" s="48">
        <v>45558</v>
      </c>
      <c r="F1683" s="47">
        <v>8</v>
      </c>
      <c r="G1683" s="49">
        <v>0</v>
      </c>
      <c r="H1683" s="48">
        <v>45565</v>
      </c>
      <c r="I1683" s="47" t="s">
        <v>1600</v>
      </c>
      <c r="J1683" s="47" t="s">
        <v>1603</v>
      </c>
      <c r="K1683" s="47">
        <v>0</v>
      </c>
      <c r="L1683" s="47" t="s">
        <v>1598</v>
      </c>
    </row>
    <row r="1684" spans="1:12" x14ac:dyDescent="0.35">
      <c r="A1684" s="47">
        <v>1</v>
      </c>
      <c r="B1684" s="47">
        <v>3192</v>
      </c>
      <c r="C1684" s="47" t="s">
        <v>1051</v>
      </c>
      <c r="D1684" s="48">
        <v>45558</v>
      </c>
      <c r="E1684" s="48">
        <v>45558</v>
      </c>
      <c r="F1684" s="47">
        <v>1</v>
      </c>
      <c r="G1684" s="49">
        <v>0</v>
      </c>
      <c r="H1684" s="48">
        <v>45558</v>
      </c>
      <c r="I1684" s="47" t="s">
        <v>1600</v>
      </c>
      <c r="J1684" s="47" t="s">
        <v>1603</v>
      </c>
      <c r="K1684" s="47">
        <v>0</v>
      </c>
      <c r="L1684" s="47" t="s">
        <v>1598</v>
      </c>
    </row>
    <row r="1685" spans="1:12" x14ac:dyDescent="0.35">
      <c r="A1685" s="47">
        <v>1</v>
      </c>
      <c r="B1685" s="47">
        <v>3193</v>
      </c>
      <c r="C1685" s="47" t="s">
        <v>1052</v>
      </c>
      <c r="D1685" s="48">
        <v>45558</v>
      </c>
      <c r="E1685" s="48">
        <v>45558</v>
      </c>
      <c r="F1685" s="47">
        <v>1</v>
      </c>
      <c r="G1685" s="49">
        <v>0</v>
      </c>
      <c r="H1685" s="48">
        <v>45558</v>
      </c>
      <c r="I1685" s="47" t="s">
        <v>1600</v>
      </c>
      <c r="J1685" s="47" t="s">
        <v>1603</v>
      </c>
      <c r="K1685" s="47">
        <v>0</v>
      </c>
      <c r="L1685" s="47" t="s">
        <v>1598</v>
      </c>
    </row>
    <row r="1686" spans="1:12" x14ac:dyDescent="0.35">
      <c r="A1686" s="47">
        <v>1</v>
      </c>
      <c r="B1686" s="47">
        <v>9005</v>
      </c>
      <c r="C1686" s="47" t="s">
        <v>1347</v>
      </c>
      <c r="D1686" s="48">
        <v>45560</v>
      </c>
      <c r="E1686" s="48">
        <v>45560</v>
      </c>
      <c r="F1686" s="47">
        <v>1</v>
      </c>
      <c r="G1686" s="49">
        <v>0</v>
      </c>
      <c r="H1686" s="48">
        <v>45560</v>
      </c>
      <c r="I1686" s="47" t="s">
        <v>1600</v>
      </c>
      <c r="J1686" s="47" t="s">
        <v>1603</v>
      </c>
      <c r="L1686" s="47" t="s">
        <v>1598</v>
      </c>
    </row>
    <row r="1687" spans="1:12" x14ac:dyDescent="0.35">
      <c r="A1687" s="47">
        <v>1</v>
      </c>
      <c r="B1687" s="47">
        <v>1196</v>
      </c>
      <c r="C1687" s="47" t="s">
        <v>146</v>
      </c>
      <c r="D1687" s="48">
        <v>45562</v>
      </c>
      <c r="E1687" s="48">
        <v>45562</v>
      </c>
      <c r="F1687" s="47">
        <v>1</v>
      </c>
      <c r="G1687" s="49">
        <v>0</v>
      </c>
      <c r="H1687" s="48">
        <v>45562</v>
      </c>
      <c r="I1687" s="47" t="s">
        <v>1600</v>
      </c>
      <c r="J1687" s="47" t="s">
        <v>1603</v>
      </c>
      <c r="L1687" s="47" t="s">
        <v>1598</v>
      </c>
    </row>
    <row r="1688" spans="1:12" x14ac:dyDescent="0.35">
      <c r="A1688" s="47">
        <v>1</v>
      </c>
      <c r="B1688" s="47">
        <v>2506</v>
      </c>
      <c r="C1688" s="47" t="s">
        <v>667</v>
      </c>
      <c r="D1688" s="48">
        <v>45565</v>
      </c>
      <c r="E1688" s="48">
        <v>45565</v>
      </c>
      <c r="F1688" s="47">
        <v>1</v>
      </c>
      <c r="G1688" s="49">
        <v>0</v>
      </c>
      <c r="H1688" s="48">
        <v>45565</v>
      </c>
      <c r="I1688" s="47" t="s">
        <v>1604</v>
      </c>
      <c r="J1688" s="47" t="s">
        <v>1599</v>
      </c>
      <c r="K1688" s="47">
        <v>0</v>
      </c>
      <c r="L1688" s="47" t="s">
        <v>1598</v>
      </c>
    </row>
    <row r="1689" spans="1:12" x14ac:dyDescent="0.35">
      <c r="A1689" s="47">
        <v>1</v>
      </c>
      <c r="B1689" s="47">
        <v>3183</v>
      </c>
      <c r="C1689" s="47" t="s">
        <v>1461</v>
      </c>
      <c r="D1689" s="48">
        <v>45565</v>
      </c>
      <c r="E1689" s="48">
        <v>45565</v>
      </c>
      <c r="F1689" s="47">
        <v>1</v>
      </c>
      <c r="G1689" s="49">
        <v>0</v>
      </c>
      <c r="H1689" s="48">
        <v>45565</v>
      </c>
      <c r="I1689" s="47" t="s">
        <v>1604</v>
      </c>
      <c r="J1689" s="47" t="s">
        <v>1599</v>
      </c>
      <c r="K1689" s="47">
        <v>0</v>
      </c>
      <c r="L1689" s="47" t="s">
        <v>1598</v>
      </c>
    </row>
    <row r="1690" spans="1:12" x14ac:dyDescent="0.35">
      <c r="A1690" s="47">
        <v>1</v>
      </c>
      <c r="B1690" s="47">
        <v>4416</v>
      </c>
      <c r="C1690" s="47" t="s">
        <v>1185</v>
      </c>
      <c r="D1690" s="48">
        <v>45565</v>
      </c>
      <c r="E1690" s="48">
        <v>45565</v>
      </c>
      <c r="F1690" s="47">
        <v>1</v>
      </c>
      <c r="G1690" s="49">
        <v>0</v>
      </c>
      <c r="H1690" s="48">
        <v>45565</v>
      </c>
      <c r="I1690" s="47" t="s">
        <v>1604</v>
      </c>
      <c r="J1690" s="47" t="s">
        <v>1599</v>
      </c>
      <c r="K1690" s="47">
        <v>0</v>
      </c>
      <c r="L1690" s="47" t="s">
        <v>1598</v>
      </c>
    </row>
    <row r="1691" spans="1:12" x14ac:dyDescent="0.35">
      <c r="A1691" s="47">
        <v>1</v>
      </c>
      <c r="B1691" s="47">
        <v>2356</v>
      </c>
      <c r="C1691" s="47" t="s">
        <v>605</v>
      </c>
      <c r="D1691" s="48">
        <v>45562</v>
      </c>
      <c r="E1691" s="48">
        <v>45562</v>
      </c>
      <c r="F1691" s="47">
        <v>4</v>
      </c>
      <c r="G1691" s="49">
        <v>0</v>
      </c>
      <c r="H1691" s="48">
        <v>45565</v>
      </c>
      <c r="I1691" s="47" t="s">
        <v>1604</v>
      </c>
      <c r="J1691" s="47" t="s">
        <v>1599</v>
      </c>
      <c r="K1691" s="47">
        <v>0</v>
      </c>
      <c r="L1691" s="47" t="s">
        <v>1598</v>
      </c>
    </row>
    <row r="1692" spans="1:12" x14ac:dyDescent="0.35">
      <c r="A1692" s="47">
        <v>1</v>
      </c>
      <c r="B1692" s="47">
        <v>2010</v>
      </c>
      <c r="C1692" s="47" t="s">
        <v>288</v>
      </c>
      <c r="D1692" s="48">
        <v>45565</v>
      </c>
      <c r="E1692" s="48">
        <v>45565</v>
      </c>
      <c r="F1692" s="47">
        <v>1</v>
      </c>
      <c r="G1692" s="49">
        <v>0</v>
      </c>
      <c r="H1692" s="48">
        <v>45565</v>
      </c>
      <c r="I1692" s="47" t="s">
        <v>1601</v>
      </c>
      <c r="J1692" s="47" t="s">
        <v>1599</v>
      </c>
      <c r="K1692" s="47">
        <v>0</v>
      </c>
      <c r="L1692" s="47" t="s">
        <v>1598</v>
      </c>
    </row>
    <row r="1693" spans="1:12" x14ac:dyDescent="0.35">
      <c r="A1693" s="47">
        <v>1</v>
      </c>
      <c r="B1693" s="47">
        <v>2025</v>
      </c>
      <c r="C1693" s="47" t="s">
        <v>313</v>
      </c>
      <c r="D1693" s="48">
        <v>45565</v>
      </c>
      <c r="E1693" s="48">
        <v>45565</v>
      </c>
      <c r="F1693" s="47">
        <v>1</v>
      </c>
      <c r="G1693" s="49">
        <v>0</v>
      </c>
      <c r="H1693" s="48">
        <v>45565</v>
      </c>
      <c r="I1693" s="47" t="s">
        <v>1601</v>
      </c>
      <c r="J1693" s="47" t="s">
        <v>1599</v>
      </c>
      <c r="K1693" s="47">
        <v>0</v>
      </c>
      <c r="L1693" s="47" t="s">
        <v>1598</v>
      </c>
    </row>
    <row r="1694" spans="1:12" x14ac:dyDescent="0.35">
      <c r="A1694" s="47">
        <v>1</v>
      </c>
      <c r="B1694" s="47">
        <v>2036</v>
      </c>
      <c r="C1694" s="47" t="s">
        <v>323</v>
      </c>
      <c r="D1694" s="48">
        <v>45565</v>
      </c>
      <c r="E1694" s="48">
        <v>45565</v>
      </c>
      <c r="F1694" s="47">
        <v>1</v>
      </c>
      <c r="G1694" s="49">
        <v>0</v>
      </c>
      <c r="H1694" s="48">
        <v>45565</v>
      </c>
      <c r="I1694" s="47" t="s">
        <v>1601</v>
      </c>
      <c r="J1694" s="47" t="s">
        <v>1599</v>
      </c>
      <c r="K1694" s="47">
        <v>0</v>
      </c>
      <c r="L1694" s="47" t="s">
        <v>1598</v>
      </c>
    </row>
    <row r="1695" spans="1:12" x14ac:dyDescent="0.35">
      <c r="A1695" s="47">
        <v>1</v>
      </c>
      <c r="B1695" s="47">
        <v>2054</v>
      </c>
      <c r="C1695" s="47" t="s">
        <v>344</v>
      </c>
      <c r="D1695" s="48">
        <v>45565</v>
      </c>
      <c r="E1695" s="48">
        <v>45565</v>
      </c>
      <c r="F1695" s="47">
        <v>1</v>
      </c>
      <c r="G1695" s="49">
        <v>0</v>
      </c>
      <c r="H1695" s="48">
        <v>45565</v>
      </c>
      <c r="I1695" s="47" t="s">
        <v>1601</v>
      </c>
      <c r="J1695" s="47" t="s">
        <v>1599</v>
      </c>
      <c r="K1695" s="47">
        <v>0</v>
      </c>
      <c r="L1695" s="47" t="s">
        <v>1598</v>
      </c>
    </row>
    <row r="1696" spans="1:12" x14ac:dyDescent="0.35">
      <c r="A1696" s="47">
        <v>1</v>
      </c>
      <c r="B1696" s="47">
        <v>2056</v>
      </c>
      <c r="C1696" s="47" t="s">
        <v>346</v>
      </c>
      <c r="D1696" s="48">
        <v>45565</v>
      </c>
      <c r="E1696" s="48">
        <v>45565</v>
      </c>
      <c r="F1696" s="47">
        <v>1</v>
      </c>
      <c r="G1696" s="49">
        <v>0</v>
      </c>
      <c r="H1696" s="48">
        <v>45565</v>
      </c>
      <c r="I1696" s="47" t="s">
        <v>1601</v>
      </c>
      <c r="J1696" s="47" t="s">
        <v>1599</v>
      </c>
      <c r="K1696" s="47">
        <v>0</v>
      </c>
      <c r="L1696" s="47" t="s">
        <v>1598</v>
      </c>
    </row>
    <row r="1697" spans="1:12" x14ac:dyDescent="0.35">
      <c r="A1697" s="47">
        <v>1</v>
      </c>
      <c r="B1697" s="47">
        <v>2120</v>
      </c>
      <c r="C1697" s="47" t="s">
        <v>414</v>
      </c>
      <c r="D1697" s="48">
        <v>45565</v>
      </c>
      <c r="E1697" s="48">
        <v>45565</v>
      </c>
      <c r="F1697" s="47">
        <v>1</v>
      </c>
      <c r="G1697" s="49">
        <v>0</v>
      </c>
      <c r="H1697" s="48">
        <v>45565</v>
      </c>
      <c r="I1697" s="47" t="s">
        <v>1601</v>
      </c>
      <c r="J1697" s="47" t="s">
        <v>1599</v>
      </c>
      <c r="K1697" s="47">
        <v>0</v>
      </c>
      <c r="L1697" s="47" t="s">
        <v>1598</v>
      </c>
    </row>
    <row r="1698" spans="1:12" x14ac:dyDescent="0.35">
      <c r="A1698" s="47">
        <v>1</v>
      </c>
      <c r="B1698" s="47">
        <v>2139</v>
      </c>
      <c r="C1698" s="47" t="s">
        <v>434</v>
      </c>
      <c r="D1698" s="48">
        <v>45565</v>
      </c>
      <c r="E1698" s="48">
        <v>45565</v>
      </c>
      <c r="F1698" s="47">
        <v>1</v>
      </c>
      <c r="G1698" s="49">
        <v>0</v>
      </c>
      <c r="H1698" s="48">
        <v>45565</v>
      </c>
      <c r="I1698" s="47" t="s">
        <v>1601</v>
      </c>
      <c r="J1698" s="47" t="s">
        <v>1599</v>
      </c>
      <c r="K1698" s="47">
        <v>0</v>
      </c>
      <c r="L1698" s="47" t="s">
        <v>1598</v>
      </c>
    </row>
    <row r="1699" spans="1:12" x14ac:dyDescent="0.35">
      <c r="A1699" s="47">
        <v>1</v>
      </c>
      <c r="B1699" s="47">
        <v>2148</v>
      </c>
      <c r="C1699" s="47" t="s">
        <v>444</v>
      </c>
      <c r="D1699" s="48">
        <v>45565</v>
      </c>
      <c r="E1699" s="48">
        <v>45565</v>
      </c>
      <c r="F1699" s="47">
        <v>1</v>
      </c>
      <c r="G1699" s="49">
        <v>0</v>
      </c>
      <c r="H1699" s="48">
        <v>45565</v>
      </c>
      <c r="I1699" s="47" t="s">
        <v>1601</v>
      </c>
      <c r="J1699" s="47" t="s">
        <v>1599</v>
      </c>
      <c r="K1699" s="47">
        <v>0</v>
      </c>
      <c r="L1699" s="47" t="s">
        <v>1598</v>
      </c>
    </row>
    <row r="1700" spans="1:12" x14ac:dyDescent="0.35">
      <c r="A1700" s="47">
        <v>1</v>
      </c>
      <c r="B1700" s="47">
        <v>2165</v>
      </c>
      <c r="C1700" s="47" t="s">
        <v>463</v>
      </c>
      <c r="D1700" s="48">
        <v>45564</v>
      </c>
      <c r="E1700" s="48">
        <v>45564</v>
      </c>
      <c r="F1700" s="47">
        <v>1</v>
      </c>
      <c r="G1700" s="49">
        <v>0</v>
      </c>
      <c r="H1700" s="48">
        <v>45564</v>
      </c>
      <c r="I1700" s="47" t="s">
        <v>1601</v>
      </c>
      <c r="J1700" s="47" t="s">
        <v>1599</v>
      </c>
      <c r="K1700" s="47">
        <v>0</v>
      </c>
      <c r="L1700" s="47" t="s">
        <v>1598</v>
      </c>
    </row>
    <row r="1701" spans="1:12" x14ac:dyDescent="0.35">
      <c r="A1701" s="47">
        <v>1</v>
      </c>
      <c r="B1701" s="47">
        <v>2286</v>
      </c>
      <c r="C1701" s="47" t="s">
        <v>541</v>
      </c>
      <c r="D1701" s="48">
        <v>45565</v>
      </c>
      <c r="E1701" s="48">
        <v>45565</v>
      </c>
      <c r="F1701" s="47">
        <v>1</v>
      </c>
      <c r="G1701" s="49">
        <v>0</v>
      </c>
      <c r="H1701" s="48">
        <v>45565</v>
      </c>
      <c r="I1701" s="47" t="s">
        <v>1601</v>
      </c>
      <c r="J1701" s="47" t="s">
        <v>1599</v>
      </c>
      <c r="K1701" s="47">
        <v>0</v>
      </c>
      <c r="L1701" s="47" t="s">
        <v>1598</v>
      </c>
    </row>
    <row r="1702" spans="1:12" x14ac:dyDescent="0.35">
      <c r="A1702" s="47">
        <v>1</v>
      </c>
      <c r="B1702" s="47">
        <v>2293</v>
      </c>
      <c r="C1702" s="47" t="s">
        <v>548</v>
      </c>
      <c r="D1702" s="48">
        <v>45565</v>
      </c>
      <c r="E1702" s="48">
        <v>45565</v>
      </c>
      <c r="F1702" s="47">
        <v>1</v>
      </c>
      <c r="G1702" s="49">
        <v>0</v>
      </c>
      <c r="H1702" s="48">
        <v>45565</v>
      </c>
      <c r="I1702" s="47" t="s">
        <v>1601</v>
      </c>
      <c r="J1702" s="47" t="s">
        <v>1599</v>
      </c>
      <c r="K1702" s="47">
        <v>0</v>
      </c>
      <c r="L1702" s="47" t="s">
        <v>1598</v>
      </c>
    </row>
    <row r="1703" spans="1:12" x14ac:dyDescent="0.35">
      <c r="A1703" s="47">
        <v>1</v>
      </c>
      <c r="B1703" s="47">
        <v>2301</v>
      </c>
      <c r="C1703" s="47" t="s">
        <v>557</v>
      </c>
      <c r="D1703" s="48">
        <v>45565</v>
      </c>
      <c r="E1703" s="48">
        <v>45565</v>
      </c>
      <c r="F1703" s="47">
        <v>1</v>
      </c>
      <c r="G1703" s="49">
        <v>0</v>
      </c>
      <c r="H1703" s="48">
        <v>45565</v>
      </c>
      <c r="I1703" s="47" t="s">
        <v>1601</v>
      </c>
      <c r="J1703" s="47" t="s">
        <v>1599</v>
      </c>
      <c r="K1703" s="47">
        <v>0</v>
      </c>
      <c r="L1703" s="47" t="s">
        <v>1598</v>
      </c>
    </row>
    <row r="1704" spans="1:12" x14ac:dyDescent="0.35">
      <c r="A1704" s="47">
        <v>1</v>
      </c>
      <c r="B1704" s="47">
        <v>2303</v>
      </c>
      <c r="C1704" s="47" t="s">
        <v>558</v>
      </c>
      <c r="D1704" s="48">
        <v>45565</v>
      </c>
      <c r="E1704" s="48">
        <v>45565</v>
      </c>
      <c r="F1704" s="47">
        <v>1</v>
      </c>
      <c r="G1704" s="49">
        <v>0</v>
      </c>
      <c r="H1704" s="48">
        <v>45565</v>
      </c>
      <c r="I1704" s="47" t="s">
        <v>1601</v>
      </c>
      <c r="J1704" s="47" t="s">
        <v>1599</v>
      </c>
      <c r="K1704" s="47">
        <v>0</v>
      </c>
      <c r="L1704" s="47" t="s">
        <v>1598</v>
      </c>
    </row>
    <row r="1705" spans="1:12" x14ac:dyDescent="0.35">
      <c r="A1705" s="47">
        <v>1</v>
      </c>
      <c r="B1705" s="47">
        <v>2313</v>
      </c>
      <c r="C1705" s="47" t="s">
        <v>567</v>
      </c>
      <c r="D1705" s="48">
        <v>45565</v>
      </c>
      <c r="E1705" s="48">
        <v>45565</v>
      </c>
      <c r="F1705" s="47">
        <v>1</v>
      </c>
      <c r="G1705" s="49">
        <v>0</v>
      </c>
      <c r="H1705" s="48">
        <v>45565</v>
      </c>
      <c r="I1705" s="47" t="s">
        <v>1601</v>
      </c>
      <c r="J1705" s="47" t="s">
        <v>1599</v>
      </c>
      <c r="K1705" s="47">
        <v>0</v>
      </c>
      <c r="L1705" s="47" t="s">
        <v>1598</v>
      </c>
    </row>
    <row r="1706" spans="1:12" x14ac:dyDescent="0.35">
      <c r="A1706" s="47">
        <v>1</v>
      </c>
      <c r="B1706" s="47">
        <v>2315</v>
      </c>
      <c r="C1706" s="47" t="s">
        <v>569</v>
      </c>
      <c r="D1706" s="48">
        <v>45565</v>
      </c>
      <c r="E1706" s="48">
        <v>45565</v>
      </c>
      <c r="F1706" s="47">
        <v>1</v>
      </c>
      <c r="G1706" s="49">
        <v>0</v>
      </c>
      <c r="H1706" s="48">
        <v>45565</v>
      </c>
      <c r="I1706" s="47" t="s">
        <v>1601</v>
      </c>
      <c r="J1706" s="47" t="s">
        <v>1599</v>
      </c>
      <c r="K1706" s="47">
        <v>0</v>
      </c>
      <c r="L1706" s="47" t="s">
        <v>1598</v>
      </c>
    </row>
    <row r="1707" spans="1:12" x14ac:dyDescent="0.35">
      <c r="A1707" s="47">
        <v>1</v>
      </c>
      <c r="B1707" s="47">
        <v>2320</v>
      </c>
      <c r="C1707" s="47" t="s">
        <v>575</v>
      </c>
      <c r="D1707" s="48">
        <v>45565</v>
      </c>
      <c r="E1707" s="48">
        <v>45565</v>
      </c>
      <c r="F1707" s="47">
        <v>1</v>
      </c>
      <c r="G1707" s="49">
        <v>0</v>
      </c>
      <c r="H1707" s="48">
        <v>45565</v>
      </c>
      <c r="I1707" s="47" t="s">
        <v>1601</v>
      </c>
      <c r="J1707" s="47" t="s">
        <v>1599</v>
      </c>
      <c r="K1707" s="47">
        <v>0</v>
      </c>
      <c r="L1707" s="47" t="s">
        <v>1598</v>
      </c>
    </row>
    <row r="1708" spans="1:12" x14ac:dyDescent="0.35">
      <c r="A1708" s="47">
        <v>1</v>
      </c>
      <c r="B1708" s="47">
        <v>2330</v>
      </c>
      <c r="C1708" s="47" t="s">
        <v>582</v>
      </c>
      <c r="D1708" s="48">
        <v>45565</v>
      </c>
      <c r="E1708" s="48">
        <v>45565</v>
      </c>
      <c r="F1708" s="47">
        <v>1</v>
      </c>
      <c r="G1708" s="49">
        <v>0</v>
      </c>
      <c r="H1708" s="48">
        <v>45565</v>
      </c>
      <c r="I1708" s="47" t="s">
        <v>1601</v>
      </c>
      <c r="J1708" s="47" t="s">
        <v>1599</v>
      </c>
      <c r="K1708" s="47">
        <v>0</v>
      </c>
      <c r="L1708" s="47" t="s">
        <v>1598</v>
      </c>
    </row>
    <row r="1709" spans="1:12" x14ac:dyDescent="0.35">
      <c r="A1709" s="47">
        <v>1</v>
      </c>
      <c r="B1709" s="47">
        <v>2332</v>
      </c>
      <c r="C1709" s="47" t="s">
        <v>583</v>
      </c>
      <c r="D1709" s="48">
        <v>45565</v>
      </c>
      <c r="E1709" s="48">
        <v>45565</v>
      </c>
      <c r="F1709" s="47">
        <v>1</v>
      </c>
      <c r="G1709" s="49">
        <v>0</v>
      </c>
      <c r="H1709" s="48">
        <v>45565</v>
      </c>
      <c r="I1709" s="47" t="s">
        <v>1601</v>
      </c>
      <c r="J1709" s="47" t="s">
        <v>1599</v>
      </c>
      <c r="K1709" s="47">
        <v>0</v>
      </c>
      <c r="L1709" s="47" t="s">
        <v>1598</v>
      </c>
    </row>
    <row r="1710" spans="1:12" x14ac:dyDescent="0.35">
      <c r="A1710" s="47">
        <v>1</v>
      </c>
      <c r="B1710" s="47">
        <v>2337</v>
      </c>
      <c r="C1710" s="47" t="s">
        <v>587</v>
      </c>
      <c r="D1710" s="48">
        <v>45565</v>
      </c>
      <c r="E1710" s="48">
        <v>45565</v>
      </c>
      <c r="F1710" s="47">
        <v>1</v>
      </c>
      <c r="G1710" s="49">
        <v>0</v>
      </c>
      <c r="H1710" s="48">
        <v>45565</v>
      </c>
      <c r="I1710" s="47" t="s">
        <v>1601</v>
      </c>
      <c r="J1710" s="47" t="s">
        <v>1599</v>
      </c>
      <c r="K1710" s="47">
        <v>0</v>
      </c>
      <c r="L1710" s="47" t="s">
        <v>1598</v>
      </c>
    </row>
    <row r="1711" spans="1:12" x14ac:dyDescent="0.35">
      <c r="A1711" s="47">
        <v>1</v>
      </c>
      <c r="B1711" s="47">
        <v>2342</v>
      </c>
      <c r="C1711" s="47" t="s">
        <v>592</v>
      </c>
      <c r="D1711" s="48">
        <v>45565</v>
      </c>
      <c r="E1711" s="48">
        <v>45565</v>
      </c>
      <c r="F1711" s="47">
        <v>1</v>
      </c>
      <c r="G1711" s="49">
        <v>0</v>
      </c>
      <c r="H1711" s="48">
        <v>45565</v>
      </c>
      <c r="I1711" s="47" t="s">
        <v>1601</v>
      </c>
      <c r="J1711" s="47" t="s">
        <v>1599</v>
      </c>
      <c r="K1711" s="47">
        <v>0</v>
      </c>
      <c r="L1711" s="47" t="s">
        <v>1598</v>
      </c>
    </row>
    <row r="1712" spans="1:12" x14ac:dyDescent="0.35">
      <c r="A1712" s="47">
        <v>1</v>
      </c>
      <c r="B1712" s="47">
        <v>2356</v>
      </c>
      <c r="C1712" s="47" t="s">
        <v>605</v>
      </c>
      <c r="D1712" s="48">
        <v>45561</v>
      </c>
      <c r="E1712" s="48">
        <v>45561</v>
      </c>
      <c r="F1712" s="47">
        <v>1</v>
      </c>
      <c r="G1712" s="49">
        <v>0</v>
      </c>
      <c r="H1712" s="48">
        <v>45561</v>
      </c>
      <c r="I1712" s="47" t="s">
        <v>1601</v>
      </c>
      <c r="J1712" s="47" t="s">
        <v>1599</v>
      </c>
      <c r="K1712" s="47">
        <v>0</v>
      </c>
      <c r="L1712" s="47" t="s">
        <v>1598</v>
      </c>
    </row>
    <row r="1713" spans="1:12" x14ac:dyDescent="0.35">
      <c r="A1713" s="47">
        <v>1</v>
      </c>
      <c r="B1713" s="47">
        <v>2358</v>
      </c>
      <c r="C1713" s="47" t="s">
        <v>606</v>
      </c>
      <c r="D1713" s="48">
        <v>45565</v>
      </c>
      <c r="E1713" s="48">
        <v>45565</v>
      </c>
      <c r="F1713" s="47">
        <v>1</v>
      </c>
      <c r="G1713" s="49">
        <v>0</v>
      </c>
      <c r="H1713" s="48">
        <v>45565</v>
      </c>
      <c r="I1713" s="47" t="s">
        <v>1601</v>
      </c>
      <c r="J1713" s="47" t="s">
        <v>1599</v>
      </c>
      <c r="K1713" s="47">
        <v>0</v>
      </c>
      <c r="L1713" s="47" t="s">
        <v>1598</v>
      </c>
    </row>
    <row r="1714" spans="1:12" x14ac:dyDescent="0.35">
      <c r="A1714" s="47">
        <v>1</v>
      </c>
      <c r="B1714" s="47">
        <v>2359</v>
      </c>
      <c r="C1714" s="47" t="s">
        <v>607</v>
      </c>
      <c r="D1714" s="48">
        <v>45565</v>
      </c>
      <c r="E1714" s="48">
        <v>45565</v>
      </c>
      <c r="F1714" s="47">
        <v>1</v>
      </c>
      <c r="G1714" s="49">
        <v>0</v>
      </c>
      <c r="H1714" s="48">
        <v>45565</v>
      </c>
      <c r="I1714" s="47" t="s">
        <v>1601</v>
      </c>
      <c r="J1714" s="47" t="s">
        <v>1599</v>
      </c>
      <c r="K1714" s="47">
        <v>0</v>
      </c>
      <c r="L1714" s="47" t="s">
        <v>1598</v>
      </c>
    </row>
    <row r="1715" spans="1:12" x14ac:dyDescent="0.35">
      <c r="A1715" s="47">
        <v>1</v>
      </c>
      <c r="B1715" s="47">
        <v>2362</v>
      </c>
      <c r="C1715" s="47" t="s">
        <v>610</v>
      </c>
      <c r="D1715" s="48">
        <v>45565</v>
      </c>
      <c r="E1715" s="48">
        <v>45565</v>
      </c>
      <c r="F1715" s="47">
        <v>1</v>
      </c>
      <c r="G1715" s="49">
        <v>0</v>
      </c>
      <c r="H1715" s="48">
        <v>45565</v>
      </c>
      <c r="I1715" s="47" t="s">
        <v>1601</v>
      </c>
      <c r="J1715" s="47" t="s">
        <v>1599</v>
      </c>
      <c r="K1715" s="47">
        <v>0</v>
      </c>
      <c r="L1715" s="47" t="s">
        <v>1598</v>
      </c>
    </row>
    <row r="1716" spans="1:12" x14ac:dyDescent="0.35">
      <c r="A1716" s="47">
        <v>1</v>
      </c>
      <c r="B1716" s="47">
        <v>2393</v>
      </c>
      <c r="C1716" s="47" t="s">
        <v>642</v>
      </c>
      <c r="D1716" s="48">
        <v>45565</v>
      </c>
      <c r="E1716" s="48">
        <v>45565</v>
      </c>
      <c r="F1716" s="47">
        <v>1</v>
      </c>
      <c r="G1716" s="49">
        <v>0</v>
      </c>
      <c r="H1716" s="48">
        <v>45565</v>
      </c>
      <c r="I1716" s="47" t="s">
        <v>1601</v>
      </c>
      <c r="J1716" s="47" t="s">
        <v>1599</v>
      </c>
      <c r="K1716" s="47">
        <v>0</v>
      </c>
      <c r="L1716" s="47" t="s">
        <v>1598</v>
      </c>
    </row>
    <row r="1717" spans="1:12" x14ac:dyDescent="0.35">
      <c r="A1717" s="47">
        <v>1</v>
      </c>
      <c r="B1717" s="47">
        <v>2394</v>
      </c>
      <c r="C1717" s="47" t="s">
        <v>643</v>
      </c>
      <c r="D1717" s="48">
        <v>45565</v>
      </c>
      <c r="E1717" s="48">
        <v>45565</v>
      </c>
      <c r="F1717" s="47">
        <v>1</v>
      </c>
      <c r="G1717" s="49">
        <v>0</v>
      </c>
      <c r="H1717" s="48">
        <v>45565</v>
      </c>
      <c r="I1717" s="47" t="s">
        <v>1601</v>
      </c>
      <c r="J1717" s="47" t="s">
        <v>1599</v>
      </c>
      <c r="K1717" s="47">
        <v>0</v>
      </c>
      <c r="L1717" s="47" t="s">
        <v>1598</v>
      </c>
    </row>
    <row r="1718" spans="1:12" x14ac:dyDescent="0.35">
      <c r="A1718" s="47">
        <v>1</v>
      </c>
      <c r="B1718" s="47">
        <v>2403</v>
      </c>
      <c r="C1718" s="47" t="s">
        <v>651</v>
      </c>
      <c r="D1718" s="48">
        <v>45565</v>
      </c>
      <c r="E1718" s="48">
        <v>45565</v>
      </c>
      <c r="F1718" s="47">
        <v>1</v>
      </c>
      <c r="G1718" s="49">
        <v>0</v>
      </c>
      <c r="H1718" s="48">
        <v>45565</v>
      </c>
      <c r="I1718" s="47" t="s">
        <v>1601</v>
      </c>
      <c r="J1718" s="47" t="s">
        <v>1599</v>
      </c>
      <c r="K1718" s="47">
        <v>0</v>
      </c>
      <c r="L1718" s="47" t="s">
        <v>1598</v>
      </c>
    </row>
    <row r="1719" spans="1:12" x14ac:dyDescent="0.35">
      <c r="A1719" s="47">
        <v>1</v>
      </c>
      <c r="B1719" s="47">
        <v>2751</v>
      </c>
      <c r="C1719" s="47" t="s">
        <v>858</v>
      </c>
      <c r="D1719" s="48">
        <v>45565</v>
      </c>
      <c r="E1719" s="48">
        <v>45565</v>
      </c>
      <c r="F1719" s="47">
        <v>1</v>
      </c>
      <c r="G1719" s="49">
        <v>0</v>
      </c>
      <c r="H1719" s="48">
        <v>45565</v>
      </c>
      <c r="I1719" s="47" t="s">
        <v>1601</v>
      </c>
      <c r="J1719" s="47" t="s">
        <v>1599</v>
      </c>
      <c r="K1719" s="47">
        <v>0</v>
      </c>
      <c r="L1719" s="47" t="s">
        <v>1598</v>
      </c>
    </row>
    <row r="1720" spans="1:12" x14ac:dyDescent="0.35">
      <c r="A1720" s="47">
        <v>1</v>
      </c>
      <c r="B1720" s="47">
        <v>4089</v>
      </c>
      <c r="C1720" s="47" t="s">
        <v>1095</v>
      </c>
      <c r="D1720" s="48">
        <v>45565</v>
      </c>
      <c r="E1720" s="48">
        <v>45565</v>
      </c>
      <c r="F1720" s="47">
        <v>1</v>
      </c>
      <c r="G1720" s="49">
        <v>0</v>
      </c>
      <c r="H1720" s="48">
        <v>45565</v>
      </c>
      <c r="I1720" s="47" t="s">
        <v>1601</v>
      </c>
      <c r="J1720" s="47" t="s">
        <v>1599</v>
      </c>
      <c r="K1720" s="47">
        <v>0</v>
      </c>
      <c r="L1720" s="47" t="s">
        <v>1598</v>
      </c>
    </row>
    <row r="1721" spans="1:12" x14ac:dyDescent="0.35">
      <c r="A1721" s="47">
        <v>1</v>
      </c>
      <c r="B1721" s="47">
        <v>4208</v>
      </c>
      <c r="C1721" s="47" t="s">
        <v>1149</v>
      </c>
      <c r="D1721" s="48">
        <v>45565</v>
      </c>
      <c r="E1721" s="48">
        <v>45565</v>
      </c>
      <c r="F1721" s="47">
        <v>1</v>
      </c>
      <c r="G1721" s="49">
        <v>0</v>
      </c>
      <c r="H1721" s="48">
        <v>45565</v>
      </c>
      <c r="I1721" s="47" t="s">
        <v>1601</v>
      </c>
      <c r="J1721" s="47" t="s">
        <v>1599</v>
      </c>
      <c r="K1721" s="47">
        <v>0</v>
      </c>
      <c r="L1721" s="47" t="s">
        <v>1598</v>
      </c>
    </row>
    <row r="1722" spans="1:12" x14ac:dyDescent="0.35">
      <c r="A1722" s="47">
        <v>1</v>
      </c>
      <c r="B1722" s="47">
        <v>4229</v>
      </c>
      <c r="C1722" s="47" t="s">
        <v>1167</v>
      </c>
      <c r="D1722" s="48">
        <v>45565</v>
      </c>
      <c r="E1722" s="48">
        <v>45565</v>
      </c>
      <c r="F1722" s="47">
        <v>1</v>
      </c>
      <c r="G1722" s="49">
        <v>0</v>
      </c>
      <c r="H1722" s="48">
        <v>45565</v>
      </c>
      <c r="I1722" s="47" t="s">
        <v>1601</v>
      </c>
      <c r="J1722" s="47" t="s">
        <v>1599</v>
      </c>
      <c r="K1722" s="47">
        <v>0</v>
      </c>
      <c r="L1722" s="47" t="s">
        <v>1598</v>
      </c>
    </row>
    <row r="1723" spans="1:12" x14ac:dyDescent="0.35">
      <c r="A1723" s="47">
        <v>1</v>
      </c>
      <c r="B1723" s="47">
        <v>4237</v>
      </c>
      <c r="C1723" s="47" t="s">
        <v>1174</v>
      </c>
      <c r="D1723" s="48">
        <v>45565</v>
      </c>
      <c r="E1723" s="48">
        <v>45565</v>
      </c>
      <c r="F1723" s="47">
        <v>1</v>
      </c>
      <c r="G1723" s="49">
        <v>0</v>
      </c>
      <c r="H1723" s="48">
        <v>45565</v>
      </c>
      <c r="I1723" s="47" t="s">
        <v>1601</v>
      </c>
      <c r="J1723" s="47" t="s">
        <v>1599</v>
      </c>
      <c r="K1723" s="47">
        <v>0</v>
      </c>
      <c r="L1723" s="47" t="s">
        <v>1598</v>
      </c>
    </row>
    <row r="1724" spans="1:12" x14ac:dyDescent="0.35">
      <c r="A1724" s="47">
        <v>1</v>
      </c>
      <c r="B1724" s="47">
        <v>4277</v>
      </c>
      <c r="C1724" s="47" t="s">
        <v>1184</v>
      </c>
      <c r="D1724" s="48">
        <v>45565</v>
      </c>
      <c r="E1724" s="48">
        <v>45565</v>
      </c>
      <c r="F1724" s="47">
        <v>1</v>
      </c>
      <c r="G1724" s="49">
        <v>0</v>
      </c>
      <c r="H1724" s="48">
        <v>45565</v>
      </c>
      <c r="I1724" s="47" t="s">
        <v>1601</v>
      </c>
      <c r="J1724" s="47" t="s">
        <v>1599</v>
      </c>
      <c r="K1724" s="47">
        <v>0</v>
      </c>
      <c r="L1724" s="47" t="s">
        <v>1598</v>
      </c>
    </row>
    <row r="1725" spans="1:12" x14ac:dyDescent="0.35">
      <c r="A1725" s="47">
        <v>1</v>
      </c>
      <c r="B1725" s="47">
        <v>5238</v>
      </c>
      <c r="C1725" s="47" t="s">
        <v>1269</v>
      </c>
      <c r="D1725" s="48">
        <v>45565</v>
      </c>
      <c r="E1725" s="48">
        <v>45565</v>
      </c>
      <c r="F1725" s="47">
        <v>1</v>
      </c>
      <c r="G1725" s="49">
        <v>0</v>
      </c>
      <c r="H1725" s="48">
        <v>45565</v>
      </c>
      <c r="I1725" s="47" t="s">
        <v>1601</v>
      </c>
      <c r="J1725" s="47" t="s">
        <v>1599</v>
      </c>
      <c r="K1725" s="47">
        <v>0</v>
      </c>
      <c r="L1725" s="47" t="s">
        <v>1598</v>
      </c>
    </row>
    <row r="1726" spans="1:12" x14ac:dyDescent="0.35">
      <c r="A1726" s="47">
        <v>1</v>
      </c>
      <c r="B1726" s="47">
        <v>2290</v>
      </c>
      <c r="C1726" s="47" t="s">
        <v>545</v>
      </c>
      <c r="D1726" s="48">
        <v>45564</v>
      </c>
      <c r="E1726" s="48">
        <v>45564</v>
      </c>
      <c r="F1726" s="47">
        <v>2</v>
      </c>
      <c r="G1726" s="49">
        <v>0</v>
      </c>
      <c r="H1726" s="48">
        <v>45565</v>
      </c>
      <c r="I1726" s="47" t="s">
        <v>1601</v>
      </c>
      <c r="J1726" s="47" t="s">
        <v>1599</v>
      </c>
      <c r="K1726" s="47">
        <v>0</v>
      </c>
      <c r="L1726" s="47" t="s">
        <v>1598</v>
      </c>
    </row>
    <row r="1727" spans="1:12" x14ac:dyDescent="0.35">
      <c r="A1727" s="47">
        <v>1</v>
      </c>
      <c r="B1727" s="47">
        <v>2693</v>
      </c>
      <c r="C1727" s="47" t="s">
        <v>815</v>
      </c>
      <c r="D1727" s="48">
        <v>45563</v>
      </c>
      <c r="E1727" s="48">
        <v>45563</v>
      </c>
      <c r="F1727" s="47">
        <v>3</v>
      </c>
      <c r="G1727" s="49">
        <v>0</v>
      </c>
      <c r="H1727" s="48">
        <v>45565</v>
      </c>
      <c r="I1727" s="47" t="s">
        <v>1601</v>
      </c>
      <c r="J1727" s="47" t="s">
        <v>1599</v>
      </c>
      <c r="K1727" s="47">
        <v>0</v>
      </c>
      <c r="L1727" s="47" t="s">
        <v>1598</v>
      </c>
    </row>
    <row r="1728" spans="1:12" x14ac:dyDescent="0.35">
      <c r="A1728" s="47">
        <v>1</v>
      </c>
      <c r="B1728" s="47">
        <v>2052</v>
      </c>
      <c r="C1728" s="47" t="s">
        <v>342</v>
      </c>
      <c r="D1728" s="48">
        <v>45565</v>
      </c>
      <c r="E1728" s="48">
        <v>45565</v>
      </c>
      <c r="F1728" s="47">
        <v>1</v>
      </c>
      <c r="G1728" s="49">
        <v>0</v>
      </c>
      <c r="H1728" s="48">
        <v>45565</v>
      </c>
      <c r="I1728" s="47" t="s">
        <v>1600</v>
      </c>
      <c r="J1728" s="47" t="s">
        <v>1599</v>
      </c>
      <c r="K1728" s="47">
        <v>0</v>
      </c>
      <c r="L1728" s="47" t="s">
        <v>1598</v>
      </c>
    </row>
    <row r="1729" spans="1:12" x14ac:dyDescent="0.35">
      <c r="A1729" s="47">
        <v>1</v>
      </c>
      <c r="B1729" s="47">
        <v>2063</v>
      </c>
      <c r="C1729" s="47" t="s">
        <v>355</v>
      </c>
      <c r="D1729" s="48">
        <v>45565</v>
      </c>
      <c r="E1729" s="48">
        <v>45565</v>
      </c>
      <c r="F1729" s="47">
        <v>1</v>
      </c>
      <c r="G1729" s="49">
        <v>0</v>
      </c>
      <c r="H1729" s="48">
        <v>45565</v>
      </c>
      <c r="I1729" s="47" t="s">
        <v>1600</v>
      </c>
      <c r="J1729" s="47" t="s">
        <v>1599</v>
      </c>
      <c r="K1729" s="47">
        <v>0</v>
      </c>
      <c r="L1729" s="47" t="s">
        <v>1598</v>
      </c>
    </row>
    <row r="1730" spans="1:12" x14ac:dyDescent="0.35">
      <c r="A1730" s="47">
        <v>1</v>
      </c>
      <c r="B1730" s="47">
        <v>2093</v>
      </c>
      <c r="C1730" s="47" t="s">
        <v>387</v>
      </c>
      <c r="D1730" s="48">
        <v>45565</v>
      </c>
      <c r="E1730" s="48">
        <v>45565</v>
      </c>
      <c r="F1730" s="47">
        <v>1</v>
      </c>
      <c r="G1730" s="49">
        <v>0</v>
      </c>
      <c r="H1730" s="48">
        <v>45565</v>
      </c>
      <c r="I1730" s="47" t="s">
        <v>1600</v>
      </c>
      <c r="J1730" s="47" t="s">
        <v>1599</v>
      </c>
      <c r="K1730" s="47">
        <v>0</v>
      </c>
      <c r="L1730" s="47" t="s">
        <v>1598</v>
      </c>
    </row>
    <row r="1731" spans="1:12" x14ac:dyDescent="0.35">
      <c r="A1731" s="47">
        <v>1</v>
      </c>
      <c r="B1731" s="47">
        <v>2130</v>
      </c>
      <c r="C1731" s="47" t="s">
        <v>425</v>
      </c>
      <c r="D1731" s="48">
        <v>45565</v>
      </c>
      <c r="E1731" s="48">
        <v>45565</v>
      </c>
      <c r="F1731" s="47">
        <v>1</v>
      </c>
      <c r="G1731" s="49">
        <v>0</v>
      </c>
      <c r="H1731" s="48">
        <v>45565</v>
      </c>
      <c r="I1731" s="47" t="s">
        <v>1600</v>
      </c>
      <c r="J1731" s="47" t="s">
        <v>1599</v>
      </c>
      <c r="K1731" s="47">
        <v>0</v>
      </c>
      <c r="L1731" s="47" t="s">
        <v>1598</v>
      </c>
    </row>
    <row r="1732" spans="1:12" x14ac:dyDescent="0.35">
      <c r="A1732" s="47">
        <v>1</v>
      </c>
      <c r="B1732" s="47">
        <v>2141</v>
      </c>
      <c r="C1732" s="47" t="s">
        <v>435</v>
      </c>
      <c r="D1732" s="48">
        <v>45565</v>
      </c>
      <c r="E1732" s="48">
        <v>45565</v>
      </c>
      <c r="F1732" s="47">
        <v>1</v>
      </c>
      <c r="G1732" s="49">
        <v>0</v>
      </c>
      <c r="H1732" s="48">
        <v>45565</v>
      </c>
      <c r="I1732" s="47" t="s">
        <v>1600</v>
      </c>
      <c r="J1732" s="47" t="s">
        <v>1599</v>
      </c>
      <c r="K1732" s="47">
        <v>0</v>
      </c>
      <c r="L1732" s="47" t="s">
        <v>1598</v>
      </c>
    </row>
    <row r="1733" spans="1:12" x14ac:dyDescent="0.35">
      <c r="A1733" s="47">
        <v>1</v>
      </c>
      <c r="B1733" s="47">
        <v>2146</v>
      </c>
      <c r="C1733" s="47" t="s">
        <v>442</v>
      </c>
      <c r="D1733" s="48">
        <v>45565</v>
      </c>
      <c r="E1733" s="48">
        <v>45565</v>
      </c>
      <c r="F1733" s="47">
        <v>1</v>
      </c>
      <c r="G1733" s="49">
        <v>0</v>
      </c>
      <c r="H1733" s="48">
        <v>45565</v>
      </c>
      <c r="I1733" s="47" t="s">
        <v>1600</v>
      </c>
      <c r="J1733" s="47" t="s">
        <v>1599</v>
      </c>
      <c r="K1733" s="47">
        <v>0</v>
      </c>
      <c r="L1733" s="47" t="s">
        <v>1598</v>
      </c>
    </row>
    <row r="1734" spans="1:12" x14ac:dyDescent="0.35">
      <c r="A1734" s="47">
        <v>1</v>
      </c>
      <c r="B1734" s="47">
        <v>2165</v>
      </c>
      <c r="C1734" s="47" t="s">
        <v>463</v>
      </c>
      <c r="D1734" s="48">
        <v>45565</v>
      </c>
      <c r="E1734" s="48">
        <v>45565</v>
      </c>
      <c r="F1734" s="47">
        <v>1</v>
      </c>
      <c r="G1734" s="49">
        <v>0</v>
      </c>
      <c r="H1734" s="48">
        <v>45565</v>
      </c>
      <c r="I1734" s="47" t="s">
        <v>1600</v>
      </c>
      <c r="J1734" s="47" t="s">
        <v>1599</v>
      </c>
      <c r="K1734" s="47">
        <v>0</v>
      </c>
      <c r="L1734" s="47" t="s">
        <v>1598</v>
      </c>
    </row>
    <row r="1735" spans="1:12" x14ac:dyDescent="0.35">
      <c r="A1735" s="47">
        <v>1</v>
      </c>
      <c r="B1735" s="47">
        <v>2573</v>
      </c>
      <c r="C1735" s="47" t="s">
        <v>778</v>
      </c>
      <c r="D1735" s="48">
        <v>45565</v>
      </c>
      <c r="E1735" s="48">
        <v>45565</v>
      </c>
      <c r="F1735" s="47">
        <v>1</v>
      </c>
      <c r="G1735" s="49">
        <v>0</v>
      </c>
      <c r="H1735" s="48">
        <v>45565</v>
      </c>
      <c r="I1735" s="47" t="s">
        <v>1600</v>
      </c>
      <c r="J1735" s="47" t="s">
        <v>1599</v>
      </c>
      <c r="K1735" s="47">
        <v>0</v>
      </c>
      <c r="L1735" s="47" t="s">
        <v>1598</v>
      </c>
    </row>
    <row r="1736" spans="1:12" x14ac:dyDescent="0.35">
      <c r="A1736" s="47">
        <v>1</v>
      </c>
      <c r="B1736" s="47">
        <v>2751</v>
      </c>
      <c r="C1736" s="47" t="s">
        <v>858</v>
      </c>
      <c r="D1736" s="48">
        <v>45564</v>
      </c>
      <c r="E1736" s="48">
        <v>45564</v>
      </c>
      <c r="F1736" s="47">
        <v>1</v>
      </c>
      <c r="G1736" s="49">
        <v>0</v>
      </c>
      <c r="H1736" s="48">
        <v>45564</v>
      </c>
      <c r="I1736" s="47" t="s">
        <v>1600</v>
      </c>
      <c r="J1736" s="47" t="s">
        <v>1599</v>
      </c>
      <c r="K1736" s="47">
        <v>0</v>
      </c>
      <c r="L1736" s="47" t="s">
        <v>1598</v>
      </c>
    </row>
    <row r="1737" spans="1:12" x14ac:dyDescent="0.35">
      <c r="A1737" s="47">
        <v>1</v>
      </c>
      <c r="B1737" s="47">
        <v>4146</v>
      </c>
      <c r="C1737" s="47" t="s">
        <v>1141</v>
      </c>
      <c r="D1737" s="48">
        <v>45565</v>
      </c>
      <c r="E1737" s="48">
        <v>45565</v>
      </c>
      <c r="F1737" s="47">
        <v>1</v>
      </c>
      <c r="G1737" s="49">
        <v>0</v>
      </c>
      <c r="H1737" s="48">
        <v>45565</v>
      </c>
      <c r="I1737" s="47" t="s">
        <v>1600</v>
      </c>
      <c r="J1737" s="47" t="s">
        <v>1599</v>
      </c>
      <c r="K1737" s="47">
        <v>0</v>
      </c>
      <c r="L1737" s="47" t="s">
        <v>1598</v>
      </c>
    </row>
    <row r="1738" spans="1:12" x14ac:dyDescent="0.35">
      <c r="A1738" s="47">
        <v>1</v>
      </c>
      <c r="B1738" s="47">
        <v>2017</v>
      </c>
      <c r="C1738" s="47" t="s">
        <v>300</v>
      </c>
      <c r="D1738" s="48">
        <v>45564</v>
      </c>
      <c r="E1738" s="48">
        <v>45564</v>
      </c>
      <c r="F1738" s="47">
        <v>2</v>
      </c>
      <c r="G1738" s="49">
        <v>0</v>
      </c>
      <c r="H1738" s="48">
        <v>45565</v>
      </c>
      <c r="I1738" s="47" t="s">
        <v>1600</v>
      </c>
      <c r="J1738" s="47" t="s">
        <v>1599</v>
      </c>
      <c r="K1738" s="47">
        <v>0</v>
      </c>
      <c r="L1738" s="47" t="s">
        <v>1598</v>
      </c>
    </row>
    <row r="1739" spans="1:12" x14ac:dyDescent="0.35">
      <c r="A1739" s="47">
        <v>1</v>
      </c>
      <c r="B1739" s="47">
        <v>2068</v>
      </c>
      <c r="C1739" s="47" t="s">
        <v>361</v>
      </c>
      <c r="D1739" s="48">
        <v>45564</v>
      </c>
      <c r="E1739" s="48">
        <v>45564</v>
      </c>
      <c r="F1739" s="47">
        <v>2</v>
      </c>
      <c r="G1739" s="49">
        <v>0</v>
      </c>
      <c r="H1739" s="48">
        <v>45565</v>
      </c>
      <c r="I1739" s="47" t="s">
        <v>1600</v>
      </c>
      <c r="J1739" s="47" t="s">
        <v>1599</v>
      </c>
      <c r="K1739" s="47">
        <v>0</v>
      </c>
      <c r="L1739" s="47" t="s">
        <v>1598</v>
      </c>
    </row>
    <row r="1740" spans="1:12" x14ac:dyDescent="0.35">
      <c r="A1740" s="47">
        <v>1</v>
      </c>
      <c r="B1740" s="47">
        <v>2295</v>
      </c>
      <c r="C1740" s="47" t="s">
        <v>550</v>
      </c>
      <c r="D1740" s="48">
        <v>45564</v>
      </c>
      <c r="E1740" s="48">
        <v>45564</v>
      </c>
      <c r="F1740" s="47">
        <v>2</v>
      </c>
      <c r="G1740" s="49">
        <v>0</v>
      </c>
      <c r="H1740" s="48">
        <v>45565</v>
      </c>
      <c r="I1740" s="47" t="s">
        <v>1600</v>
      </c>
      <c r="J1740" s="47" t="s">
        <v>1599</v>
      </c>
      <c r="K1740" s="47">
        <v>0</v>
      </c>
      <c r="L1740" s="47" t="s">
        <v>1598</v>
      </c>
    </row>
    <row r="1741" spans="1:12" x14ac:dyDescent="0.35">
      <c r="A1741" s="47">
        <v>1</v>
      </c>
      <c r="B1741" s="47">
        <v>2350</v>
      </c>
      <c r="C1741" s="47" t="s">
        <v>599</v>
      </c>
      <c r="D1741" s="48">
        <v>45564</v>
      </c>
      <c r="E1741" s="48">
        <v>45564</v>
      </c>
      <c r="F1741" s="47">
        <v>2</v>
      </c>
      <c r="G1741" s="49">
        <v>0</v>
      </c>
      <c r="H1741" s="48">
        <v>45565</v>
      </c>
      <c r="I1741" s="47" t="s">
        <v>1600</v>
      </c>
      <c r="J1741" s="47" t="s">
        <v>1599</v>
      </c>
      <c r="K1741" s="47">
        <v>0</v>
      </c>
      <c r="L1741" s="47" t="s">
        <v>1598</v>
      </c>
    </row>
    <row r="1742" spans="1:12" x14ac:dyDescent="0.35">
      <c r="A1742" s="47">
        <v>1</v>
      </c>
      <c r="B1742" s="47">
        <v>2396</v>
      </c>
      <c r="C1742" s="47" t="s">
        <v>644</v>
      </c>
      <c r="D1742" s="48">
        <v>45564</v>
      </c>
      <c r="E1742" s="48">
        <v>45564</v>
      </c>
      <c r="F1742" s="47">
        <v>2</v>
      </c>
      <c r="G1742" s="49">
        <v>0</v>
      </c>
      <c r="H1742" s="48">
        <v>45565</v>
      </c>
      <c r="I1742" s="47" t="s">
        <v>1600</v>
      </c>
      <c r="J1742" s="47" t="s">
        <v>1599</v>
      </c>
      <c r="K1742" s="47">
        <v>0</v>
      </c>
      <c r="L1742" s="47" t="s">
        <v>1598</v>
      </c>
    </row>
    <row r="1743" spans="1:12" x14ac:dyDescent="0.35">
      <c r="A1743" s="47">
        <v>1</v>
      </c>
      <c r="B1743" s="47">
        <v>2791</v>
      </c>
      <c r="C1743" s="47" t="s">
        <v>896</v>
      </c>
      <c r="D1743" s="48">
        <v>45564</v>
      </c>
      <c r="E1743" s="48">
        <v>45564</v>
      </c>
      <c r="F1743" s="47">
        <v>2</v>
      </c>
      <c r="G1743" s="49">
        <v>0</v>
      </c>
      <c r="H1743" s="48">
        <v>45565</v>
      </c>
      <c r="I1743" s="47" t="s">
        <v>1600</v>
      </c>
      <c r="J1743" s="47" t="s">
        <v>1599</v>
      </c>
      <c r="K1743" s="47">
        <v>0</v>
      </c>
      <c r="L1743" s="47" t="s">
        <v>1598</v>
      </c>
    </row>
    <row r="1744" spans="1:12" x14ac:dyDescent="0.35">
      <c r="A1744" s="47">
        <v>1</v>
      </c>
      <c r="B1744" s="47">
        <v>2323</v>
      </c>
      <c r="C1744" s="47" t="s">
        <v>578</v>
      </c>
      <c r="D1744" s="48">
        <v>45563</v>
      </c>
      <c r="E1744" s="48">
        <v>45563</v>
      </c>
      <c r="F1744" s="47">
        <v>3</v>
      </c>
      <c r="G1744" s="49">
        <v>0</v>
      </c>
      <c r="H1744" s="48">
        <v>45565</v>
      </c>
      <c r="I1744" s="47" t="s">
        <v>1600</v>
      </c>
      <c r="J1744" s="47" t="s">
        <v>1599</v>
      </c>
      <c r="K1744" s="47">
        <v>0</v>
      </c>
      <c r="L1744" s="47" t="s">
        <v>1598</v>
      </c>
    </row>
    <row r="1745" spans="1:12" x14ac:dyDescent="0.35">
      <c r="A1745" s="47">
        <v>1</v>
      </c>
      <c r="B1745" s="47">
        <v>2398</v>
      </c>
      <c r="C1745" s="47" t="s">
        <v>646</v>
      </c>
      <c r="D1745" s="48">
        <v>45563</v>
      </c>
      <c r="E1745" s="48">
        <v>45563</v>
      </c>
      <c r="F1745" s="47">
        <v>3</v>
      </c>
      <c r="G1745" s="49">
        <v>0</v>
      </c>
      <c r="H1745" s="48">
        <v>45565</v>
      </c>
      <c r="I1745" s="47" t="s">
        <v>1600</v>
      </c>
      <c r="J1745" s="47" t="s">
        <v>1599</v>
      </c>
      <c r="K1745" s="47">
        <v>0</v>
      </c>
      <c r="L1745" s="47" t="s">
        <v>1598</v>
      </c>
    </row>
    <row r="1746" spans="1:12" x14ac:dyDescent="0.35">
      <c r="A1746" s="47">
        <v>1</v>
      </c>
      <c r="B1746" s="47">
        <v>2118</v>
      </c>
      <c r="C1746" s="47" t="s">
        <v>413</v>
      </c>
      <c r="D1746" s="48">
        <v>45561</v>
      </c>
      <c r="E1746" s="48">
        <v>45561</v>
      </c>
      <c r="F1746" s="47">
        <v>5</v>
      </c>
      <c r="G1746" s="49">
        <v>0</v>
      </c>
      <c r="H1746" s="48">
        <v>45565</v>
      </c>
      <c r="I1746" s="47" t="s">
        <v>1600</v>
      </c>
      <c r="J1746" s="47" t="s">
        <v>1599</v>
      </c>
      <c r="K1746" s="47">
        <v>0</v>
      </c>
      <c r="L1746" s="47" t="s">
        <v>1598</v>
      </c>
    </row>
    <row r="1747" spans="1:12" x14ac:dyDescent="0.35">
      <c r="A1747" s="47">
        <v>1</v>
      </c>
      <c r="B1747" s="47">
        <v>2608</v>
      </c>
      <c r="C1747" s="47" t="s">
        <v>1449</v>
      </c>
      <c r="D1747" s="48">
        <v>45575</v>
      </c>
      <c r="E1747" s="48">
        <v>45575</v>
      </c>
      <c r="F1747" s="47">
        <v>1</v>
      </c>
      <c r="G1747" s="49">
        <v>0</v>
      </c>
      <c r="H1747" s="48">
        <v>45575</v>
      </c>
      <c r="I1747" s="47" t="s">
        <v>1608</v>
      </c>
      <c r="J1747" s="47" t="s">
        <v>1607</v>
      </c>
      <c r="L1747" s="47" t="s">
        <v>1598</v>
      </c>
    </row>
    <row r="1748" spans="1:12" x14ac:dyDescent="0.35">
      <c r="A1748" s="47">
        <v>1</v>
      </c>
      <c r="B1748" s="47">
        <v>1203</v>
      </c>
      <c r="C1748" s="47" t="s">
        <v>154</v>
      </c>
      <c r="D1748" s="48">
        <v>45567</v>
      </c>
      <c r="E1748" s="48">
        <v>45567</v>
      </c>
      <c r="F1748" s="47">
        <v>1</v>
      </c>
      <c r="G1748" s="49">
        <v>0</v>
      </c>
      <c r="H1748" s="48">
        <v>45567</v>
      </c>
      <c r="I1748" s="47" t="s">
        <v>1601</v>
      </c>
      <c r="J1748" s="47" t="s">
        <v>1603</v>
      </c>
      <c r="K1748" s="47">
        <v>0</v>
      </c>
      <c r="L1748" s="47" t="s">
        <v>1598</v>
      </c>
    </row>
    <row r="1749" spans="1:12" x14ac:dyDescent="0.35">
      <c r="A1749" s="47">
        <v>1</v>
      </c>
      <c r="B1749" s="47">
        <v>1208</v>
      </c>
      <c r="C1749" s="47" t="s">
        <v>162</v>
      </c>
      <c r="D1749" s="48">
        <v>45567</v>
      </c>
      <c r="E1749" s="48">
        <v>45567</v>
      </c>
      <c r="F1749" s="47">
        <v>1</v>
      </c>
      <c r="G1749" s="49">
        <v>0</v>
      </c>
      <c r="H1749" s="48">
        <v>45567</v>
      </c>
      <c r="I1749" s="47" t="s">
        <v>1601</v>
      </c>
      <c r="J1749" s="47" t="s">
        <v>1603</v>
      </c>
      <c r="K1749" s="47">
        <v>0</v>
      </c>
      <c r="L1749" s="47" t="s">
        <v>1598</v>
      </c>
    </row>
    <row r="1750" spans="1:12" x14ac:dyDescent="0.35">
      <c r="A1750" s="47">
        <v>1</v>
      </c>
      <c r="B1750" s="47">
        <v>1212</v>
      </c>
      <c r="C1750" s="47" t="s">
        <v>1568</v>
      </c>
      <c r="D1750" s="48">
        <v>45567</v>
      </c>
      <c r="E1750" s="48">
        <v>45567</v>
      </c>
      <c r="F1750" s="47">
        <v>1</v>
      </c>
      <c r="G1750" s="49">
        <v>0</v>
      </c>
      <c r="H1750" s="48">
        <v>45567</v>
      </c>
      <c r="I1750" s="47" t="s">
        <v>1601</v>
      </c>
      <c r="J1750" s="47" t="s">
        <v>1603</v>
      </c>
      <c r="K1750" s="47">
        <v>0</v>
      </c>
      <c r="L1750" s="47" t="s">
        <v>1598</v>
      </c>
    </row>
    <row r="1751" spans="1:12" x14ac:dyDescent="0.35">
      <c r="A1751" s="47">
        <v>1</v>
      </c>
      <c r="B1751" s="47">
        <v>1400</v>
      </c>
      <c r="C1751" s="47" t="s">
        <v>240</v>
      </c>
      <c r="D1751" s="48">
        <v>45567</v>
      </c>
      <c r="E1751" s="48">
        <v>45567</v>
      </c>
      <c r="F1751" s="47">
        <v>1</v>
      </c>
      <c r="G1751" s="49">
        <v>0</v>
      </c>
      <c r="H1751" s="48">
        <v>45567</v>
      </c>
      <c r="I1751" s="47" t="s">
        <v>1601</v>
      </c>
      <c r="J1751" s="47" t="s">
        <v>1603</v>
      </c>
      <c r="K1751" s="47">
        <v>0</v>
      </c>
      <c r="L1751" s="47" t="s">
        <v>1598</v>
      </c>
    </row>
    <row r="1752" spans="1:12" x14ac:dyDescent="0.35">
      <c r="A1752" s="47">
        <v>1</v>
      </c>
      <c r="B1752" s="47">
        <v>3138</v>
      </c>
      <c r="C1752" s="47" t="s">
        <v>1002</v>
      </c>
      <c r="D1752" s="48">
        <v>45567</v>
      </c>
      <c r="E1752" s="48">
        <v>45567</v>
      </c>
      <c r="F1752" s="47">
        <v>1</v>
      </c>
      <c r="G1752" s="49">
        <v>0</v>
      </c>
      <c r="H1752" s="48">
        <v>45567</v>
      </c>
      <c r="I1752" s="47" t="s">
        <v>1601</v>
      </c>
      <c r="J1752" s="47" t="s">
        <v>1603</v>
      </c>
      <c r="K1752" s="47">
        <v>0</v>
      </c>
      <c r="L1752" s="47" t="s">
        <v>1598</v>
      </c>
    </row>
    <row r="1753" spans="1:12" x14ac:dyDescent="0.35">
      <c r="A1753" s="47">
        <v>1</v>
      </c>
      <c r="B1753" s="47">
        <v>3156</v>
      </c>
      <c r="C1753" s="47" t="s">
        <v>1019</v>
      </c>
      <c r="D1753" s="48">
        <v>45567</v>
      </c>
      <c r="E1753" s="48">
        <v>45567</v>
      </c>
      <c r="F1753" s="47">
        <v>1</v>
      </c>
      <c r="G1753" s="49">
        <v>0</v>
      </c>
      <c r="H1753" s="48">
        <v>45567</v>
      </c>
      <c r="I1753" s="47" t="s">
        <v>1601</v>
      </c>
      <c r="J1753" s="47" t="s">
        <v>1603</v>
      </c>
      <c r="K1753" s="47">
        <v>0</v>
      </c>
      <c r="L1753" s="47" t="s">
        <v>1598</v>
      </c>
    </row>
    <row r="1754" spans="1:12" x14ac:dyDescent="0.35">
      <c r="A1754" s="47">
        <v>1</v>
      </c>
      <c r="B1754" s="47">
        <v>1104</v>
      </c>
      <c r="C1754" s="47" t="s">
        <v>46</v>
      </c>
      <c r="D1754" s="48">
        <v>45567</v>
      </c>
      <c r="E1754" s="48">
        <v>45567</v>
      </c>
      <c r="F1754" s="47">
        <v>1</v>
      </c>
      <c r="G1754" s="49">
        <v>0</v>
      </c>
      <c r="H1754" s="48">
        <v>45567</v>
      </c>
      <c r="I1754" s="47" t="s">
        <v>1600</v>
      </c>
      <c r="J1754" s="47" t="s">
        <v>1603</v>
      </c>
      <c r="K1754" s="47">
        <v>0</v>
      </c>
      <c r="L1754" s="47" t="s">
        <v>1598</v>
      </c>
    </row>
    <row r="1755" spans="1:12" x14ac:dyDescent="0.35">
      <c r="A1755" s="47">
        <v>1</v>
      </c>
      <c r="B1755" s="47">
        <v>1109</v>
      </c>
      <c r="C1755" s="47" t="s">
        <v>55</v>
      </c>
      <c r="D1755" s="48">
        <v>45567</v>
      </c>
      <c r="E1755" s="48">
        <v>45567</v>
      </c>
      <c r="F1755" s="47">
        <v>1</v>
      </c>
      <c r="G1755" s="49">
        <v>0</v>
      </c>
      <c r="H1755" s="48">
        <v>45567</v>
      </c>
      <c r="I1755" s="47" t="s">
        <v>1600</v>
      </c>
      <c r="J1755" s="47" t="s">
        <v>1603</v>
      </c>
      <c r="K1755" s="47">
        <v>0</v>
      </c>
      <c r="L1755" s="47" t="s">
        <v>1598</v>
      </c>
    </row>
    <row r="1756" spans="1:12" x14ac:dyDescent="0.35">
      <c r="A1756" s="47">
        <v>1</v>
      </c>
      <c r="B1756" s="47">
        <v>1125</v>
      </c>
      <c r="C1756" s="47" t="s">
        <v>71</v>
      </c>
      <c r="D1756" s="48">
        <v>45567</v>
      </c>
      <c r="E1756" s="48">
        <v>45567</v>
      </c>
      <c r="F1756" s="47">
        <v>1</v>
      </c>
      <c r="G1756" s="49">
        <v>0</v>
      </c>
      <c r="H1756" s="48">
        <v>45567</v>
      </c>
      <c r="I1756" s="47" t="s">
        <v>1600</v>
      </c>
      <c r="J1756" s="47" t="s">
        <v>1603</v>
      </c>
      <c r="K1756" s="47">
        <v>0</v>
      </c>
      <c r="L1756" s="47" t="s">
        <v>1598</v>
      </c>
    </row>
    <row r="1757" spans="1:12" x14ac:dyDescent="0.35">
      <c r="A1757" s="47">
        <v>1</v>
      </c>
      <c r="B1757" s="47">
        <v>1155</v>
      </c>
      <c r="C1757" s="47" t="s">
        <v>100</v>
      </c>
      <c r="D1757" s="48">
        <v>45567</v>
      </c>
      <c r="E1757" s="48">
        <v>45567</v>
      </c>
      <c r="F1757" s="47">
        <v>1</v>
      </c>
      <c r="G1757" s="49">
        <v>0</v>
      </c>
      <c r="H1757" s="48">
        <v>45567</v>
      </c>
      <c r="I1757" s="47" t="s">
        <v>1600</v>
      </c>
      <c r="J1757" s="47" t="s">
        <v>1603</v>
      </c>
      <c r="K1757" s="47">
        <v>0</v>
      </c>
      <c r="L1757" s="47" t="s">
        <v>1598</v>
      </c>
    </row>
    <row r="1758" spans="1:12" x14ac:dyDescent="0.35">
      <c r="A1758" s="47">
        <v>1</v>
      </c>
      <c r="B1758" s="47">
        <v>1165</v>
      </c>
      <c r="C1758" s="47" t="s">
        <v>109</v>
      </c>
      <c r="D1758" s="48">
        <v>45567</v>
      </c>
      <c r="E1758" s="48">
        <v>45567</v>
      </c>
      <c r="F1758" s="47">
        <v>1</v>
      </c>
      <c r="G1758" s="49">
        <v>0</v>
      </c>
      <c r="H1758" s="48">
        <v>45567</v>
      </c>
      <c r="I1758" s="47" t="s">
        <v>1600</v>
      </c>
      <c r="J1758" s="47" t="s">
        <v>1603</v>
      </c>
      <c r="K1758" s="47">
        <v>0</v>
      </c>
      <c r="L1758" s="47" t="s">
        <v>1598</v>
      </c>
    </row>
    <row r="1759" spans="1:12" x14ac:dyDescent="0.35">
      <c r="A1759" s="47">
        <v>1</v>
      </c>
      <c r="B1759" s="47">
        <v>1181</v>
      </c>
      <c r="C1759" s="47" t="s">
        <v>126</v>
      </c>
      <c r="D1759" s="48">
        <v>45567</v>
      </c>
      <c r="E1759" s="48">
        <v>45567</v>
      </c>
      <c r="F1759" s="47">
        <v>1</v>
      </c>
      <c r="G1759" s="49">
        <v>0</v>
      </c>
      <c r="H1759" s="48">
        <v>45567</v>
      </c>
      <c r="I1759" s="47" t="s">
        <v>1600</v>
      </c>
      <c r="J1759" s="47" t="s">
        <v>1603</v>
      </c>
      <c r="K1759" s="47">
        <v>0</v>
      </c>
      <c r="L1759" s="47" t="s">
        <v>1598</v>
      </c>
    </row>
    <row r="1760" spans="1:12" x14ac:dyDescent="0.35">
      <c r="A1760" s="47">
        <v>1</v>
      </c>
      <c r="B1760" s="47">
        <v>1207</v>
      </c>
      <c r="C1760" s="47" t="s">
        <v>160</v>
      </c>
      <c r="D1760" s="48">
        <v>45567</v>
      </c>
      <c r="E1760" s="48">
        <v>45567</v>
      </c>
      <c r="F1760" s="47">
        <v>2</v>
      </c>
      <c r="G1760" s="49">
        <v>0</v>
      </c>
      <c r="H1760" s="48">
        <v>45568</v>
      </c>
      <c r="I1760" s="47" t="s">
        <v>1600</v>
      </c>
      <c r="J1760" s="47" t="s">
        <v>1603</v>
      </c>
      <c r="K1760" s="47">
        <v>0</v>
      </c>
      <c r="L1760" s="47" t="s">
        <v>1598</v>
      </c>
    </row>
    <row r="1761" spans="1:12" x14ac:dyDescent="0.35">
      <c r="A1761" s="47">
        <v>1</v>
      </c>
      <c r="B1761" s="47">
        <v>1232</v>
      </c>
      <c r="C1761" s="47" t="s">
        <v>1397</v>
      </c>
      <c r="D1761" s="48">
        <v>45567</v>
      </c>
      <c r="E1761" s="48">
        <v>45567</v>
      </c>
      <c r="F1761" s="47">
        <v>1</v>
      </c>
      <c r="G1761" s="49">
        <v>0</v>
      </c>
      <c r="H1761" s="48">
        <v>45567</v>
      </c>
      <c r="I1761" s="47" t="s">
        <v>1600</v>
      </c>
      <c r="J1761" s="47" t="s">
        <v>1603</v>
      </c>
      <c r="K1761" s="47">
        <v>0</v>
      </c>
      <c r="L1761" s="47" t="s">
        <v>1598</v>
      </c>
    </row>
    <row r="1762" spans="1:12" x14ac:dyDescent="0.35">
      <c r="A1762" s="47">
        <v>1</v>
      </c>
      <c r="B1762" s="47">
        <v>1419</v>
      </c>
      <c r="C1762" s="47" t="s">
        <v>261</v>
      </c>
      <c r="D1762" s="48">
        <v>45567</v>
      </c>
      <c r="E1762" s="48">
        <v>45567</v>
      </c>
      <c r="F1762" s="47">
        <v>1</v>
      </c>
      <c r="G1762" s="49">
        <v>0</v>
      </c>
      <c r="H1762" s="48">
        <v>45567</v>
      </c>
      <c r="I1762" s="47" t="s">
        <v>1600</v>
      </c>
      <c r="J1762" s="47" t="s">
        <v>1603</v>
      </c>
      <c r="K1762" s="47">
        <v>0</v>
      </c>
      <c r="L1762" s="47" t="s">
        <v>1598</v>
      </c>
    </row>
    <row r="1763" spans="1:12" x14ac:dyDescent="0.35">
      <c r="A1763" s="47">
        <v>1</v>
      </c>
      <c r="B1763" s="47">
        <v>3127</v>
      </c>
      <c r="C1763" s="47" t="s">
        <v>987</v>
      </c>
      <c r="D1763" s="48">
        <v>45567</v>
      </c>
      <c r="E1763" s="48">
        <v>45567</v>
      </c>
      <c r="F1763" s="47">
        <v>2</v>
      </c>
      <c r="G1763" s="49">
        <v>0</v>
      </c>
      <c r="H1763" s="48">
        <v>45568</v>
      </c>
      <c r="I1763" s="47" t="s">
        <v>1600</v>
      </c>
      <c r="J1763" s="47" t="s">
        <v>1603</v>
      </c>
      <c r="K1763" s="47">
        <v>0</v>
      </c>
      <c r="L1763" s="47" t="s">
        <v>1598</v>
      </c>
    </row>
    <row r="1764" spans="1:12" x14ac:dyDescent="0.35">
      <c r="A1764" s="47">
        <v>1</v>
      </c>
      <c r="B1764" s="47">
        <v>3140</v>
      </c>
      <c r="C1764" s="47" t="s">
        <v>1005</v>
      </c>
      <c r="D1764" s="48">
        <v>45567</v>
      </c>
      <c r="E1764" s="48">
        <v>45567</v>
      </c>
      <c r="F1764" s="47">
        <v>1</v>
      </c>
      <c r="G1764" s="49">
        <v>0</v>
      </c>
      <c r="H1764" s="48">
        <v>45567</v>
      </c>
      <c r="I1764" s="47" t="s">
        <v>1600</v>
      </c>
      <c r="J1764" s="47" t="s">
        <v>1603</v>
      </c>
      <c r="K1764" s="47">
        <v>0</v>
      </c>
      <c r="L1764" s="47" t="s">
        <v>1598</v>
      </c>
    </row>
    <row r="1765" spans="1:12" x14ac:dyDescent="0.35">
      <c r="A1765" s="47">
        <v>1</v>
      </c>
      <c r="B1765" s="47">
        <v>3145</v>
      </c>
      <c r="C1765" s="47" t="s">
        <v>1010</v>
      </c>
      <c r="D1765" s="48">
        <v>45567</v>
      </c>
      <c r="E1765" s="48">
        <v>45567</v>
      </c>
      <c r="F1765" s="47">
        <v>1</v>
      </c>
      <c r="G1765" s="49">
        <v>0</v>
      </c>
      <c r="H1765" s="48">
        <v>45567</v>
      </c>
      <c r="I1765" s="47" t="s">
        <v>1600</v>
      </c>
      <c r="J1765" s="47" t="s">
        <v>1603</v>
      </c>
      <c r="K1765" s="47">
        <v>0</v>
      </c>
      <c r="L1765" s="47" t="s">
        <v>1598</v>
      </c>
    </row>
    <row r="1766" spans="1:12" x14ac:dyDescent="0.35">
      <c r="A1766" s="47">
        <v>1</v>
      </c>
      <c r="B1766" s="47">
        <v>3191</v>
      </c>
      <c r="C1766" s="47" t="s">
        <v>1050</v>
      </c>
      <c r="D1766" s="48">
        <v>45567</v>
      </c>
      <c r="E1766" s="48">
        <v>45567</v>
      </c>
      <c r="F1766" s="47">
        <v>1</v>
      </c>
      <c r="G1766" s="49">
        <v>0</v>
      </c>
      <c r="H1766" s="48">
        <v>45567</v>
      </c>
      <c r="I1766" s="47" t="s">
        <v>1600</v>
      </c>
      <c r="J1766" s="47" t="s">
        <v>1603</v>
      </c>
      <c r="K1766" s="47">
        <v>0</v>
      </c>
      <c r="L1766" s="47" t="s">
        <v>1598</v>
      </c>
    </row>
    <row r="1767" spans="1:12" x14ac:dyDescent="0.35">
      <c r="A1767" s="47">
        <v>1</v>
      </c>
      <c r="B1767" s="47">
        <v>1110</v>
      </c>
      <c r="C1767" s="47" t="s">
        <v>57</v>
      </c>
      <c r="D1767" s="48">
        <v>45567</v>
      </c>
      <c r="E1767" s="48">
        <v>45567</v>
      </c>
      <c r="F1767" s="47">
        <v>1</v>
      </c>
      <c r="G1767" s="49">
        <v>0</v>
      </c>
      <c r="H1767" s="48">
        <v>45567</v>
      </c>
      <c r="I1767" s="47" t="s">
        <v>1601</v>
      </c>
      <c r="J1767" s="47" t="s">
        <v>1603</v>
      </c>
      <c r="K1767" s="47">
        <v>0</v>
      </c>
      <c r="L1767" s="47" t="s">
        <v>1598</v>
      </c>
    </row>
    <row r="1768" spans="1:12" x14ac:dyDescent="0.35">
      <c r="A1768" s="47">
        <v>1</v>
      </c>
      <c r="B1768" s="47">
        <v>1135</v>
      </c>
      <c r="C1768" s="47" t="s">
        <v>79</v>
      </c>
      <c r="D1768" s="48">
        <v>45567</v>
      </c>
      <c r="E1768" s="48">
        <v>45567</v>
      </c>
      <c r="F1768" s="47">
        <v>1</v>
      </c>
      <c r="G1768" s="49">
        <v>0</v>
      </c>
      <c r="H1768" s="48">
        <v>45567</v>
      </c>
      <c r="I1768" s="47" t="s">
        <v>1601</v>
      </c>
      <c r="J1768" s="47" t="s">
        <v>1603</v>
      </c>
      <c r="K1768" s="47">
        <v>0</v>
      </c>
      <c r="L1768" s="47" t="s">
        <v>1598</v>
      </c>
    </row>
    <row r="1769" spans="1:12" x14ac:dyDescent="0.35">
      <c r="A1769" s="47">
        <v>1</v>
      </c>
      <c r="B1769" s="47">
        <v>1142</v>
      </c>
      <c r="C1769" s="47" t="s">
        <v>87</v>
      </c>
      <c r="D1769" s="48">
        <v>45567</v>
      </c>
      <c r="E1769" s="48">
        <v>45567</v>
      </c>
      <c r="F1769" s="47">
        <v>1</v>
      </c>
      <c r="G1769" s="49">
        <v>0</v>
      </c>
      <c r="H1769" s="48">
        <v>45567</v>
      </c>
      <c r="I1769" s="47" t="s">
        <v>1601</v>
      </c>
      <c r="J1769" s="47" t="s">
        <v>1603</v>
      </c>
      <c r="K1769" s="47">
        <v>0</v>
      </c>
      <c r="L1769" s="47" t="s">
        <v>1598</v>
      </c>
    </row>
    <row r="1770" spans="1:12" x14ac:dyDescent="0.35">
      <c r="A1770" s="47">
        <v>1</v>
      </c>
      <c r="B1770" s="47">
        <v>1144</v>
      </c>
      <c r="C1770" s="47" t="s">
        <v>89</v>
      </c>
      <c r="D1770" s="48">
        <v>45567</v>
      </c>
      <c r="E1770" s="48">
        <v>45567</v>
      </c>
      <c r="F1770" s="47">
        <v>1</v>
      </c>
      <c r="G1770" s="49">
        <v>0</v>
      </c>
      <c r="H1770" s="48">
        <v>45567</v>
      </c>
      <c r="I1770" s="47" t="s">
        <v>1601</v>
      </c>
      <c r="J1770" s="47" t="s">
        <v>1603</v>
      </c>
      <c r="K1770" s="47">
        <v>0</v>
      </c>
      <c r="L1770" s="47" t="s">
        <v>1598</v>
      </c>
    </row>
    <row r="1771" spans="1:12" x14ac:dyDescent="0.35">
      <c r="A1771" s="47">
        <v>1</v>
      </c>
      <c r="B1771" s="47">
        <v>1173</v>
      </c>
      <c r="C1771" s="47" t="s">
        <v>117</v>
      </c>
      <c r="D1771" s="48">
        <v>45567</v>
      </c>
      <c r="E1771" s="48">
        <v>45567</v>
      </c>
      <c r="F1771" s="47">
        <v>1</v>
      </c>
      <c r="G1771" s="49">
        <v>0</v>
      </c>
      <c r="H1771" s="48">
        <v>45567</v>
      </c>
      <c r="I1771" s="47" t="s">
        <v>1601</v>
      </c>
      <c r="J1771" s="47" t="s">
        <v>1603</v>
      </c>
      <c r="K1771" s="47">
        <v>0</v>
      </c>
      <c r="L1771" s="47" t="s">
        <v>1598</v>
      </c>
    </row>
    <row r="1772" spans="1:12" x14ac:dyDescent="0.35">
      <c r="A1772" s="47">
        <v>1</v>
      </c>
      <c r="B1772" s="47">
        <v>1178</v>
      </c>
      <c r="C1772" s="47" t="s">
        <v>121</v>
      </c>
      <c r="D1772" s="48">
        <v>45567</v>
      </c>
      <c r="E1772" s="48">
        <v>45567</v>
      </c>
      <c r="F1772" s="47">
        <v>1</v>
      </c>
      <c r="G1772" s="49">
        <v>0</v>
      </c>
      <c r="H1772" s="48">
        <v>45567</v>
      </c>
      <c r="I1772" s="47" t="s">
        <v>1601</v>
      </c>
      <c r="J1772" s="47" t="s">
        <v>1603</v>
      </c>
      <c r="K1772" s="47">
        <v>0</v>
      </c>
      <c r="L1772" s="47" t="s">
        <v>1598</v>
      </c>
    </row>
    <row r="1773" spans="1:12" x14ac:dyDescent="0.35">
      <c r="A1773" s="47">
        <v>1</v>
      </c>
      <c r="B1773" s="47">
        <v>1193</v>
      </c>
      <c r="C1773" s="47" t="s">
        <v>140</v>
      </c>
      <c r="D1773" s="48">
        <v>45567</v>
      </c>
      <c r="E1773" s="48">
        <v>45567</v>
      </c>
      <c r="F1773" s="47">
        <v>1</v>
      </c>
      <c r="G1773" s="49">
        <v>0</v>
      </c>
      <c r="H1773" s="48">
        <v>45567</v>
      </c>
      <c r="I1773" s="47" t="s">
        <v>1601</v>
      </c>
      <c r="J1773" s="47" t="s">
        <v>1603</v>
      </c>
      <c r="K1773" s="47">
        <v>0</v>
      </c>
      <c r="L1773" s="47" t="s">
        <v>1598</v>
      </c>
    </row>
    <row r="1774" spans="1:12" x14ac:dyDescent="0.35">
      <c r="A1774" s="47">
        <v>1</v>
      </c>
      <c r="B1774" s="47">
        <v>1210</v>
      </c>
      <c r="C1774" s="47" t="s">
        <v>165</v>
      </c>
      <c r="D1774" s="48">
        <v>45566</v>
      </c>
      <c r="E1774" s="48">
        <v>45566</v>
      </c>
      <c r="F1774" s="47">
        <v>1</v>
      </c>
      <c r="G1774" s="49">
        <v>0</v>
      </c>
      <c r="H1774" s="48">
        <v>45566</v>
      </c>
      <c r="I1774" s="47" t="s">
        <v>1608</v>
      </c>
      <c r="J1774" s="47" t="s">
        <v>1603</v>
      </c>
      <c r="L1774" s="47" t="s">
        <v>1598</v>
      </c>
    </row>
    <row r="1775" spans="1:12" x14ac:dyDescent="0.35">
      <c r="A1775" s="47">
        <v>1</v>
      </c>
      <c r="B1775" s="47">
        <v>1210</v>
      </c>
      <c r="C1775" s="47" t="s">
        <v>165</v>
      </c>
      <c r="D1775" s="48">
        <v>45568</v>
      </c>
      <c r="E1775" s="48">
        <v>45568</v>
      </c>
      <c r="F1775" s="47">
        <v>2</v>
      </c>
      <c r="G1775" s="49">
        <v>0</v>
      </c>
      <c r="H1775" s="48">
        <v>45569</v>
      </c>
      <c r="I1775" s="47" t="s">
        <v>1600</v>
      </c>
      <c r="J1775" s="47" t="s">
        <v>1603</v>
      </c>
      <c r="L1775" s="47" t="s">
        <v>1598</v>
      </c>
    </row>
    <row r="1776" spans="1:12" x14ac:dyDescent="0.35">
      <c r="A1776" s="47">
        <v>1</v>
      </c>
      <c r="B1776" s="47">
        <v>1104</v>
      </c>
      <c r="C1776" s="47" t="s">
        <v>46</v>
      </c>
      <c r="D1776" s="48">
        <v>45566</v>
      </c>
      <c r="E1776" s="48">
        <v>45566</v>
      </c>
      <c r="F1776" s="47">
        <v>1</v>
      </c>
      <c r="G1776" s="49">
        <v>0</v>
      </c>
      <c r="H1776" s="48">
        <v>45566</v>
      </c>
      <c r="I1776" s="47" t="s">
        <v>1608</v>
      </c>
      <c r="J1776" s="47" t="s">
        <v>1603</v>
      </c>
      <c r="L1776" s="47" t="s">
        <v>1598</v>
      </c>
    </row>
    <row r="1777" spans="1:12" x14ac:dyDescent="0.35">
      <c r="A1777" s="47">
        <v>1</v>
      </c>
      <c r="B1777" s="47">
        <v>2205</v>
      </c>
      <c r="C1777" s="47" t="s">
        <v>486</v>
      </c>
      <c r="D1777" s="48">
        <v>45577</v>
      </c>
      <c r="E1777" s="48">
        <v>45577</v>
      </c>
      <c r="F1777" s="47">
        <v>4</v>
      </c>
      <c r="G1777" s="49">
        <v>0</v>
      </c>
      <c r="H1777" s="48">
        <v>45580</v>
      </c>
      <c r="I1777" s="47" t="s">
        <v>1604</v>
      </c>
      <c r="J1777" s="47" t="s">
        <v>1599</v>
      </c>
      <c r="K1777" s="47">
        <v>0</v>
      </c>
      <c r="L1777" s="47" t="s">
        <v>1598</v>
      </c>
    </row>
    <row r="1778" spans="1:12" x14ac:dyDescent="0.35">
      <c r="A1778" s="47">
        <v>1</v>
      </c>
      <c r="B1778" s="47">
        <v>2016</v>
      </c>
      <c r="C1778" s="47" t="s">
        <v>297</v>
      </c>
      <c r="D1778" s="48">
        <v>45580</v>
      </c>
      <c r="E1778" s="48">
        <v>45580</v>
      </c>
      <c r="F1778" s="47">
        <v>1</v>
      </c>
      <c r="G1778" s="49">
        <v>0</v>
      </c>
      <c r="H1778" s="48">
        <v>45580</v>
      </c>
      <c r="I1778" s="47" t="s">
        <v>1601</v>
      </c>
      <c r="J1778" s="47" t="s">
        <v>1599</v>
      </c>
      <c r="K1778" s="47">
        <v>0</v>
      </c>
      <c r="L1778" s="47" t="s">
        <v>1598</v>
      </c>
    </row>
    <row r="1779" spans="1:12" x14ac:dyDescent="0.35">
      <c r="A1779" s="47">
        <v>1</v>
      </c>
      <c r="B1779" s="47">
        <v>2045</v>
      </c>
      <c r="C1779" s="47" t="s">
        <v>334</v>
      </c>
      <c r="D1779" s="48">
        <v>45580</v>
      </c>
      <c r="E1779" s="48">
        <v>45580</v>
      </c>
      <c r="F1779" s="47">
        <v>1</v>
      </c>
      <c r="G1779" s="49">
        <v>0</v>
      </c>
      <c r="H1779" s="48">
        <v>45580</v>
      </c>
      <c r="I1779" s="47" t="s">
        <v>1601</v>
      </c>
      <c r="J1779" s="47" t="s">
        <v>1599</v>
      </c>
      <c r="K1779" s="47">
        <v>0</v>
      </c>
      <c r="L1779" s="47" t="s">
        <v>1598</v>
      </c>
    </row>
    <row r="1780" spans="1:12" x14ac:dyDescent="0.35">
      <c r="A1780" s="47">
        <v>1</v>
      </c>
      <c r="B1780" s="47">
        <v>2081</v>
      </c>
      <c r="C1780" s="47" t="s">
        <v>372</v>
      </c>
      <c r="D1780" s="48">
        <v>45580</v>
      </c>
      <c r="E1780" s="48">
        <v>45580</v>
      </c>
      <c r="F1780" s="47">
        <v>1</v>
      </c>
      <c r="G1780" s="49">
        <v>0</v>
      </c>
      <c r="H1780" s="48">
        <v>45580</v>
      </c>
      <c r="I1780" s="47" t="s">
        <v>1601</v>
      </c>
      <c r="J1780" s="47" t="s">
        <v>1599</v>
      </c>
      <c r="K1780" s="47">
        <v>0</v>
      </c>
      <c r="L1780" s="47" t="s">
        <v>1598</v>
      </c>
    </row>
    <row r="1781" spans="1:12" x14ac:dyDescent="0.35">
      <c r="A1781" s="47">
        <v>1</v>
      </c>
      <c r="B1781" s="47">
        <v>2096</v>
      </c>
      <c r="C1781" s="47" t="s">
        <v>390</v>
      </c>
      <c r="D1781" s="48">
        <v>45580</v>
      </c>
      <c r="E1781" s="48">
        <v>45580</v>
      </c>
      <c r="F1781" s="47">
        <v>1</v>
      </c>
      <c r="G1781" s="49">
        <v>0</v>
      </c>
      <c r="H1781" s="48">
        <v>45580</v>
      </c>
      <c r="I1781" s="47" t="s">
        <v>1601</v>
      </c>
      <c r="J1781" s="47" t="s">
        <v>1599</v>
      </c>
      <c r="K1781" s="47">
        <v>0</v>
      </c>
      <c r="L1781" s="47" t="s">
        <v>1598</v>
      </c>
    </row>
    <row r="1782" spans="1:12" x14ac:dyDescent="0.35">
      <c r="A1782" s="47">
        <v>1</v>
      </c>
      <c r="B1782" s="47">
        <v>2125</v>
      </c>
      <c r="C1782" s="47" t="s">
        <v>420</v>
      </c>
      <c r="D1782" s="48">
        <v>45580</v>
      </c>
      <c r="E1782" s="48">
        <v>45580</v>
      </c>
      <c r="F1782" s="47">
        <v>1</v>
      </c>
      <c r="G1782" s="49">
        <v>0</v>
      </c>
      <c r="H1782" s="48">
        <v>45580</v>
      </c>
      <c r="I1782" s="47" t="s">
        <v>1601</v>
      </c>
      <c r="J1782" s="47" t="s">
        <v>1599</v>
      </c>
      <c r="K1782" s="47">
        <v>0</v>
      </c>
      <c r="L1782" s="47" t="s">
        <v>1598</v>
      </c>
    </row>
    <row r="1783" spans="1:12" x14ac:dyDescent="0.35">
      <c r="A1783" s="47">
        <v>1</v>
      </c>
      <c r="B1783" s="47">
        <v>2127</v>
      </c>
      <c r="C1783" s="47" t="s">
        <v>421</v>
      </c>
      <c r="D1783" s="48">
        <v>45579</v>
      </c>
      <c r="E1783" s="48">
        <v>45579</v>
      </c>
      <c r="F1783" s="47">
        <v>1</v>
      </c>
      <c r="G1783" s="49">
        <v>0</v>
      </c>
      <c r="H1783" s="48">
        <v>45579</v>
      </c>
      <c r="I1783" s="47" t="s">
        <v>1601</v>
      </c>
      <c r="J1783" s="47" t="s">
        <v>1599</v>
      </c>
      <c r="K1783" s="47">
        <v>0</v>
      </c>
      <c r="L1783" s="47" t="s">
        <v>1598</v>
      </c>
    </row>
    <row r="1784" spans="1:12" x14ac:dyDescent="0.35">
      <c r="A1784" s="47">
        <v>1</v>
      </c>
      <c r="B1784" s="47">
        <v>2138</v>
      </c>
      <c r="C1784" s="47" t="s">
        <v>433</v>
      </c>
      <c r="D1784" s="48">
        <v>45580</v>
      </c>
      <c r="E1784" s="48">
        <v>45580</v>
      </c>
      <c r="F1784" s="47">
        <v>1</v>
      </c>
      <c r="G1784" s="49">
        <v>0</v>
      </c>
      <c r="H1784" s="48">
        <v>45580</v>
      </c>
      <c r="I1784" s="47" t="s">
        <v>1601</v>
      </c>
      <c r="J1784" s="47" t="s">
        <v>1599</v>
      </c>
      <c r="K1784" s="47">
        <v>0</v>
      </c>
      <c r="L1784" s="47" t="s">
        <v>1598</v>
      </c>
    </row>
    <row r="1785" spans="1:12" x14ac:dyDescent="0.35">
      <c r="A1785" s="47">
        <v>1</v>
      </c>
      <c r="B1785" s="47">
        <v>2201</v>
      </c>
      <c r="C1785" s="47" t="s">
        <v>479</v>
      </c>
      <c r="D1785" s="48">
        <v>45580</v>
      </c>
      <c r="E1785" s="48">
        <v>45580</v>
      </c>
      <c r="F1785" s="47">
        <v>1</v>
      </c>
      <c r="G1785" s="49">
        <v>0</v>
      </c>
      <c r="H1785" s="48">
        <v>45580</v>
      </c>
      <c r="I1785" s="47" t="s">
        <v>1601</v>
      </c>
      <c r="J1785" s="47" t="s">
        <v>1599</v>
      </c>
      <c r="K1785" s="47">
        <v>0</v>
      </c>
      <c r="L1785" s="47" t="s">
        <v>1598</v>
      </c>
    </row>
    <row r="1786" spans="1:12" x14ac:dyDescent="0.35">
      <c r="A1786" s="47">
        <v>1</v>
      </c>
      <c r="B1786" s="47">
        <v>2365</v>
      </c>
      <c r="C1786" s="47" t="s">
        <v>613</v>
      </c>
      <c r="D1786" s="48">
        <v>45580</v>
      </c>
      <c r="E1786" s="48">
        <v>45580</v>
      </c>
      <c r="F1786" s="47">
        <v>1</v>
      </c>
      <c r="G1786" s="49">
        <v>0</v>
      </c>
      <c r="H1786" s="48">
        <v>45580</v>
      </c>
      <c r="I1786" s="47" t="s">
        <v>1601</v>
      </c>
      <c r="J1786" s="47" t="s">
        <v>1599</v>
      </c>
      <c r="K1786" s="47">
        <v>0</v>
      </c>
      <c r="L1786" s="47" t="s">
        <v>1598</v>
      </c>
    </row>
    <row r="1787" spans="1:12" x14ac:dyDescent="0.35">
      <c r="A1787" s="47">
        <v>1</v>
      </c>
      <c r="B1787" s="47">
        <v>2367</v>
      </c>
      <c r="C1787" s="47" t="s">
        <v>615</v>
      </c>
      <c r="D1787" s="48">
        <v>45580</v>
      </c>
      <c r="E1787" s="48">
        <v>45580</v>
      </c>
      <c r="F1787" s="47">
        <v>1</v>
      </c>
      <c r="G1787" s="49">
        <v>0</v>
      </c>
      <c r="H1787" s="48">
        <v>45580</v>
      </c>
      <c r="I1787" s="47" t="s">
        <v>1601</v>
      </c>
      <c r="J1787" s="47" t="s">
        <v>1599</v>
      </c>
      <c r="K1787" s="47">
        <v>0</v>
      </c>
      <c r="L1787" s="47" t="s">
        <v>1598</v>
      </c>
    </row>
    <row r="1788" spans="1:12" x14ac:dyDescent="0.35">
      <c r="A1788" s="47">
        <v>1</v>
      </c>
      <c r="B1788" s="47">
        <v>2381</v>
      </c>
      <c r="C1788" s="47" t="s">
        <v>630</v>
      </c>
      <c r="D1788" s="48">
        <v>45580</v>
      </c>
      <c r="E1788" s="48">
        <v>45580</v>
      </c>
      <c r="F1788" s="47">
        <v>1</v>
      </c>
      <c r="G1788" s="49">
        <v>0</v>
      </c>
      <c r="H1788" s="48">
        <v>45580</v>
      </c>
      <c r="I1788" s="47" t="s">
        <v>1601</v>
      </c>
      <c r="J1788" s="47" t="s">
        <v>1599</v>
      </c>
      <c r="K1788" s="47">
        <v>0</v>
      </c>
      <c r="L1788" s="47" t="s">
        <v>1598</v>
      </c>
    </row>
    <row r="1789" spans="1:12" x14ac:dyDescent="0.35">
      <c r="A1789" s="47">
        <v>1</v>
      </c>
      <c r="B1789" s="47">
        <v>2396</v>
      </c>
      <c r="C1789" s="47" t="s">
        <v>644</v>
      </c>
      <c r="D1789" s="48">
        <v>45580</v>
      </c>
      <c r="E1789" s="48">
        <v>45580</v>
      </c>
      <c r="F1789" s="47">
        <v>1</v>
      </c>
      <c r="G1789" s="49">
        <v>0</v>
      </c>
      <c r="H1789" s="48">
        <v>45580</v>
      </c>
      <c r="I1789" s="47" t="s">
        <v>1601</v>
      </c>
      <c r="J1789" s="47" t="s">
        <v>1599</v>
      </c>
      <c r="K1789" s="47">
        <v>0</v>
      </c>
      <c r="L1789" s="47" t="s">
        <v>1598</v>
      </c>
    </row>
    <row r="1790" spans="1:12" x14ac:dyDescent="0.35">
      <c r="A1790" s="47">
        <v>1</v>
      </c>
      <c r="B1790" s="47">
        <v>2406</v>
      </c>
      <c r="C1790" s="47" t="s">
        <v>1429</v>
      </c>
      <c r="D1790" s="48">
        <v>45580</v>
      </c>
      <c r="E1790" s="48">
        <v>45580</v>
      </c>
      <c r="F1790" s="47">
        <v>1</v>
      </c>
      <c r="G1790" s="49">
        <v>0</v>
      </c>
      <c r="H1790" s="48">
        <v>45580</v>
      </c>
      <c r="I1790" s="47" t="s">
        <v>1601</v>
      </c>
      <c r="J1790" s="47" t="s">
        <v>1599</v>
      </c>
      <c r="K1790" s="47">
        <v>0</v>
      </c>
      <c r="L1790" s="47" t="s">
        <v>1598</v>
      </c>
    </row>
    <row r="1791" spans="1:12" x14ac:dyDescent="0.35">
      <c r="A1791" s="47">
        <v>1</v>
      </c>
      <c r="B1791" s="47">
        <v>2724</v>
      </c>
      <c r="C1791" s="47" t="s">
        <v>843</v>
      </c>
      <c r="D1791" s="48">
        <v>45580</v>
      </c>
      <c r="E1791" s="48">
        <v>45580</v>
      </c>
      <c r="F1791" s="47">
        <v>1</v>
      </c>
      <c r="G1791" s="49">
        <v>0</v>
      </c>
      <c r="H1791" s="48">
        <v>45580</v>
      </c>
      <c r="I1791" s="47" t="s">
        <v>1601</v>
      </c>
      <c r="J1791" s="47" t="s">
        <v>1599</v>
      </c>
      <c r="K1791" s="47">
        <v>0</v>
      </c>
      <c r="L1791" s="47" t="s">
        <v>1598</v>
      </c>
    </row>
    <row r="1792" spans="1:12" x14ac:dyDescent="0.35">
      <c r="A1792" s="47">
        <v>1</v>
      </c>
      <c r="B1792" s="47">
        <v>2761</v>
      </c>
      <c r="C1792" s="47" t="s">
        <v>867</v>
      </c>
      <c r="D1792" s="48">
        <v>45580</v>
      </c>
      <c r="E1792" s="48">
        <v>45580</v>
      </c>
      <c r="F1792" s="47">
        <v>1</v>
      </c>
      <c r="G1792" s="49">
        <v>0</v>
      </c>
      <c r="H1792" s="48">
        <v>45580</v>
      </c>
      <c r="I1792" s="47" t="s">
        <v>1601</v>
      </c>
      <c r="J1792" s="47" t="s">
        <v>1599</v>
      </c>
      <c r="K1792" s="47">
        <v>0</v>
      </c>
      <c r="L1792" s="47" t="s">
        <v>1598</v>
      </c>
    </row>
    <row r="1793" spans="1:12" x14ac:dyDescent="0.35">
      <c r="A1793" s="47">
        <v>1</v>
      </c>
      <c r="B1793" s="47">
        <v>4114</v>
      </c>
      <c r="C1793" s="47" t="s">
        <v>1111</v>
      </c>
      <c r="D1793" s="48">
        <v>45580</v>
      </c>
      <c r="E1793" s="48">
        <v>45580</v>
      </c>
      <c r="F1793" s="47">
        <v>1</v>
      </c>
      <c r="G1793" s="49">
        <v>0</v>
      </c>
      <c r="H1793" s="48">
        <v>45580</v>
      </c>
      <c r="I1793" s="47" t="s">
        <v>1601</v>
      </c>
      <c r="J1793" s="47" t="s">
        <v>1599</v>
      </c>
      <c r="K1793" s="47">
        <v>0</v>
      </c>
      <c r="L1793" s="47" t="s">
        <v>1598</v>
      </c>
    </row>
    <row r="1794" spans="1:12" x14ac:dyDescent="0.35">
      <c r="A1794" s="47">
        <v>1</v>
      </c>
      <c r="B1794" s="47">
        <v>4126</v>
      </c>
      <c r="C1794" s="47" t="s">
        <v>1123</v>
      </c>
      <c r="D1794" s="48">
        <v>45580</v>
      </c>
      <c r="E1794" s="48">
        <v>45580</v>
      </c>
      <c r="F1794" s="47">
        <v>1</v>
      </c>
      <c r="G1794" s="49">
        <v>0</v>
      </c>
      <c r="H1794" s="48">
        <v>45580</v>
      </c>
      <c r="I1794" s="47" t="s">
        <v>1601</v>
      </c>
      <c r="J1794" s="47" t="s">
        <v>1599</v>
      </c>
      <c r="K1794" s="47">
        <v>0</v>
      </c>
      <c r="L1794" s="47" t="s">
        <v>1598</v>
      </c>
    </row>
    <row r="1795" spans="1:12" x14ac:dyDescent="0.35">
      <c r="A1795" s="47">
        <v>1</v>
      </c>
      <c r="B1795" s="47">
        <v>4219</v>
      </c>
      <c r="C1795" s="47" t="s">
        <v>1159</v>
      </c>
      <c r="D1795" s="48">
        <v>45580</v>
      </c>
      <c r="E1795" s="48">
        <v>45580</v>
      </c>
      <c r="F1795" s="47">
        <v>1</v>
      </c>
      <c r="G1795" s="49">
        <v>0</v>
      </c>
      <c r="H1795" s="48">
        <v>45580</v>
      </c>
      <c r="I1795" s="47" t="s">
        <v>1601</v>
      </c>
      <c r="J1795" s="47" t="s">
        <v>1599</v>
      </c>
      <c r="K1795" s="47">
        <v>0</v>
      </c>
      <c r="L1795" s="47" t="s">
        <v>1598</v>
      </c>
    </row>
    <row r="1796" spans="1:12" x14ac:dyDescent="0.35">
      <c r="A1796" s="47">
        <v>1</v>
      </c>
      <c r="B1796" s="47">
        <v>2163</v>
      </c>
      <c r="C1796" s="47" t="s">
        <v>460</v>
      </c>
      <c r="D1796" s="48">
        <v>45579</v>
      </c>
      <c r="E1796" s="48">
        <v>45579</v>
      </c>
      <c r="F1796" s="47">
        <v>2</v>
      </c>
      <c r="G1796" s="49">
        <v>0</v>
      </c>
      <c r="H1796" s="48">
        <v>45580</v>
      </c>
      <c r="I1796" s="47" t="s">
        <v>1601</v>
      </c>
      <c r="J1796" s="47" t="s">
        <v>1599</v>
      </c>
      <c r="K1796" s="47">
        <v>0</v>
      </c>
      <c r="L1796" s="47" t="s">
        <v>1598</v>
      </c>
    </row>
    <row r="1797" spans="1:12" x14ac:dyDescent="0.35">
      <c r="A1797" s="47">
        <v>1</v>
      </c>
      <c r="B1797" s="47">
        <v>2038</v>
      </c>
      <c r="C1797" s="47" t="s">
        <v>325</v>
      </c>
      <c r="D1797" s="48">
        <v>45580</v>
      </c>
      <c r="E1797" s="48">
        <v>45580</v>
      </c>
      <c r="F1797" s="47">
        <v>1</v>
      </c>
      <c r="G1797" s="49">
        <v>0</v>
      </c>
      <c r="H1797" s="48">
        <v>45580</v>
      </c>
      <c r="I1797" s="47" t="s">
        <v>1600</v>
      </c>
      <c r="J1797" s="47" t="s">
        <v>1599</v>
      </c>
      <c r="K1797" s="47">
        <v>0</v>
      </c>
      <c r="L1797" s="47" t="s">
        <v>1598</v>
      </c>
    </row>
    <row r="1798" spans="1:12" x14ac:dyDescent="0.35">
      <c r="A1798" s="47">
        <v>1</v>
      </c>
      <c r="B1798" s="47">
        <v>2053</v>
      </c>
      <c r="C1798" s="47" t="s">
        <v>343</v>
      </c>
      <c r="D1798" s="48">
        <v>45580</v>
      </c>
      <c r="E1798" s="48">
        <v>45580</v>
      </c>
      <c r="F1798" s="47">
        <v>1</v>
      </c>
      <c r="G1798" s="49">
        <v>0</v>
      </c>
      <c r="H1798" s="48">
        <v>45580</v>
      </c>
      <c r="I1798" s="47" t="s">
        <v>1600</v>
      </c>
      <c r="J1798" s="47" t="s">
        <v>1599</v>
      </c>
      <c r="K1798" s="47">
        <v>0</v>
      </c>
      <c r="L1798" s="47" t="s">
        <v>1598</v>
      </c>
    </row>
    <row r="1799" spans="1:12" x14ac:dyDescent="0.35">
      <c r="A1799" s="47">
        <v>1</v>
      </c>
      <c r="B1799" s="47">
        <v>2106</v>
      </c>
      <c r="C1799" s="47" t="s">
        <v>401</v>
      </c>
      <c r="D1799" s="48">
        <v>45580</v>
      </c>
      <c r="E1799" s="48">
        <v>45580</v>
      </c>
      <c r="F1799" s="47">
        <v>1</v>
      </c>
      <c r="G1799" s="49">
        <v>0</v>
      </c>
      <c r="H1799" s="48">
        <v>45580</v>
      </c>
      <c r="I1799" s="47" t="s">
        <v>1600</v>
      </c>
      <c r="J1799" s="47" t="s">
        <v>1599</v>
      </c>
      <c r="K1799" s="47">
        <v>0</v>
      </c>
      <c r="L1799" s="47" t="s">
        <v>1598</v>
      </c>
    </row>
    <row r="1800" spans="1:12" x14ac:dyDescent="0.35">
      <c r="A1800" s="47">
        <v>1</v>
      </c>
      <c r="B1800" s="47">
        <v>2107</v>
      </c>
      <c r="C1800" s="47" t="s">
        <v>402</v>
      </c>
      <c r="D1800" s="48">
        <v>45580</v>
      </c>
      <c r="E1800" s="48">
        <v>45580</v>
      </c>
      <c r="F1800" s="47">
        <v>1</v>
      </c>
      <c r="G1800" s="49">
        <v>0</v>
      </c>
      <c r="H1800" s="48">
        <v>45580</v>
      </c>
      <c r="I1800" s="47" t="s">
        <v>1600</v>
      </c>
      <c r="J1800" s="47" t="s">
        <v>1599</v>
      </c>
      <c r="K1800" s="47">
        <v>0</v>
      </c>
      <c r="L1800" s="47" t="s">
        <v>1598</v>
      </c>
    </row>
    <row r="1801" spans="1:12" x14ac:dyDescent="0.35">
      <c r="A1801" s="47">
        <v>1</v>
      </c>
      <c r="B1801" s="47">
        <v>2127</v>
      </c>
      <c r="C1801" s="47" t="s">
        <v>421</v>
      </c>
      <c r="D1801" s="48">
        <v>45580</v>
      </c>
      <c r="E1801" s="48">
        <v>45580</v>
      </c>
      <c r="F1801" s="47">
        <v>1</v>
      </c>
      <c r="G1801" s="49">
        <v>0</v>
      </c>
      <c r="H1801" s="48">
        <v>45580</v>
      </c>
      <c r="I1801" s="47" t="s">
        <v>1600</v>
      </c>
      <c r="J1801" s="47" t="s">
        <v>1599</v>
      </c>
      <c r="K1801" s="47">
        <v>0</v>
      </c>
      <c r="L1801" s="47" t="s">
        <v>1598</v>
      </c>
    </row>
    <row r="1802" spans="1:12" x14ac:dyDescent="0.35">
      <c r="A1802" s="47">
        <v>1</v>
      </c>
      <c r="B1802" s="47">
        <v>2259</v>
      </c>
      <c r="C1802" s="47" t="s">
        <v>513</v>
      </c>
      <c r="D1802" s="48">
        <v>45580</v>
      </c>
      <c r="E1802" s="48">
        <v>45580</v>
      </c>
      <c r="F1802" s="47">
        <v>1</v>
      </c>
      <c r="G1802" s="49">
        <v>0</v>
      </c>
      <c r="H1802" s="48">
        <v>45580</v>
      </c>
      <c r="I1802" s="47" t="s">
        <v>1600</v>
      </c>
      <c r="J1802" s="47" t="s">
        <v>1599</v>
      </c>
      <c r="K1802" s="47">
        <v>0</v>
      </c>
      <c r="L1802" s="47" t="s">
        <v>1598</v>
      </c>
    </row>
    <row r="1803" spans="1:12" x14ac:dyDescent="0.35">
      <c r="A1803" s="47">
        <v>1</v>
      </c>
      <c r="B1803" s="47">
        <v>2281</v>
      </c>
      <c r="C1803" s="47" t="s">
        <v>537</v>
      </c>
      <c r="D1803" s="48">
        <v>45580</v>
      </c>
      <c r="E1803" s="48">
        <v>45580</v>
      </c>
      <c r="F1803" s="47">
        <v>1</v>
      </c>
      <c r="G1803" s="49">
        <v>0</v>
      </c>
      <c r="H1803" s="48">
        <v>45580</v>
      </c>
      <c r="I1803" s="47" t="s">
        <v>1600</v>
      </c>
      <c r="J1803" s="47" t="s">
        <v>1599</v>
      </c>
      <c r="K1803" s="47">
        <v>0</v>
      </c>
      <c r="L1803" s="47" t="s">
        <v>1598</v>
      </c>
    </row>
    <row r="1804" spans="1:12" x14ac:dyDescent="0.35">
      <c r="A1804" s="47">
        <v>1</v>
      </c>
      <c r="B1804" s="47">
        <v>2307</v>
      </c>
      <c r="C1804" s="47" t="s">
        <v>562</v>
      </c>
      <c r="D1804" s="48">
        <v>45580</v>
      </c>
      <c r="E1804" s="48">
        <v>45580</v>
      </c>
      <c r="F1804" s="47">
        <v>1</v>
      </c>
      <c r="G1804" s="49">
        <v>0</v>
      </c>
      <c r="H1804" s="48">
        <v>45580</v>
      </c>
      <c r="I1804" s="47" t="s">
        <v>1600</v>
      </c>
      <c r="J1804" s="47" t="s">
        <v>1599</v>
      </c>
      <c r="K1804" s="47">
        <v>0</v>
      </c>
      <c r="L1804" s="47" t="s">
        <v>1598</v>
      </c>
    </row>
    <row r="1805" spans="1:12" x14ac:dyDescent="0.35">
      <c r="A1805" s="47">
        <v>1</v>
      </c>
      <c r="B1805" s="47">
        <v>2315</v>
      </c>
      <c r="C1805" s="47" t="s">
        <v>569</v>
      </c>
      <c r="D1805" s="48">
        <v>45580</v>
      </c>
      <c r="E1805" s="48">
        <v>45580</v>
      </c>
      <c r="F1805" s="47">
        <v>1</v>
      </c>
      <c r="G1805" s="49">
        <v>0</v>
      </c>
      <c r="H1805" s="48">
        <v>45580</v>
      </c>
      <c r="I1805" s="47" t="s">
        <v>1600</v>
      </c>
      <c r="J1805" s="47" t="s">
        <v>1599</v>
      </c>
      <c r="K1805" s="47">
        <v>0</v>
      </c>
      <c r="L1805" s="47" t="s">
        <v>1598</v>
      </c>
    </row>
    <row r="1806" spans="1:12" x14ac:dyDescent="0.35">
      <c r="A1806" s="47">
        <v>1</v>
      </c>
      <c r="B1806" s="47">
        <v>2321</v>
      </c>
      <c r="C1806" s="47" t="s">
        <v>576</v>
      </c>
      <c r="D1806" s="48">
        <v>45580</v>
      </c>
      <c r="E1806" s="48">
        <v>45580</v>
      </c>
      <c r="F1806" s="47">
        <v>1</v>
      </c>
      <c r="G1806" s="49">
        <v>0</v>
      </c>
      <c r="H1806" s="48">
        <v>45580</v>
      </c>
      <c r="I1806" s="47" t="s">
        <v>1600</v>
      </c>
      <c r="J1806" s="47" t="s">
        <v>1599</v>
      </c>
      <c r="K1806" s="47">
        <v>0</v>
      </c>
      <c r="L1806" s="47" t="s">
        <v>1598</v>
      </c>
    </row>
    <row r="1807" spans="1:12" x14ac:dyDescent="0.35">
      <c r="A1807" s="47">
        <v>1</v>
      </c>
      <c r="B1807" s="47">
        <v>2327</v>
      </c>
      <c r="C1807" s="47" t="s">
        <v>1602</v>
      </c>
      <c r="D1807" s="48">
        <v>45580</v>
      </c>
      <c r="E1807" s="48">
        <v>45580</v>
      </c>
      <c r="F1807" s="47">
        <v>1</v>
      </c>
      <c r="G1807" s="49">
        <v>0</v>
      </c>
      <c r="H1807" s="48">
        <v>45580</v>
      </c>
      <c r="I1807" s="47" t="s">
        <v>1600</v>
      </c>
      <c r="J1807" s="47" t="s">
        <v>1599</v>
      </c>
      <c r="K1807" s="47">
        <v>0</v>
      </c>
      <c r="L1807" s="47" t="s">
        <v>1598</v>
      </c>
    </row>
    <row r="1808" spans="1:12" x14ac:dyDescent="0.35">
      <c r="A1808" s="47">
        <v>1</v>
      </c>
      <c r="B1808" s="47">
        <v>2330</v>
      </c>
      <c r="C1808" s="47" t="s">
        <v>582</v>
      </c>
      <c r="D1808" s="48">
        <v>45580</v>
      </c>
      <c r="E1808" s="48">
        <v>45580</v>
      </c>
      <c r="F1808" s="47">
        <v>1</v>
      </c>
      <c r="G1808" s="49">
        <v>0</v>
      </c>
      <c r="H1808" s="48">
        <v>45580</v>
      </c>
      <c r="I1808" s="47" t="s">
        <v>1600</v>
      </c>
      <c r="J1808" s="47" t="s">
        <v>1599</v>
      </c>
      <c r="K1808" s="47">
        <v>0</v>
      </c>
      <c r="L1808" s="47" t="s">
        <v>1598</v>
      </c>
    </row>
    <row r="1809" spans="1:12" x14ac:dyDescent="0.35">
      <c r="A1809" s="47">
        <v>1</v>
      </c>
      <c r="B1809" s="47">
        <v>2347</v>
      </c>
      <c r="C1809" s="47" t="s">
        <v>597</v>
      </c>
      <c r="D1809" s="48">
        <v>45580</v>
      </c>
      <c r="E1809" s="48">
        <v>45580</v>
      </c>
      <c r="F1809" s="47">
        <v>1</v>
      </c>
      <c r="G1809" s="49">
        <v>0</v>
      </c>
      <c r="H1809" s="48">
        <v>45580</v>
      </c>
      <c r="I1809" s="47" t="s">
        <v>1600</v>
      </c>
      <c r="J1809" s="47" t="s">
        <v>1599</v>
      </c>
      <c r="K1809" s="47">
        <v>0</v>
      </c>
      <c r="L1809" s="47" t="s">
        <v>1598</v>
      </c>
    </row>
    <row r="1810" spans="1:12" x14ac:dyDescent="0.35">
      <c r="A1810" s="47">
        <v>1</v>
      </c>
      <c r="B1810" s="47">
        <v>2538</v>
      </c>
      <c r="C1810" s="47" t="s">
        <v>723</v>
      </c>
      <c r="D1810" s="48">
        <v>45580</v>
      </c>
      <c r="E1810" s="48">
        <v>45580</v>
      </c>
      <c r="F1810" s="47">
        <v>1</v>
      </c>
      <c r="G1810" s="49">
        <v>0</v>
      </c>
      <c r="H1810" s="48">
        <v>45580</v>
      </c>
      <c r="I1810" s="47" t="s">
        <v>1600</v>
      </c>
      <c r="J1810" s="47" t="s">
        <v>1599</v>
      </c>
      <c r="K1810" s="47">
        <v>0</v>
      </c>
      <c r="L1810" s="47" t="s">
        <v>1598</v>
      </c>
    </row>
    <row r="1811" spans="1:12" x14ac:dyDescent="0.35">
      <c r="A1811" s="47">
        <v>1</v>
      </c>
      <c r="B1811" s="47">
        <v>2702</v>
      </c>
      <c r="C1811" s="47" t="s">
        <v>820</v>
      </c>
      <c r="D1811" s="48">
        <v>45580</v>
      </c>
      <c r="E1811" s="48">
        <v>45580</v>
      </c>
      <c r="F1811" s="47">
        <v>1</v>
      </c>
      <c r="G1811" s="49">
        <v>0</v>
      </c>
      <c r="H1811" s="48">
        <v>45580</v>
      </c>
      <c r="I1811" s="47" t="s">
        <v>1600</v>
      </c>
      <c r="J1811" s="47" t="s">
        <v>1599</v>
      </c>
      <c r="K1811" s="47">
        <v>0</v>
      </c>
      <c r="L1811" s="47" t="s">
        <v>1598</v>
      </c>
    </row>
    <row r="1812" spans="1:12" x14ac:dyDescent="0.35">
      <c r="A1812" s="47">
        <v>1</v>
      </c>
      <c r="B1812" s="47">
        <v>2707</v>
      </c>
      <c r="C1812" s="47" t="s">
        <v>826</v>
      </c>
      <c r="D1812" s="48">
        <v>45580</v>
      </c>
      <c r="E1812" s="48">
        <v>45580</v>
      </c>
      <c r="F1812" s="47">
        <v>1</v>
      </c>
      <c r="G1812" s="49">
        <v>0</v>
      </c>
      <c r="H1812" s="48">
        <v>45580</v>
      </c>
      <c r="I1812" s="47" t="s">
        <v>1600</v>
      </c>
      <c r="J1812" s="47" t="s">
        <v>1599</v>
      </c>
      <c r="K1812" s="47">
        <v>0</v>
      </c>
      <c r="L1812" s="47" t="s">
        <v>1598</v>
      </c>
    </row>
    <row r="1813" spans="1:12" x14ac:dyDescent="0.35">
      <c r="A1813" s="47">
        <v>1</v>
      </c>
      <c r="B1813" s="47">
        <v>2124</v>
      </c>
      <c r="C1813" s="47" t="s">
        <v>418</v>
      </c>
      <c r="D1813" s="48">
        <v>45579</v>
      </c>
      <c r="E1813" s="48">
        <v>45579</v>
      </c>
      <c r="F1813" s="47">
        <v>2</v>
      </c>
      <c r="G1813" s="49">
        <v>0</v>
      </c>
      <c r="H1813" s="48">
        <v>45580</v>
      </c>
      <c r="I1813" s="47" t="s">
        <v>1600</v>
      </c>
      <c r="J1813" s="47" t="s">
        <v>1599</v>
      </c>
      <c r="K1813" s="47">
        <v>0</v>
      </c>
      <c r="L1813" s="47" t="s">
        <v>1598</v>
      </c>
    </row>
    <row r="1814" spans="1:12" x14ac:dyDescent="0.35">
      <c r="A1814" s="47">
        <v>1</v>
      </c>
      <c r="B1814" s="47">
        <v>2586</v>
      </c>
      <c r="C1814" s="47" t="s">
        <v>791</v>
      </c>
      <c r="D1814" s="48">
        <v>45579</v>
      </c>
      <c r="E1814" s="48">
        <v>45579</v>
      </c>
      <c r="F1814" s="47">
        <v>2</v>
      </c>
      <c r="G1814" s="49">
        <v>0</v>
      </c>
      <c r="H1814" s="48">
        <v>45580</v>
      </c>
      <c r="I1814" s="47" t="s">
        <v>1600</v>
      </c>
      <c r="J1814" s="47" t="s">
        <v>1599</v>
      </c>
      <c r="K1814" s="47">
        <v>0</v>
      </c>
      <c r="L1814" s="47" t="s">
        <v>1598</v>
      </c>
    </row>
    <row r="1815" spans="1:12" x14ac:dyDescent="0.35">
      <c r="A1815" s="47">
        <v>1</v>
      </c>
      <c r="B1815" s="47">
        <v>2052</v>
      </c>
      <c r="C1815" s="47" t="s">
        <v>342</v>
      </c>
      <c r="D1815" s="48">
        <v>45578</v>
      </c>
      <c r="E1815" s="48">
        <v>45578</v>
      </c>
      <c r="F1815" s="47">
        <v>3</v>
      </c>
      <c r="G1815" s="49">
        <v>0</v>
      </c>
      <c r="H1815" s="48">
        <v>45580</v>
      </c>
      <c r="I1815" s="47" t="s">
        <v>1600</v>
      </c>
      <c r="J1815" s="47" t="s">
        <v>1599</v>
      </c>
      <c r="K1815" s="47">
        <v>0</v>
      </c>
      <c r="L1815" s="47" t="s">
        <v>1598</v>
      </c>
    </row>
    <row r="1816" spans="1:12" x14ac:dyDescent="0.35">
      <c r="A1816" s="47">
        <v>1</v>
      </c>
      <c r="B1816" s="47">
        <v>2353</v>
      </c>
      <c r="C1816" s="47" t="s">
        <v>602</v>
      </c>
      <c r="D1816" s="48">
        <v>45577</v>
      </c>
      <c r="E1816" s="48">
        <v>45577</v>
      </c>
      <c r="F1816" s="47">
        <v>4</v>
      </c>
      <c r="G1816" s="49">
        <v>0</v>
      </c>
      <c r="H1816" s="48">
        <v>45580</v>
      </c>
      <c r="I1816" s="47" t="s">
        <v>1600</v>
      </c>
      <c r="J1816" s="47" t="s">
        <v>1599</v>
      </c>
      <c r="K1816" s="47">
        <v>0</v>
      </c>
      <c r="L1816" s="47" t="s">
        <v>1598</v>
      </c>
    </row>
    <row r="1817" spans="1:12" x14ac:dyDescent="0.35">
      <c r="A1817" s="47">
        <v>1</v>
      </c>
      <c r="B1817" s="47">
        <v>2608</v>
      </c>
      <c r="C1817" s="47" t="s">
        <v>1449</v>
      </c>
      <c r="D1817" s="48">
        <v>45583</v>
      </c>
      <c r="E1817" s="48">
        <v>45583</v>
      </c>
      <c r="F1817" s="47">
        <v>1</v>
      </c>
      <c r="G1817" s="49">
        <v>0</v>
      </c>
      <c r="H1817" s="48">
        <v>45583</v>
      </c>
      <c r="I1817" s="47" t="s">
        <v>1600</v>
      </c>
      <c r="J1817" s="47" t="s">
        <v>1607</v>
      </c>
      <c r="L1817" s="47" t="s">
        <v>1598</v>
      </c>
    </row>
    <row r="1818" spans="1:12" x14ac:dyDescent="0.35">
      <c r="A1818" s="47">
        <v>1</v>
      </c>
      <c r="B1818" s="47">
        <v>1103</v>
      </c>
      <c r="C1818" s="47" t="s">
        <v>44</v>
      </c>
      <c r="D1818" s="48">
        <v>45593</v>
      </c>
      <c r="E1818" s="48">
        <v>45593</v>
      </c>
      <c r="F1818" s="47">
        <v>4</v>
      </c>
      <c r="G1818" s="49">
        <v>0</v>
      </c>
      <c r="H1818" s="48">
        <v>45596</v>
      </c>
      <c r="I1818" s="47" t="s">
        <v>1604</v>
      </c>
      <c r="J1818" s="47" t="s">
        <v>1603</v>
      </c>
      <c r="K1818" s="47">
        <v>0</v>
      </c>
      <c r="L1818" s="47" t="s">
        <v>1598</v>
      </c>
    </row>
    <row r="1819" spans="1:12" x14ac:dyDescent="0.35">
      <c r="A1819" s="47">
        <v>1</v>
      </c>
      <c r="B1819" s="47">
        <v>1142</v>
      </c>
      <c r="C1819" s="47" t="s">
        <v>87</v>
      </c>
      <c r="D1819" s="48">
        <v>45593</v>
      </c>
      <c r="E1819" s="48">
        <v>45593</v>
      </c>
      <c r="F1819" s="47">
        <v>1</v>
      </c>
      <c r="G1819" s="49">
        <v>0</v>
      </c>
      <c r="H1819" s="48">
        <v>45593</v>
      </c>
      <c r="I1819" s="47" t="s">
        <v>1601</v>
      </c>
      <c r="J1819" s="47" t="s">
        <v>1603</v>
      </c>
      <c r="K1819" s="47">
        <v>0</v>
      </c>
      <c r="L1819" s="47" t="s">
        <v>1598</v>
      </c>
    </row>
    <row r="1820" spans="1:12" x14ac:dyDescent="0.35">
      <c r="A1820" s="47">
        <v>1</v>
      </c>
      <c r="B1820" s="47">
        <v>1174</v>
      </c>
      <c r="C1820" s="47" t="s">
        <v>118</v>
      </c>
      <c r="D1820" s="48">
        <v>45593</v>
      </c>
      <c r="E1820" s="48">
        <v>45593</v>
      </c>
      <c r="F1820" s="47">
        <v>1</v>
      </c>
      <c r="G1820" s="49">
        <v>0</v>
      </c>
      <c r="H1820" s="48">
        <v>45593</v>
      </c>
      <c r="I1820" s="47" t="s">
        <v>1601</v>
      </c>
      <c r="J1820" s="47" t="s">
        <v>1603</v>
      </c>
      <c r="K1820" s="47">
        <v>0</v>
      </c>
      <c r="L1820" s="47" t="s">
        <v>1598</v>
      </c>
    </row>
    <row r="1821" spans="1:12" x14ac:dyDescent="0.35">
      <c r="A1821" s="47">
        <v>1</v>
      </c>
      <c r="B1821" s="47">
        <v>1191</v>
      </c>
      <c r="C1821" s="47" t="s">
        <v>138</v>
      </c>
      <c r="D1821" s="48">
        <v>45593</v>
      </c>
      <c r="E1821" s="48">
        <v>45593</v>
      </c>
      <c r="F1821" s="47">
        <v>1</v>
      </c>
      <c r="G1821" s="49">
        <v>0</v>
      </c>
      <c r="H1821" s="48">
        <v>45593</v>
      </c>
      <c r="I1821" s="47" t="s">
        <v>1601</v>
      </c>
      <c r="J1821" s="47" t="s">
        <v>1603</v>
      </c>
      <c r="K1821" s="47">
        <v>0</v>
      </c>
      <c r="L1821" s="47" t="s">
        <v>1598</v>
      </c>
    </row>
    <row r="1822" spans="1:12" x14ac:dyDescent="0.35">
      <c r="A1822" s="47">
        <v>1</v>
      </c>
      <c r="B1822" s="47">
        <v>1212</v>
      </c>
      <c r="C1822" s="47" t="s">
        <v>1568</v>
      </c>
      <c r="D1822" s="48">
        <v>45593</v>
      </c>
      <c r="E1822" s="48">
        <v>45593</v>
      </c>
      <c r="F1822" s="47">
        <v>1</v>
      </c>
      <c r="G1822" s="49">
        <v>0</v>
      </c>
      <c r="H1822" s="48">
        <v>45593</v>
      </c>
      <c r="I1822" s="47" t="s">
        <v>1601</v>
      </c>
      <c r="J1822" s="47" t="s">
        <v>1603</v>
      </c>
      <c r="K1822" s="47">
        <v>0</v>
      </c>
      <c r="L1822" s="47" t="s">
        <v>1598</v>
      </c>
    </row>
    <row r="1823" spans="1:12" x14ac:dyDescent="0.35">
      <c r="A1823" s="47">
        <v>1</v>
      </c>
      <c r="B1823" s="47">
        <v>1230</v>
      </c>
      <c r="C1823" s="47" t="s">
        <v>1395</v>
      </c>
      <c r="D1823" s="48">
        <v>45593</v>
      </c>
      <c r="E1823" s="48">
        <v>45593</v>
      </c>
      <c r="F1823" s="47">
        <v>2</v>
      </c>
      <c r="G1823" s="49">
        <v>0</v>
      </c>
      <c r="H1823" s="48">
        <v>45594</v>
      </c>
      <c r="I1823" s="47" t="s">
        <v>1601</v>
      </c>
      <c r="J1823" s="47" t="s">
        <v>1603</v>
      </c>
      <c r="K1823" s="47">
        <v>0</v>
      </c>
      <c r="L1823" s="47" t="s">
        <v>1598</v>
      </c>
    </row>
    <row r="1824" spans="1:12" x14ac:dyDescent="0.35">
      <c r="A1824" s="47">
        <v>1</v>
      </c>
      <c r="B1824" s="47">
        <v>1232</v>
      </c>
      <c r="C1824" s="47" t="s">
        <v>1397</v>
      </c>
      <c r="D1824" s="48">
        <v>45593</v>
      </c>
      <c r="E1824" s="48">
        <v>45593</v>
      </c>
      <c r="F1824" s="47">
        <v>1</v>
      </c>
      <c r="G1824" s="49">
        <v>0</v>
      </c>
      <c r="H1824" s="48">
        <v>45593</v>
      </c>
      <c r="I1824" s="47" t="s">
        <v>1601</v>
      </c>
      <c r="J1824" s="47" t="s">
        <v>1603</v>
      </c>
      <c r="K1824" s="47">
        <v>0</v>
      </c>
      <c r="L1824" s="47" t="s">
        <v>1598</v>
      </c>
    </row>
    <row r="1825" spans="1:12" x14ac:dyDescent="0.35">
      <c r="A1825" s="47">
        <v>1</v>
      </c>
      <c r="B1825" s="47">
        <v>1341</v>
      </c>
      <c r="C1825" s="47" t="s">
        <v>234</v>
      </c>
      <c r="D1825" s="48">
        <v>45593</v>
      </c>
      <c r="E1825" s="48">
        <v>45593</v>
      </c>
      <c r="F1825" s="47">
        <v>1</v>
      </c>
      <c r="G1825" s="49">
        <v>0</v>
      </c>
      <c r="H1825" s="48">
        <v>45593</v>
      </c>
      <c r="I1825" s="47" t="s">
        <v>1601</v>
      </c>
      <c r="J1825" s="47" t="s">
        <v>1603</v>
      </c>
      <c r="K1825" s="47">
        <v>0</v>
      </c>
      <c r="L1825" s="47" t="s">
        <v>1598</v>
      </c>
    </row>
    <row r="1826" spans="1:12" x14ac:dyDescent="0.35">
      <c r="A1826" s="47">
        <v>1</v>
      </c>
      <c r="B1826" s="47">
        <v>3135</v>
      </c>
      <c r="C1826" s="47" t="s">
        <v>999</v>
      </c>
      <c r="D1826" s="48">
        <v>45593</v>
      </c>
      <c r="E1826" s="48">
        <v>45593</v>
      </c>
      <c r="F1826" s="47">
        <v>1</v>
      </c>
      <c r="G1826" s="49">
        <v>0</v>
      </c>
      <c r="H1826" s="48">
        <v>45593</v>
      </c>
      <c r="I1826" s="47" t="s">
        <v>1601</v>
      </c>
      <c r="J1826" s="47" t="s">
        <v>1603</v>
      </c>
      <c r="K1826" s="47">
        <v>0</v>
      </c>
      <c r="L1826" s="47" t="s">
        <v>1598</v>
      </c>
    </row>
    <row r="1827" spans="1:12" x14ac:dyDescent="0.35">
      <c r="A1827" s="47">
        <v>1</v>
      </c>
      <c r="B1827" s="47">
        <v>3174</v>
      </c>
      <c r="C1827" s="47" t="s">
        <v>1034</v>
      </c>
      <c r="D1827" s="48">
        <v>45593</v>
      </c>
      <c r="E1827" s="48">
        <v>45593</v>
      </c>
      <c r="F1827" s="47">
        <v>2</v>
      </c>
      <c r="G1827" s="49">
        <v>0</v>
      </c>
      <c r="H1827" s="48">
        <v>45594</v>
      </c>
      <c r="I1827" s="47" t="s">
        <v>1601</v>
      </c>
      <c r="J1827" s="47" t="s">
        <v>1603</v>
      </c>
      <c r="K1827" s="47">
        <v>0</v>
      </c>
      <c r="L1827" s="47" t="s">
        <v>1598</v>
      </c>
    </row>
    <row r="1828" spans="1:12" x14ac:dyDescent="0.35">
      <c r="A1828" s="47">
        <v>1</v>
      </c>
      <c r="B1828" s="47">
        <v>1128</v>
      </c>
      <c r="C1828" s="47" t="s">
        <v>73</v>
      </c>
      <c r="D1828" s="48">
        <v>45593</v>
      </c>
      <c r="E1828" s="48">
        <v>45593</v>
      </c>
      <c r="F1828" s="47">
        <v>1</v>
      </c>
      <c r="G1828" s="49">
        <v>0</v>
      </c>
      <c r="H1828" s="48">
        <v>45593</v>
      </c>
      <c r="I1828" s="47" t="s">
        <v>1600</v>
      </c>
      <c r="J1828" s="47" t="s">
        <v>1603</v>
      </c>
      <c r="K1828" s="47">
        <v>0</v>
      </c>
      <c r="L1828" s="47" t="s">
        <v>1598</v>
      </c>
    </row>
    <row r="1829" spans="1:12" x14ac:dyDescent="0.35">
      <c r="A1829" s="47">
        <v>1</v>
      </c>
      <c r="B1829" s="47">
        <v>1136</v>
      </c>
      <c r="C1829" s="47" t="s">
        <v>81</v>
      </c>
      <c r="D1829" s="48">
        <v>45593</v>
      </c>
      <c r="E1829" s="48">
        <v>45593</v>
      </c>
      <c r="F1829" s="47">
        <v>1</v>
      </c>
      <c r="G1829" s="49">
        <v>0</v>
      </c>
      <c r="H1829" s="48">
        <v>45593</v>
      </c>
      <c r="I1829" s="47" t="s">
        <v>1600</v>
      </c>
      <c r="J1829" s="47" t="s">
        <v>1603</v>
      </c>
      <c r="K1829" s="47">
        <v>0</v>
      </c>
      <c r="L1829" s="47" t="s">
        <v>1598</v>
      </c>
    </row>
    <row r="1830" spans="1:12" x14ac:dyDescent="0.35">
      <c r="A1830" s="47">
        <v>1</v>
      </c>
      <c r="B1830" s="47">
        <v>1155</v>
      </c>
      <c r="C1830" s="47" t="s">
        <v>100</v>
      </c>
      <c r="D1830" s="48">
        <v>45593</v>
      </c>
      <c r="E1830" s="48">
        <v>45593</v>
      </c>
      <c r="F1830" s="47">
        <v>1</v>
      </c>
      <c r="G1830" s="49">
        <v>0</v>
      </c>
      <c r="H1830" s="48">
        <v>45593</v>
      </c>
      <c r="I1830" s="47" t="s">
        <v>1600</v>
      </c>
      <c r="J1830" s="47" t="s">
        <v>1603</v>
      </c>
      <c r="K1830" s="47">
        <v>0</v>
      </c>
      <c r="L1830" s="47" t="s">
        <v>1598</v>
      </c>
    </row>
    <row r="1831" spans="1:12" x14ac:dyDescent="0.35">
      <c r="A1831" s="47">
        <v>1</v>
      </c>
      <c r="B1831" s="47">
        <v>1163</v>
      </c>
      <c r="C1831" s="47" t="s">
        <v>107</v>
      </c>
      <c r="D1831" s="48">
        <v>45593</v>
      </c>
      <c r="E1831" s="48">
        <v>45593</v>
      </c>
      <c r="F1831" s="47">
        <v>1</v>
      </c>
      <c r="G1831" s="49">
        <v>0</v>
      </c>
      <c r="H1831" s="48">
        <v>45593</v>
      </c>
      <c r="I1831" s="47" t="s">
        <v>1600</v>
      </c>
      <c r="J1831" s="47" t="s">
        <v>1603</v>
      </c>
      <c r="K1831" s="47">
        <v>0</v>
      </c>
      <c r="L1831" s="47" t="s">
        <v>1598</v>
      </c>
    </row>
    <row r="1832" spans="1:12" x14ac:dyDescent="0.35">
      <c r="A1832" s="47">
        <v>1</v>
      </c>
      <c r="B1832" s="47">
        <v>1174</v>
      </c>
      <c r="C1832" s="47" t="s">
        <v>118</v>
      </c>
      <c r="D1832" s="48">
        <v>45594</v>
      </c>
      <c r="E1832" s="48">
        <v>45594</v>
      </c>
      <c r="F1832" s="47">
        <v>1</v>
      </c>
      <c r="G1832" s="49">
        <v>0</v>
      </c>
      <c r="H1832" s="48">
        <v>45594</v>
      </c>
      <c r="I1832" s="47" t="s">
        <v>1600</v>
      </c>
      <c r="J1832" s="47" t="s">
        <v>1603</v>
      </c>
      <c r="K1832" s="47">
        <v>0</v>
      </c>
      <c r="L1832" s="47" t="s">
        <v>1598</v>
      </c>
    </row>
    <row r="1833" spans="1:12" x14ac:dyDescent="0.35">
      <c r="A1833" s="47">
        <v>1</v>
      </c>
      <c r="B1833" s="47">
        <v>1181</v>
      </c>
      <c r="C1833" s="47" t="s">
        <v>126</v>
      </c>
      <c r="D1833" s="48">
        <v>45593</v>
      </c>
      <c r="E1833" s="48">
        <v>45593</v>
      </c>
      <c r="F1833" s="47">
        <v>4</v>
      </c>
      <c r="G1833" s="49">
        <v>0</v>
      </c>
      <c r="H1833" s="48">
        <v>45596</v>
      </c>
      <c r="I1833" s="47" t="s">
        <v>1600</v>
      </c>
      <c r="J1833" s="47" t="s">
        <v>1603</v>
      </c>
      <c r="K1833" s="47">
        <v>0</v>
      </c>
      <c r="L1833" s="47" t="s">
        <v>1598</v>
      </c>
    </row>
    <row r="1834" spans="1:12" x14ac:dyDescent="0.35">
      <c r="A1834" s="47">
        <v>1</v>
      </c>
      <c r="B1834" s="47">
        <v>1193</v>
      </c>
      <c r="C1834" s="47" t="s">
        <v>140</v>
      </c>
      <c r="D1834" s="48">
        <v>45593</v>
      </c>
      <c r="E1834" s="48">
        <v>45593</v>
      </c>
      <c r="F1834" s="47">
        <v>1</v>
      </c>
      <c r="G1834" s="49">
        <v>0</v>
      </c>
      <c r="H1834" s="48">
        <v>45593</v>
      </c>
      <c r="I1834" s="47" t="s">
        <v>1600</v>
      </c>
      <c r="J1834" s="47" t="s">
        <v>1603</v>
      </c>
      <c r="K1834" s="47">
        <v>0</v>
      </c>
      <c r="L1834" s="47" t="s">
        <v>1598</v>
      </c>
    </row>
    <row r="1835" spans="1:12" x14ac:dyDescent="0.35">
      <c r="A1835" s="47">
        <v>1</v>
      </c>
      <c r="B1835" s="47">
        <v>1196</v>
      </c>
      <c r="C1835" s="47" t="s">
        <v>146</v>
      </c>
      <c r="D1835" s="48">
        <v>45593</v>
      </c>
      <c r="E1835" s="48">
        <v>45593</v>
      </c>
      <c r="F1835" s="47">
        <v>2</v>
      </c>
      <c r="G1835" s="49">
        <v>0</v>
      </c>
      <c r="H1835" s="48">
        <v>45594</v>
      </c>
      <c r="I1835" s="47" t="s">
        <v>1600</v>
      </c>
      <c r="J1835" s="47" t="s">
        <v>1603</v>
      </c>
      <c r="K1835" s="47">
        <v>0</v>
      </c>
      <c r="L1835" s="47" t="s">
        <v>1598</v>
      </c>
    </row>
    <row r="1836" spans="1:12" x14ac:dyDescent="0.35">
      <c r="A1836" s="47">
        <v>1</v>
      </c>
      <c r="B1836" s="47">
        <v>1210</v>
      </c>
      <c r="C1836" s="47" t="s">
        <v>165</v>
      </c>
      <c r="D1836" s="48">
        <v>45593</v>
      </c>
      <c r="E1836" s="48">
        <v>45593</v>
      </c>
      <c r="F1836" s="47">
        <v>1</v>
      </c>
      <c r="G1836" s="49">
        <v>0</v>
      </c>
      <c r="H1836" s="48">
        <v>45593</v>
      </c>
      <c r="I1836" s="47" t="s">
        <v>1600</v>
      </c>
      <c r="J1836" s="47" t="s">
        <v>1603</v>
      </c>
      <c r="K1836" s="47">
        <v>0</v>
      </c>
      <c r="L1836" s="47" t="s">
        <v>1598</v>
      </c>
    </row>
    <row r="1837" spans="1:12" x14ac:dyDescent="0.35">
      <c r="A1837" s="47">
        <v>1</v>
      </c>
      <c r="B1837" s="47">
        <v>1232</v>
      </c>
      <c r="C1837" s="47" t="s">
        <v>1397</v>
      </c>
      <c r="D1837" s="48">
        <v>45594</v>
      </c>
      <c r="E1837" s="48">
        <v>45594</v>
      </c>
      <c r="F1837" s="47">
        <v>1</v>
      </c>
      <c r="G1837" s="49">
        <v>0</v>
      </c>
      <c r="H1837" s="48">
        <v>45594</v>
      </c>
      <c r="I1837" s="47" t="s">
        <v>1600</v>
      </c>
      <c r="J1837" s="47" t="s">
        <v>1603</v>
      </c>
      <c r="K1837" s="47">
        <v>0</v>
      </c>
      <c r="L1837" s="47" t="s">
        <v>1598</v>
      </c>
    </row>
    <row r="1838" spans="1:12" x14ac:dyDescent="0.35">
      <c r="A1838" s="47">
        <v>1</v>
      </c>
      <c r="B1838" s="47">
        <v>1301</v>
      </c>
      <c r="C1838" s="47" t="s">
        <v>188</v>
      </c>
      <c r="D1838" s="48">
        <v>45593</v>
      </c>
      <c r="E1838" s="48">
        <v>45593</v>
      </c>
      <c r="F1838" s="47">
        <v>2</v>
      </c>
      <c r="G1838" s="49">
        <v>0</v>
      </c>
      <c r="H1838" s="48">
        <v>45594</v>
      </c>
      <c r="I1838" s="47" t="s">
        <v>1600</v>
      </c>
      <c r="J1838" s="47" t="s">
        <v>1603</v>
      </c>
      <c r="K1838" s="47">
        <v>0</v>
      </c>
      <c r="L1838" s="47" t="s">
        <v>1598</v>
      </c>
    </row>
    <row r="1839" spans="1:12" x14ac:dyDescent="0.35">
      <c r="A1839" s="47">
        <v>1</v>
      </c>
      <c r="B1839" s="47">
        <v>1342</v>
      </c>
      <c r="C1839" s="47" t="s">
        <v>236</v>
      </c>
      <c r="D1839" s="48">
        <v>45593</v>
      </c>
      <c r="E1839" s="48">
        <v>45593</v>
      </c>
      <c r="F1839" s="47">
        <v>2</v>
      </c>
      <c r="G1839" s="49">
        <v>0</v>
      </c>
      <c r="H1839" s="48">
        <v>45594</v>
      </c>
      <c r="I1839" s="47" t="s">
        <v>1600</v>
      </c>
      <c r="J1839" s="47" t="s">
        <v>1603</v>
      </c>
      <c r="K1839" s="47">
        <v>0</v>
      </c>
      <c r="L1839" s="47" t="s">
        <v>1598</v>
      </c>
    </row>
    <row r="1840" spans="1:12" x14ac:dyDescent="0.35">
      <c r="A1840" s="47">
        <v>1</v>
      </c>
      <c r="B1840" s="47">
        <v>1417</v>
      </c>
      <c r="C1840" s="47" t="s">
        <v>259</v>
      </c>
      <c r="D1840" s="48">
        <v>45593</v>
      </c>
      <c r="E1840" s="48">
        <v>45593</v>
      </c>
      <c r="F1840" s="47">
        <v>1</v>
      </c>
      <c r="G1840" s="49">
        <v>0</v>
      </c>
      <c r="H1840" s="48">
        <v>45593</v>
      </c>
      <c r="I1840" s="47" t="s">
        <v>1600</v>
      </c>
      <c r="J1840" s="47" t="s">
        <v>1603</v>
      </c>
      <c r="K1840" s="47">
        <v>0</v>
      </c>
      <c r="L1840" s="47" t="s">
        <v>1598</v>
      </c>
    </row>
    <row r="1841" spans="1:12" x14ac:dyDescent="0.35">
      <c r="A1841" s="47">
        <v>1</v>
      </c>
      <c r="B1841" s="47">
        <v>1422</v>
      </c>
      <c r="C1841" s="47" t="s">
        <v>263</v>
      </c>
      <c r="D1841" s="48">
        <v>45593</v>
      </c>
      <c r="E1841" s="48">
        <v>45593</v>
      </c>
      <c r="F1841" s="47">
        <v>1</v>
      </c>
      <c r="G1841" s="49">
        <v>0</v>
      </c>
      <c r="H1841" s="48">
        <v>45593</v>
      </c>
      <c r="I1841" s="47" t="s">
        <v>1600</v>
      </c>
      <c r="J1841" s="47" t="s">
        <v>1603</v>
      </c>
      <c r="K1841" s="47">
        <v>0</v>
      </c>
      <c r="L1841" s="47" t="s">
        <v>1598</v>
      </c>
    </row>
    <row r="1842" spans="1:12" x14ac:dyDescent="0.35">
      <c r="A1842" s="47">
        <v>1</v>
      </c>
      <c r="B1842" s="47">
        <v>3114</v>
      </c>
      <c r="C1842" s="47" t="s">
        <v>969</v>
      </c>
      <c r="D1842" s="48">
        <v>45593</v>
      </c>
      <c r="E1842" s="48">
        <v>45593</v>
      </c>
      <c r="F1842" s="47">
        <v>1</v>
      </c>
      <c r="G1842" s="49">
        <v>0</v>
      </c>
      <c r="H1842" s="48">
        <v>45593</v>
      </c>
      <c r="I1842" s="47" t="s">
        <v>1600</v>
      </c>
      <c r="J1842" s="47" t="s">
        <v>1603</v>
      </c>
      <c r="K1842" s="47">
        <v>0</v>
      </c>
      <c r="L1842" s="47" t="s">
        <v>1598</v>
      </c>
    </row>
    <row r="1843" spans="1:12" x14ac:dyDescent="0.35">
      <c r="A1843" s="47">
        <v>1</v>
      </c>
      <c r="B1843" s="47">
        <v>3140</v>
      </c>
      <c r="C1843" s="47" t="s">
        <v>1005</v>
      </c>
      <c r="D1843" s="48">
        <v>45593</v>
      </c>
      <c r="E1843" s="48">
        <v>45593</v>
      </c>
      <c r="F1843" s="47">
        <v>4</v>
      </c>
      <c r="G1843" s="49">
        <v>0</v>
      </c>
      <c r="H1843" s="48">
        <v>45596</v>
      </c>
      <c r="I1843" s="47" t="s">
        <v>1600</v>
      </c>
      <c r="J1843" s="47" t="s">
        <v>1603</v>
      </c>
      <c r="K1843" s="47">
        <v>0</v>
      </c>
      <c r="L1843" s="47" t="s">
        <v>1598</v>
      </c>
    </row>
    <row r="1844" spans="1:12" x14ac:dyDescent="0.35">
      <c r="A1844" s="47">
        <v>1</v>
      </c>
      <c r="B1844" s="47">
        <v>3177</v>
      </c>
      <c r="C1844" s="47" t="s">
        <v>1036</v>
      </c>
      <c r="D1844" s="48">
        <v>45593</v>
      </c>
      <c r="E1844" s="48">
        <v>45593</v>
      </c>
      <c r="F1844" s="47">
        <v>1</v>
      </c>
      <c r="G1844" s="49">
        <v>0</v>
      </c>
      <c r="H1844" s="48">
        <v>45593</v>
      </c>
      <c r="I1844" s="47" t="s">
        <v>1600</v>
      </c>
      <c r="J1844" s="47" t="s">
        <v>1603</v>
      </c>
      <c r="K1844" s="47">
        <v>0</v>
      </c>
      <c r="L1844" s="47" t="s">
        <v>1598</v>
      </c>
    </row>
    <row r="1845" spans="1:12" x14ac:dyDescent="0.35">
      <c r="A1845" s="47">
        <v>1</v>
      </c>
      <c r="B1845" s="47">
        <v>2608</v>
      </c>
      <c r="C1845" s="47" t="s">
        <v>1449</v>
      </c>
      <c r="D1845" s="48">
        <v>45593</v>
      </c>
      <c r="E1845" s="48">
        <v>45593</v>
      </c>
      <c r="F1845" s="47">
        <v>1</v>
      </c>
      <c r="G1845" s="49">
        <v>0</v>
      </c>
      <c r="H1845" s="48">
        <v>45593</v>
      </c>
      <c r="I1845" s="47" t="s">
        <v>1601</v>
      </c>
      <c r="J1845" s="47" t="s">
        <v>1607</v>
      </c>
      <c r="L1845" s="47" t="s">
        <v>1598</v>
      </c>
    </row>
    <row r="1846" spans="1:12" x14ac:dyDescent="0.35">
      <c r="A1846" s="47">
        <v>1</v>
      </c>
      <c r="B1846" s="47">
        <v>2217</v>
      </c>
      <c r="C1846" s="47" t="s">
        <v>1425</v>
      </c>
      <c r="D1846" s="48">
        <v>45592</v>
      </c>
      <c r="E1846" s="48">
        <v>45592</v>
      </c>
      <c r="F1846" s="47">
        <v>1</v>
      </c>
      <c r="G1846" s="49">
        <v>0</v>
      </c>
      <c r="H1846" s="48">
        <v>45592</v>
      </c>
      <c r="I1846" s="47" t="s">
        <v>1604</v>
      </c>
      <c r="J1846" s="47" t="s">
        <v>1599</v>
      </c>
      <c r="K1846" s="47">
        <v>0</v>
      </c>
      <c r="L1846" s="47" t="s">
        <v>1598</v>
      </c>
    </row>
    <row r="1847" spans="1:12" x14ac:dyDescent="0.35">
      <c r="A1847" s="47">
        <v>1</v>
      </c>
      <c r="B1847" s="47">
        <v>2051</v>
      </c>
      <c r="C1847" s="47" t="s">
        <v>340</v>
      </c>
      <c r="D1847" s="48">
        <v>45592</v>
      </c>
      <c r="E1847" s="48">
        <v>45592</v>
      </c>
      <c r="F1847" s="47">
        <v>4</v>
      </c>
      <c r="G1847" s="49">
        <v>0</v>
      </c>
      <c r="H1847" s="48">
        <v>45595</v>
      </c>
      <c r="I1847" s="47" t="s">
        <v>1604</v>
      </c>
      <c r="J1847" s="47" t="s">
        <v>1599</v>
      </c>
      <c r="K1847" s="47">
        <v>0</v>
      </c>
      <c r="L1847" s="47" t="s">
        <v>1598</v>
      </c>
    </row>
    <row r="1848" spans="1:12" x14ac:dyDescent="0.35">
      <c r="A1848" s="47">
        <v>1</v>
      </c>
      <c r="B1848" s="47">
        <v>2009</v>
      </c>
      <c r="C1848" s="47" t="s">
        <v>287</v>
      </c>
      <c r="D1848" s="48">
        <v>45596</v>
      </c>
      <c r="E1848" s="48">
        <v>45596</v>
      </c>
      <c r="F1848" s="47">
        <v>1</v>
      </c>
      <c r="G1848" s="49">
        <v>0</v>
      </c>
      <c r="H1848" s="48">
        <v>45596</v>
      </c>
      <c r="I1848" s="47" t="s">
        <v>1601</v>
      </c>
      <c r="J1848" s="47" t="s">
        <v>1599</v>
      </c>
      <c r="K1848" s="47">
        <v>0</v>
      </c>
      <c r="L1848" s="47" t="s">
        <v>1598</v>
      </c>
    </row>
    <row r="1849" spans="1:12" x14ac:dyDescent="0.35">
      <c r="A1849" s="47">
        <v>1</v>
      </c>
      <c r="B1849" s="47">
        <v>2041</v>
      </c>
      <c r="C1849" s="47" t="s">
        <v>330</v>
      </c>
      <c r="D1849" s="48">
        <v>45596</v>
      </c>
      <c r="E1849" s="48">
        <v>45596</v>
      </c>
      <c r="F1849" s="47">
        <v>1</v>
      </c>
      <c r="G1849" s="49">
        <v>0</v>
      </c>
      <c r="H1849" s="48">
        <v>45596</v>
      </c>
      <c r="I1849" s="47" t="s">
        <v>1601</v>
      </c>
      <c r="J1849" s="47" t="s">
        <v>1599</v>
      </c>
      <c r="K1849" s="47">
        <v>0</v>
      </c>
      <c r="L1849" s="47" t="s">
        <v>1598</v>
      </c>
    </row>
    <row r="1850" spans="1:12" x14ac:dyDescent="0.35">
      <c r="A1850" s="47">
        <v>1</v>
      </c>
      <c r="B1850" s="47">
        <v>2051</v>
      </c>
      <c r="C1850" s="47" t="s">
        <v>340</v>
      </c>
      <c r="D1850" s="48">
        <v>45591</v>
      </c>
      <c r="E1850" s="48">
        <v>45591</v>
      </c>
      <c r="F1850" s="47">
        <v>1</v>
      </c>
      <c r="G1850" s="49">
        <v>0</v>
      </c>
      <c r="H1850" s="48">
        <v>45591</v>
      </c>
      <c r="I1850" s="47" t="s">
        <v>1601</v>
      </c>
      <c r="J1850" s="47" t="s">
        <v>1599</v>
      </c>
      <c r="K1850" s="47">
        <v>0</v>
      </c>
      <c r="L1850" s="47" t="s">
        <v>1598</v>
      </c>
    </row>
    <row r="1851" spans="1:12" x14ac:dyDescent="0.35">
      <c r="A1851" s="47">
        <v>1</v>
      </c>
      <c r="B1851" s="47">
        <v>2053</v>
      </c>
      <c r="C1851" s="47" t="s">
        <v>343</v>
      </c>
      <c r="D1851" s="48">
        <v>45596</v>
      </c>
      <c r="E1851" s="48">
        <v>45596</v>
      </c>
      <c r="F1851" s="47">
        <v>1</v>
      </c>
      <c r="G1851" s="49">
        <v>0</v>
      </c>
      <c r="H1851" s="48">
        <v>45596</v>
      </c>
      <c r="I1851" s="47" t="s">
        <v>1601</v>
      </c>
      <c r="J1851" s="47" t="s">
        <v>1599</v>
      </c>
      <c r="K1851" s="47">
        <v>0</v>
      </c>
      <c r="L1851" s="47" t="s">
        <v>1598</v>
      </c>
    </row>
    <row r="1852" spans="1:12" x14ac:dyDescent="0.35">
      <c r="A1852" s="47">
        <v>1</v>
      </c>
      <c r="B1852" s="47">
        <v>2056</v>
      </c>
      <c r="C1852" s="47" t="s">
        <v>346</v>
      </c>
      <c r="D1852" s="48">
        <v>45596</v>
      </c>
      <c r="E1852" s="48">
        <v>45596</v>
      </c>
      <c r="F1852" s="47">
        <v>1</v>
      </c>
      <c r="G1852" s="49">
        <v>0</v>
      </c>
      <c r="H1852" s="48">
        <v>45596</v>
      </c>
      <c r="I1852" s="47" t="s">
        <v>1601</v>
      </c>
      <c r="J1852" s="47" t="s">
        <v>1599</v>
      </c>
      <c r="K1852" s="47">
        <v>0</v>
      </c>
      <c r="L1852" s="47" t="s">
        <v>1598</v>
      </c>
    </row>
    <row r="1853" spans="1:12" x14ac:dyDescent="0.35">
      <c r="A1853" s="47">
        <v>1</v>
      </c>
      <c r="B1853" s="47">
        <v>2063</v>
      </c>
      <c r="C1853" s="47" t="s">
        <v>355</v>
      </c>
      <c r="D1853" s="48">
        <v>45596</v>
      </c>
      <c r="E1853" s="48">
        <v>45596</v>
      </c>
      <c r="F1853" s="47">
        <v>1</v>
      </c>
      <c r="G1853" s="49">
        <v>0</v>
      </c>
      <c r="H1853" s="48">
        <v>45596</v>
      </c>
      <c r="I1853" s="47" t="s">
        <v>1601</v>
      </c>
      <c r="J1853" s="47" t="s">
        <v>1599</v>
      </c>
      <c r="K1853" s="47">
        <v>0</v>
      </c>
      <c r="L1853" s="47" t="s">
        <v>1598</v>
      </c>
    </row>
    <row r="1854" spans="1:12" x14ac:dyDescent="0.35">
      <c r="A1854" s="47">
        <v>1</v>
      </c>
      <c r="B1854" s="47">
        <v>2085</v>
      </c>
      <c r="C1854" s="47" t="s">
        <v>377</v>
      </c>
      <c r="D1854" s="48">
        <v>45596</v>
      </c>
      <c r="E1854" s="48">
        <v>45596</v>
      </c>
      <c r="F1854" s="47">
        <v>1</v>
      </c>
      <c r="G1854" s="49">
        <v>0</v>
      </c>
      <c r="H1854" s="48">
        <v>45596</v>
      </c>
      <c r="I1854" s="47" t="s">
        <v>1601</v>
      </c>
      <c r="J1854" s="47" t="s">
        <v>1599</v>
      </c>
      <c r="K1854" s="47">
        <v>0</v>
      </c>
      <c r="L1854" s="47" t="s">
        <v>1598</v>
      </c>
    </row>
    <row r="1855" spans="1:12" x14ac:dyDescent="0.35">
      <c r="A1855" s="47">
        <v>1</v>
      </c>
      <c r="B1855" s="47">
        <v>2115</v>
      </c>
      <c r="C1855" s="47" t="s">
        <v>410</v>
      </c>
      <c r="D1855" s="48">
        <v>45596</v>
      </c>
      <c r="E1855" s="48">
        <v>45596</v>
      </c>
      <c r="F1855" s="47">
        <v>1</v>
      </c>
      <c r="G1855" s="49">
        <v>0</v>
      </c>
      <c r="H1855" s="48">
        <v>45596</v>
      </c>
      <c r="I1855" s="47" t="s">
        <v>1601</v>
      </c>
      <c r="J1855" s="47" t="s">
        <v>1599</v>
      </c>
      <c r="K1855" s="47">
        <v>0</v>
      </c>
      <c r="L1855" s="47" t="s">
        <v>1598</v>
      </c>
    </row>
    <row r="1856" spans="1:12" x14ac:dyDescent="0.35">
      <c r="A1856" s="47">
        <v>1</v>
      </c>
      <c r="B1856" s="47">
        <v>2141</v>
      </c>
      <c r="C1856" s="47" t="s">
        <v>435</v>
      </c>
      <c r="D1856" s="48">
        <v>45596</v>
      </c>
      <c r="E1856" s="48">
        <v>45596</v>
      </c>
      <c r="F1856" s="47">
        <v>1</v>
      </c>
      <c r="G1856" s="49">
        <v>0</v>
      </c>
      <c r="H1856" s="48">
        <v>45596</v>
      </c>
      <c r="I1856" s="47" t="s">
        <v>1601</v>
      </c>
      <c r="J1856" s="47" t="s">
        <v>1599</v>
      </c>
      <c r="K1856" s="47">
        <v>0</v>
      </c>
      <c r="L1856" s="47" t="s">
        <v>1598</v>
      </c>
    </row>
    <row r="1857" spans="1:12" x14ac:dyDescent="0.35">
      <c r="A1857" s="47">
        <v>1</v>
      </c>
      <c r="B1857" s="47">
        <v>2164</v>
      </c>
      <c r="C1857" s="47" t="s">
        <v>462</v>
      </c>
      <c r="D1857" s="48">
        <v>45596</v>
      </c>
      <c r="E1857" s="48">
        <v>45596</v>
      </c>
      <c r="F1857" s="47">
        <v>1</v>
      </c>
      <c r="G1857" s="49">
        <v>0</v>
      </c>
      <c r="H1857" s="48">
        <v>45596</v>
      </c>
      <c r="I1857" s="47" t="s">
        <v>1601</v>
      </c>
      <c r="J1857" s="47" t="s">
        <v>1599</v>
      </c>
      <c r="K1857" s="47">
        <v>0</v>
      </c>
      <c r="L1857" s="47" t="s">
        <v>1598</v>
      </c>
    </row>
    <row r="1858" spans="1:12" x14ac:dyDescent="0.35">
      <c r="A1858" s="47">
        <v>1</v>
      </c>
      <c r="B1858" s="47">
        <v>2165</v>
      </c>
      <c r="C1858" s="47" t="s">
        <v>463</v>
      </c>
      <c r="D1858" s="48">
        <v>45596</v>
      </c>
      <c r="E1858" s="48">
        <v>45596</v>
      </c>
      <c r="F1858" s="47">
        <v>1</v>
      </c>
      <c r="G1858" s="49">
        <v>0</v>
      </c>
      <c r="H1858" s="48">
        <v>45596</v>
      </c>
      <c r="I1858" s="47" t="s">
        <v>1601</v>
      </c>
      <c r="J1858" s="47" t="s">
        <v>1599</v>
      </c>
      <c r="K1858" s="47">
        <v>0</v>
      </c>
      <c r="L1858" s="47" t="s">
        <v>1598</v>
      </c>
    </row>
    <row r="1859" spans="1:12" x14ac:dyDescent="0.35">
      <c r="A1859" s="47">
        <v>1</v>
      </c>
      <c r="B1859" s="47">
        <v>2251</v>
      </c>
      <c r="C1859" s="47" t="s">
        <v>502</v>
      </c>
      <c r="D1859" s="48">
        <v>45596</v>
      </c>
      <c r="E1859" s="48">
        <v>45596</v>
      </c>
      <c r="F1859" s="47">
        <v>1</v>
      </c>
      <c r="G1859" s="49">
        <v>0</v>
      </c>
      <c r="H1859" s="48">
        <v>45596</v>
      </c>
      <c r="I1859" s="47" t="s">
        <v>1601</v>
      </c>
      <c r="J1859" s="47" t="s">
        <v>1599</v>
      </c>
      <c r="K1859" s="47">
        <v>0</v>
      </c>
      <c r="L1859" s="47" t="s">
        <v>1598</v>
      </c>
    </row>
    <row r="1860" spans="1:12" x14ac:dyDescent="0.35">
      <c r="A1860" s="47">
        <v>1</v>
      </c>
      <c r="B1860" s="47">
        <v>2261</v>
      </c>
      <c r="C1860" s="47" t="s">
        <v>515</v>
      </c>
      <c r="D1860" s="48">
        <v>45596</v>
      </c>
      <c r="E1860" s="48">
        <v>45596</v>
      </c>
      <c r="F1860" s="47">
        <v>1</v>
      </c>
      <c r="G1860" s="49">
        <v>0</v>
      </c>
      <c r="H1860" s="48">
        <v>45596</v>
      </c>
      <c r="I1860" s="47" t="s">
        <v>1601</v>
      </c>
      <c r="J1860" s="47" t="s">
        <v>1599</v>
      </c>
      <c r="K1860" s="47">
        <v>0</v>
      </c>
      <c r="L1860" s="47" t="s">
        <v>1598</v>
      </c>
    </row>
    <row r="1861" spans="1:12" x14ac:dyDescent="0.35">
      <c r="A1861" s="47">
        <v>1</v>
      </c>
      <c r="B1861" s="47">
        <v>2272</v>
      </c>
      <c r="C1861" s="47" t="s">
        <v>526</v>
      </c>
      <c r="D1861" s="48">
        <v>45596</v>
      </c>
      <c r="E1861" s="48">
        <v>45596</v>
      </c>
      <c r="F1861" s="47">
        <v>1</v>
      </c>
      <c r="G1861" s="49">
        <v>0</v>
      </c>
      <c r="H1861" s="48">
        <v>45596</v>
      </c>
      <c r="I1861" s="47" t="s">
        <v>1601</v>
      </c>
      <c r="J1861" s="47" t="s">
        <v>1599</v>
      </c>
      <c r="K1861" s="47">
        <v>0</v>
      </c>
      <c r="L1861" s="47" t="s">
        <v>1598</v>
      </c>
    </row>
    <row r="1862" spans="1:12" x14ac:dyDescent="0.35">
      <c r="A1862" s="47">
        <v>1</v>
      </c>
      <c r="B1862" s="47">
        <v>2280</v>
      </c>
      <c r="C1862" s="47" t="s">
        <v>536</v>
      </c>
      <c r="D1862" s="48">
        <v>45596</v>
      </c>
      <c r="E1862" s="48">
        <v>45596</v>
      </c>
      <c r="F1862" s="47">
        <v>1</v>
      </c>
      <c r="G1862" s="49">
        <v>0</v>
      </c>
      <c r="H1862" s="48">
        <v>45596</v>
      </c>
      <c r="I1862" s="47" t="s">
        <v>1601</v>
      </c>
      <c r="J1862" s="47" t="s">
        <v>1599</v>
      </c>
      <c r="K1862" s="47">
        <v>0</v>
      </c>
      <c r="L1862" s="47" t="s">
        <v>1598</v>
      </c>
    </row>
    <row r="1863" spans="1:12" x14ac:dyDescent="0.35">
      <c r="A1863" s="47">
        <v>1</v>
      </c>
      <c r="B1863" s="47">
        <v>2286</v>
      </c>
      <c r="C1863" s="47" t="s">
        <v>541</v>
      </c>
      <c r="D1863" s="48">
        <v>45596</v>
      </c>
      <c r="E1863" s="48">
        <v>45596</v>
      </c>
      <c r="F1863" s="47">
        <v>1</v>
      </c>
      <c r="G1863" s="49">
        <v>0</v>
      </c>
      <c r="H1863" s="48">
        <v>45596</v>
      </c>
      <c r="I1863" s="47" t="s">
        <v>1601</v>
      </c>
      <c r="J1863" s="47" t="s">
        <v>1599</v>
      </c>
      <c r="K1863" s="47">
        <v>0</v>
      </c>
      <c r="L1863" s="47" t="s">
        <v>1598</v>
      </c>
    </row>
    <row r="1864" spans="1:12" x14ac:dyDescent="0.35">
      <c r="A1864" s="47">
        <v>1</v>
      </c>
      <c r="B1864" s="47">
        <v>2290</v>
      </c>
      <c r="C1864" s="47" t="s">
        <v>545</v>
      </c>
      <c r="D1864" s="48">
        <v>45596</v>
      </c>
      <c r="E1864" s="48">
        <v>45596</v>
      </c>
      <c r="F1864" s="47">
        <v>1</v>
      </c>
      <c r="G1864" s="49">
        <v>0</v>
      </c>
      <c r="H1864" s="48">
        <v>45596</v>
      </c>
      <c r="I1864" s="47" t="s">
        <v>1601</v>
      </c>
      <c r="J1864" s="47" t="s">
        <v>1599</v>
      </c>
      <c r="K1864" s="47">
        <v>0</v>
      </c>
      <c r="L1864" s="47" t="s">
        <v>1598</v>
      </c>
    </row>
    <row r="1865" spans="1:12" x14ac:dyDescent="0.35">
      <c r="A1865" s="47">
        <v>1</v>
      </c>
      <c r="B1865" s="47">
        <v>2293</v>
      </c>
      <c r="C1865" s="47" t="s">
        <v>548</v>
      </c>
      <c r="D1865" s="48">
        <v>45596</v>
      </c>
      <c r="E1865" s="48">
        <v>45596</v>
      </c>
      <c r="F1865" s="47">
        <v>1</v>
      </c>
      <c r="G1865" s="49">
        <v>0</v>
      </c>
      <c r="H1865" s="48">
        <v>45596</v>
      </c>
      <c r="I1865" s="47" t="s">
        <v>1601</v>
      </c>
      <c r="J1865" s="47" t="s">
        <v>1599</v>
      </c>
      <c r="K1865" s="47">
        <v>0</v>
      </c>
      <c r="L1865" s="47" t="s">
        <v>1598</v>
      </c>
    </row>
    <row r="1866" spans="1:12" x14ac:dyDescent="0.35">
      <c r="A1866" s="47">
        <v>1</v>
      </c>
      <c r="B1866" s="47">
        <v>2303</v>
      </c>
      <c r="C1866" s="47" t="s">
        <v>558</v>
      </c>
      <c r="D1866" s="48">
        <v>45596</v>
      </c>
      <c r="E1866" s="48">
        <v>45596</v>
      </c>
      <c r="F1866" s="47">
        <v>1</v>
      </c>
      <c r="G1866" s="49">
        <v>0</v>
      </c>
      <c r="H1866" s="48">
        <v>45596</v>
      </c>
      <c r="I1866" s="47" t="s">
        <v>1601</v>
      </c>
      <c r="J1866" s="47" t="s">
        <v>1599</v>
      </c>
      <c r="K1866" s="47">
        <v>0</v>
      </c>
      <c r="L1866" s="47" t="s">
        <v>1598</v>
      </c>
    </row>
    <row r="1867" spans="1:12" x14ac:dyDescent="0.35">
      <c r="A1867" s="47">
        <v>1</v>
      </c>
      <c r="B1867" s="47">
        <v>2319</v>
      </c>
      <c r="C1867" s="47" t="s">
        <v>574</v>
      </c>
      <c r="D1867" s="48">
        <v>45596</v>
      </c>
      <c r="E1867" s="48">
        <v>45596</v>
      </c>
      <c r="F1867" s="47">
        <v>1</v>
      </c>
      <c r="G1867" s="49">
        <v>0</v>
      </c>
      <c r="H1867" s="48">
        <v>45596</v>
      </c>
      <c r="I1867" s="47" t="s">
        <v>1601</v>
      </c>
      <c r="J1867" s="47" t="s">
        <v>1599</v>
      </c>
      <c r="K1867" s="47">
        <v>0</v>
      </c>
      <c r="L1867" s="47" t="s">
        <v>1598</v>
      </c>
    </row>
    <row r="1868" spans="1:12" x14ac:dyDescent="0.35">
      <c r="A1868" s="47">
        <v>1</v>
      </c>
      <c r="B1868" s="47">
        <v>2321</v>
      </c>
      <c r="C1868" s="47" t="s">
        <v>576</v>
      </c>
      <c r="D1868" s="48">
        <v>45596</v>
      </c>
      <c r="E1868" s="48">
        <v>45596</v>
      </c>
      <c r="F1868" s="47">
        <v>1</v>
      </c>
      <c r="G1868" s="49">
        <v>0</v>
      </c>
      <c r="H1868" s="48">
        <v>45596</v>
      </c>
      <c r="I1868" s="47" t="s">
        <v>1601</v>
      </c>
      <c r="J1868" s="47" t="s">
        <v>1599</v>
      </c>
      <c r="K1868" s="47">
        <v>0</v>
      </c>
      <c r="L1868" s="47" t="s">
        <v>1598</v>
      </c>
    </row>
    <row r="1869" spans="1:12" x14ac:dyDescent="0.35">
      <c r="A1869" s="47">
        <v>1</v>
      </c>
      <c r="B1869" s="47">
        <v>2327</v>
      </c>
      <c r="C1869" s="47" t="s">
        <v>1602</v>
      </c>
      <c r="D1869" s="48">
        <v>45596</v>
      </c>
      <c r="E1869" s="48">
        <v>45596</v>
      </c>
      <c r="F1869" s="47">
        <v>1</v>
      </c>
      <c r="G1869" s="49">
        <v>0</v>
      </c>
      <c r="H1869" s="48">
        <v>45596</v>
      </c>
      <c r="I1869" s="47" t="s">
        <v>1601</v>
      </c>
      <c r="J1869" s="47" t="s">
        <v>1599</v>
      </c>
      <c r="K1869" s="47">
        <v>0</v>
      </c>
      <c r="L1869" s="47" t="s">
        <v>1598</v>
      </c>
    </row>
    <row r="1870" spans="1:12" x14ac:dyDescent="0.35">
      <c r="A1870" s="47">
        <v>1</v>
      </c>
      <c r="B1870" s="47">
        <v>2332</v>
      </c>
      <c r="C1870" s="47" t="s">
        <v>583</v>
      </c>
      <c r="D1870" s="48">
        <v>45596</v>
      </c>
      <c r="E1870" s="48">
        <v>45596</v>
      </c>
      <c r="F1870" s="47">
        <v>1</v>
      </c>
      <c r="G1870" s="49">
        <v>0</v>
      </c>
      <c r="H1870" s="48">
        <v>45596</v>
      </c>
      <c r="I1870" s="47" t="s">
        <v>1601</v>
      </c>
      <c r="J1870" s="47" t="s">
        <v>1599</v>
      </c>
      <c r="K1870" s="47">
        <v>0</v>
      </c>
      <c r="L1870" s="47" t="s">
        <v>1598</v>
      </c>
    </row>
    <row r="1871" spans="1:12" x14ac:dyDescent="0.35">
      <c r="A1871" s="47">
        <v>1</v>
      </c>
      <c r="B1871" s="47">
        <v>2334</v>
      </c>
      <c r="C1871" s="47" t="s">
        <v>585</v>
      </c>
      <c r="D1871" s="48">
        <v>45596</v>
      </c>
      <c r="E1871" s="48">
        <v>45596</v>
      </c>
      <c r="F1871" s="47">
        <v>1</v>
      </c>
      <c r="G1871" s="49">
        <v>0</v>
      </c>
      <c r="H1871" s="48">
        <v>45596</v>
      </c>
      <c r="I1871" s="47" t="s">
        <v>1601</v>
      </c>
      <c r="J1871" s="47" t="s">
        <v>1599</v>
      </c>
      <c r="K1871" s="47">
        <v>0</v>
      </c>
      <c r="L1871" s="47" t="s">
        <v>1598</v>
      </c>
    </row>
    <row r="1872" spans="1:12" x14ac:dyDescent="0.35">
      <c r="A1872" s="47">
        <v>1</v>
      </c>
      <c r="B1872" s="47">
        <v>2343</v>
      </c>
      <c r="C1872" s="47" t="s">
        <v>593</v>
      </c>
      <c r="D1872" s="48">
        <v>45596</v>
      </c>
      <c r="E1872" s="48">
        <v>45596</v>
      </c>
      <c r="F1872" s="47">
        <v>1</v>
      </c>
      <c r="G1872" s="49">
        <v>0</v>
      </c>
      <c r="H1872" s="48">
        <v>45596</v>
      </c>
      <c r="I1872" s="47" t="s">
        <v>1601</v>
      </c>
      <c r="J1872" s="47" t="s">
        <v>1599</v>
      </c>
      <c r="K1872" s="47">
        <v>0</v>
      </c>
      <c r="L1872" s="47" t="s">
        <v>1598</v>
      </c>
    </row>
    <row r="1873" spans="1:12" x14ac:dyDescent="0.35">
      <c r="A1873" s="47">
        <v>1</v>
      </c>
      <c r="B1873" s="47">
        <v>2372</v>
      </c>
      <c r="C1873" s="47" t="s">
        <v>620</v>
      </c>
      <c r="D1873" s="48">
        <v>45596</v>
      </c>
      <c r="E1873" s="48">
        <v>45596</v>
      </c>
      <c r="F1873" s="47">
        <v>1</v>
      </c>
      <c r="G1873" s="49">
        <v>0</v>
      </c>
      <c r="H1873" s="48">
        <v>45596</v>
      </c>
      <c r="I1873" s="47" t="s">
        <v>1601</v>
      </c>
      <c r="J1873" s="47" t="s">
        <v>1599</v>
      </c>
      <c r="K1873" s="47">
        <v>0</v>
      </c>
      <c r="L1873" s="47" t="s">
        <v>1598</v>
      </c>
    </row>
    <row r="1874" spans="1:12" x14ac:dyDescent="0.35">
      <c r="A1874" s="47">
        <v>1</v>
      </c>
      <c r="B1874" s="47">
        <v>2381</v>
      </c>
      <c r="C1874" s="47" t="s">
        <v>630</v>
      </c>
      <c r="D1874" s="48">
        <v>45596</v>
      </c>
      <c r="E1874" s="48">
        <v>45596</v>
      </c>
      <c r="F1874" s="47">
        <v>1</v>
      </c>
      <c r="G1874" s="49">
        <v>0</v>
      </c>
      <c r="H1874" s="48">
        <v>45596</v>
      </c>
      <c r="I1874" s="47" t="s">
        <v>1601</v>
      </c>
      <c r="J1874" s="47" t="s">
        <v>1599</v>
      </c>
      <c r="K1874" s="47">
        <v>0</v>
      </c>
      <c r="L1874" s="47" t="s">
        <v>1598</v>
      </c>
    </row>
    <row r="1875" spans="1:12" x14ac:dyDescent="0.35">
      <c r="A1875" s="47">
        <v>1</v>
      </c>
      <c r="B1875" s="47">
        <v>2406</v>
      </c>
      <c r="C1875" s="47" t="s">
        <v>1429</v>
      </c>
      <c r="D1875" s="48">
        <v>45596</v>
      </c>
      <c r="E1875" s="48">
        <v>45596</v>
      </c>
      <c r="F1875" s="47">
        <v>1</v>
      </c>
      <c r="G1875" s="49">
        <v>0</v>
      </c>
      <c r="H1875" s="48">
        <v>45596</v>
      </c>
      <c r="I1875" s="47" t="s">
        <v>1601</v>
      </c>
      <c r="J1875" s="47" t="s">
        <v>1599</v>
      </c>
      <c r="K1875" s="47">
        <v>0</v>
      </c>
      <c r="L1875" s="47" t="s">
        <v>1598</v>
      </c>
    </row>
    <row r="1876" spans="1:12" x14ac:dyDescent="0.35">
      <c r="A1876" s="47">
        <v>1</v>
      </c>
      <c r="B1876" s="47">
        <v>2693</v>
      </c>
      <c r="C1876" s="47" t="s">
        <v>815</v>
      </c>
      <c r="D1876" s="48">
        <v>45596</v>
      </c>
      <c r="E1876" s="48">
        <v>45596</v>
      </c>
      <c r="F1876" s="47">
        <v>1</v>
      </c>
      <c r="G1876" s="49">
        <v>0</v>
      </c>
      <c r="H1876" s="48">
        <v>45596</v>
      </c>
      <c r="I1876" s="47" t="s">
        <v>1601</v>
      </c>
      <c r="J1876" s="47" t="s">
        <v>1599</v>
      </c>
      <c r="K1876" s="47">
        <v>0</v>
      </c>
      <c r="L1876" s="47" t="s">
        <v>1598</v>
      </c>
    </row>
    <row r="1877" spans="1:12" x14ac:dyDescent="0.35">
      <c r="A1877" s="47">
        <v>1</v>
      </c>
      <c r="B1877" s="47">
        <v>2707</v>
      </c>
      <c r="C1877" s="47" t="s">
        <v>826</v>
      </c>
      <c r="D1877" s="48">
        <v>45596</v>
      </c>
      <c r="E1877" s="48">
        <v>45596</v>
      </c>
      <c r="F1877" s="47">
        <v>1</v>
      </c>
      <c r="G1877" s="49">
        <v>0</v>
      </c>
      <c r="H1877" s="48">
        <v>45596</v>
      </c>
      <c r="I1877" s="47" t="s">
        <v>1601</v>
      </c>
      <c r="J1877" s="47" t="s">
        <v>1599</v>
      </c>
      <c r="K1877" s="47">
        <v>0</v>
      </c>
      <c r="L1877" s="47" t="s">
        <v>1598</v>
      </c>
    </row>
    <row r="1878" spans="1:12" x14ac:dyDescent="0.35">
      <c r="A1878" s="47">
        <v>1</v>
      </c>
      <c r="B1878" s="47">
        <v>2761</v>
      </c>
      <c r="C1878" s="47" t="s">
        <v>867</v>
      </c>
      <c r="D1878" s="48">
        <v>45596</v>
      </c>
      <c r="E1878" s="48">
        <v>45596</v>
      </c>
      <c r="F1878" s="47">
        <v>1</v>
      </c>
      <c r="G1878" s="49">
        <v>0</v>
      </c>
      <c r="H1878" s="48">
        <v>45596</v>
      </c>
      <c r="I1878" s="47" t="s">
        <v>1601</v>
      </c>
      <c r="J1878" s="47" t="s">
        <v>1599</v>
      </c>
      <c r="K1878" s="47">
        <v>0</v>
      </c>
      <c r="L1878" s="47" t="s">
        <v>1598</v>
      </c>
    </row>
    <row r="1879" spans="1:12" x14ac:dyDescent="0.35">
      <c r="A1879" s="47">
        <v>1</v>
      </c>
      <c r="B1879" s="47">
        <v>2770</v>
      </c>
      <c r="C1879" s="47" t="s">
        <v>874</v>
      </c>
      <c r="D1879" s="48">
        <v>45596</v>
      </c>
      <c r="E1879" s="48">
        <v>45596</v>
      </c>
      <c r="F1879" s="47">
        <v>1</v>
      </c>
      <c r="G1879" s="49">
        <v>0</v>
      </c>
      <c r="H1879" s="48">
        <v>45596</v>
      </c>
      <c r="I1879" s="47" t="s">
        <v>1601</v>
      </c>
      <c r="J1879" s="47" t="s">
        <v>1599</v>
      </c>
      <c r="K1879" s="47">
        <v>0</v>
      </c>
      <c r="L1879" s="47" t="s">
        <v>1598</v>
      </c>
    </row>
    <row r="1880" spans="1:12" x14ac:dyDescent="0.35">
      <c r="A1880" s="47">
        <v>1</v>
      </c>
      <c r="B1880" s="47">
        <v>2796</v>
      </c>
      <c r="C1880" s="47" t="s">
        <v>1606</v>
      </c>
      <c r="D1880" s="48">
        <v>45596</v>
      </c>
      <c r="E1880" s="48">
        <v>45596</v>
      </c>
      <c r="F1880" s="47">
        <v>1</v>
      </c>
      <c r="G1880" s="49">
        <v>0</v>
      </c>
      <c r="H1880" s="48">
        <v>45596</v>
      </c>
      <c r="I1880" s="47" t="s">
        <v>1601</v>
      </c>
      <c r="J1880" s="47" t="s">
        <v>1599</v>
      </c>
      <c r="K1880" s="47">
        <v>0</v>
      </c>
      <c r="L1880" s="47" t="s">
        <v>1598</v>
      </c>
    </row>
    <row r="1881" spans="1:12" x14ac:dyDescent="0.35">
      <c r="A1881" s="47">
        <v>1</v>
      </c>
      <c r="B1881" s="47">
        <v>4003</v>
      </c>
      <c r="C1881" s="47" t="s">
        <v>1061</v>
      </c>
      <c r="D1881" s="48">
        <v>45596</v>
      </c>
      <c r="E1881" s="48">
        <v>45596</v>
      </c>
      <c r="F1881" s="47">
        <v>1</v>
      </c>
      <c r="G1881" s="49">
        <v>0</v>
      </c>
      <c r="H1881" s="48">
        <v>45596</v>
      </c>
      <c r="I1881" s="47" t="s">
        <v>1601</v>
      </c>
      <c r="J1881" s="47" t="s">
        <v>1599</v>
      </c>
      <c r="K1881" s="47">
        <v>0</v>
      </c>
      <c r="L1881" s="47" t="s">
        <v>1598</v>
      </c>
    </row>
    <row r="1882" spans="1:12" x14ac:dyDescent="0.35">
      <c r="A1882" s="47">
        <v>1</v>
      </c>
      <c r="B1882" s="47">
        <v>4146</v>
      </c>
      <c r="C1882" s="47" t="s">
        <v>1141</v>
      </c>
      <c r="D1882" s="48">
        <v>45596</v>
      </c>
      <c r="E1882" s="48">
        <v>45596</v>
      </c>
      <c r="F1882" s="47">
        <v>1</v>
      </c>
      <c r="G1882" s="49">
        <v>0</v>
      </c>
      <c r="H1882" s="48">
        <v>45596</v>
      </c>
      <c r="I1882" s="47" t="s">
        <v>1601</v>
      </c>
      <c r="J1882" s="47" t="s">
        <v>1599</v>
      </c>
      <c r="K1882" s="47">
        <v>0</v>
      </c>
      <c r="L1882" s="47" t="s">
        <v>1598</v>
      </c>
    </row>
    <row r="1883" spans="1:12" x14ac:dyDescent="0.35">
      <c r="A1883" s="47">
        <v>1</v>
      </c>
      <c r="B1883" s="47">
        <v>4208</v>
      </c>
      <c r="C1883" s="47" t="s">
        <v>1149</v>
      </c>
      <c r="D1883" s="48">
        <v>45596</v>
      </c>
      <c r="E1883" s="48">
        <v>45596</v>
      </c>
      <c r="F1883" s="47">
        <v>1</v>
      </c>
      <c r="G1883" s="49">
        <v>0</v>
      </c>
      <c r="H1883" s="48">
        <v>45596</v>
      </c>
      <c r="I1883" s="47" t="s">
        <v>1601</v>
      </c>
      <c r="J1883" s="47" t="s">
        <v>1599</v>
      </c>
      <c r="K1883" s="47">
        <v>0</v>
      </c>
      <c r="L1883" s="47" t="s">
        <v>1598</v>
      </c>
    </row>
    <row r="1884" spans="1:12" x14ac:dyDescent="0.35">
      <c r="A1884" s="47">
        <v>1</v>
      </c>
      <c r="B1884" s="47">
        <v>4228</v>
      </c>
      <c r="C1884" s="47" t="s">
        <v>1166</v>
      </c>
      <c r="D1884" s="48">
        <v>45596</v>
      </c>
      <c r="E1884" s="48">
        <v>45596</v>
      </c>
      <c r="F1884" s="47">
        <v>1</v>
      </c>
      <c r="G1884" s="49">
        <v>0</v>
      </c>
      <c r="H1884" s="48">
        <v>45596</v>
      </c>
      <c r="I1884" s="47" t="s">
        <v>1601</v>
      </c>
      <c r="J1884" s="47" t="s">
        <v>1599</v>
      </c>
      <c r="K1884" s="47">
        <v>0</v>
      </c>
      <c r="L1884" s="47" t="s">
        <v>1598</v>
      </c>
    </row>
    <row r="1885" spans="1:12" x14ac:dyDescent="0.35">
      <c r="A1885" s="47">
        <v>1</v>
      </c>
      <c r="B1885" s="47">
        <v>4494</v>
      </c>
      <c r="C1885" s="47" t="s">
        <v>1205</v>
      </c>
      <c r="D1885" s="48">
        <v>45596</v>
      </c>
      <c r="E1885" s="48">
        <v>45596</v>
      </c>
      <c r="F1885" s="47">
        <v>1</v>
      </c>
      <c r="G1885" s="49">
        <v>0</v>
      </c>
      <c r="H1885" s="48">
        <v>45596</v>
      </c>
      <c r="I1885" s="47" t="s">
        <v>1601</v>
      </c>
      <c r="J1885" s="47" t="s">
        <v>1599</v>
      </c>
      <c r="K1885" s="47">
        <v>0</v>
      </c>
      <c r="L1885" s="47" t="s">
        <v>1598</v>
      </c>
    </row>
    <row r="1886" spans="1:12" x14ac:dyDescent="0.35">
      <c r="A1886" s="47">
        <v>1</v>
      </c>
      <c r="B1886" s="47">
        <v>2267</v>
      </c>
      <c r="C1886" s="47" t="s">
        <v>522</v>
      </c>
      <c r="D1886" s="48">
        <v>45595</v>
      </c>
      <c r="E1886" s="48">
        <v>45595</v>
      </c>
      <c r="F1886" s="47">
        <v>2</v>
      </c>
      <c r="G1886" s="49">
        <v>0</v>
      </c>
      <c r="H1886" s="48">
        <v>45596</v>
      </c>
      <c r="I1886" s="47" t="s">
        <v>1601</v>
      </c>
      <c r="J1886" s="47" t="s">
        <v>1599</v>
      </c>
      <c r="K1886" s="47">
        <v>0</v>
      </c>
      <c r="L1886" s="47" t="s">
        <v>1598</v>
      </c>
    </row>
    <row r="1887" spans="1:12" x14ac:dyDescent="0.35">
      <c r="A1887" s="47">
        <v>1</v>
      </c>
      <c r="B1887" s="47">
        <v>2004</v>
      </c>
      <c r="C1887" s="47" t="s">
        <v>281</v>
      </c>
      <c r="D1887" s="48">
        <v>45596</v>
      </c>
      <c r="E1887" s="48">
        <v>45596</v>
      </c>
      <c r="F1887" s="47">
        <v>1</v>
      </c>
      <c r="G1887" s="49">
        <v>0</v>
      </c>
      <c r="H1887" s="48">
        <v>45596</v>
      </c>
      <c r="I1887" s="47" t="s">
        <v>1600</v>
      </c>
      <c r="J1887" s="47" t="s">
        <v>1599</v>
      </c>
      <c r="K1887" s="47">
        <v>0</v>
      </c>
      <c r="L1887" s="47" t="s">
        <v>1598</v>
      </c>
    </row>
    <row r="1888" spans="1:12" x14ac:dyDescent="0.35">
      <c r="A1888" s="47">
        <v>1</v>
      </c>
      <c r="B1888" s="47">
        <v>2014</v>
      </c>
      <c r="C1888" s="47" t="s">
        <v>295</v>
      </c>
      <c r="D1888" s="48">
        <v>45596</v>
      </c>
      <c r="E1888" s="48">
        <v>45596</v>
      </c>
      <c r="F1888" s="47">
        <v>1</v>
      </c>
      <c r="G1888" s="49">
        <v>0</v>
      </c>
      <c r="H1888" s="48">
        <v>45596</v>
      </c>
      <c r="I1888" s="47" t="s">
        <v>1600</v>
      </c>
      <c r="J1888" s="47" t="s">
        <v>1599</v>
      </c>
      <c r="K1888" s="47">
        <v>0</v>
      </c>
      <c r="L1888" s="47" t="s">
        <v>1598</v>
      </c>
    </row>
    <row r="1889" spans="1:12" x14ac:dyDescent="0.35">
      <c r="A1889" s="47">
        <v>1</v>
      </c>
      <c r="B1889" s="47">
        <v>2059</v>
      </c>
      <c r="C1889" s="47" t="s">
        <v>349</v>
      </c>
      <c r="D1889" s="48">
        <v>45596</v>
      </c>
      <c r="E1889" s="48">
        <v>45596</v>
      </c>
      <c r="F1889" s="47">
        <v>1</v>
      </c>
      <c r="G1889" s="49">
        <v>0</v>
      </c>
      <c r="H1889" s="48">
        <v>45596</v>
      </c>
      <c r="I1889" s="47" t="s">
        <v>1600</v>
      </c>
      <c r="J1889" s="47" t="s">
        <v>1599</v>
      </c>
      <c r="K1889" s="47">
        <v>0</v>
      </c>
      <c r="L1889" s="47" t="s">
        <v>1598</v>
      </c>
    </row>
    <row r="1890" spans="1:12" x14ac:dyDescent="0.35">
      <c r="A1890" s="47">
        <v>1</v>
      </c>
      <c r="B1890" s="47">
        <v>2152</v>
      </c>
      <c r="C1890" s="47" t="s">
        <v>447</v>
      </c>
      <c r="D1890" s="48">
        <v>45596</v>
      </c>
      <c r="E1890" s="48">
        <v>45596</v>
      </c>
      <c r="F1890" s="47">
        <v>1</v>
      </c>
      <c r="G1890" s="49">
        <v>0</v>
      </c>
      <c r="H1890" s="48">
        <v>45596</v>
      </c>
      <c r="I1890" s="47" t="s">
        <v>1600</v>
      </c>
      <c r="J1890" s="47" t="s">
        <v>1599</v>
      </c>
      <c r="K1890" s="47">
        <v>0</v>
      </c>
      <c r="L1890" s="47" t="s">
        <v>1598</v>
      </c>
    </row>
    <row r="1891" spans="1:12" x14ac:dyDescent="0.35">
      <c r="A1891" s="47">
        <v>1</v>
      </c>
      <c r="B1891" s="47">
        <v>2156</v>
      </c>
      <c r="C1891" s="47" t="s">
        <v>453</v>
      </c>
      <c r="D1891" s="48">
        <v>45596</v>
      </c>
      <c r="E1891" s="48">
        <v>45596</v>
      </c>
      <c r="F1891" s="47">
        <v>1</v>
      </c>
      <c r="G1891" s="49">
        <v>0</v>
      </c>
      <c r="H1891" s="48">
        <v>45596</v>
      </c>
      <c r="I1891" s="47" t="s">
        <v>1600</v>
      </c>
      <c r="J1891" s="47" t="s">
        <v>1599</v>
      </c>
      <c r="K1891" s="47">
        <v>0</v>
      </c>
      <c r="L1891" s="47" t="s">
        <v>1598</v>
      </c>
    </row>
    <row r="1892" spans="1:12" x14ac:dyDescent="0.35">
      <c r="A1892" s="47">
        <v>1</v>
      </c>
      <c r="B1892" s="47">
        <v>2181</v>
      </c>
      <c r="C1892" s="47" t="s">
        <v>1421</v>
      </c>
      <c r="D1892" s="48">
        <v>45596</v>
      </c>
      <c r="E1892" s="48">
        <v>45596</v>
      </c>
      <c r="F1892" s="47">
        <v>1</v>
      </c>
      <c r="G1892" s="49">
        <v>0</v>
      </c>
      <c r="H1892" s="48">
        <v>45596</v>
      </c>
      <c r="I1892" s="47" t="s">
        <v>1600</v>
      </c>
      <c r="J1892" s="47" t="s">
        <v>1599</v>
      </c>
      <c r="K1892" s="47">
        <v>0</v>
      </c>
      <c r="L1892" s="47" t="s">
        <v>1598</v>
      </c>
    </row>
    <row r="1893" spans="1:12" x14ac:dyDescent="0.35">
      <c r="A1893" s="47">
        <v>1</v>
      </c>
      <c r="B1893" s="47">
        <v>2258</v>
      </c>
      <c r="C1893" s="47" t="s">
        <v>511</v>
      </c>
      <c r="D1893" s="48">
        <v>45596</v>
      </c>
      <c r="E1893" s="48">
        <v>45596</v>
      </c>
      <c r="F1893" s="47">
        <v>1</v>
      </c>
      <c r="G1893" s="49">
        <v>0</v>
      </c>
      <c r="H1893" s="48">
        <v>45596</v>
      </c>
      <c r="I1893" s="47" t="s">
        <v>1600</v>
      </c>
      <c r="J1893" s="47" t="s">
        <v>1599</v>
      </c>
      <c r="K1893" s="47">
        <v>0</v>
      </c>
      <c r="L1893" s="47" t="s">
        <v>1598</v>
      </c>
    </row>
    <row r="1894" spans="1:12" x14ac:dyDescent="0.35">
      <c r="A1894" s="47">
        <v>1</v>
      </c>
      <c r="B1894" s="47">
        <v>2307</v>
      </c>
      <c r="C1894" s="47" t="s">
        <v>562</v>
      </c>
      <c r="D1894" s="48">
        <v>45596</v>
      </c>
      <c r="E1894" s="48">
        <v>45596</v>
      </c>
      <c r="F1894" s="47">
        <v>1</v>
      </c>
      <c r="G1894" s="49">
        <v>0</v>
      </c>
      <c r="H1894" s="48">
        <v>45596</v>
      </c>
      <c r="I1894" s="47" t="s">
        <v>1600</v>
      </c>
      <c r="J1894" s="47" t="s">
        <v>1599</v>
      </c>
      <c r="K1894" s="47">
        <v>0</v>
      </c>
      <c r="L1894" s="47" t="s">
        <v>1598</v>
      </c>
    </row>
    <row r="1895" spans="1:12" x14ac:dyDescent="0.35">
      <c r="A1895" s="47">
        <v>1</v>
      </c>
      <c r="B1895" s="47">
        <v>2721</v>
      </c>
      <c r="C1895" s="47" t="s">
        <v>840</v>
      </c>
      <c r="D1895" s="48">
        <v>45596</v>
      </c>
      <c r="E1895" s="48">
        <v>45596</v>
      </c>
      <c r="F1895" s="47">
        <v>1</v>
      </c>
      <c r="G1895" s="49">
        <v>0</v>
      </c>
      <c r="H1895" s="48">
        <v>45596</v>
      </c>
      <c r="I1895" s="47" t="s">
        <v>1600</v>
      </c>
      <c r="J1895" s="47" t="s">
        <v>1599</v>
      </c>
      <c r="K1895" s="47">
        <v>0</v>
      </c>
      <c r="L1895" s="47" t="s">
        <v>1598</v>
      </c>
    </row>
    <row r="1896" spans="1:12" x14ac:dyDescent="0.35">
      <c r="A1896" s="47">
        <v>1</v>
      </c>
      <c r="B1896" s="47">
        <v>2780</v>
      </c>
      <c r="C1896" s="47" t="s">
        <v>886</v>
      </c>
      <c r="D1896" s="48">
        <v>45596</v>
      </c>
      <c r="E1896" s="48">
        <v>45596</v>
      </c>
      <c r="F1896" s="47">
        <v>1</v>
      </c>
      <c r="G1896" s="49">
        <v>0</v>
      </c>
      <c r="H1896" s="48">
        <v>45596</v>
      </c>
      <c r="I1896" s="47" t="s">
        <v>1600</v>
      </c>
      <c r="J1896" s="47" t="s">
        <v>1599</v>
      </c>
      <c r="K1896" s="47">
        <v>0</v>
      </c>
      <c r="L1896" s="47" t="s">
        <v>1598</v>
      </c>
    </row>
    <row r="1897" spans="1:12" x14ac:dyDescent="0.35">
      <c r="A1897" s="47">
        <v>1</v>
      </c>
      <c r="B1897" s="47">
        <v>2802</v>
      </c>
      <c r="C1897" s="47" t="s">
        <v>1454</v>
      </c>
      <c r="D1897" s="48">
        <v>45596</v>
      </c>
      <c r="E1897" s="48">
        <v>45596</v>
      </c>
      <c r="F1897" s="47">
        <v>1</v>
      </c>
      <c r="G1897" s="49">
        <v>0</v>
      </c>
      <c r="H1897" s="48">
        <v>45596</v>
      </c>
      <c r="I1897" s="47" t="s">
        <v>1600</v>
      </c>
      <c r="J1897" s="47" t="s">
        <v>1599</v>
      </c>
      <c r="K1897" s="47">
        <v>0</v>
      </c>
      <c r="L1897" s="47" t="s">
        <v>1598</v>
      </c>
    </row>
    <row r="1898" spans="1:12" x14ac:dyDescent="0.35">
      <c r="A1898" s="47">
        <v>1</v>
      </c>
      <c r="B1898" s="47">
        <v>4084</v>
      </c>
      <c r="C1898" s="47" t="s">
        <v>1091</v>
      </c>
      <c r="D1898" s="48">
        <v>45596</v>
      </c>
      <c r="E1898" s="48">
        <v>45596</v>
      </c>
      <c r="F1898" s="47">
        <v>1</v>
      </c>
      <c r="G1898" s="49">
        <v>0</v>
      </c>
      <c r="H1898" s="48">
        <v>45596</v>
      </c>
      <c r="I1898" s="47" t="s">
        <v>1600</v>
      </c>
      <c r="J1898" s="47" t="s">
        <v>1599</v>
      </c>
      <c r="K1898" s="47">
        <v>0</v>
      </c>
      <c r="L1898" s="47" t="s">
        <v>1598</v>
      </c>
    </row>
    <row r="1899" spans="1:12" x14ac:dyDescent="0.35">
      <c r="A1899" s="47">
        <v>1</v>
      </c>
      <c r="B1899" s="47">
        <v>4492</v>
      </c>
      <c r="C1899" s="47" t="s">
        <v>1203</v>
      </c>
      <c r="D1899" s="48">
        <v>45596</v>
      </c>
      <c r="E1899" s="48">
        <v>45596</v>
      </c>
      <c r="F1899" s="47">
        <v>1</v>
      </c>
      <c r="G1899" s="49">
        <v>0</v>
      </c>
      <c r="H1899" s="48">
        <v>45596</v>
      </c>
      <c r="I1899" s="47" t="s">
        <v>1600</v>
      </c>
      <c r="J1899" s="47" t="s">
        <v>1599</v>
      </c>
      <c r="K1899" s="47">
        <v>0</v>
      </c>
      <c r="L1899" s="47" t="s">
        <v>1598</v>
      </c>
    </row>
    <row r="1900" spans="1:12" x14ac:dyDescent="0.35">
      <c r="A1900" s="47">
        <v>1</v>
      </c>
      <c r="B1900" s="47">
        <v>3110</v>
      </c>
      <c r="C1900" s="47" t="s">
        <v>963</v>
      </c>
      <c r="D1900" s="48">
        <v>45595</v>
      </c>
      <c r="E1900" s="48">
        <v>45595</v>
      </c>
      <c r="F1900" s="47">
        <v>2</v>
      </c>
      <c r="G1900" s="49">
        <v>0</v>
      </c>
      <c r="H1900" s="48">
        <v>45596</v>
      </c>
      <c r="I1900" s="47" t="s">
        <v>1600</v>
      </c>
      <c r="J1900" s="47" t="s">
        <v>1599</v>
      </c>
      <c r="K1900" s="47">
        <v>0</v>
      </c>
      <c r="L1900" s="47" t="s">
        <v>1598</v>
      </c>
    </row>
    <row r="1901" spans="1:12" x14ac:dyDescent="0.35">
      <c r="A1901" s="47">
        <v>1</v>
      </c>
      <c r="B1901" s="47">
        <v>2350</v>
      </c>
      <c r="C1901" s="47" t="s">
        <v>599</v>
      </c>
      <c r="D1901" s="48">
        <v>45594</v>
      </c>
      <c r="E1901" s="48">
        <v>45594</v>
      </c>
      <c r="F1901" s="47">
        <v>3</v>
      </c>
      <c r="G1901" s="49">
        <v>0</v>
      </c>
      <c r="H1901" s="48">
        <v>45596</v>
      </c>
      <c r="I1901" s="47" t="s">
        <v>1600</v>
      </c>
      <c r="J1901" s="47" t="s">
        <v>1599</v>
      </c>
      <c r="K1901" s="47">
        <v>0</v>
      </c>
      <c r="L1901" s="47" t="s">
        <v>1598</v>
      </c>
    </row>
    <row r="1902" spans="1:12" x14ac:dyDescent="0.35">
      <c r="A1902" s="47">
        <v>1</v>
      </c>
      <c r="B1902" s="47">
        <v>4277</v>
      </c>
      <c r="C1902" s="47" t="s">
        <v>1184</v>
      </c>
      <c r="D1902" s="48">
        <v>45594</v>
      </c>
      <c r="E1902" s="48">
        <v>45594</v>
      </c>
      <c r="F1902" s="47">
        <v>3</v>
      </c>
      <c r="G1902" s="49">
        <v>0</v>
      </c>
      <c r="H1902" s="48">
        <v>45596</v>
      </c>
      <c r="I1902" s="47" t="s">
        <v>1600</v>
      </c>
      <c r="J1902" s="47" t="s">
        <v>1599</v>
      </c>
      <c r="K1902" s="47">
        <v>0</v>
      </c>
      <c r="L1902" s="47" t="s">
        <v>1598</v>
      </c>
    </row>
    <row r="1903" spans="1:12" x14ac:dyDescent="0.35">
      <c r="A1903" s="47">
        <v>1</v>
      </c>
      <c r="B1903" s="47">
        <v>2404</v>
      </c>
      <c r="C1903" s="47" t="s">
        <v>1427</v>
      </c>
      <c r="D1903" s="48">
        <v>45593</v>
      </c>
      <c r="E1903" s="48">
        <v>45593</v>
      </c>
      <c r="F1903" s="47">
        <v>4</v>
      </c>
      <c r="G1903" s="49">
        <v>0</v>
      </c>
      <c r="H1903" s="48">
        <v>45596</v>
      </c>
      <c r="I1903" s="47" t="s">
        <v>1600</v>
      </c>
      <c r="J1903" s="47" t="s">
        <v>1599</v>
      </c>
      <c r="K1903" s="47">
        <v>0</v>
      </c>
      <c r="L1903" s="47" t="s">
        <v>1598</v>
      </c>
    </row>
    <row r="1904" spans="1:12" x14ac:dyDescent="0.35">
      <c r="A1904" s="47">
        <v>1</v>
      </c>
      <c r="B1904" s="47">
        <v>2106</v>
      </c>
      <c r="C1904" s="47" t="s">
        <v>401</v>
      </c>
      <c r="D1904" s="48">
        <v>45592</v>
      </c>
      <c r="E1904" s="48">
        <v>45592</v>
      </c>
      <c r="F1904" s="47">
        <v>5</v>
      </c>
      <c r="G1904" s="49">
        <v>0</v>
      </c>
      <c r="H1904" s="48">
        <v>45596</v>
      </c>
      <c r="I1904" s="47" t="s">
        <v>1600</v>
      </c>
      <c r="J1904" s="47" t="s">
        <v>1599</v>
      </c>
      <c r="K1904" s="47">
        <v>0</v>
      </c>
      <c r="L1904" s="47" t="s">
        <v>1598</v>
      </c>
    </row>
    <row r="1905" spans="1:12" x14ac:dyDescent="0.35">
      <c r="A1905" s="47">
        <v>1</v>
      </c>
      <c r="B1905" s="47">
        <v>1106</v>
      </c>
      <c r="C1905" s="47" t="s">
        <v>50</v>
      </c>
      <c r="D1905" s="48">
        <v>45607</v>
      </c>
      <c r="E1905" s="48">
        <v>45607</v>
      </c>
      <c r="F1905" s="47">
        <v>1</v>
      </c>
      <c r="G1905" s="49">
        <v>0</v>
      </c>
      <c r="H1905" s="48">
        <v>45607</v>
      </c>
      <c r="I1905" s="47" t="s">
        <v>1601</v>
      </c>
      <c r="J1905" s="47" t="s">
        <v>1603</v>
      </c>
      <c r="K1905" s="47">
        <v>0</v>
      </c>
      <c r="L1905" s="47" t="s">
        <v>1598</v>
      </c>
    </row>
    <row r="1906" spans="1:12" x14ac:dyDescent="0.35">
      <c r="A1906" s="47">
        <v>1</v>
      </c>
      <c r="B1906" s="47">
        <v>1118</v>
      </c>
      <c r="C1906" s="47" t="s">
        <v>66</v>
      </c>
      <c r="D1906" s="48">
        <v>45607</v>
      </c>
      <c r="E1906" s="48">
        <v>45607</v>
      </c>
      <c r="F1906" s="47">
        <v>1</v>
      </c>
      <c r="G1906" s="49">
        <v>0</v>
      </c>
      <c r="H1906" s="48">
        <v>45607</v>
      </c>
      <c r="I1906" s="47" t="s">
        <v>1601</v>
      </c>
      <c r="J1906" s="47" t="s">
        <v>1603</v>
      </c>
      <c r="K1906" s="47">
        <v>0</v>
      </c>
      <c r="L1906" s="47" t="s">
        <v>1598</v>
      </c>
    </row>
    <row r="1907" spans="1:12" x14ac:dyDescent="0.35">
      <c r="A1907" s="47">
        <v>1</v>
      </c>
      <c r="B1907" s="47">
        <v>1122</v>
      </c>
      <c r="C1907" s="47" t="s">
        <v>69</v>
      </c>
      <c r="D1907" s="48">
        <v>45607</v>
      </c>
      <c r="E1907" s="48">
        <v>45607</v>
      </c>
      <c r="F1907" s="47">
        <v>1</v>
      </c>
      <c r="G1907" s="49">
        <v>0</v>
      </c>
      <c r="H1907" s="48">
        <v>45607</v>
      </c>
      <c r="I1907" s="47" t="s">
        <v>1601</v>
      </c>
      <c r="J1907" s="47" t="s">
        <v>1603</v>
      </c>
      <c r="K1907" s="47">
        <v>0</v>
      </c>
      <c r="L1907" s="47" t="s">
        <v>1598</v>
      </c>
    </row>
    <row r="1908" spans="1:12" x14ac:dyDescent="0.35">
      <c r="A1908" s="47">
        <v>1</v>
      </c>
      <c r="B1908" s="47">
        <v>1134</v>
      </c>
      <c r="C1908" s="47" t="s">
        <v>78</v>
      </c>
      <c r="D1908" s="48">
        <v>45607</v>
      </c>
      <c r="E1908" s="48">
        <v>45607</v>
      </c>
      <c r="F1908" s="47">
        <v>1</v>
      </c>
      <c r="G1908" s="49">
        <v>0</v>
      </c>
      <c r="H1908" s="48">
        <v>45607</v>
      </c>
      <c r="I1908" s="47" t="s">
        <v>1601</v>
      </c>
      <c r="J1908" s="47" t="s">
        <v>1603</v>
      </c>
      <c r="K1908" s="47">
        <v>0</v>
      </c>
      <c r="L1908" s="47" t="s">
        <v>1598</v>
      </c>
    </row>
    <row r="1909" spans="1:12" x14ac:dyDescent="0.35">
      <c r="A1909" s="47">
        <v>1</v>
      </c>
      <c r="B1909" s="47">
        <v>1139</v>
      </c>
      <c r="C1909" s="47" t="s">
        <v>84</v>
      </c>
      <c r="D1909" s="48">
        <v>45607</v>
      </c>
      <c r="E1909" s="48">
        <v>45607</v>
      </c>
      <c r="F1909" s="47">
        <v>1</v>
      </c>
      <c r="G1909" s="49">
        <v>0</v>
      </c>
      <c r="H1909" s="48">
        <v>45607</v>
      </c>
      <c r="I1909" s="47" t="s">
        <v>1601</v>
      </c>
      <c r="J1909" s="47" t="s">
        <v>1603</v>
      </c>
      <c r="K1909" s="47">
        <v>0</v>
      </c>
      <c r="L1909" s="47" t="s">
        <v>1598</v>
      </c>
    </row>
    <row r="1910" spans="1:12" x14ac:dyDescent="0.35">
      <c r="A1910" s="47">
        <v>1</v>
      </c>
      <c r="B1910" s="47">
        <v>1146</v>
      </c>
      <c r="C1910" s="47" t="s">
        <v>92</v>
      </c>
      <c r="D1910" s="48">
        <v>45607</v>
      </c>
      <c r="E1910" s="48">
        <v>45607</v>
      </c>
      <c r="F1910" s="47">
        <v>1</v>
      </c>
      <c r="G1910" s="49">
        <v>0</v>
      </c>
      <c r="H1910" s="48">
        <v>45607</v>
      </c>
      <c r="I1910" s="47" t="s">
        <v>1601</v>
      </c>
      <c r="J1910" s="47" t="s">
        <v>1603</v>
      </c>
      <c r="K1910" s="47">
        <v>0</v>
      </c>
      <c r="L1910" s="47" t="s">
        <v>1598</v>
      </c>
    </row>
    <row r="1911" spans="1:12" x14ac:dyDescent="0.35">
      <c r="A1911" s="47">
        <v>1</v>
      </c>
      <c r="B1911" s="47">
        <v>1155</v>
      </c>
      <c r="C1911" s="47" t="s">
        <v>100</v>
      </c>
      <c r="D1911" s="48">
        <v>45607</v>
      </c>
      <c r="E1911" s="48">
        <v>45607</v>
      </c>
      <c r="F1911" s="47">
        <v>1</v>
      </c>
      <c r="G1911" s="49">
        <v>0</v>
      </c>
      <c r="H1911" s="48">
        <v>45607</v>
      </c>
      <c r="I1911" s="47" t="s">
        <v>1601</v>
      </c>
      <c r="J1911" s="47" t="s">
        <v>1603</v>
      </c>
      <c r="K1911" s="47">
        <v>0</v>
      </c>
      <c r="L1911" s="47" t="s">
        <v>1598</v>
      </c>
    </row>
    <row r="1912" spans="1:12" x14ac:dyDescent="0.35">
      <c r="A1912" s="47">
        <v>1</v>
      </c>
      <c r="B1912" s="47">
        <v>1190</v>
      </c>
      <c r="C1912" s="47" t="s">
        <v>137</v>
      </c>
      <c r="D1912" s="48">
        <v>45607</v>
      </c>
      <c r="E1912" s="48">
        <v>45607</v>
      </c>
      <c r="F1912" s="47">
        <v>1</v>
      </c>
      <c r="G1912" s="49">
        <v>0</v>
      </c>
      <c r="H1912" s="48">
        <v>45607</v>
      </c>
      <c r="I1912" s="47" t="s">
        <v>1601</v>
      </c>
      <c r="J1912" s="47" t="s">
        <v>1603</v>
      </c>
      <c r="K1912" s="47">
        <v>0</v>
      </c>
      <c r="L1912" s="47" t="s">
        <v>1598</v>
      </c>
    </row>
    <row r="1913" spans="1:12" x14ac:dyDescent="0.35">
      <c r="A1913" s="47">
        <v>1</v>
      </c>
      <c r="B1913" s="47">
        <v>1196</v>
      </c>
      <c r="C1913" s="47" t="s">
        <v>146</v>
      </c>
      <c r="D1913" s="48">
        <v>45607</v>
      </c>
      <c r="E1913" s="48">
        <v>45607</v>
      </c>
      <c r="F1913" s="47">
        <v>1</v>
      </c>
      <c r="G1913" s="49">
        <v>0</v>
      </c>
      <c r="H1913" s="48">
        <v>45607</v>
      </c>
      <c r="I1913" s="47" t="s">
        <v>1601</v>
      </c>
      <c r="J1913" s="47" t="s">
        <v>1603</v>
      </c>
      <c r="K1913" s="47">
        <v>0</v>
      </c>
      <c r="L1913" s="47" t="s">
        <v>1598</v>
      </c>
    </row>
    <row r="1914" spans="1:12" x14ac:dyDescent="0.35">
      <c r="A1914" s="47">
        <v>1</v>
      </c>
      <c r="B1914" s="47">
        <v>1205</v>
      </c>
      <c r="C1914" s="47" t="s">
        <v>158</v>
      </c>
      <c r="D1914" s="48">
        <v>45607</v>
      </c>
      <c r="E1914" s="48">
        <v>45607</v>
      </c>
      <c r="F1914" s="47">
        <v>1</v>
      </c>
      <c r="G1914" s="49">
        <v>0</v>
      </c>
      <c r="H1914" s="48">
        <v>45607</v>
      </c>
      <c r="I1914" s="47" t="s">
        <v>1601</v>
      </c>
      <c r="J1914" s="47" t="s">
        <v>1603</v>
      </c>
      <c r="K1914" s="47">
        <v>0</v>
      </c>
      <c r="L1914" s="47" t="s">
        <v>1598</v>
      </c>
    </row>
    <row r="1915" spans="1:12" x14ac:dyDescent="0.35">
      <c r="A1915" s="47">
        <v>1</v>
      </c>
      <c r="B1915" s="47">
        <v>1212</v>
      </c>
      <c r="C1915" s="47" t="s">
        <v>1568</v>
      </c>
      <c r="D1915" s="48">
        <v>45607</v>
      </c>
      <c r="E1915" s="48">
        <v>45607</v>
      </c>
      <c r="F1915" s="47">
        <v>1</v>
      </c>
      <c r="G1915" s="49">
        <v>0</v>
      </c>
      <c r="H1915" s="48">
        <v>45607</v>
      </c>
      <c r="I1915" s="47" t="s">
        <v>1601</v>
      </c>
      <c r="J1915" s="47" t="s">
        <v>1603</v>
      </c>
      <c r="K1915" s="47">
        <v>0</v>
      </c>
      <c r="L1915" s="47" t="s">
        <v>1598</v>
      </c>
    </row>
    <row r="1916" spans="1:12" x14ac:dyDescent="0.35">
      <c r="A1916" s="47">
        <v>1</v>
      </c>
      <c r="B1916" s="47">
        <v>1218</v>
      </c>
      <c r="C1916" s="47" t="s">
        <v>179</v>
      </c>
      <c r="D1916" s="48">
        <v>45607</v>
      </c>
      <c r="E1916" s="48">
        <v>45607</v>
      </c>
      <c r="F1916" s="47">
        <v>1</v>
      </c>
      <c r="G1916" s="49">
        <v>0</v>
      </c>
      <c r="H1916" s="48">
        <v>45607</v>
      </c>
      <c r="I1916" s="47" t="s">
        <v>1601</v>
      </c>
      <c r="J1916" s="47" t="s">
        <v>1603</v>
      </c>
      <c r="K1916" s="47">
        <v>0</v>
      </c>
      <c r="L1916" s="47" t="s">
        <v>1598</v>
      </c>
    </row>
    <row r="1917" spans="1:12" x14ac:dyDescent="0.35">
      <c r="A1917" s="47">
        <v>1</v>
      </c>
      <c r="B1917" s="47">
        <v>1219</v>
      </c>
      <c r="C1917" s="47" t="s">
        <v>181</v>
      </c>
      <c r="D1917" s="48">
        <v>45607</v>
      </c>
      <c r="E1917" s="48">
        <v>45607</v>
      </c>
      <c r="F1917" s="47">
        <v>1</v>
      </c>
      <c r="G1917" s="49">
        <v>0</v>
      </c>
      <c r="H1917" s="48">
        <v>45607</v>
      </c>
      <c r="I1917" s="47" t="s">
        <v>1601</v>
      </c>
      <c r="J1917" s="47" t="s">
        <v>1603</v>
      </c>
      <c r="K1917" s="47">
        <v>0</v>
      </c>
      <c r="L1917" s="47" t="s">
        <v>1598</v>
      </c>
    </row>
    <row r="1918" spans="1:12" x14ac:dyDescent="0.35">
      <c r="A1918" s="47">
        <v>1</v>
      </c>
      <c r="B1918" s="47">
        <v>1222</v>
      </c>
      <c r="C1918" s="47" t="s">
        <v>183</v>
      </c>
      <c r="D1918" s="48">
        <v>45607</v>
      </c>
      <c r="E1918" s="48">
        <v>45607</v>
      </c>
      <c r="F1918" s="47">
        <v>1</v>
      </c>
      <c r="G1918" s="49">
        <v>0</v>
      </c>
      <c r="H1918" s="48">
        <v>45607</v>
      </c>
      <c r="I1918" s="47" t="s">
        <v>1601</v>
      </c>
      <c r="J1918" s="47" t="s">
        <v>1603</v>
      </c>
      <c r="K1918" s="47">
        <v>0</v>
      </c>
      <c r="L1918" s="47" t="s">
        <v>1598</v>
      </c>
    </row>
    <row r="1919" spans="1:12" x14ac:dyDescent="0.35">
      <c r="A1919" s="47">
        <v>1</v>
      </c>
      <c r="B1919" s="47">
        <v>1226</v>
      </c>
      <c r="C1919" s="47" t="s">
        <v>1391</v>
      </c>
      <c r="D1919" s="48">
        <v>45607</v>
      </c>
      <c r="E1919" s="48">
        <v>45607</v>
      </c>
      <c r="F1919" s="47">
        <v>1</v>
      </c>
      <c r="G1919" s="49">
        <v>0</v>
      </c>
      <c r="H1919" s="48">
        <v>45607</v>
      </c>
      <c r="I1919" s="47" t="s">
        <v>1601</v>
      </c>
      <c r="J1919" s="47" t="s">
        <v>1603</v>
      </c>
      <c r="K1919" s="47">
        <v>0</v>
      </c>
      <c r="L1919" s="47" t="s">
        <v>1598</v>
      </c>
    </row>
    <row r="1920" spans="1:12" x14ac:dyDescent="0.35">
      <c r="A1920" s="47">
        <v>1</v>
      </c>
      <c r="B1920" s="47">
        <v>1229</v>
      </c>
      <c r="C1920" s="47" t="s">
        <v>1394</v>
      </c>
      <c r="D1920" s="48">
        <v>45607</v>
      </c>
      <c r="E1920" s="48">
        <v>45607</v>
      </c>
      <c r="F1920" s="47">
        <v>1</v>
      </c>
      <c r="G1920" s="49">
        <v>0</v>
      </c>
      <c r="H1920" s="48">
        <v>45607</v>
      </c>
      <c r="I1920" s="47" t="s">
        <v>1601</v>
      </c>
      <c r="J1920" s="47" t="s">
        <v>1603</v>
      </c>
      <c r="K1920" s="47">
        <v>0</v>
      </c>
      <c r="L1920" s="47" t="s">
        <v>1598</v>
      </c>
    </row>
    <row r="1921" spans="1:12" x14ac:dyDescent="0.35">
      <c r="A1921" s="47">
        <v>1</v>
      </c>
      <c r="B1921" s="47">
        <v>1343</v>
      </c>
      <c r="C1921" s="47" t="s">
        <v>237</v>
      </c>
      <c r="D1921" s="48">
        <v>45607</v>
      </c>
      <c r="E1921" s="48">
        <v>45607</v>
      </c>
      <c r="F1921" s="47">
        <v>1</v>
      </c>
      <c r="G1921" s="49">
        <v>0</v>
      </c>
      <c r="H1921" s="48">
        <v>45607</v>
      </c>
      <c r="I1921" s="47" t="s">
        <v>1601</v>
      </c>
      <c r="J1921" s="47" t="s">
        <v>1603</v>
      </c>
      <c r="K1921" s="47">
        <v>0</v>
      </c>
      <c r="L1921" s="47" t="s">
        <v>1598</v>
      </c>
    </row>
    <row r="1922" spans="1:12" x14ac:dyDescent="0.35">
      <c r="A1922" s="47">
        <v>1</v>
      </c>
      <c r="B1922" s="47">
        <v>1425</v>
      </c>
      <c r="C1922" s="47" t="s">
        <v>267</v>
      </c>
      <c r="D1922" s="48">
        <v>45607</v>
      </c>
      <c r="E1922" s="48">
        <v>45607</v>
      </c>
      <c r="F1922" s="47">
        <v>1</v>
      </c>
      <c r="G1922" s="49">
        <v>0</v>
      </c>
      <c r="H1922" s="48">
        <v>45607</v>
      </c>
      <c r="I1922" s="47" t="s">
        <v>1601</v>
      </c>
      <c r="J1922" s="47" t="s">
        <v>1603</v>
      </c>
      <c r="K1922" s="47">
        <v>0</v>
      </c>
      <c r="L1922" s="47" t="s">
        <v>1598</v>
      </c>
    </row>
    <row r="1923" spans="1:12" x14ac:dyDescent="0.35">
      <c r="A1923" s="47">
        <v>1</v>
      </c>
      <c r="B1923" s="47">
        <v>1427</v>
      </c>
      <c r="C1923" s="47" t="s">
        <v>270</v>
      </c>
      <c r="D1923" s="48">
        <v>45607</v>
      </c>
      <c r="E1923" s="48">
        <v>45607</v>
      </c>
      <c r="F1923" s="47">
        <v>1</v>
      </c>
      <c r="G1923" s="49">
        <v>0</v>
      </c>
      <c r="H1923" s="48">
        <v>45607</v>
      </c>
      <c r="I1923" s="47" t="s">
        <v>1601</v>
      </c>
      <c r="J1923" s="47" t="s">
        <v>1603</v>
      </c>
      <c r="K1923" s="47">
        <v>0</v>
      </c>
      <c r="L1923" s="47" t="s">
        <v>1598</v>
      </c>
    </row>
    <row r="1924" spans="1:12" x14ac:dyDescent="0.35">
      <c r="A1924" s="47">
        <v>1</v>
      </c>
      <c r="B1924" s="47">
        <v>3104</v>
      </c>
      <c r="C1924" s="47" t="s">
        <v>956</v>
      </c>
      <c r="D1924" s="48">
        <v>45607</v>
      </c>
      <c r="E1924" s="48">
        <v>45607</v>
      </c>
      <c r="F1924" s="47">
        <v>1</v>
      </c>
      <c r="G1924" s="49">
        <v>0</v>
      </c>
      <c r="H1924" s="48">
        <v>45607</v>
      </c>
      <c r="I1924" s="47" t="s">
        <v>1601</v>
      </c>
      <c r="J1924" s="47" t="s">
        <v>1603</v>
      </c>
      <c r="K1924" s="47">
        <v>0</v>
      </c>
      <c r="L1924" s="47" t="s">
        <v>1598</v>
      </c>
    </row>
    <row r="1925" spans="1:12" x14ac:dyDescent="0.35">
      <c r="A1925" s="47">
        <v>1</v>
      </c>
      <c r="B1925" s="47">
        <v>3148</v>
      </c>
      <c r="C1925" s="47" t="s">
        <v>1012</v>
      </c>
      <c r="D1925" s="48">
        <v>45607</v>
      </c>
      <c r="E1925" s="48">
        <v>45607</v>
      </c>
      <c r="F1925" s="47">
        <v>1</v>
      </c>
      <c r="G1925" s="49">
        <v>0</v>
      </c>
      <c r="H1925" s="48">
        <v>45607</v>
      </c>
      <c r="I1925" s="47" t="s">
        <v>1601</v>
      </c>
      <c r="J1925" s="47" t="s">
        <v>1603</v>
      </c>
      <c r="K1925" s="47">
        <v>0</v>
      </c>
      <c r="L1925" s="47" t="s">
        <v>1598</v>
      </c>
    </row>
    <row r="1926" spans="1:12" x14ac:dyDescent="0.35">
      <c r="A1926" s="47">
        <v>1</v>
      </c>
      <c r="B1926" s="47">
        <v>3177</v>
      </c>
      <c r="C1926" s="47" t="s">
        <v>1036</v>
      </c>
      <c r="D1926" s="48">
        <v>45607</v>
      </c>
      <c r="E1926" s="48">
        <v>45607</v>
      </c>
      <c r="F1926" s="47">
        <v>1</v>
      </c>
      <c r="G1926" s="49">
        <v>0</v>
      </c>
      <c r="H1926" s="48">
        <v>45607</v>
      </c>
      <c r="I1926" s="47" t="s">
        <v>1601</v>
      </c>
      <c r="J1926" s="47" t="s">
        <v>1603</v>
      </c>
      <c r="K1926" s="47">
        <v>0</v>
      </c>
      <c r="L1926" s="47" t="s">
        <v>1598</v>
      </c>
    </row>
    <row r="1927" spans="1:12" x14ac:dyDescent="0.35">
      <c r="A1927" s="47">
        <v>1</v>
      </c>
      <c r="B1927" s="47">
        <v>3186</v>
      </c>
      <c r="C1927" s="47" t="s">
        <v>1046</v>
      </c>
      <c r="D1927" s="48">
        <v>45607</v>
      </c>
      <c r="E1927" s="48">
        <v>45607</v>
      </c>
      <c r="F1927" s="47">
        <v>1</v>
      </c>
      <c r="G1927" s="49">
        <v>0</v>
      </c>
      <c r="H1927" s="48">
        <v>45607</v>
      </c>
      <c r="I1927" s="47" t="s">
        <v>1601</v>
      </c>
      <c r="J1927" s="47" t="s">
        <v>1603</v>
      </c>
      <c r="K1927" s="47">
        <v>0</v>
      </c>
      <c r="L1927" s="47" t="s">
        <v>1598</v>
      </c>
    </row>
    <row r="1928" spans="1:12" x14ac:dyDescent="0.35">
      <c r="A1928" s="47">
        <v>1</v>
      </c>
      <c r="B1928" s="47">
        <v>3198</v>
      </c>
      <c r="C1928" s="47" t="s">
        <v>1463</v>
      </c>
      <c r="D1928" s="48">
        <v>45607</v>
      </c>
      <c r="E1928" s="48">
        <v>45607</v>
      </c>
      <c r="F1928" s="47">
        <v>1</v>
      </c>
      <c r="G1928" s="49">
        <v>0</v>
      </c>
      <c r="H1928" s="48">
        <v>45607</v>
      </c>
      <c r="I1928" s="47" t="s">
        <v>1601</v>
      </c>
      <c r="J1928" s="47" t="s">
        <v>1603</v>
      </c>
      <c r="K1928" s="47">
        <v>0</v>
      </c>
      <c r="L1928" s="47" t="s">
        <v>1598</v>
      </c>
    </row>
    <row r="1929" spans="1:12" x14ac:dyDescent="0.35">
      <c r="A1929" s="47">
        <v>1</v>
      </c>
      <c r="B1929" s="47">
        <v>3199</v>
      </c>
      <c r="C1929" s="47" t="s">
        <v>1464</v>
      </c>
      <c r="D1929" s="48">
        <v>45607</v>
      </c>
      <c r="E1929" s="48">
        <v>45607</v>
      </c>
      <c r="F1929" s="47">
        <v>1</v>
      </c>
      <c r="G1929" s="49">
        <v>0</v>
      </c>
      <c r="H1929" s="48">
        <v>45607</v>
      </c>
      <c r="I1929" s="47" t="s">
        <v>1601</v>
      </c>
      <c r="J1929" s="47" t="s">
        <v>1603</v>
      </c>
      <c r="K1929" s="47">
        <v>0</v>
      </c>
      <c r="L1929" s="47" t="s">
        <v>1598</v>
      </c>
    </row>
    <row r="1930" spans="1:12" x14ac:dyDescent="0.35">
      <c r="A1930" s="47">
        <v>1</v>
      </c>
      <c r="B1930" s="47">
        <v>1012</v>
      </c>
      <c r="C1930" s="47" t="s">
        <v>21</v>
      </c>
      <c r="D1930" s="48">
        <v>45607</v>
      </c>
      <c r="E1930" s="48">
        <v>45607</v>
      </c>
      <c r="F1930" s="47">
        <v>1</v>
      </c>
      <c r="G1930" s="49">
        <v>0</v>
      </c>
      <c r="H1930" s="48">
        <v>45607</v>
      </c>
      <c r="I1930" s="47" t="s">
        <v>1600</v>
      </c>
      <c r="J1930" s="47" t="s">
        <v>1603</v>
      </c>
      <c r="K1930" s="47">
        <v>0</v>
      </c>
      <c r="L1930" s="47" t="s">
        <v>1598</v>
      </c>
    </row>
    <row r="1931" spans="1:12" x14ac:dyDescent="0.35">
      <c r="A1931" s="47">
        <v>1</v>
      </c>
      <c r="B1931" s="47">
        <v>1018</v>
      </c>
      <c r="C1931" s="47" t="s">
        <v>29</v>
      </c>
      <c r="D1931" s="48">
        <v>45607</v>
      </c>
      <c r="E1931" s="48">
        <v>45607</v>
      </c>
      <c r="F1931" s="47">
        <v>1</v>
      </c>
      <c r="G1931" s="49">
        <v>0</v>
      </c>
      <c r="H1931" s="48">
        <v>45607</v>
      </c>
      <c r="I1931" s="47" t="s">
        <v>1600</v>
      </c>
      <c r="J1931" s="47" t="s">
        <v>1603</v>
      </c>
      <c r="K1931" s="47">
        <v>0</v>
      </c>
      <c r="L1931" s="47" t="s">
        <v>1598</v>
      </c>
    </row>
    <row r="1932" spans="1:12" x14ac:dyDescent="0.35">
      <c r="A1932" s="47">
        <v>1</v>
      </c>
      <c r="B1932" s="47">
        <v>1136</v>
      </c>
      <c r="C1932" s="47" t="s">
        <v>81</v>
      </c>
      <c r="D1932" s="48">
        <v>45607</v>
      </c>
      <c r="E1932" s="48">
        <v>45607</v>
      </c>
      <c r="F1932" s="47">
        <v>1</v>
      </c>
      <c r="G1932" s="49">
        <v>0</v>
      </c>
      <c r="H1932" s="48">
        <v>45607</v>
      </c>
      <c r="I1932" s="47" t="s">
        <v>1600</v>
      </c>
      <c r="J1932" s="47" t="s">
        <v>1603</v>
      </c>
      <c r="K1932" s="47">
        <v>0</v>
      </c>
      <c r="L1932" s="47" t="s">
        <v>1598</v>
      </c>
    </row>
    <row r="1933" spans="1:12" x14ac:dyDescent="0.35">
      <c r="A1933" s="47">
        <v>1</v>
      </c>
      <c r="B1933" s="47">
        <v>1210</v>
      </c>
      <c r="C1933" s="47" t="s">
        <v>165</v>
      </c>
      <c r="D1933" s="48">
        <v>45607</v>
      </c>
      <c r="E1933" s="48">
        <v>45607</v>
      </c>
      <c r="F1933" s="47">
        <v>2</v>
      </c>
      <c r="G1933" s="49">
        <v>0</v>
      </c>
      <c r="H1933" s="48">
        <v>45608</v>
      </c>
      <c r="I1933" s="47" t="s">
        <v>1600</v>
      </c>
      <c r="J1933" s="47" t="s">
        <v>1603</v>
      </c>
      <c r="K1933" s="47">
        <v>0</v>
      </c>
      <c r="L1933" s="47" t="s">
        <v>1598</v>
      </c>
    </row>
    <row r="1934" spans="1:12" x14ac:dyDescent="0.35">
      <c r="A1934" s="47">
        <v>1</v>
      </c>
      <c r="B1934" s="47">
        <v>1218</v>
      </c>
      <c r="C1934" s="47" t="s">
        <v>179</v>
      </c>
      <c r="D1934" s="48">
        <v>45609</v>
      </c>
      <c r="E1934" s="48">
        <v>45609</v>
      </c>
      <c r="F1934" s="47">
        <v>2</v>
      </c>
      <c r="G1934" s="49">
        <v>0</v>
      </c>
      <c r="H1934" s="48">
        <v>45610</v>
      </c>
      <c r="I1934" s="47" t="s">
        <v>1600</v>
      </c>
      <c r="J1934" s="47" t="s">
        <v>1603</v>
      </c>
      <c r="K1934" s="47">
        <v>0</v>
      </c>
      <c r="L1934" s="47" t="s">
        <v>1598</v>
      </c>
    </row>
    <row r="1935" spans="1:12" x14ac:dyDescent="0.35">
      <c r="A1935" s="47">
        <v>1</v>
      </c>
      <c r="B1935" s="47">
        <v>1229</v>
      </c>
      <c r="C1935" s="47" t="s">
        <v>1394</v>
      </c>
      <c r="D1935" s="48">
        <v>45609</v>
      </c>
      <c r="E1935" s="48">
        <v>45609</v>
      </c>
      <c r="F1935" s="47">
        <v>3</v>
      </c>
      <c r="G1935" s="49">
        <v>0</v>
      </c>
      <c r="H1935" s="48">
        <v>45611</v>
      </c>
      <c r="I1935" s="47" t="s">
        <v>1600</v>
      </c>
      <c r="J1935" s="47" t="s">
        <v>1603</v>
      </c>
      <c r="K1935" s="47">
        <v>0</v>
      </c>
      <c r="L1935" s="47" t="s">
        <v>1598</v>
      </c>
    </row>
    <row r="1936" spans="1:12" x14ac:dyDescent="0.35">
      <c r="A1936" s="47">
        <v>1</v>
      </c>
      <c r="B1936" s="47">
        <v>1342</v>
      </c>
      <c r="C1936" s="47" t="s">
        <v>236</v>
      </c>
      <c r="D1936" s="48">
        <v>45607</v>
      </c>
      <c r="E1936" s="48">
        <v>45607</v>
      </c>
      <c r="F1936" s="47">
        <v>1</v>
      </c>
      <c r="G1936" s="49">
        <v>0</v>
      </c>
      <c r="H1936" s="48">
        <v>45607</v>
      </c>
      <c r="I1936" s="47" t="s">
        <v>1600</v>
      </c>
      <c r="J1936" s="47" t="s">
        <v>1603</v>
      </c>
      <c r="K1936" s="47">
        <v>0</v>
      </c>
      <c r="L1936" s="47" t="s">
        <v>1598</v>
      </c>
    </row>
    <row r="1937" spans="1:12" x14ac:dyDescent="0.35">
      <c r="A1937" s="47">
        <v>1</v>
      </c>
      <c r="B1937" s="47">
        <v>1429</v>
      </c>
      <c r="C1937" s="47" t="s">
        <v>272</v>
      </c>
      <c r="D1937" s="48">
        <v>45607</v>
      </c>
      <c r="E1937" s="48">
        <v>45607</v>
      </c>
      <c r="F1937" s="47">
        <v>1</v>
      </c>
      <c r="G1937" s="49">
        <v>0</v>
      </c>
      <c r="H1937" s="48">
        <v>45607</v>
      </c>
      <c r="I1937" s="47" t="s">
        <v>1600</v>
      </c>
      <c r="J1937" s="47" t="s">
        <v>1603</v>
      </c>
      <c r="K1937" s="47">
        <v>0</v>
      </c>
      <c r="L1937" s="47" t="s">
        <v>1598</v>
      </c>
    </row>
    <row r="1938" spans="1:12" x14ac:dyDescent="0.35">
      <c r="A1938" s="47">
        <v>1</v>
      </c>
      <c r="B1938" s="47">
        <v>3002</v>
      </c>
      <c r="C1938" s="47" t="s">
        <v>909</v>
      </c>
      <c r="D1938" s="48">
        <v>45607</v>
      </c>
      <c r="E1938" s="48">
        <v>45607</v>
      </c>
      <c r="F1938" s="47">
        <v>1</v>
      </c>
      <c r="G1938" s="49">
        <v>0</v>
      </c>
      <c r="H1938" s="48">
        <v>45607</v>
      </c>
      <c r="I1938" s="47" t="s">
        <v>1600</v>
      </c>
      <c r="J1938" s="47" t="s">
        <v>1603</v>
      </c>
      <c r="K1938" s="47">
        <v>0</v>
      </c>
      <c r="L1938" s="47" t="s">
        <v>1598</v>
      </c>
    </row>
    <row r="1939" spans="1:12" x14ac:dyDescent="0.35">
      <c r="A1939" s="47">
        <v>1</v>
      </c>
      <c r="B1939" s="47">
        <v>3114</v>
      </c>
      <c r="C1939" s="47" t="s">
        <v>969</v>
      </c>
      <c r="D1939" s="48">
        <v>45607</v>
      </c>
      <c r="E1939" s="48">
        <v>45607</v>
      </c>
      <c r="F1939" s="47">
        <v>1</v>
      </c>
      <c r="G1939" s="49">
        <v>0</v>
      </c>
      <c r="H1939" s="48">
        <v>45607</v>
      </c>
      <c r="I1939" s="47" t="s">
        <v>1600</v>
      </c>
      <c r="J1939" s="47" t="s">
        <v>1603</v>
      </c>
      <c r="K1939" s="47">
        <v>0</v>
      </c>
      <c r="L1939" s="47" t="s">
        <v>1598</v>
      </c>
    </row>
    <row r="1940" spans="1:12" x14ac:dyDescent="0.35">
      <c r="A1940" s="47">
        <v>1</v>
      </c>
      <c r="B1940" s="47">
        <v>3188</v>
      </c>
      <c r="C1940" s="47" t="s">
        <v>1552</v>
      </c>
      <c r="D1940" s="48">
        <v>45607</v>
      </c>
      <c r="E1940" s="48">
        <v>45607</v>
      </c>
      <c r="F1940" s="47">
        <v>3</v>
      </c>
      <c r="G1940" s="49">
        <v>0</v>
      </c>
      <c r="H1940" s="48">
        <v>45609</v>
      </c>
      <c r="I1940" s="47" t="s">
        <v>1600</v>
      </c>
      <c r="J1940" s="47" t="s">
        <v>1603</v>
      </c>
      <c r="K1940" s="47">
        <v>0</v>
      </c>
      <c r="L1940" s="47" t="s">
        <v>1598</v>
      </c>
    </row>
    <row r="1941" spans="1:12" x14ac:dyDescent="0.35">
      <c r="A1941" s="47">
        <v>1</v>
      </c>
      <c r="B1941" s="47">
        <v>3197</v>
      </c>
      <c r="C1941" s="47" t="s">
        <v>1055</v>
      </c>
      <c r="D1941" s="48">
        <v>45607</v>
      </c>
      <c r="E1941" s="48">
        <v>45607</v>
      </c>
      <c r="F1941" s="47">
        <v>1</v>
      </c>
      <c r="G1941" s="49">
        <v>0</v>
      </c>
      <c r="H1941" s="48">
        <v>45607</v>
      </c>
      <c r="I1941" s="47" t="s">
        <v>1600</v>
      </c>
      <c r="J1941" s="47" t="s">
        <v>1603</v>
      </c>
      <c r="K1941" s="47">
        <v>0</v>
      </c>
      <c r="L1941" s="47" t="s">
        <v>1598</v>
      </c>
    </row>
    <row r="1942" spans="1:12" x14ac:dyDescent="0.35">
      <c r="A1942" s="47">
        <v>1</v>
      </c>
      <c r="B1942" s="47">
        <v>1163</v>
      </c>
      <c r="C1942" s="47" t="s">
        <v>107</v>
      </c>
      <c r="D1942" s="48">
        <v>45607</v>
      </c>
      <c r="E1942" s="48">
        <v>45607</v>
      </c>
      <c r="F1942" s="47">
        <v>1</v>
      </c>
      <c r="G1942" s="49">
        <v>0</v>
      </c>
      <c r="H1942" s="48">
        <v>45607</v>
      </c>
      <c r="I1942" s="47" t="s">
        <v>1600</v>
      </c>
      <c r="J1942" s="47" t="s">
        <v>1603</v>
      </c>
      <c r="L1942" s="47" t="s">
        <v>1598</v>
      </c>
    </row>
    <row r="1943" spans="1:12" x14ac:dyDescent="0.35">
      <c r="A1943" s="47">
        <v>1</v>
      </c>
      <c r="B1943" s="47">
        <v>3140</v>
      </c>
      <c r="C1943" s="47" t="s">
        <v>1005</v>
      </c>
      <c r="D1943" s="48">
        <v>45597</v>
      </c>
      <c r="E1943" s="48">
        <v>45597</v>
      </c>
      <c r="F1943" s="47">
        <v>15</v>
      </c>
      <c r="G1943" s="49">
        <v>0</v>
      </c>
      <c r="H1943" s="48">
        <v>45611</v>
      </c>
      <c r="I1943" s="47" t="s">
        <v>1600</v>
      </c>
      <c r="J1943" s="47" t="s">
        <v>1603</v>
      </c>
      <c r="L1943" s="47" t="s">
        <v>1598</v>
      </c>
    </row>
    <row r="1944" spans="1:12" x14ac:dyDescent="0.35">
      <c r="A1944" s="47">
        <v>1</v>
      </c>
      <c r="B1944" s="47">
        <v>2149</v>
      </c>
      <c r="C1944" s="47" t="s">
        <v>445</v>
      </c>
      <c r="D1944" s="48">
        <v>45611</v>
      </c>
      <c r="E1944" s="48">
        <v>45611</v>
      </c>
      <c r="F1944" s="47">
        <v>1</v>
      </c>
      <c r="G1944" s="49">
        <v>0</v>
      </c>
      <c r="H1944" s="48">
        <v>45611</v>
      </c>
      <c r="I1944" s="47" t="s">
        <v>1604</v>
      </c>
      <c r="J1944" s="47" t="s">
        <v>1599</v>
      </c>
      <c r="K1944" s="47">
        <v>0</v>
      </c>
      <c r="L1944" s="47" t="s">
        <v>1598</v>
      </c>
    </row>
    <row r="1945" spans="1:12" x14ac:dyDescent="0.35">
      <c r="A1945" s="47">
        <v>1</v>
      </c>
      <c r="B1945" s="47">
        <v>2296</v>
      </c>
      <c r="C1945" s="47" t="s">
        <v>551</v>
      </c>
      <c r="D1945" s="48">
        <v>45611</v>
      </c>
      <c r="E1945" s="48">
        <v>45611</v>
      </c>
      <c r="F1945" s="47">
        <v>1</v>
      </c>
      <c r="G1945" s="49">
        <v>0</v>
      </c>
      <c r="H1945" s="48">
        <v>45611</v>
      </c>
      <c r="I1945" s="47" t="s">
        <v>1604</v>
      </c>
      <c r="J1945" s="47" t="s">
        <v>1599</v>
      </c>
      <c r="K1945" s="47">
        <v>0</v>
      </c>
      <c r="L1945" s="47" t="s">
        <v>1598</v>
      </c>
    </row>
    <row r="1946" spans="1:12" x14ac:dyDescent="0.35">
      <c r="A1946" s="47">
        <v>1</v>
      </c>
      <c r="B1946" s="47">
        <v>2704</v>
      </c>
      <c r="C1946" s="47" t="s">
        <v>824</v>
      </c>
      <c r="D1946" s="48">
        <v>45611</v>
      </c>
      <c r="E1946" s="48">
        <v>45611</v>
      </c>
      <c r="F1946" s="47">
        <v>1</v>
      </c>
      <c r="G1946" s="49">
        <v>0</v>
      </c>
      <c r="H1946" s="48">
        <v>45611</v>
      </c>
      <c r="I1946" s="47" t="s">
        <v>1604</v>
      </c>
      <c r="J1946" s="47" t="s">
        <v>1599</v>
      </c>
      <c r="K1946" s="47">
        <v>0</v>
      </c>
      <c r="L1946" s="47" t="s">
        <v>1598</v>
      </c>
    </row>
    <row r="1947" spans="1:12" x14ac:dyDescent="0.35">
      <c r="A1947" s="47">
        <v>1</v>
      </c>
      <c r="B1947" s="47">
        <v>2255</v>
      </c>
      <c r="C1947" s="47" t="s">
        <v>508</v>
      </c>
      <c r="D1947" s="48">
        <v>45610</v>
      </c>
      <c r="E1947" s="48">
        <v>45610</v>
      </c>
      <c r="F1947" s="47">
        <v>2</v>
      </c>
      <c r="G1947" s="49">
        <v>0</v>
      </c>
      <c r="H1947" s="48">
        <v>45611</v>
      </c>
      <c r="I1947" s="47" t="s">
        <v>1604</v>
      </c>
      <c r="J1947" s="47" t="s">
        <v>1599</v>
      </c>
      <c r="K1947" s="47">
        <v>0</v>
      </c>
      <c r="L1947" s="47" t="s">
        <v>1598</v>
      </c>
    </row>
    <row r="1948" spans="1:12" x14ac:dyDescent="0.35">
      <c r="A1948" s="47">
        <v>1</v>
      </c>
      <c r="B1948" s="47">
        <v>2054</v>
      </c>
      <c r="C1948" s="47" t="s">
        <v>344</v>
      </c>
      <c r="D1948" s="48">
        <v>45608</v>
      </c>
      <c r="E1948" s="48">
        <v>45608</v>
      </c>
      <c r="F1948" s="47">
        <v>4</v>
      </c>
      <c r="G1948" s="49">
        <v>0</v>
      </c>
      <c r="H1948" s="48">
        <v>45611</v>
      </c>
      <c r="I1948" s="47" t="s">
        <v>1604</v>
      </c>
      <c r="J1948" s="47" t="s">
        <v>1599</v>
      </c>
      <c r="K1948" s="47">
        <v>0</v>
      </c>
      <c r="L1948" s="47" t="s">
        <v>1598</v>
      </c>
    </row>
    <row r="1949" spans="1:12" x14ac:dyDescent="0.35">
      <c r="A1949" s="47">
        <v>1</v>
      </c>
      <c r="B1949" s="47">
        <v>2004</v>
      </c>
      <c r="C1949" s="47" t="s">
        <v>281</v>
      </c>
      <c r="D1949" s="48">
        <v>45611</v>
      </c>
      <c r="E1949" s="48">
        <v>45611</v>
      </c>
      <c r="F1949" s="47">
        <v>1</v>
      </c>
      <c r="G1949" s="49">
        <v>0</v>
      </c>
      <c r="H1949" s="48">
        <v>45611</v>
      </c>
      <c r="I1949" s="47" t="s">
        <v>1601</v>
      </c>
      <c r="J1949" s="47" t="s">
        <v>1599</v>
      </c>
      <c r="K1949" s="47">
        <v>0</v>
      </c>
      <c r="L1949" s="47" t="s">
        <v>1598</v>
      </c>
    </row>
    <row r="1950" spans="1:12" x14ac:dyDescent="0.35">
      <c r="A1950" s="47">
        <v>1</v>
      </c>
      <c r="B1950" s="47">
        <v>2042</v>
      </c>
      <c r="C1950" s="47" t="s">
        <v>331</v>
      </c>
      <c r="D1950" s="48">
        <v>45611</v>
      </c>
      <c r="E1950" s="48">
        <v>45611</v>
      </c>
      <c r="F1950" s="47">
        <v>1</v>
      </c>
      <c r="G1950" s="49">
        <v>0</v>
      </c>
      <c r="H1950" s="48">
        <v>45611</v>
      </c>
      <c r="I1950" s="47" t="s">
        <v>1601</v>
      </c>
      <c r="J1950" s="47" t="s">
        <v>1599</v>
      </c>
      <c r="K1950" s="47">
        <v>0</v>
      </c>
      <c r="L1950" s="47" t="s">
        <v>1598</v>
      </c>
    </row>
    <row r="1951" spans="1:12" x14ac:dyDescent="0.35">
      <c r="A1951" s="47">
        <v>1</v>
      </c>
      <c r="B1951" s="47">
        <v>2054</v>
      </c>
      <c r="C1951" s="47" t="s">
        <v>344</v>
      </c>
      <c r="D1951" s="48">
        <v>45607</v>
      </c>
      <c r="E1951" s="48">
        <v>45607</v>
      </c>
      <c r="F1951" s="47">
        <v>1</v>
      </c>
      <c r="G1951" s="49">
        <v>0</v>
      </c>
      <c r="H1951" s="48">
        <v>45607</v>
      </c>
      <c r="I1951" s="47" t="s">
        <v>1601</v>
      </c>
      <c r="J1951" s="47" t="s">
        <v>1599</v>
      </c>
      <c r="K1951" s="47">
        <v>0</v>
      </c>
      <c r="L1951" s="47" t="s">
        <v>1598</v>
      </c>
    </row>
    <row r="1952" spans="1:12" x14ac:dyDescent="0.35">
      <c r="A1952" s="47">
        <v>1</v>
      </c>
      <c r="B1952" s="47">
        <v>2096</v>
      </c>
      <c r="C1952" s="47" t="s">
        <v>390</v>
      </c>
      <c r="D1952" s="48">
        <v>45611</v>
      </c>
      <c r="E1952" s="48">
        <v>45611</v>
      </c>
      <c r="F1952" s="47">
        <v>1</v>
      </c>
      <c r="G1952" s="49">
        <v>0</v>
      </c>
      <c r="H1952" s="48">
        <v>45611</v>
      </c>
      <c r="I1952" s="47" t="s">
        <v>1601</v>
      </c>
      <c r="J1952" s="47" t="s">
        <v>1599</v>
      </c>
      <c r="K1952" s="47">
        <v>0</v>
      </c>
      <c r="L1952" s="47" t="s">
        <v>1598</v>
      </c>
    </row>
    <row r="1953" spans="1:12" x14ac:dyDescent="0.35">
      <c r="A1953" s="47">
        <v>1</v>
      </c>
      <c r="B1953" s="47">
        <v>2106</v>
      </c>
      <c r="C1953" s="47" t="s">
        <v>401</v>
      </c>
      <c r="D1953" s="48">
        <v>45611</v>
      </c>
      <c r="E1953" s="48">
        <v>45611</v>
      </c>
      <c r="F1953" s="47">
        <v>1</v>
      </c>
      <c r="G1953" s="49">
        <v>0</v>
      </c>
      <c r="H1953" s="48">
        <v>45611</v>
      </c>
      <c r="I1953" s="47" t="s">
        <v>1601</v>
      </c>
      <c r="J1953" s="47" t="s">
        <v>1599</v>
      </c>
      <c r="K1953" s="47">
        <v>0</v>
      </c>
      <c r="L1953" s="47" t="s">
        <v>1598</v>
      </c>
    </row>
    <row r="1954" spans="1:12" x14ac:dyDescent="0.35">
      <c r="A1954" s="47">
        <v>1</v>
      </c>
      <c r="B1954" s="47">
        <v>2120</v>
      </c>
      <c r="C1954" s="47" t="s">
        <v>414</v>
      </c>
      <c r="D1954" s="48">
        <v>45611</v>
      </c>
      <c r="E1954" s="48">
        <v>45611</v>
      </c>
      <c r="F1954" s="47">
        <v>1</v>
      </c>
      <c r="G1954" s="49">
        <v>0</v>
      </c>
      <c r="H1954" s="48">
        <v>45611</v>
      </c>
      <c r="I1954" s="47" t="s">
        <v>1601</v>
      </c>
      <c r="J1954" s="47" t="s">
        <v>1599</v>
      </c>
      <c r="K1954" s="47">
        <v>0</v>
      </c>
      <c r="L1954" s="47" t="s">
        <v>1598</v>
      </c>
    </row>
    <row r="1955" spans="1:12" x14ac:dyDescent="0.35">
      <c r="A1955" s="47">
        <v>1</v>
      </c>
      <c r="B1955" s="47">
        <v>2286</v>
      </c>
      <c r="C1955" s="47" t="s">
        <v>541</v>
      </c>
      <c r="D1955" s="48">
        <v>45611</v>
      </c>
      <c r="E1955" s="48">
        <v>45611</v>
      </c>
      <c r="F1955" s="47">
        <v>1</v>
      </c>
      <c r="G1955" s="49">
        <v>0</v>
      </c>
      <c r="H1955" s="48">
        <v>45611</v>
      </c>
      <c r="I1955" s="47" t="s">
        <v>1601</v>
      </c>
      <c r="J1955" s="47" t="s">
        <v>1599</v>
      </c>
      <c r="K1955" s="47">
        <v>0</v>
      </c>
      <c r="L1955" s="47" t="s">
        <v>1598</v>
      </c>
    </row>
    <row r="1956" spans="1:12" x14ac:dyDescent="0.35">
      <c r="A1956" s="47">
        <v>1</v>
      </c>
      <c r="B1956" s="47">
        <v>2293</v>
      </c>
      <c r="C1956" s="47" t="s">
        <v>548</v>
      </c>
      <c r="D1956" s="48">
        <v>45611</v>
      </c>
      <c r="E1956" s="48">
        <v>45611</v>
      </c>
      <c r="F1956" s="47">
        <v>1</v>
      </c>
      <c r="G1956" s="49">
        <v>0</v>
      </c>
      <c r="H1956" s="48">
        <v>45611</v>
      </c>
      <c r="I1956" s="47" t="s">
        <v>1601</v>
      </c>
      <c r="J1956" s="47" t="s">
        <v>1599</v>
      </c>
      <c r="K1956" s="47">
        <v>0</v>
      </c>
      <c r="L1956" s="47" t="s">
        <v>1598</v>
      </c>
    </row>
    <row r="1957" spans="1:12" x14ac:dyDescent="0.35">
      <c r="A1957" s="47">
        <v>1</v>
      </c>
      <c r="B1957" s="47">
        <v>2301</v>
      </c>
      <c r="C1957" s="47" t="s">
        <v>557</v>
      </c>
      <c r="D1957" s="48">
        <v>45611</v>
      </c>
      <c r="E1957" s="48">
        <v>45611</v>
      </c>
      <c r="F1957" s="47">
        <v>1</v>
      </c>
      <c r="G1957" s="49">
        <v>0</v>
      </c>
      <c r="H1957" s="48">
        <v>45611</v>
      </c>
      <c r="I1957" s="47" t="s">
        <v>1601</v>
      </c>
      <c r="J1957" s="47" t="s">
        <v>1599</v>
      </c>
      <c r="K1957" s="47">
        <v>0</v>
      </c>
      <c r="L1957" s="47" t="s">
        <v>1598</v>
      </c>
    </row>
    <row r="1958" spans="1:12" x14ac:dyDescent="0.35">
      <c r="A1958" s="47">
        <v>1</v>
      </c>
      <c r="B1958" s="47">
        <v>2319</v>
      </c>
      <c r="C1958" s="47" t="s">
        <v>574</v>
      </c>
      <c r="D1958" s="48">
        <v>45611</v>
      </c>
      <c r="E1958" s="48">
        <v>45611</v>
      </c>
      <c r="F1958" s="47">
        <v>1</v>
      </c>
      <c r="G1958" s="49">
        <v>0</v>
      </c>
      <c r="H1958" s="48">
        <v>45611</v>
      </c>
      <c r="I1958" s="47" t="s">
        <v>1601</v>
      </c>
      <c r="J1958" s="47" t="s">
        <v>1599</v>
      </c>
      <c r="K1958" s="47">
        <v>0</v>
      </c>
      <c r="L1958" s="47" t="s">
        <v>1598</v>
      </c>
    </row>
    <row r="1959" spans="1:12" x14ac:dyDescent="0.35">
      <c r="A1959" s="47">
        <v>1</v>
      </c>
      <c r="B1959" s="47">
        <v>2323</v>
      </c>
      <c r="C1959" s="47" t="s">
        <v>578</v>
      </c>
      <c r="D1959" s="48">
        <v>45611</v>
      </c>
      <c r="E1959" s="48">
        <v>45611</v>
      </c>
      <c r="F1959" s="47">
        <v>1</v>
      </c>
      <c r="G1959" s="49">
        <v>0</v>
      </c>
      <c r="H1959" s="48">
        <v>45611</v>
      </c>
      <c r="I1959" s="47" t="s">
        <v>1601</v>
      </c>
      <c r="J1959" s="47" t="s">
        <v>1599</v>
      </c>
      <c r="K1959" s="47">
        <v>0</v>
      </c>
      <c r="L1959" s="47" t="s">
        <v>1598</v>
      </c>
    </row>
    <row r="1960" spans="1:12" x14ac:dyDescent="0.35">
      <c r="A1960" s="47">
        <v>1</v>
      </c>
      <c r="B1960" s="47">
        <v>2330</v>
      </c>
      <c r="C1960" s="47" t="s">
        <v>582</v>
      </c>
      <c r="D1960" s="48">
        <v>45611</v>
      </c>
      <c r="E1960" s="48">
        <v>45611</v>
      </c>
      <c r="F1960" s="47">
        <v>1</v>
      </c>
      <c r="G1960" s="49">
        <v>0</v>
      </c>
      <c r="H1960" s="48">
        <v>45611</v>
      </c>
      <c r="I1960" s="47" t="s">
        <v>1601</v>
      </c>
      <c r="J1960" s="47" t="s">
        <v>1599</v>
      </c>
      <c r="K1960" s="47">
        <v>0</v>
      </c>
      <c r="L1960" s="47" t="s">
        <v>1598</v>
      </c>
    </row>
    <row r="1961" spans="1:12" x14ac:dyDescent="0.35">
      <c r="A1961" s="47">
        <v>1</v>
      </c>
      <c r="B1961" s="47">
        <v>2332</v>
      </c>
      <c r="C1961" s="47" t="s">
        <v>583</v>
      </c>
      <c r="D1961" s="48">
        <v>45611</v>
      </c>
      <c r="E1961" s="48">
        <v>45611</v>
      </c>
      <c r="F1961" s="47">
        <v>1</v>
      </c>
      <c r="G1961" s="49">
        <v>0</v>
      </c>
      <c r="H1961" s="48">
        <v>45611</v>
      </c>
      <c r="I1961" s="47" t="s">
        <v>1601</v>
      </c>
      <c r="J1961" s="47" t="s">
        <v>1599</v>
      </c>
      <c r="K1961" s="47">
        <v>0</v>
      </c>
      <c r="L1961" s="47" t="s">
        <v>1598</v>
      </c>
    </row>
    <row r="1962" spans="1:12" x14ac:dyDescent="0.35">
      <c r="A1962" s="47">
        <v>1</v>
      </c>
      <c r="B1962" s="47">
        <v>2333</v>
      </c>
      <c r="C1962" s="47" t="s">
        <v>584</v>
      </c>
      <c r="D1962" s="48">
        <v>45611</v>
      </c>
      <c r="E1962" s="48">
        <v>45611</v>
      </c>
      <c r="F1962" s="47">
        <v>1</v>
      </c>
      <c r="G1962" s="49">
        <v>0</v>
      </c>
      <c r="H1962" s="48">
        <v>45611</v>
      </c>
      <c r="I1962" s="47" t="s">
        <v>1601</v>
      </c>
      <c r="J1962" s="47" t="s">
        <v>1599</v>
      </c>
      <c r="K1962" s="47">
        <v>0</v>
      </c>
      <c r="L1962" s="47" t="s">
        <v>1598</v>
      </c>
    </row>
    <row r="1963" spans="1:12" x14ac:dyDescent="0.35">
      <c r="A1963" s="47">
        <v>1</v>
      </c>
      <c r="B1963" s="47">
        <v>2337</v>
      </c>
      <c r="C1963" s="47" t="s">
        <v>587</v>
      </c>
      <c r="D1963" s="48">
        <v>45611</v>
      </c>
      <c r="E1963" s="48">
        <v>45611</v>
      </c>
      <c r="F1963" s="47">
        <v>1</v>
      </c>
      <c r="G1963" s="49">
        <v>0</v>
      </c>
      <c r="H1963" s="48">
        <v>45611</v>
      </c>
      <c r="I1963" s="47" t="s">
        <v>1601</v>
      </c>
      <c r="J1963" s="47" t="s">
        <v>1599</v>
      </c>
      <c r="K1963" s="47">
        <v>0</v>
      </c>
      <c r="L1963" s="47" t="s">
        <v>1598</v>
      </c>
    </row>
    <row r="1964" spans="1:12" x14ac:dyDescent="0.35">
      <c r="A1964" s="47">
        <v>1</v>
      </c>
      <c r="B1964" s="47">
        <v>2342</v>
      </c>
      <c r="C1964" s="47" t="s">
        <v>592</v>
      </c>
      <c r="D1964" s="48">
        <v>45611</v>
      </c>
      <c r="E1964" s="48">
        <v>45611</v>
      </c>
      <c r="F1964" s="47">
        <v>1</v>
      </c>
      <c r="G1964" s="49">
        <v>0</v>
      </c>
      <c r="H1964" s="48">
        <v>45611</v>
      </c>
      <c r="I1964" s="47" t="s">
        <v>1601</v>
      </c>
      <c r="J1964" s="47" t="s">
        <v>1599</v>
      </c>
      <c r="K1964" s="47">
        <v>0</v>
      </c>
      <c r="L1964" s="47" t="s">
        <v>1598</v>
      </c>
    </row>
    <row r="1965" spans="1:12" x14ac:dyDescent="0.35">
      <c r="A1965" s="47">
        <v>1</v>
      </c>
      <c r="B1965" s="47">
        <v>2360</v>
      </c>
      <c r="C1965" s="47" t="s">
        <v>608</v>
      </c>
      <c r="D1965" s="48">
        <v>45611</v>
      </c>
      <c r="E1965" s="48">
        <v>45611</v>
      </c>
      <c r="F1965" s="47">
        <v>1</v>
      </c>
      <c r="G1965" s="49">
        <v>0</v>
      </c>
      <c r="H1965" s="48">
        <v>45611</v>
      </c>
      <c r="I1965" s="47" t="s">
        <v>1601</v>
      </c>
      <c r="J1965" s="47" t="s">
        <v>1599</v>
      </c>
      <c r="K1965" s="47">
        <v>0</v>
      </c>
      <c r="L1965" s="47" t="s">
        <v>1598</v>
      </c>
    </row>
    <row r="1966" spans="1:12" x14ac:dyDescent="0.35">
      <c r="A1966" s="47">
        <v>1</v>
      </c>
      <c r="B1966" s="47">
        <v>2362</v>
      </c>
      <c r="C1966" s="47" t="s">
        <v>610</v>
      </c>
      <c r="D1966" s="48">
        <v>45611</v>
      </c>
      <c r="E1966" s="48">
        <v>45611</v>
      </c>
      <c r="F1966" s="47">
        <v>1</v>
      </c>
      <c r="G1966" s="49">
        <v>0</v>
      </c>
      <c r="H1966" s="48">
        <v>45611</v>
      </c>
      <c r="I1966" s="47" t="s">
        <v>1601</v>
      </c>
      <c r="J1966" s="47" t="s">
        <v>1599</v>
      </c>
      <c r="K1966" s="47">
        <v>0</v>
      </c>
      <c r="L1966" s="47" t="s">
        <v>1598</v>
      </c>
    </row>
    <row r="1967" spans="1:12" x14ac:dyDescent="0.35">
      <c r="A1967" s="47">
        <v>1</v>
      </c>
      <c r="B1967" s="47">
        <v>2363</v>
      </c>
      <c r="C1967" s="47" t="s">
        <v>611</v>
      </c>
      <c r="D1967" s="48">
        <v>45611</v>
      </c>
      <c r="E1967" s="48">
        <v>45611</v>
      </c>
      <c r="F1967" s="47">
        <v>1</v>
      </c>
      <c r="G1967" s="49">
        <v>0</v>
      </c>
      <c r="H1967" s="48">
        <v>45611</v>
      </c>
      <c r="I1967" s="47" t="s">
        <v>1601</v>
      </c>
      <c r="J1967" s="47" t="s">
        <v>1599</v>
      </c>
      <c r="K1967" s="47">
        <v>0</v>
      </c>
      <c r="L1967" s="47" t="s">
        <v>1598</v>
      </c>
    </row>
    <row r="1968" spans="1:12" x14ac:dyDescent="0.35">
      <c r="A1968" s="47">
        <v>1</v>
      </c>
      <c r="B1968" s="47">
        <v>2371</v>
      </c>
      <c r="C1968" s="47" t="s">
        <v>619</v>
      </c>
      <c r="D1968" s="48">
        <v>45611</v>
      </c>
      <c r="E1968" s="48">
        <v>45611</v>
      </c>
      <c r="F1968" s="47">
        <v>1</v>
      </c>
      <c r="G1968" s="49">
        <v>0</v>
      </c>
      <c r="H1968" s="48">
        <v>45611</v>
      </c>
      <c r="I1968" s="47" t="s">
        <v>1601</v>
      </c>
      <c r="J1968" s="47" t="s">
        <v>1599</v>
      </c>
      <c r="K1968" s="47">
        <v>0</v>
      </c>
      <c r="L1968" s="47" t="s">
        <v>1598</v>
      </c>
    </row>
    <row r="1969" spans="1:12" x14ac:dyDescent="0.35">
      <c r="A1969" s="47">
        <v>1</v>
      </c>
      <c r="B1969" s="47">
        <v>2372</v>
      </c>
      <c r="C1969" s="47" t="s">
        <v>620</v>
      </c>
      <c r="D1969" s="48">
        <v>45611</v>
      </c>
      <c r="E1969" s="48">
        <v>45611</v>
      </c>
      <c r="F1969" s="47">
        <v>1</v>
      </c>
      <c r="G1969" s="49">
        <v>0</v>
      </c>
      <c r="H1969" s="48">
        <v>45611</v>
      </c>
      <c r="I1969" s="47" t="s">
        <v>1601</v>
      </c>
      <c r="J1969" s="47" t="s">
        <v>1599</v>
      </c>
      <c r="K1969" s="47">
        <v>0</v>
      </c>
      <c r="L1969" s="47" t="s">
        <v>1598</v>
      </c>
    </row>
    <row r="1970" spans="1:12" x14ac:dyDescent="0.35">
      <c r="A1970" s="47">
        <v>1</v>
      </c>
      <c r="B1970" s="47">
        <v>2393</v>
      </c>
      <c r="C1970" s="47" t="s">
        <v>642</v>
      </c>
      <c r="D1970" s="48">
        <v>45609</v>
      </c>
      <c r="E1970" s="48">
        <v>45609</v>
      </c>
      <c r="F1970" s="47">
        <v>1</v>
      </c>
      <c r="G1970" s="49">
        <v>0</v>
      </c>
      <c r="H1970" s="48">
        <v>45609</v>
      </c>
      <c r="I1970" s="47" t="s">
        <v>1601</v>
      </c>
      <c r="J1970" s="47" t="s">
        <v>1599</v>
      </c>
      <c r="K1970" s="47">
        <v>0</v>
      </c>
      <c r="L1970" s="47" t="s">
        <v>1598</v>
      </c>
    </row>
    <row r="1971" spans="1:12" x14ac:dyDescent="0.35">
      <c r="A1971" s="47">
        <v>1</v>
      </c>
      <c r="B1971" s="47">
        <v>2406</v>
      </c>
      <c r="C1971" s="47" t="s">
        <v>1429</v>
      </c>
      <c r="D1971" s="48">
        <v>45611</v>
      </c>
      <c r="E1971" s="48">
        <v>45611</v>
      </c>
      <c r="F1971" s="47">
        <v>1</v>
      </c>
      <c r="G1971" s="49">
        <v>0</v>
      </c>
      <c r="H1971" s="48">
        <v>45611</v>
      </c>
      <c r="I1971" s="47" t="s">
        <v>1601</v>
      </c>
      <c r="J1971" s="47" t="s">
        <v>1599</v>
      </c>
      <c r="K1971" s="47">
        <v>0</v>
      </c>
      <c r="L1971" s="47" t="s">
        <v>1598</v>
      </c>
    </row>
    <row r="1972" spans="1:12" x14ac:dyDescent="0.35">
      <c r="A1972" s="47">
        <v>1</v>
      </c>
      <c r="B1972" s="47">
        <v>2702</v>
      </c>
      <c r="C1972" s="47" t="s">
        <v>820</v>
      </c>
      <c r="D1972" s="48">
        <v>45611</v>
      </c>
      <c r="E1972" s="48">
        <v>45611</v>
      </c>
      <c r="F1972" s="47">
        <v>1</v>
      </c>
      <c r="G1972" s="49">
        <v>0</v>
      </c>
      <c r="H1972" s="48">
        <v>45611</v>
      </c>
      <c r="I1972" s="47" t="s">
        <v>1601</v>
      </c>
      <c r="J1972" s="47" t="s">
        <v>1599</v>
      </c>
      <c r="K1972" s="47">
        <v>0</v>
      </c>
      <c r="L1972" s="47" t="s">
        <v>1598</v>
      </c>
    </row>
    <row r="1973" spans="1:12" x14ac:dyDescent="0.35">
      <c r="A1973" s="47">
        <v>1</v>
      </c>
      <c r="B1973" s="47">
        <v>2708</v>
      </c>
      <c r="C1973" s="47" t="s">
        <v>828</v>
      </c>
      <c r="D1973" s="48">
        <v>45611</v>
      </c>
      <c r="E1973" s="48">
        <v>45611</v>
      </c>
      <c r="F1973" s="47">
        <v>1</v>
      </c>
      <c r="G1973" s="49">
        <v>0</v>
      </c>
      <c r="H1973" s="48">
        <v>45611</v>
      </c>
      <c r="I1973" s="47" t="s">
        <v>1601</v>
      </c>
      <c r="J1973" s="47" t="s">
        <v>1599</v>
      </c>
      <c r="K1973" s="47">
        <v>0</v>
      </c>
      <c r="L1973" s="47" t="s">
        <v>1598</v>
      </c>
    </row>
    <row r="1974" spans="1:12" x14ac:dyDescent="0.35">
      <c r="A1974" s="47">
        <v>1</v>
      </c>
      <c r="B1974" s="47">
        <v>2727</v>
      </c>
      <c r="C1974" s="47" t="s">
        <v>844</v>
      </c>
      <c r="D1974" s="48">
        <v>45611</v>
      </c>
      <c r="E1974" s="48">
        <v>45611</v>
      </c>
      <c r="F1974" s="47">
        <v>1</v>
      </c>
      <c r="G1974" s="49">
        <v>0</v>
      </c>
      <c r="H1974" s="48">
        <v>45611</v>
      </c>
      <c r="I1974" s="47" t="s">
        <v>1601</v>
      </c>
      <c r="J1974" s="47" t="s">
        <v>1599</v>
      </c>
      <c r="K1974" s="47">
        <v>0</v>
      </c>
      <c r="L1974" s="47" t="s">
        <v>1598</v>
      </c>
    </row>
    <row r="1975" spans="1:12" x14ac:dyDescent="0.35">
      <c r="A1975" s="47">
        <v>1</v>
      </c>
      <c r="B1975" s="47">
        <v>2797</v>
      </c>
      <c r="C1975" s="47" t="s">
        <v>902</v>
      </c>
      <c r="D1975" s="48">
        <v>45611</v>
      </c>
      <c r="E1975" s="48">
        <v>45611</v>
      </c>
      <c r="F1975" s="47">
        <v>1</v>
      </c>
      <c r="G1975" s="49">
        <v>0</v>
      </c>
      <c r="H1975" s="48">
        <v>45611</v>
      </c>
      <c r="I1975" s="47" t="s">
        <v>1601</v>
      </c>
      <c r="J1975" s="47" t="s">
        <v>1599</v>
      </c>
      <c r="K1975" s="47">
        <v>0</v>
      </c>
      <c r="L1975" s="47" t="s">
        <v>1598</v>
      </c>
    </row>
    <row r="1976" spans="1:12" x14ac:dyDescent="0.35">
      <c r="A1976" s="47">
        <v>1</v>
      </c>
      <c r="B1976" s="47">
        <v>4003</v>
      </c>
      <c r="C1976" s="47" t="s">
        <v>1061</v>
      </c>
      <c r="D1976" s="48">
        <v>45611</v>
      </c>
      <c r="E1976" s="48">
        <v>45611</v>
      </c>
      <c r="F1976" s="47">
        <v>1</v>
      </c>
      <c r="G1976" s="49">
        <v>0</v>
      </c>
      <c r="H1976" s="48">
        <v>45611</v>
      </c>
      <c r="I1976" s="47" t="s">
        <v>1601</v>
      </c>
      <c r="J1976" s="47" t="s">
        <v>1599</v>
      </c>
      <c r="K1976" s="47">
        <v>0</v>
      </c>
      <c r="L1976" s="47" t="s">
        <v>1598</v>
      </c>
    </row>
    <row r="1977" spans="1:12" x14ac:dyDescent="0.35">
      <c r="A1977" s="47">
        <v>1</v>
      </c>
      <c r="B1977" s="47">
        <v>4004</v>
      </c>
      <c r="C1977" s="47" t="s">
        <v>1064</v>
      </c>
      <c r="D1977" s="48">
        <v>45611</v>
      </c>
      <c r="E1977" s="48">
        <v>45611</v>
      </c>
      <c r="F1977" s="47">
        <v>1</v>
      </c>
      <c r="G1977" s="49">
        <v>0</v>
      </c>
      <c r="H1977" s="48">
        <v>45611</v>
      </c>
      <c r="I1977" s="47" t="s">
        <v>1601</v>
      </c>
      <c r="J1977" s="47" t="s">
        <v>1599</v>
      </c>
      <c r="K1977" s="47">
        <v>0</v>
      </c>
      <c r="L1977" s="47" t="s">
        <v>1598</v>
      </c>
    </row>
    <row r="1978" spans="1:12" x14ac:dyDescent="0.35">
      <c r="A1978" s="47">
        <v>1</v>
      </c>
      <c r="B1978" s="47">
        <v>4128</v>
      </c>
      <c r="C1978" s="47" t="s">
        <v>1124</v>
      </c>
      <c r="D1978" s="48">
        <v>45609</v>
      </c>
      <c r="E1978" s="48">
        <v>45609</v>
      </c>
      <c r="F1978" s="47">
        <v>1</v>
      </c>
      <c r="G1978" s="49">
        <v>0</v>
      </c>
      <c r="H1978" s="48">
        <v>45609</v>
      </c>
      <c r="I1978" s="47" t="s">
        <v>1601</v>
      </c>
      <c r="J1978" s="47" t="s">
        <v>1599</v>
      </c>
      <c r="K1978" s="47">
        <v>0</v>
      </c>
      <c r="L1978" s="47" t="s">
        <v>1598</v>
      </c>
    </row>
    <row r="1979" spans="1:12" x14ac:dyDescent="0.35">
      <c r="A1979" s="47">
        <v>1</v>
      </c>
      <c r="B1979" s="47">
        <v>2164</v>
      </c>
      <c r="C1979" s="47" t="s">
        <v>462</v>
      </c>
      <c r="D1979" s="48">
        <v>45610</v>
      </c>
      <c r="E1979" s="48">
        <v>45610</v>
      </c>
      <c r="F1979" s="47">
        <v>2</v>
      </c>
      <c r="G1979" s="49">
        <v>0</v>
      </c>
      <c r="H1979" s="48">
        <v>45611</v>
      </c>
      <c r="I1979" s="47" t="s">
        <v>1601</v>
      </c>
      <c r="J1979" s="47" t="s">
        <v>1599</v>
      </c>
      <c r="K1979" s="47">
        <v>0</v>
      </c>
      <c r="L1979" s="47" t="s">
        <v>1598</v>
      </c>
    </row>
    <row r="1980" spans="1:12" x14ac:dyDescent="0.35">
      <c r="A1980" s="47">
        <v>1</v>
      </c>
      <c r="B1980" s="47">
        <v>2205</v>
      </c>
      <c r="C1980" s="47" t="s">
        <v>486</v>
      </c>
      <c r="D1980" s="48">
        <v>45609</v>
      </c>
      <c r="E1980" s="48">
        <v>45609</v>
      </c>
      <c r="F1980" s="47">
        <v>3</v>
      </c>
      <c r="G1980" s="49">
        <v>0</v>
      </c>
      <c r="H1980" s="48">
        <v>45611</v>
      </c>
      <c r="I1980" s="47" t="s">
        <v>1601</v>
      </c>
      <c r="J1980" s="47" t="s">
        <v>1599</v>
      </c>
      <c r="K1980" s="47">
        <v>0</v>
      </c>
      <c r="L1980" s="47" t="s">
        <v>1598</v>
      </c>
    </row>
    <row r="1981" spans="1:12" x14ac:dyDescent="0.35">
      <c r="A1981" s="47">
        <v>1</v>
      </c>
      <c r="B1981" s="47">
        <v>2043</v>
      </c>
      <c r="C1981" s="47" t="s">
        <v>332</v>
      </c>
      <c r="D1981" s="48">
        <v>45611</v>
      </c>
      <c r="E1981" s="48">
        <v>45611</v>
      </c>
      <c r="F1981" s="47">
        <v>1</v>
      </c>
      <c r="G1981" s="49">
        <v>0</v>
      </c>
      <c r="H1981" s="48">
        <v>45611</v>
      </c>
      <c r="I1981" s="47" t="s">
        <v>1600</v>
      </c>
      <c r="J1981" s="47" t="s">
        <v>1599</v>
      </c>
      <c r="K1981" s="47">
        <v>0</v>
      </c>
      <c r="L1981" s="47" t="s">
        <v>1598</v>
      </c>
    </row>
    <row r="1982" spans="1:12" x14ac:dyDescent="0.35">
      <c r="A1982" s="47">
        <v>1</v>
      </c>
      <c r="B1982" s="47">
        <v>2074</v>
      </c>
      <c r="C1982" s="47" t="s">
        <v>365</v>
      </c>
      <c r="D1982" s="48">
        <v>45611</v>
      </c>
      <c r="E1982" s="48">
        <v>45611</v>
      </c>
      <c r="F1982" s="47">
        <v>1</v>
      </c>
      <c r="G1982" s="49">
        <v>0</v>
      </c>
      <c r="H1982" s="48">
        <v>45611</v>
      </c>
      <c r="I1982" s="47" t="s">
        <v>1600</v>
      </c>
      <c r="J1982" s="47" t="s">
        <v>1599</v>
      </c>
      <c r="K1982" s="47">
        <v>0</v>
      </c>
      <c r="L1982" s="47" t="s">
        <v>1598</v>
      </c>
    </row>
    <row r="1983" spans="1:12" x14ac:dyDescent="0.35">
      <c r="A1983" s="47">
        <v>1</v>
      </c>
      <c r="B1983" s="47">
        <v>2139</v>
      </c>
      <c r="C1983" s="47" t="s">
        <v>434</v>
      </c>
      <c r="D1983" s="48">
        <v>45611</v>
      </c>
      <c r="E1983" s="48">
        <v>45611</v>
      </c>
      <c r="F1983" s="47">
        <v>1</v>
      </c>
      <c r="G1983" s="49">
        <v>0</v>
      </c>
      <c r="H1983" s="48">
        <v>45611</v>
      </c>
      <c r="I1983" s="47" t="s">
        <v>1600</v>
      </c>
      <c r="J1983" s="47" t="s">
        <v>1599</v>
      </c>
      <c r="K1983" s="47">
        <v>0</v>
      </c>
      <c r="L1983" s="47" t="s">
        <v>1598</v>
      </c>
    </row>
    <row r="1984" spans="1:12" x14ac:dyDescent="0.35">
      <c r="A1984" s="47">
        <v>1</v>
      </c>
      <c r="B1984" s="47">
        <v>2142</v>
      </c>
      <c r="C1984" s="47" t="s">
        <v>436</v>
      </c>
      <c r="D1984" s="48">
        <v>45611</v>
      </c>
      <c r="E1984" s="48">
        <v>45611</v>
      </c>
      <c r="F1984" s="47">
        <v>1</v>
      </c>
      <c r="G1984" s="49">
        <v>0</v>
      </c>
      <c r="H1984" s="48">
        <v>45611</v>
      </c>
      <c r="I1984" s="47" t="s">
        <v>1600</v>
      </c>
      <c r="J1984" s="47" t="s">
        <v>1599</v>
      </c>
      <c r="K1984" s="47">
        <v>0</v>
      </c>
      <c r="L1984" s="47" t="s">
        <v>1598</v>
      </c>
    </row>
    <row r="1985" spans="1:12" x14ac:dyDescent="0.35">
      <c r="A1985" s="47">
        <v>1</v>
      </c>
      <c r="B1985" s="47">
        <v>2327</v>
      </c>
      <c r="C1985" s="47" t="s">
        <v>1602</v>
      </c>
      <c r="D1985" s="48">
        <v>45611</v>
      </c>
      <c r="E1985" s="48">
        <v>45611</v>
      </c>
      <c r="F1985" s="47">
        <v>1</v>
      </c>
      <c r="G1985" s="49">
        <v>0</v>
      </c>
      <c r="H1985" s="48">
        <v>45611</v>
      </c>
      <c r="I1985" s="47" t="s">
        <v>1600</v>
      </c>
      <c r="J1985" s="47" t="s">
        <v>1599</v>
      </c>
      <c r="K1985" s="47">
        <v>0</v>
      </c>
      <c r="L1985" s="47" t="s">
        <v>1598</v>
      </c>
    </row>
    <row r="1986" spans="1:12" x14ac:dyDescent="0.35">
      <c r="A1986" s="47">
        <v>1</v>
      </c>
      <c r="B1986" s="47">
        <v>2407</v>
      </c>
      <c r="C1986" s="47" t="s">
        <v>1430</v>
      </c>
      <c r="D1986" s="48">
        <v>45611</v>
      </c>
      <c r="E1986" s="48">
        <v>45611</v>
      </c>
      <c r="F1986" s="47">
        <v>1</v>
      </c>
      <c r="G1986" s="49">
        <v>0</v>
      </c>
      <c r="H1986" s="48">
        <v>45611</v>
      </c>
      <c r="I1986" s="47" t="s">
        <v>1600</v>
      </c>
      <c r="J1986" s="47" t="s">
        <v>1599</v>
      </c>
      <c r="K1986" s="47">
        <v>0</v>
      </c>
      <c r="L1986" s="47" t="s">
        <v>1598</v>
      </c>
    </row>
    <row r="1987" spans="1:12" x14ac:dyDescent="0.35">
      <c r="A1987" s="47">
        <v>1</v>
      </c>
      <c r="B1987" s="47">
        <v>2564</v>
      </c>
      <c r="C1987" s="47" t="s">
        <v>757</v>
      </c>
      <c r="D1987" s="48">
        <v>45611</v>
      </c>
      <c r="E1987" s="48">
        <v>45611</v>
      </c>
      <c r="F1987" s="47">
        <v>1</v>
      </c>
      <c r="G1987" s="49">
        <v>0</v>
      </c>
      <c r="H1987" s="48">
        <v>45611</v>
      </c>
      <c r="I1987" s="47" t="s">
        <v>1600</v>
      </c>
      <c r="J1987" s="47" t="s">
        <v>1599</v>
      </c>
      <c r="K1987" s="47">
        <v>0</v>
      </c>
      <c r="L1987" s="47" t="s">
        <v>1598</v>
      </c>
    </row>
    <row r="1988" spans="1:12" x14ac:dyDescent="0.35">
      <c r="A1988" s="47">
        <v>1</v>
      </c>
      <c r="B1988" s="47">
        <v>2776</v>
      </c>
      <c r="C1988" s="47" t="s">
        <v>883</v>
      </c>
      <c r="D1988" s="48">
        <v>45611</v>
      </c>
      <c r="E1988" s="48">
        <v>45611</v>
      </c>
      <c r="F1988" s="47">
        <v>1</v>
      </c>
      <c r="G1988" s="49">
        <v>0</v>
      </c>
      <c r="H1988" s="48">
        <v>45611</v>
      </c>
      <c r="I1988" s="47" t="s">
        <v>1600</v>
      </c>
      <c r="J1988" s="47" t="s">
        <v>1599</v>
      </c>
      <c r="K1988" s="47">
        <v>0</v>
      </c>
      <c r="L1988" s="47" t="s">
        <v>1598</v>
      </c>
    </row>
    <row r="1989" spans="1:12" x14ac:dyDescent="0.35">
      <c r="A1989" s="47">
        <v>1</v>
      </c>
      <c r="B1989" s="47">
        <v>2786</v>
      </c>
      <c r="C1989" s="47" t="s">
        <v>1556</v>
      </c>
      <c r="D1989" s="48">
        <v>45611</v>
      </c>
      <c r="E1989" s="48">
        <v>45611</v>
      </c>
      <c r="F1989" s="47">
        <v>1</v>
      </c>
      <c r="G1989" s="49">
        <v>0</v>
      </c>
      <c r="H1989" s="48">
        <v>45611</v>
      </c>
      <c r="I1989" s="47" t="s">
        <v>1600</v>
      </c>
      <c r="J1989" s="47" t="s">
        <v>1599</v>
      </c>
      <c r="K1989" s="47">
        <v>0</v>
      </c>
      <c r="L1989" s="47" t="s">
        <v>1598</v>
      </c>
    </row>
    <row r="1990" spans="1:12" x14ac:dyDescent="0.35">
      <c r="A1990" s="47">
        <v>1</v>
      </c>
      <c r="B1990" s="47">
        <v>4137</v>
      </c>
      <c r="C1990" s="47" t="s">
        <v>1131</v>
      </c>
      <c r="D1990" s="48">
        <v>45611</v>
      </c>
      <c r="E1990" s="48">
        <v>45611</v>
      </c>
      <c r="F1990" s="47">
        <v>1</v>
      </c>
      <c r="G1990" s="49">
        <v>0</v>
      </c>
      <c r="H1990" s="48">
        <v>45611</v>
      </c>
      <c r="I1990" s="47" t="s">
        <v>1600</v>
      </c>
      <c r="J1990" s="47" t="s">
        <v>1599</v>
      </c>
      <c r="K1990" s="47">
        <v>0</v>
      </c>
      <c r="L1990" s="47" t="s">
        <v>1598</v>
      </c>
    </row>
    <row r="1991" spans="1:12" x14ac:dyDescent="0.35">
      <c r="A1991" s="47">
        <v>1</v>
      </c>
      <c r="B1991" s="47">
        <v>2152</v>
      </c>
      <c r="C1991" s="47" t="s">
        <v>447</v>
      </c>
      <c r="D1991" s="48">
        <v>45610</v>
      </c>
      <c r="E1991" s="48">
        <v>45610</v>
      </c>
      <c r="F1991" s="47">
        <v>2</v>
      </c>
      <c r="G1991" s="49">
        <v>0</v>
      </c>
      <c r="H1991" s="48">
        <v>45611</v>
      </c>
      <c r="I1991" s="47" t="s">
        <v>1600</v>
      </c>
      <c r="J1991" s="47" t="s">
        <v>1599</v>
      </c>
      <c r="K1991" s="47">
        <v>0</v>
      </c>
      <c r="L1991" s="47" t="s">
        <v>1598</v>
      </c>
    </row>
    <row r="1992" spans="1:12" x14ac:dyDescent="0.35">
      <c r="A1992" s="47">
        <v>1</v>
      </c>
      <c r="B1992" s="47">
        <v>2393</v>
      </c>
      <c r="C1992" s="47" t="s">
        <v>642</v>
      </c>
      <c r="D1992" s="48">
        <v>45610</v>
      </c>
      <c r="E1992" s="48">
        <v>45610</v>
      </c>
      <c r="F1992" s="47">
        <v>2</v>
      </c>
      <c r="G1992" s="49">
        <v>0</v>
      </c>
      <c r="H1992" s="48">
        <v>45611</v>
      </c>
      <c r="I1992" s="47" t="s">
        <v>1600</v>
      </c>
      <c r="J1992" s="47" t="s">
        <v>1599</v>
      </c>
      <c r="K1992" s="47">
        <v>0</v>
      </c>
      <c r="L1992" s="47" t="s">
        <v>1598</v>
      </c>
    </row>
    <row r="1993" spans="1:12" x14ac:dyDescent="0.35">
      <c r="A1993" s="47">
        <v>1</v>
      </c>
      <c r="B1993" s="47">
        <v>2396</v>
      </c>
      <c r="C1993" s="47" t="s">
        <v>644</v>
      </c>
      <c r="D1993" s="48">
        <v>45610</v>
      </c>
      <c r="E1993" s="48">
        <v>45610</v>
      </c>
      <c r="F1993" s="47">
        <v>2</v>
      </c>
      <c r="G1993" s="49">
        <v>0</v>
      </c>
      <c r="H1993" s="48">
        <v>45611</v>
      </c>
      <c r="I1993" s="47" t="s">
        <v>1600</v>
      </c>
      <c r="J1993" s="47" t="s">
        <v>1599</v>
      </c>
      <c r="K1993" s="47">
        <v>0</v>
      </c>
      <c r="L1993" s="47" t="s">
        <v>1598</v>
      </c>
    </row>
    <row r="1994" spans="1:12" x14ac:dyDescent="0.35">
      <c r="A1994" s="47">
        <v>1</v>
      </c>
      <c r="B1994" s="47">
        <v>2771</v>
      </c>
      <c r="C1994" s="47" t="s">
        <v>875</v>
      </c>
      <c r="D1994" s="48">
        <v>45610</v>
      </c>
      <c r="E1994" s="48">
        <v>45610</v>
      </c>
      <c r="F1994" s="47">
        <v>2</v>
      </c>
      <c r="G1994" s="49">
        <v>0</v>
      </c>
      <c r="H1994" s="48">
        <v>45611</v>
      </c>
      <c r="I1994" s="47" t="s">
        <v>1600</v>
      </c>
      <c r="J1994" s="47" t="s">
        <v>1599</v>
      </c>
      <c r="K1994" s="47">
        <v>0</v>
      </c>
      <c r="L1994" s="47" t="s">
        <v>1598</v>
      </c>
    </row>
    <row r="1995" spans="1:12" x14ac:dyDescent="0.35">
      <c r="A1995" s="47">
        <v>1</v>
      </c>
      <c r="B1995" s="47">
        <v>4128</v>
      </c>
      <c r="C1995" s="47" t="s">
        <v>1124</v>
      </c>
      <c r="D1995" s="48">
        <v>45610</v>
      </c>
      <c r="E1995" s="48">
        <v>45610</v>
      </c>
      <c r="F1995" s="47">
        <v>2</v>
      </c>
      <c r="G1995" s="49">
        <v>0</v>
      </c>
      <c r="H1995" s="48">
        <v>45611</v>
      </c>
      <c r="I1995" s="47" t="s">
        <v>1600</v>
      </c>
      <c r="J1995" s="47" t="s">
        <v>1599</v>
      </c>
      <c r="K1995" s="47">
        <v>0</v>
      </c>
      <c r="L1995" s="47" t="s">
        <v>1598</v>
      </c>
    </row>
    <row r="1996" spans="1:12" x14ac:dyDescent="0.35">
      <c r="A1996" s="47">
        <v>1</v>
      </c>
      <c r="B1996" s="47">
        <v>3158</v>
      </c>
      <c r="C1996" s="47" t="s">
        <v>1020</v>
      </c>
      <c r="D1996" s="48">
        <v>45615</v>
      </c>
      <c r="E1996" s="48">
        <v>45615</v>
      </c>
      <c r="F1996" s="47">
        <v>4</v>
      </c>
      <c r="G1996" s="49">
        <v>0</v>
      </c>
      <c r="H1996" s="48">
        <v>45618</v>
      </c>
      <c r="I1996" s="47" t="s">
        <v>1604</v>
      </c>
      <c r="J1996" s="47" t="s">
        <v>1603</v>
      </c>
      <c r="K1996" s="47">
        <v>0</v>
      </c>
      <c r="L1996" s="47" t="s">
        <v>1598</v>
      </c>
    </row>
    <row r="1997" spans="1:12" x14ac:dyDescent="0.35">
      <c r="A1997" s="47">
        <v>1</v>
      </c>
      <c r="B1997" s="47">
        <v>3171</v>
      </c>
      <c r="C1997" s="47" t="s">
        <v>1031</v>
      </c>
      <c r="D1997" s="48">
        <v>45615</v>
      </c>
      <c r="E1997" s="48">
        <v>45615</v>
      </c>
      <c r="F1997" s="47">
        <v>4</v>
      </c>
      <c r="G1997" s="49">
        <v>0</v>
      </c>
      <c r="H1997" s="48">
        <v>45618</v>
      </c>
      <c r="I1997" s="47" t="s">
        <v>1604</v>
      </c>
      <c r="J1997" s="47" t="s">
        <v>1603</v>
      </c>
      <c r="K1997" s="47">
        <v>0</v>
      </c>
      <c r="L1997" s="47" t="s">
        <v>1598</v>
      </c>
    </row>
    <row r="1998" spans="1:12" x14ac:dyDescent="0.35">
      <c r="A1998" s="47">
        <v>1</v>
      </c>
      <c r="B1998" s="47">
        <v>1125</v>
      </c>
      <c r="C1998" s="47" t="s">
        <v>71</v>
      </c>
      <c r="D1998" s="48">
        <v>45615</v>
      </c>
      <c r="E1998" s="48">
        <v>45615</v>
      </c>
      <c r="F1998" s="47">
        <v>1</v>
      </c>
      <c r="G1998" s="49">
        <v>0</v>
      </c>
      <c r="H1998" s="48">
        <v>45615</v>
      </c>
      <c r="I1998" s="47" t="s">
        <v>1601</v>
      </c>
      <c r="J1998" s="47" t="s">
        <v>1603</v>
      </c>
      <c r="K1998" s="47">
        <v>0</v>
      </c>
      <c r="L1998" s="47" t="s">
        <v>1598</v>
      </c>
    </row>
    <row r="1999" spans="1:12" x14ac:dyDescent="0.35">
      <c r="A1999" s="47">
        <v>1</v>
      </c>
      <c r="B1999" s="47">
        <v>1135</v>
      </c>
      <c r="C1999" s="47" t="s">
        <v>79</v>
      </c>
      <c r="D1999" s="48">
        <v>45615</v>
      </c>
      <c r="E1999" s="48">
        <v>45615</v>
      </c>
      <c r="F1999" s="47">
        <v>1</v>
      </c>
      <c r="G1999" s="49">
        <v>0</v>
      </c>
      <c r="H1999" s="48">
        <v>45615</v>
      </c>
      <c r="I1999" s="47" t="s">
        <v>1601</v>
      </c>
      <c r="J1999" s="47" t="s">
        <v>1603</v>
      </c>
      <c r="K1999" s="47">
        <v>0</v>
      </c>
      <c r="L1999" s="47" t="s">
        <v>1598</v>
      </c>
    </row>
    <row r="2000" spans="1:12" x14ac:dyDescent="0.35">
      <c r="A2000" s="47">
        <v>1</v>
      </c>
      <c r="B2000" s="47">
        <v>1139</v>
      </c>
      <c r="C2000" s="47" t="s">
        <v>84</v>
      </c>
      <c r="D2000" s="48">
        <v>45615</v>
      </c>
      <c r="E2000" s="48">
        <v>45615</v>
      </c>
      <c r="F2000" s="47">
        <v>1</v>
      </c>
      <c r="G2000" s="49">
        <v>0</v>
      </c>
      <c r="H2000" s="48">
        <v>45615</v>
      </c>
      <c r="I2000" s="47" t="s">
        <v>1601</v>
      </c>
      <c r="J2000" s="47" t="s">
        <v>1603</v>
      </c>
      <c r="K2000" s="47">
        <v>0</v>
      </c>
      <c r="L2000" s="47" t="s">
        <v>1598</v>
      </c>
    </row>
    <row r="2001" spans="1:12" x14ac:dyDescent="0.35">
      <c r="A2001" s="47">
        <v>1</v>
      </c>
      <c r="B2001" s="47">
        <v>1189</v>
      </c>
      <c r="C2001" s="47" t="s">
        <v>136</v>
      </c>
      <c r="D2001" s="48">
        <v>45615</v>
      </c>
      <c r="E2001" s="48">
        <v>45615</v>
      </c>
      <c r="F2001" s="47">
        <v>1</v>
      </c>
      <c r="G2001" s="49">
        <v>0</v>
      </c>
      <c r="H2001" s="48">
        <v>45615</v>
      </c>
      <c r="I2001" s="47" t="s">
        <v>1601</v>
      </c>
      <c r="J2001" s="47" t="s">
        <v>1603</v>
      </c>
      <c r="K2001" s="47">
        <v>0</v>
      </c>
      <c r="L2001" s="47" t="s">
        <v>1598</v>
      </c>
    </row>
    <row r="2002" spans="1:12" x14ac:dyDescent="0.35">
      <c r="A2002" s="47">
        <v>1</v>
      </c>
      <c r="B2002" s="47">
        <v>1199</v>
      </c>
      <c r="C2002" s="47" t="s">
        <v>149</v>
      </c>
      <c r="D2002" s="48">
        <v>45615</v>
      </c>
      <c r="E2002" s="48">
        <v>45615</v>
      </c>
      <c r="F2002" s="47">
        <v>1</v>
      </c>
      <c r="G2002" s="49">
        <v>0</v>
      </c>
      <c r="H2002" s="48">
        <v>45615</v>
      </c>
      <c r="I2002" s="47" t="s">
        <v>1601</v>
      </c>
      <c r="J2002" s="47" t="s">
        <v>1603</v>
      </c>
      <c r="K2002" s="47">
        <v>0</v>
      </c>
      <c r="L2002" s="47" t="s">
        <v>1598</v>
      </c>
    </row>
    <row r="2003" spans="1:12" x14ac:dyDescent="0.35">
      <c r="A2003" s="47">
        <v>1</v>
      </c>
      <c r="B2003" s="47">
        <v>1200</v>
      </c>
      <c r="C2003" s="47" t="s">
        <v>151</v>
      </c>
      <c r="D2003" s="48">
        <v>45615</v>
      </c>
      <c r="E2003" s="48">
        <v>45615</v>
      </c>
      <c r="F2003" s="47">
        <v>1</v>
      </c>
      <c r="G2003" s="49">
        <v>0</v>
      </c>
      <c r="H2003" s="48">
        <v>45615</v>
      </c>
      <c r="I2003" s="47" t="s">
        <v>1601</v>
      </c>
      <c r="J2003" s="47" t="s">
        <v>1603</v>
      </c>
      <c r="K2003" s="47">
        <v>0</v>
      </c>
      <c r="L2003" s="47" t="s">
        <v>1598</v>
      </c>
    </row>
    <row r="2004" spans="1:12" x14ac:dyDescent="0.35">
      <c r="A2004" s="47">
        <v>1</v>
      </c>
      <c r="B2004" s="47">
        <v>1209</v>
      </c>
      <c r="C2004" s="47" t="s">
        <v>164</v>
      </c>
      <c r="D2004" s="48">
        <v>45615</v>
      </c>
      <c r="E2004" s="48">
        <v>45615</v>
      </c>
      <c r="F2004" s="47">
        <v>1</v>
      </c>
      <c r="G2004" s="49">
        <v>0</v>
      </c>
      <c r="H2004" s="48">
        <v>45615</v>
      </c>
      <c r="I2004" s="47" t="s">
        <v>1601</v>
      </c>
      <c r="J2004" s="47" t="s">
        <v>1603</v>
      </c>
      <c r="K2004" s="47">
        <v>0</v>
      </c>
      <c r="L2004" s="47" t="s">
        <v>1598</v>
      </c>
    </row>
    <row r="2005" spans="1:12" x14ac:dyDescent="0.35">
      <c r="A2005" s="47">
        <v>1</v>
      </c>
      <c r="B2005" s="47">
        <v>1212</v>
      </c>
      <c r="C2005" s="47" t="s">
        <v>1568</v>
      </c>
      <c r="D2005" s="48">
        <v>45615</v>
      </c>
      <c r="E2005" s="48">
        <v>45615</v>
      </c>
      <c r="F2005" s="47">
        <v>1</v>
      </c>
      <c r="G2005" s="49">
        <v>0</v>
      </c>
      <c r="H2005" s="48">
        <v>45615</v>
      </c>
      <c r="I2005" s="47" t="s">
        <v>1601</v>
      </c>
      <c r="J2005" s="47" t="s">
        <v>1603</v>
      </c>
      <c r="K2005" s="47">
        <v>0</v>
      </c>
      <c r="L2005" s="47" t="s">
        <v>1598</v>
      </c>
    </row>
    <row r="2006" spans="1:12" x14ac:dyDescent="0.35">
      <c r="A2006" s="47">
        <v>1</v>
      </c>
      <c r="B2006" s="47">
        <v>1229</v>
      </c>
      <c r="C2006" s="47" t="s">
        <v>1394</v>
      </c>
      <c r="D2006" s="48">
        <v>45615</v>
      </c>
      <c r="E2006" s="48">
        <v>45615</v>
      </c>
      <c r="F2006" s="47">
        <v>1</v>
      </c>
      <c r="G2006" s="49">
        <v>0</v>
      </c>
      <c r="H2006" s="48">
        <v>45615</v>
      </c>
      <c r="I2006" s="47" t="s">
        <v>1601</v>
      </c>
      <c r="J2006" s="47" t="s">
        <v>1603</v>
      </c>
      <c r="K2006" s="47">
        <v>0</v>
      </c>
      <c r="L2006" s="47" t="s">
        <v>1598</v>
      </c>
    </row>
    <row r="2007" spans="1:12" x14ac:dyDescent="0.35">
      <c r="A2007" s="47">
        <v>1</v>
      </c>
      <c r="B2007" s="47">
        <v>1320</v>
      </c>
      <c r="C2007" s="47" t="s">
        <v>211</v>
      </c>
      <c r="D2007" s="48">
        <v>45615</v>
      </c>
      <c r="E2007" s="48">
        <v>45615</v>
      </c>
      <c r="F2007" s="47">
        <v>1</v>
      </c>
      <c r="G2007" s="49">
        <v>0</v>
      </c>
      <c r="H2007" s="48">
        <v>45615</v>
      </c>
      <c r="I2007" s="47" t="s">
        <v>1601</v>
      </c>
      <c r="J2007" s="47" t="s">
        <v>1603</v>
      </c>
      <c r="K2007" s="47">
        <v>0</v>
      </c>
      <c r="L2007" s="47" t="s">
        <v>1598</v>
      </c>
    </row>
    <row r="2008" spans="1:12" x14ac:dyDescent="0.35">
      <c r="A2008" s="47">
        <v>1</v>
      </c>
      <c r="B2008" s="47">
        <v>1406</v>
      </c>
      <c r="C2008" s="47" t="s">
        <v>249</v>
      </c>
      <c r="D2008" s="48">
        <v>45615</v>
      </c>
      <c r="E2008" s="48">
        <v>45615</v>
      </c>
      <c r="F2008" s="47">
        <v>1</v>
      </c>
      <c r="G2008" s="49">
        <v>0</v>
      </c>
      <c r="H2008" s="48">
        <v>45615</v>
      </c>
      <c r="I2008" s="47" t="s">
        <v>1601</v>
      </c>
      <c r="J2008" s="47" t="s">
        <v>1603</v>
      </c>
      <c r="K2008" s="47">
        <v>0</v>
      </c>
      <c r="L2008" s="47" t="s">
        <v>1598</v>
      </c>
    </row>
    <row r="2009" spans="1:12" x14ac:dyDescent="0.35">
      <c r="A2009" s="47">
        <v>1</v>
      </c>
      <c r="B2009" s="47">
        <v>3140</v>
      </c>
      <c r="C2009" s="47" t="s">
        <v>1005</v>
      </c>
      <c r="D2009" s="48">
        <v>45615</v>
      </c>
      <c r="E2009" s="48">
        <v>45615</v>
      </c>
      <c r="F2009" s="47">
        <v>1</v>
      </c>
      <c r="G2009" s="49">
        <v>0</v>
      </c>
      <c r="H2009" s="48">
        <v>45615</v>
      </c>
      <c r="I2009" s="47" t="s">
        <v>1601</v>
      </c>
      <c r="J2009" s="47" t="s">
        <v>1603</v>
      </c>
      <c r="K2009" s="47">
        <v>0</v>
      </c>
      <c r="L2009" s="47" t="s">
        <v>1598</v>
      </c>
    </row>
    <row r="2010" spans="1:12" x14ac:dyDescent="0.35">
      <c r="A2010" s="47">
        <v>1</v>
      </c>
      <c r="B2010" s="47">
        <v>3150</v>
      </c>
      <c r="C2010" s="47" t="s">
        <v>1013</v>
      </c>
      <c r="D2010" s="48">
        <v>45615</v>
      </c>
      <c r="E2010" s="48">
        <v>45615</v>
      </c>
      <c r="F2010" s="47">
        <v>1</v>
      </c>
      <c r="G2010" s="49">
        <v>0</v>
      </c>
      <c r="H2010" s="48">
        <v>45615</v>
      </c>
      <c r="I2010" s="47" t="s">
        <v>1601</v>
      </c>
      <c r="J2010" s="47" t="s">
        <v>1603</v>
      </c>
      <c r="K2010" s="47">
        <v>0</v>
      </c>
      <c r="L2010" s="47" t="s">
        <v>1598</v>
      </c>
    </row>
    <row r="2011" spans="1:12" x14ac:dyDescent="0.35">
      <c r="A2011" s="47">
        <v>1</v>
      </c>
      <c r="B2011" s="47">
        <v>3158</v>
      </c>
      <c r="C2011" s="47" t="s">
        <v>1020</v>
      </c>
      <c r="D2011" s="48">
        <v>45621</v>
      </c>
      <c r="E2011" s="48">
        <v>45621</v>
      </c>
      <c r="F2011" s="47">
        <v>2</v>
      </c>
      <c r="G2011" s="49">
        <v>0</v>
      </c>
      <c r="H2011" s="48">
        <v>45622</v>
      </c>
      <c r="I2011" s="47" t="s">
        <v>1601</v>
      </c>
      <c r="J2011" s="47" t="s">
        <v>1603</v>
      </c>
      <c r="K2011" s="47">
        <v>0</v>
      </c>
      <c r="L2011" s="47" t="s">
        <v>1598</v>
      </c>
    </row>
    <row r="2012" spans="1:12" x14ac:dyDescent="0.35">
      <c r="A2012" s="47">
        <v>1</v>
      </c>
      <c r="B2012" s="47">
        <v>3159</v>
      </c>
      <c r="C2012" s="47" t="s">
        <v>1021</v>
      </c>
      <c r="D2012" s="48">
        <v>45615</v>
      </c>
      <c r="E2012" s="48">
        <v>45615</v>
      </c>
      <c r="F2012" s="47">
        <v>1</v>
      </c>
      <c r="G2012" s="49">
        <v>0</v>
      </c>
      <c r="H2012" s="48">
        <v>45615</v>
      </c>
      <c r="I2012" s="47" t="s">
        <v>1601</v>
      </c>
      <c r="J2012" s="47" t="s">
        <v>1603</v>
      </c>
      <c r="K2012" s="47">
        <v>0</v>
      </c>
      <c r="L2012" s="47" t="s">
        <v>1598</v>
      </c>
    </row>
    <row r="2013" spans="1:12" x14ac:dyDescent="0.35">
      <c r="A2013" s="47">
        <v>1</v>
      </c>
      <c r="B2013" s="47">
        <v>3165</v>
      </c>
      <c r="C2013" s="47" t="s">
        <v>1025</v>
      </c>
      <c r="D2013" s="48">
        <v>45615</v>
      </c>
      <c r="E2013" s="48">
        <v>45615</v>
      </c>
      <c r="F2013" s="47">
        <v>1</v>
      </c>
      <c r="G2013" s="49">
        <v>0</v>
      </c>
      <c r="H2013" s="48">
        <v>45615</v>
      </c>
      <c r="I2013" s="47" t="s">
        <v>1601</v>
      </c>
      <c r="J2013" s="47" t="s">
        <v>1603</v>
      </c>
      <c r="K2013" s="47">
        <v>0</v>
      </c>
      <c r="L2013" s="47" t="s">
        <v>1598</v>
      </c>
    </row>
    <row r="2014" spans="1:12" x14ac:dyDescent="0.35">
      <c r="A2014" s="47">
        <v>1</v>
      </c>
      <c r="B2014" s="47">
        <v>3182</v>
      </c>
      <c r="C2014" s="47" t="s">
        <v>1043</v>
      </c>
      <c r="D2014" s="48">
        <v>45615</v>
      </c>
      <c r="E2014" s="48">
        <v>45615</v>
      </c>
      <c r="F2014" s="47">
        <v>1</v>
      </c>
      <c r="G2014" s="49">
        <v>0</v>
      </c>
      <c r="H2014" s="48">
        <v>45615</v>
      </c>
      <c r="I2014" s="47" t="s">
        <v>1601</v>
      </c>
      <c r="J2014" s="47" t="s">
        <v>1603</v>
      </c>
      <c r="K2014" s="47">
        <v>0</v>
      </c>
      <c r="L2014" s="47" t="s">
        <v>1598</v>
      </c>
    </row>
    <row r="2015" spans="1:12" x14ac:dyDescent="0.35">
      <c r="A2015" s="47">
        <v>1</v>
      </c>
      <c r="B2015" s="47">
        <v>1002</v>
      </c>
      <c r="C2015" s="47" t="s">
        <v>10</v>
      </c>
      <c r="D2015" s="48">
        <v>45615</v>
      </c>
      <c r="E2015" s="48">
        <v>45615</v>
      </c>
      <c r="F2015" s="47">
        <v>1</v>
      </c>
      <c r="G2015" s="49">
        <v>0</v>
      </c>
      <c r="H2015" s="48">
        <v>45615</v>
      </c>
      <c r="I2015" s="47" t="s">
        <v>1600</v>
      </c>
      <c r="J2015" s="47" t="s">
        <v>1603</v>
      </c>
      <c r="K2015" s="47">
        <v>0</v>
      </c>
      <c r="L2015" s="47" t="s">
        <v>1598</v>
      </c>
    </row>
    <row r="2016" spans="1:12" x14ac:dyDescent="0.35">
      <c r="A2016" s="47">
        <v>1</v>
      </c>
      <c r="B2016" s="47">
        <v>1012</v>
      </c>
      <c r="C2016" s="47" t="s">
        <v>21</v>
      </c>
      <c r="D2016" s="48">
        <v>45615</v>
      </c>
      <c r="E2016" s="48">
        <v>45615</v>
      </c>
      <c r="F2016" s="47">
        <v>1</v>
      </c>
      <c r="G2016" s="49">
        <v>0</v>
      </c>
      <c r="H2016" s="48">
        <v>45615</v>
      </c>
      <c r="I2016" s="47" t="s">
        <v>1600</v>
      </c>
      <c r="J2016" s="47" t="s">
        <v>1603</v>
      </c>
      <c r="K2016" s="47">
        <v>0</v>
      </c>
      <c r="L2016" s="47" t="s">
        <v>1598</v>
      </c>
    </row>
    <row r="2017" spans="1:12" x14ac:dyDescent="0.35">
      <c r="A2017" s="47">
        <v>1</v>
      </c>
      <c r="B2017" s="47">
        <v>1107</v>
      </c>
      <c r="C2017" s="47" t="s">
        <v>51</v>
      </c>
      <c r="D2017" s="48">
        <v>45615</v>
      </c>
      <c r="E2017" s="48">
        <v>45615</v>
      </c>
      <c r="F2017" s="47">
        <v>4</v>
      </c>
      <c r="G2017" s="49">
        <v>0</v>
      </c>
      <c r="H2017" s="48">
        <v>45618</v>
      </c>
      <c r="I2017" s="47" t="s">
        <v>1600</v>
      </c>
      <c r="J2017" s="47" t="s">
        <v>1603</v>
      </c>
      <c r="K2017" s="47">
        <v>0</v>
      </c>
      <c r="L2017" s="47" t="s">
        <v>1598</v>
      </c>
    </row>
    <row r="2018" spans="1:12" x14ac:dyDescent="0.35">
      <c r="A2018" s="47">
        <v>1</v>
      </c>
      <c r="B2018" s="47">
        <v>1115</v>
      </c>
      <c r="C2018" s="47" t="s">
        <v>61</v>
      </c>
      <c r="D2018" s="48">
        <v>45615</v>
      </c>
      <c r="E2018" s="48">
        <v>45615</v>
      </c>
      <c r="F2018" s="47">
        <v>1</v>
      </c>
      <c r="G2018" s="49">
        <v>0</v>
      </c>
      <c r="H2018" s="48">
        <v>45615</v>
      </c>
      <c r="I2018" s="47" t="s">
        <v>1600</v>
      </c>
      <c r="J2018" s="47" t="s">
        <v>1603</v>
      </c>
      <c r="K2018" s="47">
        <v>0</v>
      </c>
      <c r="L2018" s="47" t="s">
        <v>1598</v>
      </c>
    </row>
    <row r="2019" spans="1:12" x14ac:dyDescent="0.35">
      <c r="A2019" s="47">
        <v>1</v>
      </c>
      <c r="B2019" s="47">
        <v>1135</v>
      </c>
      <c r="C2019" s="47" t="s">
        <v>79</v>
      </c>
      <c r="D2019" s="48">
        <v>45617</v>
      </c>
      <c r="E2019" s="48">
        <v>45617</v>
      </c>
      <c r="F2019" s="47">
        <v>1</v>
      </c>
      <c r="G2019" s="49">
        <v>0</v>
      </c>
      <c r="H2019" s="48">
        <v>45617</v>
      </c>
      <c r="I2019" s="47" t="s">
        <v>1600</v>
      </c>
      <c r="J2019" s="47" t="s">
        <v>1603</v>
      </c>
      <c r="K2019" s="47">
        <v>0</v>
      </c>
      <c r="L2019" s="47" t="s">
        <v>1598</v>
      </c>
    </row>
    <row r="2020" spans="1:12" x14ac:dyDescent="0.35">
      <c r="A2020" s="47">
        <v>1</v>
      </c>
      <c r="B2020" s="47">
        <v>1142</v>
      </c>
      <c r="C2020" s="47" t="s">
        <v>87</v>
      </c>
      <c r="D2020" s="48">
        <v>45615</v>
      </c>
      <c r="E2020" s="48">
        <v>45615</v>
      </c>
      <c r="F2020" s="47">
        <v>1</v>
      </c>
      <c r="G2020" s="49">
        <v>0</v>
      </c>
      <c r="H2020" s="48">
        <v>45615</v>
      </c>
      <c r="I2020" s="47" t="s">
        <v>1600</v>
      </c>
      <c r="J2020" s="47" t="s">
        <v>1603</v>
      </c>
      <c r="K2020" s="47">
        <v>0</v>
      </c>
      <c r="L2020" s="47" t="s">
        <v>1598</v>
      </c>
    </row>
    <row r="2021" spans="1:12" x14ac:dyDescent="0.35">
      <c r="A2021" s="47">
        <v>1</v>
      </c>
      <c r="B2021" s="47">
        <v>1181</v>
      </c>
      <c r="C2021" s="47" t="s">
        <v>126</v>
      </c>
      <c r="D2021" s="48">
        <v>45615</v>
      </c>
      <c r="E2021" s="48">
        <v>45615</v>
      </c>
      <c r="F2021" s="47">
        <v>1</v>
      </c>
      <c r="G2021" s="49">
        <v>0</v>
      </c>
      <c r="H2021" s="48">
        <v>45615</v>
      </c>
      <c r="I2021" s="47" t="s">
        <v>1600</v>
      </c>
      <c r="J2021" s="47" t="s">
        <v>1603</v>
      </c>
      <c r="K2021" s="47">
        <v>0</v>
      </c>
      <c r="L2021" s="47" t="s">
        <v>1598</v>
      </c>
    </row>
    <row r="2022" spans="1:12" x14ac:dyDescent="0.35">
      <c r="A2022" s="47">
        <v>1</v>
      </c>
      <c r="B2022" s="47">
        <v>1205</v>
      </c>
      <c r="C2022" s="47" t="s">
        <v>158</v>
      </c>
      <c r="D2022" s="48">
        <v>45615</v>
      </c>
      <c r="E2022" s="48">
        <v>45615</v>
      </c>
      <c r="F2022" s="47">
        <v>1</v>
      </c>
      <c r="G2022" s="49">
        <v>0</v>
      </c>
      <c r="H2022" s="48">
        <v>45615</v>
      </c>
      <c r="I2022" s="47" t="s">
        <v>1600</v>
      </c>
      <c r="J2022" s="47" t="s">
        <v>1603</v>
      </c>
      <c r="K2022" s="47">
        <v>0</v>
      </c>
      <c r="L2022" s="47" t="s">
        <v>1598</v>
      </c>
    </row>
    <row r="2023" spans="1:12" x14ac:dyDescent="0.35">
      <c r="A2023" s="47">
        <v>1</v>
      </c>
      <c r="B2023" s="47">
        <v>1229</v>
      </c>
      <c r="C2023" s="47" t="s">
        <v>1394</v>
      </c>
      <c r="D2023" s="48">
        <v>45617</v>
      </c>
      <c r="E2023" s="48">
        <v>45617</v>
      </c>
      <c r="F2023" s="47">
        <v>1</v>
      </c>
      <c r="G2023" s="49">
        <v>0</v>
      </c>
      <c r="H2023" s="48">
        <v>45617</v>
      </c>
      <c r="I2023" s="47" t="s">
        <v>1600</v>
      </c>
      <c r="J2023" s="47" t="s">
        <v>1603</v>
      </c>
      <c r="K2023" s="47">
        <v>0</v>
      </c>
      <c r="L2023" s="47" t="s">
        <v>1598</v>
      </c>
    </row>
    <row r="2024" spans="1:12" x14ac:dyDescent="0.35">
      <c r="A2024" s="47">
        <v>1</v>
      </c>
      <c r="B2024" s="47">
        <v>1230</v>
      </c>
      <c r="C2024" s="47" t="s">
        <v>1395</v>
      </c>
      <c r="D2024" s="48">
        <v>45615</v>
      </c>
      <c r="E2024" s="48">
        <v>45615</v>
      </c>
      <c r="F2024" s="47">
        <v>3</v>
      </c>
      <c r="G2024" s="49">
        <v>0</v>
      </c>
      <c r="H2024" s="48">
        <v>45617</v>
      </c>
      <c r="I2024" s="47" t="s">
        <v>1600</v>
      </c>
      <c r="J2024" s="47" t="s">
        <v>1603</v>
      </c>
      <c r="K2024" s="47">
        <v>0</v>
      </c>
      <c r="L2024" s="47" t="s">
        <v>1598</v>
      </c>
    </row>
    <row r="2025" spans="1:12" x14ac:dyDescent="0.35">
      <c r="A2025" s="47">
        <v>1</v>
      </c>
      <c r="B2025" s="47">
        <v>1322</v>
      </c>
      <c r="C2025" s="47" t="s">
        <v>214</v>
      </c>
      <c r="D2025" s="48">
        <v>45615</v>
      </c>
      <c r="E2025" s="48">
        <v>45615</v>
      </c>
      <c r="F2025" s="47">
        <v>1</v>
      </c>
      <c r="G2025" s="49">
        <v>0</v>
      </c>
      <c r="H2025" s="48">
        <v>45615</v>
      </c>
      <c r="I2025" s="47" t="s">
        <v>1600</v>
      </c>
      <c r="J2025" s="47" t="s">
        <v>1603</v>
      </c>
      <c r="K2025" s="47">
        <v>0</v>
      </c>
      <c r="L2025" s="47" t="s">
        <v>1598</v>
      </c>
    </row>
    <row r="2026" spans="1:12" x14ac:dyDescent="0.35">
      <c r="A2026" s="47">
        <v>1</v>
      </c>
      <c r="B2026" s="47">
        <v>1331</v>
      </c>
      <c r="C2026" s="47" t="s">
        <v>222</v>
      </c>
      <c r="D2026" s="48">
        <v>45615</v>
      </c>
      <c r="E2026" s="48">
        <v>45615</v>
      </c>
      <c r="F2026" s="47">
        <v>1</v>
      </c>
      <c r="G2026" s="49">
        <v>0</v>
      </c>
      <c r="H2026" s="48">
        <v>45615</v>
      </c>
      <c r="I2026" s="47" t="s">
        <v>1600</v>
      </c>
      <c r="J2026" s="47" t="s">
        <v>1603</v>
      </c>
      <c r="K2026" s="47">
        <v>0</v>
      </c>
      <c r="L2026" s="47" t="s">
        <v>1598</v>
      </c>
    </row>
    <row r="2027" spans="1:12" x14ac:dyDescent="0.35">
      <c r="A2027" s="47">
        <v>1</v>
      </c>
      <c r="B2027" s="47">
        <v>1342</v>
      </c>
      <c r="C2027" s="47" t="s">
        <v>236</v>
      </c>
      <c r="D2027" s="48">
        <v>45615</v>
      </c>
      <c r="E2027" s="48">
        <v>45615</v>
      </c>
      <c r="F2027" s="47">
        <v>2</v>
      </c>
      <c r="G2027" s="49">
        <v>0</v>
      </c>
      <c r="H2027" s="48">
        <v>45616</v>
      </c>
      <c r="I2027" s="47" t="s">
        <v>1600</v>
      </c>
      <c r="J2027" s="47" t="s">
        <v>1603</v>
      </c>
      <c r="K2027" s="47">
        <v>0</v>
      </c>
      <c r="L2027" s="47" t="s">
        <v>1598</v>
      </c>
    </row>
    <row r="2028" spans="1:12" x14ac:dyDescent="0.35">
      <c r="A2028" s="47">
        <v>1</v>
      </c>
      <c r="B2028" s="47">
        <v>1427</v>
      </c>
      <c r="C2028" s="47" t="s">
        <v>270</v>
      </c>
      <c r="D2028" s="48">
        <v>45615</v>
      </c>
      <c r="E2028" s="48">
        <v>45615</v>
      </c>
      <c r="F2028" s="47">
        <v>1</v>
      </c>
      <c r="G2028" s="49">
        <v>0</v>
      </c>
      <c r="H2028" s="48">
        <v>45615</v>
      </c>
      <c r="I2028" s="47" t="s">
        <v>1600</v>
      </c>
      <c r="J2028" s="47" t="s">
        <v>1603</v>
      </c>
      <c r="K2028" s="47">
        <v>0</v>
      </c>
      <c r="L2028" s="47" t="s">
        <v>1598</v>
      </c>
    </row>
    <row r="2029" spans="1:12" x14ac:dyDescent="0.35">
      <c r="A2029" s="47">
        <v>1</v>
      </c>
      <c r="B2029" s="47">
        <v>3197</v>
      </c>
      <c r="C2029" s="47" t="s">
        <v>1055</v>
      </c>
      <c r="D2029" s="48">
        <v>45615</v>
      </c>
      <c r="E2029" s="48">
        <v>45615</v>
      </c>
      <c r="F2029" s="47">
        <v>1</v>
      </c>
      <c r="G2029" s="49">
        <v>0</v>
      </c>
      <c r="H2029" s="48">
        <v>45615</v>
      </c>
      <c r="I2029" s="47" t="s">
        <v>1600</v>
      </c>
      <c r="J2029" s="47" t="s">
        <v>1603</v>
      </c>
      <c r="K2029" s="47">
        <v>0</v>
      </c>
      <c r="L2029" s="47" t="s">
        <v>1598</v>
      </c>
    </row>
    <row r="2030" spans="1:12" x14ac:dyDescent="0.35">
      <c r="A2030" s="47">
        <v>1</v>
      </c>
      <c r="B2030" s="47">
        <v>2009</v>
      </c>
      <c r="C2030" s="47" t="s">
        <v>287</v>
      </c>
      <c r="D2030" s="48">
        <v>45626</v>
      </c>
      <c r="E2030" s="48">
        <v>45626</v>
      </c>
      <c r="F2030" s="47">
        <v>1</v>
      </c>
      <c r="G2030" s="49">
        <v>0</v>
      </c>
      <c r="H2030" s="48">
        <v>45626</v>
      </c>
      <c r="I2030" s="47" t="s">
        <v>1604</v>
      </c>
      <c r="J2030" s="47" t="s">
        <v>1599</v>
      </c>
      <c r="K2030" s="47">
        <v>0</v>
      </c>
      <c r="L2030" s="47" t="s">
        <v>1598</v>
      </c>
    </row>
    <row r="2031" spans="1:12" x14ac:dyDescent="0.35">
      <c r="A2031" s="47">
        <v>1</v>
      </c>
      <c r="B2031" s="47">
        <v>2371</v>
      </c>
      <c r="C2031" s="47" t="s">
        <v>619</v>
      </c>
      <c r="D2031" s="48">
        <v>45625</v>
      </c>
      <c r="E2031" s="48">
        <v>45625</v>
      </c>
      <c r="F2031" s="47">
        <v>1</v>
      </c>
      <c r="G2031" s="49">
        <v>0</v>
      </c>
      <c r="H2031" s="48">
        <v>45625</v>
      </c>
      <c r="I2031" s="47" t="s">
        <v>1604</v>
      </c>
      <c r="J2031" s="47" t="s">
        <v>1599</v>
      </c>
      <c r="K2031" s="47">
        <v>0</v>
      </c>
      <c r="L2031" s="47" t="s">
        <v>1598</v>
      </c>
    </row>
    <row r="2032" spans="1:12" x14ac:dyDescent="0.35">
      <c r="A2032" s="47">
        <v>1</v>
      </c>
      <c r="B2032" s="47">
        <v>2064</v>
      </c>
      <c r="C2032" s="47" t="s">
        <v>1605</v>
      </c>
      <c r="D2032" s="48">
        <v>45626</v>
      </c>
      <c r="E2032" s="48">
        <v>45626</v>
      </c>
      <c r="F2032" s="47">
        <v>1</v>
      </c>
      <c r="G2032" s="49">
        <v>0</v>
      </c>
      <c r="H2032" s="48">
        <v>45626</v>
      </c>
      <c r="I2032" s="47" t="s">
        <v>1601</v>
      </c>
      <c r="J2032" s="47" t="s">
        <v>1599</v>
      </c>
      <c r="K2032" s="47">
        <v>0</v>
      </c>
      <c r="L2032" s="47" t="s">
        <v>1598</v>
      </c>
    </row>
    <row r="2033" spans="1:12" x14ac:dyDescent="0.35">
      <c r="A2033" s="47">
        <v>1</v>
      </c>
      <c r="B2033" s="47">
        <v>2068</v>
      </c>
      <c r="C2033" s="47" t="s">
        <v>361</v>
      </c>
      <c r="D2033" s="48">
        <v>45626</v>
      </c>
      <c r="E2033" s="48">
        <v>45626</v>
      </c>
      <c r="F2033" s="47">
        <v>1</v>
      </c>
      <c r="G2033" s="49">
        <v>0</v>
      </c>
      <c r="H2033" s="48">
        <v>45626</v>
      </c>
      <c r="I2033" s="47" t="s">
        <v>1601</v>
      </c>
      <c r="J2033" s="47" t="s">
        <v>1599</v>
      </c>
      <c r="K2033" s="47">
        <v>0</v>
      </c>
      <c r="L2033" s="47" t="s">
        <v>1598</v>
      </c>
    </row>
    <row r="2034" spans="1:12" x14ac:dyDescent="0.35">
      <c r="A2034" s="47">
        <v>1</v>
      </c>
      <c r="B2034" s="47">
        <v>2083</v>
      </c>
      <c r="C2034" s="47" t="s">
        <v>374</v>
      </c>
      <c r="D2034" s="48">
        <v>45626</v>
      </c>
      <c r="E2034" s="48">
        <v>45626</v>
      </c>
      <c r="F2034" s="47">
        <v>1</v>
      </c>
      <c r="G2034" s="49">
        <v>0</v>
      </c>
      <c r="H2034" s="48">
        <v>45626</v>
      </c>
      <c r="I2034" s="47" t="s">
        <v>1601</v>
      </c>
      <c r="J2034" s="47" t="s">
        <v>1599</v>
      </c>
      <c r="K2034" s="47">
        <v>0</v>
      </c>
      <c r="L2034" s="47" t="s">
        <v>1598</v>
      </c>
    </row>
    <row r="2035" spans="1:12" x14ac:dyDescent="0.35">
      <c r="A2035" s="47">
        <v>1</v>
      </c>
      <c r="B2035" s="47">
        <v>2148</v>
      </c>
      <c r="C2035" s="47" t="s">
        <v>444</v>
      </c>
      <c r="D2035" s="48">
        <v>45626</v>
      </c>
      <c r="E2035" s="48">
        <v>45626</v>
      </c>
      <c r="F2035" s="47">
        <v>1</v>
      </c>
      <c r="G2035" s="49">
        <v>0</v>
      </c>
      <c r="H2035" s="48">
        <v>45626</v>
      </c>
      <c r="I2035" s="47" t="s">
        <v>1601</v>
      </c>
      <c r="J2035" s="47" t="s">
        <v>1599</v>
      </c>
      <c r="K2035" s="47">
        <v>0</v>
      </c>
      <c r="L2035" s="47" t="s">
        <v>1598</v>
      </c>
    </row>
    <row r="2036" spans="1:12" x14ac:dyDescent="0.35">
      <c r="A2036" s="47">
        <v>1</v>
      </c>
      <c r="B2036" s="47">
        <v>2154</v>
      </c>
      <c r="C2036" s="47" t="s">
        <v>451</v>
      </c>
      <c r="D2036" s="48">
        <v>45626</v>
      </c>
      <c r="E2036" s="48">
        <v>45626</v>
      </c>
      <c r="F2036" s="47">
        <v>1</v>
      </c>
      <c r="G2036" s="49">
        <v>0</v>
      </c>
      <c r="H2036" s="48">
        <v>45626</v>
      </c>
      <c r="I2036" s="47" t="s">
        <v>1601</v>
      </c>
      <c r="J2036" s="47" t="s">
        <v>1599</v>
      </c>
      <c r="K2036" s="47">
        <v>0</v>
      </c>
      <c r="L2036" s="47" t="s">
        <v>1598</v>
      </c>
    </row>
    <row r="2037" spans="1:12" x14ac:dyDescent="0.35">
      <c r="A2037" s="47">
        <v>1</v>
      </c>
      <c r="B2037" s="47">
        <v>2251</v>
      </c>
      <c r="C2037" s="47" t="s">
        <v>502</v>
      </c>
      <c r="D2037" s="48">
        <v>45626</v>
      </c>
      <c r="E2037" s="48">
        <v>45626</v>
      </c>
      <c r="F2037" s="47">
        <v>1</v>
      </c>
      <c r="G2037" s="49">
        <v>0</v>
      </c>
      <c r="H2037" s="48">
        <v>45626</v>
      </c>
      <c r="I2037" s="47" t="s">
        <v>1601</v>
      </c>
      <c r="J2037" s="47" t="s">
        <v>1599</v>
      </c>
      <c r="K2037" s="47">
        <v>0</v>
      </c>
      <c r="L2037" s="47" t="s">
        <v>1598</v>
      </c>
    </row>
    <row r="2038" spans="1:12" x14ac:dyDescent="0.35">
      <c r="A2038" s="47">
        <v>1</v>
      </c>
      <c r="B2038" s="47">
        <v>2259</v>
      </c>
      <c r="C2038" s="47" t="s">
        <v>513</v>
      </c>
      <c r="D2038" s="48">
        <v>45626</v>
      </c>
      <c r="E2038" s="48">
        <v>45626</v>
      </c>
      <c r="F2038" s="47">
        <v>1</v>
      </c>
      <c r="G2038" s="49">
        <v>0</v>
      </c>
      <c r="H2038" s="48">
        <v>45626</v>
      </c>
      <c r="I2038" s="47" t="s">
        <v>1601</v>
      </c>
      <c r="J2038" s="47" t="s">
        <v>1599</v>
      </c>
      <c r="K2038" s="47">
        <v>0</v>
      </c>
      <c r="L2038" s="47" t="s">
        <v>1598</v>
      </c>
    </row>
    <row r="2039" spans="1:12" x14ac:dyDescent="0.35">
      <c r="A2039" s="47">
        <v>1</v>
      </c>
      <c r="B2039" s="47">
        <v>2301</v>
      </c>
      <c r="C2039" s="47" t="s">
        <v>557</v>
      </c>
      <c r="D2039" s="48">
        <v>45626</v>
      </c>
      <c r="E2039" s="48">
        <v>45626</v>
      </c>
      <c r="F2039" s="47">
        <v>1</v>
      </c>
      <c r="G2039" s="49">
        <v>0</v>
      </c>
      <c r="H2039" s="48">
        <v>45626</v>
      </c>
      <c r="I2039" s="47" t="s">
        <v>1601</v>
      </c>
      <c r="J2039" s="47" t="s">
        <v>1599</v>
      </c>
      <c r="K2039" s="47">
        <v>0</v>
      </c>
      <c r="L2039" s="47" t="s">
        <v>1598</v>
      </c>
    </row>
    <row r="2040" spans="1:12" x14ac:dyDescent="0.35">
      <c r="A2040" s="47">
        <v>1</v>
      </c>
      <c r="B2040" s="47">
        <v>2303</v>
      </c>
      <c r="C2040" s="47" t="s">
        <v>558</v>
      </c>
      <c r="D2040" s="48">
        <v>45626</v>
      </c>
      <c r="E2040" s="48">
        <v>45626</v>
      </c>
      <c r="F2040" s="47">
        <v>1</v>
      </c>
      <c r="G2040" s="49">
        <v>0</v>
      </c>
      <c r="H2040" s="48">
        <v>45626</v>
      </c>
      <c r="I2040" s="47" t="s">
        <v>1601</v>
      </c>
      <c r="J2040" s="47" t="s">
        <v>1599</v>
      </c>
      <c r="K2040" s="47">
        <v>0</v>
      </c>
      <c r="L2040" s="47" t="s">
        <v>1598</v>
      </c>
    </row>
    <row r="2041" spans="1:12" x14ac:dyDescent="0.35">
      <c r="A2041" s="47">
        <v>1</v>
      </c>
      <c r="B2041" s="47">
        <v>2315</v>
      </c>
      <c r="C2041" s="47" t="s">
        <v>569</v>
      </c>
      <c r="D2041" s="48">
        <v>45626</v>
      </c>
      <c r="E2041" s="48">
        <v>45626</v>
      </c>
      <c r="F2041" s="47">
        <v>1</v>
      </c>
      <c r="G2041" s="49">
        <v>0</v>
      </c>
      <c r="H2041" s="48">
        <v>45626</v>
      </c>
      <c r="I2041" s="47" t="s">
        <v>1601</v>
      </c>
      <c r="J2041" s="47" t="s">
        <v>1599</v>
      </c>
      <c r="K2041" s="47">
        <v>0</v>
      </c>
      <c r="L2041" s="47" t="s">
        <v>1598</v>
      </c>
    </row>
    <row r="2042" spans="1:12" x14ac:dyDescent="0.35">
      <c r="A2042" s="47">
        <v>1</v>
      </c>
      <c r="B2042" s="47">
        <v>2320</v>
      </c>
      <c r="C2042" s="47" t="s">
        <v>575</v>
      </c>
      <c r="D2042" s="48">
        <v>45626</v>
      </c>
      <c r="E2042" s="48">
        <v>45626</v>
      </c>
      <c r="F2042" s="47">
        <v>1</v>
      </c>
      <c r="G2042" s="49">
        <v>0</v>
      </c>
      <c r="H2042" s="48">
        <v>45626</v>
      </c>
      <c r="I2042" s="47" t="s">
        <v>1601</v>
      </c>
      <c r="J2042" s="47" t="s">
        <v>1599</v>
      </c>
      <c r="K2042" s="47">
        <v>0</v>
      </c>
      <c r="L2042" s="47" t="s">
        <v>1598</v>
      </c>
    </row>
    <row r="2043" spans="1:12" x14ac:dyDescent="0.35">
      <c r="A2043" s="47">
        <v>1</v>
      </c>
      <c r="B2043" s="47">
        <v>2371</v>
      </c>
      <c r="C2043" s="47" t="s">
        <v>619</v>
      </c>
      <c r="D2043" s="48">
        <v>45626</v>
      </c>
      <c r="E2043" s="48">
        <v>45626</v>
      </c>
      <c r="F2043" s="47">
        <v>1</v>
      </c>
      <c r="G2043" s="49">
        <v>0</v>
      </c>
      <c r="H2043" s="48">
        <v>45626</v>
      </c>
      <c r="I2043" s="47" t="s">
        <v>1601</v>
      </c>
      <c r="J2043" s="47" t="s">
        <v>1599</v>
      </c>
      <c r="K2043" s="47">
        <v>0</v>
      </c>
      <c r="L2043" s="47" t="s">
        <v>1598</v>
      </c>
    </row>
    <row r="2044" spans="1:12" x14ac:dyDescent="0.35">
      <c r="A2044" s="47">
        <v>1</v>
      </c>
      <c r="B2044" s="47">
        <v>2376</v>
      </c>
      <c r="C2044" s="47" t="s">
        <v>624</v>
      </c>
      <c r="D2044" s="48">
        <v>45626</v>
      </c>
      <c r="E2044" s="48">
        <v>45626</v>
      </c>
      <c r="F2044" s="47">
        <v>1</v>
      </c>
      <c r="G2044" s="49">
        <v>0</v>
      </c>
      <c r="H2044" s="48">
        <v>45626</v>
      </c>
      <c r="I2044" s="47" t="s">
        <v>1601</v>
      </c>
      <c r="J2044" s="47" t="s">
        <v>1599</v>
      </c>
      <c r="K2044" s="47">
        <v>0</v>
      </c>
      <c r="L2044" s="47" t="s">
        <v>1598</v>
      </c>
    </row>
    <row r="2045" spans="1:12" x14ac:dyDescent="0.35">
      <c r="A2045" s="47">
        <v>1</v>
      </c>
      <c r="B2045" s="47">
        <v>2381</v>
      </c>
      <c r="C2045" s="47" t="s">
        <v>630</v>
      </c>
      <c r="D2045" s="48">
        <v>45626</v>
      </c>
      <c r="E2045" s="48">
        <v>45626</v>
      </c>
      <c r="F2045" s="47">
        <v>1</v>
      </c>
      <c r="G2045" s="49">
        <v>0</v>
      </c>
      <c r="H2045" s="48">
        <v>45626</v>
      </c>
      <c r="I2045" s="47" t="s">
        <v>1601</v>
      </c>
      <c r="J2045" s="47" t="s">
        <v>1599</v>
      </c>
      <c r="K2045" s="47">
        <v>0</v>
      </c>
      <c r="L2045" s="47" t="s">
        <v>1598</v>
      </c>
    </row>
    <row r="2046" spans="1:12" x14ac:dyDescent="0.35">
      <c r="A2046" s="47">
        <v>1</v>
      </c>
      <c r="B2046" s="47">
        <v>2387</v>
      </c>
      <c r="C2046" s="47" t="s">
        <v>636</v>
      </c>
      <c r="D2046" s="48">
        <v>45626</v>
      </c>
      <c r="E2046" s="48">
        <v>45626</v>
      </c>
      <c r="F2046" s="47">
        <v>1</v>
      </c>
      <c r="G2046" s="49">
        <v>0</v>
      </c>
      <c r="H2046" s="48">
        <v>45626</v>
      </c>
      <c r="I2046" s="47" t="s">
        <v>1601</v>
      </c>
      <c r="J2046" s="47" t="s">
        <v>1599</v>
      </c>
      <c r="K2046" s="47">
        <v>0</v>
      </c>
      <c r="L2046" s="47" t="s">
        <v>1598</v>
      </c>
    </row>
    <row r="2047" spans="1:12" x14ac:dyDescent="0.35">
      <c r="A2047" s="47">
        <v>1</v>
      </c>
      <c r="B2047" s="47">
        <v>2403</v>
      </c>
      <c r="C2047" s="47" t="s">
        <v>651</v>
      </c>
      <c r="D2047" s="48">
        <v>45626</v>
      </c>
      <c r="E2047" s="48">
        <v>45626</v>
      </c>
      <c r="F2047" s="47">
        <v>1</v>
      </c>
      <c r="G2047" s="49">
        <v>0</v>
      </c>
      <c r="H2047" s="48">
        <v>45626</v>
      </c>
      <c r="I2047" s="47" t="s">
        <v>1601</v>
      </c>
      <c r="J2047" s="47" t="s">
        <v>1599</v>
      </c>
      <c r="K2047" s="47">
        <v>0</v>
      </c>
      <c r="L2047" s="47" t="s">
        <v>1598</v>
      </c>
    </row>
    <row r="2048" spans="1:12" x14ac:dyDescent="0.35">
      <c r="A2048" s="47">
        <v>1</v>
      </c>
      <c r="B2048" s="47">
        <v>2785</v>
      </c>
      <c r="C2048" s="47" t="s">
        <v>891</v>
      </c>
      <c r="D2048" s="48">
        <v>45626</v>
      </c>
      <c r="E2048" s="48">
        <v>45626</v>
      </c>
      <c r="F2048" s="47">
        <v>1</v>
      </c>
      <c r="G2048" s="49">
        <v>0</v>
      </c>
      <c r="H2048" s="48">
        <v>45626</v>
      </c>
      <c r="I2048" s="47" t="s">
        <v>1601</v>
      </c>
      <c r="J2048" s="47" t="s">
        <v>1599</v>
      </c>
      <c r="K2048" s="47">
        <v>0</v>
      </c>
      <c r="L2048" s="47" t="s">
        <v>1598</v>
      </c>
    </row>
    <row r="2049" spans="1:12" x14ac:dyDescent="0.35">
      <c r="A2049" s="47">
        <v>1</v>
      </c>
      <c r="B2049" s="47">
        <v>2794</v>
      </c>
      <c r="C2049" s="47" t="s">
        <v>899</v>
      </c>
      <c r="D2049" s="48">
        <v>45626</v>
      </c>
      <c r="E2049" s="48">
        <v>45626</v>
      </c>
      <c r="F2049" s="47">
        <v>1</v>
      </c>
      <c r="G2049" s="49">
        <v>0</v>
      </c>
      <c r="H2049" s="48">
        <v>45626</v>
      </c>
      <c r="I2049" s="47" t="s">
        <v>1601</v>
      </c>
      <c r="J2049" s="47" t="s">
        <v>1599</v>
      </c>
      <c r="K2049" s="47">
        <v>0</v>
      </c>
      <c r="L2049" s="47" t="s">
        <v>1598</v>
      </c>
    </row>
    <row r="2050" spans="1:12" x14ac:dyDescent="0.35">
      <c r="A2050" s="47">
        <v>1</v>
      </c>
      <c r="B2050" s="47">
        <v>4139</v>
      </c>
      <c r="C2050" s="47" t="s">
        <v>1133</v>
      </c>
      <c r="D2050" s="48">
        <v>45626</v>
      </c>
      <c r="E2050" s="48">
        <v>45626</v>
      </c>
      <c r="F2050" s="47">
        <v>1</v>
      </c>
      <c r="G2050" s="49">
        <v>0</v>
      </c>
      <c r="H2050" s="48">
        <v>45626</v>
      </c>
      <c r="I2050" s="47" t="s">
        <v>1601</v>
      </c>
      <c r="J2050" s="47" t="s">
        <v>1599</v>
      </c>
      <c r="K2050" s="47">
        <v>0</v>
      </c>
      <c r="L2050" s="47" t="s">
        <v>1598</v>
      </c>
    </row>
    <row r="2051" spans="1:12" x14ac:dyDescent="0.35">
      <c r="A2051" s="47">
        <v>1</v>
      </c>
      <c r="B2051" s="47">
        <v>4146</v>
      </c>
      <c r="C2051" s="47" t="s">
        <v>1141</v>
      </c>
      <c r="D2051" s="48">
        <v>45626</v>
      </c>
      <c r="E2051" s="48">
        <v>45626</v>
      </c>
      <c r="F2051" s="47">
        <v>1</v>
      </c>
      <c r="G2051" s="49">
        <v>0</v>
      </c>
      <c r="H2051" s="48">
        <v>45626</v>
      </c>
      <c r="I2051" s="47" t="s">
        <v>1601</v>
      </c>
      <c r="J2051" s="47" t="s">
        <v>1599</v>
      </c>
      <c r="K2051" s="47">
        <v>0</v>
      </c>
      <c r="L2051" s="47" t="s">
        <v>1598</v>
      </c>
    </row>
    <row r="2052" spans="1:12" x14ac:dyDescent="0.35">
      <c r="A2052" s="47">
        <v>1</v>
      </c>
      <c r="B2052" s="47">
        <v>4208</v>
      </c>
      <c r="C2052" s="47" t="s">
        <v>1149</v>
      </c>
      <c r="D2052" s="48">
        <v>45626</v>
      </c>
      <c r="E2052" s="48">
        <v>45626</v>
      </c>
      <c r="F2052" s="47">
        <v>1</v>
      </c>
      <c r="G2052" s="49">
        <v>0</v>
      </c>
      <c r="H2052" s="48">
        <v>45626</v>
      </c>
      <c r="I2052" s="47" t="s">
        <v>1601</v>
      </c>
      <c r="J2052" s="47" t="s">
        <v>1599</v>
      </c>
      <c r="K2052" s="47">
        <v>0</v>
      </c>
      <c r="L2052" s="47" t="s">
        <v>1598</v>
      </c>
    </row>
    <row r="2053" spans="1:12" x14ac:dyDescent="0.35">
      <c r="A2053" s="47">
        <v>1</v>
      </c>
      <c r="B2053" s="47">
        <v>4209</v>
      </c>
      <c r="C2053" s="47" t="s">
        <v>1150</v>
      </c>
      <c r="D2053" s="48">
        <v>45626</v>
      </c>
      <c r="E2053" s="48">
        <v>45626</v>
      </c>
      <c r="F2053" s="47">
        <v>1</v>
      </c>
      <c r="G2053" s="49">
        <v>0</v>
      </c>
      <c r="H2053" s="48">
        <v>45626</v>
      </c>
      <c r="I2053" s="47" t="s">
        <v>1601</v>
      </c>
      <c r="J2053" s="47" t="s">
        <v>1599</v>
      </c>
      <c r="K2053" s="47">
        <v>0</v>
      </c>
      <c r="L2053" s="47" t="s">
        <v>1598</v>
      </c>
    </row>
    <row r="2054" spans="1:12" x14ac:dyDescent="0.35">
      <c r="A2054" s="47">
        <v>1</v>
      </c>
      <c r="B2054" s="47">
        <v>4239</v>
      </c>
      <c r="C2054" s="47" t="s">
        <v>1175</v>
      </c>
      <c r="D2054" s="48">
        <v>45626</v>
      </c>
      <c r="E2054" s="48">
        <v>45626</v>
      </c>
      <c r="F2054" s="47">
        <v>1</v>
      </c>
      <c r="G2054" s="49">
        <v>0</v>
      </c>
      <c r="H2054" s="48">
        <v>45626</v>
      </c>
      <c r="I2054" s="47" t="s">
        <v>1601</v>
      </c>
      <c r="J2054" s="47" t="s">
        <v>1599</v>
      </c>
      <c r="K2054" s="47">
        <v>0</v>
      </c>
      <c r="L2054" s="47" t="s">
        <v>1598</v>
      </c>
    </row>
    <row r="2055" spans="1:12" x14ac:dyDescent="0.35">
      <c r="A2055" s="47">
        <v>1</v>
      </c>
      <c r="B2055" s="47">
        <v>4277</v>
      </c>
      <c r="C2055" s="47" t="s">
        <v>1184</v>
      </c>
      <c r="D2055" s="48">
        <v>45626</v>
      </c>
      <c r="E2055" s="48">
        <v>45626</v>
      </c>
      <c r="F2055" s="47">
        <v>1</v>
      </c>
      <c r="G2055" s="49">
        <v>0</v>
      </c>
      <c r="H2055" s="48">
        <v>45626</v>
      </c>
      <c r="I2055" s="47" t="s">
        <v>1601</v>
      </c>
      <c r="J2055" s="47" t="s">
        <v>1599</v>
      </c>
      <c r="K2055" s="47">
        <v>0</v>
      </c>
      <c r="L2055" s="47" t="s">
        <v>1598</v>
      </c>
    </row>
    <row r="2056" spans="1:12" x14ac:dyDescent="0.35">
      <c r="A2056" s="47">
        <v>1</v>
      </c>
      <c r="B2056" s="47">
        <v>4494</v>
      </c>
      <c r="C2056" s="47" t="s">
        <v>1205</v>
      </c>
      <c r="D2056" s="48">
        <v>45626</v>
      </c>
      <c r="E2056" s="48">
        <v>45626</v>
      </c>
      <c r="F2056" s="47">
        <v>1</v>
      </c>
      <c r="G2056" s="49">
        <v>0</v>
      </c>
      <c r="H2056" s="48">
        <v>45626</v>
      </c>
      <c r="I2056" s="47" t="s">
        <v>1601</v>
      </c>
      <c r="J2056" s="47" t="s">
        <v>1599</v>
      </c>
      <c r="K2056" s="47">
        <v>0</v>
      </c>
      <c r="L2056" s="47" t="s">
        <v>1598</v>
      </c>
    </row>
    <row r="2057" spans="1:12" x14ac:dyDescent="0.35">
      <c r="A2057" s="47">
        <v>1</v>
      </c>
      <c r="B2057" s="47">
        <v>2061</v>
      </c>
      <c r="C2057" s="47" t="s">
        <v>351</v>
      </c>
      <c r="D2057" s="48">
        <v>45626</v>
      </c>
      <c r="E2057" s="48">
        <v>45626</v>
      </c>
      <c r="F2057" s="47">
        <v>1</v>
      </c>
      <c r="G2057" s="49">
        <v>0</v>
      </c>
      <c r="H2057" s="48">
        <v>45626</v>
      </c>
      <c r="I2057" s="47" t="s">
        <v>1600</v>
      </c>
      <c r="J2057" s="47" t="s">
        <v>1599</v>
      </c>
      <c r="K2057" s="47">
        <v>0</v>
      </c>
      <c r="L2057" s="47" t="s">
        <v>1598</v>
      </c>
    </row>
    <row r="2058" spans="1:12" x14ac:dyDescent="0.35">
      <c r="A2058" s="47">
        <v>1</v>
      </c>
      <c r="B2058" s="47">
        <v>2063</v>
      </c>
      <c r="C2058" s="47" t="s">
        <v>355</v>
      </c>
      <c r="D2058" s="48">
        <v>45626</v>
      </c>
      <c r="E2058" s="48">
        <v>45626</v>
      </c>
      <c r="F2058" s="47">
        <v>1</v>
      </c>
      <c r="G2058" s="49">
        <v>0</v>
      </c>
      <c r="H2058" s="48">
        <v>45626</v>
      </c>
      <c r="I2058" s="47" t="s">
        <v>1600</v>
      </c>
      <c r="J2058" s="47" t="s">
        <v>1599</v>
      </c>
      <c r="K2058" s="47">
        <v>0</v>
      </c>
      <c r="L2058" s="47" t="s">
        <v>1598</v>
      </c>
    </row>
    <row r="2059" spans="1:12" x14ac:dyDescent="0.35">
      <c r="A2059" s="47">
        <v>1</v>
      </c>
      <c r="B2059" s="47">
        <v>2066</v>
      </c>
      <c r="C2059" s="47" t="s">
        <v>358</v>
      </c>
      <c r="D2059" s="48">
        <v>45626</v>
      </c>
      <c r="E2059" s="48">
        <v>45626</v>
      </c>
      <c r="F2059" s="47">
        <v>1</v>
      </c>
      <c r="G2059" s="49">
        <v>0</v>
      </c>
      <c r="H2059" s="48">
        <v>45626</v>
      </c>
      <c r="I2059" s="47" t="s">
        <v>1600</v>
      </c>
      <c r="J2059" s="47" t="s">
        <v>1599</v>
      </c>
      <c r="K2059" s="47">
        <v>0</v>
      </c>
      <c r="L2059" s="47" t="s">
        <v>1598</v>
      </c>
    </row>
    <row r="2060" spans="1:12" x14ac:dyDescent="0.35">
      <c r="A2060" s="47">
        <v>1</v>
      </c>
      <c r="B2060" s="47">
        <v>2089</v>
      </c>
      <c r="C2060" s="47" t="s">
        <v>383</v>
      </c>
      <c r="D2060" s="48">
        <v>45626</v>
      </c>
      <c r="E2060" s="48">
        <v>45626</v>
      </c>
      <c r="F2060" s="47">
        <v>1</v>
      </c>
      <c r="G2060" s="49">
        <v>0</v>
      </c>
      <c r="H2060" s="48">
        <v>45626</v>
      </c>
      <c r="I2060" s="47" t="s">
        <v>1600</v>
      </c>
      <c r="J2060" s="47" t="s">
        <v>1599</v>
      </c>
      <c r="K2060" s="47">
        <v>0</v>
      </c>
      <c r="L2060" s="47" t="s">
        <v>1598</v>
      </c>
    </row>
    <row r="2061" spans="1:12" x14ac:dyDescent="0.35">
      <c r="A2061" s="47">
        <v>1</v>
      </c>
      <c r="B2061" s="47">
        <v>2118</v>
      </c>
      <c r="C2061" s="47" t="s">
        <v>413</v>
      </c>
      <c r="D2061" s="48">
        <v>45626</v>
      </c>
      <c r="E2061" s="48">
        <v>45626</v>
      </c>
      <c r="F2061" s="47">
        <v>1</v>
      </c>
      <c r="G2061" s="49">
        <v>0</v>
      </c>
      <c r="H2061" s="48">
        <v>45626</v>
      </c>
      <c r="I2061" s="47" t="s">
        <v>1600</v>
      </c>
      <c r="J2061" s="47" t="s">
        <v>1599</v>
      </c>
      <c r="K2061" s="47">
        <v>0</v>
      </c>
      <c r="L2061" s="47" t="s">
        <v>1598</v>
      </c>
    </row>
    <row r="2062" spans="1:12" x14ac:dyDescent="0.35">
      <c r="A2062" s="47">
        <v>1</v>
      </c>
      <c r="B2062" s="47">
        <v>2170</v>
      </c>
      <c r="C2062" s="47" t="s">
        <v>470</v>
      </c>
      <c r="D2062" s="48">
        <v>45626</v>
      </c>
      <c r="E2062" s="48">
        <v>45626</v>
      </c>
      <c r="F2062" s="47">
        <v>1</v>
      </c>
      <c r="G2062" s="49">
        <v>0</v>
      </c>
      <c r="H2062" s="48">
        <v>45626</v>
      </c>
      <c r="I2062" s="47" t="s">
        <v>1600</v>
      </c>
      <c r="J2062" s="47" t="s">
        <v>1599</v>
      </c>
      <c r="K2062" s="47">
        <v>0</v>
      </c>
      <c r="L2062" s="47" t="s">
        <v>1598</v>
      </c>
    </row>
    <row r="2063" spans="1:12" x14ac:dyDescent="0.35">
      <c r="A2063" s="47">
        <v>1</v>
      </c>
      <c r="B2063" s="47">
        <v>2172</v>
      </c>
      <c r="C2063" s="47" t="s">
        <v>472</v>
      </c>
      <c r="D2063" s="48">
        <v>45626</v>
      </c>
      <c r="E2063" s="48">
        <v>45626</v>
      </c>
      <c r="F2063" s="47">
        <v>1</v>
      </c>
      <c r="G2063" s="49">
        <v>0</v>
      </c>
      <c r="H2063" s="48">
        <v>45626</v>
      </c>
      <c r="I2063" s="47" t="s">
        <v>1600</v>
      </c>
      <c r="J2063" s="47" t="s">
        <v>1599</v>
      </c>
      <c r="K2063" s="47">
        <v>0</v>
      </c>
      <c r="L2063" s="47" t="s">
        <v>1598</v>
      </c>
    </row>
    <row r="2064" spans="1:12" x14ac:dyDescent="0.35">
      <c r="A2064" s="47">
        <v>1</v>
      </c>
      <c r="B2064" s="47">
        <v>2283</v>
      </c>
      <c r="C2064" s="47" t="s">
        <v>539</v>
      </c>
      <c r="D2064" s="48">
        <v>45626</v>
      </c>
      <c r="E2064" s="48">
        <v>45626</v>
      </c>
      <c r="F2064" s="47">
        <v>1</v>
      </c>
      <c r="G2064" s="49">
        <v>0</v>
      </c>
      <c r="H2064" s="48">
        <v>45626</v>
      </c>
      <c r="I2064" s="47" t="s">
        <v>1600</v>
      </c>
      <c r="J2064" s="47" t="s">
        <v>1599</v>
      </c>
      <c r="K2064" s="47">
        <v>0</v>
      </c>
      <c r="L2064" s="47" t="s">
        <v>1598</v>
      </c>
    </row>
    <row r="2065" spans="1:12" x14ac:dyDescent="0.35">
      <c r="A2065" s="47">
        <v>1</v>
      </c>
      <c r="B2065" s="47">
        <v>2318</v>
      </c>
      <c r="C2065" s="47" t="s">
        <v>572</v>
      </c>
      <c r="D2065" s="48">
        <v>45626</v>
      </c>
      <c r="E2065" s="48">
        <v>45626</v>
      </c>
      <c r="F2065" s="47">
        <v>1</v>
      </c>
      <c r="G2065" s="49">
        <v>0</v>
      </c>
      <c r="H2065" s="48">
        <v>45626</v>
      </c>
      <c r="I2065" s="47" t="s">
        <v>1600</v>
      </c>
      <c r="J2065" s="47" t="s">
        <v>1599</v>
      </c>
      <c r="K2065" s="47">
        <v>0</v>
      </c>
      <c r="L2065" s="47" t="s">
        <v>1598</v>
      </c>
    </row>
    <row r="2066" spans="1:12" x14ac:dyDescent="0.35">
      <c r="A2066" s="47">
        <v>1</v>
      </c>
      <c r="B2066" s="47">
        <v>2351</v>
      </c>
      <c r="C2066" s="47" t="s">
        <v>600</v>
      </c>
      <c r="D2066" s="48">
        <v>45626</v>
      </c>
      <c r="E2066" s="48">
        <v>45626</v>
      </c>
      <c r="F2066" s="47">
        <v>1</v>
      </c>
      <c r="G2066" s="49">
        <v>0</v>
      </c>
      <c r="H2066" s="48">
        <v>45626</v>
      </c>
      <c r="I2066" s="47" t="s">
        <v>1600</v>
      </c>
      <c r="J2066" s="47" t="s">
        <v>1599</v>
      </c>
      <c r="K2066" s="47">
        <v>0</v>
      </c>
      <c r="L2066" s="47" t="s">
        <v>1598</v>
      </c>
    </row>
    <row r="2067" spans="1:12" x14ac:dyDescent="0.35">
      <c r="A2067" s="47">
        <v>1</v>
      </c>
      <c r="B2067" s="47">
        <v>2358</v>
      </c>
      <c r="C2067" s="47" t="s">
        <v>606</v>
      </c>
      <c r="D2067" s="48">
        <v>45626</v>
      </c>
      <c r="E2067" s="48">
        <v>45626</v>
      </c>
      <c r="F2067" s="47">
        <v>1</v>
      </c>
      <c r="G2067" s="49">
        <v>0</v>
      </c>
      <c r="H2067" s="48">
        <v>45626</v>
      </c>
      <c r="I2067" s="47" t="s">
        <v>1600</v>
      </c>
      <c r="J2067" s="47" t="s">
        <v>1599</v>
      </c>
      <c r="K2067" s="47">
        <v>0</v>
      </c>
      <c r="L2067" s="47" t="s">
        <v>1598</v>
      </c>
    </row>
    <row r="2068" spans="1:12" x14ac:dyDescent="0.35">
      <c r="A2068" s="47">
        <v>1</v>
      </c>
      <c r="B2068" s="47">
        <v>2540</v>
      </c>
      <c r="C2068" s="47" t="s">
        <v>727</v>
      </c>
      <c r="D2068" s="48">
        <v>45626</v>
      </c>
      <c r="E2068" s="48">
        <v>45626</v>
      </c>
      <c r="F2068" s="47">
        <v>1</v>
      </c>
      <c r="G2068" s="49">
        <v>0</v>
      </c>
      <c r="H2068" s="48">
        <v>45626</v>
      </c>
      <c r="I2068" s="47" t="s">
        <v>1600</v>
      </c>
      <c r="J2068" s="47" t="s">
        <v>1599</v>
      </c>
      <c r="K2068" s="47">
        <v>0</v>
      </c>
      <c r="L2068" s="47" t="s">
        <v>1598</v>
      </c>
    </row>
    <row r="2069" spans="1:12" x14ac:dyDescent="0.35">
      <c r="A2069" s="47">
        <v>1</v>
      </c>
      <c r="B2069" s="47">
        <v>2572</v>
      </c>
      <c r="C2069" s="47" t="s">
        <v>774</v>
      </c>
      <c r="D2069" s="48">
        <v>45626</v>
      </c>
      <c r="E2069" s="48">
        <v>45626</v>
      </c>
      <c r="F2069" s="47">
        <v>1</v>
      </c>
      <c r="G2069" s="49">
        <v>0</v>
      </c>
      <c r="H2069" s="48">
        <v>45626</v>
      </c>
      <c r="I2069" s="47" t="s">
        <v>1600</v>
      </c>
      <c r="J2069" s="47" t="s">
        <v>1599</v>
      </c>
      <c r="K2069" s="47">
        <v>0</v>
      </c>
      <c r="L2069" s="47" t="s">
        <v>1598</v>
      </c>
    </row>
    <row r="2070" spans="1:12" x14ac:dyDescent="0.35">
      <c r="A2070" s="47">
        <v>1</v>
      </c>
      <c r="B2070" s="47">
        <v>2804</v>
      </c>
      <c r="C2070" s="47" t="s">
        <v>1456</v>
      </c>
      <c r="D2070" s="48">
        <v>45626</v>
      </c>
      <c r="E2070" s="48">
        <v>45626</v>
      </c>
      <c r="F2070" s="47">
        <v>1</v>
      </c>
      <c r="G2070" s="49">
        <v>0</v>
      </c>
      <c r="H2070" s="48">
        <v>45626</v>
      </c>
      <c r="I2070" s="47" t="s">
        <v>1600</v>
      </c>
      <c r="J2070" s="47" t="s">
        <v>1599</v>
      </c>
      <c r="K2070" s="47">
        <v>0</v>
      </c>
      <c r="L2070" s="47" t="s">
        <v>1598</v>
      </c>
    </row>
    <row r="2071" spans="1:12" x14ac:dyDescent="0.35">
      <c r="A2071" s="47">
        <v>1</v>
      </c>
      <c r="B2071" s="47">
        <v>2360</v>
      </c>
      <c r="C2071" s="47" t="s">
        <v>608</v>
      </c>
      <c r="D2071" s="48">
        <v>45625</v>
      </c>
      <c r="E2071" s="48">
        <v>45625</v>
      </c>
      <c r="F2071" s="47">
        <v>2</v>
      </c>
      <c r="G2071" s="49">
        <v>0</v>
      </c>
      <c r="H2071" s="48">
        <v>45626</v>
      </c>
      <c r="I2071" s="47" t="s">
        <v>1600</v>
      </c>
      <c r="J2071" s="47" t="s">
        <v>1599</v>
      </c>
      <c r="K2071" s="47">
        <v>0</v>
      </c>
      <c r="L2071" s="47" t="s">
        <v>1598</v>
      </c>
    </row>
    <row r="2072" spans="1:12" x14ac:dyDescent="0.35">
      <c r="A2072" s="47">
        <v>1</v>
      </c>
      <c r="B2072" s="47">
        <v>4224</v>
      </c>
      <c r="C2072" s="47" t="s">
        <v>1164</v>
      </c>
      <c r="D2072" s="48">
        <v>45625</v>
      </c>
      <c r="E2072" s="48">
        <v>45625</v>
      </c>
      <c r="F2072" s="47">
        <v>2</v>
      </c>
      <c r="G2072" s="49">
        <v>0</v>
      </c>
      <c r="H2072" s="48">
        <v>45626</v>
      </c>
      <c r="I2072" s="47" t="s">
        <v>1600</v>
      </c>
      <c r="J2072" s="47" t="s">
        <v>1599</v>
      </c>
      <c r="K2072" s="47">
        <v>0</v>
      </c>
      <c r="L2072" s="47" t="s">
        <v>1598</v>
      </c>
    </row>
    <row r="2073" spans="1:12" x14ac:dyDescent="0.35">
      <c r="A2073" s="47">
        <v>1</v>
      </c>
      <c r="B2073" s="47">
        <v>2586</v>
      </c>
      <c r="C2073" s="47" t="s">
        <v>791</v>
      </c>
      <c r="D2073" s="48">
        <v>45623</v>
      </c>
      <c r="E2073" s="48">
        <v>45623</v>
      </c>
      <c r="F2073" s="47">
        <v>4</v>
      </c>
      <c r="G2073" s="49">
        <v>0</v>
      </c>
      <c r="H2073" s="48">
        <v>45626</v>
      </c>
      <c r="I2073" s="47" t="s">
        <v>1600</v>
      </c>
      <c r="J2073" s="47" t="s">
        <v>1599</v>
      </c>
      <c r="K2073" s="47">
        <v>0</v>
      </c>
      <c r="L2073" s="47" t="s">
        <v>1598</v>
      </c>
    </row>
    <row r="2074" spans="1:12" x14ac:dyDescent="0.35">
      <c r="A2074" s="47">
        <v>1</v>
      </c>
      <c r="B2074" s="47">
        <v>4119</v>
      </c>
      <c r="C2074" s="47" t="s">
        <v>1116</v>
      </c>
      <c r="D2074" s="48">
        <v>45622</v>
      </c>
      <c r="E2074" s="48">
        <v>45622</v>
      </c>
      <c r="F2074" s="47">
        <v>5</v>
      </c>
      <c r="G2074" s="49">
        <v>0</v>
      </c>
      <c r="H2074" s="48">
        <v>45626</v>
      </c>
      <c r="I2074" s="47" t="s">
        <v>1600</v>
      </c>
      <c r="J2074" s="47" t="s">
        <v>1599</v>
      </c>
      <c r="K2074" s="47">
        <v>0</v>
      </c>
      <c r="L2074" s="47" t="s">
        <v>1598</v>
      </c>
    </row>
    <row r="2075" spans="1:12" x14ac:dyDescent="0.35">
      <c r="A2075" s="47">
        <v>1</v>
      </c>
      <c r="B2075" s="47">
        <v>1314</v>
      </c>
      <c r="C2075" s="47" t="s">
        <v>204</v>
      </c>
      <c r="D2075" s="48">
        <v>45628</v>
      </c>
      <c r="E2075" s="48">
        <v>45628</v>
      </c>
      <c r="F2075" s="47">
        <v>1</v>
      </c>
      <c r="G2075" s="49">
        <v>0</v>
      </c>
      <c r="H2075" s="48">
        <v>45628</v>
      </c>
      <c r="I2075" s="47" t="s">
        <v>1604</v>
      </c>
      <c r="J2075" s="47" t="s">
        <v>1603</v>
      </c>
      <c r="K2075" s="47">
        <v>0</v>
      </c>
      <c r="L2075" s="47" t="s">
        <v>1598</v>
      </c>
    </row>
    <row r="2076" spans="1:12" x14ac:dyDescent="0.35">
      <c r="A2076" s="47">
        <v>1</v>
      </c>
      <c r="B2076" s="47">
        <v>1016</v>
      </c>
      <c r="C2076" s="47" t="s">
        <v>26</v>
      </c>
      <c r="D2076" s="48">
        <v>45628</v>
      </c>
      <c r="E2076" s="48">
        <v>45628</v>
      </c>
      <c r="F2076" s="47">
        <v>1</v>
      </c>
      <c r="G2076" s="49">
        <v>0</v>
      </c>
      <c r="H2076" s="48">
        <v>45628</v>
      </c>
      <c r="I2076" s="47" t="s">
        <v>1601</v>
      </c>
      <c r="J2076" s="47" t="s">
        <v>1603</v>
      </c>
      <c r="K2076" s="47">
        <v>0</v>
      </c>
      <c r="L2076" s="47" t="s">
        <v>1598</v>
      </c>
    </row>
    <row r="2077" spans="1:12" x14ac:dyDescent="0.35">
      <c r="A2077" s="47">
        <v>1</v>
      </c>
      <c r="B2077" s="47">
        <v>1110</v>
      </c>
      <c r="C2077" s="47" t="s">
        <v>57</v>
      </c>
      <c r="D2077" s="48">
        <v>45628</v>
      </c>
      <c r="E2077" s="48">
        <v>45628</v>
      </c>
      <c r="F2077" s="47">
        <v>1</v>
      </c>
      <c r="G2077" s="49">
        <v>0</v>
      </c>
      <c r="H2077" s="48">
        <v>45628</v>
      </c>
      <c r="I2077" s="47" t="s">
        <v>1601</v>
      </c>
      <c r="J2077" s="47" t="s">
        <v>1603</v>
      </c>
      <c r="K2077" s="47">
        <v>0</v>
      </c>
      <c r="L2077" s="47" t="s">
        <v>1598</v>
      </c>
    </row>
    <row r="2078" spans="1:12" x14ac:dyDescent="0.35">
      <c r="A2078" s="47">
        <v>1</v>
      </c>
      <c r="B2078" s="47">
        <v>1322</v>
      </c>
      <c r="C2078" s="47" t="s">
        <v>214</v>
      </c>
      <c r="D2078" s="48">
        <v>45628</v>
      </c>
      <c r="E2078" s="48">
        <v>45628</v>
      </c>
      <c r="F2078" s="47">
        <v>1</v>
      </c>
      <c r="G2078" s="49">
        <v>0</v>
      </c>
      <c r="H2078" s="48">
        <v>45628</v>
      </c>
      <c r="I2078" s="47" t="s">
        <v>1601</v>
      </c>
      <c r="J2078" s="47" t="s">
        <v>1603</v>
      </c>
      <c r="K2078" s="47">
        <v>0</v>
      </c>
      <c r="L2078" s="47" t="s">
        <v>1598</v>
      </c>
    </row>
    <row r="2079" spans="1:12" x14ac:dyDescent="0.35">
      <c r="A2079" s="47">
        <v>1</v>
      </c>
      <c r="B2079" s="47">
        <v>1419</v>
      </c>
      <c r="C2079" s="47" t="s">
        <v>261</v>
      </c>
      <c r="D2079" s="48">
        <v>45628</v>
      </c>
      <c r="E2079" s="48">
        <v>45628</v>
      </c>
      <c r="F2079" s="47">
        <v>1</v>
      </c>
      <c r="G2079" s="49">
        <v>0</v>
      </c>
      <c r="H2079" s="48">
        <v>45628</v>
      </c>
      <c r="I2079" s="47" t="s">
        <v>1601</v>
      </c>
      <c r="J2079" s="47" t="s">
        <v>1603</v>
      </c>
      <c r="K2079" s="47">
        <v>0</v>
      </c>
      <c r="L2079" s="47" t="s">
        <v>1598</v>
      </c>
    </row>
    <row r="2080" spans="1:12" x14ac:dyDescent="0.35">
      <c r="A2080" s="47">
        <v>1</v>
      </c>
      <c r="B2080" s="47">
        <v>3135</v>
      </c>
      <c r="C2080" s="47" t="s">
        <v>999</v>
      </c>
      <c r="D2080" s="48">
        <v>45628</v>
      </c>
      <c r="E2080" s="48">
        <v>45628</v>
      </c>
      <c r="F2080" s="47">
        <v>1</v>
      </c>
      <c r="G2080" s="49">
        <v>0</v>
      </c>
      <c r="H2080" s="48">
        <v>45628</v>
      </c>
      <c r="I2080" s="47" t="s">
        <v>1601</v>
      </c>
      <c r="J2080" s="47" t="s">
        <v>1603</v>
      </c>
      <c r="K2080" s="47">
        <v>0</v>
      </c>
      <c r="L2080" s="47" t="s">
        <v>1598</v>
      </c>
    </row>
    <row r="2081" spans="1:12" x14ac:dyDescent="0.35">
      <c r="A2081" s="47">
        <v>1</v>
      </c>
      <c r="B2081" s="47">
        <v>3144</v>
      </c>
      <c r="C2081" s="47" t="s">
        <v>1009</v>
      </c>
      <c r="D2081" s="48">
        <v>45628</v>
      </c>
      <c r="E2081" s="48">
        <v>45628</v>
      </c>
      <c r="F2081" s="47">
        <v>1</v>
      </c>
      <c r="G2081" s="49">
        <v>0</v>
      </c>
      <c r="H2081" s="48">
        <v>45628</v>
      </c>
      <c r="I2081" s="47" t="s">
        <v>1601</v>
      </c>
      <c r="J2081" s="47" t="s">
        <v>1603</v>
      </c>
      <c r="K2081" s="47">
        <v>0</v>
      </c>
      <c r="L2081" s="47" t="s">
        <v>1598</v>
      </c>
    </row>
    <row r="2082" spans="1:12" x14ac:dyDescent="0.35">
      <c r="A2082" s="47">
        <v>1</v>
      </c>
      <c r="B2082" s="47">
        <v>1128</v>
      </c>
      <c r="C2082" s="47" t="s">
        <v>73</v>
      </c>
      <c r="D2082" s="48">
        <v>45628</v>
      </c>
      <c r="E2082" s="48">
        <v>45628</v>
      </c>
      <c r="F2082" s="47">
        <v>1</v>
      </c>
      <c r="G2082" s="49">
        <v>0</v>
      </c>
      <c r="H2082" s="48">
        <v>45628</v>
      </c>
      <c r="I2082" s="47" t="s">
        <v>1600</v>
      </c>
      <c r="J2082" s="47" t="s">
        <v>1603</v>
      </c>
      <c r="K2082" s="47">
        <v>0</v>
      </c>
      <c r="L2082" s="47" t="s">
        <v>1598</v>
      </c>
    </row>
    <row r="2083" spans="1:12" x14ac:dyDescent="0.35">
      <c r="A2083" s="47">
        <v>1</v>
      </c>
      <c r="B2083" s="47">
        <v>1171</v>
      </c>
      <c r="C2083" s="47" t="s">
        <v>116</v>
      </c>
      <c r="D2083" s="48">
        <v>45628</v>
      </c>
      <c r="E2083" s="48">
        <v>45628</v>
      </c>
      <c r="F2083" s="47">
        <v>1</v>
      </c>
      <c r="G2083" s="49">
        <v>0</v>
      </c>
      <c r="H2083" s="48">
        <v>45628</v>
      </c>
      <c r="I2083" s="47" t="s">
        <v>1600</v>
      </c>
      <c r="J2083" s="47" t="s">
        <v>1603</v>
      </c>
      <c r="K2083" s="47">
        <v>0</v>
      </c>
      <c r="L2083" s="47" t="s">
        <v>1598</v>
      </c>
    </row>
    <row r="2084" spans="1:12" x14ac:dyDescent="0.35">
      <c r="A2084" s="47">
        <v>1</v>
      </c>
      <c r="B2084" s="47">
        <v>1181</v>
      </c>
      <c r="C2084" s="47" t="s">
        <v>126</v>
      </c>
      <c r="D2084" s="48">
        <v>45628</v>
      </c>
      <c r="E2084" s="48">
        <v>45628</v>
      </c>
      <c r="F2084" s="47">
        <v>1</v>
      </c>
      <c r="G2084" s="49">
        <v>0</v>
      </c>
      <c r="H2084" s="48">
        <v>45628</v>
      </c>
      <c r="I2084" s="47" t="s">
        <v>1600</v>
      </c>
      <c r="J2084" s="47" t="s">
        <v>1603</v>
      </c>
      <c r="K2084" s="47">
        <v>0</v>
      </c>
      <c r="L2084" s="47" t="s">
        <v>1598</v>
      </c>
    </row>
    <row r="2085" spans="1:12" x14ac:dyDescent="0.35">
      <c r="A2085" s="47">
        <v>1</v>
      </c>
      <c r="B2085" s="47">
        <v>1185</v>
      </c>
      <c r="C2085" s="47" t="s">
        <v>131</v>
      </c>
      <c r="D2085" s="48">
        <v>45628</v>
      </c>
      <c r="E2085" s="48">
        <v>45628</v>
      </c>
      <c r="F2085" s="47">
        <v>4</v>
      </c>
      <c r="G2085" s="49">
        <v>0</v>
      </c>
      <c r="H2085" s="48">
        <v>45631</v>
      </c>
      <c r="I2085" s="47" t="s">
        <v>1600</v>
      </c>
      <c r="J2085" s="47" t="s">
        <v>1603</v>
      </c>
      <c r="K2085" s="47">
        <v>0</v>
      </c>
      <c r="L2085" s="47" t="s">
        <v>1598</v>
      </c>
    </row>
    <row r="2086" spans="1:12" x14ac:dyDescent="0.35">
      <c r="A2086" s="47">
        <v>1</v>
      </c>
      <c r="B2086" s="47">
        <v>1236</v>
      </c>
      <c r="C2086" s="47" t="s">
        <v>1401</v>
      </c>
      <c r="D2086" s="48">
        <v>45628</v>
      </c>
      <c r="E2086" s="48">
        <v>45628</v>
      </c>
      <c r="F2086" s="47">
        <v>4</v>
      </c>
      <c r="G2086" s="49">
        <v>0</v>
      </c>
      <c r="H2086" s="48">
        <v>45631</v>
      </c>
      <c r="I2086" s="47" t="s">
        <v>1600</v>
      </c>
      <c r="J2086" s="47" t="s">
        <v>1603</v>
      </c>
      <c r="K2086" s="47">
        <v>0</v>
      </c>
      <c r="L2086" s="47" t="s">
        <v>1598</v>
      </c>
    </row>
    <row r="2087" spans="1:12" x14ac:dyDescent="0.35">
      <c r="A2087" s="47">
        <v>1</v>
      </c>
      <c r="B2087" s="47">
        <v>1402</v>
      </c>
      <c r="C2087" s="47" t="s">
        <v>244</v>
      </c>
      <c r="D2087" s="48">
        <v>45628</v>
      </c>
      <c r="E2087" s="48">
        <v>45628</v>
      </c>
      <c r="F2087" s="47">
        <v>1</v>
      </c>
      <c r="G2087" s="49">
        <v>0</v>
      </c>
      <c r="H2087" s="48">
        <v>45628</v>
      </c>
      <c r="I2087" s="47" t="s">
        <v>1600</v>
      </c>
      <c r="J2087" s="47" t="s">
        <v>1603</v>
      </c>
      <c r="K2087" s="47">
        <v>0</v>
      </c>
      <c r="L2087" s="47" t="s">
        <v>1598</v>
      </c>
    </row>
    <row r="2088" spans="1:12" x14ac:dyDescent="0.35">
      <c r="A2088" s="47">
        <v>1</v>
      </c>
      <c r="B2088" s="47">
        <v>1425</v>
      </c>
      <c r="C2088" s="47" t="s">
        <v>267</v>
      </c>
      <c r="D2088" s="48">
        <v>45628</v>
      </c>
      <c r="E2088" s="48">
        <v>45628</v>
      </c>
      <c r="F2088" s="47">
        <v>1</v>
      </c>
      <c r="G2088" s="49">
        <v>0</v>
      </c>
      <c r="H2088" s="48">
        <v>45628</v>
      </c>
      <c r="I2088" s="47" t="s">
        <v>1600</v>
      </c>
      <c r="J2088" s="47" t="s">
        <v>1603</v>
      </c>
      <c r="K2088" s="47">
        <v>0</v>
      </c>
      <c r="L2088" s="47" t="s">
        <v>1598</v>
      </c>
    </row>
    <row r="2089" spans="1:12" x14ac:dyDescent="0.35">
      <c r="A2089" s="47">
        <v>1</v>
      </c>
      <c r="B2089" s="47">
        <v>3001</v>
      </c>
      <c r="C2089" s="47" t="s">
        <v>906</v>
      </c>
      <c r="D2089" s="48">
        <v>45628</v>
      </c>
      <c r="E2089" s="48">
        <v>45628</v>
      </c>
      <c r="F2089" s="47">
        <v>1</v>
      </c>
      <c r="G2089" s="49">
        <v>0</v>
      </c>
      <c r="H2089" s="48">
        <v>45628</v>
      </c>
      <c r="I2089" s="47" t="s">
        <v>1600</v>
      </c>
      <c r="J2089" s="47" t="s">
        <v>1603</v>
      </c>
      <c r="K2089" s="47">
        <v>0</v>
      </c>
      <c r="L2089" s="47" t="s">
        <v>1598</v>
      </c>
    </row>
    <row r="2090" spans="1:12" x14ac:dyDescent="0.35">
      <c r="A2090" s="47">
        <v>1</v>
      </c>
      <c r="B2090" s="47">
        <v>3003</v>
      </c>
      <c r="C2090" s="47" t="s">
        <v>911</v>
      </c>
      <c r="D2090" s="48">
        <v>45628</v>
      </c>
      <c r="E2090" s="48">
        <v>45628</v>
      </c>
      <c r="F2090" s="47">
        <v>1</v>
      </c>
      <c r="G2090" s="49">
        <v>0</v>
      </c>
      <c r="H2090" s="48">
        <v>45628</v>
      </c>
      <c r="I2090" s="47" t="s">
        <v>1600</v>
      </c>
      <c r="J2090" s="47" t="s">
        <v>1603</v>
      </c>
      <c r="K2090" s="47">
        <v>0</v>
      </c>
      <c r="L2090" s="47" t="s">
        <v>1598</v>
      </c>
    </row>
    <row r="2091" spans="1:12" x14ac:dyDescent="0.35">
      <c r="A2091" s="47">
        <v>1</v>
      </c>
      <c r="B2091" s="47">
        <v>3005</v>
      </c>
      <c r="C2091" s="47" t="s">
        <v>916</v>
      </c>
      <c r="D2091" s="48">
        <v>45628</v>
      </c>
      <c r="E2091" s="48">
        <v>45628</v>
      </c>
      <c r="F2091" s="47">
        <v>4</v>
      </c>
      <c r="G2091" s="49">
        <v>0</v>
      </c>
      <c r="H2091" s="48">
        <v>45631</v>
      </c>
      <c r="I2091" s="47" t="s">
        <v>1600</v>
      </c>
      <c r="J2091" s="47" t="s">
        <v>1603</v>
      </c>
      <c r="K2091" s="47">
        <v>0</v>
      </c>
      <c r="L2091" s="47" t="s">
        <v>1598</v>
      </c>
    </row>
    <row r="2092" spans="1:12" x14ac:dyDescent="0.35">
      <c r="A2092" s="47">
        <v>1</v>
      </c>
      <c r="B2092" s="47">
        <v>3016</v>
      </c>
      <c r="C2092" s="47" t="s">
        <v>938</v>
      </c>
      <c r="D2092" s="48">
        <v>45628</v>
      </c>
      <c r="E2092" s="48">
        <v>45628</v>
      </c>
      <c r="F2092" s="47">
        <v>3</v>
      </c>
      <c r="G2092" s="49">
        <v>0</v>
      </c>
      <c r="H2092" s="48">
        <v>45630</v>
      </c>
      <c r="I2092" s="47" t="s">
        <v>1600</v>
      </c>
      <c r="J2092" s="47" t="s">
        <v>1603</v>
      </c>
      <c r="K2092" s="47">
        <v>0</v>
      </c>
      <c r="L2092" s="47" t="s">
        <v>1598</v>
      </c>
    </row>
    <row r="2093" spans="1:12" x14ac:dyDescent="0.35">
      <c r="A2093" s="47">
        <v>1</v>
      </c>
      <c r="B2093" s="47">
        <v>3020</v>
      </c>
      <c r="C2093" s="47" t="s">
        <v>943</v>
      </c>
      <c r="D2093" s="48">
        <v>45628</v>
      </c>
      <c r="E2093" s="48">
        <v>45628</v>
      </c>
      <c r="F2093" s="47">
        <v>2</v>
      </c>
      <c r="G2093" s="49">
        <v>0</v>
      </c>
      <c r="H2093" s="48">
        <v>45629</v>
      </c>
      <c r="I2093" s="47" t="s">
        <v>1600</v>
      </c>
      <c r="J2093" s="47" t="s">
        <v>1603</v>
      </c>
      <c r="K2093" s="47">
        <v>0</v>
      </c>
      <c r="L2093" s="47" t="s">
        <v>1598</v>
      </c>
    </row>
    <row r="2094" spans="1:12" x14ac:dyDescent="0.35">
      <c r="A2094" s="47">
        <v>1</v>
      </c>
      <c r="B2094" s="47">
        <v>3109</v>
      </c>
      <c r="C2094" s="47" t="s">
        <v>961</v>
      </c>
      <c r="D2094" s="48">
        <v>45628</v>
      </c>
      <c r="E2094" s="48">
        <v>45628</v>
      </c>
      <c r="F2094" s="47">
        <v>1</v>
      </c>
      <c r="G2094" s="49">
        <v>0</v>
      </c>
      <c r="H2094" s="48">
        <v>45628</v>
      </c>
      <c r="I2094" s="47" t="s">
        <v>1600</v>
      </c>
      <c r="J2094" s="47" t="s">
        <v>1603</v>
      </c>
      <c r="K2094" s="47">
        <v>0</v>
      </c>
      <c r="L2094" s="47" t="s">
        <v>1598</v>
      </c>
    </row>
    <row r="2095" spans="1:12" x14ac:dyDescent="0.35">
      <c r="A2095" s="47">
        <v>1</v>
      </c>
      <c r="B2095" s="47">
        <v>3112</v>
      </c>
      <c r="C2095" s="47" t="s">
        <v>967</v>
      </c>
      <c r="D2095" s="48">
        <v>45628</v>
      </c>
      <c r="E2095" s="48">
        <v>45628</v>
      </c>
      <c r="F2095" s="47">
        <v>3</v>
      </c>
      <c r="G2095" s="49">
        <v>0</v>
      </c>
      <c r="H2095" s="48">
        <v>45630</v>
      </c>
      <c r="I2095" s="47" t="s">
        <v>1600</v>
      </c>
      <c r="J2095" s="47" t="s">
        <v>1603</v>
      </c>
      <c r="K2095" s="47">
        <v>0</v>
      </c>
      <c r="L2095" s="47" t="s">
        <v>1598</v>
      </c>
    </row>
    <row r="2096" spans="1:12" x14ac:dyDescent="0.35">
      <c r="A2096" s="47">
        <v>1</v>
      </c>
      <c r="B2096" s="47">
        <v>3116</v>
      </c>
      <c r="C2096" s="47" t="s">
        <v>972</v>
      </c>
      <c r="D2096" s="48">
        <v>45628</v>
      </c>
      <c r="E2096" s="48">
        <v>45628</v>
      </c>
      <c r="F2096" s="47">
        <v>1</v>
      </c>
      <c r="G2096" s="49">
        <v>0</v>
      </c>
      <c r="H2096" s="48">
        <v>45628</v>
      </c>
      <c r="I2096" s="47" t="s">
        <v>1600</v>
      </c>
      <c r="J2096" s="47" t="s">
        <v>1603</v>
      </c>
      <c r="K2096" s="47">
        <v>0</v>
      </c>
      <c r="L2096" s="47" t="s">
        <v>1598</v>
      </c>
    </row>
    <row r="2097" spans="1:12" x14ac:dyDescent="0.35">
      <c r="A2097" s="47">
        <v>1</v>
      </c>
      <c r="B2097" s="47">
        <v>3117</v>
      </c>
      <c r="C2097" s="47" t="s">
        <v>974</v>
      </c>
      <c r="D2097" s="48">
        <v>45628</v>
      </c>
      <c r="E2097" s="48">
        <v>45628</v>
      </c>
      <c r="F2097" s="47">
        <v>1</v>
      </c>
      <c r="G2097" s="49">
        <v>0</v>
      </c>
      <c r="H2097" s="48">
        <v>45628</v>
      </c>
      <c r="I2097" s="47" t="s">
        <v>1600</v>
      </c>
      <c r="J2097" s="47" t="s">
        <v>1603</v>
      </c>
      <c r="K2097" s="47">
        <v>0</v>
      </c>
      <c r="L2097" s="47" t="s">
        <v>1598</v>
      </c>
    </row>
    <row r="2098" spans="1:12" x14ac:dyDescent="0.35">
      <c r="A2098" s="47">
        <v>1</v>
      </c>
      <c r="B2098" s="47">
        <v>3123</v>
      </c>
      <c r="C2098" s="47" t="s">
        <v>979</v>
      </c>
      <c r="D2098" s="48">
        <v>45628</v>
      </c>
      <c r="E2098" s="48">
        <v>45628</v>
      </c>
      <c r="F2098" s="47">
        <v>2</v>
      </c>
      <c r="G2098" s="49">
        <v>0</v>
      </c>
      <c r="H2098" s="48">
        <v>45629</v>
      </c>
      <c r="I2098" s="47" t="s">
        <v>1600</v>
      </c>
      <c r="J2098" s="47" t="s">
        <v>1603</v>
      </c>
      <c r="K2098" s="47">
        <v>0</v>
      </c>
      <c r="L2098" s="47" t="s">
        <v>1598</v>
      </c>
    </row>
    <row r="2099" spans="1:12" x14ac:dyDescent="0.35">
      <c r="A2099" s="47">
        <v>1</v>
      </c>
      <c r="B2099" s="47">
        <v>3126</v>
      </c>
      <c r="C2099" s="47" t="s">
        <v>986</v>
      </c>
      <c r="D2099" s="48">
        <v>45628</v>
      </c>
      <c r="E2099" s="48">
        <v>45628</v>
      </c>
      <c r="F2099" s="47">
        <v>2</v>
      </c>
      <c r="G2099" s="49">
        <v>0</v>
      </c>
      <c r="H2099" s="48">
        <v>45629</v>
      </c>
      <c r="I2099" s="47" t="s">
        <v>1600</v>
      </c>
      <c r="J2099" s="47" t="s">
        <v>1603</v>
      </c>
      <c r="K2099" s="47">
        <v>0</v>
      </c>
      <c r="L2099" s="47" t="s">
        <v>1598</v>
      </c>
    </row>
    <row r="2100" spans="1:12" x14ac:dyDescent="0.35">
      <c r="A2100" s="47">
        <v>1</v>
      </c>
      <c r="B2100" s="47">
        <v>3128</v>
      </c>
      <c r="C2100" s="47" t="s">
        <v>989</v>
      </c>
      <c r="D2100" s="48">
        <v>45628</v>
      </c>
      <c r="E2100" s="48">
        <v>45628</v>
      </c>
      <c r="F2100" s="47">
        <v>1</v>
      </c>
      <c r="G2100" s="49">
        <v>0</v>
      </c>
      <c r="H2100" s="48">
        <v>45628</v>
      </c>
      <c r="I2100" s="47" t="s">
        <v>1600</v>
      </c>
      <c r="J2100" s="47" t="s">
        <v>1603</v>
      </c>
      <c r="K2100" s="47">
        <v>0</v>
      </c>
      <c r="L2100" s="47" t="s">
        <v>1598</v>
      </c>
    </row>
    <row r="2101" spans="1:12" x14ac:dyDescent="0.35">
      <c r="A2101" s="47">
        <v>1</v>
      </c>
      <c r="B2101" s="47">
        <v>3132</v>
      </c>
      <c r="C2101" s="47" t="s">
        <v>996</v>
      </c>
      <c r="D2101" s="48">
        <v>45628</v>
      </c>
      <c r="E2101" s="48">
        <v>45628</v>
      </c>
      <c r="F2101" s="47">
        <v>2</v>
      </c>
      <c r="G2101" s="49">
        <v>0</v>
      </c>
      <c r="H2101" s="48">
        <v>45629</v>
      </c>
      <c r="I2101" s="47" t="s">
        <v>1600</v>
      </c>
      <c r="J2101" s="47" t="s">
        <v>1603</v>
      </c>
      <c r="K2101" s="47">
        <v>0</v>
      </c>
      <c r="L2101" s="47" t="s">
        <v>1598</v>
      </c>
    </row>
    <row r="2102" spans="1:12" x14ac:dyDescent="0.35">
      <c r="A2102" s="47">
        <v>1</v>
      </c>
      <c r="B2102" s="47">
        <v>3140</v>
      </c>
      <c r="C2102" s="47" t="s">
        <v>1005</v>
      </c>
      <c r="D2102" s="48">
        <v>45628</v>
      </c>
      <c r="E2102" s="48">
        <v>45628</v>
      </c>
      <c r="F2102" s="47">
        <v>1</v>
      </c>
      <c r="G2102" s="49">
        <v>0</v>
      </c>
      <c r="H2102" s="48">
        <v>45628</v>
      </c>
      <c r="I2102" s="47" t="s">
        <v>1600</v>
      </c>
      <c r="J2102" s="47" t="s">
        <v>1603</v>
      </c>
      <c r="K2102" s="47">
        <v>0</v>
      </c>
      <c r="L2102" s="47" t="s">
        <v>1598</v>
      </c>
    </row>
    <row r="2103" spans="1:12" x14ac:dyDescent="0.35">
      <c r="A2103" s="47">
        <v>1</v>
      </c>
      <c r="B2103" s="47">
        <v>3141</v>
      </c>
      <c r="C2103" s="47" t="s">
        <v>1006</v>
      </c>
      <c r="D2103" s="48">
        <v>45628</v>
      </c>
      <c r="E2103" s="48">
        <v>45628</v>
      </c>
      <c r="F2103" s="47">
        <v>2</v>
      </c>
      <c r="G2103" s="49">
        <v>0</v>
      </c>
      <c r="H2103" s="48">
        <v>45629</v>
      </c>
      <c r="I2103" s="47" t="s">
        <v>1600</v>
      </c>
      <c r="J2103" s="47" t="s">
        <v>1603</v>
      </c>
      <c r="K2103" s="47">
        <v>0</v>
      </c>
      <c r="L2103" s="47" t="s">
        <v>1598</v>
      </c>
    </row>
    <row r="2104" spans="1:12" x14ac:dyDescent="0.35">
      <c r="A2104" s="47">
        <v>1</v>
      </c>
      <c r="B2104" s="47">
        <v>3145</v>
      </c>
      <c r="C2104" s="47" t="s">
        <v>1010</v>
      </c>
      <c r="D2104" s="48">
        <v>45628</v>
      </c>
      <c r="E2104" s="48">
        <v>45628</v>
      </c>
      <c r="F2104" s="47">
        <v>2</v>
      </c>
      <c r="G2104" s="49">
        <v>0</v>
      </c>
      <c r="H2104" s="48">
        <v>45629</v>
      </c>
      <c r="I2104" s="47" t="s">
        <v>1600</v>
      </c>
      <c r="J2104" s="47" t="s">
        <v>1603</v>
      </c>
      <c r="K2104" s="47">
        <v>0</v>
      </c>
      <c r="L2104" s="47" t="s">
        <v>1598</v>
      </c>
    </row>
    <row r="2105" spans="1:12" x14ac:dyDescent="0.35">
      <c r="A2105" s="47">
        <v>1</v>
      </c>
      <c r="B2105" s="47">
        <v>3147</v>
      </c>
      <c r="C2105" s="47" t="s">
        <v>1011</v>
      </c>
      <c r="D2105" s="48">
        <v>45628</v>
      </c>
      <c r="E2105" s="48">
        <v>45628</v>
      </c>
      <c r="F2105" s="47">
        <v>3</v>
      </c>
      <c r="G2105" s="49">
        <v>0</v>
      </c>
      <c r="H2105" s="48">
        <v>45630</v>
      </c>
      <c r="I2105" s="47" t="s">
        <v>1600</v>
      </c>
      <c r="J2105" s="47" t="s">
        <v>1603</v>
      </c>
      <c r="K2105" s="47">
        <v>0</v>
      </c>
      <c r="L2105" s="47" t="s">
        <v>1598</v>
      </c>
    </row>
    <row r="2106" spans="1:12" x14ac:dyDescent="0.35">
      <c r="A2106" s="47">
        <v>1</v>
      </c>
      <c r="B2106" s="47">
        <v>3148</v>
      </c>
      <c r="C2106" s="47" t="s">
        <v>1012</v>
      </c>
      <c r="D2106" s="48">
        <v>45628</v>
      </c>
      <c r="E2106" s="48">
        <v>45628</v>
      </c>
      <c r="F2106" s="47">
        <v>1</v>
      </c>
      <c r="G2106" s="49">
        <v>0</v>
      </c>
      <c r="H2106" s="48">
        <v>45628</v>
      </c>
      <c r="I2106" s="47" t="s">
        <v>1600</v>
      </c>
      <c r="J2106" s="47" t="s">
        <v>1603</v>
      </c>
      <c r="K2106" s="47">
        <v>0</v>
      </c>
      <c r="L2106" s="47" t="s">
        <v>1598</v>
      </c>
    </row>
    <row r="2107" spans="1:12" x14ac:dyDescent="0.35">
      <c r="A2107" s="47">
        <v>1</v>
      </c>
      <c r="B2107" s="47">
        <v>3150</v>
      </c>
      <c r="C2107" s="47" t="s">
        <v>1013</v>
      </c>
      <c r="D2107" s="48">
        <v>45628</v>
      </c>
      <c r="E2107" s="48">
        <v>45628</v>
      </c>
      <c r="F2107" s="47">
        <v>1</v>
      </c>
      <c r="G2107" s="49">
        <v>0</v>
      </c>
      <c r="H2107" s="48">
        <v>45628</v>
      </c>
      <c r="I2107" s="47" t="s">
        <v>1600</v>
      </c>
      <c r="J2107" s="47" t="s">
        <v>1603</v>
      </c>
      <c r="K2107" s="47">
        <v>0</v>
      </c>
      <c r="L2107" s="47" t="s">
        <v>1598</v>
      </c>
    </row>
    <row r="2108" spans="1:12" x14ac:dyDescent="0.35">
      <c r="A2108" s="47">
        <v>1</v>
      </c>
      <c r="B2108" s="47">
        <v>3152</v>
      </c>
      <c r="C2108" s="47" t="s">
        <v>1014</v>
      </c>
      <c r="D2108" s="48">
        <v>45628</v>
      </c>
      <c r="E2108" s="48">
        <v>45628</v>
      </c>
      <c r="F2108" s="47">
        <v>4</v>
      </c>
      <c r="G2108" s="49">
        <v>0</v>
      </c>
      <c r="H2108" s="48">
        <v>45631</v>
      </c>
      <c r="I2108" s="47" t="s">
        <v>1600</v>
      </c>
      <c r="J2108" s="47" t="s">
        <v>1603</v>
      </c>
      <c r="K2108" s="47">
        <v>0</v>
      </c>
      <c r="L2108" s="47" t="s">
        <v>1598</v>
      </c>
    </row>
    <row r="2109" spans="1:12" x14ac:dyDescent="0.35">
      <c r="A2109" s="47">
        <v>1</v>
      </c>
      <c r="B2109" s="47">
        <v>3155</v>
      </c>
      <c r="C2109" s="47" t="s">
        <v>1018</v>
      </c>
      <c r="D2109" s="48">
        <v>45628</v>
      </c>
      <c r="E2109" s="48">
        <v>45628</v>
      </c>
      <c r="F2109" s="47">
        <v>1</v>
      </c>
      <c r="G2109" s="49">
        <v>0</v>
      </c>
      <c r="H2109" s="48">
        <v>45628</v>
      </c>
      <c r="I2109" s="47" t="s">
        <v>1600</v>
      </c>
      <c r="J2109" s="47" t="s">
        <v>1603</v>
      </c>
      <c r="K2109" s="47">
        <v>0</v>
      </c>
      <c r="L2109" s="47" t="s">
        <v>1598</v>
      </c>
    </row>
    <row r="2110" spans="1:12" x14ac:dyDescent="0.35">
      <c r="A2110" s="47">
        <v>1</v>
      </c>
      <c r="B2110" s="47">
        <v>3156</v>
      </c>
      <c r="C2110" s="47" t="s">
        <v>1019</v>
      </c>
      <c r="D2110" s="48">
        <v>45628</v>
      </c>
      <c r="E2110" s="48">
        <v>45628</v>
      </c>
      <c r="F2110" s="47">
        <v>4</v>
      </c>
      <c r="G2110" s="49">
        <v>0</v>
      </c>
      <c r="H2110" s="48">
        <v>45631</v>
      </c>
      <c r="I2110" s="47" t="s">
        <v>1600</v>
      </c>
      <c r="J2110" s="47" t="s">
        <v>1603</v>
      </c>
      <c r="K2110" s="47">
        <v>0</v>
      </c>
      <c r="L2110" s="47" t="s">
        <v>1598</v>
      </c>
    </row>
    <row r="2111" spans="1:12" x14ac:dyDescent="0.35">
      <c r="A2111" s="47">
        <v>1</v>
      </c>
      <c r="B2111" s="47">
        <v>3162</v>
      </c>
      <c r="C2111" s="47" t="s">
        <v>1023</v>
      </c>
      <c r="D2111" s="48">
        <v>45628</v>
      </c>
      <c r="E2111" s="48">
        <v>45628</v>
      </c>
      <c r="F2111" s="47">
        <v>2</v>
      </c>
      <c r="G2111" s="49">
        <v>0</v>
      </c>
      <c r="H2111" s="48">
        <v>45629</v>
      </c>
      <c r="I2111" s="47" t="s">
        <v>1600</v>
      </c>
      <c r="J2111" s="47" t="s">
        <v>1603</v>
      </c>
      <c r="K2111" s="47">
        <v>0</v>
      </c>
      <c r="L2111" s="47" t="s">
        <v>1598</v>
      </c>
    </row>
    <row r="2112" spans="1:12" x14ac:dyDescent="0.35">
      <c r="A2112" s="47">
        <v>1</v>
      </c>
      <c r="B2112" s="47">
        <v>3164</v>
      </c>
      <c r="C2112" s="47" t="s">
        <v>1024</v>
      </c>
      <c r="D2112" s="48">
        <v>45628</v>
      </c>
      <c r="E2112" s="48">
        <v>45628</v>
      </c>
      <c r="F2112" s="47">
        <v>3</v>
      </c>
      <c r="G2112" s="49">
        <v>0</v>
      </c>
      <c r="H2112" s="48">
        <v>45630</v>
      </c>
      <c r="I2112" s="47" t="s">
        <v>1600</v>
      </c>
      <c r="J2112" s="47" t="s">
        <v>1603</v>
      </c>
      <c r="K2112" s="47">
        <v>0</v>
      </c>
      <c r="L2112" s="47" t="s">
        <v>1598</v>
      </c>
    </row>
    <row r="2113" spans="1:12" x14ac:dyDescent="0.35">
      <c r="A2113" s="47">
        <v>1</v>
      </c>
      <c r="B2113" s="47">
        <v>3165</v>
      </c>
      <c r="C2113" s="47" t="s">
        <v>1025</v>
      </c>
      <c r="D2113" s="48">
        <v>45628</v>
      </c>
      <c r="E2113" s="48">
        <v>45628</v>
      </c>
      <c r="F2113" s="47">
        <v>1</v>
      </c>
      <c r="G2113" s="49">
        <v>0</v>
      </c>
      <c r="H2113" s="48">
        <v>45628</v>
      </c>
      <c r="I2113" s="47" t="s">
        <v>1600</v>
      </c>
      <c r="J2113" s="47" t="s">
        <v>1603</v>
      </c>
      <c r="K2113" s="47">
        <v>0</v>
      </c>
      <c r="L2113" s="47" t="s">
        <v>1598</v>
      </c>
    </row>
    <row r="2114" spans="1:12" x14ac:dyDescent="0.35">
      <c r="A2114" s="47">
        <v>1</v>
      </c>
      <c r="B2114" s="47">
        <v>3169</v>
      </c>
      <c r="C2114" s="47" t="s">
        <v>1029</v>
      </c>
      <c r="D2114" s="48">
        <v>45628</v>
      </c>
      <c r="E2114" s="48">
        <v>45628</v>
      </c>
      <c r="F2114" s="47">
        <v>1</v>
      </c>
      <c r="G2114" s="49">
        <v>0</v>
      </c>
      <c r="H2114" s="48">
        <v>45628</v>
      </c>
      <c r="I2114" s="47" t="s">
        <v>1600</v>
      </c>
      <c r="J2114" s="47" t="s">
        <v>1603</v>
      </c>
      <c r="K2114" s="47">
        <v>0</v>
      </c>
      <c r="L2114" s="47" t="s">
        <v>1598</v>
      </c>
    </row>
    <row r="2115" spans="1:12" x14ac:dyDescent="0.35">
      <c r="A2115" s="47">
        <v>1</v>
      </c>
      <c r="B2115" s="47">
        <v>3173</v>
      </c>
      <c r="C2115" s="47" t="s">
        <v>1032</v>
      </c>
      <c r="D2115" s="48">
        <v>45628</v>
      </c>
      <c r="E2115" s="48">
        <v>45628</v>
      </c>
      <c r="F2115" s="47">
        <v>4</v>
      </c>
      <c r="G2115" s="49">
        <v>0</v>
      </c>
      <c r="H2115" s="48">
        <v>45631</v>
      </c>
      <c r="I2115" s="47" t="s">
        <v>1600</v>
      </c>
      <c r="J2115" s="47" t="s">
        <v>1603</v>
      </c>
      <c r="K2115" s="47">
        <v>0</v>
      </c>
      <c r="L2115" s="47" t="s">
        <v>1598</v>
      </c>
    </row>
    <row r="2116" spans="1:12" x14ac:dyDescent="0.35">
      <c r="A2116" s="47">
        <v>1</v>
      </c>
      <c r="B2116" s="47">
        <v>3179</v>
      </c>
      <c r="C2116" s="47" t="s">
        <v>1039</v>
      </c>
      <c r="D2116" s="48">
        <v>45628</v>
      </c>
      <c r="E2116" s="48">
        <v>45628</v>
      </c>
      <c r="F2116" s="47">
        <v>1</v>
      </c>
      <c r="G2116" s="49">
        <v>0</v>
      </c>
      <c r="H2116" s="48">
        <v>45628</v>
      </c>
      <c r="I2116" s="47" t="s">
        <v>1600</v>
      </c>
      <c r="J2116" s="47" t="s">
        <v>1603</v>
      </c>
      <c r="K2116" s="47">
        <v>0</v>
      </c>
      <c r="L2116" s="47" t="s">
        <v>1598</v>
      </c>
    </row>
    <row r="2117" spans="1:12" x14ac:dyDescent="0.35">
      <c r="A2117" s="47">
        <v>1</v>
      </c>
      <c r="B2117" s="47">
        <v>3180</v>
      </c>
      <c r="C2117" s="47" t="s">
        <v>1040</v>
      </c>
      <c r="D2117" s="48">
        <v>45628</v>
      </c>
      <c r="E2117" s="48">
        <v>45628</v>
      </c>
      <c r="F2117" s="47">
        <v>4</v>
      </c>
      <c r="G2117" s="49">
        <v>0</v>
      </c>
      <c r="H2117" s="48">
        <v>45631</v>
      </c>
      <c r="I2117" s="47" t="s">
        <v>1600</v>
      </c>
      <c r="J2117" s="47" t="s">
        <v>1603</v>
      </c>
      <c r="K2117" s="47">
        <v>0</v>
      </c>
      <c r="L2117" s="47" t="s">
        <v>1598</v>
      </c>
    </row>
    <row r="2118" spans="1:12" x14ac:dyDescent="0.35">
      <c r="A2118" s="47">
        <v>1</v>
      </c>
      <c r="B2118" s="47">
        <v>3184</v>
      </c>
      <c r="C2118" s="47" t="s">
        <v>1044</v>
      </c>
      <c r="D2118" s="48">
        <v>45628</v>
      </c>
      <c r="E2118" s="48">
        <v>45628</v>
      </c>
      <c r="F2118" s="47">
        <v>3</v>
      </c>
      <c r="G2118" s="49">
        <v>0</v>
      </c>
      <c r="H2118" s="48">
        <v>45630</v>
      </c>
      <c r="I2118" s="47" t="s">
        <v>1600</v>
      </c>
      <c r="J2118" s="47" t="s">
        <v>1603</v>
      </c>
      <c r="K2118" s="47">
        <v>0</v>
      </c>
      <c r="L2118" s="47" t="s">
        <v>1598</v>
      </c>
    </row>
    <row r="2119" spans="1:12" x14ac:dyDescent="0.35">
      <c r="A2119" s="47">
        <v>1</v>
      </c>
      <c r="B2119" s="47">
        <v>3188</v>
      </c>
      <c r="C2119" s="47" t="s">
        <v>1552</v>
      </c>
      <c r="D2119" s="48">
        <v>45628</v>
      </c>
      <c r="E2119" s="48">
        <v>45628</v>
      </c>
      <c r="F2119" s="47">
        <v>2</v>
      </c>
      <c r="G2119" s="49">
        <v>0</v>
      </c>
      <c r="H2119" s="48">
        <v>45629</v>
      </c>
      <c r="I2119" s="47" t="s">
        <v>1600</v>
      </c>
      <c r="J2119" s="47" t="s">
        <v>1603</v>
      </c>
      <c r="K2119" s="47">
        <v>0</v>
      </c>
      <c r="L2119" s="47" t="s">
        <v>1598</v>
      </c>
    </row>
    <row r="2120" spans="1:12" x14ac:dyDescent="0.35">
      <c r="A2120" s="47">
        <v>1</v>
      </c>
      <c r="B2120" s="47">
        <v>3193</v>
      </c>
      <c r="C2120" s="47" t="s">
        <v>1052</v>
      </c>
      <c r="D2120" s="48">
        <v>45628</v>
      </c>
      <c r="E2120" s="48">
        <v>45628</v>
      </c>
      <c r="F2120" s="47">
        <v>2</v>
      </c>
      <c r="G2120" s="49">
        <v>0</v>
      </c>
      <c r="H2120" s="48">
        <v>45629</v>
      </c>
      <c r="I2120" s="47" t="s">
        <v>1600</v>
      </c>
      <c r="J2120" s="47" t="s">
        <v>1603</v>
      </c>
      <c r="K2120" s="47">
        <v>0</v>
      </c>
      <c r="L2120" s="47" t="s">
        <v>1598</v>
      </c>
    </row>
    <row r="2121" spans="1:12" x14ac:dyDescent="0.35">
      <c r="A2121" s="47">
        <v>1</v>
      </c>
      <c r="B2121" s="47">
        <v>3200</v>
      </c>
      <c r="C2121" s="47" t="s">
        <v>1465</v>
      </c>
      <c r="D2121" s="48">
        <v>45628</v>
      </c>
      <c r="E2121" s="48">
        <v>45628</v>
      </c>
      <c r="F2121" s="47">
        <v>6</v>
      </c>
      <c r="G2121" s="49">
        <v>0</v>
      </c>
      <c r="H2121" s="48">
        <v>45633</v>
      </c>
      <c r="I2121" s="47" t="s">
        <v>1600</v>
      </c>
      <c r="J2121" s="47" t="s">
        <v>1603</v>
      </c>
      <c r="K2121" s="47">
        <v>0</v>
      </c>
      <c r="L2121" s="47" t="s">
        <v>1598</v>
      </c>
    </row>
    <row r="2122" spans="1:12" x14ac:dyDescent="0.35">
      <c r="A2122" s="47">
        <v>1</v>
      </c>
      <c r="B2122" s="47">
        <v>6154</v>
      </c>
      <c r="C2122" s="47" t="s">
        <v>1297</v>
      </c>
      <c r="D2122" s="48">
        <v>45628</v>
      </c>
      <c r="E2122" s="48">
        <v>45628</v>
      </c>
      <c r="F2122" s="47">
        <v>4</v>
      </c>
      <c r="G2122" s="49">
        <v>0</v>
      </c>
      <c r="H2122" s="48">
        <v>45631</v>
      </c>
      <c r="I2122" s="47" t="s">
        <v>1600</v>
      </c>
      <c r="J2122" s="47" t="s">
        <v>1603</v>
      </c>
      <c r="K2122" s="47">
        <v>0</v>
      </c>
      <c r="L2122" s="47" t="s">
        <v>1598</v>
      </c>
    </row>
    <row r="2123" spans="1:12" x14ac:dyDescent="0.35">
      <c r="A2123" s="47">
        <v>1</v>
      </c>
      <c r="B2123" s="47">
        <v>6174</v>
      </c>
      <c r="C2123" s="47" t="s">
        <v>1314</v>
      </c>
      <c r="D2123" s="48">
        <v>45628</v>
      </c>
      <c r="E2123" s="48">
        <v>45628</v>
      </c>
      <c r="F2123" s="47">
        <v>2</v>
      </c>
      <c r="G2123" s="49">
        <v>0</v>
      </c>
      <c r="H2123" s="48">
        <v>45629</v>
      </c>
      <c r="I2123" s="47" t="s">
        <v>1600</v>
      </c>
      <c r="J2123" s="47" t="s">
        <v>1603</v>
      </c>
      <c r="K2123" s="47">
        <v>0</v>
      </c>
      <c r="L2123" s="47" t="s">
        <v>1598</v>
      </c>
    </row>
    <row r="2124" spans="1:12" x14ac:dyDescent="0.35">
      <c r="A2124" s="47">
        <v>1</v>
      </c>
      <c r="B2124" s="47">
        <v>6175</v>
      </c>
      <c r="C2124" s="47" t="s">
        <v>1316</v>
      </c>
      <c r="D2124" s="48">
        <v>45628</v>
      </c>
      <c r="E2124" s="48">
        <v>45628</v>
      </c>
      <c r="F2124" s="47">
        <v>1</v>
      </c>
      <c r="G2124" s="49">
        <v>0</v>
      </c>
      <c r="H2124" s="48">
        <v>45628</v>
      </c>
      <c r="I2124" s="47" t="s">
        <v>1600</v>
      </c>
      <c r="J2124" s="47" t="s">
        <v>1603</v>
      </c>
      <c r="K2124" s="47">
        <v>0</v>
      </c>
      <c r="L2124" s="47" t="s">
        <v>1598</v>
      </c>
    </row>
    <row r="2125" spans="1:12" x14ac:dyDescent="0.35">
      <c r="A2125" s="47">
        <v>1</v>
      </c>
      <c r="B2125" s="47">
        <v>6176</v>
      </c>
      <c r="C2125" s="47" t="s">
        <v>1317</v>
      </c>
      <c r="D2125" s="48">
        <v>45628</v>
      </c>
      <c r="E2125" s="48">
        <v>45628</v>
      </c>
      <c r="F2125" s="47">
        <v>1</v>
      </c>
      <c r="G2125" s="49">
        <v>0</v>
      </c>
      <c r="H2125" s="48">
        <v>45628</v>
      </c>
      <c r="I2125" s="47" t="s">
        <v>1600</v>
      </c>
      <c r="J2125" s="47" t="s">
        <v>1603</v>
      </c>
      <c r="K2125" s="47">
        <v>0</v>
      </c>
      <c r="L2125" s="47" t="s">
        <v>1598</v>
      </c>
    </row>
    <row r="2126" spans="1:12" x14ac:dyDescent="0.35">
      <c r="A2126" s="47">
        <v>1</v>
      </c>
      <c r="B2126" s="47">
        <v>1110</v>
      </c>
      <c r="C2126" s="47" t="s">
        <v>57</v>
      </c>
      <c r="D2126" s="48">
        <v>45635</v>
      </c>
      <c r="E2126" s="48">
        <v>45635</v>
      </c>
      <c r="F2126" s="47">
        <v>1</v>
      </c>
      <c r="G2126" s="49">
        <v>0</v>
      </c>
      <c r="H2126" s="48">
        <v>45635</v>
      </c>
      <c r="I2126" s="47" t="s">
        <v>1600</v>
      </c>
      <c r="J2126" s="47" t="s">
        <v>1603</v>
      </c>
      <c r="K2126" s="47">
        <v>0</v>
      </c>
      <c r="L2126" s="47" t="s">
        <v>1598</v>
      </c>
    </row>
    <row r="2127" spans="1:12" x14ac:dyDescent="0.35">
      <c r="A2127" s="47">
        <v>1</v>
      </c>
      <c r="B2127" s="47">
        <v>3135</v>
      </c>
      <c r="C2127" s="47" t="s">
        <v>999</v>
      </c>
      <c r="D2127" s="48">
        <v>45635</v>
      </c>
      <c r="E2127" s="48">
        <v>45635</v>
      </c>
      <c r="F2127" s="47">
        <v>4</v>
      </c>
      <c r="G2127" s="49">
        <v>0</v>
      </c>
      <c r="H2127" s="48">
        <v>45638</v>
      </c>
      <c r="I2127" s="47" t="s">
        <v>1600</v>
      </c>
      <c r="J2127" s="47" t="s">
        <v>1603</v>
      </c>
      <c r="K2127" s="47">
        <v>0</v>
      </c>
      <c r="L2127" s="47" t="s">
        <v>1598</v>
      </c>
    </row>
    <row r="2128" spans="1:12" x14ac:dyDescent="0.35">
      <c r="A2128" s="47">
        <v>1</v>
      </c>
      <c r="B2128" s="47">
        <v>9010</v>
      </c>
      <c r="C2128" s="47" t="s">
        <v>1351</v>
      </c>
      <c r="D2128" s="48">
        <v>45635</v>
      </c>
      <c r="E2128" s="48">
        <v>45635</v>
      </c>
      <c r="F2128" s="47">
        <v>1</v>
      </c>
      <c r="G2128" s="49">
        <v>0</v>
      </c>
      <c r="H2128" s="48">
        <v>45635</v>
      </c>
      <c r="I2128" s="47" t="s">
        <v>1600</v>
      </c>
      <c r="J2128" s="47" t="s">
        <v>1603</v>
      </c>
      <c r="K2128" s="47">
        <v>0</v>
      </c>
      <c r="L2128" s="47" t="s">
        <v>1598</v>
      </c>
    </row>
    <row r="2129" spans="1:12" x14ac:dyDescent="0.35">
      <c r="A2129" s="47">
        <v>1</v>
      </c>
      <c r="B2129" s="47">
        <v>9010</v>
      </c>
      <c r="C2129" s="47" t="s">
        <v>1351</v>
      </c>
      <c r="D2129" s="48">
        <v>45636</v>
      </c>
      <c r="E2129" s="48">
        <v>45636</v>
      </c>
      <c r="F2129" s="47">
        <v>1</v>
      </c>
      <c r="G2129" s="49">
        <v>0</v>
      </c>
      <c r="H2129" s="48">
        <v>45636</v>
      </c>
      <c r="I2129" s="47" t="s">
        <v>1604</v>
      </c>
      <c r="J2129" s="47" t="s">
        <v>1603</v>
      </c>
      <c r="L2129" s="47" t="s">
        <v>1598</v>
      </c>
    </row>
    <row r="2130" spans="1:12" x14ac:dyDescent="0.35">
      <c r="A2130" s="47">
        <v>1</v>
      </c>
      <c r="B2130" s="47">
        <v>2083</v>
      </c>
      <c r="C2130" s="47" t="s">
        <v>374</v>
      </c>
      <c r="D2130" s="48">
        <v>45641</v>
      </c>
      <c r="E2130" s="48">
        <v>45641</v>
      </c>
      <c r="F2130" s="47">
        <v>1</v>
      </c>
      <c r="G2130" s="49">
        <v>0</v>
      </c>
      <c r="H2130" s="48">
        <v>45641</v>
      </c>
      <c r="I2130" s="47" t="s">
        <v>1604</v>
      </c>
      <c r="J2130" s="47" t="s">
        <v>1599</v>
      </c>
      <c r="L2130" s="47" t="s">
        <v>1598</v>
      </c>
    </row>
    <row r="2131" spans="1:12" x14ac:dyDescent="0.35">
      <c r="A2131" s="47">
        <v>1</v>
      </c>
      <c r="B2131" s="47">
        <v>2092</v>
      </c>
      <c r="C2131" s="47" t="s">
        <v>386</v>
      </c>
      <c r="D2131" s="48">
        <v>45638</v>
      </c>
      <c r="E2131" s="48">
        <v>45638</v>
      </c>
      <c r="F2131" s="47">
        <v>4</v>
      </c>
      <c r="G2131" s="49">
        <v>0</v>
      </c>
      <c r="H2131" s="48">
        <v>45641</v>
      </c>
      <c r="I2131" s="47" t="s">
        <v>1604</v>
      </c>
      <c r="J2131" s="47" t="s">
        <v>1599</v>
      </c>
      <c r="K2131" s="47">
        <v>0</v>
      </c>
      <c r="L2131" s="47" t="s">
        <v>1598</v>
      </c>
    </row>
    <row r="2132" spans="1:12" x14ac:dyDescent="0.35">
      <c r="A2132" s="47">
        <v>1</v>
      </c>
      <c r="B2132" s="47">
        <v>2085</v>
      </c>
      <c r="C2132" s="47" t="s">
        <v>377</v>
      </c>
      <c r="D2132" s="48">
        <v>45641</v>
      </c>
      <c r="E2132" s="48">
        <v>45641</v>
      </c>
      <c r="F2132" s="47">
        <v>1</v>
      </c>
      <c r="G2132" s="49">
        <v>0</v>
      </c>
      <c r="H2132" s="48">
        <v>45641</v>
      </c>
      <c r="I2132" s="47" t="s">
        <v>1601</v>
      </c>
      <c r="J2132" s="47" t="s">
        <v>1599</v>
      </c>
      <c r="K2132" s="47">
        <v>0</v>
      </c>
      <c r="L2132" s="47" t="s">
        <v>1598</v>
      </c>
    </row>
    <row r="2133" spans="1:12" x14ac:dyDescent="0.35">
      <c r="A2133" s="47">
        <v>1</v>
      </c>
      <c r="B2133" s="47">
        <v>2115</v>
      </c>
      <c r="C2133" s="47" t="s">
        <v>410</v>
      </c>
      <c r="D2133" s="48">
        <v>45641</v>
      </c>
      <c r="E2133" s="48">
        <v>45641</v>
      </c>
      <c r="F2133" s="47">
        <v>1</v>
      </c>
      <c r="G2133" s="49">
        <v>0</v>
      </c>
      <c r="H2133" s="48">
        <v>45641</v>
      </c>
      <c r="I2133" s="47" t="s">
        <v>1601</v>
      </c>
      <c r="J2133" s="47" t="s">
        <v>1599</v>
      </c>
      <c r="K2133" s="47">
        <v>0</v>
      </c>
      <c r="L2133" s="47" t="s">
        <v>1598</v>
      </c>
    </row>
    <row r="2134" spans="1:12" x14ac:dyDescent="0.35">
      <c r="A2134" s="47">
        <v>1</v>
      </c>
      <c r="B2134" s="47">
        <v>2148</v>
      </c>
      <c r="C2134" s="47" t="s">
        <v>444</v>
      </c>
      <c r="D2134" s="48">
        <v>45641</v>
      </c>
      <c r="E2134" s="48">
        <v>45641</v>
      </c>
      <c r="F2134" s="47">
        <v>1</v>
      </c>
      <c r="G2134" s="49">
        <v>0</v>
      </c>
      <c r="H2134" s="48">
        <v>45641</v>
      </c>
      <c r="I2134" s="47" t="s">
        <v>1601</v>
      </c>
      <c r="J2134" s="47" t="s">
        <v>1599</v>
      </c>
      <c r="K2134" s="47">
        <v>0</v>
      </c>
      <c r="L2134" s="47" t="s">
        <v>1598</v>
      </c>
    </row>
    <row r="2135" spans="1:12" x14ac:dyDescent="0.35">
      <c r="A2135" s="47">
        <v>1</v>
      </c>
      <c r="B2135" s="47">
        <v>2259</v>
      </c>
      <c r="C2135" s="47" t="s">
        <v>513</v>
      </c>
      <c r="D2135" s="48">
        <v>45641</v>
      </c>
      <c r="E2135" s="48">
        <v>45641</v>
      </c>
      <c r="F2135" s="47">
        <v>1</v>
      </c>
      <c r="G2135" s="49">
        <v>0</v>
      </c>
      <c r="H2135" s="48">
        <v>45641</v>
      </c>
      <c r="I2135" s="47" t="s">
        <v>1601</v>
      </c>
      <c r="J2135" s="47" t="s">
        <v>1599</v>
      </c>
      <c r="K2135" s="47">
        <v>0</v>
      </c>
      <c r="L2135" s="47" t="s">
        <v>1598</v>
      </c>
    </row>
    <row r="2136" spans="1:12" x14ac:dyDescent="0.35">
      <c r="A2136" s="47">
        <v>1</v>
      </c>
      <c r="B2136" s="47">
        <v>2280</v>
      </c>
      <c r="C2136" s="47" t="s">
        <v>536</v>
      </c>
      <c r="D2136" s="48">
        <v>45641</v>
      </c>
      <c r="E2136" s="48">
        <v>45641</v>
      </c>
      <c r="F2136" s="47">
        <v>1</v>
      </c>
      <c r="G2136" s="49">
        <v>0</v>
      </c>
      <c r="H2136" s="48">
        <v>45641</v>
      </c>
      <c r="I2136" s="47" t="s">
        <v>1601</v>
      </c>
      <c r="J2136" s="47" t="s">
        <v>1599</v>
      </c>
      <c r="K2136" s="47">
        <v>0</v>
      </c>
      <c r="L2136" s="47" t="s">
        <v>1598</v>
      </c>
    </row>
    <row r="2137" spans="1:12" x14ac:dyDescent="0.35">
      <c r="A2137" s="47">
        <v>1</v>
      </c>
      <c r="B2137" s="47">
        <v>2313</v>
      </c>
      <c r="C2137" s="47" t="s">
        <v>567</v>
      </c>
      <c r="D2137" s="48">
        <v>45641</v>
      </c>
      <c r="E2137" s="48">
        <v>45641</v>
      </c>
      <c r="F2137" s="47">
        <v>1</v>
      </c>
      <c r="G2137" s="49">
        <v>0</v>
      </c>
      <c r="H2137" s="48">
        <v>45641</v>
      </c>
      <c r="I2137" s="47" t="s">
        <v>1601</v>
      </c>
      <c r="J2137" s="47" t="s">
        <v>1599</v>
      </c>
      <c r="K2137" s="47">
        <v>0</v>
      </c>
      <c r="L2137" s="47" t="s">
        <v>1598</v>
      </c>
    </row>
    <row r="2138" spans="1:12" x14ac:dyDescent="0.35">
      <c r="A2138" s="47">
        <v>1</v>
      </c>
      <c r="B2138" s="47">
        <v>2320</v>
      </c>
      <c r="C2138" s="47" t="s">
        <v>575</v>
      </c>
      <c r="D2138" s="48">
        <v>45641</v>
      </c>
      <c r="E2138" s="48">
        <v>45641</v>
      </c>
      <c r="F2138" s="47">
        <v>1</v>
      </c>
      <c r="G2138" s="49">
        <v>0</v>
      </c>
      <c r="H2138" s="48">
        <v>45641</v>
      </c>
      <c r="I2138" s="47" t="s">
        <v>1601</v>
      </c>
      <c r="J2138" s="47" t="s">
        <v>1599</v>
      </c>
      <c r="K2138" s="47">
        <v>0</v>
      </c>
      <c r="L2138" s="47" t="s">
        <v>1598</v>
      </c>
    </row>
    <row r="2139" spans="1:12" x14ac:dyDescent="0.35">
      <c r="A2139" s="47">
        <v>1</v>
      </c>
      <c r="B2139" s="47">
        <v>2327</v>
      </c>
      <c r="C2139" s="47" t="s">
        <v>1602</v>
      </c>
      <c r="D2139" s="48">
        <v>45641</v>
      </c>
      <c r="E2139" s="48">
        <v>45641</v>
      </c>
      <c r="F2139" s="47">
        <v>1</v>
      </c>
      <c r="G2139" s="49">
        <v>0</v>
      </c>
      <c r="H2139" s="48">
        <v>45641</v>
      </c>
      <c r="I2139" s="47" t="s">
        <v>1601</v>
      </c>
      <c r="J2139" s="47" t="s">
        <v>1599</v>
      </c>
      <c r="K2139" s="47">
        <v>0</v>
      </c>
      <c r="L2139" s="47" t="s">
        <v>1598</v>
      </c>
    </row>
    <row r="2140" spans="1:12" x14ac:dyDescent="0.35">
      <c r="A2140" s="47">
        <v>1</v>
      </c>
      <c r="B2140" s="47">
        <v>2330</v>
      </c>
      <c r="C2140" s="47" t="s">
        <v>582</v>
      </c>
      <c r="D2140" s="48">
        <v>45641</v>
      </c>
      <c r="E2140" s="48">
        <v>45641</v>
      </c>
      <c r="F2140" s="47">
        <v>1</v>
      </c>
      <c r="G2140" s="49">
        <v>0</v>
      </c>
      <c r="H2140" s="48">
        <v>45641</v>
      </c>
      <c r="I2140" s="47" t="s">
        <v>1601</v>
      </c>
      <c r="J2140" s="47" t="s">
        <v>1599</v>
      </c>
      <c r="K2140" s="47">
        <v>0</v>
      </c>
      <c r="L2140" s="47" t="s">
        <v>1598</v>
      </c>
    </row>
    <row r="2141" spans="1:12" x14ac:dyDescent="0.35">
      <c r="A2141" s="47">
        <v>1</v>
      </c>
      <c r="B2141" s="47">
        <v>2332</v>
      </c>
      <c r="C2141" s="47" t="s">
        <v>583</v>
      </c>
      <c r="D2141" s="48">
        <v>45641</v>
      </c>
      <c r="E2141" s="48">
        <v>45641</v>
      </c>
      <c r="F2141" s="47">
        <v>1</v>
      </c>
      <c r="G2141" s="49">
        <v>0</v>
      </c>
      <c r="H2141" s="48">
        <v>45641</v>
      </c>
      <c r="I2141" s="47" t="s">
        <v>1601</v>
      </c>
      <c r="J2141" s="47" t="s">
        <v>1599</v>
      </c>
      <c r="K2141" s="47">
        <v>0</v>
      </c>
      <c r="L2141" s="47" t="s">
        <v>1598</v>
      </c>
    </row>
    <row r="2142" spans="1:12" x14ac:dyDescent="0.35">
      <c r="A2142" s="47">
        <v>1</v>
      </c>
      <c r="B2142" s="47">
        <v>2334</v>
      </c>
      <c r="C2142" s="47" t="s">
        <v>585</v>
      </c>
      <c r="D2142" s="48">
        <v>45641</v>
      </c>
      <c r="E2142" s="48">
        <v>45641</v>
      </c>
      <c r="F2142" s="47">
        <v>1</v>
      </c>
      <c r="G2142" s="49">
        <v>0</v>
      </c>
      <c r="H2142" s="48">
        <v>45641</v>
      </c>
      <c r="I2142" s="47" t="s">
        <v>1601</v>
      </c>
      <c r="J2142" s="47" t="s">
        <v>1599</v>
      </c>
      <c r="K2142" s="47">
        <v>0</v>
      </c>
      <c r="L2142" s="47" t="s">
        <v>1598</v>
      </c>
    </row>
    <row r="2143" spans="1:12" x14ac:dyDescent="0.35">
      <c r="A2143" s="47">
        <v>1</v>
      </c>
      <c r="B2143" s="47">
        <v>2343</v>
      </c>
      <c r="C2143" s="47" t="s">
        <v>593</v>
      </c>
      <c r="D2143" s="48">
        <v>45641</v>
      </c>
      <c r="E2143" s="48">
        <v>45641</v>
      </c>
      <c r="F2143" s="47">
        <v>1</v>
      </c>
      <c r="G2143" s="49">
        <v>0</v>
      </c>
      <c r="H2143" s="48">
        <v>45641</v>
      </c>
      <c r="I2143" s="47" t="s">
        <v>1601</v>
      </c>
      <c r="J2143" s="47" t="s">
        <v>1599</v>
      </c>
      <c r="K2143" s="47">
        <v>0</v>
      </c>
      <c r="L2143" s="47" t="s">
        <v>1598</v>
      </c>
    </row>
    <row r="2144" spans="1:12" x14ac:dyDescent="0.35">
      <c r="A2144" s="47">
        <v>1</v>
      </c>
      <c r="B2144" s="47">
        <v>2350</v>
      </c>
      <c r="C2144" s="47" t="s">
        <v>599</v>
      </c>
      <c r="D2144" s="48">
        <v>45641</v>
      </c>
      <c r="E2144" s="48">
        <v>45641</v>
      </c>
      <c r="F2144" s="47">
        <v>1</v>
      </c>
      <c r="G2144" s="49">
        <v>0</v>
      </c>
      <c r="H2144" s="48">
        <v>45641</v>
      </c>
      <c r="I2144" s="47" t="s">
        <v>1601</v>
      </c>
      <c r="J2144" s="47" t="s">
        <v>1599</v>
      </c>
      <c r="K2144" s="47">
        <v>0</v>
      </c>
      <c r="L2144" s="47" t="s">
        <v>1598</v>
      </c>
    </row>
    <row r="2145" spans="1:12" x14ac:dyDescent="0.35">
      <c r="A2145" s="47">
        <v>1</v>
      </c>
      <c r="B2145" s="47">
        <v>2370</v>
      </c>
      <c r="C2145" s="47" t="s">
        <v>618</v>
      </c>
      <c r="D2145" s="48">
        <v>45641</v>
      </c>
      <c r="E2145" s="48">
        <v>45641</v>
      </c>
      <c r="F2145" s="47">
        <v>1</v>
      </c>
      <c r="G2145" s="49">
        <v>0</v>
      </c>
      <c r="H2145" s="48">
        <v>45641</v>
      </c>
      <c r="I2145" s="47" t="s">
        <v>1601</v>
      </c>
      <c r="J2145" s="47" t="s">
        <v>1599</v>
      </c>
      <c r="K2145" s="47">
        <v>0</v>
      </c>
      <c r="L2145" s="47" t="s">
        <v>1598</v>
      </c>
    </row>
    <row r="2146" spans="1:12" x14ac:dyDescent="0.35">
      <c r="A2146" s="47">
        <v>1</v>
      </c>
      <c r="B2146" s="47">
        <v>2374</v>
      </c>
      <c r="C2146" s="47" t="s">
        <v>622</v>
      </c>
      <c r="D2146" s="48">
        <v>45641</v>
      </c>
      <c r="E2146" s="48">
        <v>45641</v>
      </c>
      <c r="F2146" s="47">
        <v>1</v>
      </c>
      <c r="G2146" s="49">
        <v>0</v>
      </c>
      <c r="H2146" s="48">
        <v>45641</v>
      </c>
      <c r="I2146" s="47" t="s">
        <v>1601</v>
      </c>
      <c r="J2146" s="47" t="s">
        <v>1599</v>
      </c>
      <c r="K2146" s="47">
        <v>0</v>
      </c>
      <c r="L2146" s="47" t="s">
        <v>1598</v>
      </c>
    </row>
    <row r="2147" spans="1:12" x14ac:dyDescent="0.35">
      <c r="A2147" s="47">
        <v>1</v>
      </c>
      <c r="B2147" s="47">
        <v>2396</v>
      </c>
      <c r="C2147" s="47" t="s">
        <v>644</v>
      </c>
      <c r="D2147" s="48">
        <v>45641</v>
      </c>
      <c r="E2147" s="48">
        <v>45641</v>
      </c>
      <c r="F2147" s="47">
        <v>1</v>
      </c>
      <c r="G2147" s="49">
        <v>0</v>
      </c>
      <c r="H2147" s="48">
        <v>45641</v>
      </c>
      <c r="I2147" s="47" t="s">
        <v>1601</v>
      </c>
      <c r="J2147" s="47" t="s">
        <v>1599</v>
      </c>
      <c r="K2147" s="47">
        <v>0</v>
      </c>
      <c r="L2147" s="47" t="s">
        <v>1598</v>
      </c>
    </row>
    <row r="2148" spans="1:12" x14ac:dyDescent="0.35">
      <c r="A2148" s="47">
        <v>1</v>
      </c>
      <c r="B2148" s="47">
        <v>2603</v>
      </c>
      <c r="C2148" s="47" t="s">
        <v>811</v>
      </c>
      <c r="D2148" s="48">
        <v>45641</v>
      </c>
      <c r="E2148" s="48">
        <v>45641</v>
      </c>
      <c r="F2148" s="47">
        <v>1</v>
      </c>
      <c r="G2148" s="49">
        <v>0</v>
      </c>
      <c r="H2148" s="48">
        <v>45641</v>
      </c>
      <c r="I2148" s="47" t="s">
        <v>1601</v>
      </c>
      <c r="J2148" s="47" t="s">
        <v>1599</v>
      </c>
      <c r="K2148" s="47">
        <v>0</v>
      </c>
      <c r="L2148" s="47" t="s">
        <v>1598</v>
      </c>
    </row>
    <row r="2149" spans="1:12" x14ac:dyDescent="0.35">
      <c r="A2149" s="47">
        <v>1</v>
      </c>
      <c r="B2149" s="47">
        <v>2708</v>
      </c>
      <c r="C2149" s="47" t="s">
        <v>828</v>
      </c>
      <c r="D2149" s="48">
        <v>45641</v>
      </c>
      <c r="E2149" s="48">
        <v>45641</v>
      </c>
      <c r="F2149" s="47">
        <v>1</v>
      </c>
      <c r="G2149" s="49">
        <v>0</v>
      </c>
      <c r="H2149" s="48">
        <v>45641</v>
      </c>
      <c r="I2149" s="47" t="s">
        <v>1601</v>
      </c>
      <c r="J2149" s="47" t="s">
        <v>1599</v>
      </c>
      <c r="K2149" s="47">
        <v>0</v>
      </c>
      <c r="L2149" s="47" t="s">
        <v>1598</v>
      </c>
    </row>
    <row r="2150" spans="1:12" x14ac:dyDescent="0.35">
      <c r="A2150" s="47">
        <v>1</v>
      </c>
      <c r="B2150" s="47">
        <v>2716</v>
      </c>
      <c r="C2150" s="47" t="s">
        <v>832</v>
      </c>
      <c r="D2150" s="48">
        <v>45641</v>
      </c>
      <c r="E2150" s="48">
        <v>45641</v>
      </c>
      <c r="F2150" s="47">
        <v>1</v>
      </c>
      <c r="G2150" s="49">
        <v>0</v>
      </c>
      <c r="H2150" s="48">
        <v>45641</v>
      </c>
      <c r="I2150" s="47" t="s">
        <v>1601</v>
      </c>
      <c r="J2150" s="47" t="s">
        <v>1599</v>
      </c>
      <c r="K2150" s="47">
        <v>0</v>
      </c>
      <c r="L2150" s="47" t="s">
        <v>1598</v>
      </c>
    </row>
    <row r="2151" spans="1:12" x14ac:dyDescent="0.35">
      <c r="A2151" s="47">
        <v>1</v>
      </c>
      <c r="B2151" s="47">
        <v>2727</v>
      </c>
      <c r="C2151" s="47" t="s">
        <v>844</v>
      </c>
      <c r="D2151" s="48">
        <v>45641</v>
      </c>
      <c r="E2151" s="48">
        <v>45641</v>
      </c>
      <c r="F2151" s="47">
        <v>1</v>
      </c>
      <c r="G2151" s="49">
        <v>0</v>
      </c>
      <c r="H2151" s="48">
        <v>45641</v>
      </c>
      <c r="I2151" s="47" t="s">
        <v>1601</v>
      </c>
      <c r="J2151" s="47" t="s">
        <v>1599</v>
      </c>
      <c r="K2151" s="47">
        <v>0</v>
      </c>
      <c r="L2151" s="47" t="s">
        <v>1598</v>
      </c>
    </row>
    <row r="2152" spans="1:12" x14ac:dyDescent="0.35">
      <c r="A2152" s="47">
        <v>1</v>
      </c>
      <c r="B2152" s="47">
        <v>2770</v>
      </c>
      <c r="C2152" s="47" t="s">
        <v>874</v>
      </c>
      <c r="D2152" s="48">
        <v>45641</v>
      </c>
      <c r="E2152" s="48">
        <v>45641</v>
      </c>
      <c r="F2152" s="47">
        <v>1</v>
      </c>
      <c r="G2152" s="49">
        <v>0</v>
      </c>
      <c r="H2152" s="48">
        <v>45641</v>
      </c>
      <c r="I2152" s="47" t="s">
        <v>1601</v>
      </c>
      <c r="J2152" s="47" t="s">
        <v>1599</v>
      </c>
      <c r="K2152" s="47">
        <v>0</v>
      </c>
      <c r="L2152" s="47" t="s">
        <v>1598</v>
      </c>
    </row>
    <row r="2153" spans="1:12" x14ac:dyDescent="0.35">
      <c r="A2153" s="47">
        <v>1</v>
      </c>
      <c r="B2153" s="47">
        <v>2776</v>
      </c>
      <c r="C2153" s="47" t="s">
        <v>883</v>
      </c>
      <c r="D2153" s="48">
        <v>45641</v>
      </c>
      <c r="E2153" s="48">
        <v>45641</v>
      </c>
      <c r="F2153" s="47">
        <v>1</v>
      </c>
      <c r="G2153" s="49">
        <v>0</v>
      </c>
      <c r="H2153" s="48">
        <v>45641</v>
      </c>
      <c r="I2153" s="47" t="s">
        <v>1601</v>
      </c>
      <c r="J2153" s="47" t="s">
        <v>1599</v>
      </c>
      <c r="K2153" s="47">
        <v>0</v>
      </c>
      <c r="L2153" s="47" t="s">
        <v>1598</v>
      </c>
    </row>
    <row r="2154" spans="1:12" x14ac:dyDescent="0.35">
      <c r="A2154" s="47">
        <v>1</v>
      </c>
      <c r="B2154" s="47">
        <v>3183</v>
      </c>
      <c r="C2154" s="47" t="s">
        <v>1461</v>
      </c>
      <c r="D2154" s="48">
        <v>45641</v>
      </c>
      <c r="E2154" s="48">
        <v>45641</v>
      </c>
      <c r="F2154" s="47">
        <v>1</v>
      </c>
      <c r="G2154" s="49">
        <v>0</v>
      </c>
      <c r="H2154" s="48">
        <v>45641</v>
      </c>
      <c r="I2154" s="47" t="s">
        <v>1601</v>
      </c>
      <c r="J2154" s="47" t="s">
        <v>1599</v>
      </c>
      <c r="K2154" s="47">
        <v>0</v>
      </c>
      <c r="L2154" s="47" t="s">
        <v>1598</v>
      </c>
    </row>
    <row r="2155" spans="1:12" x14ac:dyDescent="0.35">
      <c r="A2155" s="47">
        <v>1</v>
      </c>
      <c r="B2155" s="47">
        <v>4105</v>
      </c>
      <c r="C2155" s="47" t="s">
        <v>1105</v>
      </c>
      <c r="D2155" s="48">
        <v>45641</v>
      </c>
      <c r="E2155" s="48">
        <v>45641</v>
      </c>
      <c r="F2155" s="47">
        <v>1</v>
      </c>
      <c r="G2155" s="49">
        <v>0</v>
      </c>
      <c r="H2155" s="48">
        <v>45641</v>
      </c>
      <c r="I2155" s="47" t="s">
        <v>1601</v>
      </c>
      <c r="J2155" s="47" t="s">
        <v>1599</v>
      </c>
      <c r="K2155" s="47">
        <v>0</v>
      </c>
      <c r="L2155" s="47" t="s">
        <v>1598</v>
      </c>
    </row>
    <row r="2156" spans="1:12" x14ac:dyDescent="0.35">
      <c r="A2156" s="47">
        <v>1</v>
      </c>
      <c r="B2156" s="47">
        <v>2010</v>
      </c>
      <c r="C2156" s="47" t="s">
        <v>288</v>
      </c>
      <c r="D2156" s="48">
        <v>45640</v>
      </c>
      <c r="E2156" s="48">
        <v>45640</v>
      </c>
      <c r="F2156" s="47">
        <v>2</v>
      </c>
      <c r="G2156" s="49">
        <v>0</v>
      </c>
      <c r="H2156" s="48">
        <v>45641</v>
      </c>
      <c r="I2156" s="47" t="s">
        <v>1601</v>
      </c>
      <c r="J2156" s="47" t="s">
        <v>1599</v>
      </c>
      <c r="K2156" s="47">
        <v>0</v>
      </c>
      <c r="L2156" s="47" t="s">
        <v>1598</v>
      </c>
    </row>
    <row r="2157" spans="1:12" x14ac:dyDescent="0.35">
      <c r="A2157" s="47">
        <v>1</v>
      </c>
      <c r="B2157" s="47">
        <v>2116</v>
      </c>
      <c r="C2157" s="47" t="s">
        <v>412</v>
      </c>
      <c r="D2157" s="48">
        <v>45640</v>
      </c>
      <c r="E2157" s="48">
        <v>45640</v>
      </c>
      <c r="F2157" s="47">
        <v>2</v>
      </c>
      <c r="G2157" s="49">
        <v>0</v>
      </c>
      <c r="H2157" s="48">
        <v>45641</v>
      </c>
      <c r="I2157" s="47" t="s">
        <v>1601</v>
      </c>
      <c r="J2157" s="47" t="s">
        <v>1599</v>
      </c>
      <c r="K2157" s="47">
        <v>0</v>
      </c>
      <c r="L2157" s="47" t="s">
        <v>1598</v>
      </c>
    </row>
    <row r="2158" spans="1:12" x14ac:dyDescent="0.35">
      <c r="A2158" s="47">
        <v>1</v>
      </c>
      <c r="B2158" s="47">
        <v>2267</v>
      </c>
      <c r="C2158" s="47" t="s">
        <v>522</v>
      </c>
      <c r="D2158" s="48">
        <v>45640</v>
      </c>
      <c r="E2158" s="48">
        <v>45640</v>
      </c>
      <c r="F2158" s="47">
        <v>2</v>
      </c>
      <c r="G2158" s="49">
        <v>0</v>
      </c>
      <c r="H2158" s="48">
        <v>45641</v>
      </c>
      <c r="I2158" s="47" t="s">
        <v>1601</v>
      </c>
      <c r="J2158" s="47" t="s">
        <v>1599</v>
      </c>
      <c r="K2158" s="47">
        <v>0</v>
      </c>
      <c r="L2158" s="47" t="s">
        <v>1598</v>
      </c>
    </row>
    <row r="2159" spans="1:12" x14ac:dyDescent="0.35">
      <c r="A2159" s="47">
        <v>1</v>
      </c>
      <c r="B2159" s="47">
        <v>2290</v>
      </c>
      <c r="C2159" s="47" t="s">
        <v>545</v>
      </c>
      <c r="D2159" s="48">
        <v>45640</v>
      </c>
      <c r="E2159" s="48">
        <v>45640</v>
      </c>
      <c r="F2159" s="47">
        <v>2</v>
      </c>
      <c r="G2159" s="49">
        <v>0</v>
      </c>
      <c r="H2159" s="48">
        <v>45641</v>
      </c>
      <c r="I2159" s="47" t="s">
        <v>1601</v>
      </c>
      <c r="J2159" s="47" t="s">
        <v>1599</v>
      </c>
      <c r="K2159" s="47">
        <v>0</v>
      </c>
      <c r="L2159" s="47" t="s">
        <v>1598</v>
      </c>
    </row>
    <row r="2160" spans="1:12" x14ac:dyDescent="0.35">
      <c r="A2160" s="47">
        <v>1</v>
      </c>
      <c r="B2160" s="47">
        <v>2378</v>
      </c>
      <c r="C2160" s="47" t="s">
        <v>626</v>
      </c>
      <c r="D2160" s="48">
        <v>45640</v>
      </c>
      <c r="E2160" s="48">
        <v>45640</v>
      </c>
      <c r="F2160" s="47">
        <v>2</v>
      </c>
      <c r="G2160" s="49">
        <v>0</v>
      </c>
      <c r="H2160" s="48">
        <v>45641</v>
      </c>
      <c r="I2160" s="47" t="s">
        <v>1601</v>
      </c>
      <c r="J2160" s="47" t="s">
        <v>1599</v>
      </c>
      <c r="K2160" s="47">
        <v>0</v>
      </c>
      <c r="L2160" s="47" t="s">
        <v>1598</v>
      </c>
    </row>
    <row r="2161" spans="1:12" x14ac:dyDescent="0.35">
      <c r="A2161" s="47">
        <v>1</v>
      </c>
      <c r="B2161" s="47">
        <v>2143</v>
      </c>
      <c r="C2161" s="47" t="s">
        <v>437</v>
      </c>
      <c r="D2161" s="48">
        <v>45641</v>
      </c>
      <c r="E2161" s="48">
        <v>45641</v>
      </c>
      <c r="F2161" s="47">
        <v>1</v>
      </c>
      <c r="G2161" s="49">
        <v>0</v>
      </c>
      <c r="H2161" s="48">
        <v>45641</v>
      </c>
      <c r="I2161" s="47" t="s">
        <v>1600</v>
      </c>
      <c r="J2161" s="47" t="s">
        <v>1599</v>
      </c>
      <c r="K2161" s="47">
        <v>0</v>
      </c>
      <c r="L2161" s="47" t="s">
        <v>1598</v>
      </c>
    </row>
    <row r="2162" spans="1:12" x14ac:dyDescent="0.35">
      <c r="A2162" s="47">
        <v>1</v>
      </c>
      <c r="B2162" s="47">
        <v>2168</v>
      </c>
      <c r="C2162" s="47" t="s">
        <v>468</v>
      </c>
      <c r="D2162" s="48">
        <v>45641</v>
      </c>
      <c r="E2162" s="48">
        <v>45641</v>
      </c>
      <c r="F2162" s="47">
        <v>1</v>
      </c>
      <c r="G2162" s="49">
        <v>0</v>
      </c>
      <c r="H2162" s="48">
        <v>45641</v>
      </c>
      <c r="I2162" s="47" t="s">
        <v>1600</v>
      </c>
      <c r="J2162" s="47" t="s">
        <v>1599</v>
      </c>
      <c r="K2162" s="47">
        <v>0</v>
      </c>
      <c r="L2162" s="47" t="s">
        <v>1598</v>
      </c>
    </row>
    <row r="2163" spans="1:12" x14ac:dyDescent="0.35">
      <c r="A2163" s="47">
        <v>1</v>
      </c>
      <c r="B2163" s="47">
        <v>2298</v>
      </c>
      <c r="C2163" s="47" t="s">
        <v>553</v>
      </c>
      <c r="D2163" s="48">
        <v>45641</v>
      </c>
      <c r="E2163" s="48">
        <v>45641</v>
      </c>
      <c r="F2163" s="47">
        <v>1</v>
      </c>
      <c r="G2163" s="49">
        <v>0</v>
      </c>
      <c r="H2163" s="48">
        <v>45641</v>
      </c>
      <c r="I2163" s="47" t="s">
        <v>1600</v>
      </c>
      <c r="J2163" s="47" t="s">
        <v>1599</v>
      </c>
      <c r="K2163" s="47">
        <v>0</v>
      </c>
      <c r="L2163" s="47" t="s">
        <v>1598</v>
      </c>
    </row>
    <row r="2164" spans="1:12" x14ac:dyDescent="0.35">
      <c r="A2164" s="47">
        <v>1</v>
      </c>
      <c r="B2164" s="47">
        <v>2371</v>
      </c>
      <c r="C2164" s="47" t="s">
        <v>619</v>
      </c>
      <c r="D2164" s="48">
        <v>45641</v>
      </c>
      <c r="E2164" s="48">
        <v>45641</v>
      </c>
      <c r="F2164" s="47">
        <v>1</v>
      </c>
      <c r="G2164" s="49">
        <v>0</v>
      </c>
      <c r="H2164" s="48">
        <v>45641</v>
      </c>
      <c r="I2164" s="47" t="s">
        <v>1600</v>
      </c>
      <c r="J2164" s="47" t="s">
        <v>1599</v>
      </c>
      <c r="K2164" s="47">
        <v>0</v>
      </c>
      <c r="L2164" s="47" t="s">
        <v>1598</v>
      </c>
    </row>
    <row r="2165" spans="1:12" x14ac:dyDescent="0.35">
      <c r="A2165" s="47">
        <v>1</v>
      </c>
      <c r="B2165" s="47">
        <v>2384</v>
      </c>
      <c r="C2165" s="47" t="s">
        <v>633</v>
      </c>
      <c r="D2165" s="48">
        <v>45641</v>
      </c>
      <c r="E2165" s="48">
        <v>45641</v>
      </c>
      <c r="F2165" s="47">
        <v>1</v>
      </c>
      <c r="G2165" s="49">
        <v>0</v>
      </c>
      <c r="H2165" s="48">
        <v>45641</v>
      </c>
      <c r="I2165" s="47" t="s">
        <v>1600</v>
      </c>
      <c r="J2165" s="47" t="s">
        <v>1599</v>
      </c>
      <c r="K2165" s="47">
        <v>0</v>
      </c>
      <c r="L2165" s="47" t="s">
        <v>1598</v>
      </c>
    </row>
    <row r="2166" spans="1:12" x14ac:dyDescent="0.35">
      <c r="A2166" s="47">
        <v>1</v>
      </c>
      <c r="B2166" s="47">
        <v>2509</v>
      </c>
      <c r="C2166" s="47" t="s">
        <v>672</v>
      </c>
      <c r="D2166" s="48">
        <v>45641</v>
      </c>
      <c r="E2166" s="48">
        <v>45641</v>
      </c>
      <c r="F2166" s="47">
        <v>1</v>
      </c>
      <c r="G2166" s="49">
        <v>0</v>
      </c>
      <c r="H2166" s="48">
        <v>45641</v>
      </c>
      <c r="I2166" s="47" t="s">
        <v>1600</v>
      </c>
      <c r="J2166" s="47" t="s">
        <v>1599</v>
      </c>
      <c r="K2166" s="47">
        <v>0</v>
      </c>
      <c r="L2166" s="47" t="s">
        <v>1598</v>
      </c>
    </row>
    <row r="2167" spans="1:12" x14ac:dyDescent="0.35">
      <c r="A2167" s="47">
        <v>1</v>
      </c>
      <c r="B2167" s="47">
        <v>2733</v>
      </c>
      <c r="C2167" s="47" t="s">
        <v>851</v>
      </c>
      <c r="D2167" s="48">
        <v>45641</v>
      </c>
      <c r="E2167" s="48">
        <v>45641</v>
      </c>
      <c r="F2167" s="47">
        <v>1</v>
      </c>
      <c r="G2167" s="49">
        <v>0</v>
      </c>
      <c r="H2167" s="48">
        <v>45641</v>
      </c>
      <c r="I2167" s="47" t="s">
        <v>1600</v>
      </c>
      <c r="J2167" s="47" t="s">
        <v>1599</v>
      </c>
      <c r="K2167" s="47">
        <v>0</v>
      </c>
      <c r="L2167" s="47" t="s">
        <v>1598</v>
      </c>
    </row>
    <row r="2168" spans="1:12" x14ac:dyDescent="0.35">
      <c r="A2168" s="47">
        <v>1</v>
      </c>
      <c r="B2168" s="47">
        <v>2761</v>
      </c>
      <c r="C2168" s="47" t="s">
        <v>867</v>
      </c>
      <c r="D2168" s="48">
        <v>45641</v>
      </c>
      <c r="E2168" s="48">
        <v>45641</v>
      </c>
      <c r="F2168" s="47">
        <v>1</v>
      </c>
      <c r="G2168" s="49">
        <v>0</v>
      </c>
      <c r="H2168" s="48">
        <v>45641</v>
      </c>
      <c r="I2168" s="47" t="s">
        <v>1600</v>
      </c>
      <c r="J2168" s="47" t="s">
        <v>1599</v>
      </c>
      <c r="K2168" s="47">
        <v>0</v>
      </c>
      <c r="L2168" s="47" t="s">
        <v>1598</v>
      </c>
    </row>
    <row r="2169" spans="1:12" x14ac:dyDescent="0.35">
      <c r="A2169" s="47">
        <v>1</v>
      </c>
      <c r="B2169" s="47">
        <v>2771</v>
      </c>
      <c r="C2169" s="47" t="s">
        <v>875</v>
      </c>
      <c r="D2169" s="48">
        <v>45641</v>
      </c>
      <c r="E2169" s="48">
        <v>45641</v>
      </c>
      <c r="F2169" s="47">
        <v>1</v>
      </c>
      <c r="G2169" s="49">
        <v>0</v>
      </c>
      <c r="H2169" s="48">
        <v>45641</v>
      </c>
      <c r="I2169" s="47" t="s">
        <v>1600</v>
      </c>
      <c r="J2169" s="47" t="s">
        <v>1599</v>
      </c>
      <c r="K2169" s="47">
        <v>0</v>
      </c>
      <c r="L2169" s="47" t="s">
        <v>1598</v>
      </c>
    </row>
    <row r="2170" spans="1:12" x14ac:dyDescent="0.35">
      <c r="A2170" s="47">
        <v>1</v>
      </c>
      <c r="B2170" s="47">
        <v>4023</v>
      </c>
      <c r="C2170" s="47" t="s">
        <v>1076</v>
      </c>
      <c r="D2170" s="48">
        <v>45641</v>
      </c>
      <c r="E2170" s="48">
        <v>45641</v>
      </c>
      <c r="F2170" s="47">
        <v>1</v>
      </c>
      <c r="G2170" s="49">
        <v>0</v>
      </c>
      <c r="H2170" s="48">
        <v>45641</v>
      </c>
      <c r="I2170" s="47" t="s">
        <v>1600</v>
      </c>
      <c r="J2170" s="47" t="s">
        <v>1599</v>
      </c>
      <c r="K2170" s="47">
        <v>0</v>
      </c>
      <c r="L2170" s="47" t="s">
        <v>1598</v>
      </c>
    </row>
    <row r="2171" spans="1:12" x14ac:dyDescent="0.35">
      <c r="A2171" s="47">
        <v>1</v>
      </c>
      <c r="B2171" s="47">
        <v>2412</v>
      </c>
      <c r="C2171" s="47" t="s">
        <v>1435</v>
      </c>
      <c r="D2171" s="48">
        <v>45640</v>
      </c>
      <c r="E2171" s="48">
        <v>45640</v>
      </c>
      <c r="F2171" s="47">
        <v>2</v>
      </c>
      <c r="G2171" s="49">
        <v>0</v>
      </c>
      <c r="H2171" s="48">
        <v>45641</v>
      </c>
      <c r="I2171" s="47" t="s">
        <v>1600</v>
      </c>
      <c r="J2171" s="47" t="s">
        <v>1599</v>
      </c>
      <c r="K2171" s="47">
        <v>0</v>
      </c>
      <c r="L2171" s="47" t="s">
        <v>1598</v>
      </c>
    </row>
    <row r="2172" spans="1:12" x14ac:dyDescent="0.35">
      <c r="A2172" s="47">
        <v>1</v>
      </c>
      <c r="B2172" s="47">
        <v>1172</v>
      </c>
      <c r="C2172" s="47" t="s">
        <v>1569</v>
      </c>
      <c r="D2172" s="48">
        <v>45635</v>
      </c>
      <c r="E2172" s="48">
        <v>45635</v>
      </c>
      <c r="F2172" s="47">
        <v>7</v>
      </c>
      <c r="G2172" s="49">
        <v>0</v>
      </c>
      <c r="H2172" s="48">
        <v>45641</v>
      </c>
      <c r="I2172" s="47" t="s">
        <v>1600</v>
      </c>
      <c r="J2172" s="47" t="s">
        <v>1599</v>
      </c>
      <c r="K2172" s="47">
        <v>0</v>
      </c>
      <c r="L2172" s="47" t="s">
        <v>1598</v>
      </c>
    </row>
    <row r="2173" spans="1:12" x14ac:dyDescent="0.35">
      <c r="A2173" s="47">
        <v>1</v>
      </c>
      <c r="B2173" s="47">
        <v>2181</v>
      </c>
      <c r="C2173" s="47" t="s">
        <v>1421</v>
      </c>
      <c r="D2173" s="48">
        <v>45635</v>
      </c>
      <c r="E2173" s="48">
        <v>45635</v>
      </c>
      <c r="F2173" s="47">
        <v>7</v>
      </c>
      <c r="G2173" s="49">
        <v>0</v>
      </c>
      <c r="H2173" s="48">
        <v>45641</v>
      </c>
      <c r="I2173" s="47" t="s">
        <v>1600</v>
      </c>
      <c r="J2173" s="47" t="s">
        <v>1599</v>
      </c>
      <c r="K2173" s="47">
        <v>0</v>
      </c>
      <c r="L2173" s="47" t="s">
        <v>1598</v>
      </c>
    </row>
    <row r="2174" spans="1:12" x14ac:dyDescent="0.35">
      <c r="A2174" s="47">
        <v>1</v>
      </c>
      <c r="B2174" s="47">
        <v>2182</v>
      </c>
      <c r="C2174" s="47" t="s">
        <v>1422</v>
      </c>
      <c r="D2174" s="48">
        <v>45635</v>
      </c>
      <c r="E2174" s="48">
        <v>45635</v>
      </c>
      <c r="F2174" s="47">
        <v>7</v>
      </c>
      <c r="G2174" s="49">
        <v>0</v>
      </c>
      <c r="H2174" s="48">
        <v>45641</v>
      </c>
      <c r="I2174" s="47" t="s">
        <v>1600</v>
      </c>
      <c r="J2174" s="47" t="s">
        <v>1599</v>
      </c>
      <c r="K2174" s="47">
        <v>0</v>
      </c>
      <c r="L2174" s="47" t="s">
        <v>1598</v>
      </c>
    </row>
    <row r="2175" spans="1:12" x14ac:dyDescent="0.35">
      <c r="A2175" s="47">
        <v>1</v>
      </c>
      <c r="B2175" s="47">
        <v>2183</v>
      </c>
      <c r="C2175" s="47" t="s">
        <v>1423</v>
      </c>
      <c r="D2175" s="48">
        <v>45635</v>
      </c>
      <c r="E2175" s="48">
        <v>45635</v>
      </c>
      <c r="F2175" s="47">
        <v>7</v>
      </c>
      <c r="G2175" s="49">
        <v>0</v>
      </c>
      <c r="H2175" s="48">
        <v>45641</v>
      </c>
      <c r="I2175" s="47" t="s">
        <v>1600</v>
      </c>
      <c r="J2175" s="47" t="s">
        <v>1599</v>
      </c>
      <c r="K2175" s="47">
        <v>0</v>
      </c>
      <c r="L2175" s="47" t="s">
        <v>1598</v>
      </c>
    </row>
    <row r="2176" spans="1:12" x14ac:dyDescent="0.35">
      <c r="A2176" s="47">
        <v>1</v>
      </c>
      <c r="B2176" s="47">
        <v>2184</v>
      </c>
      <c r="C2176" s="47" t="s">
        <v>1424</v>
      </c>
      <c r="D2176" s="48">
        <v>45635</v>
      </c>
      <c r="E2176" s="48">
        <v>45635</v>
      </c>
      <c r="F2176" s="47">
        <v>7</v>
      </c>
      <c r="G2176" s="49">
        <v>0</v>
      </c>
      <c r="H2176" s="48">
        <v>45641</v>
      </c>
      <c r="I2176" s="47" t="s">
        <v>1600</v>
      </c>
      <c r="J2176" s="47" t="s">
        <v>1599</v>
      </c>
      <c r="K2176" s="47">
        <v>0</v>
      </c>
      <c r="L2176" s="47" t="s">
        <v>1598</v>
      </c>
    </row>
    <row r="2177" spans="1:12" x14ac:dyDescent="0.35">
      <c r="A2177" s="47">
        <v>1</v>
      </c>
      <c r="B2177" s="47">
        <v>2413</v>
      </c>
      <c r="C2177" s="47" t="s">
        <v>1436</v>
      </c>
      <c r="D2177" s="48">
        <v>45635</v>
      </c>
      <c r="E2177" s="48">
        <v>45635</v>
      </c>
      <c r="F2177" s="47">
        <v>7</v>
      </c>
      <c r="G2177" s="49">
        <v>0</v>
      </c>
      <c r="H2177" s="48">
        <v>45641</v>
      </c>
      <c r="I2177" s="47" t="s">
        <v>1600</v>
      </c>
      <c r="J2177" s="47" t="s">
        <v>1599</v>
      </c>
      <c r="K2177" s="47">
        <v>0</v>
      </c>
      <c r="L2177" s="47" t="s">
        <v>1598</v>
      </c>
    </row>
    <row r="2178" spans="1:12" x14ac:dyDescent="0.35">
      <c r="A2178" s="47">
        <v>1</v>
      </c>
      <c r="B2178" s="47">
        <v>2414</v>
      </c>
      <c r="C2178" s="47" t="s">
        <v>1437</v>
      </c>
      <c r="D2178" s="48">
        <v>45635</v>
      </c>
      <c r="E2178" s="48">
        <v>45635</v>
      </c>
      <c r="F2178" s="47">
        <v>7</v>
      </c>
      <c r="G2178" s="49">
        <v>0</v>
      </c>
      <c r="H2178" s="48">
        <v>45641</v>
      </c>
      <c r="I2178" s="47" t="s">
        <v>1600</v>
      </c>
      <c r="J2178" s="47" t="s">
        <v>1599</v>
      </c>
      <c r="K2178" s="47">
        <v>0</v>
      </c>
      <c r="L2178" s="47" t="s">
        <v>1598</v>
      </c>
    </row>
    <row r="2179" spans="1:12" x14ac:dyDescent="0.35">
      <c r="A2179" s="47">
        <v>1</v>
      </c>
      <c r="B2179" s="47">
        <v>2415</v>
      </c>
      <c r="C2179" s="47" t="s">
        <v>1438</v>
      </c>
      <c r="D2179" s="48">
        <v>45635</v>
      </c>
      <c r="E2179" s="48">
        <v>45635</v>
      </c>
      <c r="F2179" s="47">
        <v>7</v>
      </c>
      <c r="G2179" s="49">
        <v>0</v>
      </c>
      <c r="H2179" s="48">
        <v>45641</v>
      </c>
      <c r="I2179" s="47" t="s">
        <v>1600</v>
      </c>
      <c r="J2179" s="47" t="s">
        <v>1599</v>
      </c>
      <c r="K2179" s="47">
        <v>0</v>
      </c>
      <c r="L2179" s="47" t="s">
        <v>1598</v>
      </c>
    </row>
    <row r="2180" spans="1:12" x14ac:dyDescent="0.35">
      <c r="A2180" s="47">
        <v>1</v>
      </c>
      <c r="B2180" s="47">
        <v>2416</v>
      </c>
      <c r="C2180" s="47" t="s">
        <v>1439</v>
      </c>
      <c r="D2180" s="48">
        <v>45635</v>
      </c>
      <c r="E2180" s="48">
        <v>45635</v>
      </c>
      <c r="F2180" s="47">
        <v>7</v>
      </c>
      <c r="G2180" s="49">
        <v>0</v>
      </c>
      <c r="H2180" s="48">
        <v>45641</v>
      </c>
      <c r="I2180" s="47" t="s">
        <v>1600</v>
      </c>
      <c r="J2180" s="47" t="s">
        <v>1599</v>
      </c>
      <c r="K2180" s="47">
        <v>0</v>
      </c>
      <c r="L2180" s="47" t="s">
        <v>1598</v>
      </c>
    </row>
    <row r="2181" spans="1:12" x14ac:dyDescent="0.35">
      <c r="A2181" s="47">
        <v>1</v>
      </c>
      <c r="B2181" s="47">
        <v>2420</v>
      </c>
      <c r="C2181" s="47" t="s">
        <v>1443</v>
      </c>
      <c r="D2181" s="48">
        <v>45635</v>
      </c>
      <c r="E2181" s="48">
        <v>45635</v>
      </c>
      <c r="F2181" s="47">
        <v>7</v>
      </c>
      <c r="G2181" s="49">
        <v>0</v>
      </c>
      <c r="H2181" s="48">
        <v>45641</v>
      </c>
      <c r="I2181" s="47" t="s">
        <v>1600</v>
      </c>
      <c r="J2181" s="47" t="s">
        <v>1599</v>
      </c>
      <c r="K2181" s="47">
        <v>0</v>
      </c>
      <c r="L2181" s="47" t="s">
        <v>1598</v>
      </c>
    </row>
    <row r="2182" spans="1:12" x14ac:dyDescent="0.35">
      <c r="A2182" s="47">
        <v>1</v>
      </c>
      <c r="B2182" s="47">
        <v>2609</v>
      </c>
      <c r="C2182" s="47" t="s">
        <v>1450</v>
      </c>
      <c r="D2182" s="48">
        <v>45635</v>
      </c>
      <c r="E2182" s="48">
        <v>45635</v>
      </c>
      <c r="F2182" s="47">
        <v>7</v>
      </c>
      <c r="G2182" s="49">
        <v>0</v>
      </c>
      <c r="H2182" s="48">
        <v>45641</v>
      </c>
      <c r="I2182" s="47" t="s">
        <v>1600</v>
      </c>
      <c r="J2182" s="47" t="s">
        <v>1599</v>
      </c>
      <c r="K2182" s="47">
        <v>0</v>
      </c>
      <c r="L2182" s="47" t="s">
        <v>1598</v>
      </c>
    </row>
    <row r="2183" spans="1:12" x14ac:dyDescent="0.35">
      <c r="A2183" s="47">
        <v>1</v>
      </c>
      <c r="B2183" s="47">
        <v>2610</v>
      </c>
      <c r="C2183" s="47" t="s">
        <v>1451</v>
      </c>
      <c r="D2183" s="48">
        <v>45635</v>
      </c>
      <c r="E2183" s="48">
        <v>45635</v>
      </c>
      <c r="F2183" s="47">
        <v>7</v>
      </c>
      <c r="G2183" s="49">
        <v>0</v>
      </c>
      <c r="H2183" s="48">
        <v>45641</v>
      </c>
      <c r="I2183" s="47" t="s">
        <v>1600</v>
      </c>
      <c r="J2183" s="47" t="s">
        <v>1599</v>
      </c>
      <c r="K2183" s="47">
        <v>0</v>
      </c>
      <c r="L2183" s="47" t="s">
        <v>1598</v>
      </c>
    </row>
    <row r="2184" spans="1:12" x14ac:dyDescent="0.35">
      <c r="A2184" s="47">
        <v>1</v>
      </c>
      <c r="B2184" s="47">
        <v>2611</v>
      </c>
      <c r="C2184" s="47" t="s">
        <v>1452</v>
      </c>
      <c r="D2184" s="48">
        <v>45635</v>
      </c>
      <c r="E2184" s="48">
        <v>45635</v>
      </c>
      <c r="F2184" s="47">
        <v>7</v>
      </c>
      <c r="G2184" s="49">
        <v>0</v>
      </c>
      <c r="H2184" s="48">
        <v>45641</v>
      </c>
      <c r="I2184" s="47" t="s">
        <v>1600</v>
      </c>
      <c r="J2184" s="47" t="s">
        <v>1599</v>
      </c>
      <c r="K2184" s="47">
        <v>0</v>
      </c>
      <c r="L2184" s="47" t="s">
        <v>1598</v>
      </c>
    </row>
    <row r="2185" spans="1:12" x14ac:dyDescent="0.35">
      <c r="A2185" s="47">
        <v>1</v>
      </c>
      <c r="B2185" s="47">
        <v>2806</v>
      </c>
      <c r="C2185" s="47" t="s">
        <v>1458</v>
      </c>
      <c r="D2185" s="48">
        <v>45635</v>
      </c>
      <c r="E2185" s="48">
        <v>45635</v>
      </c>
      <c r="F2185" s="47">
        <v>7</v>
      </c>
      <c r="G2185" s="49">
        <v>0</v>
      </c>
      <c r="H2185" s="48">
        <v>45641</v>
      </c>
      <c r="I2185" s="47" t="s">
        <v>1600</v>
      </c>
      <c r="J2185" s="47" t="s">
        <v>1599</v>
      </c>
      <c r="K2185" s="47">
        <v>0</v>
      </c>
      <c r="L2185" s="47" t="s">
        <v>1598</v>
      </c>
    </row>
    <row r="2186" spans="1:12" x14ac:dyDescent="0.35">
      <c r="A2186" s="47">
        <v>1</v>
      </c>
      <c r="B2186" s="47">
        <v>4279</v>
      </c>
      <c r="C2186" s="47" t="s">
        <v>1479</v>
      </c>
      <c r="D2186" s="48">
        <v>45635</v>
      </c>
      <c r="E2186" s="48">
        <v>45635</v>
      </c>
      <c r="F2186" s="47">
        <v>7</v>
      </c>
      <c r="G2186" s="49">
        <v>0</v>
      </c>
      <c r="H2186" s="48">
        <v>45641</v>
      </c>
      <c r="I2186" s="47" t="s">
        <v>1600</v>
      </c>
      <c r="J2186" s="47" t="s">
        <v>1599</v>
      </c>
      <c r="K2186" s="47">
        <v>0</v>
      </c>
      <c r="L2186" s="47" t="s">
        <v>1598</v>
      </c>
    </row>
    <row r="2187" spans="1:12" x14ac:dyDescent="0.35">
      <c r="A2187" s="47">
        <v>1</v>
      </c>
      <c r="B2187" s="47">
        <v>4497</v>
      </c>
      <c r="C2187" s="47" t="s">
        <v>1482</v>
      </c>
      <c r="D2187" s="48">
        <v>45635</v>
      </c>
      <c r="E2187" s="48">
        <v>45635</v>
      </c>
      <c r="F2187" s="47">
        <v>7</v>
      </c>
      <c r="G2187" s="49">
        <v>0</v>
      </c>
      <c r="H2187" s="48">
        <v>45641</v>
      </c>
      <c r="I2187" s="47" t="s">
        <v>1600</v>
      </c>
      <c r="J2187" s="47" t="s">
        <v>1599</v>
      </c>
      <c r="K2187" s="47">
        <v>0</v>
      </c>
      <c r="L2187" s="47" t="s">
        <v>1598</v>
      </c>
    </row>
    <row r="2188" spans="1:12" x14ac:dyDescent="0.35">
      <c r="A2188" s="47">
        <v>1</v>
      </c>
      <c r="B2188" s="47">
        <v>4498</v>
      </c>
      <c r="C2188" s="47" t="s">
        <v>1483</v>
      </c>
      <c r="D2188" s="48">
        <v>45635</v>
      </c>
      <c r="E2188" s="48">
        <v>45635</v>
      </c>
      <c r="F2188" s="47">
        <v>7</v>
      </c>
      <c r="G2188" s="49">
        <v>0</v>
      </c>
      <c r="H2188" s="48">
        <v>45641</v>
      </c>
      <c r="I2188" s="47" t="s">
        <v>1600</v>
      </c>
      <c r="J2188" s="47" t="s">
        <v>1599</v>
      </c>
      <c r="K2188" s="47">
        <v>0</v>
      </c>
      <c r="L2188" s="47" t="s">
        <v>1598</v>
      </c>
    </row>
    <row r="2189" spans="1:12" x14ac:dyDescent="0.35">
      <c r="A2189" s="47">
        <v>1</v>
      </c>
      <c r="B2189" s="47">
        <v>3104</v>
      </c>
      <c r="C2189" s="47" t="s">
        <v>956</v>
      </c>
      <c r="D2189" s="48">
        <v>45656</v>
      </c>
      <c r="E2189" s="48">
        <v>45656</v>
      </c>
      <c r="F2189" s="47">
        <v>1</v>
      </c>
      <c r="G2189" s="49">
        <v>0</v>
      </c>
      <c r="H2189" s="48">
        <v>45656</v>
      </c>
      <c r="I2189" s="47" t="s">
        <v>1604</v>
      </c>
      <c r="J2189" s="47" t="s">
        <v>1603</v>
      </c>
      <c r="K2189" s="47">
        <v>0</v>
      </c>
      <c r="L2189" s="47" t="s">
        <v>1598</v>
      </c>
    </row>
    <row r="2190" spans="1:12" x14ac:dyDescent="0.35">
      <c r="A2190" s="47">
        <v>1</v>
      </c>
      <c r="B2190" s="47">
        <v>1324</v>
      </c>
      <c r="C2190" s="47" t="s">
        <v>217</v>
      </c>
      <c r="D2190" s="48">
        <v>45656</v>
      </c>
      <c r="E2190" s="48">
        <v>45656</v>
      </c>
      <c r="F2190" s="47">
        <v>1</v>
      </c>
      <c r="G2190" s="49">
        <v>0</v>
      </c>
      <c r="H2190" s="48">
        <v>45656</v>
      </c>
      <c r="I2190" s="47" t="s">
        <v>1601</v>
      </c>
      <c r="J2190" s="47" t="s">
        <v>1603</v>
      </c>
      <c r="K2190" s="47">
        <v>0</v>
      </c>
      <c r="L2190" s="47" t="s">
        <v>1598</v>
      </c>
    </row>
    <row r="2191" spans="1:12" x14ac:dyDescent="0.35">
      <c r="A2191" s="47">
        <v>1</v>
      </c>
      <c r="B2191" s="47">
        <v>3106</v>
      </c>
      <c r="C2191" s="47" t="s">
        <v>960</v>
      </c>
      <c r="D2191" s="48">
        <v>45656</v>
      </c>
      <c r="E2191" s="48">
        <v>45656</v>
      </c>
      <c r="F2191" s="47">
        <v>1</v>
      </c>
      <c r="G2191" s="49">
        <v>0</v>
      </c>
      <c r="H2191" s="48">
        <v>45656</v>
      </c>
      <c r="I2191" s="47" t="s">
        <v>1601</v>
      </c>
      <c r="J2191" s="47" t="s">
        <v>1603</v>
      </c>
      <c r="K2191" s="47">
        <v>0</v>
      </c>
      <c r="L2191" s="47" t="s">
        <v>1598</v>
      </c>
    </row>
    <row r="2192" spans="1:12" x14ac:dyDescent="0.35">
      <c r="A2192" s="47">
        <v>1</v>
      </c>
      <c r="B2192" s="47">
        <v>3185</v>
      </c>
      <c r="C2192" s="47" t="s">
        <v>1045</v>
      </c>
      <c r="D2192" s="48">
        <v>45656</v>
      </c>
      <c r="E2192" s="48">
        <v>45656</v>
      </c>
      <c r="F2192" s="47">
        <v>1</v>
      </c>
      <c r="G2192" s="49">
        <v>0</v>
      </c>
      <c r="H2192" s="48">
        <v>45656</v>
      </c>
      <c r="I2192" s="47" t="s">
        <v>1601</v>
      </c>
      <c r="J2192" s="47" t="s">
        <v>1603</v>
      </c>
      <c r="K2192" s="47">
        <v>0</v>
      </c>
      <c r="L2192" s="47" t="s">
        <v>1598</v>
      </c>
    </row>
    <row r="2193" spans="1:12" x14ac:dyDescent="0.35">
      <c r="A2193" s="47">
        <v>1</v>
      </c>
      <c r="B2193" s="47">
        <v>3186</v>
      </c>
      <c r="C2193" s="47" t="s">
        <v>1046</v>
      </c>
      <c r="D2193" s="48">
        <v>45656</v>
      </c>
      <c r="E2193" s="48">
        <v>45656</v>
      </c>
      <c r="F2193" s="47">
        <v>2</v>
      </c>
      <c r="G2193" s="49">
        <v>0</v>
      </c>
      <c r="H2193" s="48">
        <v>45657</v>
      </c>
      <c r="I2193" s="47" t="s">
        <v>1600</v>
      </c>
      <c r="J2193" s="47" t="s">
        <v>1603</v>
      </c>
      <c r="K2193" s="47">
        <v>0</v>
      </c>
      <c r="L2193" s="47" t="s">
        <v>1598</v>
      </c>
    </row>
    <row r="2194" spans="1:12" x14ac:dyDescent="0.35">
      <c r="A2194" s="47">
        <v>1</v>
      </c>
      <c r="B2194" s="47">
        <v>1230</v>
      </c>
      <c r="C2194" s="47" t="s">
        <v>1395</v>
      </c>
      <c r="D2194" s="48">
        <v>45644</v>
      </c>
      <c r="E2194" s="48">
        <v>45644</v>
      </c>
      <c r="F2194" s="47">
        <v>1</v>
      </c>
      <c r="G2194" s="49">
        <v>0</v>
      </c>
      <c r="H2194" s="48">
        <v>45644</v>
      </c>
      <c r="I2194" s="47" t="s">
        <v>1600</v>
      </c>
      <c r="J2194" s="47" t="s">
        <v>1603</v>
      </c>
      <c r="K2194" s="47">
        <v>0</v>
      </c>
      <c r="L2194" s="47" t="s">
        <v>1598</v>
      </c>
    </row>
    <row r="2195" spans="1:12" x14ac:dyDescent="0.35">
      <c r="A2195" s="47">
        <v>1</v>
      </c>
      <c r="B2195" s="47">
        <v>3156</v>
      </c>
      <c r="C2195" s="47" t="s">
        <v>1019</v>
      </c>
      <c r="D2195" s="48">
        <v>45656</v>
      </c>
      <c r="E2195" s="48">
        <v>45656</v>
      </c>
      <c r="F2195" s="47">
        <v>1</v>
      </c>
      <c r="G2195" s="49">
        <v>0</v>
      </c>
      <c r="H2195" s="48">
        <v>45656</v>
      </c>
      <c r="I2195" s="47" t="s">
        <v>1601</v>
      </c>
      <c r="J2195" s="47" t="s">
        <v>1603</v>
      </c>
      <c r="L2195" s="47" t="s">
        <v>1598</v>
      </c>
    </row>
    <row r="2196" spans="1:12" x14ac:dyDescent="0.35">
      <c r="A2196" s="47">
        <v>1</v>
      </c>
      <c r="B2196" s="47">
        <v>3193</v>
      </c>
      <c r="C2196" s="47" t="s">
        <v>1052</v>
      </c>
      <c r="D2196" s="48">
        <v>45656</v>
      </c>
      <c r="E2196" s="48">
        <v>45656</v>
      </c>
      <c r="F2196" s="47">
        <v>1</v>
      </c>
      <c r="G2196" s="49">
        <v>0</v>
      </c>
      <c r="H2196" s="48">
        <v>45656</v>
      </c>
      <c r="I2196" s="47" t="s">
        <v>1600</v>
      </c>
      <c r="J2196" s="47" t="s">
        <v>1603</v>
      </c>
      <c r="L2196" s="47" t="s">
        <v>1598</v>
      </c>
    </row>
    <row r="2197" spans="1:12" x14ac:dyDescent="0.35">
      <c r="A2197" s="47">
        <v>1</v>
      </c>
      <c r="B2197" s="47">
        <v>1191</v>
      </c>
      <c r="C2197" s="47" t="s">
        <v>138</v>
      </c>
      <c r="D2197" s="48">
        <v>45656</v>
      </c>
      <c r="E2197" s="48">
        <v>45656</v>
      </c>
      <c r="F2197" s="47">
        <v>1</v>
      </c>
      <c r="G2197" s="49">
        <v>0</v>
      </c>
      <c r="H2197" s="48">
        <v>45656</v>
      </c>
      <c r="I2197" s="47" t="s">
        <v>1601</v>
      </c>
      <c r="J2197" s="47" t="s">
        <v>1603</v>
      </c>
      <c r="L2197" s="47" t="s">
        <v>1598</v>
      </c>
    </row>
    <row r="2198" spans="1:12" x14ac:dyDescent="0.35">
      <c r="A2198" s="47">
        <v>1</v>
      </c>
      <c r="B2198" s="47">
        <v>1181</v>
      </c>
      <c r="C2198" s="47" t="s">
        <v>126</v>
      </c>
      <c r="D2198" s="48">
        <v>45656</v>
      </c>
      <c r="E2198" s="48">
        <v>45656</v>
      </c>
      <c r="F2198" s="47">
        <v>1</v>
      </c>
      <c r="G2198" s="49">
        <v>0</v>
      </c>
      <c r="H2198" s="48">
        <v>45656</v>
      </c>
      <c r="I2198" s="47" t="s">
        <v>1600</v>
      </c>
      <c r="J2198" s="47" t="s">
        <v>1603</v>
      </c>
      <c r="L2198" s="47" t="s">
        <v>1598</v>
      </c>
    </row>
    <row r="2199" spans="1:12" x14ac:dyDescent="0.35">
      <c r="A2199" s="47">
        <v>1</v>
      </c>
      <c r="B2199" s="47">
        <v>1425</v>
      </c>
      <c r="C2199" s="47" t="s">
        <v>267</v>
      </c>
      <c r="D2199" s="48">
        <v>45656</v>
      </c>
      <c r="E2199" s="48">
        <v>45656</v>
      </c>
      <c r="F2199" s="47">
        <v>1</v>
      </c>
      <c r="G2199" s="49">
        <v>0</v>
      </c>
      <c r="H2199" s="48">
        <v>45656</v>
      </c>
      <c r="I2199" s="47" t="s">
        <v>1601</v>
      </c>
      <c r="J2199" s="47" t="s">
        <v>1603</v>
      </c>
      <c r="L2199" s="47" t="s">
        <v>1598</v>
      </c>
    </row>
    <row r="2200" spans="1:12" x14ac:dyDescent="0.35">
      <c r="A2200" s="47">
        <v>1</v>
      </c>
      <c r="B2200" s="47">
        <v>3019</v>
      </c>
      <c r="C2200" s="47" t="s">
        <v>941</v>
      </c>
      <c r="D2200" s="48">
        <v>45656</v>
      </c>
      <c r="E2200" s="48">
        <v>45656</v>
      </c>
      <c r="F2200" s="47">
        <v>1</v>
      </c>
      <c r="G2200" s="49">
        <v>0</v>
      </c>
      <c r="H2200" s="48">
        <v>45656</v>
      </c>
      <c r="I2200" s="47" t="s">
        <v>1600</v>
      </c>
      <c r="J2200" s="47" t="s">
        <v>1603</v>
      </c>
      <c r="L2200" s="47" t="s">
        <v>1598</v>
      </c>
    </row>
    <row r="2201" spans="1:12" x14ac:dyDescent="0.35">
      <c r="A2201" s="47">
        <v>1</v>
      </c>
      <c r="B2201" s="47">
        <v>1331</v>
      </c>
      <c r="C2201" s="47" t="s">
        <v>222</v>
      </c>
      <c r="D2201" s="48">
        <v>45656</v>
      </c>
      <c r="E2201" s="48">
        <v>45656</v>
      </c>
      <c r="F2201" s="47">
        <v>1</v>
      </c>
      <c r="G2201" s="49">
        <v>0</v>
      </c>
      <c r="H2201" s="48">
        <v>45656</v>
      </c>
      <c r="I2201" s="47" t="s">
        <v>1601</v>
      </c>
      <c r="J2201" s="47" t="s">
        <v>1603</v>
      </c>
      <c r="L2201" s="47" t="s">
        <v>1598</v>
      </c>
    </row>
    <row r="2202" spans="1:12" x14ac:dyDescent="0.35">
      <c r="A2202" s="47">
        <v>1</v>
      </c>
      <c r="B2202" s="47">
        <v>1403</v>
      </c>
      <c r="C2202" s="47" t="s">
        <v>245</v>
      </c>
      <c r="D2202" s="48">
        <v>45656</v>
      </c>
      <c r="E2202" s="48">
        <v>45656</v>
      </c>
      <c r="F2202" s="47">
        <v>1</v>
      </c>
      <c r="G2202" s="49">
        <v>0</v>
      </c>
      <c r="H2202" s="48">
        <v>45656</v>
      </c>
      <c r="I2202" s="47" t="s">
        <v>1600</v>
      </c>
      <c r="J2202" s="47" t="s">
        <v>1603</v>
      </c>
      <c r="L2202" s="47" t="s">
        <v>1598</v>
      </c>
    </row>
    <row r="2203" spans="1:12" x14ac:dyDescent="0.35">
      <c r="A2203" s="47">
        <v>1</v>
      </c>
      <c r="B2203" s="47">
        <v>1116</v>
      </c>
      <c r="C2203" s="47" t="s">
        <v>62</v>
      </c>
      <c r="D2203" s="48">
        <v>45656</v>
      </c>
      <c r="E2203" s="48">
        <v>45656</v>
      </c>
      <c r="F2203" s="47">
        <v>1</v>
      </c>
      <c r="G2203" s="49">
        <v>0</v>
      </c>
      <c r="H2203" s="48">
        <v>45656</v>
      </c>
      <c r="I2203" s="47" t="s">
        <v>1601</v>
      </c>
      <c r="J2203" s="47" t="s">
        <v>1603</v>
      </c>
      <c r="L2203" s="47" t="s">
        <v>1598</v>
      </c>
    </row>
    <row r="2204" spans="1:12" x14ac:dyDescent="0.35">
      <c r="A2204" s="47">
        <v>1</v>
      </c>
      <c r="B2204" s="47">
        <v>1128</v>
      </c>
      <c r="C2204" s="47" t="s">
        <v>73</v>
      </c>
      <c r="D2204" s="48">
        <v>45656</v>
      </c>
      <c r="E2204" s="48">
        <v>45656</v>
      </c>
      <c r="F2204" s="47">
        <v>1</v>
      </c>
      <c r="G2204" s="49">
        <v>0</v>
      </c>
      <c r="H2204" s="48">
        <v>45656</v>
      </c>
      <c r="I2204" s="47" t="s">
        <v>1600</v>
      </c>
      <c r="J2204" s="47" t="s">
        <v>1603</v>
      </c>
      <c r="L2204" s="47" t="s">
        <v>1598</v>
      </c>
    </row>
    <row r="2205" spans="1:12" x14ac:dyDescent="0.35">
      <c r="A2205" s="47">
        <v>1</v>
      </c>
      <c r="B2205" s="47">
        <v>1120</v>
      </c>
      <c r="C2205" s="47" t="s">
        <v>67</v>
      </c>
      <c r="D2205" s="48">
        <v>45656</v>
      </c>
      <c r="E2205" s="48">
        <v>45656</v>
      </c>
      <c r="F2205" s="47">
        <v>1</v>
      </c>
      <c r="G2205" s="49">
        <v>0</v>
      </c>
      <c r="H2205" s="48">
        <v>45656</v>
      </c>
      <c r="I2205" s="47" t="s">
        <v>1601</v>
      </c>
      <c r="J2205" s="47" t="s">
        <v>1603</v>
      </c>
      <c r="L2205" s="47" t="s">
        <v>1598</v>
      </c>
    </row>
    <row r="2206" spans="1:12" x14ac:dyDescent="0.35">
      <c r="A2206" s="47">
        <v>1</v>
      </c>
      <c r="B2206" s="47">
        <v>1174</v>
      </c>
      <c r="C2206" s="47" t="s">
        <v>118</v>
      </c>
      <c r="D2206" s="48">
        <v>45656</v>
      </c>
      <c r="E2206" s="48">
        <v>45656</v>
      </c>
      <c r="F2206" s="47">
        <v>1</v>
      </c>
      <c r="G2206" s="49">
        <v>0</v>
      </c>
      <c r="H2206" s="48">
        <v>45656</v>
      </c>
      <c r="I2206" s="47" t="s">
        <v>1600</v>
      </c>
      <c r="J2206" s="47" t="s">
        <v>1603</v>
      </c>
      <c r="L2206" s="47" t="s">
        <v>1598</v>
      </c>
    </row>
    <row r="2207" spans="1:12" x14ac:dyDescent="0.35">
      <c r="A2207" s="47">
        <v>1</v>
      </c>
      <c r="B2207" s="47">
        <v>3144</v>
      </c>
      <c r="C2207" s="47" t="s">
        <v>1009</v>
      </c>
      <c r="D2207" s="48">
        <v>45656</v>
      </c>
      <c r="E2207" s="48">
        <v>45656</v>
      </c>
      <c r="F2207" s="47">
        <v>2</v>
      </c>
      <c r="G2207" s="49">
        <v>0</v>
      </c>
      <c r="H2207" s="48">
        <v>45657</v>
      </c>
      <c r="I2207" s="47" t="s">
        <v>1601</v>
      </c>
      <c r="J2207" s="47" t="s">
        <v>1603</v>
      </c>
      <c r="L2207" s="47" t="s">
        <v>1598</v>
      </c>
    </row>
    <row r="2208" spans="1:12" x14ac:dyDescent="0.35">
      <c r="A2208" s="47">
        <v>1</v>
      </c>
      <c r="B2208" s="47">
        <v>3128</v>
      </c>
      <c r="C2208" s="47" t="s">
        <v>989</v>
      </c>
      <c r="D2208" s="48">
        <v>45656</v>
      </c>
      <c r="E2208" s="48">
        <v>45656</v>
      </c>
      <c r="F2208" s="47">
        <v>1</v>
      </c>
      <c r="G2208" s="49">
        <v>0</v>
      </c>
      <c r="H2208" s="48">
        <v>45656</v>
      </c>
      <c r="I2208" s="47" t="s">
        <v>1600</v>
      </c>
      <c r="J2208" s="47" t="s">
        <v>1603</v>
      </c>
      <c r="L2208" s="47" t="s">
        <v>1598</v>
      </c>
    </row>
    <row r="2209" spans="1:12" x14ac:dyDescent="0.35">
      <c r="A2209" s="47">
        <v>1</v>
      </c>
      <c r="B2209" s="47">
        <v>1422</v>
      </c>
      <c r="C2209" s="47" t="s">
        <v>263</v>
      </c>
      <c r="D2209" s="48">
        <v>45656</v>
      </c>
      <c r="E2209" s="48">
        <v>45656</v>
      </c>
      <c r="F2209" s="47">
        <v>1</v>
      </c>
      <c r="G2209" s="49">
        <v>0</v>
      </c>
      <c r="H2209" s="48">
        <v>45656</v>
      </c>
      <c r="I2209" s="47" t="s">
        <v>1601</v>
      </c>
      <c r="J2209" s="47" t="s">
        <v>1603</v>
      </c>
      <c r="L2209" s="47" t="s">
        <v>1598</v>
      </c>
    </row>
    <row r="2210" spans="1:12" x14ac:dyDescent="0.35">
      <c r="A2210" s="47">
        <v>1</v>
      </c>
      <c r="B2210" s="47">
        <v>1429</v>
      </c>
      <c r="C2210" s="47" t="s">
        <v>272</v>
      </c>
      <c r="D2210" s="48">
        <v>45656</v>
      </c>
      <c r="E2210" s="48">
        <v>45656</v>
      </c>
      <c r="F2210" s="47">
        <v>1</v>
      </c>
      <c r="G2210" s="49">
        <v>0</v>
      </c>
      <c r="H2210" s="48">
        <v>45656</v>
      </c>
      <c r="I2210" s="47" t="s">
        <v>1600</v>
      </c>
      <c r="J2210" s="47" t="s">
        <v>1603</v>
      </c>
      <c r="L2210" s="47" t="s">
        <v>1598</v>
      </c>
    </row>
    <row r="2211" spans="1:12" x14ac:dyDescent="0.35">
      <c r="A2211" s="47">
        <v>1</v>
      </c>
      <c r="B2211" s="47">
        <v>1212</v>
      </c>
      <c r="C2211" s="47" t="s">
        <v>1568</v>
      </c>
      <c r="D2211" s="48">
        <v>45657</v>
      </c>
      <c r="E2211" s="48">
        <v>45657</v>
      </c>
      <c r="F2211" s="47">
        <v>1</v>
      </c>
      <c r="G2211" s="49">
        <v>0</v>
      </c>
      <c r="H2211" s="48">
        <v>45657</v>
      </c>
      <c r="I2211" s="47" t="s">
        <v>1601</v>
      </c>
      <c r="J2211" s="47" t="s">
        <v>1603</v>
      </c>
      <c r="L2211" s="47" t="s">
        <v>1598</v>
      </c>
    </row>
    <row r="2212" spans="1:12" x14ac:dyDescent="0.35">
      <c r="A2212" s="47">
        <v>1</v>
      </c>
      <c r="B2212" s="47">
        <v>1230</v>
      </c>
      <c r="C2212" s="47" t="s">
        <v>1395</v>
      </c>
      <c r="D2212" s="48">
        <v>45656</v>
      </c>
      <c r="E2212" s="48">
        <v>45656</v>
      </c>
      <c r="F2212" s="47">
        <v>2</v>
      </c>
      <c r="G2212" s="49">
        <v>0</v>
      </c>
      <c r="H2212" s="48">
        <v>45657</v>
      </c>
      <c r="I2212" s="47" t="s">
        <v>1601</v>
      </c>
      <c r="J2212" s="47" t="s">
        <v>1603</v>
      </c>
      <c r="L2212" s="47" t="s">
        <v>1598</v>
      </c>
    </row>
    <row r="2213" spans="1:12" x14ac:dyDescent="0.35">
      <c r="A2213" s="47">
        <v>1</v>
      </c>
      <c r="B2213" s="47">
        <v>1320</v>
      </c>
      <c r="C2213" s="47" t="s">
        <v>211</v>
      </c>
      <c r="D2213" s="48">
        <v>45657</v>
      </c>
      <c r="E2213" s="48">
        <v>45657</v>
      </c>
      <c r="F2213" s="47">
        <v>1</v>
      </c>
      <c r="G2213" s="49">
        <v>0</v>
      </c>
      <c r="H2213" s="48">
        <v>45657</v>
      </c>
      <c r="I2213" s="47" t="s">
        <v>1601</v>
      </c>
      <c r="J2213" s="47" t="s">
        <v>1603</v>
      </c>
      <c r="L2213" s="47" t="s">
        <v>1598</v>
      </c>
    </row>
    <row r="2214" spans="1:12" x14ac:dyDescent="0.35">
      <c r="A2214" s="47">
        <v>1</v>
      </c>
      <c r="B2214" s="47">
        <v>2054</v>
      </c>
      <c r="C2214" s="47" t="s">
        <v>344</v>
      </c>
      <c r="D2214" s="48">
        <v>45656</v>
      </c>
      <c r="E2214" s="48">
        <v>45656</v>
      </c>
      <c r="F2214" s="47">
        <v>1</v>
      </c>
      <c r="G2214" s="49">
        <v>0</v>
      </c>
      <c r="H2214" s="48">
        <v>45656</v>
      </c>
      <c r="I2214" s="47" t="s">
        <v>1601</v>
      </c>
      <c r="J2214" s="47" t="s">
        <v>1599</v>
      </c>
      <c r="K2214" s="47">
        <v>0</v>
      </c>
      <c r="L2214" s="47" t="s">
        <v>1598</v>
      </c>
    </row>
    <row r="2215" spans="1:12" x14ac:dyDescent="0.35">
      <c r="A2215" s="47">
        <v>1</v>
      </c>
      <c r="B2215" s="47">
        <v>2056</v>
      </c>
      <c r="C2215" s="47" t="s">
        <v>346</v>
      </c>
      <c r="D2215" s="48">
        <v>45656</v>
      </c>
      <c r="E2215" s="48">
        <v>45656</v>
      </c>
      <c r="F2215" s="47">
        <v>1</v>
      </c>
      <c r="G2215" s="49">
        <v>0</v>
      </c>
      <c r="H2215" s="48">
        <v>45656</v>
      </c>
      <c r="I2215" s="47" t="s">
        <v>1601</v>
      </c>
      <c r="J2215" s="47" t="s">
        <v>1599</v>
      </c>
      <c r="K2215" s="47">
        <v>0</v>
      </c>
      <c r="L2215" s="47" t="s">
        <v>1598</v>
      </c>
    </row>
    <row r="2216" spans="1:12" x14ac:dyDescent="0.35">
      <c r="A2216" s="47">
        <v>1</v>
      </c>
      <c r="B2216" s="47">
        <v>2096</v>
      </c>
      <c r="C2216" s="47" t="s">
        <v>390</v>
      </c>
      <c r="D2216" s="48">
        <v>45656</v>
      </c>
      <c r="E2216" s="48">
        <v>45656</v>
      </c>
      <c r="F2216" s="47">
        <v>1</v>
      </c>
      <c r="G2216" s="49">
        <v>0</v>
      </c>
      <c r="H2216" s="48">
        <v>45656</v>
      </c>
      <c r="I2216" s="47" t="s">
        <v>1601</v>
      </c>
      <c r="J2216" s="47" t="s">
        <v>1599</v>
      </c>
      <c r="K2216" s="47">
        <v>0</v>
      </c>
      <c r="L2216" s="47" t="s">
        <v>1598</v>
      </c>
    </row>
    <row r="2217" spans="1:12" x14ac:dyDescent="0.35">
      <c r="A2217" s="47">
        <v>1</v>
      </c>
      <c r="B2217" s="47">
        <v>2260</v>
      </c>
      <c r="C2217" s="47" t="s">
        <v>514</v>
      </c>
      <c r="D2217" s="48">
        <v>45656</v>
      </c>
      <c r="E2217" s="48">
        <v>45656</v>
      </c>
      <c r="F2217" s="47">
        <v>1</v>
      </c>
      <c r="G2217" s="49">
        <v>0</v>
      </c>
      <c r="H2217" s="48">
        <v>45656</v>
      </c>
      <c r="I2217" s="47" t="s">
        <v>1601</v>
      </c>
      <c r="J2217" s="47" t="s">
        <v>1599</v>
      </c>
      <c r="K2217" s="47">
        <v>0</v>
      </c>
      <c r="L2217" s="47" t="s">
        <v>1598</v>
      </c>
    </row>
    <row r="2218" spans="1:12" x14ac:dyDescent="0.35">
      <c r="A2218" s="47">
        <v>1</v>
      </c>
      <c r="B2218" s="47">
        <v>2283</v>
      </c>
      <c r="C2218" s="47" t="s">
        <v>539</v>
      </c>
      <c r="D2218" s="48">
        <v>45656</v>
      </c>
      <c r="E2218" s="48">
        <v>45656</v>
      </c>
      <c r="F2218" s="47">
        <v>1</v>
      </c>
      <c r="G2218" s="49">
        <v>0</v>
      </c>
      <c r="H2218" s="48">
        <v>45656</v>
      </c>
      <c r="I2218" s="47" t="s">
        <v>1601</v>
      </c>
      <c r="J2218" s="47" t="s">
        <v>1599</v>
      </c>
      <c r="K2218" s="47">
        <v>0</v>
      </c>
      <c r="L2218" s="47" t="s">
        <v>1598</v>
      </c>
    </row>
    <row r="2219" spans="1:12" x14ac:dyDescent="0.35">
      <c r="A2219" s="47">
        <v>1</v>
      </c>
      <c r="B2219" s="47">
        <v>2286</v>
      </c>
      <c r="C2219" s="47" t="s">
        <v>541</v>
      </c>
      <c r="D2219" s="48">
        <v>45656</v>
      </c>
      <c r="E2219" s="48">
        <v>45656</v>
      </c>
      <c r="F2219" s="47">
        <v>1</v>
      </c>
      <c r="G2219" s="49">
        <v>0</v>
      </c>
      <c r="H2219" s="48">
        <v>45656</v>
      </c>
      <c r="I2219" s="47" t="s">
        <v>1601</v>
      </c>
      <c r="J2219" s="47" t="s">
        <v>1599</v>
      </c>
      <c r="K2219" s="47">
        <v>0</v>
      </c>
      <c r="L2219" s="47" t="s">
        <v>1598</v>
      </c>
    </row>
    <row r="2220" spans="1:12" x14ac:dyDescent="0.35">
      <c r="A2220" s="47">
        <v>1</v>
      </c>
      <c r="B2220" s="47">
        <v>2295</v>
      </c>
      <c r="C2220" s="47" t="s">
        <v>550</v>
      </c>
      <c r="D2220" s="48">
        <v>45656</v>
      </c>
      <c r="E2220" s="48">
        <v>45656</v>
      </c>
      <c r="F2220" s="47">
        <v>1</v>
      </c>
      <c r="G2220" s="49">
        <v>0</v>
      </c>
      <c r="H2220" s="48">
        <v>45656</v>
      </c>
      <c r="I2220" s="47" t="s">
        <v>1601</v>
      </c>
      <c r="J2220" s="47" t="s">
        <v>1599</v>
      </c>
      <c r="K2220" s="47">
        <v>0</v>
      </c>
      <c r="L2220" s="47" t="s">
        <v>1598</v>
      </c>
    </row>
    <row r="2221" spans="1:12" x14ac:dyDescent="0.35">
      <c r="A2221" s="47">
        <v>1</v>
      </c>
      <c r="B2221" s="47">
        <v>2315</v>
      </c>
      <c r="C2221" s="47" t="s">
        <v>569</v>
      </c>
      <c r="D2221" s="48">
        <v>45656</v>
      </c>
      <c r="E2221" s="48">
        <v>45656</v>
      </c>
      <c r="F2221" s="47">
        <v>2</v>
      </c>
      <c r="G2221" s="49">
        <v>0</v>
      </c>
      <c r="H2221" s="48">
        <v>45657</v>
      </c>
      <c r="I2221" s="47" t="s">
        <v>1601</v>
      </c>
      <c r="J2221" s="47" t="s">
        <v>1599</v>
      </c>
      <c r="K2221" s="47">
        <v>0</v>
      </c>
      <c r="L2221" s="47" t="s">
        <v>1598</v>
      </c>
    </row>
    <row r="2222" spans="1:12" x14ac:dyDescent="0.35">
      <c r="A2222" s="47">
        <v>1</v>
      </c>
      <c r="B2222" s="47">
        <v>2327</v>
      </c>
      <c r="C2222" s="47" t="s">
        <v>1602</v>
      </c>
      <c r="D2222" s="48">
        <v>45656</v>
      </c>
      <c r="E2222" s="48">
        <v>45656</v>
      </c>
      <c r="F2222" s="47">
        <v>1</v>
      </c>
      <c r="G2222" s="49">
        <v>0</v>
      </c>
      <c r="H2222" s="48">
        <v>45656</v>
      </c>
      <c r="I2222" s="47" t="s">
        <v>1601</v>
      </c>
      <c r="J2222" s="47" t="s">
        <v>1599</v>
      </c>
      <c r="K2222" s="47">
        <v>0</v>
      </c>
      <c r="L2222" s="47" t="s">
        <v>1598</v>
      </c>
    </row>
    <row r="2223" spans="1:12" x14ac:dyDescent="0.35">
      <c r="A2223" s="47">
        <v>1</v>
      </c>
      <c r="B2223" s="47">
        <v>2342</v>
      </c>
      <c r="C2223" s="47" t="s">
        <v>592</v>
      </c>
      <c r="D2223" s="48">
        <v>45656</v>
      </c>
      <c r="E2223" s="48">
        <v>45656</v>
      </c>
      <c r="F2223" s="47">
        <v>1</v>
      </c>
      <c r="G2223" s="49">
        <v>0</v>
      </c>
      <c r="H2223" s="48">
        <v>45656</v>
      </c>
      <c r="I2223" s="47" t="s">
        <v>1601</v>
      </c>
      <c r="J2223" s="47" t="s">
        <v>1599</v>
      </c>
      <c r="K2223" s="47">
        <v>0</v>
      </c>
      <c r="L2223" s="47" t="s">
        <v>1598</v>
      </c>
    </row>
    <row r="2224" spans="1:12" x14ac:dyDescent="0.35">
      <c r="A2224" s="47">
        <v>1</v>
      </c>
      <c r="B2224" s="47">
        <v>2396</v>
      </c>
      <c r="C2224" s="47" t="s">
        <v>644</v>
      </c>
      <c r="D2224" s="48">
        <v>45656</v>
      </c>
      <c r="E2224" s="48">
        <v>45656</v>
      </c>
      <c r="F2224" s="47">
        <v>1</v>
      </c>
      <c r="G2224" s="49">
        <v>0</v>
      </c>
      <c r="H2224" s="48">
        <v>45656</v>
      </c>
      <c r="I2224" s="47" t="s">
        <v>1601</v>
      </c>
      <c r="J2224" s="47" t="s">
        <v>1599</v>
      </c>
      <c r="K2224" s="47">
        <v>0</v>
      </c>
      <c r="L2224" s="47" t="s">
        <v>1598</v>
      </c>
    </row>
    <row r="2225" spans="1:12" x14ac:dyDescent="0.35">
      <c r="A2225" s="47">
        <v>1</v>
      </c>
      <c r="B2225" s="47">
        <v>2506</v>
      </c>
      <c r="C2225" s="47" t="s">
        <v>667</v>
      </c>
      <c r="D2225" s="48">
        <v>45656</v>
      </c>
      <c r="E2225" s="48">
        <v>45656</v>
      </c>
      <c r="F2225" s="47">
        <v>1</v>
      </c>
      <c r="G2225" s="49">
        <v>0</v>
      </c>
      <c r="H2225" s="48">
        <v>45656</v>
      </c>
      <c r="I2225" s="47" t="s">
        <v>1601</v>
      </c>
      <c r="J2225" s="47" t="s">
        <v>1599</v>
      </c>
      <c r="K2225" s="47">
        <v>0</v>
      </c>
      <c r="L2225" s="47" t="s">
        <v>1598</v>
      </c>
    </row>
    <row r="2226" spans="1:12" x14ac:dyDescent="0.35">
      <c r="A2226" s="47">
        <v>1</v>
      </c>
      <c r="B2226" s="47">
        <v>2761</v>
      </c>
      <c r="C2226" s="47" t="s">
        <v>867</v>
      </c>
      <c r="D2226" s="48">
        <v>45656</v>
      </c>
      <c r="E2226" s="48">
        <v>45656</v>
      </c>
      <c r="F2226" s="47">
        <v>1</v>
      </c>
      <c r="G2226" s="49">
        <v>0</v>
      </c>
      <c r="H2226" s="48">
        <v>45656</v>
      </c>
      <c r="I2226" s="47" t="s">
        <v>1601</v>
      </c>
      <c r="J2226" s="47" t="s">
        <v>1599</v>
      </c>
      <c r="K2226" s="47">
        <v>0</v>
      </c>
      <c r="L2226" s="47" t="s">
        <v>1598</v>
      </c>
    </row>
    <row r="2227" spans="1:12" x14ac:dyDescent="0.35">
      <c r="A2227" s="47">
        <v>1</v>
      </c>
      <c r="B2227" s="47">
        <v>2797</v>
      </c>
      <c r="C2227" s="47" t="s">
        <v>902</v>
      </c>
      <c r="D2227" s="48">
        <v>45656</v>
      </c>
      <c r="E2227" s="48">
        <v>45656</v>
      </c>
      <c r="F2227" s="47">
        <v>1</v>
      </c>
      <c r="G2227" s="49">
        <v>0</v>
      </c>
      <c r="H2227" s="48">
        <v>45656</v>
      </c>
      <c r="I2227" s="47" t="s">
        <v>1601</v>
      </c>
      <c r="J2227" s="47" t="s">
        <v>1599</v>
      </c>
      <c r="K2227" s="47">
        <v>0</v>
      </c>
      <c r="L2227" s="47" t="s">
        <v>1598</v>
      </c>
    </row>
    <row r="2228" spans="1:12" x14ac:dyDescent="0.35">
      <c r="A2228" s="47">
        <v>1</v>
      </c>
      <c r="B2228" s="47">
        <v>4003</v>
      </c>
      <c r="C2228" s="47" t="s">
        <v>1061</v>
      </c>
      <c r="D2228" s="48">
        <v>45656</v>
      </c>
      <c r="E2228" s="48">
        <v>45656</v>
      </c>
      <c r="F2228" s="47">
        <v>1</v>
      </c>
      <c r="G2228" s="49">
        <v>0</v>
      </c>
      <c r="H2228" s="48">
        <v>45656</v>
      </c>
      <c r="I2228" s="47" t="s">
        <v>1601</v>
      </c>
      <c r="J2228" s="47" t="s">
        <v>1599</v>
      </c>
      <c r="K2228" s="47">
        <v>0</v>
      </c>
      <c r="L2228" s="47" t="s">
        <v>1598</v>
      </c>
    </row>
    <row r="2229" spans="1:12" x14ac:dyDescent="0.35">
      <c r="A2229" s="47">
        <v>1</v>
      </c>
      <c r="B2229" s="47">
        <v>4004</v>
      </c>
      <c r="C2229" s="47" t="s">
        <v>1064</v>
      </c>
      <c r="D2229" s="48">
        <v>45656</v>
      </c>
      <c r="E2229" s="48">
        <v>45656</v>
      </c>
      <c r="F2229" s="47">
        <v>1</v>
      </c>
      <c r="G2229" s="49">
        <v>0</v>
      </c>
      <c r="H2229" s="48">
        <v>45656</v>
      </c>
      <c r="I2229" s="47" t="s">
        <v>1601</v>
      </c>
      <c r="J2229" s="47" t="s">
        <v>1599</v>
      </c>
      <c r="K2229" s="47">
        <v>0</v>
      </c>
      <c r="L2229" s="47" t="s">
        <v>1598</v>
      </c>
    </row>
    <row r="2230" spans="1:12" x14ac:dyDescent="0.35">
      <c r="A2230" s="47">
        <v>1</v>
      </c>
      <c r="B2230" s="47">
        <v>4233</v>
      </c>
      <c r="C2230" s="47" t="s">
        <v>1170</v>
      </c>
      <c r="D2230" s="48">
        <v>45656</v>
      </c>
      <c r="E2230" s="48">
        <v>45656</v>
      </c>
      <c r="F2230" s="47">
        <v>1</v>
      </c>
      <c r="G2230" s="49">
        <v>0</v>
      </c>
      <c r="H2230" s="48">
        <v>45656</v>
      </c>
      <c r="I2230" s="47" t="s">
        <v>1601</v>
      </c>
      <c r="J2230" s="47" t="s">
        <v>1599</v>
      </c>
      <c r="K2230" s="47">
        <v>0</v>
      </c>
      <c r="L2230" s="47" t="s">
        <v>1598</v>
      </c>
    </row>
    <row r="2231" spans="1:12" x14ac:dyDescent="0.35">
      <c r="A2231" s="47">
        <v>1</v>
      </c>
      <c r="B2231" s="47">
        <v>4234</v>
      </c>
      <c r="C2231" s="47" t="s">
        <v>1171</v>
      </c>
      <c r="D2231" s="48">
        <v>45656</v>
      </c>
      <c r="E2231" s="48">
        <v>45656</v>
      </c>
      <c r="F2231" s="47">
        <v>1</v>
      </c>
      <c r="G2231" s="49">
        <v>0</v>
      </c>
      <c r="H2231" s="48">
        <v>45656</v>
      </c>
      <c r="I2231" s="47" t="s">
        <v>1601</v>
      </c>
      <c r="J2231" s="47" t="s">
        <v>1599</v>
      </c>
      <c r="K2231" s="47">
        <v>0</v>
      </c>
      <c r="L2231" s="47" t="s">
        <v>1598</v>
      </c>
    </row>
    <row r="2232" spans="1:12" x14ac:dyDescent="0.35">
      <c r="A2232" s="47">
        <v>1</v>
      </c>
      <c r="B2232" s="47">
        <v>2024</v>
      </c>
      <c r="C2232" s="47" t="s">
        <v>311</v>
      </c>
      <c r="D2232" s="48">
        <v>45656</v>
      </c>
      <c r="E2232" s="48">
        <v>45656</v>
      </c>
      <c r="F2232" s="47">
        <v>1</v>
      </c>
      <c r="G2232" s="49">
        <v>0</v>
      </c>
      <c r="H2232" s="48">
        <v>45656</v>
      </c>
      <c r="I2232" s="47" t="s">
        <v>1600</v>
      </c>
      <c r="J2232" s="47" t="s">
        <v>1599</v>
      </c>
      <c r="K2232" s="47">
        <v>0</v>
      </c>
      <c r="L2232" s="47" t="s">
        <v>1598</v>
      </c>
    </row>
    <row r="2233" spans="1:12" x14ac:dyDescent="0.35">
      <c r="A2233" s="47">
        <v>1</v>
      </c>
      <c r="B2233" s="47">
        <v>2031</v>
      </c>
      <c r="C2233" s="47" t="s">
        <v>319</v>
      </c>
      <c r="D2233" s="48">
        <v>45656</v>
      </c>
      <c r="E2233" s="48">
        <v>45656</v>
      </c>
      <c r="F2233" s="47">
        <v>1</v>
      </c>
      <c r="G2233" s="49">
        <v>0</v>
      </c>
      <c r="H2233" s="48">
        <v>45656</v>
      </c>
      <c r="I2233" s="47" t="s">
        <v>1600</v>
      </c>
      <c r="J2233" s="47" t="s">
        <v>1599</v>
      </c>
      <c r="K2233" s="47">
        <v>0</v>
      </c>
      <c r="L2233" s="47" t="s">
        <v>1598</v>
      </c>
    </row>
    <row r="2234" spans="1:12" x14ac:dyDescent="0.35">
      <c r="A2234" s="47">
        <v>1</v>
      </c>
      <c r="B2234" s="47">
        <v>2085</v>
      </c>
      <c r="C2234" s="47" t="s">
        <v>377</v>
      </c>
      <c r="D2234" s="48">
        <v>45656</v>
      </c>
      <c r="E2234" s="48">
        <v>45656</v>
      </c>
      <c r="F2234" s="47">
        <v>1</v>
      </c>
      <c r="G2234" s="49">
        <v>0</v>
      </c>
      <c r="H2234" s="48">
        <v>45656</v>
      </c>
      <c r="I2234" s="47" t="s">
        <v>1600</v>
      </c>
      <c r="J2234" s="47" t="s">
        <v>1599</v>
      </c>
      <c r="K2234" s="47">
        <v>0</v>
      </c>
      <c r="L2234" s="47" t="s">
        <v>1598</v>
      </c>
    </row>
    <row r="2235" spans="1:12" x14ac:dyDescent="0.35">
      <c r="A2235" s="47">
        <v>1</v>
      </c>
      <c r="B2235" s="47">
        <v>2106</v>
      </c>
      <c r="C2235" s="47" t="s">
        <v>401</v>
      </c>
      <c r="D2235" s="48">
        <v>45656</v>
      </c>
      <c r="E2235" s="48">
        <v>45656</v>
      </c>
      <c r="F2235" s="47">
        <v>1</v>
      </c>
      <c r="G2235" s="49">
        <v>0</v>
      </c>
      <c r="H2235" s="48">
        <v>45656</v>
      </c>
      <c r="I2235" s="47" t="s">
        <v>1600</v>
      </c>
      <c r="J2235" s="47" t="s">
        <v>1599</v>
      </c>
      <c r="K2235" s="47">
        <v>0</v>
      </c>
      <c r="L2235" s="47" t="s">
        <v>1598</v>
      </c>
    </row>
    <row r="2236" spans="1:12" x14ac:dyDescent="0.35">
      <c r="A2236" s="47">
        <v>1</v>
      </c>
      <c r="B2236" s="47">
        <v>2154</v>
      </c>
      <c r="C2236" s="47" t="s">
        <v>451</v>
      </c>
      <c r="D2236" s="48">
        <v>45655</v>
      </c>
      <c r="E2236" s="48">
        <v>45655</v>
      </c>
      <c r="F2236" s="47">
        <v>3</v>
      </c>
      <c r="G2236" s="49">
        <v>0</v>
      </c>
      <c r="H2236" s="48">
        <v>45657</v>
      </c>
      <c r="I2236" s="47" t="s">
        <v>1600</v>
      </c>
      <c r="J2236" s="47" t="s">
        <v>1599</v>
      </c>
      <c r="K2236" s="47">
        <v>0</v>
      </c>
      <c r="L2236" s="47" t="s">
        <v>1598</v>
      </c>
    </row>
    <row r="2237" spans="1:12" x14ac:dyDescent="0.35">
      <c r="A2237" s="47">
        <v>1</v>
      </c>
      <c r="B2237" s="47">
        <v>2412</v>
      </c>
      <c r="C2237" s="47" t="s">
        <v>1435</v>
      </c>
      <c r="D2237" s="48">
        <v>45656</v>
      </c>
      <c r="E2237" s="48">
        <v>45656</v>
      </c>
      <c r="F2237" s="47">
        <v>1</v>
      </c>
      <c r="G2237" s="49">
        <v>0</v>
      </c>
      <c r="H2237" s="48">
        <v>45656</v>
      </c>
      <c r="I2237" s="47" t="s">
        <v>1600</v>
      </c>
      <c r="J2237" s="47" t="s">
        <v>1599</v>
      </c>
      <c r="K2237" s="47">
        <v>0</v>
      </c>
      <c r="L2237" s="47" t="s">
        <v>1598</v>
      </c>
    </row>
    <row r="2238" spans="1:12" x14ac:dyDescent="0.35">
      <c r="A2238" s="47">
        <v>1</v>
      </c>
      <c r="B2238" s="47">
        <v>2573</v>
      </c>
      <c r="C2238" s="47" t="s">
        <v>778</v>
      </c>
      <c r="D2238" s="48">
        <v>45656</v>
      </c>
      <c r="E2238" s="48">
        <v>45656</v>
      </c>
      <c r="F2238" s="47">
        <v>1</v>
      </c>
      <c r="G2238" s="49">
        <v>0</v>
      </c>
      <c r="H2238" s="48">
        <v>45656</v>
      </c>
      <c r="I2238" s="47" t="s">
        <v>1600</v>
      </c>
      <c r="J2238" s="47" t="s">
        <v>1599</v>
      </c>
      <c r="K2238" s="47">
        <v>0</v>
      </c>
      <c r="L2238" s="47" t="s">
        <v>1598</v>
      </c>
    </row>
    <row r="2239" spans="1:12" x14ac:dyDescent="0.35">
      <c r="A2239" s="47">
        <v>1</v>
      </c>
      <c r="B2239" s="47">
        <v>2703</v>
      </c>
      <c r="C2239" s="47" t="s">
        <v>823</v>
      </c>
      <c r="D2239" s="48">
        <v>45656</v>
      </c>
      <c r="E2239" s="48">
        <v>45656</v>
      </c>
      <c r="F2239" s="47">
        <v>1</v>
      </c>
      <c r="G2239" s="49">
        <v>0</v>
      </c>
      <c r="H2239" s="48">
        <v>45656</v>
      </c>
      <c r="I2239" s="47" t="s">
        <v>1600</v>
      </c>
      <c r="J2239" s="47" t="s">
        <v>1599</v>
      </c>
      <c r="K2239" s="47">
        <v>0</v>
      </c>
      <c r="L2239" s="47" t="s">
        <v>1598</v>
      </c>
    </row>
    <row r="2240" spans="1:12" x14ac:dyDescent="0.35">
      <c r="A2240" s="47">
        <v>1</v>
      </c>
      <c r="B2240" s="47">
        <v>2767</v>
      </c>
      <c r="C2240" s="47" t="s">
        <v>871</v>
      </c>
      <c r="D2240" s="48">
        <v>45656</v>
      </c>
      <c r="E2240" s="48">
        <v>45656</v>
      </c>
      <c r="F2240" s="47">
        <v>1</v>
      </c>
      <c r="G2240" s="49">
        <v>0</v>
      </c>
      <c r="H2240" s="48">
        <v>45656</v>
      </c>
      <c r="I2240" s="47" t="s">
        <v>1600</v>
      </c>
      <c r="J2240" s="47" t="s">
        <v>1599</v>
      </c>
      <c r="K2240" s="47">
        <v>0</v>
      </c>
      <c r="L2240" s="47" t="s">
        <v>1598</v>
      </c>
    </row>
    <row r="2241" spans="1:12" x14ac:dyDescent="0.35">
      <c r="A2241" s="47">
        <v>1</v>
      </c>
      <c r="B2241" s="47">
        <v>4115</v>
      </c>
      <c r="C2241" s="47" t="s">
        <v>1112</v>
      </c>
      <c r="D2241" s="48">
        <v>45656</v>
      </c>
      <c r="E2241" s="48">
        <v>45656</v>
      </c>
      <c r="F2241" s="47">
        <v>1</v>
      </c>
      <c r="G2241" s="49">
        <v>0</v>
      </c>
      <c r="H2241" s="48">
        <v>45656</v>
      </c>
      <c r="I2241" s="47" t="s">
        <v>1600</v>
      </c>
      <c r="J2241" s="47" t="s">
        <v>1599</v>
      </c>
      <c r="K2241" s="47">
        <v>0</v>
      </c>
      <c r="L2241" s="47" t="s">
        <v>1598</v>
      </c>
    </row>
    <row r="2242" spans="1:12" x14ac:dyDescent="0.35">
      <c r="A2242" s="47">
        <v>1</v>
      </c>
      <c r="B2242" s="47">
        <v>4212</v>
      </c>
      <c r="C2242" s="47" t="s">
        <v>1152</v>
      </c>
      <c r="D2242" s="48">
        <v>45656</v>
      </c>
      <c r="E2242" s="48">
        <v>45656</v>
      </c>
      <c r="F2242" s="47">
        <v>1</v>
      </c>
      <c r="G2242" s="49">
        <v>0</v>
      </c>
      <c r="H2242" s="48">
        <v>45656</v>
      </c>
      <c r="I2242" s="47" t="s">
        <v>1600</v>
      </c>
      <c r="J2242" s="47" t="s">
        <v>1599</v>
      </c>
      <c r="K2242" s="47">
        <v>0</v>
      </c>
      <c r="L2242" s="47" t="s">
        <v>1598</v>
      </c>
    </row>
    <row r="2243" spans="1:12" x14ac:dyDescent="0.35">
      <c r="A2243" s="47">
        <v>1</v>
      </c>
      <c r="B2243" s="47">
        <v>2369</v>
      </c>
      <c r="C2243" s="47" t="s">
        <v>617</v>
      </c>
      <c r="D2243" s="48">
        <v>45650</v>
      </c>
      <c r="E2243" s="48">
        <v>45652</v>
      </c>
      <c r="F2243" s="47">
        <v>6</v>
      </c>
      <c r="G2243" s="49">
        <v>0</v>
      </c>
      <c r="H2243" s="48">
        <v>45655</v>
      </c>
      <c r="I2243" s="47" t="s">
        <v>1600</v>
      </c>
      <c r="J2243" s="47" t="s">
        <v>1599</v>
      </c>
      <c r="L2243" s="47" t="s">
        <v>1598</v>
      </c>
    </row>
  </sheetData>
  <autoFilter ref="A1:M2243" xr:uid="{E48B0376-4C13-3849-9883-0496E0F92444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22C0D-D3C7-E349-9FAA-4F0F7A94476C}">
  <sheetPr>
    <tabColor theme="5" tint="-0.499984740745262"/>
  </sheetPr>
  <dimension ref="A1:U774"/>
  <sheetViews>
    <sheetView topLeftCell="Q1" workbookViewId="0">
      <selection activeCell="T2" sqref="T2"/>
    </sheetView>
  </sheetViews>
  <sheetFormatPr baseColWidth="10" defaultColWidth="10.81640625" defaultRowHeight="15.5" x14ac:dyDescent="0.35"/>
  <cols>
    <col min="1" max="1" width="8.453125" style="47" hidden="1" customWidth="1"/>
    <col min="2" max="2" width="41.6328125" style="47" hidden="1" customWidth="1"/>
    <col min="3" max="3" width="20" style="47" hidden="1" customWidth="1"/>
    <col min="4" max="4" width="12.6328125" style="47" hidden="1" customWidth="1"/>
    <col min="5" max="5" width="20.36328125" style="47" hidden="1" customWidth="1"/>
    <col min="6" max="6" width="13.1796875" style="47" hidden="1" customWidth="1"/>
    <col min="7" max="7" width="33.453125" style="47" hidden="1" customWidth="1"/>
    <col min="8" max="8" width="28.81640625" style="47" hidden="1" customWidth="1"/>
    <col min="9" max="9" width="12.81640625" style="47" hidden="1" customWidth="1"/>
    <col min="10" max="10" width="21.1796875" style="47" hidden="1" customWidth="1"/>
    <col min="11" max="11" width="10.1796875" style="47" hidden="1" customWidth="1"/>
    <col min="12" max="12" width="15.1796875" style="47" hidden="1" customWidth="1"/>
    <col min="13" max="13" width="32.81640625" style="47" hidden="1" customWidth="1"/>
    <col min="14" max="14" width="34" style="47" hidden="1" customWidth="1"/>
    <col min="15" max="15" width="19" style="47" hidden="1" customWidth="1"/>
    <col min="16" max="16" width="23.453125" style="47" hidden="1" customWidth="1"/>
    <col min="17" max="17" width="10.81640625" style="47"/>
    <col min="18" max="18" width="11.453125" style="47" customWidth="1"/>
    <col min="19" max="19" width="35.81640625" style="47" bestFit="1" customWidth="1"/>
    <col min="20" max="20" width="36.26953125" style="47" customWidth="1"/>
    <col min="21" max="16384" width="10.81640625" style="47"/>
  </cols>
  <sheetData>
    <row r="1" spans="1:21" x14ac:dyDescent="0.35">
      <c r="A1" s="47" t="s">
        <v>1595</v>
      </c>
      <c r="B1" s="47" t="s">
        <v>2465</v>
      </c>
      <c r="C1" s="47" t="s">
        <v>2464</v>
      </c>
      <c r="D1" s="47" t="s">
        <v>1625</v>
      </c>
      <c r="E1" s="47" t="s">
        <v>2463</v>
      </c>
      <c r="F1" s="47" t="s">
        <v>1622</v>
      </c>
      <c r="G1" s="47" t="s">
        <v>2462</v>
      </c>
      <c r="H1" s="47" t="s">
        <v>2461</v>
      </c>
      <c r="I1" s="47" t="s">
        <v>2460</v>
      </c>
      <c r="J1" s="47" t="s">
        <v>2459</v>
      </c>
      <c r="K1" s="47" t="s">
        <v>2458</v>
      </c>
      <c r="L1" s="47" t="s">
        <v>2457</v>
      </c>
      <c r="M1" s="47" t="s">
        <v>1620</v>
      </c>
      <c r="N1" s="47" t="s">
        <v>1619</v>
      </c>
      <c r="O1" s="47" t="s">
        <v>2456</v>
      </c>
      <c r="P1" s="47" t="s">
        <v>2455</v>
      </c>
      <c r="R1" s="50" t="s">
        <v>2466</v>
      </c>
      <c r="S1"/>
      <c r="T1" s="50" t="s">
        <v>2461</v>
      </c>
      <c r="U1"/>
    </row>
    <row r="2" spans="1:21" x14ac:dyDescent="0.35">
      <c r="A2" s="47">
        <v>1002</v>
      </c>
      <c r="B2" s="47" t="s">
        <v>10</v>
      </c>
      <c r="C2" s="48">
        <v>45383</v>
      </c>
      <c r="D2" s="48">
        <v>45378</v>
      </c>
      <c r="E2" s="47">
        <v>5</v>
      </c>
      <c r="F2" s="48">
        <v>45387</v>
      </c>
      <c r="G2" s="47" t="s">
        <v>1635</v>
      </c>
      <c r="H2" s="47" t="s">
        <v>1634</v>
      </c>
      <c r="I2" s="47">
        <v>0</v>
      </c>
      <c r="J2" s="47" t="s">
        <v>1633</v>
      </c>
      <c r="K2" s="47" t="s">
        <v>2454</v>
      </c>
      <c r="M2" s="47" t="s">
        <v>1638</v>
      </c>
      <c r="N2" s="47" t="s">
        <v>1630</v>
      </c>
      <c r="R2" s="50" t="s">
        <v>1595</v>
      </c>
      <c r="S2" s="50" t="s">
        <v>2465</v>
      </c>
      <c r="T2" t="s">
        <v>1634</v>
      </c>
      <c r="U2" t="s">
        <v>1537</v>
      </c>
    </row>
    <row r="3" spans="1:21" x14ac:dyDescent="0.35">
      <c r="A3" s="47">
        <v>1014</v>
      </c>
      <c r="B3" s="47" t="s">
        <v>22</v>
      </c>
      <c r="C3" s="48">
        <v>45551</v>
      </c>
      <c r="D3" s="48">
        <v>45536</v>
      </c>
      <c r="E3" s="47">
        <v>28</v>
      </c>
      <c r="F3" s="48">
        <v>45578</v>
      </c>
      <c r="G3" s="47" t="s">
        <v>1635</v>
      </c>
      <c r="H3" s="47" t="s">
        <v>1634</v>
      </c>
      <c r="I3" s="47">
        <v>0</v>
      </c>
      <c r="J3" s="47" t="s">
        <v>1633</v>
      </c>
      <c r="K3" s="47" t="s">
        <v>2453</v>
      </c>
      <c r="M3" s="47" t="s">
        <v>1638</v>
      </c>
      <c r="N3" s="47" t="s">
        <v>1630</v>
      </c>
      <c r="R3">
        <v>1002</v>
      </c>
      <c r="S3" t="s">
        <v>10</v>
      </c>
      <c r="T3">
        <v>5</v>
      </c>
      <c r="U3">
        <v>5</v>
      </c>
    </row>
    <row r="4" spans="1:21" x14ac:dyDescent="0.35">
      <c r="A4" s="47">
        <v>1014</v>
      </c>
      <c r="B4" s="47" t="s">
        <v>22</v>
      </c>
      <c r="C4" s="48">
        <v>45579</v>
      </c>
      <c r="D4" s="48">
        <v>45564</v>
      </c>
      <c r="E4" s="47">
        <v>7</v>
      </c>
      <c r="F4" s="48">
        <v>45585</v>
      </c>
      <c r="G4" s="47" t="s">
        <v>1635</v>
      </c>
      <c r="H4" s="47" t="s">
        <v>1634</v>
      </c>
      <c r="I4" s="47">
        <v>0</v>
      </c>
      <c r="J4" s="47" t="s">
        <v>1642</v>
      </c>
      <c r="K4" s="47" t="s">
        <v>2451</v>
      </c>
      <c r="L4" s="47" t="s">
        <v>2453</v>
      </c>
      <c r="M4" s="47" t="s">
        <v>1638</v>
      </c>
      <c r="N4" s="47" t="s">
        <v>1630</v>
      </c>
      <c r="R4">
        <v>1014</v>
      </c>
      <c r="S4" t="s">
        <v>22</v>
      </c>
      <c r="T4">
        <v>38</v>
      </c>
      <c r="U4">
        <v>38</v>
      </c>
    </row>
    <row r="5" spans="1:21" x14ac:dyDescent="0.35">
      <c r="A5" s="47">
        <v>1014</v>
      </c>
      <c r="B5" s="47" t="s">
        <v>22</v>
      </c>
      <c r="C5" s="48">
        <v>45586</v>
      </c>
      <c r="D5" s="48">
        <v>45571</v>
      </c>
      <c r="E5" s="47">
        <v>3</v>
      </c>
      <c r="F5" s="48">
        <v>45588</v>
      </c>
      <c r="G5" s="47" t="s">
        <v>1635</v>
      </c>
      <c r="H5" s="47" t="s">
        <v>1634</v>
      </c>
      <c r="I5" s="47">
        <v>0</v>
      </c>
      <c r="J5" s="47" t="s">
        <v>1642</v>
      </c>
      <c r="K5" s="47" t="s">
        <v>2452</v>
      </c>
      <c r="L5" s="47" t="s">
        <v>2451</v>
      </c>
      <c r="M5" s="47" t="s">
        <v>1638</v>
      </c>
      <c r="N5" s="47" t="s">
        <v>1630</v>
      </c>
      <c r="R5">
        <v>1103</v>
      </c>
      <c r="S5" t="s">
        <v>44</v>
      </c>
      <c r="T5">
        <v>5</v>
      </c>
      <c r="U5">
        <v>5</v>
      </c>
    </row>
    <row r="6" spans="1:21" x14ac:dyDescent="0.35">
      <c r="A6" s="47">
        <v>1103</v>
      </c>
      <c r="B6" s="47" t="s">
        <v>44</v>
      </c>
      <c r="C6" s="48">
        <v>45510</v>
      </c>
      <c r="D6" s="48">
        <v>45510</v>
      </c>
      <c r="E6" s="47">
        <v>5</v>
      </c>
      <c r="F6" s="48">
        <v>45514</v>
      </c>
      <c r="G6" s="47" t="s">
        <v>1635</v>
      </c>
      <c r="H6" s="47" t="s">
        <v>1634</v>
      </c>
      <c r="I6" s="47">
        <v>0</v>
      </c>
      <c r="J6" s="47" t="s">
        <v>1633</v>
      </c>
      <c r="K6" s="47" t="s">
        <v>2450</v>
      </c>
      <c r="M6" s="47" t="s">
        <v>1638</v>
      </c>
      <c r="N6" s="47" t="s">
        <v>1630</v>
      </c>
      <c r="R6">
        <v>1105</v>
      </c>
      <c r="S6" t="s">
        <v>48</v>
      </c>
      <c r="T6">
        <v>86</v>
      </c>
      <c r="U6">
        <v>86</v>
      </c>
    </row>
    <row r="7" spans="1:21" x14ac:dyDescent="0.35">
      <c r="A7" s="47">
        <v>1105</v>
      </c>
      <c r="B7" s="47" t="s">
        <v>48</v>
      </c>
      <c r="C7" s="48">
        <v>45382</v>
      </c>
      <c r="D7" s="48">
        <v>45372</v>
      </c>
      <c r="E7" s="47">
        <v>13</v>
      </c>
      <c r="F7" s="48">
        <v>45394</v>
      </c>
      <c r="G7" s="47" t="s">
        <v>1635</v>
      </c>
      <c r="H7" s="47" t="s">
        <v>1634</v>
      </c>
      <c r="I7" s="47">
        <v>0</v>
      </c>
      <c r="J7" s="47" t="s">
        <v>1642</v>
      </c>
      <c r="K7" s="47" t="s">
        <v>2449</v>
      </c>
      <c r="L7" s="47" t="s">
        <v>2447</v>
      </c>
      <c r="M7" s="47" t="s">
        <v>1638</v>
      </c>
      <c r="N7" s="47" t="s">
        <v>1630</v>
      </c>
      <c r="R7">
        <v>1107</v>
      </c>
      <c r="S7" t="s">
        <v>51</v>
      </c>
      <c r="T7">
        <v>3</v>
      </c>
      <c r="U7">
        <v>3</v>
      </c>
    </row>
    <row r="8" spans="1:21" x14ac:dyDescent="0.35">
      <c r="A8" s="47">
        <v>1105</v>
      </c>
      <c r="B8" s="47" t="s">
        <v>48</v>
      </c>
      <c r="C8" s="48">
        <v>45352</v>
      </c>
      <c r="D8" s="48">
        <v>45342</v>
      </c>
      <c r="E8" s="47">
        <v>7</v>
      </c>
      <c r="F8" s="48">
        <v>45358</v>
      </c>
      <c r="G8" s="47" t="s">
        <v>1635</v>
      </c>
      <c r="H8" s="47" t="s">
        <v>1634</v>
      </c>
      <c r="I8" s="47">
        <v>0</v>
      </c>
      <c r="J8" s="47" t="s">
        <v>1642</v>
      </c>
      <c r="K8" s="47" t="s">
        <v>2448</v>
      </c>
      <c r="L8" s="47" t="s">
        <v>2443</v>
      </c>
      <c r="M8" s="47" t="s">
        <v>1638</v>
      </c>
      <c r="N8" s="47" t="s">
        <v>1630</v>
      </c>
      <c r="R8">
        <v>1125</v>
      </c>
      <c r="S8" t="s">
        <v>71</v>
      </c>
      <c r="T8">
        <v>10</v>
      </c>
      <c r="U8">
        <v>10</v>
      </c>
    </row>
    <row r="9" spans="1:21" x14ac:dyDescent="0.35">
      <c r="A9" s="47">
        <v>1105</v>
      </c>
      <c r="B9" s="47" t="s">
        <v>48</v>
      </c>
      <c r="C9" s="48">
        <v>45359</v>
      </c>
      <c r="D9" s="48">
        <v>45349</v>
      </c>
      <c r="E9" s="47">
        <v>14</v>
      </c>
      <c r="F9" s="48">
        <v>45372</v>
      </c>
      <c r="G9" s="47" t="s">
        <v>1635</v>
      </c>
      <c r="H9" s="47" t="s">
        <v>1634</v>
      </c>
      <c r="I9" s="47">
        <v>0</v>
      </c>
      <c r="J9" s="47" t="s">
        <v>1642</v>
      </c>
      <c r="K9" s="47" t="s">
        <v>2446</v>
      </c>
      <c r="L9" s="47" t="s">
        <v>2448</v>
      </c>
      <c r="M9" s="47" t="s">
        <v>1638</v>
      </c>
      <c r="N9" s="47" t="s">
        <v>1630</v>
      </c>
      <c r="R9">
        <v>1129</v>
      </c>
      <c r="S9" t="s">
        <v>74</v>
      </c>
      <c r="T9">
        <v>1</v>
      </c>
      <c r="U9">
        <v>1</v>
      </c>
    </row>
    <row r="10" spans="1:21" x14ac:dyDescent="0.35">
      <c r="A10" s="47">
        <v>1105</v>
      </c>
      <c r="B10" s="47" t="s">
        <v>48</v>
      </c>
      <c r="C10" s="48">
        <v>45373</v>
      </c>
      <c r="D10" s="48">
        <v>45363</v>
      </c>
      <c r="E10" s="47">
        <v>9</v>
      </c>
      <c r="F10" s="48">
        <v>45381</v>
      </c>
      <c r="G10" s="47" t="s">
        <v>1635</v>
      </c>
      <c r="H10" s="47" t="s">
        <v>1634</v>
      </c>
      <c r="I10" s="47">
        <v>0</v>
      </c>
      <c r="J10" s="47" t="s">
        <v>1642</v>
      </c>
      <c r="K10" s="47" t="s">
        <v>2447</v>
      </c>
      <c r="L10" s="47" t="s">
        <v>2446</v>
      </c>
      <c r="M10" s="47" t="s">
        <v>1638</v>
      </c>
      <c r="N10" s="47" t="s">
        <v>1630</v>
      </c>
      <c r="R10">
        <v>1139</v>
      </c>
      <c r="S10" t="s">
        <v>84</v>
      </c>
      <c r="T10">
        <v>7</v>
      </c>
      <c r="U10">
        <v>7</v>
      </c>
    </row>
    <row r="11" spans="1:21" x14ac:dyDescent="0.35">
      <c r="A11" s="47">
        <v>1105</v>
      </c>
      <c r="B11" s="47" t="s">
        <v>48</v>
      </c>
      <c r="C11" s="48">
        <v>45299</v>
      </c>
      <c r="D11" s="48">
        <v>45299</v>
      </c>
      <c r="E11" s="47">
        <v>14</v>
      </c>
      <c r="F11" s="48">
        <v>45312</v>
      </c>
      <c r="G11" s="47" t="s">
        <v>1635</v>
      </c>
      <c r="H11" s="47" t="s">
        <v>1634</v>
      </c>
      <c r="I11" s="47">
        <v>0</v>
      </c>
      <c r="J11" s="47" t="s">
        <v>1633</v>
      </c>
      <c r="K11" s="47" t="s">
        <v>2445</v>
      </c>
      <c r="M11" s="47" t="s">
        <v>1638</v>
      </c>
      <c r="N11" s="47" t="s">
        <v>1630</v>
      </c>
      <c r="R11">
        <v>1142</v>
      </c>
      <c r="S11" t="s">
        <v>87</v>
      </c>
      <c r="T11">
        <v>5</v>
      </c>
      <c r="U11">
        <v>5</v>
      </c>
    </row>
    <row r="12" spans="1:21" x14ac:dyDescent="0.35">
      <c r="A12" s="47">
        <v>1105</v>
      </c>
      <c r="B12" s="47" t="s">
        <v>48</v>
      </c>
      <c r="C12" s="48">
        <v>45313</v>
      </c>
      <c r="D12" s="48">
        <v>45313</v>
      </c>
      <c r="E12" s="47">
        <v>14</v>
      </c>
      <c r="F12" s="48">
        <v>45326</v>
      </c>
      <c r="G12" s="47" t="s">
        <v>1635</v>
      </c>
      <c r="H12" s="47" t="s">
        <v>1634</v>
      </c>
      <c r="I12" s="47">
        <v>0</v>
      </c>
      <c r="J12" s="47" t="s">
        <v>1642</v>
      </c>
      <c r="K12" s="47" t="s">
        <v>2444</v>
      </c>
      <c r="L12" s="47" t="s">
        <v>2445</v>
      </c>
      <c r="M12" s="47" t="s">
        <v>1638</v>
      </c>
      <c r="N12" s="47" t="s">
        <v>1630</v>
      </c>
      <c r="R12">
        <v>1143</v>
      </c>
      <c r="S12" t="s">
        <v>88</v>
      </c>
      <c r="T12">
        <v>6</v>
      </c>
      <c r="U12">
        <v>6</v>
      </c>
    </row>
    <row r="13" spans="1:21" x14ac:dyDescent="0.35">
      <c r="A13" s="47">
        <v>1105</v>
      </c>
      <c r="B13" s="47" t="s">
        <v>48</v>
      </c>
      <c r="C13" s="48">
        <v>45327</v>
      </c>
      <c r="D13" s="48">
        <v>45327</v>
      </c>
      <c r="E13" s="47">
        <v>1</v>
      </c>
      <c r="F13" s="48">
        <v>45327</v>
      </c>
      <c r="G13" s="47" t="s">
        <v>1635</v>
      </c>
      <c r="H13" s="47" t="s">
        <v>1634</v>
      </c>
      <c r="I13" s="47">
        <v>0</v>
      </c>
      <c r="J13" s="47" t="s">
        <v>1642</v>
      </c>
      <c r="K13" s="47" t="s">
        <v>2442</v>
      </c>
      <c r="L13" s="47" t="s">
        <v>2444</v>
      </c>
      <c r="M13" s="47" t="s">
        <v>1638</v>
      </c>
      <c r="N13" s="47" t="s">
        <v>1630</v>
      </c>
      <c r="R13">
        <v>1145</v>
      </c>
      <c r="S13" t="s">
        <v>90</v>
      </c>
      <c r="T13">
        <v>5</v>
      </c>
      <c r="U13">
        <v>5</v>
      </c>
    </row>
    <row r="14" spans="1:21" x14ac:dyDescent="0.35">
      <c r="A14" s="47">
        <v>1105</v>
      </c>
      <c r="B14" s="47" t="s">
        <v>48</v>
      </c>
      <c r="C14" s="48">
        <v>45328</v>
      </c>
      <c r="D14" s="48">
        <v>45328</v>
      </c>
      <c r="E14" s="47">
        <v>14</v>
      </c>
      <c r="F14" s="48">
        <v>45341</v>
      </c>
      <c r="G14" s="47" t="s">
        <v>1635</v>
      </c>
      <c r="H14" s="47" t="s">
        <v>1634</v>
      </c>
      <c r="I14" s="47">
        <v>0</v>
      </c>
      <c r="J14" s="47" t="s">
        <v>1642</v>
      </c>
      <c r="K14" s="47" t="s">
        <v>2443</v>
      </c>
      <c r="L14" s="47" t="s">
        <v>2442</v>
      </c>
      <c r="M14" s="47" t="s">
        <v>1638</v>
      </c>
      <c r="N14" s="47" t="s">
        <v>1630</v>
      </c>
      <c r="R14">
        <v>1154</v>
      </c>
      <c r="S14" t="s">
        <v>98</v>
      </c>
      <c r="T14">
        <v>14</v>
      </c>
      <c r="U14">
        <v>14</v>
      </c>
    </row>
    <row r="15" spans="1:21" x14ac:dyDescent="0.35">
      <c r="A15" s="47">
        <v>1107</v>
      </c>
      <c r="B15" s="47" t="s">
        <v>51</v>
      </c>
      <c r="C15" s="48">
        <v>45323</v>
      </c>
      <c r="D15" s="48">
        <v>45320</v>
      </c>
      <c r="E15" s="47">
        <v>3</v>
      </c>
      <c r="F15" s="48">
        <v>45325</v>
      </c>
      <c r="G15" s="47" t="s">
        <v>1635</v>
      </c>
      <c r="H15" s="47" t="s">
        <v>1634</v>
      </c>
      <c r="I15" s="47">
        <v>0</v>
      </c>
      <c r="J15" s="47" t="s">
        <v>1633</v>
      </c>
      <c r="K15" s="47" t="s">
        <v>2441</v>
      </c>
      <c r="M15" s="47" t="s">
        <v>1638</v>
      </c>
      <c r="N15" s="47" t="s">
        <v>1630</v>
      </c>
      <c r="R15">
        <v>1155</v>
      </c>
      <c r="S15" t="s">
        <v>100</v>
      </c>
      <c r="T15">
        <v>10</v>
      </c>
      <c r="U15">
        <v>10</v>
      </c>
    </row>
    <row r="16" spans="1:21" x14ac:dyDescent="0.35">
      <c r="A16" s="47">
        <v>1107</v>
      </c>
      <c r="B16" s="47" t="s">
        <v>51</v>
      </c>
      <c r="C16" s="48">
        <v>45632</v>
      </c>
      <c r="D16" s="48">
        <v>45632</v>
      </c>
      <c r="E16" s="47">
        <v>7</v>
      </c>
      <c r="F16" s="48">
        <v>45638</v>
      </c>
      <c r="G16" s="47" t="s">
        <v>1658</v>
      </c>
      <c r="H16" s="47" t="s">
        <v>1657</v>
      </c>
      <c r="I16" s="47">
        <v>0</v>
      </c>
      <c r="J16" s="47" t="s">
        <v>1633</v>
      </c>
      <c r="K16" s="47" t="s">
        <v>2439</v>
      </c>
      <c r="M16" s="47" t="s">
        <v>1638</v>
      </c>
      <c r="N16" s="47" t="s">
        <v>1654</v>
      </c>
      <c r="O16" s="47" t="s">
        <v>1653</v>
      </c>
      <c r="P16" s="47" t="s">
        <v>1652</v>
      </c>
      <c r="R16">
        <v>1158</v>
      </c>
      <c r="S16" t="s">
        <v>102</v>
      </c>
      <c r="T16">
        <v>16</v>
      </c>
      <c r="U16">
        <v>16</v>
      </c>
    </row>
    <row r="17" spans="1:21" x14ac:dyDescent="0.35">
      <c r="A17" s="47">
        <v>1107</v>
      </c>
      <c r="B17" s="47" t="s">
        <v>51</v>
      </c>
      <c r="C17" s="48">
        <v>45642</v>
      </c>
      <c r="D17" s="48">
        <v>45639</v>
      </c>
      <c r="E17" s="47">
        <v>7</v>
      </c>
      <c r="F17" s="48">
        <v>45648</v>
      </c>
      <c r="G17" s="47" t="s">
        <v>1658</v>
      </c>
      <c r="H17" s="47" t="s">
        <v>1657</v>
      </c>
      <c r="I17" s="47">
        <v>0</v>
      </c>
      <c r="J17" s="47" t="s">
        <v>1642</v>
      </c>
      <c r="K17" s="47" t="s">
        <v>2440</v>
      </c>
      <c r="L17" s="47" t="s">
        <v>2439</v>
      </c>
      <c r="M17" s="47" t="s">
        <v>1638</v>
      </c>
      <c r="N17" s="47" t="s">
        <v>1654</v>
      </c>
      <c r="O17" s="47" t="s">
        <v>1653</v>
      </c>
      <c r="P17" s="47" t="s">
        <v>1652</v>
      </c>
      <c r="R17">
        <v>1162</v>
      </c>
      <c r="S17" t="s">
        <v>106</v>
      </c>
      <c r="T17">
        <v>189</v>
      </c>
      <c r="U17">
        <v>189</v>
      </c>
    </row>
    <row r="18" spans="1:21" x14ac:dyDescent="0.35">
      <c r="A18" s="47">
        <v>1125</v>
      </c>
      <c r="B18" s="47" t="s">
        <v>71</v>
      </c>
      <c r="C18" s="48">
        <v>45523</v>
      </c>
      <c r="D18" s="48">
        <v>45523</v>
      </c>
      <c r="E18" s="47">
        <v>3</v>
      </c>
      <c r="F18" s="48">
        <v>45525</v>
      </c>
      <c r="G18" s="47" t="s">
        <v>1635</v>
      </c>
      <c r="H18" s="47" t="s">
        <v>1634</v>
      </c>
      <c r="I18" s="47">
        <v>0</v>
      </c>
      <c r="J18" s="47" t="s">
        <v>1633</v>
      </c>
      <c r="K18" s="47" t="s">
        <v>2437</v>
      </c>
      <c r="M18" s="47" t="s">
        <v>1638</v>
      </c>
      <c r="N18" s="47" t="s">
        <v>1630</v>
      </c>
      <c r="R18">
        <v>1171</v>
      </c>
      <c r="S18" t="s">
        <v>116</v>
      </c>
      <c r="T18">
        <v>4</v>
      </c>
      <c r="U18">
        <v>4</v>
      </c>
    </row>
    <row r="19" spans="1:21" x14ac:dyDescent="0.35">
      <c r="A19" s="47">
        <v>1125</v>
      </c>
      <c r="B19" s="47" t="s">
        <v>71</v>
      </c>
      <c r="C19" s="48">
        <v>45526</v>
      </c>
      <c r="D19" s="48">
        <v>45526</v>
      </c>
      <c r="E19" s="47">
        <v>7</v>
      </c>
      <c r="F19" s="48">
        <v>45532</v>
      </c>
      <c r="G19" s="47" t="s">
        <v>1635</v>
      </c>
      <c r="H19" s="47" t="s">
        <v>1634</v>
      </c>
      <c r="I19" s="47">
        <v>0</v>
      </c>
      <c r="J19" s="47" t="s">
        <v>1642</v>
      </c>
      <c r="K19" s="47" t="s">
        <v>2438</v>
      </c>
      <c r="L19" s="47" t="s">
        <v>2437</v>
      </c>
      <c r="M19" s="47" t="s">
        <v>1638</v>
      </c>
      <c r="N19" s="47" t="s">
        <v>1630</v>
      </c>
      <c r="R19">
        <v>1180</v>
      </c>
      <c r="S19" t="s">
        <v>124</v>
      </c>
      <c r="T19">
        <v>8</v>
      </c>
      <c r="U19">
        <v>8</v>
      </c>
    </row>
    <row r="20" spans="1:21" x14ac:dyDescent="0.35">
      <c r="A20" s="47">
        <v>1129</v>
      </c>
      <c r="B20" s="47" t="s">
        <v>74</v>
      </c>
      <c r="C20" s="48">
        <v>45311</v>
      </c>
      <c r="D20" s="48">
        <v>45311</v>
      </c>
      <c r="E20" s="47">
        <v>1</v>
      </c>
      <c r="F20" s="48">
        <v>45311</v>
      </c>
      <c r="G20" s="47" t="s">
        <v>1635</v>
      </c>
      <c r="H20" s="47" t="s">
        <v>1634</v>
      </c>
      <c r="I20" s="47">
        <v>0</v>
      </c>
      <c r="J20" s="47" t="s">
        <v>1633</v>
      </c>
      <c r="K20" s="47" t="s">
        <v>2436</v>
      </c>
      <c r="M20" s="47" t="s">
        <v>1638</v>
      </c>
      <c r="N20" s="47" t="s">
        <v>1630</v>
      </c>
      <c r="R20">
        <v>1185</v>
      </c>
      <c r="S20" t="s">
        <v>131</v>
      </c>
      <c r="T20">
        <v>3</v>
      </c>
      <c r="U20">
        <v>3</v>
      </c>
    </row>
    <row r="21" spans="1:21" x14ac:dyDescent="0.35">
      <c r="A21" s="47">
        <v>1139</v>
      </c>
      <c r="B21" s="47" t="s">
        <v>84</v>
      </c>
      <c r="C21" s="48">
        <v>45299</v>
      </c>
      <c r="D21" s="48">
        <v>45299</v>
      </c>
      <c r="E21" s="47">
        <v>5</v>
      </c>
      <c r="F21" s="48">
        <v>45303</v>
      </c>
      <c r="G21" s="47" t="s">
        <v>1635</v>
      </c>
      <c r="H21" s="47" t="s">
        <v>1634</v>
      </c>
      <c r="I21" s="47">
        <v>0</v>
      </c>
      <c r="J21" s="47" t="s">
        <v>1633</v>
      </c>
      <c r="K21" s="47" t="s">
        <v>2434</v>
      </c>
      <c r="M21" s="47" t="s">
        <v>1638</v>
      </c>
      <c r="N21" s="47" t="s">
        <v>1630</v>
      </c>
      <c r="R21">
        <v>1190</v>
      </c>
      <c r="S21" t="s">
        <v>137</v>
      </c>
      <c r="T21">
        <v>5</v>
      </c>
      <c r="U21">
        <v>5</v>
      </c>
    </row>
    <row r="22" spans="1:21" x14ac:dyDescent="0.35">
      <c r="A22" s="47">
        <v>1139</v>
      </c>
      <c r="B22" s="47" t="s">
        <v>84</v>
      </c>
      <c r="C22" s="48">
        <v>45307</v>
      </c>
      <c r="D22" s="48">
        <v>45304</v>
      </c>
      <c r="E22" s="47">
        <v>2</v>
      </c>
      <c r="F22" s="48">
        <v>45308</v>
      </c>
      <c r="G22" s="47" t="s">
        <v>1635</v>
      </c>
      <c r="H22" s="47" t="s">
        <v>1634</v>
      </c>
      <c r="I22" s="47">
        <v>0</v>
      </c>
      <c r="J22" s="47" t="s">
        <v>1642</v>
      </c>
      <c r="K22" s="47" t="s">
        <v>2435</v>
      </c>
      <c r="L22" s="47" t="s">
        <v>2434</v>
      </c>
      <c r="M22" s="47" t="s">
        <v>1638</v>
      </c>
      <c r="N22" s="47" t="s">
        <v>1630</v>
      </c>
      <c r="R22">
        <v>1193</v>
      </c>
      <c r="S22" t="s">
        <v>140</v>
      </c>
      <c r="T22">
        <v>14</v>
      </c>
      <c r="U22">
        <v>14</v>
      </c>
    </row>
    <row r="23" spans="1:21" x14ac:dyDescent="0.35">
      <c r="A23" s="47">
        <v>1142</v>
      </c>
      <c r="B23" s="47" t="s">
        <v>87</v>
      </c>
      <c r="C23" s="48">
        <v>45513</v>
      </c>
      <c r="D23" s="48">
        <v>45513</v>
      </c>
      <c r="E23" s="47">
        <v>5</v>
      </c>
      <c r="F23" s="48">
        <v>45517</v>
      </c>
      <c r="G23" s="47" t="s">
        <v>1635</v>
      </c>
      <c r="H23" s="47" t="s">
        <v>1634</v>
      </c>
      <c r="I23" s="47">
        <v>0</v>
      </c>
      <c r="J23" s="47" t="s">
        <v>1633</v>
      </c>
      <c r="K23" s="47" t="s">
        <v>2433</v>
      </c>
      <c r="M23" s="47" t="s">
        <v>1638</v>
      </c>
      <c r="N23" s="47" t="s">
        <v>1630</v>
      </c>
      <c r="R23">
        <v>1196</v>
      </c>
      <c r="S23" t="s">
        <v>146</v>
      </c>
      <c r="T23">
        <v>61</v>
      </c>
      <c r="U23">
        <v>61</v>
      </c>
    </row>
    <row r="24" spans="1:21" x14ac:dyDescent="0.35">
      <c r="A24" s="47">
        <v>1143</v>
      </c>
      <c r="B24" s="47" t="s">
        <v>88</v>
      </c>
      <c r="C24" s="48">
        <v>45420</v>
      </c>
      <c r="D24" s="48">
        <v>45420</v>
      </c>
      <c r="E24" s="47">
        <v>5</v>
      </c>
      <c r="F24" s="48">
        <v>45424</v>
      </c>
      <c r="G24" s="47" t="s">
        <v>1635</v>
      </c>
      <c r="H24" s="47" t="s">
        <v>1634</v>
      </c>
      <c r="I24" s="47">
        <v>0</v>
      </c>
      <c r="J24" s="47" t="s">
        <v>1633</v>
      </c>
      <c r="K24" s="47" t="s">
        <v>2432</v>
      </c>
      <c r="M24" s="47" t="s">
        <v>1638</v>
      </c>
      <c r="N24" s="47" t="s">
        <v>1636</v>
      </c>
      <c r="R24">
        <v>1197</v>
      </c>
      <c r="S24" t="s">
        <v>148</v>
      </c>
      <c r="T24">
        <v>7</v>
      </c>
      <c r="U24">
        <v>7</v>
      </c>
    </row>
    <row r="25" spans="1:21" x14ac:dyDescent="0.35">
      <c r="A25" s="47">
        <v>1143</v>
      </c>
      <c r="B25" s="47" t="s">
        <v>88</v>
      </c>
      <c r="C25" s="48">
        <v>45642</v>
      </c>
      <c r="D25" s="48">
        <v>45642</v>
      </c>
      <c r="E25" s="47">
        <v>1</v>
      </c>
      <c r="F25" s="48">
        <v>45642</v>
      </c>
      <c r="G25" s="47" t="s">
        <v>1635</v>
      </c>
      <c r="H25" s="47" t="s">
        <v>1634</v>
      </c>
      <c r="I25" s="47">
        <v>0</v>
      </c>
      <c r="J25" s="47" t="s">
        <v>1633</v>
      </c>
      <c r="K25" s="47" t="s">
        <v>2431</v>
      </c>
      <c r="M25" s="47" t="s">
        <v>1638</v>
      </c>
      <c r="N25" s="47" t="s">
        <v>1630</v>
      </c>
      <c r="R25">
        <v>1200</v>
      </c>
      <c r="S25" t="s">
        <v>151</v>
      </c>
      <c r="T25">
        <v>14</v>
      </c>
      <c r="U25">
        <v>14</v>
      </c>
    </row>
    <row r="26" spans="1:21" x14ac:dyDescent="0.35">
      <c r="A26" s="47">
        <v>1145</v>
      </c>
      <c r="B26" s="47" t="s">
        <v>90</v>
      </c>
      <c r="C26" s="48">
        <v>45510</v>
      </c>
      <c r="D26" s="48">
        <v>45510</v>
      </c>
      <c r="E26" s="47">
        <v>5</v>
      </c>
      <c r="F26" s="48">
        <v>45514</v>
      </c>
      <c r="G26" s="47" t="s">
        <v>1635</v>
      </c>
      <c r="H26" s="47" t="s">
        <v>1634</v>
      </c>
      <c r="I26" s="47">
        <v>0</v>
      </c>
      <c r="J26" s="47" t="s">
        <v>1633</v>
      </c>
      <c r="K26" s="47" t="s">
        <v>2430</v>
      </c>
      <c r="M26" s="47" t="s">
        <v>1638</v>
      </c>
      <c r="N26" s="47" t="s">
        <v>1630</v>
      </c>
      <c r="R26">
        <v>1201</v>
      </c>
      <c r="S26" t="s">
        <v>153</v>
      </c>
      <c r="T26">
        <v>15</v>
      </c>
      <c r="U26">
        <v>15</v>
      </c>
    </row>
    <row r="27" spans="1:21" x14ac:dyDescent="0.35">
      <c r="A27" s="47">
        <v>1153</v>
      </c>
      <c r="B27" s="47" t="s">
        <v>97</v>
      </c>
      <c r="C27" s="48">
        <v>45371</v>
      </c>
      <c r="D27" s="48">
        <v>45371</v>
      </c>
      <c r="E27" s="47">
        <v>5</v>
      </c>
      <c r="F27" s="48">
        <v>45375</v>
      </c>
      <c r="G27" s="47" t="s">
        <v>1658</v>
      </c>
      <c r="H27" s="47" t="s">
        <v>1657</v>
      </c>
      <c r="I27" s="47">
        <v>0</v>
      </c>
      <c r="J27" s="47" t="s">
        <v>1642</v>
      </c>
      <c r="K27" s="47" t="s">
        <v>2429</v>
      </c>
      <c r="L27" s="47" t="s">
        <v>2428</v>
      </c>
      <c r="M27" s="47" t="s">
        <v>1638</v>
      </c>
      <c r="N27" s="47" t="s">
        <v>1654</v>
      </c>
      <c r="O27" s="47" t="s">
        <v>1653</v>
      </c>
      <c r="P27" s="47" t="s">
        <v>1652</v>
      </c>
      <c r="R27">
        <v>1205</v>
      </c>
      <c r="S27" t="s">
        <v>158</v>
      </c>
      <c r="T27">
        <v>4</v>
      </c>
      <c r="U27">
        <v>4</v>
      </c>
    </row>
    <row r="28" spans="1:21" x14ac:dyDescent="0.35">
      <c r="A28" s="47">
        <v>1153</v>
      </c>
      <c r="B28" s="47" t="s">
        <v>97</v>
      </c>
      <c r="C28" s="48">
        <v>45370</v>
      </c>
      <c r="D28" s="48">
        <v>45370</v>
      </c>
      <c r="E28" s="47">
        <v>1</v>
      </c>
      <c r="F28" s="48">
        <v>45370</v>
      </c>
      <c r="G28" s="47" t="s">
        <v>1658</v>
      </c>
      <c r="H28" s="47" t="s">
        <v>1657</v>
      </c>
      <c r="I28" s="47">
        <v>0</v>
      </c>
      <c r="J28" s="47" t="s">
        <v>1633</v>
      </c>
      <c r="K28" s="47" t="s">
        <v>2428</v>
      </c>
      <c r="M28" s="47" t="s">
        <v>1638</v>
      </c>
      <c r="N28" s="47" t="s">
        <v>1654</v>
      </c>
      <c r="O28" s="47" t="s">
        <v>1653</v>
      </c>
      <c r="P28" s="47" t="s">
        <v>1652</v>
      </c>
      <c r="R28">
        <v>1208</v>
      </c>
      <c r="S28" t="s">
        <v>162</v>
      </c>
      <c r="T28">
        <v>8</v>
      </c>
      <c r="U28">
        <v>8</v>
      </c>
    </row>
    <row r="29" spans="1:21" x14ac:dyDescent="0.35">
      <c r="A29" s="47">
        <v>1154</v>
      </c>
      <c r="B29" s="47" t="s">
        <v>98</v>
      </c>
      <c r="C29" s="48">
        <v>45367</v>
      </c>
      <c r="D29" s="48">
        <v>45362</v>
      </c>
      <c r="E29" s="47">
        <v>7</v>
      </c>
      <c r="F29" s="48">
        <v>45373</v>
      </c>
      <c r="G29" s="47" t="s">
        <v>1635</v>
      </c>
      <c r="H29" s="47" t="s">
        <v>1634</v>
      </c>
      <c r="I29" s="47">
        <v>0</v>
      </c>
      <c r="J29" s="47" t="s">
        <v>1642</v>
      </c>
      <c r="K29" s="47" t="s">
        <v>2427</v>
      </c>
      <c r="L29" s="47" t="s">
        <v>2426</v>
      </c>
      <c r="M29" s="47" t="s">
        <v>1638</v>
      </c>
      <c r="N29" s="47" t="s">
        <v>1630</v>
      </c>
      <c r="R29">
        <v>1210</v>
      </c>
      <c r="S29" t="s">
        <v>165</v>
      </c>
      <c r="T29">
        <v>1</v>
      </c>
      <c r="U29">
        <v>1</v>
      </c>
    </row>
    <row r="30" spans="1:21" x14ac:dyDescent="0.35">
      <c r="A30" s="47">
        <v>1154</v>
      </c>
      <c r="B30" s="47" t="s">
        <v>98</v>
      </c>
      <c r="C30" s="48">
        <v>45355</v>
      </c>
      <c r="D30" s="48">
        <v>45355</v>
      </c>
      <c r="E30" s="47">
        <v>7</v>
      </c>
      <c r="F30" s="48">
        <v>45361</v>
      </c>
      <c r="G30" s="47" t="s">
        <v>1635</v>
      </c>
      <c r="H30" s="47" t="s">
        <v>1634</v>
      </c>
      <c r="I30" s="47">
        <v>0</v>
      </c>
      <c r="J30" s="47" t="s">
        <v>1633</v>
      </c>
      <c r="K30" s="47" t="s">
        <v>2426</v>
      </c>
      <c r="M30" s="47" t="s">
        <v>1638</v>
      </c>
      <c r="N30" s="47" t="s">
        <v>1630</v>
      </c>
      <c r="R30">
        <v>1212</v>
      </c>
      <c r="S30" t="s">
        <v>1568</v>
      </c>
      <c r="T30">
        <v>15</v>
      </c>
      <c r="U30">
        <v>15</v>
      </c>
    </row>
    <row r="31" spans="1:21" x14ac:dyDescent="0.35">
      <c r="A31" s="47">
        <v>1155</v>
      </c>
      <c r="B31" s="47" t="s">
        <v>100</v>
      </c>
      <c r="C31" s="48">
        <v>45474</v>
      </c>
      <c r="D31" s="48">
        <v>45465</v>
      </c>
      <c r="E31" s="47">
        <v>5</v>
      </c>
      <c r="F31" s="48">
        <v>45478</v>
      </c>
      <c r="G31" s="47" t="s">
        <v>1635</v>
      </c>
      <c r="H31" s="47" t="s">
        <v>1634</v>
      </c>
      <c r="I31" s="47">
        <v>0</v>
      </c>
      <c r="J31" s="47" t="s">
        <v>1633</v>
      </c>
      <c r="K31" s="47" t="s">
        <v>2425</v>
      </c>
      <c r="M31" s="47" t="s">
        <v>1638</v>
      </c>
      <c r="N31" s="47" t="s">
        <v>1630</v>
      </c>
      <c r="R31">
        <v>1217</v>
      </c>
      <c r="S31" t="s">
        <v>177</v>
      </c>
      <c r="T31">
        <v>14</v>
      </c>
      <c r="U31">
        <v>14</v>
      </c>
    </row>
    <row r="32" spans="1:21" x14ac:dyDescent="0.35">
      <c r="A32" s="47">
        <v>1155</v>
      </c>
      <c r="B32" s="47" t="s">
        <v>100</v>
      </c>
      <c r="C32" s="48">
        <v>45616</v>
      </c>
      <c r="D32" s="48">
        <v>45616</v>
      </c>
      <c r="E32" s="47">
        <v>2</v>
      </c>
      <c r="F32" s="48">
        <v>45617</v>
      </c>
      <c r="G32" s="47" t="s">
        <v>1635</v>
      </c>
      <c r="H32" s="47" t="s">
        <v>1634</v>
      </c>
      <c r="I32" s="47">
        <v>0</v>
      </c>
      <c r="J32" s="47" t="s">
        <v>1633</v>
      </c>
      <c r="K32" s="47" t="s">
        <v>2423</v>
      </c>
      <c r="M32" s="47" t="s">
        <v>1638</v>
      </c>
      <c r="N32" s="47" t="s">
        <v>1630</v>
      </c>
      <c r="R32">
        <v>1218</v>
      </c>
      <c r="S32" t="s">
        <v>179</v>
      </c>
      <c r="T32">
        <v>4</v>
      </c>
      <c r="U32">
        <v>4</v>
      </c>
    </row>
    <row r="33" spans="1:21" x14ac:dyDescent="0.35">
      <c r="A33" s="47">
        <v>1155</v>
      </c>
      <c r="B33" s="47" t="s">
        <v>100</v>
      </c>
      <c r="C33" s="48">
        <v>45618</v>
      </c>
      <c r="D33" s="48">
        <v>45618</v>
      </c>
      <c r="E33" s="47">
        <v>3</v>
      </c>
      <c r="F33" s="48">
        <v>45620</v>
      </c>
      <c r="G33" s="47" t="s">
        <v>1635</v>
      </c>
      <c r="H33" s="47" t="s">
        <v>1634</v>
      </c>
      <c r="I33" s="47">
        <v>0</v>
      </c>
      <c r="J33" s="47" t="s">
        <v>1642</v>
      </c>
      <c r="K33" s="47" t="s">
        <v>2424</v>
      </c>
      <c r="L33" s="47" t="s">
        <v>2423</v>
      </c>
      <c r="M33" s="47" t="s">
        <v>1638</v>
      </c>
      <c r="N33" s="47" t="s">
        <v>1630</v>
      </c>
      <c r="R33">
        <v>1219</v>
      </c>
      <c r="S33" t="s">
        <v>181</v>
      </c>
      <c r="T33">
        <v>4</v>
      </c>
      <c r="U33">
        <v>4</v>
      </c>
    </row>
    <row r="34" spans="1:21" x14ac:dyDescent="0.35">
      <c r="A34" s="47">
        <v>1158</v>
      </c>
      <c r="B34" s="47" t="s">
        <v>102</v>
      </c>
      <c r="C34" s="48">
        <v>45602</v>
      </c>
      <c r="D34" s="48">
        <v>45602</v>
      </c>
      <c r="E34" s="47">
        <v>2</v>
      </c>
      <c r="F34" s="48">
        <v>45603</v>
      </c>
      <c r="G34" s="47" t="s">
        <v>1635</v>
      </c>
      <c r="H34" s="47" t="s">
        <v>1634</v>
      </c>
      <c r="I34" s="47">
        <v>0</v>
      </c>
      <c r="J34" s="47" t="s">
        <v>1642</v>
      </c>
      <c r="K34" s="47" t="s">
        <v>2421</v>
      </c>
      <c r="L34" s="47" t="s">
        <v>2420</v>
      </c>
      <c r="M34" s="47" t="s">
        <v>1638</v>
      </c>
      <c r="N34" s="47" t="s">
        <v>1630</v>
      </c>
      <c r="R34">
        <v>1220</v>
      </c>
      <c r="S34" t="s">
        <v>182</v>
      </c>
      <c r="T34">
        <v>15</v>
      </c>
      <c r="U34">
        <v>15</v>
      </c>
    </row>
    <row r="35" spans="1:21" x14ac:dyDescent="0.35">
      <c r="A35" s="47">
        <v>1158</v>
      </c>
      <c r="B35" s="47" t="s">
        <v>102</v>
      </c>
      <c r="C35" s="48">
        <v>45604</v>
      </c>
      <c r="D35" s="48">
        <v>45604</v>
      </c>
      <c r="E35" s="47">
        <v>4</v>
      </c>
      <c r="F35" s="48">
        <v>45607</v>
      </c>
      <c r="G35" s="47" t="s">
        <v>1635</v>
      </c>
      <c r="H35" s="47" t="s">
        <v>1634</v>
      </c>
      <c r="I35" s="47">
        <v>0</v>
      </c>
      <c r="J35" s="47" t="s">
        <v>1642</v>
      </c>
      <c r="K35" s="47" t="s">
        <v>2422</v>
      </c>
      <c r="L35" s="47" t="s">
        <v>2421</v>
      </c>
      <c r="M35" s="47" t="s">
        <v>1638</v>
      </c>
      <c r="N35" s="47" t="s">
        <v>1630</v>
      </c>
      <c r="R35">
        <v>1224</v>
      </c>
      <c r="S35" t="s">
        <v>186</v>
      </c>
      <c r="T35">
        <v>14</v>
      </c>
      <c r="U35">
        <v>14</v>
      </c>
    </row>
    <row r="36" spans="1:21" x14ac:dyDescent="0.35">
      <c r="A36" s="47">
        <v>1158</v>
      </c>
      <c r="B36" s="47" t="s">
        <v>102</v>
      </c>
      <c r="C36" s="48">
        <v>45597</v>
      </c>
      <c r="D36" s="48">
        <v>45597</v>
      </c>
      <c r="E36" s="47">
        <v>5</v>
      </c>
      <c r="F36" s="48">
        <v>45601</v>
      </c>
      <c r="G36" s="47" t="s">
        <v>1635</v>
      </c>
      <c r="H36" s="47" t="s">
        <v>1634</v>
      </c>
      <c r="I36" s="47">
        <v>0</v>
      </c>
      <c r="J36" s="47" t="s">
        <v>1633</v>
      </c>
      <c r="K36" s="47" t="s">
        <v>2420</v>
      </c>
      <c r="M36" s="47" t="s">
        <v>1638</v>
      </c>
      <c r="N36" s="47" t="s">
        <v>1630</v>
      </c>
      <c r="R36">
        <v>1226</v>
      </c>
      <c r="S36" t="s">
        <v>1391</v>
      </c>
      <c r="T36">
        <v>5</v>
      </c>
      <c r="U36">
        <v>5</v>
      </c>
    </row>
    <row r="37" spans="1:21" x14ac:dyDescent="0.35">
      <c r="A37" s="47">
        <v>1158</v>
      </c>
      <c r="B37" s="47" t="s">
        <v>102</v>
      </c>
      <c r="C37" s="48">
        <v>45551</v>
      </c>
      <c r="D37" s="48">
        <v>45545</v>
      </c>
      <c r="E37" s="47">
        <v>5</v>
      </c>
      <c r="F37" s="48">
        <v>45555</v>
      </c>
      <c r="G37" s="47" t="s">
        <v>1635</v>
      </c>
      <c r="H37" s="47" t="s">
        <v>1634</v>
      </c>
      <c r="I37" s="47">
        <v>0</v>
      </c>
      <c r="J37" s="47" t="s">
        <v>1633</v>
      </c>
      <c r="K37" s="47" t="s">
        <v>2419</v>
      </c>
      <c r="M37" s="47" t="s">
        <v>1638</v>
      </c>
      <c r="N37" s="47" t="s">
        <v>1630</v>
      </c>
      <c r="R37">
        <v>1229</v>
      </c>
      <c r="S37" t="s">
        <v>1394</v>
      </c>
      <c r="T37">
        <v>5</v>
      </c>
      <c r="U37">
        <v>5</v>
      </c>
    </row>
    <row r="38" spans="1:21" x14ac:dyDescent="0.35">
      <c r="A38" s="47">
        <v>1162</v>
      </c>
      <c r="B38" s="47" t="s">
        <v>106</v>
      </c>
      <c r="C38" s="48">
        <v>45534</v>
      </c>
      <c r="D38" s="48">
        <v>45532</v>
      </c>
      <c r="E38" s="47">
        <v>5</v>
      </c>
      <c r="F38" s="48">
        <v>45538</v>
      </c>
      <c r="G38" s="47" t="s">
        <v>1635</v>
      </c>
      <c r="H38" s="47" t="s">
        <v>1634</v>
      </c>
      <c r="I38" s="47">
        <v>0</v>
      </c>
      <c r="J38" s="47" t="s">
        <v>1642</v>
      </c>
      <c r="K38" s="47" t="s">
        <v>2418</v>
      </c>
      <c r="L38" s="47" t="s">
        <v>2417</v>
      </c>
      <c r="M38" s="47" t="s">
        <v>1638</v>
      </c>
      <c r="N38" s="47" t="s">
        <v>1630</v>
      </c>
      <c r="R38">
        <v>1230</v>
      </c>
      <c r="S38" t="s">
        <v>1395</v>
      </c>
      <c r="T38">
        <v>2</v>
      </c>
      <c r="U38">
        <v>2</v>
      </c>
    </row>
    <row r="39" spans="1:21" x14ac:dyDescent="0.35">
      <c r="A39" s="47">
        <v>1162</v>
      </c>
      <c r="B39" s="47" t="s">
        <v>106</v>
      </c>
      <c r="C39" s="48">
        <v>45539</v>
      </c>
      <c r="D39" s="48">
        <v>45537</v>
      </c>
      <c r="E39" s="47">
        <v>26</v>
      </c>
      <c r="F39" s="48">
        <v>45564</v>
      </c>
      <c r="G39" s="47" t="s">
        <v>1635</v>
      </c>
      <c r="H39" s="47" t="s">
        <v>1634</v>
      </c>
      <c r="I39" s="47">
        <v>0</v>
      </c>
      <c r="J39" s="47" t="s">
        <v>1642</v>
      </c>
      <c r="K39" s="47" t="s">
        <v>2411</v>
      </c>
      <c r="L39" s="47" t="s">
        <v>2418</v>
      </c>
      <c r="M39" s="47" t="s">
        <v>1638</v>
      </c>
      <c r="N39" s="47" t="s">
        <v>1630</v>
      </c>
      <c r="R39">
        <v>1309</v>
      </c>
      <c r="S39" t="s">
        <v>201</v>
      </c>
      <c r="T39">
        <v>3</v>
      </c>
      <c r="U39">
        <v>3</v>
      </c>
    </row>
    <row r="40" spans="1:21" x14ac:dyDescent="0.35">
      <c r="A40" s="47">
        <v>1162</v>
      </c>
      <c r="B40" s="47" t="s">
        <v>106</v>
      </c>
      <c r="C40" s="48">
        <v>45520</v>
      </c>
      <c r="D40" s="48">
        <v>45518</v>
      </c>
      <c r="E40" s="47">
        <v>14</v>
      </c>
      <c r="F40" s="48">
        <v>45533</v>
      </c>
      <c r="G40" s="47" t="s">
        <v>1635</v>
      </c>
      <c r="H40" s="47" t="s">
        <v>1634</v>
      </c>
      <c r="I40" s="47">
        <v>0</v>
      </c>
      <c r="J40" s="47" t="s">
        <v>1642</v>
      </c>
      <c r="K40" s="47" t="s">
        <v>2417</v>
      </c>
      <c r="L40" s="47" t="s">
        <v>2416</v>
      </c>
      <c r="M40" s="47" t="s">
        <v>1638</v>
      </c>
      <c r="N40" s="47" t="s">
        <v>1630</v>
      </c>
      <c r="R40">
        <v>1317</v>
      </c>
      <c r="S40" t="s">
        <v>208</v>
      </c>
      <c r="T40">
        <v>8</v>
      </c>
      <c r="U40">
        <v>8</v>
      </c>
    </row>
    <row r="41" spans="1:21" x14ac:dyDescent="0.35">
      <c r="A41" s="47">
        <v>1162</v>
      </c>
      <c r="B41" s="47" t="s">
        <v>106</v>
      </c>
      <c r="C41" s="48">
        <v>45491</v>
      </c>
      <c r="D41" s="48">
        <v>45490</v>
      </c>
      <c r="E41" s="47">
        <v>28</v>
      </c>
      <c r="F41" s="48">
        <v>45518</v>
      </c>
      <c r="G41" s="47" t="s">
        <v>1635</v>
      </c>
      <c r="H41" s="47" t="s">
        <v>1634</v>
      </c>
      <c r="I41" s="47">
        <v>0</v>
      </c>
      <c r="J41" s="47" t="s">
        <v>1642</v>
      </c>
      <c r="K41" s="47" t="s">
        <v>2416</v>
      </c>
      <c r="L41" s="47" t="s">
        <v>2415</v>
      </c>
      <c r="M41" s="47" t="s">
        <v>1638</v>
      </c>
      <c r="N41" s="47" t="s">
        <v>1630</v>
      </c>
      <c r="R41">
        <v>1318</v>
      </c>
      <c r="S41" t="s">
        <v>209</v>
      </c>
      <c r="T41">
        <v>43</v>
      </c>
      <c r="U41">
        <v>43</v>
      </c>
    </row>
    <row r="42" spans="1:21" x14ac:dyDescent="0.35">
      <c r="A42" s="47">
        <v>1162</v>
      </c>
      <c r="B42" s="47" t="s">
        <v>106</v>
      </c>
      <c r="C42" s="48">
        <v>45463</v>
      </c>
      <c r="D42" s="48">
        <v>45462</v>
      </c>
      <c r="E42" s="47">
        <v>28</v>
      </c>
      <c r="F42" s="48">
        <v>45490</v>
      </c>
      <c r="G42" s="47" t="s">
        <v>1635</v>
      </c>
      <c r="H42" s="47" t="s">
        <v>1634</v>
      </c>
      <c r="I42" s="47">
        <v>0</v>
      </c>
      <c r="J42" s="47" t="s">
        <v>1642</v>
      </c>
      <c r="K42" s="47" t="s">
        <v>2415</v>
      </c>
      <c r="L42" s="47" t="s">
        <v>2414</v>
      </c>
      <c r="M42" s="47" t="s">
        <v>1638</v>
      </c>
      <c r="N42" s="47" t="s">
        <v>1630</v>
      </c>
      <c r="R42">
        <v>1324</v>
      </c>
      <c r="S42" t="s">
        <v>217</v>
      </c>
      <c r="T42">
        <v>3</v>
      </c>
      <c r="U42">
        <v>3</v>
      </c>
    </row>
    <row r="43" spans="1:21" x14ac:dyDescent="0.35">
      <c r="A43" s="47">
        <v>1162</v>
      </c>
      <c r="B43" s="47" t="s">
        <v>106</v>
      </c>
      <c r="C43" s="48">
        <v>45435</v>
      </c>
      <c r="D43" s="48">
        <v>45434</v>
      </c>
      <c r="E43" s="47">
        <v>28</v>
      </c>
      <c r="F43" s="48">
        <v>45462</v>
      </c>
      <c r="G43" s="47" t="s">
        <v>1635</v>
      </c>
      <c r="H43" s="47" t="s">
        <v>1634</v>
      </c>
      <c r="I43" s="47">
        <v>0</v>
      </c>
      <c r="J43" s="47" t="s">
        <v>1642</v>
      </c>
      <c r="K43" s="47" t="s">
        <v>2414</v>
      </c>
      <c r="L43" s="47" t="s">
        <v>2413</v>
      </c>
      <c r="M43" s="47" t="s">
        <v>1638</v>
      </c>
      <c r="N43" s="47" t="s">
        <v>1630</v>
      </c>
      <c r="R43">
        <v>1331</v>
      </c>
      <c r="S43" t="s">
        <v>222</v>
      </c>
      <c r="T43">
        <v>13</v>
      </c>
      <c r="U43">
        <v>13</v>
      </c>
    </row>
    <row r="44" spans="1:21" x14ac:dyDescent="0.35">
      <c r="A44" s="47">
        <v>1162</v>
      </c>
      <c r="B44" s="47" t="s">
        <v>106</v>
      </c>
      <c r="C44" s="48">
        <v>45428</v>
      </c>
      <c r="D44" s="48">
        <v>45427</v>
      </c>
      <c r="E44" s="47">
        <v>7</v>
      </c>
      <c r="F44" s="48">
        <v>45434</v>
      </c>
      <c r="G44" s="47" t="s">
        <v>1635</v>
      </c>
      <c r="H44" s="47" t="s">
        <v>1634</v>
      </c>
      <c r="I44" s="47">
        <v>0</v>
      </c>
      <c r="J44" s="47" t="s">
        <v>1633</v>
      </c>
      <c r="K44" s="47" t="s">
        <v>2413</v>
      </c>
      <c r="M44" s="47" t="s">
        <v>1638</v>
      </c>
      <c r="N44" s="47" t="s">
        <v>1630</v>
      </c>
      <c r="R44">
        <v>1332</v>
      </c>
      <c r="S44" t="s">
        <v>224</v>
      </c>
      <c r="T44">
        <v>2</v>
      </c>
      <c r="U44">
        <v>2</v>
      </c>
    </row>
    <row r="45" spans="1:21" x14ac:dyDescent="0.35">
      <c r="A45" s="47">
        <v>1162</v>
      </c>
      <c r="B45" s="47" t="s">
        <v>106</v>
      </c>
      <c r="C45" s="48">
        <v>45588</v>
      </c>
      <c r="D45" s="48">
        <v>45586</v>
      </c>
      <c r="E45" s="47">
        <v>25</v>
      </c>
      <c r="F45" s="48">
        <v>45612</v>
      </c>
      <c r="G45" s="47" t="s">
        <v>1635</v>
      </c>
      <c r="H45" s="47" t="s">
        <v>1634</v>
      </c>
      <c r="I45" s="47">
        <v>0</v>
      </c>
      <c r="J45" s="47" t="s">
        <v>1642</v>
      </c>
      <c r="K45" s="47" t="s">
        <v>2409</v>
      </c>
      <c r="L45" s="47" t="s">
        <v>2412</v>
      </c>
      <c r="M45" s="47" t="s">
        <v>1638</v>
      </c>
      <c r="N45" s="47" t="s">
        <v>1630</v>
      </c>
      <c r="R45">
        <v>1338</v>
      </c>
      <c r="S45" t="s">
        <v>231</v>
      </c>
      <c r="T45">
        <v>36</v>
      </c>
      <c r="U45">
        <v>36</v>
      </c>
    </row>
    <row r="46" spans="1:21" x14ac:dyDescent="0.35">
      <c r="A46" s="47">
        <v>1162</v>
      </c>
      <c r="B46" s="47" t="s">
        <v>106</v>
      </c>
      <c r="C46" s="48">
        <v>45565</v>
      </c>
      <c r="D46" s="48">
        <v>45563</v>
      </c>
      <c r="E46" s="47">
        <v>23</v>
      </c>
      <c r="F46" s="48">
        <v>45587</v>
      </c>
      <c r="G46" s="47" t="s">
        <v>1635</v>
      </c>
      <c r="H46" s="47" t="s">
        <v>1634</v>
      </c>
      <c r="I46" s="47">
        <v>0</v>
      </c>
      <c r="J46" s="47" t="s">
        <v>1642</v>
      </c>
      <c r="K46" s="47" t="s">
        <v>2412</v>
      </c>
      <c r="L46" s="47" t="s">
        <v>2411</v>
      </c>
      <c r="M46" s="47" t="s">
        <v>1638</v>
      </c>
      <c r="N46" s="47" t="s">
        <v>1630</v>
      </c>
      <c r="R46">
        <v>1342</v>
      </c>
      <c r="S46" t="s">
        <v>236</v>
      </c>
      <c r="T46">
        <v>6</v>
      </c>
      <c r="U46">
        <v>6</v>
      </c>
    </row>
    <row r="47" spans="1:21" x14ac:dyDescent="0.35">
      <c r="A47" s="47">
        <v>1162</v>
      </c>
      <c r="B47" s="47" t="s">
        <v>106</v>
      </c>
      <c r="C47" s="48">
        <v>45613</v>
      </c>
      <c r="D47" s="48">
        <v>45611</v>
      </c>
      <c r="E47" s="47">
        <v>5</v>
      </c>
      <c r="F47" s="48">
        <v>45617</v>
      </c>
      <c r="G47" s="47" t="s">
        <v>1635</v>
      </c>
      <c r="H47" s="47" t="s">
        <v>1634</v>
      </c>
      <c r="I47" s="47">
        <v>0</v>
      </c>
      <c r="J47" s="47" t="s">
        <v>1642</v>
      </c>
      <c r="K47" s="47" t="s">
        <v>2410</v>
      </c>
      <c r="L47" s="47" t="s">
        <v>2409</v>
      </c>
      <c r="M47" s="47" t="s">
        <v>1638</v>
      </c>
      <c r="N47" s="47" t="s">
        <v>1630</v>
      </c>
      <c r="R47">
        <v>1401</v>
      </c>
      <c r="S47" t="s">
        <v>243</v>
      </c>
      <c r="T47">
        <v>140</v>
      </c>
      <c r="U47">
        <v>140</v>
      </c>
    </row>
    <row r="48" spans="1:21" x14ac:dyDescent="0.35">
      <c r="A48" s="47">
        <v>1167</v>
      </c>
      <c r="B48" s="47" t="s">
        <v>111</v>
      </c>
      <c r="C48" s="48">
        <v>45614</v>
      </c>
      <c r="D48" s="48">
        <v>45614</v>
      </c>
      <c r="E48" s="47">
        <v>14</v>
      </c>
      <c r="F48" s="48">
        <v>45627</v>
      </c>
      <c r="G48" s="47" t="s">
        <v>1670</v>
      </c>
      <c r="H48" s="47" t="s">
        <v>1657</v>
      </c>
      <c r="I48" s="47">
        <v>0</v>
      </c>
      <c r="J48" s="47" t="s">
        <v>1642</v>
      </c>
      <c r="K48" s="47" t="s">
        <v>2408</v>
      </c>
      <c r="L48" s="47" t="s">
        <v>2407</v>
      </c>
      <c r="M48" s="47" t="s">
        <v>1638</v>
      </c>
      <c r="N48" s="47" t="s">
        <v>1668</v>
      </c>
      <c r="O48" s="47" t="s">
        <v>1667</v>
      </c>
      <c r="P48" s="47" t="s">
        <v>1652</v>
      </c>
      <c r="R48">
        <v>1405</v>
      </c>
      <c r="S48" t="s">
        <v>247</v>
      </c>
      <c r="T48">
        <v>11</v>
      </c>
      <c r="U48">
        <v>11</v>
      </c>
    </row>
    <row r="49" spans="1:21" x14ac:dyDescent="0.35">
      <c r="A49" s="47">
        <v>1167</v>
      </c>
      <c r="B49" s="47" t="s">
        <v>111</v>
      </c>
      <c r="C49" s="48">
        <v>45628</v>
      </c>
      <c r="D49" s="48">
        <v>45628</v>
      </c>
      <c r="E49" s="47">
        <v>14</v>
      </c>
      <c r="F49" s="48">
        <v>45641</v>
      </c>
      <c r="G49" s="47" t="s">
        <v>1670</v>
      </c>
      <c r="H49" s="47" t="s">
        <v>1657</v>
      </c>
      <c r="I49" s="47">
        <v>0</v>
      </c>
      <c r="J49" s="47" t="s">
        <v>1642</v>
      </c>
      <c r="K49" s="47" t="s">
        <v>2405</v>
      </c>
      <c r="L49" s="47" t="s">
        <v>2408</v>
      </c>
      <c r="M49" s="47" t="s">
        <v>1638</v>
      </c>
      <c r="N49" s="47" t="s">
        <v>1668</v>
      </c>
      <c r="O49" s="47" t="s">
        <v>1667</v>
      </c>
      <c r="P49" s="47" t="s">
        <v>1652</v>
      </c>
      <c r="R49">
        <v>1414</v>
      </c>
      <c r="S49" t="s">
        <v>255</v>
      </c>
      <c r="T49">
        <v>3</v>
      </c>
      <c r="U49">
        <v>3</v>
      </c>
    </row>
    <row r="50" spans="1:21" x14ac:dyDescent="0.35">
      <c r="A50" s="47">
        <v>1167</v>
      </c>
      <c r="B50" s="47" t="s">
        <v>111</v>
      </c>
      <c r="C50" s="48">
        <v>45600</v>
      </c>
      <c r="D50" s="48">
        <v>45600</v>
      </c>
      <c r="E50" s="47">
        <v>14</v>
      </c>
      <c r="F50" s="48">
        <v>45613</v>
      </c>
      <c r="G50" s="47" t="s">
        <v>1670</v>
      </c>
      <c r="H50" s="47" t="s">
        <v>1657</v>
      </c>
      <c r="I50" s="47">
        <v>0</v>
      </c>
      <c r="J50" s="47" t="s">
        <v>1642</v>
      </c>
      <c r="K50" s="47" t="s">
        <v>2407</v>
      </c>
      <c r="L50" s="47" t="s">
        <v>2406</v>
      </c>
      <c r="M50" s="47" t="s">
        <v>1638</v>
      </c>
      <c r="N50" s="47" t="s">
        <v>1668</v>
      </c>
      <c r="O50" s="47" t="s">
        <v>1667</v>
      </c>
      <c r="P50" s="47" t="s">
        <v>1652</v>
      </c>
      <c r="R50">
        <v>1416</v>
      </c>
      <c r="S50" t="s">
        <v>257</v>
      </c>
      <c r="T50">
        <v>3</v>
      </c>
      <c r="U50">
        <v>3</v>
      </c>
    </row>
    <row r="51" spans="1:21" x14ac:dyDescent="0.35">
      <c r="A51" s="47">
        <v>1167</v>
      </c>
      <c r="B51" s="47" t="s">
        <v>111</v>
      </c>
      <c r="C51" s="48">
        <v>45597</v>
      </c>
      <c r="D51" s="48">
        <v>45597</v>
      </c>
      <c r="E51" s="47">
        <v>3</v>
      </c>
      <c r="F51" s="48">
        <v>45599</v>
      </c>
      <c r="G51" s="47" t="s">
        <v>1670</v>
      </c>
      <c r="H51" s="47" t="s">
        <v>1657</v>
      </c>
      <c r="I51" s="47">
        <v>0</v>
      </c>
      <c r="J51" s="47" t="s">
        <v>1633</v>
      </c>
      <c r="K51" s="47" t="s">
        <v>2406</v>
      </c>
      <c r="M51" s="47" t="s">
        <v>1638</v>
      </c>
      <c r="N51" s="47" t="s">
        <v>1668</v>
      </c>
      <c r="O51" s="47" t="s">
        <v>1667</v>
      </c>
      <c r="P51" s="47" t="s">
        <v>1652</v>
      </c>
      <c r="R51">
        <v>1427</v>
      </c>
      <c r="S51" t="s">
        <v>270</v>
      </c>
      <c r="T51">
        <v>5</v>
      </c>
      <c r="U51">
        <v>5</v>
      </c>
    </row>
    <row r="52" spans="1:21" x14ac:dyDescent="0.35">
      <c r="A52" s="47">
        <v>1167</v>
      </c>
      <c r="B52" s="47" t="s">
        <v>111</v>
      </c>
      <c r="C52" s="48">
        <v>45642</v>
      </c>
      <c r="D52" s="48">
        <v>45642</v>
      </c>
      <c r="E52" s="47">
        <v>11</v>
      </c>
      <c r="F52" s="48">
        <v>45652</v>
      </c>
      <c r="G52" s="47" t="s">
        <v>1670</v>
      </c>
      <c r="H52" s="47" t="s">
        <v>1657</v>
      </c>
      <c r="I52" s="47">
        <v>0</v>
      </c>
      <c r="J52" s="47" t="s">
        <v>1642</v>
      </c>
      <c r="K52" s="47" t="s">
        <v>2403</v>
      </c>
      <c r="L52" s="47" t="s">
        <v>2405</v>
      </c>
      <c r="M52" s="47" t="s">
        <v>1638</v>
      </c>
      <c r="N52" s="47" t="s">
        <v>1668</v>
      </c>
      <c r="O52" s="47" t="s">
        <v>1667</v>
      </c>
      <c r="P52" s="47" t="s">
        <v>1652</v>
      </c>
      <c r="R52">
        <v>1430</v>
      </c>
      <c r="S52" t="s">
        <v>1405</v>
      </c>
      <c r="T52">
        <v>3</v>
      </c>
      <c r="U52">
        <v>3</v>
      </c>
    </row>
    <row r="53" spans="1:21" x14ac:dyDescent="0.35">
      <c r="A53" s="47">
        <v>1167</v>
      </c>
      <c r="B53" s="47" t="s">
        <v>111</v>
      </c>
      <c r="C53" s="48">
        <v>45653</v>
      </c>
      <c r="D53" s="48">
        <v>45653</v>
      </c>
      <c r="E53" s="47">
        <v>28</v>
      </c>
      <c r="F53" s="48">
        <v>45680</v>
      </c>
      <c r="G53" s="47" t="s">
        <v>1670</v>
      </c>
      <c r="H53" s="47" t="s">
        <v>1657</v>
      </c>
      <c r="I53" s="47">
        <v>0</v>
      </c>
      <c r="J53" s="47" t="s">
        <v>1642</v>
      </c>
      <c r="K53" s="47" t="s">
        <v>2404</v>
      </c>
      <c r="L53" s="47" t="s">
        <v>2403</v>
      </c>
      <c r="M53" s="47" t="s">
        <v>1638</v>
      </c>
      <c r="N53" s="47" t="s">
        <v>1668</v>
      </c>
      <c r="O53" s="47" t="s">
        <v>1667</v>
      </c>
      <c r="P53" s="47" t="s">
        <v>1652</v>
      </c>
      <c r="R53">
        <v>1431</v>
      </c>
      <c r="S53" t="s">
        <v>1406</v>
      </c>
      <c r="T53">
        <v>5</v>
      </c>
      <c r="U53">
        <v>5</v>
      </c>
    </row>
    <row r="54" spans="1:21" x14ac:dyDescent="0.35">
      <c r="A54" s="47">
        <v>1171</v>
      </c>
      <c r="B54" s="47" t="s">
        <v>116</v>
      </c>
      <c r="C54" s="48">
        <v>45582</v>
      </c>
      <c r="D54" s="48">
        <v>45582</v>
      </c>
      <c r="E54" s="47">
        <v>4</v>
      </c>
      <c r="F54" s="48">
        <v>45585</v>
      </c>
      <c r="G54" s="47" t="s">
        <v>1635</v>
      </c>
      <c r="H54" s="47" t="s">
        <v>1634</v>
      </c>
      <c r="I54" s="47">
        <v>0</v>
      </c>
      <c r="J54" s="47" t="s">
        <v>1633</v>
      </c>
      <c r="K54" s="47" t="s">
        <v>2402</v>
      </c>
      <c r="M54" s="47" t="s">
        <v>1638</v>
      </c>
      <c r="N54" s="47" t="s">
        <v>1630</v>
      </c>
      <c r="R54">
        <v>2002</v>
      </c>
      <c r="S54" t="s">
        <v>279</v>
      </c>
      <c r="T54">
        <v>3</v>
      </c>
      <c r="U54">
        <v>3</v>
      </c>
    </row>
    <row r="55" spans="1:21" x14ac:dyDescent="0.35">
      <c r="A55" s="47">
        <v>1180</v>
      </c>
      <c r="B55" s="47" t="s">
        <v>124</v>
      </c>
      <c r="C55" s="48">
        <v>45566</v>
      </c>
      <c r="D55" s="48">
        <v>45560</v>
      </c>
      <c r="E55" s="47">
        <v>1</v>
      </c>
      <c r="F55" s="48">
        <v>45566</v>
      </c>
      <c r="G55" s="47" t="s">
        <v>1635</v>
      </c>
      <c r="H55" s="47" t="s">
        <v>1634</v>
      </c>
      <c r="I55" s="47">
        <v>0</v>
      </c>
      <c r="J55" s="47" t="s">
        <v>1633</v>
      </c>
      <c r="K55" s="47" t="s">
        <v>2401</v>
      </c>
      <c r="M55" s="47" t="s">
        <v>1638</v>
      </c>
      <c r="N55" s="47" t="s">
        <v>1630</v>
      </c>
      <c r="R55">
        <v>2013</v>
      </c>
      <c r="S55" t="s">
        <v>293</v>
      </c>
      <c r="T55">
        <v>9</v>
      </c>
      <c r="U55">
        <v>9</v>
      </c>
    </row>
    <row r="56" spans="1:21" x14ac:dyDescent="0.35">
      <c r="A56" s="47">
        <v>1180</v>
      </c>
      <c r="B56" s="47" t="s">
        <v>124</v>
      </c>
      <c r="C56" s="48">
        <v>45538</v>
      </c>
      <c r="D56" s="48">
        <v>45534</v>
      </c>
      <c r="E56" s="47">
        <v>4</v>
      </c>
      <c r="F56" s="48">
        <v>45541</v>
      </c>
      <c r="G56" s="47" t="s">
        <v>1635</v>
      </c>
      <c r="H56" s="47" t="s">
        <v>1634</v>
      </c>
      <c r="I56" s="47">
        <v>0</v>
      </c>
      <c r="J56" s="47" t="s">
        <v>1642</v>
      </c>
      <c r="K56" s="47" t="s">
        <v>2400</v>
      </c>
      <c r="L56" s="47" t="s">
        <v>2399</v>
      </c>
      <c r="M56" s="47" t="s">
        <v>1638</v>
      </c>
      <c r="N56" s="47" t="s">
        <v>1630</v>
      </c>
      <c r="R56">
        <v>2026</v>
      </c>
      <c r="S56" t="s">
        <v>314</v>
      </c>
      <c r="T56">
        <v>1</v>
      </c>
      <c r="U56">
        <v>1</v>
      </c>
    </row>
    <row r="57" spans="1:21" x14ac:dyDescent="0.35">
      <c r="A57" s="47">
        <v>1180</v>
      </c>
      <c r="B57" s="47" t="s">
        <v>124</v>
      </c>
      <c r="C57" s="48">
        <v>45536</v>
      </c>
      <c r="D57" s="48">
        <v>45532</v>
      </c>
      <c r="E57" s="47">
        <v>2</v>
      </c>
      <c r="F57" s="48">
        <v>45537</v>
      </c>
      <c r="G57" s="47" t="s">
        <v>1635</v>
      </c>
      <c r="H57" s="47" t="s">
        <v>1634</v>
      </c>
      <c r="I57" s="47">
        <v>0</v>
      </c>
      <c r="J57" s="47" t="s">
        <v>1633</v>
      </c>
      <c r="K57" s="47" t="s">
        <v>2399</v>
      </c>
      <c r="M57" s="47" t="s">
        <v>1638</v>
      </c>
      <c r="N57" s="47" t="s">
        <v>1630</v>
      </c>
      <c r="R57">
        <v>2031</v>
      </c>
      <c r="S57" t="s">
        <v>319</v>
      </c>
      <c r="T57">
        <v>50</v>
      </c>
      <c r="U57">
        <v>50</v>
      </c>
    </row>
    <row r="58" spans="1:21" x14ac:dyDescent="0.35">
      <c r="A58" s="47">
        <v>1180</v>
      </c>
      <c r="B58" s="47" t="s">
        <v>124</v>
      </c>
      <c r="C58" s="48">
        <v>45323</v>
      </c>
      <c r="D58" s="48">
        <v>45320</v>
      </c>
      <c r="E58" s="47">
        <v>1</v>
      </c>
      <c r="F58" s="48">
        <v>45323</v>
      </c>
      <c r="G58" s="47" t="s">
        <v>1635</v>
      </c>
      <c r="H58" s="47" t="s">
        <v>1634</v>
      </c>
      <c r="I58" s="47">
        <v>0</v>
      </c>
      <c r="J58" s="47" t="s">
        <v>1633</v>
      </c>
      <c r="K58" s="47" t="s">
        <v>2398</v>
      </c>
      <c r="M58" s="47" t="s">
        <v>1638</v>
      </c>
      <c r="N58" s="47" t="s">
        <v>1630</v>
      </c>
      <c r="R58">
        <v>2040</v>
      </c>
      <c r="S58" t="s">
        <v>328</v>
      </c>
      <c r="T58">
        <v>7</v>
      </c>
      <c r="U58">
        <v>7</v>
      </c>
    </row>
    <row r="59" spans="1:21" x14ac:dyDescent="0.35">
      <c r="A59" s="47">
        <v>1184</v>
      </c>
      <c r="B59" s="47" t="s">
        <v>130</v>
      </c>
      <c r="C59" s="48">
        <v>45398</v>
      </c>
      <c r="D59" s="48">
        <v>45398</v>
      </c>
      <c r="E59" s="47">
        <v>1</v>
      </c>
      <c r="F59" s="48">
        <v>45398</v>
      </c>
      <c r="G59" s="47" t="s">
        <v>1658</v>
      </c>
      <c r="H59" s="47" t="s">
        <v>1657</v>
      </c>
      <c r="I59" s="47">
        <v>0</v>
      </c>
      <c r="J59" s="47" t="s">
        <v>1633</v>
      </c>
      <c r="K59" s="47" t="s">
        <v>2397</v>
      </c>
      <c r="M59" s="47" t="s">
        <v>1638</v>
      </c>
      <c r="N59" s="47" t="s">
        <v>1654</v>
      </c>
      <c r="O59" s="47" t="s">
        <v>1653</v>
      </c>
      <c r="P59" s="47" t="s">
        <v>1652</v>
      </c>
      <c r="R59">
        <v>2047</v>
      </c>
      <c r="S59" t="s">
        <v>335</v>
      </c>
      <c r="T59">
        <v>7</v>
      </c>
      <c r="U59">
        <v>7</v>
      </c>
    </row>
    <row r="60" spans="1:21" x14ac:dyDescent="0.35">
      <c r="A60" s="47">
        <v>1184</v>
      </c>
      <c r="B60" s="47" t="s">
        <v>130</v>
      </c>
      <c r="C60" s="48">
        <v>45530</v>
      </c>
      <c r="D60" s="48">
        <v>45527</v>
      </c>
      <c r="E60" s="47">
        <v>12</v>
      </c>
      <c r="F60" s="48">
        <v>45541</v>
      </c>
      <c r="G60" s="47" t="s">
        <v>1658</v>
      </c>
      <c r="H60" s="47" t="s">
        <v>1657</v>
      </c>
      <c r="I60" s="47">
        <v>0</v>
      </c>
      <c r="J60" s="47" t="s">
        <v>1642</v>
      </c>
      <c r="K60" s="47" t="s">
        <v>2396</v>
      </c>
      <c r="L60" s="47" t="s">
        <v>2395</v>
      </c>
      <c r="M60" s="47" t="s">
        <v>1638</v>
      </c>
      <c r="N60" s="47" t="s">
        <v>1654</v>
      </c>
      <c r="O60" s="47" t="s">
        <v>1653</v>
      </c>
      <c r="P60" s="47" t="s">
        <v>1652</v>
      </c>
      <c r="R60">
        <v>2055</v>
      </c>
      <c r="S60" t="s">
        <v>345</v>
      </c>
      <c r="T60">
        <v>96</v>
      </c>
      <c r="U60">
        <v>96</v>
      </c>
    </row>
    <row r="61" spans="1:21" x14ac:dyDescent="0.35">
      <c r="A61" s="47">
        <v>1184</v>
      </c>
      <c r="B61" s="47" t="s">
        <v>130</v>
      </c>
      <c r="C61" s="48">
        <v>45542</v>
      </c>
      <c r="D61" s="48">
        <v>45539</v>
      </c>
      <c r="E61" s="47">
        <v>28</v>
      </c>
      <c r="F61" s="48">
        <v>45569</v>
      </c>
      <c r="G61" s="47" t="s">
        <v>1658</v>
      </c>
      <c r="H61" s="47" t="s">
        <v>1657</v>
      </c>
      <c r="I61" s="47">
        <v>0</v>
      </c>
      <c r="J61" s="47" t="s">
        <v>1642</v>
      </c>
      <c r="K61" s="47" t="s">
        <v>2393</v>
      </c>
      <c r="L61" s="47" t="s">
        <v>2396</v>
      </c>
      <c r="M61" s="47" t="s">
        <v>1638</v>
      </c>
      <c r="N61" s="47" t="s">
        <v>1654</v>
      </c>
      <c r="O61" s="47" t="s">
        <v>1653</v>
      </c>
      <c r="P61" s="47" t="s">
        <v>1652</v>
      </c>
      <c r="R61">
        <v>2083</v>
      </c>
      <c r="S61" t="s">
        <v>374</v>
      </c>
      <c r="T61">
        <v>276</v>
      </c>
      <c r="U61">
        <v>276</v>
      </c>
    </row>
    <row r="62" spans="1:21" x14ac:dyDescent="0.35">
      <c r="A62" s="47">
        <v>1184</v>
      </c>
      <c r="B62" s="47" t="s">
        <v>130</v>
      </c>
      <c r="C62" s="48">
        <v>45489</v>
      </c>
      <c r="D62" s="48">
        <v>45486</v>
      </c>
      <c r="E62" s="47">
        <v>28</v>
      </c>
      <c r="F62" s="48">
        <v>45516</v>
      </c>
      <c r="G62" s="47" t="s">
        <v>1658</v>
      </c>
      <c r="H62" s="47" t="s">
        <v>1657</v>
      </c>
      <c r="I62" s="47">
        <v>0</v>
      </c>
      <c r="J62" s="47" t="s">
        <v>1633</v>
      </c>
      <c r="K62" s="47" t="s">
        <v>2394</v>
      </c>
      <c r="M62" s="47" t="s">
        <v>1638</v>
      </c>
      <c r="N62" s="47" t="s">
        <v>1654</v>
      </c>
      <c r="O62" s="47" t="s">
        <v>1653</v>
      </c>
      <c r="P62" s="47" t="s">
        <v>1652</v>
      </c>
      <c r="R62">
        <v>2086</v>
      </c>
      <c r="S62" t="s">
        <v>379</v>
      </c>
      <c r="T62">
        <v>9</v>
      </c>
      <c r="U62">
        <v>9</v>
      </c>
    </row>
    <row r="63" spans="1:21" x14ac:dyDescent="0.35">
      <c r="A63" s="47">
        <v>1184</v>
      </c>
      <c r="B63" s="47" t="s">
        <v>130</v>
      </c>
      <c r="C63" s="48">
        <v>45517</v>
      </c>
      <c r="D63" s="48">
        <v>45514</v>
      </c>
      <c r="E63" s="47">
        <v>13</v>
      </c>
      <c r="F63" s="48">
        <v>45529</v>
      </c>
      <c r="G63" s="47" t="s">
        <v>1658</v>
      </c>
      <c r="H63" s="47" t="s">
        <v>1657</v>
      </c>
      <c r="I63" s="47">
        <v>0</v>
      </c>
      <c r="J63" s="47" t="s">
        <v>1642</v>
      </c>
      <c r="K63" s="47" t="s">
        <v>2395</v>
      </c>
      <c r="L63" s="47" t="s">
        <v>2394</v>
      </c>
      <c r="M63" s="47" t="s">
        <v>1638</v>
      </c>
      <c r="N63" s="47" t="s">
        <v>1654</v>
      </c>
      <c r="O63" s="47" t="s">
        <v>1653</v>
      </c>
      <c r="P63" s="47" t="s">
        <v>1652</v>
      </c>
      <c r="R63">
        <v>2093</v>
      </c>
      <c r="S63" t="s">
        <v>387</v>
      </c>
      <c r="T63">
        <v>11</v>
      </c>
      <c r="U63">
        <v>11</v>
      </c>
    </row>
    <row r="64" spans="1:21" x14ac:dyDescent="0.35">
      <c r="A64" s="47">
        <v>1184</v>
      </c>
      <c r="B64" s="47" t="s">
        <v>130</v>
      </c>
      <c r="C64" s="48">
        <v>45570</v>
      </c>
      <c r="D64" s="48">
        <v>45567</v>
      </c>
      <c r="E64" s="47">
        <v>28</v>
      </c>
      <c r="F64" s="48">
        <v>45597</v>
      </c>
      <c r="G64" s="47" t="s">
        <v>1658</v>
      </c>
      <c r="H64" s="47" t="s">
        <v>1657</v>
      </c>
      <c r="I64" s="47">
        <v>0</v>
      </c>
      <c r="J64" s="47" t="s">
        <v>1642</v>
      </c>
      <c r="K64" s="47" t="s">
        <v>2392</v>
      </c>
      <c r="L64" s="47" t="s">
        <v>2393</v>
      </c>
      <c r="M64" s="47" t="s">
        <v>1638</v>
      </c>
      <c r="N64" s="47" t="s">
        <v>1654</v>
      </c>
      <c r="O64" s="47" t="s">
        <v>1653</v>
      </c>
      <c r="P64" s="47" t="s">
        <v>1652</v>
      </c>
      <c r="R64">
        <v>2102</v>
      </c>
      <c r="S64" t="s">
        <v>398</v>
      </c>
      <c r="T64">
        <v>118</v>
      </c>
      <c r="U64">
        <v>118</v>
      </c>
    </row>
    <row r="65" spans="1:21" x14ac:dyDescent="0.35">
      <c r="A65" s="47">
        <v>1184</v>
      </c>
      <c r="B65" s="47" t="s">
        <v>130</v>
      </c>
      <c r="C65" s="48">
        <v>45598</v>
      </c>
      <c r="D65" s="48">
        <v>45595</v>
      </c>
      <c r="E65" s="47">
        <v>14</v>
      </c>
      <c r="F65" s="48">
        <v>45611</v>
      </c>
      <c r="G65" s="47" t="s">
        <v>1658</v>
      </c>
      <c r="H65" s="47" t="s">
        <v>1657</v>
      </c>
      <c r="I65" s="47">
        <v>0</v>
      </c>
      <c r="J65" s="47" t="s">
        <v>1642</v>
      </c>
      <c r="K65" s="47" t="s">
        <v>2390</v>
      </c>
      <c r="L65" s="47" t="s">
        <v>2392</v>
      </c>
      <c r="M65" s="47" t="s">
        <v>1638</v>
      </c>
      <c r="N65" s="47" t="s">
        <v>1654</v>
      </c>
      <c r="O65" s="47" t="s">
        <v>1653</v>
      </c>
      <c r="P65" s="47" t="s">
        <v>1652</v>
      </c>
      <c r="R65">
        <v>2118</v>
      </c>
      <c r="S65" t="s">
        <v>413</v>
      </c>
      <c r="T65">
        <v>18</v>
      </c>
      <c r="U65">
        <v>18</v>
      </c>
    </row>
    <row r="66" spans="1:21" x14ac:dyDescent="0.35">
      <c r="A66" s="47">
        <v>1184</v>
      </c>
      <c r="B66" s="47" t="s">
        <v>130</v>
      </c>
      <c r="C66" s="48">
        <v>45619</v>
      </c>
      <c r="D66" s="48">
        <v>45616</v>
      </c>
      <c r="E66" s="47">
        <v>28</v>
      </c>
      <c r="F66" s="48">
        <v>45646</v>
      </c>
      <c r="G66" s="47" t="s">
        <v>1658</v>
      </c>
      <c r="H66" s="47" t="s">
        <v>1657</v>
      </c>
      <c r="I66" s="47">
        <v>0</v>
      </c>
      <c r="J66" s="47" t="s">
        <v>1642</v>
      </c>
      <c r="K66" s="47" t="s">
        <v>2388</v>
      </c>
      <c r="L66" s="47" t="s">
        <v>2391</v>
      </c>
      <c r="M66" s="47" t="s">
        <v>1638</v>
      </c>
      <c r="N66" s="47" t="s">
        <v>1654</v>
      </c>
      <c r="O66" s="47" t="s">
        <v>1653</v>
      </c>
      <c r="P66" s="47" t="s">
        <v>1652</v>
      </c>
      <c r="R66">
        <v>2142</v>
      </c>
      <c r="S66" t="s">
        <v>436</v>
      </c>
      <c r="T66">
        <v>4</v>
      </c>
      <c r="U66">
        <v>4</v>
      </c>
    </row>
    <row r="67" spans="1:21" x14ac:dyDescent="0.35">
      <c r="A67" s="47">
        <v>1184</v>
      </c>
      <c r="B67" s="47" t="s">
        <v>130</v>
      </c>
      <c r="C67" s="48">
        <v>45612</v>
      </c>
      <c r="D67" s="48">
        <v>45609</v>
      </c>
      <c r="E67" s="47">
        <v>7</v>
      </c>
      <c r="F67" s="48">
        <v>45618</v>
      </c>
      <c r="G67" s="47" t="s">
        <v>1658</v>
      </c>
      <c r="H67" s="47" t="s">
        <v>1657</v>
      </c>
      <c r="I67" s="47">
        <v>0</v>
      </c>
      <c r="J67" s="47" t="s">
        <v>1642</v>
      </c>
      <c r="K67" s="47" t="s">
        <v>2391</v>
      </c>
      <c r="L67" s="47" t="s">
        <v>2390</v>
      </c>
      <c r="M67" s="47" t="s">
        <v>1638</v>
      </c>
      <c r="N67" s="47" t="s">
        <v>1654</v>
      </c>
      <c r="O67" s="47" t="s">
        <v>1653</v>
      </c>
      <c r="P67" s="47" t="s">
        <v>1652</v>
      </c>
      <c r="R67">
        <v>2146</v>
      </c>
      <c r="S67" t="s">
        <v>442</v>
      </c>
      <c r="T67">
        <v>10</v>
      </c>
      <c r="U67">
        <v>10</v>
      </c>
    </row>
    <row r="68" spans="1:21" x14ac:dyDescent="0.35">
      <c r="A68" s="47">
        <v>1184</v>
      </c>
      <c r="B68" s="47" t="s">
        <v>130</v>
      </c>
      <c r="C68" s="48">
        <v>45647</v>
      </c>
      <c r="D68" s="48">
        <v>45644</v>
      </c>
      <c r="E68" s="47">
        <v>14</v>
      </c>
      <c r="F68" s="48">
        <v>45660</v>
      </c>
      <c r="G68" s="47" t="s">
        <v>1658</v>
      </c>
      <c r="H68" s="47" t="s">
        <v>1657</v>
      </c>
      <c r="I68" s="47">
        <v>0</v>
      </c>
      <c r="J68" s="47" t="s">
        <v>1642</v>
      </c>
      <c r="K68" s="47" t="s">
        <v>2389</v>
      </c>
      <c r="L68" s="47" t="s">
        <v>2388</v>
      </c>
      <c r="M68" s="47" t="s">
        <v>1638</v>
      </c>
      <c r="N68" s="47" t="s">
        <v>1654</v>
      </c>
      <c r="O68" s="47" t="s">
        <v>1653</v>
      </c>
      <c r="P68" s="47" t="s">
        <v>1652</v>
      </c>
      <c r="R68">
        <v>2149</v>
      </c>
      <c r="S68" t="s">
        <v>445</v>
      </c>
      <c r="T68">
        <v>3</v>
      </c>
      <c r="U68">
        <v>3</v>
      </c>
    </row>
    <row r="69" spans="1:21" x14ac:dyDescent="0.35">
      <c r="A69" s="47">
        <v>1185</v>
      </c>
      <c r="B69" s="47" t="s">
        <v>131</v>
      </c>
      <c r="C69" s="48">
        <v>45352</v>
      </c>
      <c r="D69" s="48">
        <v>45352</v>
      </c>
      <c r="E69" s="47">
        <v>3</v>
      </c>
      <c r="F69" s="48">
        <v>45354</v>
      </c>
      <c r="G69" s="47" t="s">
        <v>1635</v>
      </c>
      <c r="H69" s="47" t="s">
        <v>1634</v>
      </c>
      <c r="I69" s="47">
        <v>0</v>
      </c>
      <c r="J69" s="47" t="s">
        <v>1633</v>
      </c>
      <c r="K69" s="47" t="s">
        <v>2387</v>
      </c>
      <c r="M69" s="47" t="s">
        <v>1638</v>
      </c>
      <c r="N69" s="47" t="s">
        <v>1630</v>
      </c>
      <c r="R69">
        <v>2154</v>
      </c>
      <c r="S69" t="s">
        <v>451</v>
      </c>
      <c r="T69">
        <v>36</v>
      </c>
      <c r="U69">
        <v>36</v>
      </c>
    </row>
    <row r="70" spans="1:21" x14ac:dyDescent="0.35">
      <c r="A70" s="47">
        <v>1190</v>
      </c>
      <c r="B70" s="47" t="s">
        <v>137</v>
      </c>
      <c r="C70" s="48">
        <v>45540</v>
      </c>
      <c r="D70" s="48">
        <v>45540</v>
      </c>
      <c r="E70" s="47">
        <v>5</v>
      </c>
      <c r="F70" s="48">
        <v>45544</v>
      </c>
      <c r="G70" s="47" t="s">
        <v>1635</v>
      </c>
      <c r="H70" s="47" t="s">
        <v>1634</v>
      </c>
      <c r="I70" s="47">
        <v>0</v>
      </c>
      <c r="J70" s="47" t="s">
        <v>1633</v>
      </c>
      <c r="K70" s="47" t="s">
        <v>2386</v>
      </c>
      <c r="M70" s="47" t="s">
        <v>1638</v>
      </c>
      <c r="N70" s="47" t="s">
        <v>1630</v>
      </c>
      <c r="R70">
        <v>2165</v>
      </c>
      <c r="S70" t="s">
        <v>463</v>
      </c>
      <c r="T70">
        <v>28</v>
      </c>
      <c r="U70">
        <v>28</v>
      </c>
    </row>
    <row r="71" spans="1:21" x14ac:dyDescent="0.35">
      <c r="A71" s="47">
        <v>1193</v>
      </c>
      <c r="B71" s="47" t="s">
        <v>140</v>
      </c>
      <c r="C71" s="48">
        <v>45634</v>
      </c>
      <c r="D71" s="48">
        <v>45631</v>
      </c>
      <c r="E71" s="47">
        <v>7</v>
      </c>
      <c r="F71" s="48">
        <v>45640</v>
      </c>
      <c r="G71" s="47" t="s">
        <v>1635</v>
      </c>
      <c r="H71" s="47" t="s">
        <v>1634</v>
      </c>
      <c r="I71" s="47">
        <v>0</v>
      </c>
      <c r="J71" s="47" t="s">
        <v>1642</v>
      </c>
      <c r="K71" s="47" t="s">
        <v>2385</v>
      </c>
      <c r="L71" s="47" t="s">
        <v>2384</v>
      </c>
      <c r="M71" s="47" t="s">
        <v>1638</v>
      </c>
      <c r="N71" s="47" t="s">
        <v>1630</v>
      </c>
      <c r="R71">
        <v>2174</v>
      </c>
      <c r="S71" t="s">
        <v>475</v>
      </c>
      <c r="T71">
        <v>28</v>
      </c>
      <c r="U71">
        <v>28</v>
      </c>
    </row>
    <row r="72" spans="1:21" x14ac:dyDescent="0.35">
      <c r="A72" s="47">
        <v>1193</v>
      </c>
      <c r="B72" s="47" t="s">
        <v>140</v>
      </c>
      <c r="C72" s="48">
        <v>45627</v>
      </c>
      <c r="D72" s="48">
        <v>45624</v>
      </c>
      <c r="E72" s="47">
        <v>7</v>
      </c>
      <c r="F72" s="48">
        <v>45633</v>
      </c>
      <c r="G72" s="47" t="s">
        <v>1635</v>
      </c>
      <c r="H72" s="47" t="s">
        <v>1634</v>
      </c>
      <c r="I72" s="47">
        <v>0</v>
      </c>
      <c r="J72" s="47" t="s">
        <v>1633</v>
      </c>
      <c r="K72" s="47" t="s">
        <v>2384</v>
      </c>
      <c r="M72" s="47" t="s">
        <v>1638</v>
      </c>
      <c r="N72" s="47" t="s">
        <v>1630</v>
      </c>
      <c r="R72">
        <v>2181</v>
      </c>
      <c r="S72" t="s">
        <v>1421</v>
      </c>
      <c r="T72">
        <v>10</v>
      </c>
      <c r="U72">
        <v>10</v>
      </c>
    </row>
    <row r="73" spans="1:21" x14ac:dyDescent="0.35">
      <c r="A73" s="47">
        <v>1196</v>
      </c>
      <c r="B73" s="47" t="s">
        <v>146</v>
      </c>
      <c r="C73" s="48">
        <v>45572</v>
      </c>
      <c r="D73" s="48">
        <v>45572</v>
      </c>
      <c r="E73" s="47">
        <v>4</v>
      </c>
      <c r="F73" s="48">
        <v>45575</v>
      </c>
      <c r="G73" s="47" t="s">
        <v>1635</v>
      </c>
      <c r="H73" s="47" t="s">
        <v>1634</v>
      </c>
      <c r="I73" s="47">
        <v>0</v>
      </c>
      <c r="J73" s="47" t="s">
        <v>1633</v>
      </c>
      <c r="K73" s="47" t="s">
        <v>2382</v>
      </c>
      <c r="M73" s="47" t="s">
        <v>1638</v>
      </c>
      <c r="N73" s="47" t="s">
        <v>1630</v>
      </c>
      <c r="R73">
        <v>2202</v>
      </c>
      <c r="S73" t="s">
        <v>482</v>
      </c>
      <c r="T73">
        <v>7</v>
      </c>
      <c r="U73">
        <v>7</v>
      </c>
    </row>
    <row r="74" spans="1:21" x14ac:dyDescent="0.35">
      <c r="A74" s="47">
        <v>1196</v>
      </c>
      <c r="B74" s="47" t="s">
        <v>146</v>
      </c>
      <c r="C74" s="48">
        <v>45581</v>
      </c>
      <c r="D74" s="48">
        <v>45576</v>
      </c>
      <c r="E74" s="47">
        <v>2</v>
      </c>
      <c r="F74" s="48">
        <v>45582</v>
      </c>
      <c r="G74" s="47" t="s">
        <v>1635</v>
      </c>
      <c r="H74" s="47" t="s">
        <v>1634</v>
      </c>
      <c r="I74" s="47">
        <v>0</v>
      </c>
      <c r="J74" s="47" t="s">
        <v>1642</v>
      </c>
      <c r="K74" s="47" t="s">
        <v>2383</v>
      </c>
      <c r="L74" s="47" t="s">
        <v>2382</v>
      </c>
      <c r="M74" s="47" t="s">
        <v>1638</v>
      </c>
      <c r="N74" s="47" t="s">
        <v>1630</v>
      </c>
      <c r="R74">
        <v>2204</v>
      </c>
      <c r="S74" t="s">
        <v>485</v>
      </c>
      <c r="T74">
        <v>17</v>
      </c>
      <c r="U74">
        <v>17</v>
      </c>
    </row>
    <row r="75" spans="1:21" x14ac:dyDescent="0.35">
      <c r="A75" s="47">
        <v>1196</v>
      </c>
      <c r="B75" s="47" t="s">
        <v>146</v>
      </c>
      <c r="C75" s="48">
        <v>45505</v>
      </c>
      <c r="D75" s="48">
        <v>45495</v>
      </c>
      <c r="E75" s="47">
        <v>22</v>
      </c>
      <c r="F75" s="48">
        <v>45526</v>
      </c>
      <c r="G75" s="47" t="s">
        <v>1635</v>
      </c>
      <c r="H75" s="47" t="s">
        <v>1634</v>
      </c>
      <c r="I75" s="47">
        <v>0</v>
      </c>
      <c r="J75" s="47" t="s">
        <v>1633</v>
      </c>
      <c r="K75" s="47" t="s">
        <v>2381</v>
      </c>
      <c r="M75" s="47" t="s">
        <v>1638</v>
      </c>
      <c r="N75" s="47" t="s">
        <v>1630</v>
      </c>
      <c r="R75">
        <v>2251</v>
      </c>
      <c r="S75" t="s">
        <v>502</v>
      </c>
      <c r="T75">
        <v>5</v>
      </c>
      <c r="U75">
        <v>5</v>
      </c>
    </row>
    <row r="76" spans="1:21" x14ac:dyDescent="0.35">
      <c r="A76" s="47">
        <v>1196</v>
      </c>
      <c r="B76" s="47" t="s">
        <v>146</v>
      </c>
      <c r="C76" s="48">
        <v>45448</v>
      </c>
      <c r="D76" s="48">
        <v>45448</v>
      </c>
      <c r="E76" s="47">
        <v>3</v>
      </c>
      <c r="F76" s="48">
        <v>45450</v>
      </c>
      <c r="G76" s="47" t="s">
        <v>1635</v>
      </c>
      <c r="H76" s="47" t="s">
        <v>1634</v>
      </c>
      <c r="I76" s="47">
        <v>0</v>
      </c>
      <c r="J76" s="47" t="s">
        <v>1633</v>
      </c>
      <c r="K76" s="47" t="s">
        <v>2377</v>
      </c>
      <c r="M76" s="47" t="s">
        <v>1638</v>
      </c>
      <c r="N76" s="47" t="s">
        <v>1630</v>
      </c>
      <c r="R76">
        <v>2256</v>
      </c>
      <c r="S76" t="s">
        <v>509</v>
      </c>
      <c r="T76">
        <v>12</v>
      </c>
      <c r="U76">
        <v>12</v>
      </c>
    </row>
    <row r="77" spans="1:21" x14ac:dyDescent="0.35">
      <c r="A77" s="47">
        <v>1196</v>
      </c>
      <c r="B77" s="47" t="s">
        <v>146</v>
      </c>
      <c r="C77" s="48">
        <v>45457</v>
      </c>
      <c r="D77" s="48">
        <v>45457</v>
      </c>
      <c r="E77" s="47">
        <v>1</v>
      </c>
      <c r="F77" s="48">
        <v>45457</v>
      </c>
      <c r="G77" s="47" t="s">
        <v>1635</v>
      </c>
      <c r="H77" s="47" t="s">
        <v>1634</v>
      </c>
      <c r="I77" s="47">
        <v>0</v>
      </c>
      <c r="J77" s="47" t="s">
        <v>1642</v>
      </c>
      <c r="K77" s="47" t="s">
        <v>2379</v>
      </c>
      <c r="L77" s="47" t="s">
        <v>2378</v>
      </c>
      <c r="M77" s="47" t="s">
        <v>1638</v>
      </c>
      <c r="N77" s="47" t="s">
        <v>1630</v>
      </c>
      <c r="R77">
        <v>2264</v>
      </c>
      <c r="S77" t="s">
        <v>519</v>
      </c>
      <c r="T77">
        <v>8</v>
      </c>
      <c r="U77">
        <v>8</v>
      </c>
    </row>
    <row r="78" spans="1:21" x14ac:dyDescent="0.35">
      <c r="A78" s="47">
        <v>1196</v>
      </c>
      <c r="B78" s="47" t="s">
        <v>146</v>
      </c>
      <c r="C78" s="48">
        <v>45458</v>
      </c>
      <c r="D78" s="48">
        <v>45458</v>
      </c>
      <c r="E78" s="47">
        <v>6</v>
      </c>
      <c r="F78" s="48">
        <v>45463</v>
      </c>
      <c r="G78" s="47" t="s">
        <v>1635</v>
      </c>
      <c r="H78" s="47" t="s">
        <v>1634</v>
      </c>
      <c r="I78" s="47">
        <v>0</v>
      </c>
      <c r="J78" s="47" t="s">
        <v>1642</v>
      </c>
      <c r="K78" s="47" t="s">
        <v>2380</v>
      </c>
      <c r="L78" s="47" t="s">
        <v>2379</v>
      </c>
      <c r="M78" s="47" t="s">
        <v>1638</v>
      </c>
      <c r="N78" s="47" t="s">
        <v>1630</v>
      </c>
      <c r="R78">
        <v>2267</v>
      </c>
      <c r="S78" t="s">
        <v>522</v>
      </c>
      <c r="T78">
        <v>4</v>
      </c>
      <c r="U78">
        <v>4</v>
      </c>
    </row>
    <row r="79" spans="1:21" x14ac:dyDescent="0.35">
      <c r="A79" s="47">
        <v>1196</v>
      </c>
      <c r="B79" s="47" t="s">
        <v>146</v>
      </c>
      <c r="C79" s="48">
        <v>45451</v>
      </c>
      <c r="D79" s="48">
        <v>45451</v>
      </c>
      <c r="E79" s="47">
        <v>6</v>
      </c>
      <c r="F79" s="48">
        <v>45456</v>
      </c>
      <c r="G79" s="47" t="s">
        <v>1635</v>
      </c>
      <c r="H79" s="47" t="s">
        <v>1634</v>
      </c>
      <c r="I79" s="47">
        <v>0</v>
      </c>
      <c r="J79" s="47" t="s">
        <v>1642</v>
      </c>
      <c r="K79" s="47" t="s">
        <v>2378</v>
      </c>
      <c r="L79" s="47" t="s">
        <v>2377</v>
      </c>
      <c r="M79" s="47" t="s">
        <v>1638</v>
      </c>
      <c r="N79" s="47" t="s">
        <v>1630</v>
      </c>
      <c r="R79">
        <v>2268</v>
      </c>
      <c r="S79" t="s">
        <v>523</v>
      </c>
      <c r="T79">
        <v>98</v>
      </c>
      <c r="U79">
        <v>98</v>
      </c>
    </row>
    <row r="80" spans="1:21" x14ac:dyDescent="0.35">
      <c r="A80" s="47">
        <v>1196</v>
      </c>
      <c r="B80" s="47" t="s">
        <v>146</v>
      </c>
      <c r="C80" s="48">
        <v>45474</v>
      </c>
      <c r="D80" s="48">
        <v>45468</v>
      </c>
      <c r="E80" s="47">
        <v>3</v>
      </c>
      <c r="F80" s="48">
        <v>45476</v>
      </c>
      <c r="G80" s="47" t="s">
        <v>1635</v>
      </c>
      <c r="H80" s="47" t="s">
        <v>1634</v>
      </c>
      <c r="I80" s="47">
        <v>0</v>
      </c>
      <c r="J80" s="47" t="s">
        <v>1633</v>
      </c>
      <c r="K80" s="47" t="s">
        <v>2376</v>
      </c>
      <c r="M80" s="47" t="s">
        <v>1638</v>
      </c>
      <c r="N80" s="47" t="s">
        <v>1630</v>
      </c>
      <c r="R80">
        <v>2270</v>
      </c>
      <c r="S80" t="s">
        <v>525</v>
      </c>
      <c r="T80">
        <v>3</v>
      </c>
      <c r="U80">
        <v>3</v>
      </c>
    </row>
    <row r="81" spans="1:21" x14ac:dyDescent="0.35">
      <c r="A81" s="47">
        <v>1196</v>
      </c>
      <c r="B81" s="47" t="s">
        <v>146</v>
      </c>
      <c r="C81" s="48">
        <v>45477</v>
      </c>
      <c r="D81" s="48">
        <v>45475</v>
      </c>
      <c r="E81" s="47">
        <v>14</v>
      </c>
      <c r="F81" s="48">
        <v>45490</v>
      </c>
      <c r="G81" s="47" t="s">
        <v>1635</v>
      </c>
      <c r="H81" s="47" t="s">
        <v>1634</v>
      </c>
      <c r="I81" s="47">
        <v>0</v>
      </c>
      <c r="J81" s="47" t="s">
        <v>1633</v>
      </c>
      <c r="K81" s="47" t="s">
        <v>2375</v>
      </c>
      <c r="M81" s="47" t="s">
        <v>1638</v>
      </c>
      <c r="N81" s="47" t="s">
        <v>1630</v>
      </c>
      <c r="R81">
        <v>2281</v>
      </c>
      <c r="S81" t="s">
        <v>537</v>
      </c>
      <c r="T81">
        <v>11</v>
      </c>
      <c r="U81">
        <v>11</v>
      </c>
    </row>
    <row r="82" spans="1:21" x14ac:dyDescent="0.35">
      <c r="A82" s="47">
        <v>1197</v>
      </c>
      <c r="B82" s="47" t="s">
        <v>148</v>
      </c>
      <c r="C82" s="48">
        <v>45523</v>
      </c>
      <c r="D82" s="48">
        <v>45523</v>
      </c>
      <c r="E82" s="47">
        <v>7</v>
      </c>
      <c r="F82" s="48">
        <v>45529</v>
      </c>
      <c r="G82" s="47" t="s">
        <v>1635</v>
      </c>
      <c r="H82" s="47" t="s">
        <v>1634</v>
      </c>
      <c r="I82" s="47">
        <v>0</v>
      </c>
      <c r="J82" s="47" t="s">
        <v>1633</v>
      </c>
      <c r="K82" s="47" t="s">
        <v>2374</v>
      </c>
      <c r="M82" s="47" t="s">
        <v>1638</v>
      </c>
      <c r="N82" s="47" t="s">
        <v>1630</v>
      </c>
      <c r="R82">
        <v>2282</v>
      </c>
      <c r="S82" t="s">
        <v>538</v>
      </c>
      <c r="T82">
        <v>2</v>
      </c>
      <c r="U82">
        <v>2</v>
      </c>
    </row>
    <row r="83" spans="1:21" x14ac:dyDescent="0.35">
      <c r="A83" s="47">
        <v>1200</v>
      </c>
      <c r="B83" s="47" t="s">
        <v>151</v>
      </c>
      <c r="C83" s="48">
        <v>45573</v>
      </c>
      <c r="D83" s="48">
        <v>45572</v>
      </c>
      <c r="E83" s="47">
        <v>7</v>
      </c>
      <c r="F83" s="48">
        <v>45579</v>
      </c>
      <c r="G83" s="47" t="s">
        <v>1635</v>
      </c>
      <c r="H83" s="47" t="s">
        <v>1634</v>
      </c>
      <c r="I83" s="47">
        <v>0</v>
      </c>
      <c r="J83" s="47" t="s">
        <v>1642</v>
      </c>
      <c r="K83" s="47" t="s">
        <v>2373</v>
      </c>
      <c r="L83" s="47" t="s">
        <v>2372</v>
      </c>
      <c r="M83" s="47" t="s">
        <v>1638</v>
      </c>
      <c r="N83" s="47" t="s">
        <v>1630</v>
      </c>
      <c r="R83">
        <v>2295</v>
      </c>
      <c r="S83" t="s">
        <v>550</v>
      </c>
      <c r="T83">
        <v>5</v>
      </c>
      <c r="U83">
        <v>5</v>
      </c>
    </row>
    <row r="84" spans="1:21" x14ac:dyDescent="0.35">
      <c r="A84" s="47">
        <v>1200</v>
      </c>
      <c r="B84" s="47" t="s">
        <v>151</v>
      </c>
      <c r="C84" s="48">
        <v>45566</v>
      </c>
      <c r="D84" s="48">
        <v>45565</v>
      </c>
      <c r="E84" s="47">
        <v>7</v>
      </c>
      <c r="F84" s="48">
        <v>45572</v>
      </c>
      <c r="G84" s="47" t="s">
        <v>1635</v>
      </c>
      <c r="H84" s="47" t="s">
        <v>1634</v>
      </c>
      <c r="I84" s="47">
        <v>0</v>
      </c>
      <c r="J84" s="47" t="s">
        <v>1633</v>
      </c>
      <c r="K84" s="47" t="s">
        <v>2372</v>
      </c>
      <c r="M84" s="47" t="s">
        <v>1638</v>
      </c>
      <c r="N84" s="47" t="s">
        <v>1630</v>
      </c>
      <c r="R84">
        <v>2298</v>
      </c>
      <c r="S84" t="s">
        <v>553</v>
      </c>
      <c r="T84">
        <v>12</v>
      </c>
      <c r="U84">
        <v>12</v>
      </c>
    </row>
    <row r="85" spans="1:21" x14ac:dyDescent="0.35">
      <c r="A85" s="47">
        <v>1201</v>
      </c>
      <c r="B85" s="47" t="s">
        <v>153</v>
      </c>
      <c r="C85" s="48">
        <v>45570</v>
      </c>
      <c r="D85" s="48">
        <v>45569</v>
      </c>
      <c r="E85" s="47">
        <v>7</v>
      </c>
      <c r="F85" s="48">
        <v>45576</v>
      </c>
      <c r="G85" s="47" t="s">
        <v>1658</v>
      </c>
      <c r="H85" s="47" t="s">
        <v>1657</v>
      </c>
      <c r="I85" s="47">
        <v>0</v>
      </c>
      <c r="J85" s="47" t="s">
        <v>1642</v>
      </c>
      <c r="K85" s="47" t="s">
        <v>2371</v>
      </c>
      <c r="L85" s="47" t="s">
        <v>2362</v>
      </c>
      <c r="M85" s="47" t="s">
        <v>1638</v>
      </c>
      <c r="N85" s="47" t="s">
        <v>1654</v>
      </c>
      <c r="O85" s="47" t="s">
        <v>1653</v>
      </c>
      <c r="P85" s="47" t="s">
        <v>1652</v>
      </c>
      <c r="R85">
        <v>2305</v>
      </c>
      <c r="S85" t="s">
        <v>560</v>
      </c>
      <c r="T85">
        <v>18</v>
      </c>
      <c r="U85">
        <v>18</v>
      </c>
    </row>
    <row r="86" spans="1:21" x14ac:dyDescent="0.35">
      <c r="A86" s="47">
        <v>1201</v>
      </c>
      <c r="B86" s="47" t="s">
        <v>153</v>
      </c>
      <c r="C86" s="48">
        <v>45581</v>
      </c>
      <c r="D86" s="48">
        <v>45576</v>
      </c>
      <c r="E86" s="47">
        <v>7</v>
      </c>
      <c r="F86" s="48">
        <v>45587</v>
      </c>
      <c r="G86" s="47" t="s">
        <v>1658</v>
      </c>
      <c r="H86" s="47" t="s">
        <v>1657</v>
      </c>
      <c r="I86" s="47">
        <v>0</v>
      </c>
      <c r="J86" s="47" t="s">
        <v>1642</v>
      </c>
      <c r="K86" s="47" t="s">
        <v>2369</v>
      </c>
      <c r="L86" s="47" t="s">
        <v>2371</v>
      </c>
      <c r="M86" s="47" t="s">
        <v>1638</v>
      </c>
      <c r="N86" s="47" t="s">
        <v>1654</v>
      </c>
      <c r="O86" s="47" t="s">
        <v>1653</v>
      </c>
      <c r="P86" s="47" t="s">
        <v>1652</v>
      </c>
      <c r="R86">
        <v>2330</v>
      </c>
      <c r="S86" t="s">
        <v>582</v>
      </c>
      <c r="T86">
        <v>4</v>
      </c>
      <c r="U86">
        <v>4</v>
      </c>
    </row>
    <row r="87" spans="1:21" x14ac:dyDescent="0.35">
      <c r="A87" s="47">
        <v>1201</v>
      </c>
      <c r="B87" s="47" t="s">
        <v>153</v>
      </c>
      <c r="C87" s="48">
        <v>45595</v>
      </c>
      <c r="D87" s="48">
        <v>45590</v>
      </c>
      <c r="E87" s="47">
        <v>14</v>
      </c>
      <c r="F87" s="48">
        <v>45608</v>
      </c>
      <c r="G87" s="47" t="s">
        <v>1658</v>
      </c>
      <c r="H87" s="47" t="s">
        <v>1657</v>
      </c>
      <c r="I87" s="47">
        <v>0</v>
      </c>
      <c r="J87" s="47" t="s">
        <v>1642</v>
      </c>
      <c r="K87" s="47" t="s">
        <v>2365</v>
      </c>
      <c r="L87" s="47" t="s">
        <v>2370</v>
      </c>
      <c r="M87" s="47" t="s">
        <v>1638</v>
      </c>
      <c r="N87" s="47" t="s">
        <v>1654</v>
      </c>
      <c r="O87" s="47" t="s">
        <v>1653</v>
      </c>
      <c r="P87" s="47" t="s">
        <v>1652</v>
      </c>
      <c r="R87">
        <v>2336</v>
      </c>
      <c r="S87" t="s">
        <v>586</v>
      </c>
      <c r="T87">
        <v>143</v>
      </c>
      <c r="U87">
        <v>143</v>
      </c>
    </row>
    <row r="88" spans="1:21" x14ac:dyDescent="0.35">
      <c r="A88" s="47">
        <v>1201</v>
      </c>
      <c r="B88" s="47" t="s">
        <v>153</v>
      </c>
      <c r="C88" s="48">
        <v>45588</v>
      </c>
      <c r="D88" s="48">
        <v>45583</v>
      </c>
      <c r="E88" s="47">
        <v>7</v>
      </c>
      <c r="F88" s="48">
        <v>45594</v>
      </c>
      <c r="G88" s="47" t="s">
        <v>1658</v>
      </c>
      <c r="H88" s="47" t="s">
        <v>1657</v>
      </c>
      <c r="I88" s="47">
        <v>0</v>
      </c>
      <c r="J88" s="47" t="s">
        <v>1642</v>
      </c>
      <c r="K88" s="47" t="s">
        <v>2370</v>
      </c>
      <c r="L88" s="47" t="s">
        <v>2369</v>
      </c>
      <c r="M88" s="47" t="s">
        <v>1638</v>
      </c>
      <c r="N88" s="47" t="s">
        <v>1654</v>
      </c>
      <c r="O88" s="47" t="s">
        <v>1653</v>
      </c>
      <c r="P88" s="47" t="s">
        <v>1652</v>
      </c>
      <c r="R88">
        <v>2337</v>
      </c>
      <c r="S88" t="s">
        <v>587</v>
      </c>
      <c r="T88">
        <v>23</v>
      </c>
      <c r="U88">
        <v>23</v>
      </c>
    </row>
    <row r="89" spans="1:21" x14ac:dyDescent="0.35">
      <c r="A89" s="47">
        <v>1201</v>
      </c>
      <c r="B89" s="47" t="s">
        <v>153</v>
      </c>
      <c r="C89" s="48">
        <v>45637</v>
      </c>
      <c r="D89" s="48">
        <v>45632</v>
      </c>
      <c r="E89" s="47">
        <v>14</v>
      </c>
      <c r="F89" s="48">
        <v>45650</v>
      </c>
      <c r="G89" s="47" t="s">
        <v>1658</v>
      </c>
      <c r="H89" s="47" t="s">
        <v>1657</v>
      </c>
      <c r="I89" s="47">
        <v>0</v>
      </c>
      <c r="J89" s="47" t="s">
        <v>1642</v>
      </c>
      <c r="K89" s="47" t="s">
        <v>2368</v>
      </c>
      <c r="L89" s="47" t="s">
        <v>2367</v>
      </c>
      <c r="M89" s="47" t="s">
        <v>1638</v>
      </c>
      <c r="N89" s="47" t="s">
        <v>1654</v>
      </c>
      <c r="O89" s="47" t="s">
        <v>1653</v>
      </c>
      <c r="P89" s="47" t="s">
        <v>1652</v>
      </c>
      <c r="R89">
        <v>2340</v>
      </c>
      <c r="S89" t="s">
        <v>1609</v>
      </c>
      <c r="T89">
        <v>22</v>
      </c>
      <c r="U89">
        <v>22</v>
      </c>
    </row>
    <row r="90" spans="1:21" x14ac:dyDescent="0.35">
      <c r="A90" s="47">
        <v>1201</v>
      </c>
      <c r="B90" s="47" t="s">
        <v>153</v>
      </c>
      <c r="C90" s="48">
        <v>45623</v>
      </c>
      <c r="D90" s="48">
        <v>45618</v>
      </c>
      <c r="E90" s="47">
        <v>14</v>
      </c>
      <c r="F90" s="48">
        <v>45636</v>
      </c>
      <c r="G90" s="47" t="s">
        <v>1658</v>
      </c>
      <c r="H90" s="47" t="s">
        <v>1657</v>
      </c>
      <c r="I90" s="47">
        <v>0</v>
      </c>
      <c r="J90" s="47" t="s">
        <v>1642</v>
      </c>
      <c r="K90" s="47" t="s">
        <v>2367</v>
      </c>
      <c r="L90" s="47" t="s">
        <v>2366</v>
      </c>
      <c r="M90" s="47" t="s">
        <v>1638</v>
      </c>
      <c r="N90" s="47" t="s">
        <v>1654</v>
      </c>
      <c r="O90" s="47" t="s">
        <v>1653</v>
      </c>
      <c r="P90" s="47" t="s">
        <v>1652</v>
      </c>
      <c r="R90">
        <v>2359</v>
      </c>
      <c r="S90" t="s">
        <v>607</v>
      </c>
      <c r="T90">
        <v>21</v>
      </c>
      <c r="U90">
        <v>21</v>
      </c>
    </row>
    <row r="91" spans="1:21" x14ac:dyDescent="0.35">
      <c r="A91" s="47">
        <v>1201</v>
      </c>
      <c r="B91" s="47" t="s">
        <v>153</v>
      </c>
      <c r="C91" s="48">
        <v>45609</v>
      </c>
      <c r="D91" s="48">
        <v>45604</v>
      </c>
      <c r="E91" s="47">
        <v>14</v>
      </c>
      <c r="F91" s="48">
        <v>45622</v>
      </c>
      <c r="G91" s="47" t="s">
        <v>1658</v>
      </c>
      <c r="H91" s="47" t="s">
        <v>1657</v>
      </c>
      <c r="I91" s="47">
        <v>0</v>
      </c>
      <c r="J91" s="47" t="s">
        <v>1642</v>
      </c>
      <c r="K91" s="47" t="s">
        <v>2366</v>
      </c>
      <c r="L91" s="47" t="s">
        <v>2365</v>
      </c>
      <c r="M91" s="47" t="s">
        <v>1638</v>
      </c>
      <c r="N91" s="47" t="s">
        <v>1654</v>
      </c>
      <c r="O91" s="47" t="s">
        <v>1653</v>
      </c>
      <c r="P91" s="47" t="s">
        <v>1652</v>
      </c>
      <c r="R91">
        <v>2361</v>
      </c>
      <c r="S91" t="s">
        <v>609</v>
      </c>
      <c r="T91">
        <v>6</v>
      </c>
      <c r="U91">
        <v>6</v>
      </c>
    </row>
    <row r="92" spans="1:21" x14ac:dyDescent="0.35">
      <c r="A92" s="47">
        <v>1201</v>
      </c>
      <c r="B92" s="47" t="s">
        <v>153</v>
      </c>
      <c r="C92" s="48">
        <v>45520</v>
      </c>
      <c r="D92" s="48">
        <v>45520</v>
      </c>
      <c r="E92" s="47">
        <v>14</v>
      </c>
      <c r="F92" s="48">
        <v>45533</v>
      </c>
      <c r="G92" s="47" t="s">
        <v>1658</v>
      </c>
      <c r="H92" s="47" t="s">
        <v>1657</v>
      </c>
      <c r="I92" s="47">
        <v>0</v>
      </c>
      <c r="J92" s="47" t="s">
        <v>1642</v>
      </c>
      <c r="K92" s="47" t="s">
        <v>2364</v>
      </c>
      <c r="L92" s="47" t="s">
        <v>2360</v>
      </c>
      <c r="M92" s="47" t="s">
        <v>1638</v>
      </c>
      <c r="N92" s="47" t="s">
        <v>1654</v>
      </c>
      <c r="O92" s="47" t="s">
        <v>1653</v>
      </c>
      <c r="P92" s="47" t="s">
        <v>1652</v>
      </c>
      <c r="R92">
        <v>2369</v>
      </c>
      <c r="S92" t="s">
        <v>617</v>
      </c>
      <c r="T92">
        <v>3</v>
      </c>
      <c r="U92">
        <v>3</v>
      </c>
    </row>
    <row r="93" spans="1:21" x14ac:dyDescent="0.35">
      <c r="A93" s="47">
        <v>1201</v>
      </c>
      <c r="B93" s="47" t="s">
        <v>153</v>
      </c>
      <c r="C93" s="48">
        <v>45535</v>
      </c>
      <c r="D93" s="48">
        <v>45534</v>
      </c>
      <c r="E93" s="47">
        <v>14</v>
      </c>
      <c r="F93" s="48">
        <v>45548</v>
      </c>
      <c r="G93" s="47" t="s">
        <v>1658</v>
      </c>
      <c r="H93" s="47" t="s">
        <v>1657</v>
      </c>
      <c r="I93" s="47">
        <v>0</v>
      </c>
      <c r="J93" s="47" t="s">
        <v>1642</v>
      </c>
      <c r="K93" s="47" t="s">
        <v>2363</v>
      </c>
      <c r="L93" s="47" t="s">
        <v>2364</v>
      </c>
      <c r="M93" s="47" t="s">
        <v>1638</v>
      </c>
      <c r="N93" s="47" t="s">
        <v>1654</v>
      </c>
      <c r="O93" s="47" t="s">
        <v>1653</v>
      </c>
      <c r="P93" s="47" t="s">
        <v>1652</v>
      </c>
      <c r="R93">
        <v>2372</v>
      </c>
      <c r="S93" t="s">
        <v>620</v>
      </c>
      <c r="T93">
        <v>91</v>
      </c>
      <c r="U93">
        <v>91</v>
      </c>
    </row>
    <row r="94" spans="1:21" x14ac:dyDescent="0.35">
      <c r="A94" s="47">
        <v>1201</v>
      </c>
      <c r="B94" s="47" t="s">
        <v>153</v>
      </c>
      <c r="C94" s="48">
        <v>45549</v>
      </c>
      <c r="D94" s="48">
        <v>45548</v>
      </c>
      <c r="E94" s="47">
        <v>7</v>
      </c>
      <c r="F94" s="48">
        <v>45555</v>
      </c>
      <c r="G94" s="47" t="s">
        <v>1658</v>
      </c>
      <c r="H94" s="47" t="s">
        <v>1657</v>
      </c>
      <c r="I94" s="47">
        <v>0</v>
      </c>
      <c r="J94" s="47" t="s">
        <v>1642</v>
      </c>
      <c r="K94" s="47" t="s">
        <v>2361</v>
      </c>
      <c r="L94" s="47" t="s">
        <v>2363</v>
      </c>
      <c r="M94" s="47" t="s">
        <v>1638</v>
      </c>
      <c r="N94" s="47" t="s">
        <v>1654</v>
      </c>
      <c r="O94" s="47" t="s">
        <v>1653</v>
      </c>
      <c r="P94" s="47" t="s">
        <v>1652</v>
      </c>
      <c r="R94">
        <v>2378</v>
      </c>
      <c r="S94" t="s">
        <v>626</v>
      </c>
      <c r="T94">
        <v>89</v>
      </c>
      <c r="U94">
        <v>89</v>
      </c>
    </row>
    <row r="95" spans="1:21" x14ac:dyDescent="0.35">
      <c r="A95" s="47">
        <v>1201</v>
      </c>
      <c r="B95" s="47" t="s">
        <v>153</v>
      </c>
      <c r="C95" s="48">
        <v>45556</v>
      </c>
      <c r="D95" s="48">
        <v>45555</v>
      </c>
      <c r="E95" s="47">
        <v>14</v>
      </c>
      <c r="F95" s="48">
        <v>45569</v>
      </c>
      <c r="G95" s="47" t="s">
        <v>1658</v>
      </c>
      <c r="H95" s="47" t="s">
        <v>1657</v>
      </c>
      <c r="I95" s="47">
        <v>0</v>
      </c>
      <c r="J95" s="47" t="s">
        <v>1642</v>
      </c>
      <c r="K95" s="47" t="s">
        <v>2362</v>
      </c>
      <c r="L95" s="47" t="s">
        <v>2361</v>
      </c>
      <c r="M95" s="47" t="s">
        <v>1638</v>
      </c>
      <c r="N95" s="47" t="s">
        <v>1654</v>
      </c>
      <c r="O95" s="47" t="s">
        <v>1653</v>
      </c>
      <c r="P95" s="47" t="s">
        <v>1652</v>
      </c>
      <c r="R95">
        <v>2379</v>
      </c>
      <c r="S95" t="s">
        <v>628</v>
      </c>
      <c r="T95">
        <v>2</v>
      </c>
      <c r="U95">
        <v>2</v>
      </c>
    </row>
    <row r="96" spans="1:21" x14ac:dyDescent="0.35">
      <c r="A96" s="47">
        <v>1201</v>
      </c>
      <c r="B96" s="47" t="s">
        <v>153</v>
      </c>
      <c r="C96" s="48">
        <v>45512</v>
      </c>
      <c r="D96" s="48">
        <v>45512</v>
      </c>
      <c r="E96" s="47">
        <v>1</v>
      </c>
      <c r="F96" s="48">
        <v>45512</v>
      </c>
      <c r="G96" s="47" t="s">
        <v>1658</v>
      </c>
      <c r="H96" s="47" t="s">
        <v>1657</v>
      </c>
      <c r="I96" s="47">
        <v>0</v>
      </c>
      <c r="J96" s="47" t="s">
        <v>1633</v>
      </c>
      <c r="K96" s="47" t="s">
        <v>2359</v>
      </c>
      <c r="M96" s="47" t="s">
        <v>1638</v>
      </c>
      <c r="N96" s="47" t="s">
        <v>1654</v>
      </c>
      <c r="O96" s="47" t="s">
        <v>1653</v>
      </c>
      <c r="P96" s="47" t="s">
        <v>1652</v>
      </c>
      <c r="R96">
        <v>2381</v>
      </c>
      <c r="S96" t="s">
        <v>630</v>
      </c>
      <c r="T96">
        <v>20</v>
      </c>
      <c r="U96">
        <v>20</v>
      </c>
    </row>
    <row r="97" spans="1:21" x14ac:dyDescent="0.35">
      <c r="A97" s="47">
        <v>1201</v>
      </c>
      <c r="B97" s="47" t="s">
        <v>153</v>
      </c>
      <c r="C97" s="48">
        <v>45513</v>
      </c>
      <c r="D97" s="48">
        <v>45513</v>
      </c>
      <c r="E97" s="47">
        <v>7</v>
      </c>
      <c r="F97" s="48">
        <v>45519</v>
      </c>
      <c r="G97" s="47" t="s">
        <v>1658</v>
      </c>
      <c r="H97" s="47" t="s">
        <v>1657</v>
      </c>
      <c r="I97" s="47">
        <v>0</v>
      </c>
      <c r="J97" s="47" t="s">
        <v>1642</v>
      </c>
      <c r="K97" s="47" t="s">
        <v>2360</v>
      </c>
      <c r="L97" s="47" t="s">
        <v>2359</v>
      </c>
      <c r="M97" s="47" t="s">
        <v>1638</v>
      </c>
      <c r="N97" s="47" t="s">
        <v>1654</v>
      </c>
      <c r="O97" s="47" t="s">
        <v>1653</v>
      </c>
      <c r="P97" s="47" t="s">
        <v>1652</v>
      </c>
      <c r="R97">
        <v>2384</v>
      </c>
      <c r="S97" t="s">
        <v>633</v>
      </c>
      <c r="T97">
        <v>7</v>
      </c>
      <c r="U97">
        <v>7</v>
      </c>
    </row>
    <row r="98" spans="1:21" x14ac:dyDescent="0.35">
      <c r="A98" s="47">
        <v>1201</v>
      </c>
      <c r="B98" s="47" t="s">
        <v>153</v>
      </c>
      <c r="C98" s="48">
        <v>45383</v>
      </c>
      <c r="D98" s="48">
        <v>45374</v>
      </c>
      <c r="E98" s="47">
        <v>3</v>
      </c>
      <c r="F98" s="48">
        <v>45385</v>
      </c>
      <c r="G98" s="47" t="s">
        <v>1635</v>
      </c>
      <c r="H98" s="47" t="s">
        <v>1634</v>
      </c>
      <c r="I98" s="47">
        <v>0</v>
      </c>
      <c r="J98" s="47" t="s">
        <v>1633</v>
      </c>
      <c r="K98" s="47" t="s">
        <v>2358</v>
      </c>
      <c r="M98" s="47" t="s">
        <v>1638</v>
      </c>
      <c r="N98" s="47" t="s">
        <v>1630</v>
      </c>
      <c r="R98">
        <v>2385</v>
      </c>
      <c r="S98" t="s">
        <v>634</v>
      </c>
      <c r="T98">
        <v>14</v>
      </c>
      <c r="U98">
        <v>14</v>
      </c>
    </row>
    <row r="99" spans="1:21" x14ac:dyDescent="0.35">
      <c r="A99" s="47">
        <v>1201</v>
      </c>
      <c r="B99" s="47" t="s">
        <v>153</v>
      </c>
      <c r="C99" s="48">
        <v>45386</v>
      </c>
      <c r="D99" s="48">
        <v>45377</v>
      </c>
      <c r="E99" s="47">
        <v>6</v>
      </c>
      <c r="F99" s="48">
        <v>45391</v>
      </c>
      <c r="G99" s="47" t="s">
        <v>1635</v>
      </c>
      <c r="H99" s="47" t="s">
        <v>1634</v>
      </c>
      <c r="I99" s="47">
        <v>0</v>
      </c>
      <c r="J99" s="47" t="s">
        <v>1642</v>
      </c>
      <c r="K99" s="47" t="s">
        <v>2356</v>
      </c>
      <c r="L99" s="47" t="s">
        <v>2358</v>
      </c>
      <c r="M99" s="47" t="s">
        <v>1638</v>
      </c>
      <c r="N99" s="47" t="s">
        <v>1630</v>
      </c>
      <c r="R99">
        <v>2388</v>
      </c>
      <c r="S99" t="s">
        <v>637</v>
      </c>
      <c r="T99">
        <v>161</v>
      </c>
      <c r="U99">
        <v>161</v>
      </c>
    </row>
    <row r="100" spans="1:21" x14ac:dyDescent="0.35">
      <c r="A100" s="47">
        <v>1201</v>
      </c>
      <c r="B100" s="47" t="s">
        <v>153</v>
      </c>
      <c r="C100" s="48">
        <v>45392</v>
      </c>
      <c r="D100" s="48">
        <v>45383</v>
      </c>
      <c r="E100" s="47">
        <v>1</v>
      </c>
      <c r="F100" s="48">
        <v>45392</v>
      </c>
      <c r="G100" s="47" t="s">
        <v>1635</v>
      </c>
      <c r="H100" s="47" t="s">
        <v>1634</v>
      </c>
      <c r="I100" s="47">
        <v>0</v>
      </c>
      <c r="J100" s="47" t="s">
        <v>1642</v>
      </c>
      <c r="K100" s="47" t="s">
        <v>2357</v>
      </c>
      <c r="L100" s="47" t="s">
        <v>2356</v>
      </c>
      <c r="M100" s="47" t="s">
        <v>1638</v>
      </c>
      <c r="N100" s="47" t="s">
        <v>1630</v>
      </c>
      <c r="R100">
        <v>2389</v>
      </c>
      <c r="S100" t="s">
        <v>638</v>
      </c>
      <c r="T100">
        <v>23</v>
      </c>
      <c r="U100">
        <v>23</v>
      </c>
    </row>
    <row r="101" spans="1:21" x14ac:dyDescent="0.35">
      <c r="A101" s="47">
        <v>1201</v>
      </c>
      <c r="B101" s="47" t="s">
        <v>153</v>
      </c>
      <c r="C101" s="48">
        <v>45309</v>
      </c>
      <c r="D101" s="48">
        <v>45309</v>
      </c>
      <c r="E101" s="47">
        <v>5</v>
      </c>
      <c r="F101" s="48">
        <v>45313</v>
      </c>
      <c r="G101" s="47" t="s">
        <v>1635</v>
      </c>
      <c r="H101" s="47" t="s">
        <v>1634</v>
      </c>
      <c r="I101" s="47">
        <v>0</v>
      </c>
      <c r="J101" s="47" t="s">
        <v>1633</v>
      </c>
      <c r="K101" s="47" t="s">
        <v>2355</v>
      </c>
      <c r="M101" s="47" t="s">
        <v>1638</v>
      </c>
      <c r="N101" s="47" t="s">
        <v>1630</v>
      </c>
      <c r="R101">
        <v>2396</v>
      </c>
      <c r="S101" t="s">
        <v>644</v>
      </c>
      <c r="T101">
        <v>37</v>
      </c>
      <c r="U101">
        <v>37</v>
      </c>
    </row>
    <row r="102" spans="1:21" x14ac:dyDescent="0.35">
      <c r="A102" s="47">
        <v>1205</v>
      </c>
      <c r="B102" s="47" t="s">
        <v>158</v>
      </c>
      <c r="C102" s="48">
        <v>45414</v>
      </c>
      <c r="D102" s="48">
        <v>45406</v>
      </c>
      <c r="E102" s="47">
        <v>4</v>
      </c>
      <c r="F102" s="48">
        <v>45417</v>
      </c>
      <c r="G102" s="47" t="s">
        <v>1635</v>
      </c>
      <c r="H102" s="47" t="s">
        <v>1634</v>
      </c>
      <c r="I102" s="47">
        <v>0</v>
      </c>
      <c r="J102" s="47" t="s">
        <v>1633</v>
      </c>
      <c r="K102" s="47" t="s">
        <v>2354</v>
      </c>
      <c r="M102" s="47" t="s">
        <v>1638</v>
      </c>
      <c r="N102" s="47" t="s">
        <v>1630</v>
      </c>
      <c r="R102">
        <v>2400</v>
      </c>
      <c r="S102" t="s">
        <v>649</v>
      </c>
      <c r="T102">
        <v>10</v>
      </c>
      <c r="U102">
        <v>10</v>
      </c>
    </row>
    <row r="103" spans="1:21" x14ac:dyDescent="0.35">
      <c r="A103" s="47">
        <v>1207</v>
      </c>
      <c r="B103" s="47" t="s">
        <v>160</v>
      </c>
      <c r="C103" s="48">
        <v>45505</v>
      </c>
      <c r="D103" s="48">
        <v>45499</v>
      </c>
      <c r="E103" s="47">
        <v>3</v>
      </c>
      <c r="F103" s="48">
        <v>45507</v>
      </c>
      <c r="G103" s="47" t="s">
        <v>1658</v>
      </c>
      <c r="H103" s="47" t="s">
        <v>1657</v>
      </c>
      <c r="I103" s="47">
        <v>0</v>
      </c>
      <c r="J103" s="47" t="s">
        <v>1633</v>
      </c>
      <c r="K103" s="47" t="s">
        <v>2353</v>
      </c>
      <c r="M103" s="47" t="s">
        <v>1638</v>
      </c>
      <c r="N103" s="47" t="s">
        <v>2352</v>
      </c>
      <c r="O103" s="47" t="s">
        <v>1653</v>
      </c>
      <c r="P103" s="47" t="s">
        <v>1652</v>
      </c>
      <c r="R103">
        <v>2402</v>
      </c>
      <c r="S103" t="s">
        <v>650</v>
      </c>
      <c r="T103">
        <v>10</v>
      </c>
      <c r="U103">
        <v>10</v>
      </c>
    </row>
    <row r="104" spans="1:21" x14ac:dyDescent="0.35">
      <c r="A104" s="47">
        <v>1208</v>
      </c>
      <c r="B104" s="47" t="s">
        <v>162</v>
      </c>
      <c r="C104" s="48">
        <v>45537</v>
      </c>
      <c r="D104" s="48">
        <v>45537</v>
      </c>
      <c r="E104" s="47">
        <v>1</v>
      </c>
      <c r="F104" s="48">
        <v>45537</v>
      </c>
      <c r="G104" s="47" t="s">
        <v>1635</v>
      </c>
      <c r="H104" s="47" t="s">
        <v>1634</v>
      </c>
      <c r="I104" s="47">
        <v>0</v>
      </c>
      <c r="J104" s="47" t="s">
        <v>1633</v>
      </c>
      <c r="K104" s="47" t="s">
        <v>2350</v>
      </c>
      <c r="M104" s="47" t="s">
        <v>1638</v>
      </c>
      <c r="N104" s="47" t="s">
        <v>1630</v>
      </c>
      <c r="R104">
        <v>2403</v>
      </c>
      <c r="S104" t="s">
        <v>651</v>
      </c>
      <c r="T104">
        <v>3</v>
      </c>
      <c r="U104">
        <v>3</v>
      </c>
    </row>
    <row r="105" spans="1:21" x14ac:dyDescent="0.35">
      <c r="A105" s="47">
        <v>1208</v>
      </c>
      <c r="B105" s="47" t="s">
        <v>162</v>
      </c>
      <c r="C105" s="48">
        <v>45538</v>
      </c>
      <c r="D105" s="48">
        <v>45538</v>
      </c>
      <c r="E105" s="47">
        <v>7</v>
      </c>
      <c r="F105" s="48">
        <v>45544</v>
      </c>
      <c r="G105" s="47" t="s">
        <v>1635</v>
      </c>
      <c r="H105" s="47" t="s">
        <v>1634</v>
      </c>
      <c r="I105" s="47">
        <v>0</v>
      </c>
      <c r="J105" s="47" t="s">
        <v>1642</v>
      </c>
      <c r="K105" s="47" t="s">
        <v>2351</v>
      </c>
      <c r="L105" s="47" t="s">
        <v>2350</v>
      </c>
      <c r="M105" s="47" t="s">
        <v>1638</v>
      </c>
      <c r="N105" s="47" t="s">
        <v>1630</v>
      </c>
      <c r="R105">
        <v>2404</v>
      </c>
      <c r="S105" t="s">
        <v>1427</v>
      </c>
      <c r="T105">
        <v>15</v>
      </c>
      <c r="U105">
        <v>15</v>
      </c>
    </row>
    <row r="106" spans="1:21" x14ac:dyDescent="0.35">
      <c r="A106" s="47">
        <v>1210</v>
      </c>
      <c r="B106" s="47" t="s">
        <v>165</v>
      </c>
      <c r="C106" s="48">
        <v>45323</v>
      </c>
      <c r="D106" s="48">
        <v>45317</v>
      </c>
      <c r="E106" s="47">
        <v>1</v>
      </c>
      <c r="F106" s="48">
        <v>45323</v>
      </c>
      <c r="G106" s="47" t="s">
        <v>1635</v>
      </c>
      <c r="H106" s="47" t="s">
        <v>1634</v>
      </c>
      <c r="I106" s="47">
        <v>0</v>
      </c>
      <c r="J106" s="47" t="s">
        <v>1633</v>
      </c>
      <c r="K106" s="47" t="s">
        <v>2349</v>
      </c>
      <c r="M106" s="47" t="s">
        <v>1638</v>
      </c>
      <c r="N106" s="47" t="s">
        <v>1630</v>
      </c>
      <c r="R106">
        <v>2501</v>
      </c>
      <c r="S106" t="s">
        <v>652</v>
      </c>
      <c r="T106">
        <v>7</v>
      </c>
      <c r="U106">
        <v>7</v>
      </c>
    </row>
    <row r="107" spans="1:21" x14ac:dyDescent="0.35">
      <c r="A107" s="47">
        <v>1212</v>
      </c>
      <c r="B107" s="47" t="s">
        <v>1568</v>
      </c>
      <c r="C107" s="48">
        <v>45323</v>
      </c>
      <c r="D107" s="48">
        <v>45320</v>
      </c>
      <c r="E107" s="47">
        <v>7</v>
      </c>
      <c r="F107" s="48">
        <v>45329</v>
      </c>
      <c r="G107" s="47" t="s">
        <v>1635</v>
      </c>
      <c r="H107" s="47" t="s">
        <v>1634</v>
      </c>
      <c r="I107" s="47">
        <v>0</v>
      </c>
      <c r="J107" s="47" t="s">
        <v>1633</v>
      </c>
      <c r="K107" s="47" t="s">
        <v>2348</v>
      </c>
      <c r="M107" s="47" t="s">
        <v>1638</v>
      </c>
      <c r="N107" s="47" t="s">
        <v>1630</v>
      </c>
      <c r="R107">
        <v>2504</v>
      </c>
      <c r="S107" t="s">
        <v>662</v>
      </c>
      <c r="T107">
        <v>5</v>
      </c>
      <c r="U107">
        <v>5</v>
      </c>
    </row>
    <row r="108" spans="1:21" x14ac:dyDescent="0.35">
      <c r="A108" s="47">
        <v>1212</v>
      </c>
      <c r="B108" s="47" t="s">
        <v>1568</v>
      </c>
      <c r="C108" s="48">
        <v>45330</v>
      </c>
      <c r="D108" s="48">
        <v>45327</v>
      </c>
      <c r="E108" s="47">
        <v>7</v>
      </c>
      <c r="F108" s="48">
        <v>45336</v>
      </c>
      <c r="G108" s="47" t="s">
        <v>1635</v>
      </c>
      <c r="H108" s="47" t="s">
        <v>1634</v>
      </c>
      <c r="I108" s="47">
        <v>0</v>
      </c>
      <c r="J108" s="47" t="s">
        <v>1642</v>
      </c>
      <c r="K108" s="47" t="s">
        <v>2346</v>
      </c>
      <c r="L108" s="47" t="s">
        <v>2348</v>
      </c>
      <c r="M108" s="47" t="s">
        <v>1638</v>
      </c>
      <c r="N108" s="47" t="s">
        <v>1630</v>
      </c>
      <c r="R108">
        <v>2524</v>
      </c>
      <c r="S108" t="s">
        <v>697</v>
      </c>
      <c r="T108">
        <v>9</v>
      </c>
      <c r="U108">
        <v>9</v>
      </c>
    </row>
    <row r="109" spans="1:21" x14ac:dyDescent="0.35">
      <c r="A109" s="47">
        <v>1212</v>
      </c>
      <c r="B109" s="47" t="s">
        <v>1568</v>
      </c>
      <c r="C109" s="48">
        <v>45338</v>
      </c>
      <c r="D109" s="48">
        <v>45334</v>
      </c>
      <c r="E109" s="47">
        <v>1</v>
      </c>
      <c r="F109" s="48">
        <v>45338</v>
      </c>
      <c r="G109" s="47" t="s">
        <v>1635</v>
      </c>
      <c r="H109" s="47" t="s">
        <v>1634</v>
      </c>
      <c r="I109" s="47">
        <v>0</v>
      </c>
      <c r="J109" s="47" t="s">
        <v>1642</v>
      </c>
      <c r="K109" s="47" t="s">
        <v>2347</v>
      </c>
      <c r="L109" s="47" t="s">
        <v>2346</v>
      </c>
      <c r="M109" s="47" t="s">
        <v>1638</v>
      </c>
      <c r="N109" s="47" t="s">
        <v>1630</v>
      </c>
      <c r="R109">
        <v>2536</v>
      </c>
      <c r="S109" t="s">
        <v>720</v>
      </c>
      <c r="T109">
        <v>4</v>
      </c>
      <c r="U109">
        <v>4</v>
      </c>
    </row>
    <row r="110" spans="1:21" x14ac:dyDescent="0.35">
      <c r="A110" s="47">
        <v>1212</v>
      </c>
      <c r="B110" s="47" t="s">
        <v>1568</v>
      </c>
      <c r="C110" s="48">
        <v>45383</v>
      </c>
      <c r="D110" s="48">
        <v>45370</v>
      </c>
      <c r="E110" s="47">
        <v>20</v>
      </c>
      <c r="F110" s="48">
        <v>45402</v>
      </c>
      <c r="G110" s="47" t="s">
        <v>1670</v>
      </c>
      <c r="H110" s="47" t="s">
        <v>1657</v>
      </c>
      <c r="I110" s="47">
        <v>0</v>
      </c>
      <c r="J110" s="47" t="s">
        <v>1633</v>
      </c>
      <c r="K110" s="47" t="s">
        <v>2344</v>
      </c>
      <c r="M110" s="47" t="s">
        <v>1638</v>
      </c>
      <c r="N110" s="47" t="s">
        <v>1668</v>
      </c>
      <c r="O110" s="47" t="s">
        <v>1667</v>
      </c>
      <c r="P110" s="47" t="s">
        <v>1652</v>
      </c>
      <c r="R110">
        <v>2545</v>
      </c>
      <c r="S110" t="s">
        <v>737</v>
      </c>
      <c r="T110">
        <v>7</v>
      </c>
      <c r="U110">
        <v>7</v>
      </c>
    </row>
    <row r="111" spans="1:21" x14ac:dyDescent="0.35">
      <c r="A111" s="47">
        <v>1212</v>
      </c>
      <c r="B111" s="47" t="s">
        <v>1568</v>
      </c>
      <c r="C111" s="48">
        <v>45403</v>
      </c>
      <c r="D111" s="48">
        <v>45390</v>
      </c>
      <c r="E111" s="47">
        <v>2</v>
      </c>
      <c r="F111" s="48">
        <v>45404</v>
      </c>
      <c r="G111" s="47" t="s">
        <v>1670</v>
      </c>
      <c r="H111" s="47" t="s">
        <v>1657</v>
      </c>
      <c r="I111" s="47">
        <v>0</v>
      </c>
      <c r="J111" s="47" t="s">
        <v>1642</v>
      </c>
      <c r="K111" s="47" t="s">
        <v>2345</v>
      </c>
      <c r="L111" s="47" t="s">
        <v>2344</v>
      </c>
      <c r="M111" s="47" t="s">
        <v>1638</v>
      </c>
      <c r="N111" s="47" t="s">
        <v>1668</v>
      </c>
      <c r="O111" s="47" t="s">
        <v>1667</v>
      </c>
      <c r="P111" s="47" t="s">
        <v>1652</v>
      </c>
      <c r="R111">
        <v>2567</v>
      </c>
      <c r="S111" t="s">
        <v>763</v>
      </c>
      <c r="T111">
        <v>5</v>
      </c>
      <c r="U111">
        <v>5</v>
      </c>
    </row>
    <row r="112" spans="1:21" x14ac:dyDescent="0.35">
      <c r="A112" s="47">
        <v>1217</v>
      </c>
      <c r="B112" s="47" t="s">
        <v>177</v>
      </c>
      <c r="C112" s="48">
        <v>45511</v>
      </c>
      <c r="D112" s="48">
        <v>45511</v>
      </c>
      <c r="E112" s="47">
        <v>4</v>
      </c>
      <c r="F112" s="48">
        <v>45514</v>
      </c>
      <c r="G112" s="47" t="s">
        <v>1635</v>
      </c>
      <c r="H112" s="47" t="s">
        <v>1634</v>
      </c>
      <c r="I112" s="47">
        <v>0</v>
      </c>
      <c r="J112" s="47" t="s">
        <v>1633</v>
      </c>
      <c r="K112" s="47" t="s">
        <v>2343</v>
      </c>
      <c r="M112" s="47" t="s">
        <v>1638</v>
      </c>
      <c r="N112" s="47" t="s">
        <v>1630</v>
      </c>
      <c r="R112">
        <v>2571</v>
      </c>
      <c r="S112" t="s">
        <v>773</v>
      </c>
      <c r="T112">
        <v>9</v>
      </c>
      <c r="U112">
        <v>9</v>
      </c>
    </row>
    <row r="113" spans="1:21" x14ac:dyDescent="0.35">
      <c r="A113" s="47">
        <v>1217</v>
      </c>
      <c r="B113" s="47" t="s">
        <v>177</v>
      </c>
      <c r="C113" s="48">
        <v>45420</v>
      </c>
      <c r="D113" s="48">
        <v>45418</v>
      </c>
      <c r="E113" s="47">
        <v>3</v>
      </c>
      <c r="F113" s="48">
        <v>45422</v>
      </c>
      <c r="G113" s="47" t="s">
        <v>1635</v>
      </c>
      <c r="H113" s="47" t="s">
        <v>1634</v>
      </c>
      <c r="I113" s="47">
        <v>0</v>
      </c>
      <c r="J113" s="47" t="s">
        <v>1642</v>
      </c>
      <c r="K113" s="47" t="s">
        <v>2342</v>
      </c>
      <c r="L113" s="47" t="s">
        <v>2341</v>
      </c>
      <c r="M113" s="47" t="s">
        <v>1638</v>
      </c>
      <c r="N113" s="47" t="s">
        <v>1630</v>
      </c>
      <c r="R113">
        <v>2572</v>
      </c>
      <c r="S113" t="s">
        <v>774</v>
      </c>
      <c r="T113">
        <v>30</v>
      </c>
      <c r="U113">
        <v>30</v>
      </c>
    </row>
    <row r="114" spans="1:21" x14ac:dyDescent="0.35">
      <c r="A114" s="47">
        <v>1217</v>
      </c>
      <c r="B114" s="47" t="s">
        <v>177</v>
      </c>
      <c r="C114" s="48">
        <v>45413</v>
      </c>
      <c r="D114" s="48">
        <v>45411</v>
      </c>
      <c r="E114" s="47">
        <v>7</v>
      </c>
      <c r="F114" s="48">
        <v>45419</v>
      </c>
      <c r="G114" s="47" t="s">
        <v>1635</v>
      </c>
      <c r="H114" s="47" t="s">
        <v>1634</v>
      </c>
      <c r="I114" s="47">
        <v>0</v>
      </c>
      <c r="J114" s="47" t="s">
        <v>1633</v>
      </c>
      <c r="K114" s="47" t="s">
        <v>2341</v>
      </c>
      <c r="M114" s="47" t="s">
        <v>1638</v>
      </c>
      <c r="N114" s="47" t="s">
        <v>1630</v>
      </c>
      <c r="R114">
        <v>2576</v>
      </c>
      <c r="S114" t="s">
        <v>781</v>
      </c>
      <c r="T114">
        <v>5</v>
      </c>
      <c r="U114">
        <v>5</v>
      </c>
    </row>
    <row r="115" spans="1:21" x14ac:dyDescent="0.35">
      <c r="A115" s="47">
        <v>1218</v>
      </c>
      <c r="B115" s="47" t="s">
        <v>179</v>
      </c>
      <c r="C115" s="48">
        <v>45536</v>
      </c>
      <c r="D115" s="48">
        <v>45533</v>
      </c>
      <c r="E115" s="47">
        <v>4</v>
      </c>
      <c r="F115" s="48">
        <v>45539</v>
      </c>
      <c r="G115" s="47" t="s">
        <v>1635</v>
      </c>
      <c r="H115" s="47" t="s">
        <v>1634</v>
      </c>
      <c r="I115" s="47">
        <v>0</v>
      </c>
      <c r="J115" s="47" t="s">
        <v>1633</v>
      </c>
      <c r="K115" s="47" t="s">
        <v>2340</v>
      </c>
      <c r="M115" s="47" t="s">
        <v>1638</v>
      </c>
      <c r="N115" s="47" t="s">
        <v>1630</v>
      </c>
      <c r="R115">
        <v>2595</v>
      </c>
      <c r="S115" t="s">
        <v>803</v>
      </c>
      <c r="T115">
        <v>5</v>
      </c>
      <c r="U115">
        <v>5</v>
      </c>
    </row>
    <row r="116" spans="1:21" x14ac:dyDescent="0.35">
      <c r="A116" s="47">
        <v>1219</v>
      </c>
      <c r="B116" s="47" t="s">
        <v>181</v>
      </c>
      <c r="C116" s="48">
        <v>45508</v>
      </c>
      <c r="D116" s="48">
        <v>45498</v>
      </c>
      <c r="E116" s="47">
        <v>1</v>
      </c>
      <c r="F116" s="48">
        <v>45508</v>
      </c>
      <c r="G116" s="47" t="s">
        <v>1635</v>
      </c>
      <c r="H116" s="47" t="s">
        <v>1634</v>
      </c>
      <c r="I116" s="47">
        <v>0</v>
      </c>
      <c r="J116" s="47" t="s">
        <v>1642</v>
      </c>
      <c r="K116" s="47" t="s">
        <v>2339</v>
      </c>
      <c r="L116" s="47" t="s">
        <v>2338</v>
      </c>
      <c r="M116" s="47" t="s">
        <v>1638</v>
      </c>
      <c r="N116" s="47" t="s">
        <v>1630</v>
      </c>
      <c r="R116">
        <v>2596</v>
      </c>
      <c r="S116" t="s">
        <v>804</v>
      </c>
      <c r="T116">
        <v>6</v>
      </c>
      <c r="U116">
        <v>6</v>
      </c>
    </row>
    <row r="117" spans="1:21" x14ac:dyDescent="0.35">
      <c r="A117" s="47">
        <v>1219</v>
      </c>
      <c r="B117" s="47" t="s">
        <v>181</v>
      </c>
      <c r="C117" s="48">
        <v>45505</v>
      </c>
      <c r="D117" s="48">
        <v>45495</v>
      </c>
      <c r="E117" s="47">
        <v>3</v>
      </c>
      <c r="F117" s="48">
        <v>45507</v>
      </c>
      <c r="G117" s="47" t="s">
        <v>1635</v>
      </c>
      <c r="H117" s="47" t="s">
        <v>1634</v>
      </c>
      <c r="I117" s="47">
        <v>0</v>
      </c>
      <c r="J117" s="47" t="s">
        <v>1633</v>
      </c>
      <c r="K117" s="47" t="s">
        <v>2338</v>
      </c>
      <c r="M117" s="47" t="s">
        <v>1638</v>
      </c>
      <c r="N117" s="47" t="s">
        <v>1630</v>
      </c>
      <c r="R117">
        <v>2598</v>
      </c>
      <c r="S117" t="s">
        <v>807</v>
      </c>
      <c r="T117">
        <v>214</v>
      </c>
      <c r="U117">
        <v>214</v>
      </c>
    </row>
    <row r="118" spans="1:21" x14ac:dyDescent="0.35">
      <c r="A118" s="47">
        <v>1220</v>
      </c>
      <c r="B118" s="47" t="s">
        <v>182</v>
      </c>
      <c r="C118" s="48">
        <v>45505</v>
      </c>
      <c r="D118" s="48">
        <v>45496</v>
      </c>
      <c r="E118" s="47">
        <v>5</v>
      </c>
      <c r="F118" s="48">
        <v>45509</v>
      </c>
      <c r="G118" s="47" t="s">
        <v>1635</v>
      </c>
      <c r="H118" s="47" t="s">
        <v>1634</v>
      </c>
      <c r="I118" s="47">
        <v>0</v>
      </c>
      <c r="J118" s="47" t="s">
        <v>1633</v>
      </c>
      <c r="K118" s="47" t="s">
        <v>2337</v>
      </c>
      <c r="M118" s="47" t="s">
        <v>1638</v>
      </c>
      <c r="N118" s="47" t="s">
        <v>1630</v>
      </c>
      <c r="R118">
        <v>2697</v>
      </c>
      <c r="S118" t="s">
        <v>818</v>
      </c>
      <c r="T118">
        <v>7</v>
      </c>
      <c r="U118">
        <v>7</v>
      </c>
    </row>
    <row r="119" spans="1:21" x14ac:dyDescent="0.35">
      <c r="A119" s="47">
        <v>1220</v>
      </c>
      <c r="B119" s="47" t="s">
        <v>182</v>
      </c>
      <c r="C119" s="48">
        <v>45489</v>
      </c>
      <c r="D119" s="48">
        <v>45482</v>
      </c>
      <c r="E119" s="47">
        <v>5</v>
      </c>
      <c r="F119" s="48">
        <v>45493</v>
      </c>
      <c r="G119" s="47" t="s">
        <v>1635</v>
      </c>
      <c r="H119" s="47" t="s">
        <v>1634</v>
      </c>
      <c r="I119" s="47">
        <v>0</v>
      </c>
      <c r="J119" s="47" t="s">
        <v>1633</v>
      </c>
      <c r="K119" s="47" t="s">
        <v>2336</v>
      </c>
      <c r="M119" s="47" t="s">
        <v>1638</v>
      </c>
      <c r="N119" s="47" t="s">
        <v>1630</v>
      </c>
      <c r="R119">
        <v>2703</v>
      </c>
      <c r="S119" t="s">
        <v>823</v>
      </c>
      <c r="T119">
        <v>7</v>
      </c>
      <c r="U119">
        <v>7</v>
      </c>
    </row>
    <row r="120" spans="1:21" x14ac:dyDescent="0.35">
      <c r="A120" s="47">
        <v>1220</v>
      </c>
      <c r="B120" s="47" t="s">
        <v>182</v>
      </c>
      <c r="C120" s="48">
        <v>45444</v>
      </c>
      <c r="D120" s="48">
        <v>45440</v>
      </c>
      <c r="E120" s="47">
        <v>1</v>
      </c>
      <c r="F120" s="48">
        <v>45444</v>
      </c>
      <c r="G120" s="47" t="s">
        <v>1635</v>
      </c>
      <c r="H120" s="47" t="s">
        <v>1634</v>
      </c>
      <c r="I120" s="47">
        <v>0</v>
      </c>
      <c r="J120" s="47" t="s">
        <v>1633</v>
      </c>
      <c r="K120" s="47" t="s">
        <v>2335</v>
      </c>
      <c r="M120" s="47" t="s">
        <v>1638</v>
      </c>
      <c r="N120" s="47" t="s">
        <v>1630</v>
      </c>
      <c r="R120">
        <v>2707</v>
      </c>
      <c r="S120" t="s">
        <v>826</v>
      </c>
      <c r="T120">
        <v>28</v>
      </c>
      <c r="U120">
        <v>28</v>
      </c>
    </row>
    <row r="121" spans="1:21" x14ac:dyDescent="0.35">
      <c r="A121" s="47">
        <v>1220</v>
      </c>
      <c r="B121" s="47" t="s">
        <v>182</v>
      </c>
      <c r="C121" s="48">
        <v>45383</v>
      </c>
      <c r="D121" s="48">
        <v>45376</v>
      </c>
      <c r="E121" s="47">
        <v>4</v>
      </c>
      <c r="F121" s="48">
        <v>45386</v>
      </c>
      <c r="G121" s="47" t="s">
        <v>1635</v>
      </c>
      <c r="H121" s="47" t="s">
        <v>1634</v>
      </c>
      <c r="I121" s="47">
        <v>0</v>
      </c>
      <c r="J121" s="47" t="s">
        <v>1633</v>
      </c>
      <c r="K121" s="47" t="s">
        <v>2334</v>
      </c>
      <c r="M121" s="47" t="s">
        <v>1638</v>
      </c>
      <c r="N121" s="47" t="s">
        <v>1630</v>
      </c>
      <c r="R121">
        <v>2712</v>
      </c>
      <c r="S121" t="s">
        <v>830</v>
      </c>
      <c r="T121">
        <v>8</v>
      </c>
      <c r="U121">
        <v>8</v>
      </c>
    </row>
    <row r="122" spans="1:21" x14ac:dyDescent="0.35">
      <c r="A122" s="47">
        <v>1224</v>
      </c>
      <c r="B122" s="47" t="s">
        <v>186</v>
      </c>
      <c r="C122" s="48">
        <v>45355</v>
      </c>
      <c r="D122" s="48">
        <v>45355</v>
      </c>
      <c r="E122" s="47">
        <v>3</v>
      </c>
      <c r="F122" s="48">
        <v>45357</v>
      </c>
      <c r="G122" s="47" t="s">
        <v>1635</v>
      </c>
      <c r="H122" s="47" t="s">
        <v>1634</v>
      </c>
      <c r="I122" s="47">
        <v>0</v>
      </c>
      <c r="J122" s="47" t="s">
        <v>1633</v>
      </c>
      <c r="K122" s="47" t="s">
        <v>2331</v>
      </c>
      <c r="M122" s="47" t="s">
        <v>1638</v>
      </c>
      <c r="N122" s="47" t="s">
        <v>1630</v>
      </c>
      <c r="R122">
        <v>2719</v>
      </c>
      <c r="S122" t="s">
        <v>838</v>
      </c>
      <c r="T122">
        <v>5</v>
      </c>
      <c r="U122">
        <v>5</v>
      </c>
    </row>
    <row r="123" spans="1:21" x14ac:dyDescent="0.35">
      <c r="A123" s="47">
        <v>1224</v>
      </c>
      <c r="B123" s="47" t="s">
        <v>186</v>
      </c>
      <c r="C123" s="48">
        <v>45367</v>
      </c>
      <c r="D123" s="48">
        <v>45362</v>
      </c>
      <c r="E123" s="47">
        <v>7</v>
      </c>
      <c r="F123" s="48">
        <v>45373</v>
      </c>
      <c r="G123" s="47" t="s">
        <v>1635</v>
      </c>
      <c r="H123" s="47" t="s">
        <v>1634</v>
      </c>
      <c r="I123" s="47">
        <v>0</v>
      </c>
      <c r="J123" s="47" t="s">
        <v>1642</v>
      </c>
      <c r="K123" s="47" t="s">
        <v>2333</v>
      </c>
      <c r="L123" s="47" t="s">
        <v>2332</v>
      </c>
      <c r="M123" s="47" t="s">
        <v>1638</v>
      </c>
      <c r="N123" s="47" t="s">
        <v>1630</v>
      </c>
      <c r="R123">
        <v>2721</v>
      </c>
      <c r="S123" t="s">
        <v>840</v>
      </c>
      <c r="T123">
        <v>8</v>
      </c>
      <c r="U123">
        <v>8</v>
      </c>
    </row>
    <row r="124" spans="1:21" x14ac:dyDescent="0.35">
      <c r="A124" s="47">
        <v>1224</v>
      </c>
      <c r="B124" s="47" t="s">
        <v>186</v>
      </c>
      <c r="C124" s="48">
        <v>45358</v>
      </c>
      <c r="D124" s="48">
        <v>45358</v>
      </c>
      <c r="E124" s="47">
        <v>4</v>
      </c>
      <c r="F124" s="48">
        <v>45361</v>
      </c>
      <c r="G124" s="47" t="s">
        <v>1635</v>
      </c>
      <c r="H124" s="47" t="s">
        <v>1634</v>
      </c>
      <c r="I124" s="47">
        <v>0</v>
      </c>
      <c r="J124" s="47" t="s">
        <v>1642</v>
      </c>
      <c r="K124" s="47" t="s">
        <v>2332</v>
      </c>
      <c r="L124" s="47" t="s">
        <v>2331</v>
      </c>
      <c r="M124" s="47" t="s">
        <v>1638</v>
      </c>
      <c r="N124" s="47" t="s">
        <v>1630</v>
      </c>
      <c r="R124">
        <v>2724</v>
      </c>
      <c r="S124" t="s">
        <v>843</v>
      </c>
      <c r="T124">
        <v>5</v>
      </c>
      <c r="U124">
        <v>5</v>
      </c>
    </row>
    <row r="125" spans="1:21" x14ac:dyDescent="0.35">
      <c r="A125" s="47">
        <v>1226</v>
      </c>
      <c r="B125" s="47" t="s">
        <v>1391</v>
      </c>
      <c r="C125" s="48">
        <v>45541</v>
      </c>
      <c r="D125" s="48">
        <v>45541</v>
      </c>
      <c r="E125" s="47">
        <v>5</v>
      </c>
      <c r="F125" s="48">
        <v>45545</v>
      </c>
      <c r="G125" s="47" t="s">
        <v>1635</v>
      </c>
      <c r="H125" s="47" t="s">
        <v>1634</v>
      </c>
      <c r="I125" s="47">
        <v>0</v>
      </c>
      <c r="J125" s="47" t="s">
        <v>1633</v>
      </c>
      <c r="K125" s="47" t="s">
        <v>2330</v>
      </c>
      <c r="M125" s="47" t="s">
        <v>1638</v>
      </c>
      <c r="N125" s="47" t="s">
        <v>1630</v>
      </c>
      <c r="R125">
        <v>2731</v>
      </c>
      <c r="S125" t="s">
        <v>849</v>
      </c>
      <c r="T125">
        <v>7</v>
      </c>
      <c r="U125">
        <v>7</v>
      </c>
    </row>
    <row r="126" spans="1:21" x14ac:dyDescent="0.35">
      <c r="A126" s="47">
        <v>1229</v>
      </c>
      <c r="B126" s="47" t="s">
        <v>1394</v>
      </c>
      <c r="C126" s="48">
        <v>45597</v>
      </c>
      <c r="D126" s="48">
        <v>45590</v>
      </c>
      <c r="E126" s="47">
        <v>4</v>
      </c>
      <c r="F126" s="48">
        <v>45600</v>
      </c>
      <c r="G126" s="47" t="s">
        <v>1635</v>
      </c>
      <c r="H126" s="47" t="s">
        <v>1634</v>
      </c>
      <c r="I126" s="47">
        <v>0</v>
      </c>
      <c r="J126" s="47" t="s">
        <v>1633</v>
      </c>
      <c r="K126" s="47" t="s">
        <v>2329</v>
      </c>
      <c r="M126" s="47" t="s">
        <v>1638</v>
      </c>
      <c r="N126" s="47" t="s">
        <v>1630</v>
      </c>
      <c r="R126">
        <v>2733</v>
      </c>
      <c r="S126" t="s">
        <v>851</v>
      </c>
      <c r="T126">
        <v>5</v>
      </c>
      <c r="U126">
        <v>5</v>
      </c>
    </row>
    <row r="127" spans="1:21" x14ac:dyDescent="0.35">
      <c r="A127" s="47">
        <v>1229</v>
      </c>
      <c r="B127" s="47" t="s">
        <v>1394</v>
      </c>
      <c r="C127" s="48">
        <v>45642</v>
      </c>
      <c r="D127" s="48">
        <v>45639</v>
      </c>
      <c r="E127" s="47">
        <v>1</v>
      </c>
      <c r="F127" s="48">
        <v>45642</v>
      </c>
      <c r="G127" s="47" t="s">
        <v>1635</v>
      </c>
      <c r="H127" s="47" t="s">
        <v>1634</v>
      </c>
      <c r="I127" s="47">
        <v>0</v>
      </c>
      <c r="J127" s="47" t="s">
        <v>1633</v>
      </c>
      <c r="K127" s="47" t="s">
        <v>2328</v>
      </c>
      <c r="M127" s="47" t="s">
        <v>1638</v>
      </c>
      <c r="N127" s="47" t="s">
        <v>1630</v>
      </c>
      <c r="R127">
        <v>2741</v>
      </c>
      <c r="S127" t="s">
        <v>857</v>
      </c>
      <c r="T127">
        <v>11</v>
      </c>
      <c r="U127">
        <v>11</v>
      </c>
    </row>
    <row r="128" spans="1:21" x14ac:dyDescent="0.35">
      <c r="A128" s="47">
        <v>1230</v>
      </c>
      <c r="B128" s="47" t="s">
        <v>1395</v>
      </c>
      <c r="C128" s="48">
        <v>45556</v>
      </c>
      <c r="D128" s="48">
        <v>45556</v>
      </c>
      <c r="E128" s="47">
        <v>2</v>
      </c>
      <c r="F128" s="48">
        <v>45557</v>
      </c>
      <c r="G128" s="47" t="s">
        <v>1635</v>
      </c>
      <c r="H128" s="47" t="s">
        <v>1634</v>
      </c>
      <c r="I128" s="47">
        <v>0</v>
      </c>
      <c r="J128" s="47" t="s">
        <v>1633</v>
      </c>
      <c r="K128" s="47" t="s">
        <v>2327</v>
      </c>
      <c r="M128" s="47" t="s">
        <v>1638</v>
      </c>
      <c r="N128" s="47" t="s">
        <v>1630</v>
      </c>
      <c r="R128">
        <v>2776</v>
      </c>
      <c r="S128" t="s">
        <v>883</v>
      </c>
      <c r="T128">
        <v>3</v>
      </c>
      <c r="U128">
        <v>3</v>
      </c>
    </row>
    <row r="129" spans="1:21" x14ac:dyDescent="0.35">
      <c r="A129" s="47">
        <v>1302</v>
      </c>
      <c r="B129" s="47" t="s">
        <v>191</v>
      </c>
      <c r="C129" s="48">
        <v>45366</v>
      </c>
      <c r="D129" s="48">
        <v>45359</v>
      </c>
      <c r="E129" s="47">
        <v>1</v>
      </c>
      <c r="F129" s="48">
        <v>45366</v>
      </c>
      <c r="G129" s="47" t="s">
        <v>1670</v>
      </c>
      <c r="H129" s="47" t="s">
        <v>1657</v>
      </c>
      <c r="I129" s="47">
        <v>0</v>
      </c>
      <c r="J129" s="47" t="s">
        <v>1642</v>
      </c>
      <c r="K129" s="47" t="s">
        <v>2326</v>
      </c>
      <c r="L129" s="47" t="s">
        <v>2325</v>
      </c>
      <c r="M129" s="47" t="s">
        <v>1638</v>
      </c>
      <c r="N129" s="47" t="s">
        <v>1668</v>
      </c>
      <c r="O129" s="47" t="s">
        <v>1667</v>
      </c>
      <c r="P129" s="47" t="s">
        <v>1652</v>
      </c>
      <c r="R129">
        <v>2780</v>
      </c>
      <c r="S129" t="s">
        <v>886</v>
      </c>
      <c r="T129">
        <v>5</v>
      </c>
      <c r="U129">
        <v>5</v>
      </c>
    </row>
    <row r="130" spans="1:21" x14ac:dyDescent="0.35">
      <c r="A130" s="47">
        <v>1302</v>
      </c>
      <c r="B130" s="47" t="s">
        <v>191</v>
      </c>
      <c r="C130" s="48">
        <v>45359</v>
      </c>
      <c r="D130" s="48">
        <v>45352</v>
      </c>
      <c r="E130" s="47">
        <v>7</v>
      </c>
      <c r="F130" s="48">
        <v>45365</v>
      </c>
      <c r="G130" s="47" t="s">
        <v>1670</v>
      </c>
      <c r="H130" s="47" t="s">
        <v>1657</v>
      </c>
      <c r="I130" s="47">
        <v>0</v>
      </c>
      <c r="J130" s="47" t="s">
        <v>1642</v>
      </c>
      <c r="K130" s="47" t="s">
        <v>2325</v>
      </c>
      <c r="L130" s="47" t="s">
        <v>2324</v>
      </c>
      <c r="M130" s="47" t="s">
        <v>1638</v>
      </c>
      <c r="N130" s="47" t="s">
        <v>1668</v>
      </c>
      <c r="O130" s="47" t="s">
        <v>1667</v>
      </c>
      <c r="P130" s="47" t="s">
        <v>1652</v>
      </c>
      <c r="R130">
        <v>2782</v>
      </c>
      <c r="S130" t="s">
        <v>888</v>
      </c>
      <c r="T130">
        <v>1</v>
      </c>
      <c r="U130">
        <v>1</v>
      </c>
    </row>
    <row r="131" spans="1:21" x14ac:dyDescent="0.35">
      <c r="A131" s="47">
        <v>1302</v>
      </c>
      <c r="B131" s="47" t="s">
        <v>191</v>
      </c>
      <c r="C131" s="48">
        <v>45352</v>
      </c>
      <c r="D131" s="48">
        <v>45345</v>
      </c>
      <c r="E131" s="47">
        <v>7</v>
      </c>
      <c r="F131" s="48">
        <v>45358</v>
      </c>
      <c r="G131" s="47" t="s">
        <v>1670</v>
      </c>
      <c r="H131" s="47" t="s">
        <v>1657</v>
      </c>
      <c r="I131" s="47">
        <v>0</v>
      </c>
      <c r="J131" s="47" t="s">
        <v>1642</v>
      </c>
      <c r="K131" s="47" t="s">
        <v>2324</v>
      </c>
      <c r="L131" s="47" t="s">
        <v>2323</v>
      </c>
      <c r="M131" s="47" t="s">
        <v>1638</v>
      </c>
      <c r="N131" s="47" t="s">
        <v>1668</v>
      </c>
      <c r="O131" s="47" t="s">
        <v>1667</v>
      </c>
      <c r="P131" s="47" t="s">
        <v>1652</v>
      </c>
      <c r="R131">
        <v>2788</v>
      </c>
      <c r="S131" t="s">
        <v>895</v>
      </c>
      <c r="T131">
        <v>5</v>
      </c>
      <c r="U131">
        <v>5</v>
      </c>
    </row>
    <row r="132" spans="1:21" x14ac:dyDescent="0.35">
      <c r="A132" s="47">
        <v>1302</v>
      </c>
      <c r="B132" s="47" t="s">
        <v>191</v>
      </c>
      <c r="C132" s="48">
        <v>45327</v>
      </c>
      <c r="D132" s="48">
        <v>45327</v>
      </c>
      <c r="E132" s="47">
        <v>9</v>
      </c>
      <c r="F132" s="48">
        <v>45335</v>
      </c>
      <c r="G132" s="47" t="s">
        <v>1670</v>
      </c>
      <c r="H132" s="47" t="s">
        <v>1657</v>
      </c>
      <c r="I132" s="47">
        <v>0</v>
      </c>
      <c r="J132" s="47" t="s">
        <v>1633</v>
      </c>
      <c r="K132" s="47" t="s">
        <v>2322</v>
      </c>
      <c r="M132" s="47" t="s">
        <v>1638</v>
      </c>
      <c r="N132" s="47" t="s">
        <v>1668</v>
      </c>
      <c r="O132" s="47" t="s">
        <v>1667</v>
      </c>
      <c r="P132" s="47" t="s">
        <v>1652</v>
      </c>
      <c r="R132">
        <v>2789</v>
      </c>
      <c r="S132" t="s">
        <v>1860</v>
      </c>
      <c r="T132">
        <v>32</v>
      </c>
      <c r="U132">
        <v>32</v>
      </c>
    </row>
    <row r="133" spans="1:21" x14ac:dyDescent="0.35">
      <c r="A133" s="47">
        <v>1302</v>
      </c>
      <c r="B133" s="47" t="s">
        <v>191</v>
      </c>
      <c r="C133" s="48">
        <v>45338</v>
      </c>
      <c r="D133" s="48">
        <v>45336</v>
      </c>
      <c r="E133" s="47">
        <v>9</v>
      </c>
      <c r="F133" s="48">
        <v>45346</v>
      </c>
      <c r="G133" s="47" t="s">
        <v>1670</v>
      </c>
      <c r="H133" s="47" t="s">
        <v>1657</v>
      </c>
      <c r="I133" s="47">
        <v>0</v>
      </c>
      <c r="J133" s="47" t="s">
        <v>1642</v>
      </c>
      <c r="K133" s="47" t="s">
        <v>2323</v>
      </c>
      <c r="L133" s="47" t="s">
        <v>2322</v>
      </c>
      <c r="M133" s="47" t="s">
        <v>1638</v>
      </c>
      <c r="N133" s="47" t="s">
        <v>1668</v>
      </c>
      <c r="O133" s="47" t="s">
        <v>1667</v>
      </c>
      <c r="P133" s="47" t="s">
        <v>1652</v>
      </c>
      <c r="R133">
        <v>2805</v>
      </c>
      <c r="S133" t="s">
        <v>1457</v>
      </c>
      <c r="T133">
        <v>4</v>
      </c>
      <c r="U133">
        <v>4</v>
      </c>
    </row>
    <row r="134" spans="1:21" x14ac:dyDescent="0.35">
      <c r="A134" s="47">
        <v>1305</v>
      </c>
      <c r="B134" s="47" t="s">
        <v>197</v>
      </c>
      <c r="C134" s="48">
        <v>45656</v>
      </c>
      <c r="D134" s="48">
        <v>45656</v>
      </c>
      <c r="E134" s="47">
        <v>9</v>
      </c>
      <c r="F134" s="48">
        <v>45664</v>
      </c>
      <c r="G134" s="47" t="s">
        <v>1658</v>
      </c>
      <c r="H134" s="47" t="s">
        <v>1657</v>
      </c>
      <c r="I134" s="47">
        <v>0</v>
      </c>
      <c r="J134" s="47" t="s">
        <v>1642</v>
      </c>
      <c r="K134" s="47" t="s">
        <v>2321</v>
      </c>
      <c r="L134" s="47" t="s">
        <v>2320</v>
      </c>
      <c r="M134" s="47" t="s">
        <v>1638</v>
      </c>
      <c r="N134" s="47" t="s">
        <v>1654</v>
      </c>
      <c r="O134" s="47" t="s">
        <v>1653</v>
      </c>
      <c r="P134" s="47" t="s">
        <v>1652</v>
      </c>
      <c r="R134">
        <v>3004</v>
      </c>
      <c r="S134" t="s">
        <v>914</v>
      </c>
      <c r="T134">
        <v>5</v>
      </c>
      <c r="U134">
        <v>5</v>
      </c>
    </row>
    <row r="135" spans="1:21" x14ac:dyDescent="0.35">
      <c r="A135" s="47">
        <v>1305</v>
      </c>
      <c r="B135" s="47" t="s">
        <v>197</v>
      </c>
      <c r="C135" s="48">
        <v>45653</v>
      </c>
      <c r="D135" s="48">
        <v>45653</v>
      </c>
      <c r="E135" s="47">
        <v>3</v>
      </c>
      <c r="F135" s="48">
        <v>45655</v>
      </c>
      <c r="G135" s="47" t="s">
        <v>1658</v>
      </c>
      <c r="H135" s="47" t="s">
        <v>1657</v>
      </c>
      <c r="I135" s="47">
        <v>0</v>
      </c>
      <c r="J135" s="47" t="s">
        <v>1642</v>
      </c>
      <c r="K135" s="47" t="s">
        <v>2320</v>
      </c>
      <c r="L135" s="47" t="s">
        <v>2319</v>
      </c>
      <c r="M135" s="47" t="s">
        <v>1638</v>
      </c>
      <c r="N135" s="47" t="s">
        <v>1654</v>
      </c>
      <c r="O135" s="47" t="s">
        <v>1653</v>
      </c>
      <c r="P135" s="47" t="s">
        <v>1652</v>
      </c>
      <c r="R135">
        <v>3020</v>
      </c>
      <c r="S135" t="s">
        <v>943</v>
      </c>
      <c r="T135">
        <v>6</v>
      </c>
      <c r="U135">
        <v>6</v>
      </c>
    </row>
    <row r="136" spans="1:21" x14ac:dyDescent="0.35">
      <c r="A136" s="47">
        <v>1305</v>
      </c>
      <c r="B136" s="47" t="s">
        <v>197</v>
      </c>
      <c r="C136" s="48">
        <v>45639</v>
      </c>
      <c r="D136" s="48">
        <v>45639</v>
      </c>
      <c r="E136" s="47">
        <v>14</v>
      </c>
      <c r="F136" s="48">
        <v>45652</v>
      </c>
      <c r="G136" s="47" t="s">
        <v>1658</v>
      </c>
      <c r="H136" s="47" t="s">
        <v>1657</v>
      </c>
      <c r="I136" s="47">
        <v>0</v>
      </c>
      <c r="J136" s="47" t="s">
        <v>1642</v>
      </c>
      <c r="K136" s="47" t="s">
        <v>2319</v>
      </c>
      <c r="L136" s="47" t="s">
        <v>2317</v>
      </c>
      <c r="M136" s="47" t="s">
        <v>1638</v>
      </c>
      <c r="N136" s="47" t="s">
        <v>1654</v>
      </c>
      <c r="O136" s="47" t="s">
        <v>1653</v>
      </c>
      <c r="P136" s="47" t="s">
        <v>1652</v>
      </c>
      <c r="R136">
        <v>3022</v>
      </c>
      <c r="S136" t="s">
        <v>947</v>
      </c>
      <c r="T136">
        <v>1</v>
      </c>
      <c r="U136">
        <v>1</v>
      </c>
    </row>
    <row r="137" spans="1:21" x14ac:dyDescent="0.35">
      <c r="A137" s="47">
        <v>1305</v>
      </c>
      <c r="B137" s="47" t="s">
        <v>197</v>
      </c>
      <c r="C137" s="48">
        <v>45598</v>
      </c>
      <c r="D137" s="48">
        <v>45598</v>
      </c>
      <c r="E137" s="47">
        <v>6</v>
      </c>
      <c r="F137" s="48">
        <v>45603</v>
      </c>
      <c r="G137" s="47" t="s">
        <v>1658</v>
      </c>
      <c r="H137" s="47" t="s">
        <v>1657</v>
      </c>
      <c r="I137" s="47">
        <v>0</v>
      </c>
      <c r="J137" s="47" t="s">
        <v>1633</v>
      </c>
      <c r="K137" s="47" t="s">
        <v>2318</v>
      </c>
      <c r="M137" s="47" t="s">
        <v>1638</v>
      </c>
      <c r="N137" s="47" t="s">
        <v>1654</v>
      </c>
      <c r="O137" s="47" t="s">
        <v>1653</v>
      </c>
      <c r="P137" s="47" t="s">
        <v>1652</v>
      </c>
      <c r="R137">
        <v>3110</v>
      </c>
      <c r="S137" t="s">
        <v>963</v>
      </c>
      <c r="T137">
        <v>47</v>
      </c>
      <c r="U137">
        <v>47</v>
      </c>
    </row>
    <row r="138" spans="1:21" x14ac:dyDescent="0.35">
      <c r="A138" s="47">
        <v>1305</v>
      </c>
      <c r="B138" s="47" t="s">
        <v>197</v>
      </c>
      <c r="C138" s="48">
        <v>45604</v>
      </c>
      <c r="D138" s="48">
        <v>45604</v>
      </c>
      <c r="E138" s="47">
        <v>7</v>
      </c>
      <c r="F138" s="48">
        <v>45610</v>
      </c>
      <c r="G138" s="47" t="s">
        <v>1658</v>
      </c>
      <c r="H138" s="47" t="s">
        <v>1657</v>
      </c>
      <c r="I138" s="47">
        <v>0</v>
      </c>
      <c r="J138" s="47" t="s">
        <v>1642</v>
      </c>
      <c r="K138" s="47" t="s">
        <v>2316</v>
      </c>
      <c r="L138" s="47" t="s">
        <v>2318</v>
      </c>
      <c r="M138" s="47" t="s">
        <v>1638</v>
      </c>
      <c r="N138" s="47" t="s">
        <v>1654</v>
      </c>
      <c r="O138" s="47" t="s">
        <v>1653</v>
      </c>
      <c r="P138" s="47" t="s">
        <v>1652</v>
      </c>
      <c r="R138">
        <v>3116</v>
      </c>
      <c r="S138" t="s">
        <v>972</v>
      </c>
      <c r="T138">
        <v>66</v>
      </c>
      <c r="U138">
        <v>66</v>
      </c>
    </row>
    <row r="139" spans="1:21" x14ac:dyDescent="0.35">
      <c r="A139" s="47">
        <v>1305</v>
      </c>
      <c r="B139" s="47" t="s">
        <v>197</v>
      </c>
      <c r="C139" s="48">
        <v>45611</v>
      </c>
      <c r="D139" s="48">
        <v>45611</v>
      </c>
      <c r="E139" s="47">
        <v>28</v>
      </c>
      <c r="F139" s="48">
        <v>45638</v>
      </c>
      <c r="G139" s="47" t="s">
        <v>1658</v>
      </c>
      <c r="H139" s="47" t="s">
        <v>1657</v>
      </c>
      <c r="I139" s="47">
        <v>0</v>
      </c>
      <c r="J139" s="47" t="s">
        <v>1642</v>
      </c>
      <c r="K139" s="47" t="s">
        <v>2317</v>
      </c>
      <c r="L139" s="47" t="s">
        <v>2316</v>
      </c>
      <c r="M139" s="47" t="s">
        <v>1638</v>
      </c>
      <c r="N139" s="47" t="s">
        <v>1654</v>
      </c>
      <c r="O139" s="47" t="s">
        <v>1653</v>
      </c>
      <c r="P139" s="47" t="s">
        <v>1652</v>
      </c>
      <c r="R139">
        <v>3118</v>
      </c>
      <c r="S139" t="s">
        <v>976</v>
      </c>
      <c r="T139">
        <v>28</v>
      </c>
      <c r="U139">
        <v>28</v>
      </c>
    </row>
    <row r="140" spans="1:21" x14ac:dyDescent="0.35">
      <c r="A140" s="47">
        <v>1309</v>
      </c>
      <c r="B140" s="47" t="s">
        <v>201</v>
      </c>
      <c r="C140" s="48">
        <v>45343</v>
      </c>
      <c r="D140" s="48">
        <v>45343</v>
      </c>
      <c r="E140" s="47">
        <v>3</v>
      </c>
      <c r="F140" s="48">
        <v>45345</v>
      </c>
      <c r="G140" s="47" t="s">
        <v>1635</v>
      </c>
      <c r="H140" s="47" t="s">
        <v>1634</v>
      </c>
      <c r="I140" s="47">
        <v>0</v>
      </c>
      <c r="J140" s="47" t="s">
        <v>1633</v>
      </c>
      <c r="K140" s="47" t="s">
        <v>2315</v>
      </c>
      <c r="M140" s="47" t="s">
        <v>1638</v>
      </c>
      <c r="N140" s="47" t="s">
        <v>1630</v>
      </c>
      <c r="R140">
        <v>3125</v>
      </c>
      <c r="S140" t="s">
        <v>984</v>
      </c>
      <c r="T140">
        <v>5</v>
      </c>
      <c r="U140">
        <v>5</v>
      </c>
    </row>
    <row r="141" spans="1:21" x14ac:dyDescent="0.35">
      <c r="A141" s="47">
        <v>1317</v>
      </c>
      <c r="B141" s="47" t="s">
        <v>208</v>
      </c>
      <c r="C141" s="48">
        <v>45292</v>
      </c>
      <c r="D141" s="48">
        <v>45281</v>
      </c>
      <c r="E141" s="47">
        <v>8</v>
      </c>
      <c r="F141" s="48">
        <v>45299</v>
      </c>
      <c r="G141" s="47" t="s">
        <v>1635</v>
      </c>
      <c r="H141" s="47" t="s">
        <v>1634</v>
      </c>
      <c r="I141" s="47">
        <v>0</v>
      </c>
      <c r="J141" s="47" t="s">
        <v>1633</v>
      </c>
      <c r="K141" s="47" t="s">
        <v>2314</v>
      </c>
      <c r="M141" s="47" t="s">
        <v>2250</v>
      </c>
      <c r="N141" s="47" t="s">
        <v>1630</v>
      </c>
      <c r="R141">
        <v>3130</v>
      </c>
      <c r="S141" t="s">
        <v>992</v>
      </c>
      <c r="T141">
        <v>3</v>
      </c>
      <c r="U141">
        <v>3</v>
      </c>
    </row>
    <row r="142" spans="1:21" x14ac:dyDescent="0.35">
      <c r="A142" s="47">
        <v>1318</v>
      </c>
      <c r="B142" s="47" t="s">
        <v>209</v>
      </c>
      <c r="C142" s="48">
        <v>45406</v>
      </c>
      <c r="D142" s="48">
        <v>45394</v>
      </c>
      <c r="E142" s="47">
        <v>3</v>
      </c>
      <c r="F142" s="48">
        <v>45408</v>
      </c>
      <c r="G142" s="47" t="s">
        <v>1635</v>
      </c>
      <c r="H142" s="47" t="s">
        <v>1634</v>
      </c>
      <c r="I142" s="47">
        <v>0</v>
      </c>
      <c r="J142" s="47" t="s">
        <v>1642</v>
      </c>
      <c r="K142" s="47" t="s">
        <v>2310</v>
      </c>
      <c r="L142" s="47" t="s">
        <v>2312</v>
      </c>
      <c r="M142" s="47" t="s">
        <v>1638</v>
      </c>
      <c r="N142" s="47" t="s">
        <v>1630</v>
      </c>
      <c r="R142">
        <v>3133</v>
      </c>
      <c r="S142" t="s">
        <v>997</v>
      </c>
      <c r="T142">
        <v>83</v>
      </c>
      <c r="U142">
        <v>83</v>
      </c>
    </row>
    <row r="143" spans="1:21" x14ac:dyDescent="0.35">
      <c r="A143" s="47">
        <v>1318</v>
      </c>
      <c r="B143" s="47" t="s">
        <v>209</v>
      </c>
      <c r="C143" s="48">
        <v>45383</v>
      </c>
      <c r="D143" s="48">
        <v>45383</v>
      </c>
      <c r="E143" s="47">
        <v>3</v>
      </c>
      <c r="F143" s="48">
        <v>45385</v>
      </c>
      <c r="G143" s="47" t="s">
        <v>1635</v>
      </c>
      <c r="H143" s="47" t="s">
        <v>1634</v>
      </c>
      <c r="I143" s="47">
        <v>0</v>
      </c>
      <c r="J143" s="47" t="s">
        <v>1633</v>
      </c>
      <c r="K143" s="47" t="s">
        <v>2313</v>
      </c>
      <c r="M143" s="47" t="s">
        <v>1638</v>
      </c>
      <c r="N143" s="47" t="s">
        <v>1630</v>
      </c>
      <c r="R143">
        <v>3140</v>
      </c>
      <c r="S143" t="s">
        <v>1005</v>
      </c>
      <c r="T143">
        <v>3</v>
      </c>
      <c r="U143">
        <v>3</v>
      </c>
    </row>
    <row r="144" spans="1:21" x14ac:dyDescent="0.35">
      <c r="A144" s="47">
        <v>1318</v>
      </c>
      <c r="B144" s="47" t="s">
        <v>209</v>
      </c>
      <c r="C144" s="48">
        <v>45398</v>
      </c>
      <c r="D144" s="48">
        <v>45386</v>
      </c>
      <c r="E144" s="47">
        <v>2</v>
      </c>
      <c r="F144" s="48">
        <v>45399</v>
      </c>
      <c r="G144" s="47" t="s">
        <v>1635</v>
      </c>
      <c r="H144" s="47" t="s">
        <v>1634</v>
      </c>
      <c r="I144" s="47">
        <v>0</v>
      </c>
      <c r="J144" s="47" t="s">
        <v>1642</v>
      </c>
      <c r="K144" s="47" t="s">
        <v>2311</v>
      </c>
      <c r="L144" s="47" t="s">
        <v>2313</v>
      </c>
      <c r="M144" s="47" t="s">
        <v>1638</v>
      </c>
      <c r="N144" s="47" t="s">
        <v>1630</v>
      </c>
      <c r="R144">
        <v>3162</v>
      </c>
      <c r="S144" t="s">
        <v>1023</v>
      </c>
      <c r="T144">
        <v>7</v>
      </c>
      <c r="U144">
        <v>7</v>
      </c>
    </row>
    <row r="145" spans="1:21" x14ac:dyDescent="0.35">
      <c r="A145" s="47">
        <v>1318</v>
      </c>
      <c r="B145" s="47" t="s">
        <v>209</v>
      </c>
      <c r="C145" s="48">
        <v>45400</v>
      </c>
      <c r="D145" s="48">
        <v>45388</v>
      </c>
      <c r="E145" s="47">
        <v>6</v>
      </c>
      <c r="F145" s="48">
        <v>45405</v>
      </c>
      <c r="G145" s="47" t="s">
        <v>1635</v>
      </c>
      <c r="H145" s="47" t="s">
        <v>1634</v>
      </c>
      <c r="I145" s="47">
        <v>0</v>
      </c>
      <c r="J145" s="47" t="s">
        <v>1642</v>
      </c>
      <c r="K145" s="47" t="s">
        <v>2312</v>
      </c>
      <c r="L145" s="47" t="s">
        <v>2311</v>
      </c>
      <c r="M145" s="47" t="s">
        <v>1638</v>
      </c>
      <c r="N145" s="47" t="s">
        <v>1630</v>
      </c>
      <c r="R145">
        <v>3171</v>
      </c>
      <c r="S145" t="s">
        <v>1031</v>
      </c>
      <c r="T145">
        <v>5</v>
      </c>
      <c r="U145">
        <v>5</v>
      </c>
    </row>
    <row r="146" spans="1:21" x14ac:dyDescent="0.35">
      <c r="A146" s="47">
        <v>1318</v>
      </c>
      <c r="B146" s="47" t="s">
        <v>209</v>
      </c>
      <c r="C146" s="48">
        <v>45409</v>
      </c>
      <c r="D146" s="48">
        <v>45397</v>
      </c>
      <c r="E146" s="47">
        <v>4</v>
      </c>
      <c r="F146" s="48">
        <v>45412</v>
      </c>
      <c r="G146" s="47" t="s">
        <v>1635</v>
      </c>
      <c r="H146" s="47" t="s">
        <v>1634</v>
      </c>
      <c r="I146" s="47">
        <v>0</v>
      </c>
      <c r="J146" s="47" t="s">
        <v>1642</v>
      </c>
      <c r="K146" s="47" t="s">
        <v>2308</v>
      </c>
      <c r="L146" s="47" t="s">
        <v>2310</v>
      </c>
      <c r="M146" s="47" t="s">
        <v>1638</v>
      </c>
      <c r="N146" s="47" t="s">
        <v>1630</v>
      </c>
      <c r="R146">
        <v>3177</v>
      </c>
      <c r="S146" t="s">
        <v>1036</v>
      </c>
      <c r="T146">
        <v>57</v>
      </c>
      <c r="U146">
        <v>57</v>
      </c>
    </row>
    <row r="147" spans="1:21" x14ac:dyDescent="0.35">
      <c r="A147" s="47">
        <v>1318</v>
      </c>
      <c r="B147" s="47" t="s">
        <v>209</v>
      </c>
      <c r="C147" s="48">
        <v>45414</v>
      </c>
      <c r="D147" s="48">
        <v>45401</v>
      </c>
      <c r="E147" s="47">
        <v>1</v>
      </c>
      <c r="F147" s="48">
        <v>45414</v>
      </c>
      <c r="G147" s="47" t="s">
        <v>1635</v>
      </c>
      <c r="H147" s="47" t="s">
        <v>1634</v>
      </c>
      <c r="I147" s="47">
        <v>0</v>
      </c>
      <c r="J147" s="47" t="s">
        <v>1642</v>
      </c>
      <c r="K147" s="47" t="s">
        <v>2309</v>
      </c>
      <c r="L147" s="47" t="s">
        <v>2308</v>
      </c>
      <c r="M147" s="47" t="s">
        <v>1638</v>
      </c>
      <c r="N147" s="47" t="s">
        <v>1630</v>
      </c>
      <c r="R147">
        <v>3183</v>
      </c>
      <c r="S147" t="s">
        <v>1461</v>
      </c>
      <c r="T147">
        <v>6</v>
      </c>
      <c r="U147">
        <v>6</v>
      </c>
    </row>
    <row r="148" spans="1:21" x14ac:dyDescent="0.35">
      <c r="A148" s="47">
        <v>1318</v>
      </c>
      <c r="B148" s="47" t="s">
        <v>209</v>
      </c>
      <c r="C148" s="48">
        <v>45607</v>
      </c>
      <c r="D148" s="48">
        <v>45603</v>
      </c>
      <c r="E148" s="47">
        <v>1</v>
      </c>
      <c r="F148" s="48">
        <v>45607</v>
      </c>
      <c r="G148" s="47" t="s">
        <v>1635</v>
      </c>
      <c r="H148" s="47" t="s">
        <v>1634</v>
      </c>
      <c r="I148" s="47">
        <v>0</v>
      </c>
      <c r="J148" s="47" t="s">
        <v>1642</v>
      </c>
      <c r="K148" s="47" t="s">
        <v>2307</v>
      </c>
      <c r="L148" s="47" t="s">
        <v>2306</v>
      </c>
      <c r="M148" s="47" t="s">
        <v>1638</v>
      </c>
      <c r="N148" s="47" t="s">
        <v>1630</v>
      </c>
      <c r="R148">
        <v>3188</v>
      </c>
      <c r="S148" t="s">
        <v>1552</v>
      </c>
      <c r="T148">
        <v>1</v>
      </c>
      <c r="U148">
        <v>1</v>
      </c>
    </row>
    <row r="149" spans="1:21" x14ac:dyDescent="0.35">
      <c r="A149" s="47">
        <v>1318</v>
      </c>
      <c r="B149" s="47" t="s">
        <v>209</v>
      </c>
      <c r="C149" s="48">
        <v>45597</v>
      </c>
      <c r="D149" s="48">
        <v>45593</v>
      </c>
      <c r="E149" s="47">
        <v>7</v>
      </c>
      <c r="F149" s="48">
        <v>45603</v>
      </c>
      <c r="G149" s="47" t="s">
        <v>1635</v>
      </c>
      <c r="H149" s="47" t="s">
        <v>1634</v>
      </c>
      <c r="I149" s="47">
        <v>0</v>
      </c>
      <c r="J149" s="47" t="s">
        <v>1642</v>
      </c>
      <c r="K149" s="47" t="s">
        <v>2305</v>
      </c>
      <c r="L149" s="47" t="s">
        <v>2304</v>
      </c>
      <c r="M149" s="47" t="s">
        <v>1638</v>
      </c>
      <c r="N149" s="47" t="s">
        <v>1630</v>
      </c>
      <c r="R149">
        <v>3192</v>
      </c>
      <c r="S149" t="s">
        <v>1051</v>
      </c>
      <c r="T149">
        <v>36</v>
      </c>
      <c r="U149">
        <v>36</v>
      </c>
    </row>
    <row r="150" spans="1:21" x14ac:dyDescent="0.35">
      <c r="A150" s="47">
        <v>1318</v>
      </c>
      <c r="B150" s="47" t="s">
        <v>209</v>
      </c>
      <c r="C150" s="48">
        <v>45604</v>
      </c>
      <c r="D150" s="48">
        <v>45600</v>
      </c>
      <c r="E150" s="47">
        <v>3</v>
      </c>
      <c r="F150" s="48">
        <v>45606</v>
      </c>
      <c r="G150" s="47" t="s">
        <v>1635</v>
      </c>
      <c r="H150" s="47" t="s">
        <v>1634</v>
      </c>
      <c r="I150" s="47">
        <v>0</v>
      </c>
      <c r="J150" s="47" t="s">
        <v>1642</v>
      </c>
      <c r="K150" s="47" t="s">
        <v>2306</v>
      </c>
      <c r="L150" s="47" t="s">
        <v>2305</v>
      </c>
      <c r="M150" s="47" t="s">
        <v>1638</v>
      </c>
      <c r="N150" s="47" t="s">
        <v>1630</v>
      </c>
      <c r="R150">
        <v>3195</v>
      </c>
      <c r="S150" t="s">
        <v>1053</v>
      </c>
      <c r="T150">
        <v>10</v>
      </c>
      <c r="U150">
        <v>10</v>
      </c>
    </row>
    <row r="151" spans="1:21" x14ac:dyDescent="0.35">
      <c r="A151" s="47">
        <v>1318</v>
      </c>
      <c r="B151" s="47" t="s">
        <v>209</v>
      </c>
      <c r="C151" s="48">
        <v>45582</v>
      </c>
      <c r="D151" s="48">
        <v>45581</v>
      </c>
      <c r="E151" s="47">
        <v>5</v>
      </c>
      <c r="F151" s="48">
        <v>45586</v>
      </c>
      <c r="G151" s="47" t="s">
        <v>1635</v>
      </c>
      <c r="H151" s="47" t="s">
        <v>1634</v>
      </c>
      <c r="I151" s="47">
        <v>0</v>
      </c>
      <c r="J151" s="47" t="s">
        <v>1642</v>
      </c>
      <c r="K151" s="47" t="s">
        <v>2303</v>
      </c>
      <c r="L151" s="47" t="s">
        <v>2302</v>
      </c>
      <c r="M151" s="47" t="s">
        <v>1638</v>
      </c>
      <c r="N151" s="47" t="s">
        <v>1630</v>
      </c>
      <c r="R151">
        <v>3198</v>
      </c>
      <c r="S151" t="s">
        <v>1463</v>
      </c>
      <c r="T151">
        <v>1</v>
      </c>
      <c r="U151">
        <v>1</v>
      </c>
    </row>
    <row r="152" spans="1:21" x14ac:dyDescent="0.35">
      <c r="A152" s="47">
        <v>1318</v>
      </c>
      <c r="B152" s="47" t="s">
        <v>209</v>
      </c>
      <c r="C152" s="48">
        <v>45587</v>
      </c>
      <c r="D152" s="48">
        <v>45586</v>
      </c>
      <c r="E152" s="47">
        <v>7</v>
      </c>
      <c r="F152" s="48">
        <v>45593</v>
      </c>
      <c r="G152" s="47" t="s">
        <v>1635</v>
      </c>
      <c r="H152" s="47" t="s">
        <v>1634</v>
      </c>
      <c r="I152" s="47">
        <v>0</v>
      </c>
      <c r="J152" s="47" t="s">
        <v>1642</v>
      </c>
      <c r="K152" s="47" t="s">
        <v>2304</v>
      </c>
      <c r="L152" s="47" t="s">
        <v>2303</v>
      </c>
      <c r="M152" s="47" t="s">
        <v>1638</v>
      </c>
      <c r="N152" s="47" t="s">
        <v>1630</v>
      </c>
      <c r="R152">
        <v>3199</v>
      </c>
      <c r="S152" t="s">
        <v>1464</v>
      </c>
      <c r="T152">
        <v>5</v>
      </c>
      <c r="U152">
        <v>5</v>
      </c>
    </row>
    <row r="153" spans="1:21" x14ac:dyDescent="0.35">
      <c r="A153" s="47">
        <v>1318</v>
      </c>
      <c r="B153" s="47" t="s">
        <v>209</v>
      </c>
      <c r="C153" s="48">
        <v>45581</v>
      </c>
      <c r="D153" s="48">
        <v>45580</v>
      </c>
      <c r="E153" s="47">
        <v>1</v>
      </c>
      <c r="F153" s="48">
        <v>45581</v>
      </c>
      <c r="G153" s="47" t="s">
        <v>1635</v>
      </c>
      <c r="H153" s="47" t="s">
        <v>1634</v>
      </c>
      <c r="I153" s="47">
        <v>0</v>
      </c>
      <c r="J153" s="47" t="s">
        <v>1633</v>
      </c>
      <c r="K153" s="47" t="s">
        <v>2302</v>
      </c>
      <c r="M153" s="47" t="s">
        <v>1638</v>
      </c>
      <c r="N153" s="47" t="s">
        <v>1630</v>
      </c>
      <c r="R153">
        <v>4003</v>
      </c>
      <c r="S153" t="s">
        <v>1061</v>
      </c>
      <c r="T153">
        <v>5</v>
      </c>
      <c r="U153">
        <v>5</v>
      </c>
    </row>
    <row r="154" spans="1:21" x14ac:dyDescent="0.35">
      <c r="A154" s="47">
        <v>1320</v>
      </c>
      <c r="B154" s="47" t="s">
        <v>211</v>
      </c>
      <c r="C154" s="48">
        <v>45415</v>
      </c>
      <c r="D154" s="48">
        <v>45413</v>
      </c>
      <c r="E154" s="47">
        <v>14</v>
      </c>
      <c r="F154" s="48">
        <v>45428</v>
      </c>
      <c r="G154" s="47" t="s">
        <v>1658</v>
      </c>
      <c r="H154" s="47" t="s">
        <v>1657</v>
      </c>
      <c r="I154" s="47">
        <v>0</v>
      </c>
      <c r="J154" s="47" t="s">
        <v>1642</v>
      </c>
      <c r="K154" s="47" t="s">
        <v>2301</v>
      </c>
      <c r="L154" s="47" t="s">
        <v>2296</v>
      </c>
      <c r="M154" s="47" t="s">
        <v>2250</v>
      </c>
      <c r="N154" s="47" t="s">
        <v>1654</v>
      </c>
      <c r="O154" s="47" t="s">
        <v>1653</v>
      </c>
      <c r="P154" s="47" t="s">
        <v>1652</v>
      </c>
      <c r="R154">
        <v>4004</v>
      </c>
      <c r="S154" t="s">
        <v>1064</v>
      </c>
      <c r="T154">
        <v>6</v>
      </c>
      <c r="U154">
        <v>6</v>
      </c>
    </row>
    <row r="155" spans="1:21" x14ac:dyDescent="0.35">
      <c r="A155" s="47">
        <v>1320</v>
      </c>
      <c r="B155" s="47" t="s">
        <v>211</v>
      </c>
      <c r="C155" s="48">
        <v>45429</v>
      </c>
      <c r="D155" s="48">
        <v>45427</v>
      </c>
      <c r="E155" s="47">
        <v>7</v>
      </c>
      <c r="F155" s="48">
        <v>45435</v>
      </c>
      <c r="G155" s="47" t="s">
        <v>1658</v>
      </c>
      <c r="H155" s="47" t="s">
        <v>1657</v>
      </c>
      <c r="I155" s="47">
        <v>0</v>
      </c>
      <c r="J155" s="47" t="s">
        <v>1642</v>
      </c>
      <c r="K155" s="47" t="s">
        <v>2300</v>
      </c>
      <c r="L155" s="47" t="s">
        <v>2301</v>
      </c>
      <c r="M155" s="47" t="s">
        <v>2250</v>
      </c>
      <c r="N155" s="47" t="s">
        <v>1654</v>
      </c>
      <c r="O155" s="47" t="s">
        <v>1653</v>
      </c>
      <c r="P155" s="47" t="s">
        <v>1652</v>
      </c>
      <c r="R155">
        <v>4014</v>
      </c>
      <c r="S155" t="s">
        <v>1067</v>
      </c>
      <c r="T155">
        <v>1</v>
      </c>
      <c r="U155">
        <v>1</v>
      </c>
    </row>
    <row r="156" spans="1:21" x14ac:dyDescent="0.35">
      <c r="A156" s="47">
        <v>1320</v>
      </c>
      <c r="B156" s="47" t="s">
        <v>211</v>
      </c>
      <c r="C156" s="48">
        <v>45436</v>
      </c>
      <c r="D156" s="48">
        <v>45434</v>
      </c>
      <c r="E156" s="47">
        <v>16</v>
      </c>
      <c r="F156" s="48">
        <v>45451</v>
      </c>
      <c r="G156" s="47" t="s">
        <v>1658</v>
      </c>
      <c r="H156" s="47" t="s">
        <v>1657</v>
      </c>
      <c r="I156" s="47">
        <v>0</v>
      </c>
      <c r="J156" s="47" t="s">
        <v>1642</v>
      </c>
      <c r="K156" s="47" t="s">
        <v>2297</v>
      </c>
      <c r="L156" s="47" t="s">
        <v>2300</v>
      </c>
      <c r="M156" s="47" t="s">
        <v>2250</v>
      </c>
      <c r="N156" s="47" t="s">
        <v>1654</v>
      </c>
      <c r="O156" s="47" t="s">
        <v>1653</v>
      </c>
      <c r="P156" s="47" t="s">
        <v>1652</v>
      </c>
      <c r="R156">
        <v>4060</v>
      </c>
      <c r="S156" t="s">
        <v>1081</v>
      </c>
      <c r="T156">
        <v>10</v>
      </c>
      <c r="U156">
        <v>10</v>
      </c>
    </row>
    <row r="157" spans="1:21" x14ac:dyDescent="0.35">
      <c r="A157" s="47">
        <v>1320</v>
      </c>
      <c r="B157" s="47" t="s">
        <v>211</v>
      </c>
      <c r="C157" s="48">
        <v>45453</v>
      </c>
      <c r="D157" s="48">
        <v>45451</v>
      </c>
      <c r="E157" s="47">
        <v>6</v>
      </c>
      <c r="F157" s="48">
        <v>45458</v>
      </c>
      <c r="G157" s="47" t="s">
        <v>1658</v>
      </c>
      <c r="H157" s="47" t="s">
        <v>1657</v>
      </c>
      <c r="I157" s="47">
        <v>0</v>
      </c>
      <c r="J157" s="47" t="s">
        <v>1642</v>
      </c>
      <c r="K157" s="47" t="s">
        <v>2299</v>
      </c>
      <c r="L157" s="47" t="s">
        <v>2298</v>
      </c>
      <c r="M157" s="47" t="s">
        <v>1638</v>
      </c>
      <c r="N157" s="47" t="s">
        <v>1654</v>
      </c>
      <c r="O157" s="47" t="s">
        <v>1653</v>
      </c>
      <c r="P157" s="47" t="s">
        <v>1652</v>
      </c>
      <c r="R157">
        <v>4064</v>
      </c>
      <c r="S157" t="s">
        <v>1083</v>
      </c>
      <c r="T157">
        <v>21</v>
      </c>
      <c r="U157">
        <v>21</v>
      </c>
    </row>
    <row r="158" spans="1:21" x14ac:dyDescent="0.35">
      <c r="A158" s="47">
        <v>1320</v>
      </c>
      <c r="B158" s="47" t="s">
        <v>211</v>
      </c>
      <c r="C158" s="48">
        <v>45452</v>
      </c>
      <c r="D158" s="48">
        <v>45450</v>
      </c>
      <c r="E158" s="47">
        <v>1</v>
      </c>
      <c r="F158" s="48">
        <v>45452</v>
      </c>
      <c r="G158" s="47" t="s">
        <v>1658</v>
      </c>
      <c r="H158" s="47" t="s">
        <v>1657</v>
      </c>
      <c r="I158" s="47">
        <v>0</v>
      </c>
      <c r="J158" s="47" t="s">
        <v>1642</v>
      </c>
      <c r="K158" s="47" t="s">
        <v>2298</v>
      </c>
      <c r="L158" s="47" t="s">
        <v>2297</v>
      </c>
      <c r="M158" s="47" t="s">
        <v>2250</v>
      </c>
      <c r="N158" s="47" t="s">
        <v>1654</v>
      </c>
      <c r="O158" s="47" t="s">
        <v>1653</v>
      </c>
      <c r="P158" s="47" t="s">
        <v>1652</v>
      </c>
      <c r="R158">
        <v>4091</v>
      </c>
      <c r="S158" t="s">
        <v>1098</v>
      </c>
      <c r="T158">
        <v>304</v>
      </c>
      <c r="U158">
        <v>304</v>
      </c>
    </row>
    <row r="159" spans="1:21" x14ac:dyDescent="0.35">
      <c r="A159" s="47">
        <v>1320</v>
      </c>
      <c r="B159" s="47" t="s">
        <v>211</v>
      </c>
      <c r="C159" s="48">
        <v>45387</v>
      </c>
      <c r="D159" s="48">
        <v>45385</v>
      </c>
      <c r="E159" s="47">
        <v>28</v>
      </c>
      <c r="F159" s="48">
        <v>45414</v>
      </c>
      <c r="G159" s="47" t="s">
        <v>1658</v>
      </c>
      <c r="H159" s="47" t="s">
        <v>1657</v>
      </c>
      <c r="I159" s="47">
        <v>0</v>
      </c>
      <c r="J159" s="47" t="s">
        <v>1642</v>
      </c>
      <c r="K159" s="47" t="s">
        <v>2296</v>
      </c>
      <c r="L159" s="47" t="s">
        <v>2295</v>
      </c>
      <c r="M159" s="47" t="s">
        <v>2250</v>
      </c>
      <c r="N159" s="47" t="s">
        <v>1654</v>
      </c>
      <c r="O159" s="47" t="s">
        <v>1653</v>
      </c>
      <c r="P159" s="47" t="s">
        <v>1652</v>
      </c>
      <c r="R159">
        <v>4118</v>
      </c>
      <c r="S159" t="s">
        <v>1115</v>
      </c>
      <c r="T159">
        <v>37</v>
      </c>
      <c r="U159">
        <v>37</v>
      </c>
    </row>
    <row r="160" spans="1:21" x14ac:dyDescent="0.35">
      <c r="A160" s="47">
        <v>1320</v>
      </c>
      <c r="B160" s="47" t="s">
        <v>211</v>
      </c>
      <c r="C160" s="48">
        <v>45359</v>
      </c>
      <c r="D160" s="48">
        <v>45357</v>
      </c>
      <c r="E160" s="47">
        <v>28</v>
      </c>
      <c r="F160" s="48">
        <v>45386</v>
      </c>
      <c r="G160" s="47" t="s">
        <v>1658</v>
      </c>
      <c r="H160" s="47" t="s">
        <v>1657</v>
      </c>
      <c r="I160" s="47">
        <v>0</v>
      </c>
      <c r="J160" s="47" t="s">
        <v>1642</v>
      </c>
      <c r="K160" s="47" t="s">
        <v>2295</v>
      </c>
      <c r="L160" s="47" t="s">
        <v>2292</v>
      </c>
      <c r="M160" s="47" t="s">
        <v>2250</v>
      </c>
      <c r="N160" s="47" t="s">
        <v>1654</v>
      </c>
      <c r="O160" s="47" t="s">
        <v>1653</v>
      </c>
      <c r="P160" s="47" t="s">
        <v>1652</v>
      </c>
      <c r="R160">
        <v>4201</v>
      </c>
      <c r="S160" t="s">
        <v>1143</v>
      </c>
      <c r="T160">
        <v>24</v>
      </c>
      <c r="U160">
        <v>24</v>
      </c>
    </row>
    <row r="161" spans="1:21" x14ac:dyDescent="0.35">
      <c r="A161" s="47">
        <v>1320</v>
      </c>
      <c r="B161" s="47" t="s">
        <v>211</v>
      </c>
      <c r="C161" s="48">
        <v>45292</v>
      </c>
      <c r="D161" s="48">
        <v>45290</v>
      </c>
      <c r="E161" s="47">
        <v>11</v>
      </c>
      <c r="F161" s="48">
        <v>45302</v>
      </c>
      <c r="G161" s="47" t="s">
        <v>1658</v>
      </c>
      <c r="H161" s="47" t="s">
        <v>1657</v>
      </c>
      <c r="I161" s="47">
        <v>0</v>
      </c>
      <c r="J161" s="47" t="s">
        <v>1642</v>
      </c>
      <c r="K161" s="47" t="s">
        <v>2293</v>
      </c>
      <c r="L161" s="47" t="s">
        <v>2294</v>
      </c>
      <c r="M161" s="47" t="s">
        <v>2250</v>
      </c>
      <c r="N161" s="47" t="s">
        <v>1654</v>
      </c>
      <c r="O161" s="47" t="s">
        <v>1653</v>
      </c>
      <c r="P161" s="47" t="s">
        <v>1652</v>
      </c>
      <c r="R161">
        <v>4207</v>
      </c>
      <c r="S161" t="s">
        <v>1148</v>
      </c>
      <c r="T161">
        <v>5</v>
      </c>
      <c r="U161">
        <v>5</v>
      </c>
    </row>
    <row r="162" spans="1:21" x14ac:dyDescent="0.35">
      <c r="A162" s="47">
        <v>1320</v>
      </c>
      <c r="B162" s="47" t="s">
        <v>211</v>
      </c>
      <c r="C162" s="48">
        <v>45303</v>
      </c>
      <c r="D162" s="48">
        <v>45301</v>
      </c>
      <c r="E162" s="47">
        <v>28</v>
      </c>
      <c r="F162" s="48">
        <v>45330</v>
      </c>
      <c r="G162" s="47" t="s">
        <v>1658</v>
      </c>
      <c r="H162" s="47" t="s">
        <v>1657</v>
      </c>
      <c r="I162" s="47">
        <v>0</v>
      </c>
      <c r="J162" s="47" t="s">
        <v>1642</v>
      </c>
      <c r="K162" s="47" t="s">
        <v>2291</v>
      </c>
      <c r="L162" s="47" t="s">
        <v>2293</v>
      </c>
      <c r="M162" s="47" t="s">
        <v>2250</v>
      </c>
      <c r="N162" s="47" t="s">
        <v>1654</v>
      </c>
      <c r="O162" s="47" t="s">
        <v>1653</v>
      </c>
      <c r="P162" s="47" t="s">
        <v>1652</v>
      </c>
      <c r="R162">
        <v>4212</v>
      </c>
      <c r="S162" t="s">
        <v>1152</v>
      </c>
      <c r="T162">
        <v>1</v>
      </c>
      <c r="U162">
        <v>1</v>
      </c>
    </row>
    <row r="163" spans="1:21" x14ac:dyDescent="0.35">
      <c r="A163" s="47">
        <v>1320</v>
      </c>
      <c r="B163" s="47" t="s">
        <v>211</v>
      </c>
      <c r="C163" s="48">
        <v>45331</v>
      </c>
      <c r="D163" s="48">
        <v>45329</v>
      </c>
      <c r="E163" s="47">
        <v>28</v>
      </c>
      <c r="F163" s="48">
        <v>45358</v>
      </c>
      <c r="G163" s="47" t="s">
        <v>1658</v>
      </c>
      <c r="H163" s="47" t="s">
        <v>1657</v>
      </c>
      <c r="I163" s="47">
        <v>0</v>
      </c>
      <c r="J163" s="47" t="s">
        <v>1642</v>
      </c>
      <c r="K163" s="47" t="s">
        <v>2292</v>
      </c>
      <c r="L163" s="47" t="s">
        <v>2291</v>
      </c>
      <c r="M163" s="47" t="s">
        <v>2250</v>
      </c>
      <c r="N163" s="47" t="s">
        <v>1654</v>
      </c>
      <c r="O163" s="47" t="s">
        <v>1653</v>
      </c>
      <c r="P163" s="47" t="s">
        <v>1652</v>
      </c>
      <c r="R163">
        <v>4228</v>
      </c>
      <c r="S163" t="s">
        <v>1166</v>
      </c>
      <c r="T163">
        <v>18</v>
      </c>
      <c r="U163">
        <v>18</v>
      </c>
    </row>
    <row r="164" spans="1:21" x14ac:dyDescent="0.35">
      <c r="A164" s="47">
        <v>1321</v>
      </c>
      <c r="B164" s="47" t="s">
        <v>213</v>
      </c>
      <c r="C164" s="48">
        <v>45366</v>
      </c>
      <c r="D164" s="48">
        <v>45359</v>
      </c>
      <c r="E164" s="47">
        <v>28</v>
      </c>
      <c r="F164" s="48">
        <v>45393</v>
      </c>
      <c r="G164" s="47" t="s">
        <v>1658</v>
      </c>
      <c r="H164" s="47" t="s">
        <v>1657</v>
      </c>
      <c r="I164" s="47">
        <v>0</v>
      </c>
      <c r="J164" s="47" t="s">
        <v>1633</v>
      </c>
      <c r="K164" s="47" t="s">
        <v>2290</v>
      </c>
      <c r="M164" s="47" t="s">
        <v>1638</v>
      </c>
      <c r="N164" s="47" t="s">
        <v>1654</v>
      </c>
      <c r="O164" s="47" t="s">
        <v>1653</v>
      </c>
      <c r="P164" s="47" t="s">
        <v>1652</v>
      </c>
      <c r="R164">
        <v>4231</v>
      </c>
      <c r="S164" t="s">
        <v>1169</v>
      </c>
      <c r="T164">
        <v>5</v>
      </c>
      <c r="U164">
        <v>5</v>
      </c>
    </row>
    <row r="165" spans="1:21" x14ac:dyDescent="0.35">
      <c r="A165" s="47">
        <v>1321</v>
      </c>
      <c r="B165" s="47" t="s">
        <v>213</v>
      </c>
      <c r="C165" s="48">
        <v>45394</v>
      </c>
      <c r="D165" s="48">
        <v>45387</v>
      </c>
      <c r="E165" s="47">
        <v>14</v>
      </c>
      <c r="F165" s="48">
        <v>45407</v>
      </c>
      <c r="G165" s="47" t="s">
        <v>1658</v>
      </c>
      <c r="H165" s="47" t="s">
        <v>1657</v>
      </c>
      <c r="I165" s="47">
        <v>0</v>
      </c>
      <c r="J165" s="47" t="s">
        <v>1642</v>
      </c>
      <c r="K165" s="47" t="s">
        <v>2289</v>
      </c>
      <c r="L165" s="47" t="s">
        <v>2290</v>
      </c>
      <c r="M165" s="47" t="s">
        <v>1638</v>
      </c>
      <c r="N165" s="47" t="s">
        <v>1654</v>
      </c>
      <c r="O165" s="47" t="s">
        <v>1653</v>
      </c>
      <c r="P165" s="47" t="s">
        <v>1652</v>
      </c>
      <c r="R165">
        <v>4273</v>
      </c>
      <c r="S165" t="s">
        <v>1179</v>
      </c>
      <c r="T165">
        <v>4</v>
      </c>
      <c r="U165">
        <v>4</v>
      </c>
    </row>
    <row r="166" spans="1:21" x14ac:dyDescent="0.35">
      <c r="A166" s="47">
        <v>1321</v>
      </c>
      <c r="B166" s="47" t="s">
        <v>213</v>
      </c>
      <c r="C166" s="48">
        <v>45408</v>
      </c>
      <c r="D166" s="48">
        <v>45401</v>
      </c>
      <c r="E166" s="47">
        <v>14</v>
      </c>
      <c r="F166" s="48">
        <v>45421</v>
      </c>
      <c r="G166" s="47" t="s">
        <v>1658</v>
      </c>
      <c r="H166" s="47" t="s">
        <v>1657</v>
      </c>
      <c r="I166" s="47">
        <v>0</v>
      </c>
      <c r="J166" s="47" t="s">
        <v>1642</v>
      </c>
      <c r="K166" s="47" t="s">
        <v>2284</v>
      </c>
      <c r="L166" s="47" t="s">
        <v>2289</v>
      </c>
      <c r="M166" s="47" t="s">
        <v>1638</v>
      </c>
      <c r="N166" s="47" t="s">
        <v>1654</v>
      </c>
      <c r="O166" s="47" t="s">
        <v>1653</v>
      </c>
      <c r="P166" s="47" t="s">
        <v>1652</v>
      </c>
      <c r="R166">
        <v>4276</v>
      </c>
      <c r="S166" t="s">
        <v>1183</v>
      </c>
      <c r="T166">
        <v>2</v>
      </c>
      <c r="U166">
        <v>2</v>
      </c>
    </row>
    <row r="167" spans="1:21" x14ac:dyDescent="0.35">
      <c r="A167" s="47">
        <v>1321</v>
      </c>
      <c r="B167" s="47" t="s">
        <v>213</v>
      </c>
      <c r="C167" s="48">
        <v>45457</v>
      </c>
      <c r="D167" s="48">
        <v>45450</v>
      </c>
      <c r="E167" s="47">
        <v>1</v>
      </c>
      <c r="F167" s="48">
        <v>45457</v>
      </c>
      <c r="G167" s="47" t="s">
        <v>1658</v>
      </c>
      <c r="H167" s="47" t="s">
        <v>1657</v>
      </c>
      <c r="I167" s="47">
        <v>0</v>
      </c>
      <c r="J167" s="47" t="s">
        <v>1642</v>
      </c>
      <c r="K167" s="47" t="s">
        <v>2288</v>
      </c>
      <c r="L167" s="47" t="s">
        <v>2287</v>
      </c>
      <c r="M167" s="47" t="s">
        <v>1638</v>
      </c>
      <c r="N167" s="47" t="s">
        <v>1654</v>
      </c>
      <c r="O167" s="47" t="s">
        <v>1653</v>
      </c>
      <c r="P167" s="47" t="s">
        <v>1652</v>
      </c>
      <c r="R167">
        <v>4277</v>
      </c>
      <c r="S167" t="s">
        <v>1184</v>
      </c>
      <c r="T167">
        <v>8</v>
      </c>
      <c r="U167">
        <v>8</v>
      </c>
    </row>
    <row r="168" spans="1:21" x14ac:dyDescent="0.35">
      <c r="A168" s="47">
        <v>1321</v>
      </c>
      <c r="B168" s="47" t="s">
        <v>213</v>
      </c>
      <c r="C168" s="48">
        <v>45450</v>
      </c>
      <c r="D168" s="48">
        <v>45443</v>
      </c>
      <c r="E168" s="47">
        <v>7</v>
      </c>
      <c r="F168" s="48">
        <v>45456</v>
      </c>
      <c r="G168" s="47" t="s">
        <v>1658</v>
      </c>
      <c r="H168" s="47" t="s">
        <v>1657</v>
      </c>
      <c r="I168" s="47">
        <v>0</v>
      </c>
      <c r="J168" s="47" t="s">
        <v>1642</v>
      </c>
      <c r="K168" s="47" t="s">
        <v>2287</v>
      </c>
      <c r="L168" s="47" t="s">
        <v>2286</v>
      </c>
      <c r="M168" s="47" t="s">
        <v>1638</v>
      </c>
      <c r="N168" s="47" t="s">
        <v>1654</v>
      </c>
      <c r="O168" s="47" t="s">
        <v>1653</v>
      </c>
      <c r="P168" s="47" t="s">
        <v>1652</v>
      </c>
      <c r="R168">
        <v>4420</v>
      </c>
      <c r="S168" t="s">
        <v>1187</v>
      </c>
      <c r="T168">
        <v>19</v>
      </c>
      <c r="U168">
        <v>19</v>
      </c>
    </row>
    <row r="169" spans="1:21" x14ac:dyDescent="0.35">
      <c r="A169" s="47">
        <v>1321</v>
      </c>
      <c r="B169" s="47" t="s">
        <v>213</v>
      </c>
      <c r="C169" s="48">
        <v>45436</v>
      </c>
      <c r="D169" s="48">
        <v>45429</v>
      </c>
      <c r="E169" s="47">
        <v>14</v>
      </c>
      <c r="F169" s="48">
        <v>45449</v>
      </c>
      <c r="G169" s="47" t="s">
        <v>1658</v>
      </c>
      <c r="H169" s="47" t="s">
        <v>1657</v>
      </c>
      <c r="I169" s="47">
        <v>0</v>
      </c>
      <c r="J169" s="47" t="s">
        <v>1642</v>
      </c>
      <c r="K169" s="47" t="s">
        <v>2286</v>
      </c>
      <c r="L169" s="47" t="s">
        <v>2285</v>
      </c>
      <c r="M169" s="47" t="s">
        <v>1638</v>
      </c>
      <c r="N169" s="47" t="s">
        <v>1654</v>
      </c>
      <c r="O169" s="47" t="s">
        <v>1653</v>
      </c>
      <c r="P169" s="47" t="s">
        <v>1652</v>
      </c>
      <c r="R169">
        <v>4493</v>
      </c>
      <c r="S169" t="s">
        <v>1204</v>
      </c>
      <c r="T169">
        <v>1</v>
      </c>
      <c r="U169">
        <v>1</v>
      </c>
    </row>
    <row r="170" spans="1:21" x14ac:dyDescent="0.35">
      <c r="A170" s="47">
        <v>1321</v>
      </c>
      <c r="B170" s="47" t="s">
        <v>213</v>
      </c>
      <c r="C170" s="48">
        <v>45422</v>
      </c>
      <c r="D170" s="48">
        <v>45415</v>
      </c>
      <c r="E170" s="47">
        <v>14</v>
      </c>
      <c r="F170" s="48">
        <v>45435</v>
      </c>
      <c r="G170" s="47" t="s">
        <v>1658</v>
      </c>
      <c r="H170" s="47" t="s">
        <v>1657</v>
      </c>
      <c r="I170" s="47">
        <v>0</v>
      </c>
      <c r="J170" s="47" t="s">
        <v>1642</v>
      </c>
      <c r="K170" s="47" t="s">
        <v>2285</v>
      </c>
      <c r="L170" s="47" t="s">
        <v>2284</v>
      </c>
      <c r="M170" s="47" t="s">
        <v>1638</v>
      </c>
      <c r="N170" s="47" t="s">
        <v>1654</v>
      </c>
      <c r="O170" s="47" t="s">
        <v>1653</v>
      </c>
      <c r="P170" s="47" t="s">
        <v>1652</v>
      </c>
      <c r="R170">
        <v>4494</v>
      </c>
      <c r="S170" t="s">
        <v>1205</v>
      </c>
      <c r="T170">
        <v>5</v>
      </c>
      <c r="U170">
        <v>5</v>
      </c>
    </row>
    <row r="171" spans="1:21" x14ac:dyDescent="0.35">
      <c r="A171" s="47">
        <v>1324</v>
      </c>
      <c r="B171" s="47" t="s">
        <v>217</v>
      </c>
      <c r="C171" s="48">
        <v>45338</v>
      </c>
      <c r="D171" s="48">
        <v>45337</v>
      </c>
      <c r="E171" s="47">
        <v>3</v>
      </c>
      <c r="F171" s="48">
        <v>45340</v>
      </c>
      <c r="G171" s="47" t="s">
        <v>1635</v>
      </c>
      <c r="H171" s="47" t="s">
        <v>1634</v>
      </c>
      <c r="I171" s="47">
        <v>0</v>
      </c>
      <c r="J171" s="47" t="s">
        <v>1633</v>
      </c>
      <c r="K171" s="47" t="s">
        <v>2283</v>
      </c>
      <c r="M171" s="47" t="s">
        <v>1638</v>
      </c>
      <c r="N171" s="47" t="s">
        <v>1630</v>
      </c>
      <c r="R171">
        <v>5137</v>
      </c>
      <c r="S171" t="s">
        <v>1248</v>
      </c>
      <c r="T171">
        <v>7</v>
      </c>
      <c r="U171">
        <v>7</v>
      </c>
    </row>
    <row r="172" spans="1:21" x14ac:dyDescent="0.35">
      <c r="A172" s="47">
        <v>1327</v>
      </c>
      <c r="B172" s="47" t="s">
        <v>220</v>
      </c>
      <c r="C172" s="48">
        <v>45320</v>
      </c>
      <c r="D172" s="48">
        <v>45308</v>
      </c>
      <c r="E172" s="47">
        <v>3</v>
      </c>
      <c r="F172" s="48">
        <v>45322</v>
      </c>
      <c r="G172" s="47" t="s">
        <v>1670</v>
      </c>
      <c r="H172" s="47" t="s">
        <v>1657</v>
      </c>
      <c r="I172" s="47">
        <v>0</v>
      </c>
      <c r="J172" s="47" t="s">
        <v>1642</v>
      </c>
      <c r="K172" s="47" t="s">
        <v>2282</v>
      </c>
      <c r="L172" s="47" t="s">
        <v>2281</v>
      </c>
      <c r="M172" s="47" t="s">
        <v>2250</v>
      </c>
      <c r="N172" s="47" t="s">
        <v>1668</v>
      </c>
      <c r="O172" s="47" t="s">
        <v>1667</v>
      </c>
      <c r="P172" s="47" t="s">
        <v>1652</v>
      </c>
      <c r="R172">
        <v>5142</v>
      </c>
      <c r="S172" t="s">
        <v>1252</v>
      </c>
      <c r="T172">
        <v>5</v>
      </c>
      <c r="U172">
        <v>5</v>
      </c>
    </row>
    <row r="173" spans="1:21" x14ac:dyDescent="0.35">
      <c r="A173" s="47">
        <v>1327</v>
      </c>
      <c r="B173" s="47" t="s">
        <v>220</v>
      </c>
      <c r="C173" s="48">
        <v>45306</v>
      </c>
      <c r="D173" s="48">
        <v>45294</v>
      </c>
      <c r="E173" s="47">
        <v>14</v>
      </c>
      <c r="F173" s="48">
        <v>45319</v>
      </c>
      <c r="G173" s="47" t="s">
        <v>1670</v>
      </c>
      <c r="H173" s="47" t="s">
        <v>1657</v>
      </c>
      <c r="I173" s="47">
        <v>0</v>
      </c>
      <c r="J173" s="47" t="s">
        <v>1642</v>
      </c>
      <c r="K173" s="47" t="s">
        <v>2281</v>
      </c>
      <c r="L173" s="47" t="s">
        <v>2280</v>
      </c>
      <c r="M173" s="47" t="s">
        <v>2250</v>
      </c>
      <c r="N173" s="47" t="s">
        <v>1668</v>
      </c>
      <c r="O173" s="47" t="s">
        <v>1667</v>
      </c>
      <c r="P173" s="47" t="s">
        <v>1652</v>
      </c>
      <c r="R173">
        <v>5190</v>
      </c>
      <c r="S173" t="s">
        <v>1264</v>
      </c>
      <c r="T173">
        <v>105</v>
      </c>
      <c r="U173">
        <v>105</v>
      </c>
    </row>
    <row r="174" spans="1:21" x14ac:dyDescent="0.35">
      <c r="A174" s="47">
        <v>1327</v>
      </c>
      <c r="B174" s="47" t="s">
        <v>220</v>
      </c>
      <c r="C174" s="48">
        <v>45292</v>
      </c>
      <c r="D174" s="48">
        <v>45280</v>
      </c>
      <c r="E174" s="47">
        <v>14</v>
      </c>
      <c r="F174" s="48">
        <v>45305</v>
      </c>
      <c r="G174" s="47" t="s">
        <v>1670</v>
      </c>
      <c r="H174" s="47" t="s">
        <v>1657</v>
      </c>
      <c r="I174" s="47">
        <v>0</v>
      </c>
      <c r="J174" s="47" t="s">
        <v>1642</v>
      </c>
      <c r="K174" s="47" t="s">
        <v>2280</v>
      </c>
      <c r="L174" s="47" t="s">
        <v>2279</v>
      </c>
      <c r="M174" s="47" t="s">
        <v>2250</v>
      </c>
      <c r="N174" s="47" t="s">
        <v>1668</v>
      </c>
      <c r="O174" s="47" t="s">
        <v>1667</v>
      </c>
      <c r="P174" s="47" t="s">
        <v>1652</v>
      </c>
      <c r="R174">
        <v>5324</v>
      </c>
      <c r="S174" t="s">
        <v>1280</v>
      </c>
      <c r="T174">
        <v>3</v>
      </c>
      <c r="U174">
        <v>3</v>
      </c>
    </row>
    <row r="175" spans="1:21" x14ac:dyDescent="0.35">
      <c r="A175" s="47">
        <v>1331</v>
      </c>
      <c r="B175" s="47" t="s">
        <v>222</v>
      </c>
      <c r="C175" s="48">
        <v>45414</v>
      </c>
      <c r="D175" s="48">
        <v>45410</v>
      </c>
      <c r="E175" s="47">
        <v>2</v>
      </c>
      <c r="F175" s="48">
        <v>45415</v>
      </c>
      <c r="G175" s="47" t="s">
        <v>1635</v>
      </c>
      <c r="H175" s="47" t="s">
        <v>1634</v>
      </c>
      <c r="I175" s="47">
        <v>0</v>
      </c>
      <c r="J175" s="47" t="s">
        <v>1633</v>
      </c>
      <c r="K175" s="47" t="s">
        <v>2278</v>
      </c>
      <c r="M175" s="47" t="s">
        <v>1638</v>
      </c>
      <c r="N175" s="47" t="s">
        <v>1630</v>
      </c>
      <c r="R175">
        <v>6170</v>
      </c>
      <c r="S175" t="s">
        <v>1304</v>
      </c>
      <c r="T175">
        <v>5</v>
      </c>
      <c r="U175">
        <v>5</v>
      </c>
    </row>
    <row r="176" spans="1:21" x14ac:dyDescent="0.35">
      <c r="A176" s="47">
        <v>1331</v>
      </c>
      <c r="B176" s="47" t="s">
        <v>222</v>
      </c>
      <c r="C176" s="48">
        <v>45449</v>
      </c>
      <c r="D176" s="48">
        <v>45449</v>
      </c>
      <c r="E176" s="47">
        <v>4</v>
      </c>
      <c r="F176" s="48">
        <v>45452</v>
      </c>
      <c r="G176" s="47" t="s">
        <v>1635</v>
      </c>
      <c r="H176" s="47" t="s">
        <v>1634</v>
      </c>
      <c r="I176" s="47">
        <v>0</v>
      </c>
      <c r="J176" s="47" t="s">
        <v>1633</v>
      </c>
      <c r="K176" s="47" t="s">
        <v>2276</v>
      </c>
      <c r="M176" s="47" t="s">
        <v>1638</v>
      </c>
      <c r="N176" s="47" t="s">
        <v>1630</v>
      </c>
      <c r="R176">
        <v>6174</v>
      </c>
      <c r="S176" t="s">
        <v>1314</v>
      </c>
      <c r="T176">
        <v>14</v>
      </c>
      <c r="U176">
        <v>14</v>
      </c>
    </row>
    <row r="177" spans="1:21" x14ac:dyDescent="0.35">
      <c r="A177" s="47">
        <v>1331</v>
      </c>
      <c r="B177" s="47" t="s">
        <v>222</v>
      </c>
      <c r="C177" s="48">
        <v>45453</v>
      </c>
      <c r="D177" s="48">
        <v>45453</v>
      </c>
      <c r="E177" s="47">
        <v>1</v>
      </c>
      <c r="F177" s="48">
        <v>45453</v>
      </c>
      <c r="G177" s="47" t="s">
        <v>1635</v>
      </c>
      <c r="H177" s="47" t="s">
        <v>1634</v>
      </c>
      <c r="I177" s="47">
        <v>0</v>
      </c>
      <c r="J177" s="47" t="s">
        <v>1642</v>
      </c>
      <c r="K177" s="47" t="s">
        <v>2277</v>
      </c>
      <c r="L177" s="47" t="s">
        <v>2276</v>
      </c>
      <c r="M177" s="47" t="s">
        <v>1638</v>
      </c>
      <c r="N177" s="47" t="s">
        <v>1630</v>
      </c>
      <c r="R177">
        <v>6182</v>
      </c>
      <c r="S177" t="s">
        <v>1322</v>
      </c>
      <c r="T177">
        <v>5</v>
      </c>
      <c r="U177">
        <v>5</v>
      </c>
    </row>
    <row r="178" spans="1:21" x14ac:dyDescent="0.35">
      <c r="A178" s="47">
        <v>1331</v>
      </c>
      <c r="B178" s="47" t="s">
        <v>222</v>
      </c>
      <c r="C178" s="48">
        <v>45551</v>
      </c>
      <c r="D178" s="48">
        <v>45547</v>
      </c>
      <c r="E178" s="47">
        <v>1</v>
      </c>
      <c r="F178" s="48">
        <v>45551</v>
      </c>
      <c r="G178" s="47" t="s">
        <v>1635</v>
      </c>
      <c r="H178" s="47" t="s">
        <v>1634</v>
      </c>
      <c r="I178" s="47">
        <v>0</v>
      </c>
      <c r="J178" s="47" t="s">
        <v>1633</v>
      </c>
      <c r="K178" s="47" t="s">
        <v>2274</v>
      </c>
      <c r="M178" s="47" t="s">
        <v>1638</v>
      </c>
      <c r="N178" s="47" t="s">
        <v>1630</v>
      </c>
      <c r="R178">
        <v>9004</v>
      </c>
      <c r="S178" t="s">
        <v>1345</v>
      </c>
      <c r="T178">
        <v>2</v>
      </c>
      <c r="U178">
        <v>2</v>
      </c>
    </row>
    <row r="179" spans="1:21" x14ac:dyDescent="0.35">
      <c r="A179" s="47">
        <v>1331</v>
      </c>
      <c r="B179" s="47" t="s">
        <v>222</v>
      </c>
      <c r="C179" s="48">
        <v>45552</v>
      </c>
      <c r="D179" s="48">
        <v>45548</v>
      </c>
      <c r="E179" s="47">
        <v>5</v>
      </c>
      <c r="F179" s="48">
        <v>45556</v>
      </c>
      <c r="G179" s="47" t="s">
        <v>1635</v>
      </c>
      <c r="H179" s="47" t="s">
        <v>1634</v>
      </c>
      <c r="I179" s="47">
        <v>0</v>
      </c>
      <c r="J179" s="47" t="s">
        <v>1642</v>
      </c>
      <c r="K179" s="47" t="s">
        <v>2275</v>
      </c>
      <c r="L179" s="47" t="s">
        <v>2274</v>
      </c>
      <c r="M179" s="47" t="s">
        <v>1638</v>
      </c>
      <c r="N179" s="47" t="s">
        <v>1630</v>
      </c>
      <c r="R179">
        <v>9005</v>
      </c>
      <c r="S179" t="s">
        <v>1347</v>
      </c>
      <c r="T179">
        <v>5</v>
      </c>
      <c r="U179">
        <v>5</v>
      </c>
    </row>
    <row r="180" spans="1:21" x14ac:dyDescent="0.35">
      <c r="A180" s="47">
        <v>1332</v>
      </c>
      <c r="B180" s="47" t="s">
        <v>224</v>
      </c>
      <c r="C180" s="48">
        <v>45325</v>
      </c>
      <c r="D180" s="48">
        <v>45325</v>
      </c>
      <c r="E180" s="47">
        <v>2</v>
      </c>
      <c r="F180" s="48">
        <v>45326</v>
      </c>
      <c r="G180" s="47" t="s">
        <v>1635</v>
      </c>
      <c r="H180" s="47" t="s">
        <v>1634</v>
      </c>
      <c r="I180" s="47">
        <v>0</v>
      </c>
      <c r="J180" s="47" t="s">
        <v>1633</v>
      </c>
      <c r="K180" s="47" t="s">
        <v>2273</v>
      </c>
      <c r="M180" s="47" t="s">
        <v>1638</v>
      </c>
      <c r="N180" s="47" t="s">
        <v>1630</v>
      </c>
      <c r="R180">
        <v>9008</v>
      </c>
      <c r="S180" t="s">
        <v>1349</v>
      </c>
      <c r="T180">
        <v>42</v>
      </c>
      <c r="U180">
        <v>42</v>
      </c>
    </row>
    <row r="181" spans="1:21" x14ac:dyDescent="0.35">
      <c r="A181" s="47">
        <v>1338</v>
      </c>
      <c r="B181" s="47" t="s">
        <v>231</v>
      </c>
      <c r="C181" s="48">
        <v>45340</v>
      </c>
      <c r="D181" s="48">
        <v>45340</v>
      </c>
      <c r="E181" s="47">
        <v>2</v>
      </c>
      <c r="F181" s="48">
        <v>45341</v>
      </c>
      <c r="G181" s="47" t="s">
        <v>1635</v>
      </c>
      <c r="H181" s="47" t="s">
        <v>1634</v>
      </c>
      <c r="I181" s="47">
        <v>0</v>
      </c>
      <c r="J181" s="47" t="s">
        <v>1633</v>
      </c>
      <c r="K181" s="47" t="s">
        <v>2271</v>
      </c>
      <c r="M181" s="47" t="s">
        <v>1638</v>
      </c>
      <c r="N181" s="47" t="s">
        <v>1630</v>
      </c>
      <c r="R181">
        <v>9010</v>
      </c>
      <c r="S181" t="s">
        <v>1351</v>
      </c>
      <c r="T181">
        <v>5</v>
      </c>
      <c r="U181">
        <v>5</v>
      </c>
    </row>
    <row r="182" spans="1:21" x14ac:dyDescent="0.35">
      <c r="A182" s="47">
        <v>1338</v>
      </c>
      <c r="B182" s="47" t="s">
        <v>231</v>
      </c>
      <c r="C182" s="48">
        <v>45398</v>
      </c>
      <c r="D182" s="48">
        <v>45398</v>
      </c>
      <c r="E182" s="47">
        <v>7</v>
      </c>
      <c r="F182" s="48">
        <v>45404</v>
      </c>
      <c r="G182" s="47" t="s">
        <v>1635</v>
      </c>
      <c r="H182" s="47" t="s">
        <v>1634</v>
      </c>
      <c r="I182" s="47">
        <v>0</v>
      </c>
      <c r="J182" s="47" t="s">
        <v>1633</v>
      </c>
      <c r="K182" s="47" t="s">
        <v>2266</v>
      </c>
      <c r="M182" s="47" t="s">
        <v>1638</v>
      </c>
      <c r="N182" s="47" t="s">
        <v>1630</v>
      </c>
      <c r="R182">
        <v>9056</v>
      </c>
      <c r="S182" t="s">
        <v>1370</v>
      </c>
      <c r="T182">
        <v>5</v>
      </c>
      <c r="U182">
        <v>5</v>
      </c>
    </row>
    <row r="183" spans="1:21" x14ac:dyDescent="0.35">
      <c r="A183" s="47">
        <v>1338</v>
      </c>
      <c r="B183" s="47" t="s">
        <v>231</v>
      </c>
      <c r="C183" s="48">
        <v>45359</v>
      </c>
      <c r="D183" s="48">
        <v>45355</v>
      </c>
      <c r="E183" s="47">
        <v>7</v>
      </c>
      <c r="F183" s="48">
        <v>45365</v>
      </c>
      <c r="G183" s="47" t="s">
        <v>1635</v>
      </c>
      <c r="H183" s="47" t="s">
        <v>1634</v>
      </c>
      <c r="I183" s="47">
        <v>0</v>
      </c>
      <c r="J183" s="47" t="s">
        <v>1642</v>
      </c>
      <c r="K183" s="47" t="s">
        <v>2272</v>
      </c>
      <c r="L183" s="47" t="s">
        <v>2269</v>
      </c>
      <c r="M183" s="47" t="s">
        <v>1638</v>
      </c>
      <c r="N183" s="47" t="s">
        <v>1630</v>
      </c>
      <c r="R183">
        <v>9059</v>
      </c>
      <c r="S183" t="s">
        <v>1373</v>
      </c>
      <c r="T183">
        <v>10</v>
      </c>
      <c r="U183">
        <v>10</v>
      </c>
    </row>
    <row r="184" spans="1:21" x14ac:dyDescent="0.35">
      <c r="A184" s="47">
        <v>1338</v>
      </c>
      <c r="B184" s="47" t="s">
        <v>231</v>
      </c>
      <c r="C184" s="48">
        <v>45342</v>
      </c>
      <c r="D184" s="48">
        <v>45342</v>
      </c>
      <c r="E184" s="47">
        <v>6</v>
      </c>
      <c r="F184" s="48">
        <v>45347</v>
      </c>
      <c r="G184" s="47" t="s">
        <v>1635</v>
      </c>
      <c r="H184" s="47" t="s">
        <v>1634</v>
      </c>
      <c r="I184" s="47">
        <v>0</v>
      </c>
      <c r="J184" s="47" t="s">
        <v>1642</v>
      </c>
      <c r="K184" s="47" t="s">
        <v>2270</v>
      </c>
      <c r="L184" s="47" t="s">
        <v>2271</v>
      </c>
      <c r="M184" s="47" t="s">
        <v>1638</v>
      </c>
      <c r="N184" s="47" t="s">
        <v>1630</v>
      </c>
      <c r="R184" t="s">
        <v>1537</v>
      </c>
      <c r="S184"/>
      <c r="T184">
        <v>4047</v>
      </c>
      <c r="U184">
        <v>4047</v>
      </c>
    </row>
    <row r="185" spans="1:21" x14ac:dyDescent="0.35">
      <c r="A185" s="47">
        <v>1338</v>
      </c>
      <c r="B185" s="47" t="s">
        <v>231</v>
      </c>
      <c r="C185" s="48">
        <v>45352</v>
      </c>
      <c r="D185" s="48">
        <v>45348</v>
      </c>
      <c r="E185" s="47">
        <v>2</v>
      </c>
      <c r="F185" s="48">
        <v>45353</v>
      </c>
      <c r="G185" s="47" t="s">
        <v>1635</v>
      </c>
      <c r="H185" s="47" t="s">
        <v>1634</v>
      </c>
      <c r="I185" s="47">
        <v>0</v>
      </c>
      <c r="J185" s="47" t="s">
        <v>1642</v>
      </c>
      <c r="K185" s="47" t="s">
        <v>2268</v>
      </c>
      <c r="L185" s="47" t="s">
        <v>2270</v>
      </c>
      <c r="M185" s="47" t="s">
        <v>1638</v>
      </c>
      <c r="N185" s="47" t="s">
        <v>1630</v>
      </c>
    </row>
    <row r="186" spans="1:21" x14ac:dyDescent="0.35">
      <c r="A186" s="47">
        <v>1338</v>
      </c>
      <c r="B186" s="47" t="s">
        <v>231</v>
      </c>
      <c r="C186" s="48">
        <v>45354</v>
      </c>
      <c r="D186" s="48">
        <v>45350</v>
      </c>
      <c r="E186" s="47">
        <v>5</v>
      </c>
      <c r="F186" s="48">
        <v>45358</v>
      </c>
      <c r="G186" s="47" t="s">
        <v>1635</v>
      </c>
      <c r="H186" s="47" t="s">
        <v>1634</v>
      </c>
      <c r="I186" s="47">
        <v>0</v>
      </c>
      <c r="J186" s="47" t="s">
        <v>1642</v>
      </c>
      <c r="K186" s="47" t="s">
        <v>2269</v>
      </c>
      <c r="L186" s="47" t="s">
        <v>2268</v>
      </c>
      <c r="M186" s="47" t="s">
        <v>1638</v>
      </c>
      <c r="N186" s="47" t="s">
        <v>1630</v>
      </c>
    </row>
    <row r="187" spans="1:21" x14ac:dyDescent="0.35">
      <c r="A187" s="47">
        <v>1338</v>
      </c>
      <c r="B187" s="47" t="s">
        <v>231</v>
      </c>
      <c r="C187" s="48">
        <v>45414</v>
      </c>
      <c r="D187" s="48">
        <v>45405</v>
      </c>
      <c r="E187" s="47">
        <v>7</v>
      </c>
      <c r="F187" s="48">
        <v>45420</v>
      </c>
      <c r="G187" s="47" t="s">
        <v>1635</v>
      </c>
      <c r="H187" s="47" t="s">
        <v>1634</v>
      </c>
      <c r="I187" s="47">
        <v>0</v>
      </c>
      <c r="J187" s="47" t="s">
        <v>1642</v>
      </c>
      <c r="K187" s="47" t="s">
        <v>2267</v>
      </c>
      <c r="L187" s="47" t="s">
        <v>2266</v>
      </c>
      <c r="M187" s="47" t="s">
        <v>1638</v>
      </c>
      <c r="N187" s="47" t="s">
        <v>1630</v>
      </c>
    </row>
    <row r="188" spans="1:21" x14ac:dyDescent="0.35">
      <c r="A188" s="47">
        <v>1342</v>
      </c>
      <c r="B188" s="47" t="s">
        <v>236</v>
      </c>
      <c r="C188" s="48">
        <v>45479</v>
      </c>
      <c r="D188" s="48">
        <v>45475</v>
      </c>
      <c r="E188" s="47">
        <v>1</v>
      </c>
      <c r="F188" s="48">
        <v>45479</v>
      </c>
      <c r="G188" s="47" t="s">
        <v>1635</v>
      </c>
      <c r="H188" s="47" t="s">
        <v>1634</v>
      </c>
      <c r="I188" s="47">
        <v>0</v>
      </c>
      <c r="J188" s="47" t="s">
        <v>1642</v>
      </c>
      <c r="K188" s="47" t="s">
        <v>2265</v>
      </c>
      <c r="L188" s="47" t="s">
        <v>2264</v>
      </c>
      <c r="M188" s="47" t="s">
        <v>1638</v>
      </c>
      <c r="N188" s="47" t="s">
        <v>1630</v>
      </c>
    </row>
    <row r="189" spans="1:21" x14ac:dyDescent="0.35">
      <c r="A189" s="47">
        <v>1342</v>
      </c>
      <c r="B189" s="47" t="s">
        <v>236</v>
      </c>
      <c r="C189" s="48">
        <v>45474</v>
      </c>
      <c r="D189" s="48">
        <v>45470</v>
      </c>
      <c r="E189" s="47">
        <v>5</v>
      </c>
      <c r="F189" s="48">
        <v>45478</v>
      </c>
      <c r="G189" s="47" t="s">
        <v>1635</v>
      </c>
      <c r="H189" s="47" t="s">
        <v>1634</v>
      </c>
      <c r="I189" s="47">
        <v>0</v>
      </c>
      <c r="J189" s="47" t="s">
        <v>1633</v>
      </c>
      <c r="K189" s="47" t="s">
        <v>2264</v>
      </c>
      <c r="M189" s="47" t="s">
        <v>1638</v>
      </c>
      <c r="N189" s="47" t="s">
        <v>1630</v>
      </c>
    </row>
    <row r="190" spans="1:21" x14ac:dyDescent="0.35">
      <c r="A190" s="47">
        <v>1401</v>
      </c>
      <c r="B190" s="47" t="s">
        <v>243</v>
      </c>
      <c r="C190" s="48">
        <v>45536</v>
      </c>
      <c r="D190" s="48">
        <v>45526</v>
      </c>
      <c r="E190" s="47">
        <v>25</v>
      </c>
      <c r="F190" s="48">
        <v>45560</v>
      </c>
      <c r="G190" s="47" t="s">
        <v>1635</v>
      </c>
      <c r="H190" s="47" t="s">
        <v>1634</v>
      </c>
      <c r="I190" s="47">
        <v>0</v>
      </c>
      <c r="J190" s="47" t="s">
        <v>1642</v>
      </c>
      <c r="K190" s="47" t="s">
        <v>2262</v>
      </c>
      <c r="L190" s="47" t="s">
        <v>2263</v>
      </c>
      <c r="M190" s="47" t="s">
        <v>1638</v>
      </c>
      <c r="N190" s="47" t="s">
        <v>1630</v>
      </c>
    </row>
    <row r="191" spans="1:21" x14ac:dyDescent="0.35">
      <c r="A191" s="47">
        <v>1401</v>
      </c>
      <c r="B191" s="47" t="s">
        <v>243</v>
      </c>
      <c r="C191" s="48">
        <v>45523</v>
      </c>
      <c r="D191" s="48">
        <v>45523</v>
      </c>
      <c r="E191" s="47">
        <v>3</v>
      </c>
      <c r="F191" s="48">
        <v>45525</v>
      </c>
      <c r="G191" s="47" t="s">
        <v>1635</v>
      </c>
      <c r="H191" s="47" t="s">
        <v>1634</v>
      </c>
      <c r="I191" s="47">
        <v>0</v>
      </c>
      <c r="J191" s="47" t="s">
        <v>1633</v>
      </c>
      <c r="K191" s="47" t="s">
        <v>2263</v>
      </c>
      <c r="M191" s="47" t="s">
        <v>1638</v>
      </c>
      <c r="N191" s="47" t="s">
        <v>1630</v>
      </c>
    </row>
    <row r="192" spans="1:21" x14ac:dyDescent="0.35">
      <c r="A192" s="47">
        <v>1401</v>
      </c>
      <c r="B192" s="47" t="s">
        <v>243</v>
      </c>
      <c r="C192" s="48">
        <v>45561</v>
      </c>
      <c r="D192" s="48">
        <v>45551</v>
      </c>
      <c r="E192" s="47">
        <v>28</v>
      </c>
      <c r="F192" s="48">
        <v>45588</v>
      </c>
      <c r="G192" s="47" t="s">
        <v>1635</v>
      </c>
      <c r="H192" s="47" t="s">
        <v>1634</v>
      </c>
      <c r="I192" s="47">
        <v>0</v>
      </c>
      <c r="J192" s="47" t="s">
        <v>1642</v>
      </c>
      <c r="K192" s="47" t="s">
        <v>2261</v>
      </c>
      <c r="L192" s="47" t="s">
        <v>2262</v>
      </c>
      <c r="M192" s="47" t="s">
        <v>1638</v>
      </c>
      <c r="N192" s="47" t="s">
        <v>1630</v>
      </c>
    </row>
    <row r="193" spans="1:16" x14ac:dyDescent="0.35">
      <c r="A193" s="47">
        <v>1401</v>
      </c>
      <c r="B193" s="47" t="s">
        <v>243</v>
      </c>
      <c r="C193" s="48">
        <v>45589</v>
      </c>
      <c r="D193" s="48">
        <v>45579</v>
      </c>
      <c r="E193" s="47">
        <v>28</v>
      </c>
      <c r="F193" s="48">
        <v>45616</v>
      </c>
      <c r="G193" s="47" t="s">
        <v>1635</v>
      </c>
      <c r="H193" s="47" t="s">
        <v>1634</v>
      </c>
      <c r="I193" s="47">
        <v>0</v>
      </c>
      <c r="J193" s="47" t="s">
        <v>1642</v>
      </c>
      <c r="K193" s="47" t="s">
        <v>2260</v>
      </c>
      <c r="L193" s="47" t="s">
        <v>2261</v>
      </c>
      <c r="M193" s="47" t="s">
        <v>1638</v>
      </c>
      <c r="N193" s="47" t="s">
        <v>1630</v>
      </c>
    </row>
    <row r="194" spans="1:16" x14ac:dyDescent="0.35">
      <c r="A194" s="47">
        <v>1401</v>
      </c>
      <c r="B194" s="47" t="s">
        <v>243</v>
      </c>
      <c r="C194" s="48">
        <v>45617</v>
      </c>
      <c r="D194" s="48">
        <v>45607</v>
      </c>
      <c r="E194" s="47">
        <v>28</v>
      </c>
      <c r="F194" s="48">
        <v>45644</v>
      </c>
      <c r="G194" s="47" t="s">
        <v>1635</v>
      </c>
      <c r="H194" s="47" t="s">
        <v>1634</v>
      </c>
      <c r="I194" s="47">
        <v>0</v>
      </c>
      <c r="J194" s="47" t="s">
        <v>1642</v>
      </c>
      <c r="K194" s="47" t="s">
        <v>2258</v>
      </c>
      <c r="L194" s="47" t="s">
        <v>2260</v>
      </c>
      <c r="M194" s="47" t="s">
        <v>1638</v>
      </c>
      <c r="N194" s="47" t="s">
        <v>1630</v>
      </c>
    </row>
    <row r="195" spans="1:16" x14ac:dyDescent="0.35">
      <c r="A195" s="47">
        <v>1401</v>
      </c>
      <c r="B195" s="47" t="s">
        <v>243</v>
      </c>
      <c r="C195" s="48">
        <v>45645</v>
      </c>
      <c r="D195" s="48">
        <v>45635</v>
      </c>
      <c r="E195" s="47">
        <v>28</v>
      </c>
      <c r="F195" s="48">
        <v>45672</v>
      </c>
      <c r="G195" s="47" t="s">
        <v>1635</v>
      </c>
      <c r="H195" s="47" t="s">
        <v>1634</v>
      </c>
      <c r="I195" s="47">
        <v>0</v>
      </c>
      <c r="J195" s="47" t="s">
        <v>1642</v>
      </c>
      <c r="K195" s="47" t="s">
        <v>2259</v>
      </c>
      <c r="L195" s="47" t="s">
        <v>2258</v>
      </c>
      <c r="M195" s="47" t="s">
        <v>1638</v>
      </c>
      <c r="N195" s="47" t="s">
        <v>1630</v>
      </c>
    </row>
    <row r="196" spans="1:16" x14ac:dyDescent="0.35">
      <c r="A196" s="47">
        <v>1404</v>
      </c>
      <c r="B196" s="47" t="s">
        <v>246</v>
      </c>
      <c r="C196" s="48">
        <v>45362</v>
      </c>
      <c r="D196" s="48">
        <v>45351</v>
      </c>
      <c r="E196" s="47">
        <v>11</v>
      </c>
      <c r="F196" s="48">
        <v>45372</v>
      </c>
      <c r="G196" s="47" t="s">
        <v>1670</v>
      </c>
      <c r="H196" s="47" t="s">
        <v>1657</v>
      </c>
      <c r="I196" s="47">
        <v>0</v>
      </c>
      <c r="J196" s="47" t="s">
        <v>1642</v>
      </c>
      <c r="K196" s="47" t="s">
        <v>2257</v>
      </c>
      <c r="L196" s="47" t="s">
        <v>2256</v>
      </c>
      <c r="M196" s="47" t="s">
        <v>2250</v>
      </c>
      <c r="N196" s="47" t="s">
        <v>1668</v>
      </c>
      <c r="O196" s="47" t="s">
        <v>1667</v>
      </c>
      <c r="P196" s="47" t="s">
        <v>1652</v>
      </c>
    </row>
    <row r="197" spans="1:16" x14ac:dyDescent="0.35">
      <c r="A197" s="47">
        <v>1404</v>
      </c>
      <c r="B197" s="47" t="s">
        <v>246</v>
      </c>
      <c r="C197" s="48">
        <v>45348</v>
      </c>
      <c r="D197" s="48">
        <v>45337</v>
      </c>
      <c r="E197" s="47">
        <v>14</v>
      </c>
      <c r="F197" s="48">
        <v>45361</v>
      </c>
      <c r="G197" s="47" t="s">
        <v>1670</v>
      </c>
      <c r="H197" s="47" t="s">
        <v>1657</v>
      </c>
      <c r="I197" s="47">
        <v>0</v>
      </c>
      <c r="J197" s="47" t="s">
        <v>1642</v>
      </c>
      <c r="K197" s="47" t="s">
        <v>2256</v>
      </c>
      <c r="L197" s="47" t="s">
        <v>2255</v>
      </c>
      <c r="M197" s="47" t="s">
        <v>2250</v>
      </c>
      <c r="N197" s="47" t="s">
        <v>1668</v>
      </c>
      <c r="O197" s="47" t="s">
        <v>1667</v>
      </c>
      <c r="P197" s="47" t="s">
        <v>1652</v>
      </c>
    </row>
    <row r="198" spans="1:16" x14ac:dyDescent="0.35">
      <c r="A198" s="47">
        <v>1404</v>
      </c>
      <c r="B198" s="47" t="s">
        <v>246</v>
      </c>
      <c r="C198" s="48">
        <v>45334</v>
      </c>
      <c r="D198" s="48">
        <v>45323</v>
      </c>
      <c r="E198" s="47">
        <v>14</v>
      </c>
      <c r="F198" s="48">
        <v>45347</v>
      </c>
      <c r="G198" s="47" t="s">
        <v>1670</v>
      </c>
      <c r="H198" s="47" t="s">
        <v>1657</v>
      </c>
      <c r="I198" s="47">
        <v>0</v>
      </c>
      <c r="J198" s="47" t="s">
        <v>1642</v>
      </c>
      <c r="K198" s="47" t="s">
        <v>2255</v>
      </c>
      <c r="L198" s="47" t="s">
        <v>2254</v>
      </c>
      <c r="M198" s="47" t="s">
        <v>2250</v>
      </c>
      <c r="N198" s="47" t="s">
        <v>1668</v>
      </c>
      <c r="O198" s="47" t="s">
        <v>1667</v>
      </c>
      <c r="P198" s="47" t="s">
        <v>1652</v>
      </c>
    </row>
    <row r="199" spans="1:16" x14ac:dyDescent="0.35">
      <c r="A199" s="47">
        <v>1404</v>
      </c>
      <c r="B199" s="47" t="s">
        <v>246</v>
      </c>
      <c r="C199" s="48">
        <v>45327</v>
      </c>
      <c r="D199" s="48">
        <v>45316</v>
      </c>
      <c r="E199" s="47">
        <v>7</v>
      </c>
      <c r="F199" s="48">
        <v>45333</v>
      </c>
      <c r="G199" s="47" t="s">
        <v>1670</v>
      </c>
      <c r="H199" s="47" t="s">
        <v>1657</v>
      </c>
      <c r="I199" s="47">
        <v>0</v>
      </c>
      <c r="J199" s="47" t="s">
        <v>1642</v>
      </c>
      <c r="K199" s="47" t="s">
        <v>2254</v>
      </c>
      <c r="L199" s="47" t="s">
        <v>2252</v>
      </c>
      <c r="M199" s="47" t="s">
        <v>2250</v>
      </c>
      <c r="N199" s="47" t="s">
        <v>1668</v>
      </c>
      <c r="O199" s="47" t="s">
        <v>1667</v>
      </c>
      <c r="P199" s="47" t="s">
        <v>1652</v>
      </c>
    </row>
    <row r="200" spans="1:16" x14ac:dyDescent="0.35">
      <c r="A200" s="47">
        <v>1404</v>
      </c>
      <c r="B200" s="47" t="s">
        <v>246</v>
      </c>
      <c r="C200" s="48">
        <v>45292</v>
      </c>
      <c r="D200" s="48">
        <v>45281</v>
      </c>
      <c r="E200" s="47">
        <v>28</v>
      </c>
      <c r="F200" s="48">
        <v>45319</v>
      </c>
      <c r="G200" s="47" t="s">
        <v>1670</v>
      </c>
      <c r="H200" s="47" t="s">
        <v>1657</v>
      </c>
      <c r="I200" s="47">
        <v>0</v>
      </c>
      <c r="J200" s="47" t="s">
        <v>1642</v>
      </c>
      <c r="K200" s="47" t="s">
        <v>2251</v>
      </c>
      <c r="L200" s="47" t="s">
        <v>2253</v>
      </c>
      <c r="M200" s="47" t="s">
        <v>2250</v>
      </c>
      <c r="N200" s="47" t="s">
        <v>1668</v>
      </c>
      <c r="O200" s="47" t="s">
        <v>1667</v>
      </c>
      <c r="P200" s="47" t="s">
        <v>1652</v>
      </c>
    </row>
    <row r="201" spans="1:16" x14ac:dyDescent="0.35">
      <c r="A201" s="47">
        <v>1404</v>
      </c>
      <c r="B201" s="47" t="s">
        <v>246</v>
      </c>
      <c r="C201" s="48">
        <v>45320</v>
      </c>
      <c r="D201" s="48">
        <v>45309</v>
      </c>
      <c r="E201" s="47">
        <v>7</v>
      </c>
      <c r="F201" s="48">
        <v>45326</v>
      </c>
      <c r="G201" s="47" t="s">
        <v>1670</v>
      </c>
      <c r="H201" s="47" t="s">
        <v>1657</v>
      </c>
      <c r="I201" s="47">
        <v>0</v>
      </c>
      <c r="J201" s="47" t="s">
        <v>1642</v>
      </c>
      <c r="K201" s="47" t="s">
        <v>2252</v>
      </c>
      <c r="L201" s="47" t="s">
        <v>2251</v>
      </c>
      <c r="M201" s="47" t="s">
        <v>2250</v>
      </c>
      <c r="N201" s="47" t="s">
        <v>1668</v>
      </c>
      <c r="O201" s="47" t="s">
        <v>1667</v>
      </c>
      <c r="P201" s="47" t="s">
        <v>1652</v>
      </c>
    </row>
    <row r="202" spans="1:16" x14ac:dyDescent="0.35">
      <c r="A202" s="47">
        <v>1405</v>
      </c>
      <c r="B202" s="47" t="s">
        <v>247</v>
      </c>
      <c r="C202" s="48">
        <v>45520</v>
      </c>
      <c r="D202" s="48">
        <v>45520</v>
      </c>
      <c r="E202" s="47">
        <v>1</v>
      </c>
      <c r="F202" s="48">
        <v>45520</v>
      </c>
      <c r="G202" s="47" t="s">
        <v>1635</v>
      </c>
      <c r="H202" s="47" t="s">
        <v>1634</v>
      </c>
      <c r="I202" s="47">
        <v>0</v>
      </c>
      <c r="J202" s="47" t="s">
        <v>1642</v>
      </c>
      <c r="K202" s="47" t="s">
        <v>2249</v>
      </c>
      <c r="L202" s="47" t="s">
        <v>2248</v>
      </c>
      <c r="M202" s="47" t="s">
        <v>1638</v>
      </c>
      <c r="N202" s="47" t="s">
        <v>1630</v>
      </c>
    </row>
    <row r="203" spans="1:16" x14ac:dyDescent="0.35">
      <c r="A203" s="47">
        <v>1405</v>
      </c>
      <c r="B203" s="47" t="s">
        <v>247</v>
      </c>
      <c r="C203" s="48">
        <v>45510</v>
      </c>
      <c r="D203" s="48">
        <v>45510</v>
      </c>
      <c r="E203" s="47">
        <v>3</v>
      </c>
      <c r="F203" s="48">
        <v>45512</v>
      </c>
      <c r="G203" s="47" t="s">
        <v>1635</v>
      </c>
      <c r="H203" s="47" t="s">
        <v>1634</v>
      </c>
      <c r="I203" s="47">
        <v>0</v>
      </c>
      <c r="J203" s="47" t="s">
        <v>1633</v>
      </c>
      <c r="K203" s="47" t="s">
        <v>2247</v>
      </c>
      <c r="M203" s="47" t="s">
        <v>1638</v>
      </c>
      <c r="N203" s="47" t="s">
        <v>1630</v>
      </c>
    </row>
    <row r="204" spans="1:16" x14ac:dyDescent="0.35">
      <c r="A204" s="47">
        <v>1405</v>
      </c>
      <c r="B204" s="47" t="s">
        <v>247</v>
      </c>
      <c r="C204" s="48">
        <v>45513</v>
      </c>
      <c r="D204" s="48">
        <v>45513</v>
      </c>
      <c r="E204" s="47">
        <v>7</v>
      </c>
      <c r="F204" s="48">
        <v>45519</v>
      </c>
      <c r="G204" s="47" t="s">
        <v>1635</v>
      </c>
      <c r="H204" s="47" t="s">
        <v>1634</v>
      </c>
      <c r="I204" s="47">
        <v>0</v>
      </c>
      <c r="J204" s="47" t="s">
        <v>1642</v>
      </c>
      <c r="K204" s="47" t="s">
        <v>2248</v>
      </c>
      <c r="L204" s="47" t="s">
        <v>2247</v>
      </c>
      <c r="M204" s="47" t="s">
        <v>1638</v>
      </c>
      <c r="N204" s="47" t="s">
        <v>1630</v>
      </c>
    </row>
    <row r="205" spans="1:16" x14ac:dyDescent="0.35">
      <c r="A205" s="47">
        <v>1414</v>
      </c>
      <c r="B205" s="47" t="s">
        <v>255</v>
      </c>
      <c r="C205" s="48">
        <v>45551</v>
      </c>
      <c r="D205" s="48">
        <v>45545</v>
      </c>
      <c r="E205" s="47">
        <v>3</v>
      </c>
      <c r="F205" s="48">
        <v>45553</v>
      </c>
      <c r="G205" s="47" t="s">
        <v>1635</v>
      </c>
      <c r="H205" s="47" t="s">
        <v>1634</v>
      </c>
      <c r="I205" s="47">
        <v>0</v>
      </c>
      <c r="J205" s="47" t="s">
        <v>1633</v>
      </c>
      <c r="K205" s="47" t="s">
        <v>2246</v>
      </c>
      <c r="M205" s="47" t="s">
        <v>1638</v>
      </c>
      <c r="N205" s="47" t="s">
        <v>1630</v>
      </c>
    </row>
    <row r="206" spans="1:16" x14ac:dyDescent="0.35">
      <c r="A206" s="47">
        <v>1416</v>
      </c>
      <c r="B206" s="47" t="s">
        <v>257</v>
      </c>
      <c r="C206" s="48">
        <v>45429</v>
      </c>
      <c r="D206" s="48">
        <v>45429</v>
      </c>
      <c r="E206" s="47">
        <v>3</v>
      </c>
      <c r="F206" s="48">
        <v>45431</v>
      </c>
      <c r="G206" s="47" t="s">
        <v>1635</v>
      </c>
      <c r="H206" s="47" t="s">
        <v>1634</v>
      </c>
      <c r="I206" s="47">
        <v>0</v>
      </c>
      <c r="J206" s="47" t="s">
        <v>1633</v>
      </c>
      <c r="K206" s="47" t="s">
        <v>2245</v>
      </c>
      <c r="M206" s="47" t="s">
        <v>1638</v>
      </c>
      <c r="N206" s="47" t="s">
        <v>1630</v>
      </c>
    </row>
    <row r="207" spans="1:16" x14ac:dyDescent="0.35">
      <c r="A207" s="47">
        <v>1420</v>
      </c>
      <c r="B207" s="47" t="s">
        <v>262</v>
      </c>
      <c r="C207" s="48">
        <v>45552</v>
      </c>
      <c r="D207" s="48">
        <v>45552</v>
      </c>
      <c r="E207" s="47">
        <v>6</v>
      </c>
      <c r="F207" s="48">
        <v>45557</v>
      </c>
      <c r="G207" s="47" t="s">
        <v>1670</v>
      </c>
      <c r="H207" s="47" t="s">
        <v>1657</v>
      </c>
      <c r="I207" s="47">
        <v>0</v>
      </c>
      <c r="J207" s="47" t="s">
        <v>1633</v>
      </c>
      <c r="K207" s="47" t="s">
        <v>2244</v>
      </c>
      <c r="M207" s="47" t="s">
        <v>1638</v>
      </c>
      <c r="N207" s="47" t="s">
        <v>1668</v>
      </c>
      <c r="O207" s="47" t="s">
        <v>1667</v>
      </c>
      <c r="P207" s="47" t="s">
        <v>1652</v>
      </c>
    </row>
    <row r="208" spans="1:16" x14ac:dyDescent="0.35">
      <c r="A208" s="47">
        <v>1420</v>
      </c>
      <c r="B208" s="47" t="s">
        <v>262</v>
      </c>
      <c r="C208" s="48">
        <v>45558</v>
      </c>
      <c r="D208" s="48">
        <v>45558</v>
      </c>
      <c r="E208" s="47">
        <v>4</v>
      </c>
      <c r="F208" s="48">
        <v>45561</v>
      </c>
      <c r="G208" s="47" t="s">
        <v>1670</v>
      </c>
      <c r="H208" s="47" t="s">
        <v>1657</v>
      </c>
      <c r="I208" s="47">
        <v>0</v>
      </c>
      <c r="J208" s="47" t="s">
        <v>1642</v>
      </c>
      <c r="K208" s="47" t="s">
        <v>2242</v>
      </c>
      <c r="L208" s="47" t="s">
        <v>2244</v>
      </c>
      <c r="M208" s="47" t="s">
        <v>1638</v>
      </c>
      <c r="N208" s="47" t="s">
        <v>1668</v>
      </c>
      <c r="O208" s="47" t="s">
        <v>1667</v>
      </c>
      <c r="P208" s="47" t="s">
        <v>1652</v>
      </c>
    </row>
    <row r="209" spans="1:16" x14ac:dyDescent="0.35">
      <c r="A209" s="47">
        <v>1420</v>
      </c>
      <c r="B209" s="47" t="s">
        <v>262</v>
      </c>
      <c r="C209" s="48">
        <v>45566</v>
      </c>
      <c r="D209" s="48">
        <v>45562</v>
      </c>
      <c r="E209" s="47">
        <v>3</v>
      </c>
      <c r="F209" s="48">
        <v>45568</v>
      </c>
      <c r="G209" s="47" t="s">
        <v>1670</v>
      </c>
      <c r="H209" s="47" t="s">
        <v>1657</v>
      </c>
      <c r="I209" s="47">
        <v>0</v>
      </c>
      <c r="J209" s="47" t="s">
        <v>1642</v>
      </c>
      <c r="K209" s="47" t="s">
        <v>2243</v>
      </c>
      <c r="L209" s="47" t="s">
        <v>2242</v>
      </c>
      <c r="M209" s="47" t="s">
        <v>1638</v>
      </c>
      <c r="N209" s="47" t="s">
        <v>1668</v>
      </c>
      <c r="O209" s="47" t="s">
        <v>1667</v>
      </c>
      <c r="P209" s="47" t="s">
        <v>1652</v>
      </c>
    </row>
    <row r="210" spans="1:16" x14ac:dyDescent="0.35">
      <c r="A210" s="47">
        <v>1427</v>
      </c>
      <c r="B210" s="47" t="s">
        <v>270</v>
      </c>
      <c r="C210" s="48">
        <v>45617</v>
      </c>
      <c r="D210" s="48">
        <v>45617</v>
      </c>
      <c r="E210" s="47">
        <v>5</v>
      </c>
      <c r="F210" s="48">
        <v>45621</v>
      </c>
      <c r="G210" s="47" t="s">
        <v>1635</v>
      </c>
      <c r="H210" s="47" t="s">
        <v>1634</v>
      </c>
      <c r="I210" s="47">
        <v>0</v>
      </c>
      <c r="J210" s="47" t="s">
        <v>1633</v>
      </c>
      <c r="K210" s="47" t="s">
        <v>2241</v>
      </c>
      <c r="M210" s="47" t="s">
        <v>1638</v>
      </c>
      <c r="N210" s="47" t="s">
        <v>1630</v>
      </c>
    </row>
    <row r="211" spans="1:16" x14ac:dyDescent="0.35">
      <c r="A211" s="47">
        <v>1430</v>
      </c>
      <c r="B211" s="47" t="s">
        <v>1405</v>
      </c>
      <c r="C211" s="48">
        <v>45521</v>
      </c>
      <c r="D211" s="48">
        <v>45521</v>
      </c>
      <c r="E211" s="47">
        <v>3</v>
      </c>
      <c r="F211" s="48">
        <v>45523</v>
      </c>
      <c r="G211" s="47" t="s">
        <v>1635</v>
      </c>
      <c r="H211" s="47" t="s">
        <v>1634</v>
      </c>
      <c r="I211" s="47">
        <v>0</v>
      </c>
      <c r="J211" s="47" t="s">
        <v>1633</v>
      </c>
      <c r="K211" s="47" t="s">
        <v>2240</v>
      </c>
      <c r="M211" s="47" t="s">
        <v>1638</v>
      </c>
      <c r="N211" s="47" t="s">
        <v>1630</v>
      </c>
    </row>
    <row r="212" spans="1:16" x14ac:dyDescent="0.35">
      <c r="A212" s="47">
        <v>1431</v>
      </c>
      <c r="B212" s="47" t="s">
        <v>1406</v>
      </c>
      <c r="C212" s="48">
        <v>45538</v>
      </c>
      <c r="D212" s="48">
        <v>45538</v>
      </c>
      <c r="E212" s="47">
        <v>5</v>
      </c>
      <c r="F212" s="48">
        <v>45542</v>
      </c>
      <c r="G212" s="47" t="s">
        <v>1635</v>
      </c>
      <c r="H212" s="47" t="s">
        <v>1634</v>
      </c>
      <c r="I212" s="47">
        <v>0</v>
      </c>
      <c r="J212" s="47" t="s">
        <v>1633</v>
      </c>
      <c r="K212" s="47" t="s">
        <v>2239</v>
      </c>
      <c r="M212" s="47" t="s">
        <v>1638</v>
      </c>
      <c r="N212" s="47" t="s">
        <v>1630</v>
      </c>
    </row>
    <row r="213" spans="1:16" x14ac:dyDescent="0.35">
      <c r="A213" s="47">
        <v>2002</v>
      </c>
      <c r="B213" s="47" t="s">
        <v>279</v>
      </c>
      <c r="C213" s="48">
        <v>45292</v>
      </c>
      <c r="D213" s="48">
        <v>45282</v>
      </c>
      <c r="E213" s="47">
        <v>3</v>
      </c>
      <c r="F213" s="48">
        <v>45294</v>
      </c>
      <c r="G213" s="47" t="s">
        <v>1635</v>
      </c>
      <c r="H213" s="47" t="s">
        <v>1634</v>
      </c>
      <c r="I213" s="47">
        <v>0</v>
      </c>
      <c r="J213" s="47" t="s">
        <v>1633</v>
      </c>
      <c r="K213" s="47" t="s">
        <v>2238</v>
      </c>
      <c r="M213" s="47" t="s">
        <v>1599</v>
      </c>
      <c r="N213" s="47" t="s">
        <v>1630</v>
      </c>
    </row>
    <row r="214" spans="1:16" x14ac:dyDescent="0.35">
      <c r="A214" s="47">
        <v>2002</v>
      </c>
      <c r="B214" s="47" t="s">
        <v>279</v>
      </c>
      <c r="C214" s="48">
        <v>45631</v>
      </c>
      <c r="D214" s="48">
        <v>45628</v>
      </c>
      <c r="E214" s="47">
        <v>1</v>
      </c>
      <c r="F214" s="48">
        <v>45631</v>
      </c>
      <c r="G214" s="47" t="s">
        <v>1670</v>
      </c>
      <c r="H214" s="47" t="s">
        <v>1657</v>
      </c>
      <c r="I214" s="47">
        <v>0</v>
      </c>
      <c r="J214" s="47" t="s">
        <v>1642</v>
      </c>
      <c r="K214" s="47" t="s">
        <v>2237</v>
      </c>
      <c r="L214" s="47" t="s">
        <v>2236</v>
      </c>
      <c r="M214" s="47" t="s">
        <v>1599</v>
      </c>
      <c r="N214" s="47" t="s">
        <v>2234</v>
      </c>
      <c r="O214" s="47" t="s">
        <v>1667</v>
      </c>
      <c r="P214" s="47" t="s">
        <v>1652</v>
      </c>
    </row>
    <row r="215" spans="1:16" x14ac:dyDescent="0.35">
      <c r="A215" s="47">
        <v>2002</v>
      </c>
      <c r="B215" s="47" t="s">
        <v>279</v>
      </c>
      <c r="C215" s="48">
        <v>45621</v>
      </c>
      <c r="D215" s="48">
        <v>45621</v>
      </c>
      <c r="E215" s="47">
        <v>3</v>
      </c>
      <c r="F215" s="48">
        <v>45623</v>
      </c>
      <c r="G215" s="47" t="s">
        <v>1670</v>
      </c>
      <c r="H215" s="47" t="s">
        <v>1657</v>
      </c>
      <c r="I215" s="47">
        <v>0</v>
      </c>
      <c r="J215" s="47" t="s">
        <v>1633</v>
      </c>
      <c r="K215" s="47" t="s">
        <v>2235</v>
      </c>
      <c r="M215" s="47" t="s">
        <v>1599</v>
      </c>
      <c r="N215" s="47" t="s">
        <v>2234</v>
      </c>
      <c r="O215" s="47" t="s">
        <v>1667</v>
      </c>
      <c r="P215" s="47" t="s">
        <v>1652</v>
      </c>
    </row>
    <row r="216" spans="1:16" x14ac:dyDescent="0.35">
      <c r="A216" s="47">
        <v>2002</v>
      </c>
      <c r="B216" s="47" t="s">
        <v>279</v>
      </c>
      <c r="C216" s="48">
        <v>45627</v>
      </c>
      <c r="D216" s="48">
        <v>45624</v>
      </c>
      <c r="E216" s="47">
        <v>4</v>
      </c>
      <c r="F216" s="48">
        <v>45630</v>
      </c>
      <c r="G216" s="47" t="s">
        <v>1670</v>
      </c>
      <c r="H216" s="47" t="s">
        <v>1657</v>
      </c>
      <c r="I216" s="47">
        <v>0</v>
      </c>
      <c r="J216" s="47" t="s">
        <v>1642</v>
      </c>
      <c r="K216" s="47" t="s">
        <v>2236</v>
      </c>
      <c r="L216" s="47" t="s">
        <v>2235</v>
      </c>
      <c r="M216" s="47" t="s">
        <v>1599</v>
      </c>
      <c r="N216" s="47" t="s">
        <v>2234</v>
      </c>
      <c r="O216" s="47" t="s">
        <v>1667</v>
      </c>
      <c r="P216" s="47" t="s">
        <v>1652</v>
      </c>
    </row>
    <row r="217" spans="1:16" x14ac:dyDescent="0.35">
      <c r="A217" s="47">
        <v>2013</v>
      </c>
      <c r="B217" s="47" t="s">
        <v>293</v>
      </c>
      <c r="C217" s="48">
        <v>45627</v>
      </c>
      <c r="D217" s="48">
        <v>45625</v>
      </c>
      <c r="E217" s="47">
        <v>7</v>
      </c>
      <c r="F217" s="48">
        <v>45633</v>
      </c>
      <c r="G217" s="47" t="s">
        <v>1635</v>
      </c>
      <c r="H217" s="47" t="s">
        <v>1634</v>
      </c>
      <c r="I217" s="47">
        <v>0</v>
      </c>
      <c r="J217" s="47" t="s">
        <v>1633</v>
      </c>
      <c r="K217" s="47" t="s">
        <v>2232</v>
      </c>
      <c r="M217" s="47" t="s">
        <v>1599</v>
      </c>
      <c r="N217" s="47" t="s">
        <v>1630</v>
      </c>
    </row>
    <row r="218" spans="1:16" x14ac:dyDescent="0.35">
      <c r="A218" s="47">
        <v>2013</v>
      </c>
      <c r="B218" s="47" t="s">
        <v>293</v>
      </c>
      <c r="C218" s="48">
        <v>45634</v>
      </c>
      <c r="D218" s="48">
        <v>45632</v>
      </c>
      <c r="E218" s="47">
        <v>2</v>
      </c>
      <c r="F218" s="48">
        <v>45635</v>
      </c>
      <c r="G218" s="47" t="s">
        <v>1635</v>
      </c>
      <c r="H218" s="47" t="s">
        <v>1634</v>
      </c>
      <c r="I218" s="47">
        <v>0</v>
      </c>
      <c r="J218" s="47" t="s">
        <v>1642</v>
      </c>
      <c r="K218" s="47" t="s">
        <v>2233</v>
      </c>
      <c r="L218" s="47" t="s">
        <v>2232</v>
      </c>
      <c r="M218" s="47" t="s">
        <v>1599</v>
      </c>
      <c r="N218" s="47" t="s">
        <v>1630</v>
      </c>
    </row>
    <row r="219" spans="1:16" x14ac:dyDescent="0.35">
      <c r="A219" s="47">
        <v>2020</v>
      </c>
      <c r="B219" s="47" t="s">
        <v>306</v>
      </c>
      <c r="C219" s="48">
        <v>45300</v>
      </c>
      <c r="D219" s="48">
        <v>45300</v>
      </c>
      <c r="E219" s="47">
        <v>14</v>
      </c>
      <c r="F219" s="48">
        <v>45313</v>
      </c>
      <c r="G219" s="47" t="s">
        <v>1670</v>
      </c>
      <c r="H219" s="47" t="s">
        <v>1657</v>
      </c>
      <c r="I219" s="47">
        <v>0</v>
      </c>
      <c r="J219" s="47" t="s">
        <v>1642</v>
      </c>
      <c r="K219" s="47" t="s">
        <v>2230</v>
      </c>
      <c r="L219" s="47" t="s">
        <v>2231</v>
      </c>
      <c r="M219" s="47" t="s">
        <v>1599</v>
      </c>
      <c r="N219" s="47" t="s">
        <v>1668</v>
      </c>
      <c r="O219" s="47" t="s">
        <v>1667</v>
      </c>
      <c r="P219" s="47" t="s">
        <v>1652</v>
      </c>
    </row>
    <row r="220" spans="1:16" x14ac:dyDescent="0.35">
      <c r="A220" s="47">
        <v>2020</v>
      </c>
      <c r="B220" s="47" t="s">
        <v>306</v>
      </c>
      <c r="C220" s="48">
        <v>45297</v>
      </c>
      <c r="D220" s="48">
        <v>45297</v>
      </c>
      <c r="E220" s="47">
        <v>3</v>
      </c>
      <c r="F220" s="48">
        <v>45299</v>
      </c>
      <c r="G220" s="47" t="s">
        <v>1670</v>
      </c>
      <c r="H220" s="47" t="s">
        <v>1657</v>
      </c>
      <c r="I220" s="47">
        <v>0</v>
      </c>
      <c r="J220" s="47" t="s">
        <v>1633</v>
      </c>
      <c r="K220" s="47" t="s">
        <v>2231</v>
      </c>
      <c r="M220" s="47" t="s">
        <v>1599</v>
      </c>
      <c r="N220" s="47" t="s">
        <v>1668</v>
      </c>
      <c r="O220" s="47" t="s">
        <v>1667</v>
      </c>
      <c r="P220" s="47" t="s">
        <v>1652</v>
      </c>
    </row>
    <row r="221" spans="1:16" x14ac:dyDescent="0.35">
      <c r="A221" s="47">
        <v>2020</v>
      </c>
      <c r="B221" s="47" t="s">
        <v>306</v>
      </c>
      <c r="C221" s="48">
        <v>45314</v>
      </c>
      <c r="D221" s="48">
        <v>45314</v>
      </c>
      <c r="E221" s="47">
        <v>14</v>
      </c>
      <c r="F221" s="48">
        <v>45327</v>
      </c>
      <c r="G221" s="47" t="s">
        <v>1670</v>
      </c>
      <c r="H221" s="47" t="s">
        <v>1657</v>
      </c>
      <c r="I221" s="47">
        <v>0</v>
      </c>
      <c r="J221" s="47" t="s">
        <v>1642</v>
      </c>
      <c r="K221" s="47" t="s">
        <v>2229</v>
      </c>
      <c r="L221" s="47" t="s">
        <v>2230</v>
      </c>
      <c r="M221" s="47" t="s">
        <v>1599</v>
      </c>
      <c r="N221" s="47" t="s">
        <v>1668</v>
      </c>
      <c r="O221" s="47" t="s">
        <v>1667</v>
      </c>
      <c r="P221" s="47" t="s">
        <v>1652</v>
      </c>
    </row>
    <row r="222" spans="1:16" x14ac:dyDescent="0.35">
      <c r="A222" s="47">
        <v>2020</v>
      </c>
      <c r="B222" s="47" t="s">
        <v>306</v>
      </c>
      <c r="C222" s="48">
        <v>45328</v>
      </c>
      <c r="D222" s="48">
        <v>45328</v>
      </c>
      <c r="E222" s="47">
        <v>14</v>
      </c>
      <c r="F222" s="48">
        <v>45341</v>
      </c>
      <c r="G222" s="47" t="s">
        <v>1670</v>
      </c>
      <c r="H222" s="47" t="s">
        <v>1657</v>
      </c>
      <c r="I222" s="47">
        <v>0</v>
      </c>
      <c r="J222" s="47" t="s">
        <v>1642</v>
      </c>
      <c r="K222" s="47" t="s">
        <v>2228</v>
      </c>
      <c r="L222" s="47" t="s">
        <v>2229</v>
      </c>
      <c r="M222" s="47" t="s">
        <v>1599</v>
      </c>
      <c r="N222" s="47" t="s">
        <v>1668</v>
      </c>
      <c r="O222" s="47" t="s">
        <v>1667</v>
      </c>
      <c r="P222" s="47" t="s">
        <v>1652</v>
      </c>
    </row>
    <row r="223" spans="1:16" x14ac:dyDescent="0.35">
      <c r="A223" s="47">
        <v>2020</v>
      </c>
      <c r="B223" s="47" t="s">
        <v>306</v>
      </c>
      <c r="C223" s="48">
        <v>45342</v>
      </c>
      <c r="D223" s="48">
        <v>45342</v>
      </c>
      <c r="E223" s="47">
        <v>14</v>
      </c>
      <c r="F223" s="48">
        <v>45355</v>
      </c>
      <c r="G223" s="47" t="s">
        <v>1670</v>
      </c>
      <c r="H223" s="47" t="s">
        <v>1657</v>
      </c>
      <c r="I223" s="47">
        <v>0</v>
      </c>
      <c r="J223" s="47" t="s">
        <v>1642</v>
      </c>
      <c r="K223" s="47" t="s">
        <v>2227</v>
      </c>
      <c r="L223" s="47" t="s">
        <v>2228</v>
      </c>
      <c r="M223" s="47" t="s">
        <v>1599</v>
      </c>
      <c r="N223" s="47" t="s">
        <v>1668</v>
      </c>
      <c r="O223" s="47" t="s">
        <v>1667</v>
      </c>
      <c r="P223" s="47" t="s">
        <v>1652</v>
      </c>
    </row>
    <row r="224" spans="1:16" x14ac:dyDescent="0.35">
      <c r="A224" s="47">
        <v>2020</v>
      </c>
      <c r="B224" s="47" t="s">
        <v>306</v>
      </c>
      <c r="C224" s="48">
        <v>45356</v>
      </c>
      <c r="D224" s="48">
        <v>45356</v>
      </c>
      <c r="E224" s="47">
        <v>14</v>
      </c>
      <c r="F224" s="48">
        <v>45369</v>
      </c>
      <c r="G224" s="47" t="s">
        <v>1670</v>
      </c>
      <c r="H224" s="47" t="s">
        <v>1657</v>
      </c>
      <c r="I224" s="47">
        <v>0</v>
      </c>
      <c r="J224" s="47" t="s">
        <v>1642</v>
      </c>
      <c r="K224" s="47" t="s">
        <v>2224</v>
      </c>
      <c r="L224" s="47" t="s">
        <v>2227</v>
      </c>
      <c r="M224" s="47" t="s">
        <v>1599</v>
      </c>
      <c r="N224" s="47" t="s">
        <v>1668</v>
      </c>
      <c r="O224" s="47" t="s">
        <v>1667</v>
      </c>
      <c r="P224" s="47" t="s">
        <v>1652</v>
      </c>
    </row>
    <row r="225" spans="1:16" x14ac:dyDescent="0.35">
      <c r="A225" s="47">
        <v>2020</v>
      </c>
      <c r="B225" s="47" t="s">
        <v>306</v>
      </c>
      <c r="C225" s="48">
        <v>45398</v>
      </c>
      <c r="D225" s="48">
        <v>45398</v>
      </c>
      <c r="E225" s="47">
        <v>14</v>
      </c>
      <c r="F225" s="48">
        <v>45411</v>
      </c>
      <c r="G225" s="47" t="s">
        <v>1670</v>
      </c>
      <c r="H225" s="47" t="s">
        <v>1657</v>
      </c>
      <c r="I225" s="47">
        <v>0</v>
      </c>
      <c r="J225" s="47" t="s">
        <v>1642</v>
      </c>
      <c r="K225" s="47" t="s">
        <v>2220</v>
      </c>
      <c r="L225" s="47" t="s">
        <v>2226</v>
      </c>
      <c r="M225" s="47" t="s">
        <v>1599</v>
      </c>
      <c r="N225" s="47" t="s">
        <v>1668</v>
      </c>
      <c r="O225" s="47" t="s">
        <v>1667</v>
      </c>
      <c r="P225" s="47" t="s">
        <v>1652</v>
      </c>
    </row>
    <row r="226" spans="1:16" x14ac:dyDescent="0.35">
      <c r="A226" s="47">
        <v>2020</v>
      </c>
      <c r="B226" s="47" t="s">
        <v>306</v>
      </c>
      <c r="C226" s="48">
        <v>45384</v>
      </c>
      <c r="D226" s="48">
        <v>45384</v>
      </c>
      <c r="E226" s="47">
        <v>14</v>
      </c>
      <c r="F226" s="48">
        <v>45397</v>
      </c>
      <c r="G226" s="47" t="s">
        <v>1670</v>
      </c>
      <c r="H226" s="47" t="s">
        <v>1657</v>
      </c>
      <c r="I226" s="47">
        <v>0</v>
      </c>
      <c r="J226" s="47" t="s">
        <v>1642</v>
      </c>
      <c r="K226" s="47" t="s">
        <v>2226</v>
      </c>
      <c r="L226" s="47" t="s">
        <v>2225</v>
      </c>
      <c r="M226" s="47" t="s">
        <v>1599</v>
      </c>
      <c r="N226" s="47" t="s">
        <v>1668</v>
      </c>
      <c r="O226" s="47" t="s">
        <v>1667</v>
      </c>
      <c r="P226" s="47" t="s">
        <v>1652</v>
      </c>
    </row>
    <row r="227" spans="1:16" x14ac:dyDescent="0.35">
      <c r="A227" s="47">
        <v>2020</v>
      </c>
      <c r="B227" s="47" t="s">
        <v>306</v>
      </c>
      <c r="C227" s="48">
        <v>45370</v>
      </c>
      <c r="D227" s="48">
        <v>45370</v>
      </c>
      <c r="E227" s="47">
        <v>14</v>
      </c>
      <c r="F227" s="48">
        <v>45383</v>
      </c>
      <c r="G227" s="47" t="s">
        <v>1670</v>
      </c>
      <c r="H227" s="47" t="s">
        <v>1657</v>
      </c>
      <c r="I227" s="47">
        <v>0</v>
      </c>
      <c r="J227" s="47" t="s">
        <v>1642</v>
      </c>
      <c r="K227" s="47" t="s">
        <v>2225</v>
      </c>
      <c r="L227" s="47" t="s">
        <v>2224</v>
      </c>
      <c r="M227" s="47" t="s">
        <v>1599</v>
      </c>
      <c r="N227" s="47" t="s">
        <v>1668</v>
      </c>
      <c r="O227" s="47" t="s">
        <v>1667</v>
      </c>
      <c r="P227" s="47" t="s">
        <v>1652</v>
      </c>
    </row>
    <row r="228" spans="1:16" x14ac:dyDescent="0.35">
      <c r="A228" s="47">
        <v>2020</v>
      </c>
      <c r="B228" s="47" t="s">
        <v>306</v>
      </c>
      <c r="C228" s="48">
        <v>45481</v>
      </c>
      <c r="D228" s="48">
        <v>45481</v>
      </c>
      <c r="E228" s="47">
        <v>28</v>
      </c>
      <c r="F228" s="48">
        <v>45508</v>
      </c>
      <c r="G228" s="47" t="s">
        <v>1670</v>
      </c>
      <c r="H228" s="47" t="s">
        <v>1657</v>
      </c>
      <c r="I228" s="47">
        <v>0</v>
      </c>
      <c r="J228" s="47" t="s">
        <v>1642</v>
      </c>
      <c r="K228" s="47" t="s">
        <v>2223</v>
      </c>
      <c r="L228" s="47" t="s">
        <v>2222</v>
      </c>
      <c r="M228" s="47" t="s">
        <v>1599</v>
      </c>
      <c r="N228" s="47" t="s">
        <v>1668</v>
      </c>
      <c r="O228" s="47" t="s">
        <v>1667</v>
      </c>
      <c r="P228" s="47" t="s">
        <v>1652</v>
      </c>
    </row>
    <row r="229" spans="1:16" x14ac:dyDescent="0.35">
      <c r="A229" s="47">
        <v>2020</v>
      </c>
      <c r="B229" s="47" t="s">
        <v>306</v>
      </c>
      <c r="C229" s="48">
        <v>45440</v>
      </c>
      <c r="D229" s="48">
        <v>45440</v>
      </c>
      <c r="E229" s="47">
        <v>14</v>
      </c>
      <c r="F229" s="48">
        <v>45453</v>
      </c>
      <c r="G229" s="47" t="s">
        <v>1670</v>
      </c>
      <c r="H229" s="47" t="s">
        <v>1657</v>
      </c>
      <c r="I229" s="47">
        <v>0</v>
      </c>
      <c r="J229" s="47" t="s">
        <v>1642</v>
      </c>
      <c r="K229" s="47" t="s">
        <v>2221</v>
      </c>
      <c r="L229" s="47" t="s">
        <v>2219</v>
      </c>
      <c r="M229" s="47" t="s">
        <v>1599</v>
      </c>
      <c r="N229" s="47" t="s">
        <v>1668</v>
      </c>
      <c r="O229" s="47" t="s">
        <v>1667</v>
      </c>
      <c r="P229" s="47" t="s">
        <v>1652</v>
      </c>
    </row>
    <row r="230" spans="1:16" x14ac:dyDescent="0.35">
      <c r="A230" s="47">
        <v>2020</v>
      </c>
      <c r="B230" s="47" t="s">
        <v>306</v>
      </c>
      <c r="C230" s="48">
        <v>45454</v>
      </c>
      <c r="D230" s="48">
        <v>45454</v>
      </c>
      <c r="E230" s="47">
        <v>27</v>
      </c>
      <c r="F230" s="48">
        <v>45480</v>
      </c>
      <c r="G230" s="47" t="s">
        <v>1670</v>
      </c>
      <c r="H230" s="47" t="s">
        <v>1657</v>
      </c>
      <c r="I230" s="47">
        <v>0</v>
      </c>
      <c r="J230" s="47" t="s">
        <v>1642</v>
      </c>
      <c r="K230" s="47" t="s">
        <v>2222</v>
      </c>
      <c r="L230" s="47" t="s">
        <v>2221</v>
      </c>
      <c r="M230" s="47" t="s">
        <v>1599</v>
      </c>
      <c r="N230" s="47" t="s">
        <v>1668</v>
      </c>
      <c r="O230" s="47" t="s">
        <v>1667</v>
      </c>
      <c r="P230" s="47" t="s">
        <v>1652</v>
      </c>
    </row>
    <row r="231" spans="1:16" x14ac:dyDescent="0.35">
      <c r="A231" s="47">
        <v>2020</v>
      </c>
      <c r="B231" s="47" t="s">
        <v>306</v>
      </c>
      <c r="C231" s="48">
        <v>45412</v>
      </c>
      <c r="D231" s="48">
        <v>45412</v>
      </c>
      <c r="E231" s="47">
        <v>14</v>
      </c>
      <c r="F231" s="48">
        <v>45425</v>
      </c>
      <c r="G231" s="47" t="s">
        <v>1670</v>
      </c>
      <c r="H231" s="47" t="s">
        <v>1657</v>
      </c>
      <c r="I231" s="47">
        <v>0</v>
      </c>
      <c r="J231" s="47" t="s">
        <v>1642</v>
      </c>
      <c r="K231" s="47" t="s">
        <v>2218</v>
      </c>
      <c r="L231" s="47" t="s">
        <v>2220</v>
      </c>
      <c r="M231" s="47" t="s">
        <v>1599</v>
      </c>
      <c r="N231" s="47" t="s">
        <v>1668</v>
      </c>
      <c r="O231" s="47" t="s">
        <v>1667</v>
      </c>
      <c r="P231" s="47" t="s">
        <v>1652</v>
      </c>
    </row>
    <row r="232" spans="1:16" x14ac:dyDescent="0.35">
      <c r="A232" s="47">
        <v>2020</v>
      </c>
      <c r="B232" s="47" t="s">
        <v>306</v>
      </c>
      <c r="C232" s="48">
        <v>45426</v>
      </c>
      <c r="D232" s="48">
        <v>45426</v>
      </c>
      <c r="E232" s="47">
        <v>14</v>
      </c>
      <c r="F232" s="48">
        <v>45439</v>
      </c>
      <c r="G232" s="47" t="s">
        <v>1670</v>
      </c>
      <c r="H232" s="47" t="s">
        <v>1657</v>
      </c>
      <c r="I232" s="47">
        <v>0</v>
      </c>
      <c r="J232" s="47" t="s">
        <v>1642</v>
      </c>
      <c r="K232" s="47" t="s">
        <v>2219</v>
      </c>
      <c r="L232" s="47" t="s">
        <v>2218</v>
      </c>
      <c r="M232" s="47" t="s">
        <v>1599</v>
      </c>
      <c r="N232" s="47" t="s">
        <v>1668</v>
      </c>
      <c r="O232" s="47" t="s">
        <v>1667</v>
      </c>
      <c r="P232" s="47" t="s">
        <v>1652</v>
      </c>
    </row>
    <row r="233" spans="1:16" x14ac:dyDescent="0.35">
      <c r="A233" s="47">
        <v>2026</v>
      </c>
      <c r="B233" s="47" t="s">
        <v>314</v>
      </c>
      <c r="C233" s="48">
        <v>45414</v>
      </c>
      <c r="D233" s="48">
        <v>45409</v>
      </c>
      <c r="E233" s="47">
        <v>1</v>
      </c>
      <c r="F233" s="48">
        <v>45414</v>
      </c>
      <c r="G233" s="47" t="s">
        <v>1635</v>
      </c>
      <c r="H233" s="47" t="s">
        <v>1634</v>
      </c>
      <c r="I233" s="47">
        <v>0</v>
      </c>
      <c r="J233" s="47" t="s">
        <v>1633</v>
      </c>
      <c r="K233" s="47" t="s">
        <v>2217</v>
      </c>
      <c r="M233" s="47" t="s">
        <v>1599</v>
      </c>
      <c r="N233" s="47" t="s">
        <v>1630</v>
      </c>
    </row>
    <row r="234" spans="1:16" x14ac:dyDescent="0.35">
      <c r="A234" s="47">
        <v>2031</v>
      </c>
      <c r="B234" s="47" t="s">
        <v>319</v>
      </c>
      <c r="C234" s="48">
        <v>45429</v>
      </c>
      <c r="D234" s="48">
        <v>45421</v>
      </c>
      <c r="E234" s="47">
        <v>7</v>
      </c>
      <c r="F234" s="48">
        <v>45435</v>
      </c>
      <c r="G234" s="47" t="s">
        <v>1635</v>
      </c>
      <c r="H234" s="47" t="s">
        <v>1634</v>
      </c>
      <c r="I234" s="47">
        <v>0</v>
      </c>
      <c r="J234" s="47" t="s">
        <v>1642</v>
      </c>
      <c r="K234" s="47" t="s">
        <v>2216</v>
      </c>
      <c r="L234" s="47" t="s">
        <v>2215</v>
      </c>
      <c r="M234" s="47" t="s">
        <v>1599</v>
      </c>
      <c r="N234" s="47" t="s">
        <v>1630</v>
      </c>
    </row>
    <row r="235" spans="1:16" x14ac:dyDescent="0.35">
      <c r="A235" s="47">
        <v>2031</v>
      </c>
      <c r="B235" s="47" t="s">
        <v>319</v>
      </c>
      <c r="C235" s="48">
        <v>45436</v>
      </c>
      <c r="D235" s="48">
        <v>45428</v>
      </c>
      <c r="E235" s="47">
        <v>5</v>
      </c>
      <c r="F235" s="48">
        <v>45440</v>
      </c>
      <c r="G235" s="47" t="s">
        <v>1635</v>
      </c>
      <c r="H235" s="47" t="s">
        <v>1634</v>
      </c>
      <c r="I235" s="47">
        <v>0</v>
      </c>
      <c r="J235" s="47" t="s">
        <v>1642</v>
      </c>
      <c r="K235" s="47" t="s">
        <v>2212</v>
      </c>
      <c r="L235" s="47" t="s">
        <v>2216</v>
      </c>
      <c r="M235" s="47" t="s">
        <v>1599</v>
      </c>
      <c r="N235" s="47" t="s">
        <v>1630</v>
      </c>
    </row>
    <row r="236" spans="1:16" x14ac:dyDescent="0.35">
      <c r="A236" s="47">
        <v>2031</v>
      </c>
      <c r="B236" s="47" t="s">
        <v>319</v>
      </c>
      <c r="C236" s="48">
        <v>45413</v>
      </c>
      <c r="D236" s="48">
        <v>45405</v>
      </c>
      <c r="E236" s="47">
        <v>9</v>
      </c>
      <c r="F236" s="48">
        <v>45421</v>
      </c>
      <c r="G236" s="47" t="s">
        <v>1635</v>
      </c>
      <c r="H236" s="47" t="s">
        <v>1634</v>
      </c>
      <c r="I236" s="47">
        <v>0</v>
      </c>
      <c r="J236" s="47" t="s">
        <v>1633</v>
      </c>
      <c r="K236" s="47" t="s">
        <v>2214</v>
      </c>
      <c r="M236" s="47" t="s">
        <v>1599</v>
      </c>
      <c r="N236" s="47" t="s">
        <v>1630</v>
      </c>
    </row>
    <row r="237" spans="1:16" x14ac:dyDescent="0.35">
      <c r="A237" s="47">
        <v>2031</v>
      </c>
      <c r="B237" s="47" t="s">
        <v>319</v>
      </c>
      <c r="C237" s="48">
        <v>45422</v>
      </c>
      <c r="D237" s="48">
        <v>45414</v>
      </c>
      <c r="E237" s="47">
        <v>7</v>
      </c>
      <c r="F237" s="48">
        <v>45428</v>
      </c>
      <c r="G237" s="47" t="s">
        <v>1635</v>
      </c>
      <c r="H237" s="47" t="s">
        <v>1634</v>
      </c>
      <c r="I237" s="47">
        <v>0</v>
      </c>
      <c r="J237" s="47" t="s">
        <v>1642</v>
      </c>
      <c r="K237" s="47" t="s">
        <v>2215</v>
      </c>
      <c r="L237" s="47" t="s">
        <v>2214</v>
      </c>
      <c r="M237" s="47" t="s">
        <v>1599</v>
      </c>
      <c r="N237" s="47" t="s">
        <v>1630</v>
      </c>
    </row>
    <row r="238" spans="1:16" x14ac:dyDescent="0.35">
      <c r="A238" s="47">
        <v>2031</v>
      </c>
      <c r="B238" s="47" t="s">
        <v>319</v>
      </c>
      <c r="C238" s="48">
        <v>45441</v>
      </c>
      <c r="D238" s="48">
        <v>45433</v>
      </c>
      <c r="E238" s="47">
        <v>14</v>
      </c>
      <c r="F238" s="48">
        <v>45454</v>
      </c>
      <c r="G238" s="47" t="s">
        <v>1635</v>
      </c>
      <c r="H238" s="47" t="s">
        <v>1634</v>
      </c>
      <c r="I238" s="47">
        <v>0</v>
      </c>
      <c r="J238" s="47" t="s">
        <v>1642</v>
      </c>
      <c r="K238" s="47" t="s">
        <v>2213</v>
      </c>
      <c r="L238" s="47" t="s">
        <v>2212</v>
      </c>
      <c r="M238" s="47" t="s">
        <v>1599</v>
      </c>
      <c r="N238" s="47" t="s">
        <v>1630</v>
      </c>
    </row>
    <row r="239" spans="1:16" x14ac:dyDescent="0.35">
      <c r="A239" s="47">
        <v>2031</v>
      </c>
      <c r="B239" s="47" t="s">
        <v>319</v>
      </c>
      <c r="C239" s="48">
        <v>45356</v>
      </c>
      <c r="D239" s="48">
        <v>45356</v>
      </c>
      <c r="E239" s="47">
        <v>3</v>
      </c>
      <c r="F239" s="48">
        <v>45358</v>
      </c>
      <c r="G239" s="47" t="s">
        <v>1635</v>
      </c>
      <c r="H239" s="47" t="s">
        <v>1634</v>
      </c>
      <c r="I239" s="47">
        <v>0</v>
      </c>
      <c r="J239" s="47" t="s">
        <v>1633</v>
      </c>
      <c r="K239" s="47" t="s">
        <v>2210</v>
      </c>
      <c r="M239" s="47" t="s">
        <v>1599</v>
      </c>
      <c r="N239" s="47" t="s">
        <v>1630</v>
      </c>
    </row>
    <row r="240" spans="1:16" x14ac:dyDescent="0.35">
      <c r="A240" s="47">
        <v>2031</v>
      </c>
      <c r="B240" s="47" t="s">
        <v>319</v>
      </c>
      <c r="C240" s="48">
        <v>45359</v>
      </c>
      <c r="D240" s="48">
        <v>45359</v>
      </c>
      <c r="E240" s="47">
        <v>5</v>
      </c>
      <c r="F240" s="48">
        <v>45363</v>
      </c>
      <c r="G240" s="47" t="s">
        <v>1635</v>
      </c>
      <c r="H240" s="47" t="s">
        <v>1634</v>
      </c>
      <c r="I240" s="47">
        <v>0</v>
      </c>
      <c r="J240" s="47" t="s">
        <v>1642</v>
      </c>
      <c r="K240" s="47" t="s">
        <v>2211</v>
      </c>
      <c r="L240" s="47" t="s">
        <v>2210</v>
      </c>
      <c r="M240" s="47" t="s">
        <v>1599</v>
      </c>
      <c r="N240" s="47" t="s">
        <v>1630</v>
      </c>
    </row>
    <row r="241" spans="1:16" x14ac:dyDescent="0.35">
      <c r="A241" s="47">
        <v>2034</v>
      </c>
      <c r="B241" s="47" t="s">
        <v>321</v>
      </c>
      <c r="C241" s="48">
        <v>45352</v>
      </c>
      <c r="D241" s="48">
        <v>45345</v>
      </c>
      <c r="E241" s="47">
        <v>28</v>
      </c>
      <c r="F241" s="48">
        <v>45379</v>
      </c>
      <c r="G241" s="47" t="s">
        <v>1670</v>
      </c>
      <c r="H241" s="47" t="s">
        <v>1657</v>
      </c>
      <c r="I241" s="47">
        <v>0</v>
      </c>
      <c r="J241" s="47" t="s">
        <v>1633</v>
      </c>
      <c r="K241" s="47" t="s">
        <v>2209</v>
      </c>
      <c r="M241" s="47" t="s">
        <v>1599</v>
      </c>
      <c r="N241" s="47" t="s">
        <v>1668</v>
      </c>
      <c r="O241" s="47" t="s">
        <v>1667</v>
      </c>
      <c r="P241" s="47" t="s">
        <v>1652</v>
      </c>
    </row>
    <row r="242" spans="1:16" x14ac:dyDescent="0.35">
      <c r="A242" s="47">
        <v>2034</v>
      </c>
      <c r="B242" s="47" t="s">
        <v>321</v>
      </c>
      <c r="C242" s="48">
        <v>45383</v>
      </c>
      <c r="D242" s="48">
        <v>45373</v>
      </c>
      <c r="E242" s="47">
        <v>28</v>
      </c>
      <c r="F242" s="48">
        <v>45410</v>
      </c>
      <c r="G242" s="47" t="s">
        <v>1670</v>
      </c>
      <c r="H242" s="47" t="s">
        <v>1657</v>
      </c>
      <c r="I242" s="47">
        <v>0</v>
      </c>
      <c r="J242" s="47" t="s">
        <v>1642</v>
      </c>
      <c r="K242" s="47" t="s">
        <v>2208</v>
      </c>
      <c r="L242" s="47" t="s">
        <v>2209</v>
      </c>
      <c r="M242" s="47" t="s">
        <v>1599</v>
      </c>
      <c r="N242" s="47" t="s">
        <v>1668</v>
      </c>
      <c r="O242" s="47" t="s">
        <v>1667</v>
      </c>
      <c r="P242" s="47" t="s">
        <v>1652</v>
      </c>
    </row>
    <row r="243" spans="1:16" x14ac:dyDescent="0.35">
      <c r="A243" s="47">
        <v>2034</v>
      </c>
      <c r="B243" s="47" t="s">
        <v>321</v>
      </c>
      <c r="C243" s="48">
        <v>45411</v>
      </c>
      <c r="D243" s="48">
        <v>45401</v>
      </c>
      <c r="E243" s="47">
        <v>14</v>
      </c>
      <c r="F243" s="48">
        <v>45424</v>
      </c>
      <c r="G243" s="47" t="s">
        <v>1670</v>
      </c>
      <c r="H243" s="47" t="s">
        <v>1657</v>
      </c>
      <c r="I243" s="47">
        <v>0</v>
      </c>
      <c r="J243" s="47" t="s">
        <v>1642</v>
      </c>
      <c r="K243" s="47" t="s">
        <v>2205</v>
      </c>
      <c r="L243" s="47" t="s">
        <v>2208</v>
      </c>
      <c r="M243" s="47" t="s">
        <v>1599</v>
      </c>
      <c r="N243" s="47" t="s">
        <v>1668</v>
      </c>
      <c r="O243" s="47" t="s">
        <v>1667</v>
      </c>
      <c r="P243" s="47" t="s">
        <v>1652</v>
      </c>
    </row>
    <row r="244" spans="1:16" x14ac:dyDescent="0.35">
      <c r="A244" s="47">
        <v>2034</v>
      </c>
      <c r="B244" s="47" t="s">
        <v>321</v>
      </c>
      <c r="C244" s="48">
        <v>45449</v>
      </c>
      <c r="D244" s="48">
        <v>45439</v>
      </c>
      <c r="E244" s="47">
        <v>28</v>
      </c>
      <c r="F244" s="48">
        <v>45476</v>
      </c>
      <c r="G244" s="47" t="s">
        <v>1670</v>
      </c>
      <c r="H244" s="47" t="s">
        <v>1657</v>
      </c>
      <c r="I244" s="47">
        <v>0</v>
      </c>
      <c r="J244" s="47" t="s">
        <v>1642</v>
      </c>
      <c r="K244" s="47" t="s">
        <v>2206</v>
      </c>
      <c r="L244" s="47" t="s">
        <v>2204</v>
      </c>
      <c r="M244" s="47" t="s">
        <v>1599</v>
      </c>
      <c r="N244" s="47" t="s">
        <v>1668</v>
      </c>
      <c r="O244" s="47" t="s">
        <v>1667</v>
      </c>
      <c r="P244" s="47" t="s">
        <v>1652</v>
      </c>
    </row>
    <row r="245" spans="1:16" x14ac:dyDescent="0.35">
      <c r="A245" s="47">
        <v>2034</v>
      </c>
      <c r="B245" s="47" t="s">
        <v>321</v>
      </c>
      <c r="C245" s="48">
        <v>45477</v>
      </c>
      <c r="D245" s="48">
        <v>45467</v>
      </c>
      <c r="E245" s="47">
        <v>28</v>
      </c>
      <c r="F245" s="48">
        <v>45504</v>
      </c>
      <c r="G245" s="47" t="s">
        <v>1670</v>
      </c>
      <c r="H245" s="47" t="s">
        <v>1657</v>
      </c>
      <c r="I245" s="47">
        <v>0</v>
      </c>
      <c r="J245" s="47" t="s">
        <v>1642</v>
      </c>
      <c r="K245" s="47" t="s">
        <v>2207</v>
      </c>
      <c r="L245" s="47" t="s">
        <v>2206</v>
      </c>
      <c r="M245" s="47" t="s">
        <v>1599</v>
      </c>
      <c r="N245" s="47" t="s">
        <v>1668</v>
      </c>
      <c r="O245" s="47" t="s">
        <v>1667</v>
      </c>
      <c r="P245" s="47" t="s">
        <v>1652</v>
      </c>
    </row>
    <row r="246" spans="1:16" x14ac:dyDescent="0.35">
      <c r="A246" s="47">
        <v>2034</v>
      </c>
      <c r="B246" s="47" t="s">
        <v>321</v>
      </c>
      <c r="C246" s="48">
        <v>45425</v>
      </c>
      <c r="D246" s="48">
        <v>45415</v>
      </c>
      <c r="E246" s="47">
        <v>14</v>
      </c>
      <c r="F246" s="48">
        <v>45438</v>
      </c>
      <c r="G246" s="47" t="s">
        <v>1670</v>
      </c>
      <c r="H246" s="47" t="s">
        <v>1657</v>
      </c>
      <c r="I246" s="47">
        <v>0</v>
      </c>
      <c r="J246" s="47" t="s">
        <v>1642</v>
      </c>
      <c r="K246" s="47" t="s">
        <v>2203</v>
      </c>
      <c r="L246" s="47" t="s">
        <v>2205</v>
      </c>
      <c r="M246" s="47" t="s">
        <v>1599</v>
      </c>
      <c r="N246" s="47" t="s">
        <v>1668</v>
      </c>
      <c r="O246" s="47" t="s">
        <v>1667</v>
      </c>
      <c r="P246" s="47" t="s">
        <v>1652</v>
      </c>
    </row>
    <row r="247" spans="1:16" x14ac:dyDescent="0.35">
      <c r="A247" s="47">
        <v>2034</v>
      </c>
      <c r="B247" s="47" t="s">
        <v>321</v>
      </c>
      <c r="C247" s="48">
        <v>45439</v>
      </c>
      <c r="D247" s="48">
        <v>45429</v>
      </c>
      <c r="E247" s="47">
        <v>10</v>
      </c>
      <c r="F247" s="48">
        <v>45448</v>
      </c>
      <c r="G247" s="47" t="s">
        <v>1670</v>
      </c>
      <c r="H247" s="47" t="s">
        <v>1657</v>
      </c>
      <c r="I247" s="47">
        <v>0</v>
      </c>
      <c r="J247" s="47" t="s">
        <v>1642</v>
      </c>
      <c r="K247" s="47" t="s">
        <v>2204</v>
      </c>
      <c r="L247" s="47" t="s">
        <v>2203</v>
      </c>
      <c r="M247" s="47" t="s">
        <v>1599</v>
      </c>
      <c r="N247" s="47" t="s">
        <v>1668</v>
      </c>
      <c r="O247" s="47" t="s">
        <v>1667</v>
      </c>
      <c r="P247" s="47" t="s">
        <v>1652</v>
      </c>
    </row>
    <row r="248" spans="1:16" x14ac:dyDescent="0.35">
      <c r="A248" s="47">
        <v>2034</v>
      </c>
      <c r="B248" s="47" t="s">
        <v>321</v>
      </c>
      <c r="C248" s="48">
        <v>45505</v>
      </c>
      <c r="D248" s="48">
        <v>45495</v>
      </c>
      <c r="E248" s="47">
        <v>8</v>
      </c>
      <c r="F248" s="48">
        <v>45512</v>
      </c>
      <c r="G248" s="47" t="s">
        <v>1670</v>
      </c>
      <c r="H248" s="47" t="s">
        <v>1657</v>
      </c>
      <c r="I248" s="47">
        <v>0</v>
      </c>
      <c r="J248" s="47" t="s">
        <v>1642</v>
      </c>
      <c r="K248" s="47" t="s">
        <v>2201</v>
      </c>
      <c r="L248" s="47" t="s">
        <v>2202</v>
      </c>
      <c r="M248" s="47" t="s">
        <v>1599</v>
      </c>
      <c r="N248" s="47" t="s">
        <v>1668</v>
      </c>
      <c r="O248" s="47" t="s">
        <v>1667</v>
      </c>
      <c r="P248" s="47" t="s">
        <v>1652</v>
      </c>
    </row>
    <row r="249" spans="1:16" x14ac:dyDescent="0.35">
      <c r="A249" s="47">
        <v>2034</v>
      </c>
      <c r="B249" s="47" t="s">
        <v>321</v>
      </c>
      <c r="C249" s="48">
        <v>45513</v>
      </c>
      <c r="D249" s="48">
        <v>45503</v>
      </c>
      <c r="E249" s="47">
        <v>14</v>
      </c>
      <c r="F249" s="48">
        <v>45526</v>
      </c>
      <c r="G249" s="47" t="s">
        <v>1670</v>
      </c>
      <c r="H249" s="47" t="s">
        <v>1657</v>
      </c>
      <c r="I249" s="47">
        <v>0</v>
      </c>
      <c r="J249" s="47" t="s">
        <v>1642</v>
      </c>
      <c r="K249" s="47" t="s">
        <v>2199</v>
      </c>
      <c r="L249" s="47" t="s">
        <v>2201</v>
      </c>
      <c r="M249" s="47" t="s">
        <v>1599</v>
      </c>
      <c r="N249" s="47" t="s">
        <v>1668</v>
      </c>
      <c r="O249" s="47" t="s">
        <v>1667</v>
      </c>
      <c r="P249" s="47" t="s">
        <v>1652</v>
      </c>
    </row>
    <row r="250" spans="1:16" x14ac:dyDescent="0.35">
      <c r="A250" s="47">
        <v>2034</v>
      </c>
      <c r="B250" s="47" t="s">
        <v>321</v>
      </c>
      <c r="C250" s="48">
        <v>45541</v>
      </c>
      <c r="D250" s="48">
        <v>45531</v>
      </c>
      <c r="E250" s="47">
        <v>13</v>
      </c>
      <c r="F250" s="48">
        <v>45553</v>
      </c>
      <c r="G250" s="47" t="s">
        <v>1670</v>
      </c>
      <c r="H250" s="47" t="s">
        <v>1657</v>
      </c>
      <c r="I250" s="47">
        <v>0</v>
      </c>
      <c r="J250" s="47" t="s">
        <v>1642</v>
      </c>
      <c r="K250" s="47" t="s">
        <v>2198</v>
      </c>
      <c r="L250" s="47" t="s">
        <v>2200</v>
      </c>
      <c r="M250" s="47" t="s">
        <v>1599</v>
      </c>
      <c r="N250" s="47" t="s">
        <v>1668</v>
      </c>
      <c r="O250" s="47" t="s">
        <v>1667</v>
      </c>
      <c r="P250" s="47" t="s">
        <v>1652</v>
      </c>
    </row>
    <row r="251" spans="1:16" x14ac:dyDescent="0.35">
      <c r="A251" s="47">
        <v>2034</v>
      </c>
      <c r="B251" s="47" t="s">
        <v>321</v>
      </c>
      <c r="C251" s="48">
        <v>45527</v>
      </c>
      <c r="D251" s="48">
        <v>45517</v>
      </c>
      <c r="E251" s="47">
        <v>14</v>
      </c>
      <c r="F251" s="48">
        <v>45540</v>
      </c>
      <c r="G251" s="47" t="s">
        <v>1670</v>
      </c>
      <c r="H251" s="47" t="s">
        <v>1657</v>
      </c>
      <c r="I251" s="47">
        <v>0</v>
      </c>
      <c r="J251" s="47" t="s">
        <v>1642</v>
      </c>
      <c r="K251" s="47" t="s">
        <v>2200</v>
      </c>
      <c r="L251" s="47" t="s">
        <v>2199</v>
      </c>
      <c r="M251" s="47" t="s">
        <v>1599</v>
      </c>
      <c r="N251" s="47" t="s">
        <v>1668</v>
      </c>
      <c r="O251" s="47" t="s">
        <v>1667</v>
      </c>
      <c r="P251" s="47" t="s">
        <v>1652</v>
      </c>
    </row>
    <row r="252" spans="1:16" x14ac:dyDescent="0.35">
      <c r="A252" s="47">
        <v>2034</v>
      </c>
      <c r="B252" s="47" t="s">
        <v>321</v>
      </c>
      <c r="C252" s="48">
        <v>45554</v>
      </c>
      <c r="D252" s="48">
        <v>45544</v>
      </c>
      <c r="E252" s="47">
        <v>28</v>
      </c>
      <c r="F252" s="48">
        <v>45581</v>
      </c>
      <c r="G252" s="47" t="s">
        <v>1670</v>
      </c>
      <c r="H252" s="47" t="s">
        <v>1657</v>
      </c>
      <c r="I252" s="47">
        <v>0</v>
      </c>
      <c r="J252" s="47" t="s">
        <v>1642</v>
      </c>
      <c r="K252" s="47" t="s">
        <v>2196</v>
      </c>
      <c r="L252" s="47" t="s">
        <v>2198</v>
      </c>
      <c r="M252" s="47" t="s">
        <v>1599</v>
      </c>
      <c r="N252" s="47" t="s">
        <v>1668</v>
      </c>
      <c r="O252" s="47" t="s">
        <v>1667</v>
      </c>
      <c r="P252" s="47" t="s">
        <v>1652</v>
      </c>
    </row>
    <row r="253" spans="1:16" x14ac:dyDescent="0.35">
      <c r="A253" s="47">
        <v>2034</v>
      </c>
      <c r="B253" s="47" t="s">
        <v>321</v>
      </c>
      <c r="C253" s="48">
        <v>45582</v>
      </c>
      <c r="D253" s="48">
        <v>45572</v>
      </c>
      <c r="E253" s="47">
        <v>6</v>
      </c>
      <c r="F253" s="48">
        <v>45587</v>
      </c>
      <c r="G253" s="47" t="s">
        <v>1670</v>
      </c>
      <c r="H253" s="47" t="s">
        <v>1657</v>
      </c>
      <c r="I253" s="47">
        <v>0</v>
      </c>
      <c r="J253" s="47" t="s">
        <v>1642</v>
      </c>
      <c r="K253" s="47" t="s">
        <v>2197</v>
      </c>
      <c r="L253" s="47" t="s">
        <v>2196</v>
      </c>
      <c r="M253" s="47" t="s">
        <v>1599</v>
      </c>
      <c r="N253" s="47" t="s">
        <v>1668</v>
      </c>
      <c r="O253" s="47" t="s">
        <v>1667</v>
      </c>
      <c r="P253" s="47" t="s">
        <v>1652</v>
      </c>
    </row>
    <row r="254" spans="1:16" x14ac:dyDescent="0.35">
      <c r="A254" s="47">
        <v>2040</v>
      </c>
      <c r="B254" s="47" t="s">
        <v>328</v>
      </c>
      <c r="C254" s="48">
        <v>45373</v>
      </c>
      <c r="D254" s="48">
        <v>45373</v>
      </c>
      <c r="E254" s="47">
        <v>7</v>
      </c>
      <c r="F254" s="48">
        <v>45379</v>
      </c>
      <c r="G254" s="47" t="s">
        <v>1635</v>
      </c>
      <c r="H254" s="47" t="s">
        <v>1634</v>
      </c>
      <c r="I254" s="47">
        <v>0</v>
      </c>
      <c r="J254" s="47" t="s">
        <v>1633</v>
      </c>
      <c r="K254" s="47" t="s">
        <v>2195</v>
      </c>
      <c r="M254" s="47" t="s">
        <v>1599</v>
      </c>
      <c r="N254" s="47" t="s">
        <v>1630</v>
      </c>
    </row>
    <row r="255" spans="1:16" x14ac:dyDescent="0.35">
      <c r="A255" s="47">
        <v>2047</v>
      </c>
      <c r="B255" s="47" t="s">
        <v>335</v>
      </c>
      <c r="C255" s="48">
        <v>45302</v>
      </c>
      <c r="D255" s="48">
        <v>45302</v>
      </c>
      <c r="E255" s="47">
        <v>4</v>
      </c>
      <c r="F255" s="48">
        <v>45305</v>
      </c>
      <c r="G255" s="47" t="s">
        <v>1635</v>
      </c>
      <c r="H255" s="47" t="s">
        <v>1634</v>
      </c>
      <c r="I255" s="47">
        <v>0</v>
      </c>
      <c r="J255" s="47" t="s">
        <v>1642</v>
      </c>
      <c r="K255" s="47" t="s">
        <v>2194</v>
      </c>
      <c r="L255" s="47" t="s">
        <v>2193</v>
      </c>
      <c r="M255" s="47" t="s">
        <v>1599</v>
      </c>
      <c r="N255" s="47" t="s">
        <v>1630</v>
      </c>
    </row>
    <row r="256" spans="1:16" x14ac:dyDescent="0.35">
      <c r="A256" s="47">
        <v>2047</v>
      </c>
      <c r="B256" s="47" t="s">
        <v>335</v>
      </c>
      <c r="C256" s="48">
        <v>45299</v>
      </c>
      <c r="D256" s="48">
        <v>45299</v>
      </c>
      <c r="E256" s="47">
        <v>3</v>
      </c>
      <c r="F256" s="48">
        <v>45301</v>
      </c>
      <c r="G256" s="47" t="s">
        <v>1635</v>
      </c>
      <c r="H256" s="47" t="s">
        <v>1634</v>
      </c>
      <c r="I256" s="47">
        <v>0</v>
      </c>
      <c r="J256" s="47" t="s">
        <v>1633</v>
      </c>
      <c r="K256" s="47" t="s">
        <v>2193</v>
      </c>
      <c r="M256" s="47" t="s">
        <v>1599</v>
      </c>
      <c r="N256" s="47" t="s">
        <v>1630</v>
      </c>
    </row>
    <row r="257" spans="1:14" x14ac:dyDescent="0.35">
      <c r="A257" s="47">
        <v>2055</v>
      </c>
      <c r="B257" s="47" t="s">
        <v>345</v>
      </c>
      <c r="C257" s="48">
        <v>45370</v>
      </c>
      <c r="D257" s="48">
        <v>45370</v>
      </c>
      <c r="E257" s="47">
        <v>3</v>
      </c>
      <c r="F257" s="48">
        <v>45372</v>
      </c>
      <c r="G257" s="47" t="s">
        <v>1635</v>
      </c>
      <c r="H257" s="47" t="s">
        <v>1634</v>
      </c>
      <c r="I257" s="47">
        <v>0</v>
      </c>
      <c r="J257" s="47" t="s">
        <v>1633</v>
      </c>
      <c r="K257" s="47" t="s">
        <v>2192</v>
      </c>
      <c r="M257" s="47" t="s">
        <v>1599</v>
      </c>
      <c r="N257" s="47" t="s">
        <v>1630</v>
      </c>
    </row>
    <row r="258" spans="1:14" x14ac:dyDescent="0.35">
      <c r="A258" s="47">
        <v>2055</v>
      </c>
      <c r="B258" s="47" t="s">
        <v>345</v>
      </c>
      <c r="C258" s="48">
        <v>45538</v>
      </c>
      <c r="D258" s="48">
        <v>45538</v>
      </c>
      <c r="E258" s="47">
        <v>3</v>
      </c>
      <c r="F258" s="48">
        <v>45540</v>
      </c>
      <c r="G258" s="47" t="s">
        <v>1635</v>
      </c>
      <c r="H258" s="47" t="s">
        <v>1634</v>
      </c>
      <c r="I258" s="47">
        <v>0</v>
      </c>
      <c r="J258" s="47" t="s">
        <v>1633</v>
      </c>
      <c r="K258" s="47" t="s">
        <v>2191</v>
      </c>
      <c r="M258" s="47" t="s">
        <v>1599</v>
      </c>
      <c r="N258" s="47" t="s">
        <v>1630</v>
      </c>
    </row>
    <row r="259" spans="1:14" x14ac:dyDescent="0.35">
      <c r="A259" s="47">
        <v>2055</v>
      </c>
      <c r="B259" s="47" t="s">
        <v>345</v>
      </c>
      <c r="C259" s="48">
        <v>45572</v>
      </c>
      <c r="D259" s="48">
        <v>45572</v>
      </c>
      <c r="E259" s="47">
        <v>3</v>
      </c>
      <c r="F259" s="48">
        <v>45574</v>
      </c>
      <c r="G259" s="47" t="s">
        <v>1635</v>
      </c>
      <c r="H259" s="47" t="s">
        <v>1634</v>
      </c>
      <c r="I259" s="47">
        <v>0</v>
      </c>
      <c r="J259" s="47" t="s">
        <v>1633</v>
      </c>
      <c r="K259" s="47" t="s">
        <v>2190</v>
      </c>
      <c r="M259" s="47" t="s">
        <v>1599</v>
      </c>
      <c r="N259" s="47" t="s">
        <v>1630</v>
      </c>
    </row>
    <row r="260" spans="1:14" x14ac:dyDescent="0.35">
      <c r="A260" s="47">
        <v>2055</v>
      </c>
      <c r="B260" s="47" t="s">
        <v>345</v>
      </c>
      <c r="C260" s="48">
        <v>45587</v>
      </c>
      <c r="D260" s="48">
        <v>45587</v>
      </c>
      <c r="E260" s="47">
        <v>7</v>
      </c>
      <c r="F260" s="48">
        <v>45593</v>
      </c>
      <c r="G260" s="47" t="s">
        <v>1635</v>
      </c>
      <c r="H260" s="47" t="s">
        <v>1634</v>
      </c>
      <c r="I260" s="47">
        <v>0</v>
      </c>
      <c r="J260" s="47" t="s">
        <v>1642</v>
      </c>
      <c r="K260" s="47" t="s">
        <v>2187</v>
      </c>
      <c r="L260" s="47" t="s">
        <v>2189</v>
      </c>
      <c r="M260" s="47" t="s">
        <v>1599</v>
      </c>
      <c r="N260" s="47" t="s">
        <v>1630</v>
      </c>
    </row>
    <row r="261" spans="1:14" x14ac:dyDescent="0.35">
      <c r="A261" s="47">
        <v>2055</v>
      </c>
      <c r="B261" s="47" t="s">
        <v>345</v>
      </c>
      <c r="C261" s="48">
        <v>45583</v>
      </c>
      <c r="D261" s="48">
        <v>45583</v>
      </c>
      <c r="E261" s="47">
        <v>4</v>
      </c>
      <c r="F261" s="48">
        <v>45586</v>
      </c>
      <c r="G261" s="47" t="s">
        <v>1635</v>
      </c>
      <c r="H261" s="47" t="s">
        <v>1634</v>
      </c>
      <c r="I261" s="47">
        <v>0</v>
      </c>
      <c r="J261" s="47" t="s">
        <v>1633</v>
      </c>
      <c r="K261" s="47" t="s">
        <v>2189</v>
      </c>
      <c r="M261" s="47" t="s">
        <v>1599</v>
      </c>
      <c r="N261" s="47" t="s">
        <v>1630</v>
      </c>
    </row>
    <row r="262" spans="1:14" x14ac:dyDescent="0.35">
      <c r="A262" s="47">
        <v>2055</v>
      </c>
      <c r="B262" s="47" t="s">
        <v>345</v>
      </c>
      <c r="C262" s="48">
        <v>45600</v>
      </c>
      <c r="D262" s="48">
        <v>45600</v>
      </c>
      <c r="E262" s="47">
        <v>7</v>
      </c>
      <c r="F262" s="48">
        <v>45606</v>
      </c>
      <c r="G262" s="47" t="s">
        <v>1635</v>
      </c>
      <c r="H262" s="47" t="s">
        <v>1634</v>
      </c>
      <c r="I262" s="47">
        <v>0</v>
      </c>
      <c r="J262" s="47" t="s">
        <v>1642</v>
      </c>
      <c r="K262" s="47" t="s">
        <v>2185</v>
      </c>
      <c r="L262" s="47" t="s">
        <v>2188</v>
      </c>
      <c r="M262" s="47" t="s">
        <v>1599</v>
      </c>
      <c r="N262" s="47" t="s">
        <v>1630</v>
      </c>
    </row>
    <row r="263" spans="1:14" x14ac:dyDescent="0.35">
      <c r="A263" s="47">
        <v>2055</v>
      </c>
      <c r="B263" s="47" t="s">
        <v>345</v>
      </c>
      <c r="C263" s="48">
        <v>45594</v>
      </c>
      <c r="D263" s="48">
        <v>45594</v>
      </c>
      <c r="E263" s="47">
        <v>6</v>
      </c>
      <c r="F263" s="48">
        <v>45599</v>
      </c>
      <c r="G263" s="47" t="s">
        <v>1635</v>
      </c>
      <c r="H263" s="47" t="s">
        <v>1634</v>
      </c>
      <c r="I263" s="47">
        <v>0</v>
      </c>
      <c r="J263" s="47" t="s">
        <v>1642</v>
      </c>
      <c r="K263" s="47" t="s">
        <v>2188</v>
      </c>
      <c r="L263" s="47" t="s">
        <v>2187</v>
      </c>
      <c r="M263" s="47" t="s">
        <v>1599</v>
      </c>
      <c r="N263" s="47" t="s">
        <v>1630</v>
      </c>
    </row>
    <row r="264" spans="1:14" x14ac:dyDescent="0.35">
      <c r="A264" s="47">
        <v>2055</v>
      </c>
      <c r="B264" s="47" t="s">
        <v>345</v>
      </c>
      <c r="C264" s="48">
        <v>45635</v>
      </c>
      <c r="D264" s="48">
        <v>45635</v>
      </c>
      <c r="E264" s="47">
        <v>7</v>
      </c>
      <c r="F264" s="48">
        <v>45641</v>
      </c>
      <c r="G264" s="47" t="s">
        <v>1635</v>
      </c>
      <c r="H264" s="47" t="s">
        <v>1634</v>
      </c>
      <c r="I264" s="47">
        <v>0</v>
      </c>
      <c r="J264" s="47" t="s">
        <v>1642</v>
      </c>
      <c r="K264" s="47" t="s">
        <v>2184</v>
      </c>
      <c r="L264" s="47" t="s">
        <v>2186</v>
      </c>
      <c r="M264" s="47" t="s">
        <v>1599</v>
      </c>
      <c r="N264" s="47" t="s">
        <v>1630</v>
      </c>
    </row>
    <row r="265" spans="1:14" x14ac:dyDescent="0.35">
      <c r="A265" s="47">
        <v>2055</v>
      </c>
      <c r="B265" s="47" t="s">
        <v>345</v>
      </c>
      <c r="C265" s="48">
        <v>45607</v>
      </c>
      <c r="D265" s="48">
        <v>45607</v>
      </c>
      <c r="E265" s="47">
        <v>28</v>
      </c>
      <c r="F265" s="48">
        <v>45634</v>
      </c>
      <c r="G265" s="47" t="s">
        <v>1635</v>
      </c>
      <c r="H265" s="47" t="s">
        <v>1634</v>
      </c>
      <c r="I265" s="47">
        <v>0</v>
      </c>
      <c r="J265" s="47" t="s">
        <v>1642</v>
      </c>
      <c r="K265" s="47" t="s">
        <v>2186</v>
      </c>
      <c r="L265" s="47" t="s">
        <v>2185</v>
      </c>
      <c r="M265" s="47" t="s">
        <v>1599</v>
      </c>
      <c r="N265" s="47" t="s">
        <v>1630</v>
      </c>
    </row>
    <row r="266" spans="1:14" x14ac:dyDescent="0.35">
      <c r="A266" s="47">
        <v>2055</v>
      </c>
      <c r="B266" s="47" t="s">
        <v>345</v>
      </c>
      <c r="C266" s="48">
        <v>45642</v>
      </c>
      <c r="D266" s="48">
        <v>45642</v>
      </c>
      <c r="E266" s="47">
        <v>14</v>
      </c>
      <c r="F266" s="48">
        <v>45655</v>
      </c>
      <c r="G266" s="47" t="s">
        <v>1635</v>
      </c>
      <c r="H266" s="47" t="s">
        <v>1634</v>
      </c>
      <c r="I266" s="47">
        <v>0</v>
      </c>
      <c r="J266" s="47" t="s">
        <v>1642</v>
      </c>
      <c r="K266" s="47" t="s">
        <v>2182</v>
      </c>
      <c r="L266" s="47" t="s">
        <v>2184</v>
      </c>
      <c r="M266" s="47" t="s">
        <v>1599</v>
      </c>
      <c r="N266" s="47" t="s">
        <v>1630</v>
      </c>
    </row>
    <row r="267" spans="1:14" x14ac:dyDescent="0.35">
      <c r="A267" s="47">
        <v>2055</v>
      </c>
      <c r="B267" s="47" t="s">
        <v>345</v>
      </c>
      <c r="C267" s="48">
        <v>45656</v>
      </c>
      <c r="D267" s="48">
        <v>45656</v>
      </c>
      <c r="E267" s="47">
        <v>14</v>
      </c>
      <c r="F267" s="48">
        <v>45669</v>
      </c>
      <c r="G267" s="47" t="s">
        <v>1635</v>
      </c>
      <c r="H267" s="47" t="s">
        <v>1634</v>
      </c>
      <c r="I267" s="47">
        <v>0</v>
      </c>
      <c r="J267" s="47" t="s">
        <v>1642</v>
      </c>
      <c r="K267" s="47" t="s">
        <v>2183</v>
      </c>
      <c r="L267" s="47" t="s">
        <v>2182</v>
      </c>
      <c r="M267" s="47" t="s">
        <v>1599</v>
      </c>
      <c r="N267" s="47" t="s">
        <v>1630</v>
      </c>
    </row>
    <row r="268" spans="1:14" x14ac:dyDescent="0.35">
      <c r="A268" s="47">
        <v>2083</v>
      </c>
      <c r="B268" s="47" t="s">
        <v>374</v>
      </c>
      <c r="C268" s="48">
        <v>45567</v>
      </c>
      <c r="D268" s="48">
        <v>45560</v>
      </c>
      <c r="E268" s="47">
        <v>2</v>
      </c>
      <c r="F268" s="48">
        <v>45568</v>
      </c>
      <c r="G268" s="47" t="s">
        <v>1635</v>
      </c>
      <c r="H268" s="47" t="s">
        <v>1634</v>
      </c>
      <c r="I268" s="47">
        <v>0</v>
      </c>
      <c r="J268" s="47" t="s">
        <v>1642</v>
      </c>
      <c r="K268" s="47" t="s">
        <v>2181</v>
      </c>
      <c r="L268" s="47" t="s">
        <v>2180</v>
      </c>
      <c r="M268" s="47" t="s">
        <v>1599</v>
      </c>
      <c r="N268" s="47" t="s">
        <v>1630</v>
      </c>
    </row>
    <row r="269" spans="1:14" x14ac:dyDescent="0.35">
      <c r="A269" s="47">
        <v>2083</v>
      </c>
      <c r="B269" s="47" t="s">
        <v>374</v>
      </c>
      <c r="C269" s="48">
        <v>45545</v>
      </c>
      <c r="D269" s="48">
        <v>45538</v>
      </c>
      <c r="E269" s="47">
        <v>14</v>
      </c>
      <c r="F269" s="48">
        <v>45558</v>
      </c>
      <c r="G269" s="47" t="s">
        <v>1635</v>
      </c>
      <c r="H269" s="47" t="s">
        <v>1634</v>
      </c>
      <c r="I269" s="47">
        <v>0</v>
      </c>
      <c r="J269" s="47" t="s">
        <v>1642</v>
      </c>
      <c r="K269" s="47" t="s">
        <v>2179</v>
      </c>
      <c r="L269" s="47" t="s">
        <v>2178</v>
      </c>
      <c r="M269" s="47" t="s">
        <v>1599</v>
      </c>
      <c r="N269" s="47" t="s">
        <v>1630</v>
      </c>
    </row>
    <row r="270" spans="1:14" x14ac:dyDescent="0.35">
      <c r="A270" s="47">
        <v>2083</v>
      </c>
      <c r="B270" s="47" t="s">
        <v>374</v>
      </c>
      <c r="C270" s="48">
        <v>45559</v>
      </c>
      <c r="D270" s="48">
        <v>45552</v>
      </c>
      <c r="E270" s="47">
        <v>8</v>
      </c>
      <c r="F270" s="48">
        <v>45566</v>
      </c>
      <c r="G270" s="47" t="s">
        <v>1635</v>
      </c>
      <c r="H270" s="47" t="s">
        <v>1634</v>
      </c>
      <c r="I270" s="47">
        <v>0</v>
      </c>
      <c r="J270" s="47" t="s">
        <v>1642</v>
      </c>
      <c r="K270" s="47" t="s">
        <v>2180</v>
      </c>
      <c r="L270" s="47" t="s">
        <v>2179</v>
      </c>
      <c r="M270" s="47" t="s">
        <v>1599</v>
      </c>
      <c r="N270" s="47" t="s">
        <v>1630</v>
      </c>
    </row>
    <row r="271" spans="1:14" x14ac:dyDescent="0.35">
      <c r="A271" s="47">
        <v>2083</v>
      </c>
      <c r="B271" s="47" t="s">
        <v>374</v>
      </c>
      <c r="C271" s="48">
        <v>45517</v>
      </c>
      <c r="D271" s="48">
        <v>45510</v>
      </c>
      <c r="E271" s="47">
        <v>28</v>
      </c>
      <c r="F271" s="48">
        <v>45544</v>
      </c>
      <c r="G271" s="47" t="s">
        <v>1635</v>
      </c>
      <c r="H271" s="47" t="s">
        <v>1634</v>
      </c>
      <c r="I271" s="47">
        <v>0</v>
      </c>
      <c r="J271" s="47" t="s">
        <v>1642</v>
      </c>
      <c r="K271" s="47" t="s">
        <v>2178</v>
      </c>
      <c r="L271" s="47" t="s">
        <v>2177</v>
      </c>
      <c r="M271" s="47" t="s">
        <v>1599</v>
      </c>
      <c r="N271" s="47" t="s">
        <v>1630</v>
      </c>
    </row>
    <row r="272" spans="1:14" x14ac:dyDescent="0.35">
      <c r="A272" s="47">
        <v>2083</v>
      </c>
      <c r="B272" s="47" t="s">
        <v>374</v>
      </c>
      <c r="C272" s="48">
        <v>45489</v>
      </c>
      <c r="D272" s="48">
        <v>45482</v>
      </c>
      <c r="E272" s="47">
        <v>28</v>
      </c>
      <c r="F272" s="48">
        <v>45516</v>
      </c>
      <c r="G272" s="47" t="s">
        <v>1635</v>
      </c>
      <c r="H272" s="47" t="s">
        <v>1634</v>
      </c>
      <c r="I272" s="47">
        <v>0</v>
      </c>
      <c r="J272" s="47" t="s">
        <v>1642</v>
      </c>
      <c r="K272" s="47" t="s">
        <v>2177</v>
      </c>
      <c r="L272" s="47" t="s">
        <v>2174</v>
      </c>
      <c r="M272" s="47" t="s">
        <v>1599</v>
      </c>
      <c r="N272" s="47" t="s">
        <v>1630</v>
      </c>
    </row>
    <row r="273" spans="1:14" x14ac:dyDescent="0.35">
      <c r="A273" s="47">
        <v>2083</v>
      </c>
      <c r="B273" s="47" t="s">
        <v>374</v>
      </c>
      <c r="C273" s="48">
        <v>45421</v>
      </c>
      <c r="D273" s="48">
        <v>45414</v>
      </c>
      <c r="E273" s="47">
        <v>14</v>
      </c>
      <c r="F273" s="48">
        <v>45434</v>
      </c>
      <c r="G273" s="47" t="s">
        <v>1635</v>
      </c>
      <c r="H273" s="47" t="s">
        <v>1634</v>
      </c>
      <c r="I273" s="47">
        <v>0</v>
      </c>
      <c r="J273" s="47" t="s">
        <v>1642</v>
      </c>
      <c r="K273" s="47" t="s">
        <v>2176</v>
      </c>
      <c r="L273" s="47" t="s">
        <v>2175</v>
      </c>
      <c r="M273" s="47" t="s">
        <v>1599</v>
      </c>
      <c r="N273" s="47" t="s">
        <v>1630</v>
      </c>
    </row>
    <row r="274" spans="1:14" x14ac:dyDescent="0.35">
      <c r="A274" s="47">
        <v>2083</v>
      </c>
      <c r="B274" s="47" t="s">
        <v>374</v>
      </c>
      <c r="C274" s="48">
        <v>45435</v>
      </c>
      <c r="D274" s="48">
        <v>45428</v>
      </c>
      <c r="E274" s="47">
        <v>14</v>
      </c>
      <c r="F274" s="48">
        <v>45448</v>
      </c>
      <c r="G274" s="47" t="s">
        <v>1635</v>
      </c>
      <c r="H274" s="47" t="s">
        <v>1634</v>
      </c>
      <c r="I274" s="47">
        <v>0</v>
      </c>
      <c r="J274" s="47" t="s">
        <v>1642</v>
      </c>
      <c r="K274" s="47" t="s">
        <v>2171</v>
      </c>
      <c r="L274" s="47" t="s">
        <v>2176</v>
      </c>
      <c r="M274" s="47" t="s">
        <v>1599</v>
      </c>
      <c r="N274" s="47" t="s">
        <v>1630</v>
      </c>
    </row>
    <row r="275" spans="1:14" x14ac:dyDescent="0.35">
      <c r="A275" s="47">
        <v>2083</v>
      </c>
      <c r="B275" s="47" t="s">
        <v>374</v>
      </c>
      <c r="C275" s="48">
        <v>45414</v>
      </c>
      <c r="D275" s="48">
        <v>45407</v>
      </c>
      <c r="E275" s="47">
        <v>7</v>
      </c>
      <c r="F275" s="48">
        <v>45420</v>
      </c>
      <c r="G275" s="47" t="s">
        <v>1635</v>
      </c>
      <c r="H275" s="47" t="s">
        <v>1634</v>
      </c>
      <c r="I275" s="47">
        <v>0</v>
      </c>
      <c r="J275" s="47" t="s">
        <v>1642</v>
      </c>
      <c r="K275" s="47" t="s">
        <v>2175</v>
      </c>
      <c r="L275" s="47" t="s">
        <v>2170</v>
      </c>
      <c r="M275" s="47" t="s">
        <v>1599</v>
      </c>
      <c r="N275" s="47" t="s">
        <v>1630</v>
      </c>
    </row>
    <row r="276" spans="1:14" x14ac:dyDescent="0.35">
      <c r="A276" s="47">
        <v>2083</v>
      </c>
      <c r="B276" s="47" t="s">
        <v>374</v>
      </c>
      <c r="C276" s="48">
        <v>45477</v>
      </c>
      <c r="D276" s="48">
        <v>45470</v>
      </c>
      <c r="E276" s="47">
        <v>12</v>
      </c>
      <c r="F276" s="48">
        <v>45488</v>
      </c>
      <c r="G276" s="47" t="s">
        <v>1635</v>
      </c>
      <c r="H276" s="47" t="s">
        <v>1634</v>
      </c>
      <c r="I276" s="47">
        <v>0</v>
      </c>
      <c r="J276" s="47" t="s">
        <v>1642</v>
      </c>
      <c r="K276" s="47" t="s">
        <v>2174</v>
      </c>
      <c r="L276" s="47" t="s">
        <v>2173</v>
      </c>
      <c r="M276" s="47" t="s">
        <v>1599</v>
      </c>
      <c r="N276" s="47" t="s">
        <v>1630</v>
      </c>
    </row>
    <row r="277" spans="1:14" x14ac:dyDescent="0.35">
      <c r="A277" s="47">
        <v>2083</v>
      </c>
      <c r="B277" s="47" t="s">
        <v>374</v>
      </c>
      <c r="C277" s="48">
        <v>45463</v>
      </c>
      <c r="D277" s="48">
        <v>45456</v>
      </c>
      <c r="E277" s="47">
        <v>14</v>
      </c>
      <c r="F277" s="48">
        <v>45476</v>
      </c>
      <c r="G277" s="47" t="s">
        <v>1635</v>
      </c>
      <c r="H277" s="47" t="s">
        <v>1634</v>
      </c>
      <c r="I277" s="47">
        <v>0</v>
      </c>
      <c r="J277" s="47" t="s">
        <v>1642</v>
      </c>
      <c r="K277" s="47" t="s">
        <v>2173</v>
      </c>
      <c r="L277" s="47" t="s">
        <v>2172</v>
      </c>
      <c r="M277" s="47" t="s">
        <v>1599</v>
      </c>
      <c r="N277" s="47" t="s">
        <v>1630</v>
      </c>
    </row>
    <row r="278" spans="1:14" x14ac:dyDescent="0.35">
      <c r="A278" s="47">
        <v>2083</v>
      </c>
      <c r="B278" s="47" t="s">
        <v>374</v>
      </c>
      <c r="C278" s="48">
        <v>45449</v>
      </c>
      <c r="D278" s="48">
        <v>45442</v>
      </c>
      <c r="E278" s="47">
        <v>14</v>
      </c>
      <c r="F278" s="48">
        <v>45462</v>
      </c>
      <c r="G278" s="47" t="s">
        <v>1635</v>
      </c>
      <c r="H278" s="47" t="s">
        <v>1634</v>
      </c>
      <c r="I278" s="47">
        <v>0</v>
      </c>
      <c r="J278" s="47" t="s">
        <v>1642</v>
      </c>
      <c r="K278" s="47" t="s">
        <v>2172</v>
      </c>
      <c r="L278" s="47" t="s">
        <v>2171</v>
      </c>
      <c r="M278" s="47" t="s">
        <v>1599</v>
      </c>
      <c r="N278" s="47" t="s">
        <v>1630</v>
      </c>
    </row>
    <row r="279" spans="1:14" x14ac:dyDescent="0.35">
      <c r="A279" s="47">
        <v>2083</v>
      </c>
      <c r="B279" s="47" t="s">
        <v>374</v>
      </c>
      <c r="C279" s="48">
        <v>45380</v>
      </c>
      <c r="D279" s="48">
        <v>45373</v>
      </c>
      <c r="E279" s="47">
        <v>28</v>
      </c>
      <c r="F279" s="48">
        <v>45407</v>
      </c>
      <c r="G279" s="47" t="s">
        <v>1635</v>
      </c>
      <c r="H279" s="47" t="s">
        <v>1634</v>
      </c>
      <c r="I279" s="47">
        <v>0</v>
      </c>
      <c r="J279" s="47" t="s">
        <v>1642</v>
      </c>
      <c r="K279" s="47" t="s">
        <v>2169</v>
      </c>
      <c r="L279" s="47" t="s">
        <v>2168</v>
      </c>
      <c r="M279" s="47" t="s">
        <v>1599</v>
      </c>
      <c r="N279" s="47" t="s">
        <v>1630</v>
      </c>
    </row>
    <row r="280" spans="1:14" x14ac:dyDescent="0.35">
      <c r="A280" s="47">
        <v>2083</v>
      </c>
      <c r="B280" s="47" t="s">
        <v>374</v>
      </c>
      <c r="C280" s="48">
        <v>45408</v>
      </c>
      <c r="D280" s="48">
        <v>45401</v>
      </c>
      <c r="E280" s="47">
        <v>6</v>
      </c>
      <c r="F280" s="48">
        <v>45413</v>
      </c>
      <c r="G280" s="47" t="s">
        <v>1635</v>
      </c>
      <c r="H280" s="47" t="s">
        <v>1634</v>
      </c>
      <c r="I280" s="47">
        <v>0</v>
      </c>
      <c r="J280" s="47" t="s">
        <v>1642</v>
      </c>
      <c r="K280" s="47" t="s">
        <v>2170</v>
      </c>
      <c r="L280" s="47" t="s">
        <v>2169</v>
      </c>
      <c r="M280" s="47" t="s">
        <v>1599</v>
      </c>
      <c r="N280" s="47" t="s">
        <v>1630</v>
      </c>
    </row>
    <row r="281" spans="1:14" x14ac:dyDescent="0.35">
      <c r="A281" s="47">
        <v>2083</v>
      </c>
      <c r="B281" s="47" t="s">
        <v>374</v>
      </c>
      <c r="C281" s="48">
        <v>45352</v>
      </c>
      <c r="D281" s="48">
        <v>45345</v>
      </c>
      <c r="E281" s="47">
        <v>28</v>
      </c>
      <c r="F281" s="48">
        <v>45379</v>
      </c>
      <c r="G281" s="47" t="s">
        <v>1635</v>
      </c>
      <c r="H281" s="47" t="s">
        <v>1634</v>
      </c>
      <c r="I281" s="47">
        <v>0</v>
      </c>
      <c r="J281" s="47" t="s">
        <v>1642</v>
      </c>
      <c r="K281" s="47" t="s">
        <v>2168</v>
      </c>
      <c r="L281" s="47" t="s">
        <v>2164</v>
      </c>
      <c r="M281" s="47" t="s">
        <v>1599</v>
      </c>
      <c r="N281" s="47" t="s">
        <v>1630</v>
      </c>
    </row>
    <row r="282" spans="1:14" x14ac:dyDescent="0.35">
      <c r="A282" s="47">
        <v>2083</v>
      </c>
      <c r="B282" s="47" t="s">
        <v>374</v>
      </c>
      <c r="C282" s="48">
        <v>45306</v>
      </c>
      <c r="D282" s="48">
        <v>45300</v>
      </c>
      <c r="E282" s="47">
        <v>14</v>
      </c>
      <c r="F282" s="48">
        <v>45319</v>
      </c>
      <c r="G282" s="47" t="s">
        <v>1635</v>
      </c>
      <c r="H282" s="47" t="s">
        <v>1634</v>
      </c>
      <c r="I282" s="47">
        <v>0</v>
      </c>
      <c r="J282" s="47" t="s">
        <v>1642</v>
      </c>
      <c r="K282" s="47" t="s">
        <v>2165</v>
      </c>
      <c r="L282" s="47" t="s">
        <v>2167</v>
      </c>
      <c r="M282" s="47" t="s">
        <v>1599</v>
      </c>
      <c r="N282" s="47" t="s">
        <v>1630</v>
      </c>
    </row>
    <row r="283" spans="1:14" x14ac:dyDescent="0.35">
      <c r="A283" s="47">
        <v>2083</v>
      </c>
      <c r="B283" s="47" t="s">
        <v>374</v>
      </c>
      <c r="C283" s="48">
        <v>45292</v>
      </c>
      <c r="D283" s="48">
        <v>45286</v>
      </c>
      <c r="E283" s="47">
        <v>14</v>
      </c>
      <c r="F283" s="48">
        <v>45305</v>
      </c>
      <c r="G283" s="47" t="s">
        <v>1635</v>
      </c>
      <c r="H283" s="47" t="s">
        <v>1634</v>
      </c>
      <c r="I283" s="47">
        <v>0</v>
      </c>
      <c r="J283" s="47" t="s">
        <v>1642</v>
      </c>
      <c r="K283" s="47" t="s">
        <v>2167</v>
      </c>
      <c r="L283" s="47" t="s">
        <v>2166</v>
      </c>
      <c r="M283" s="47" t="s">
        <v>1599</v>
      </c>
      <c r="N283" s="47" t="s">
        <v>1630</v>
      </c>
    </row>
    <row r="284" spans="1:14" x14ac:dyDescent="0.35">
      <c r="A284" s="47">
        <v>2083</v>
      </c>
      <c r="B284" s="47" t="s">
        <v>374</v>
      </c>
      <c r="C284" s="48">
        <v>45320</v>
      </c>
      <c r="D284" s="48">
        <v>45314</v>
      </c>
      <c r="E284" s="47">
        <v>3</v>
      </c>
      <c r="F284" s="48">
        <v>45322</v>
      </c>
      <c r="G284" s="47" t="s">
        <v>1635</v>
      </c>
      <c r="H284" s="47" t="s">
        <v>1634</v>
      </c>
      <c r="I284" s="47">
        <v>0</v>
      </c>
      <c r="J284" s="47" t="s">
        <v>1642</v>
      </c>
      <c r="K284" s="47" t="s">
        <v>2163</v>
      </c>
      <c r="L284" s="47" t="s">
        <v>2165</v>
      </c>
      <c r="M284" s="47" t="s">
        <v>1599</v>
      </c>
      <c r="N284" s="47" t="s">
        <v>1630</v>
      </c>
    </row>
    <row r="285" spans="1:14" x14ac:dyDescent="0.35">
      <c r="A285" s="47">
        <v>2083</v>
      </c>
      <c r="B285" s="47" t="s">
        <v>374</v>
      </c>
      <c r="C285" s="48">
        <v>45323</v>
      </c>
      <c r="D285" s="48">
        <v>45317</v>
      </c>
      <c r="E285" s="47">
        <v>28</v>
      </c>
      <c r="F285" s="48">
        <v>45350</v>
      </c>
      <c r="G285" s="47" t="s">
        <v>1635</v>
      </c>
      <c r="H285" s="47" t="s">
        <v>1634</v>
      </c>
      <c r="I285" s="47">
        <v>0</v>
      </c>
      <c r="J285" s="47" t="s">
        <v>1642</v>
      </c>
      <c r="K285" s="47" t="s">
        <v>2164</v>
      </c>
      <c r="L285" s="47" t="s">
        <v>2163</v>
      </c>
      <c r="M285" s="47" t="s">
        <v>1599</v>
      </c>
      <c r="N285" s="47" t="s">
        <v>1630</v>
      </c>
    </row>
    <row r="286" spans="1:14" x14ac:dyDescent="0.35">
      <c r="A286" s="47">
        <v>2086</v>
      </c>
      <c r="B286" s="47" t="s">
        <v>379</v>
      </c>
      <c r="C286" s="48">
        <v>45358</v>
      </c>
      <c r="D286" s="48">
        <v>45358</v>
      </c>
      <c r="E286" s="47">
        <v>4</v>
      </c>
      <c r="F286" s="48">
        <v>45361</v>
      </c>
      <c r="G286" s="47" t="s">
        <v>1635</v>
      </c>
      <c r="H286" s="47" t="s">
        <v>1634</v>
      </c>
      <c r="I286" s="47">
        <v>0</v>
      </c>
      <c r="J286" s="47" t="s">
        <v>1633</v>
      </c>
      <c r="K286" s="47" t="s">
        <v>2161</v>
      </c>
      <c r="M286" s="47" t="s">
        <v>1599</v>
      </c>
      <c r="N286" s="47" t="s">
        <v>1630</v>
      </c>
    </row>
    <row r="287" spans="1:14" x14ac:dyDescent="0.35">
      <c r="A287" s="47">
        <v>2086</v>
      </c>
      <c r="B287" s="47" t="s">
        <v>379</v>
      </c>
      <c r="C287" s="48">
        <v>45367</v>
      </c>
      <c r="D287" s="48">
        <v>45362</v>
      </c>
      <c r="E287" s="47">
        <v>3</v>
      </c>
      <c r="F287" s="48">
        <v>45369</v>
      </c>
      <c r="G287" s="47" t="s">
        <v>1635</v>
      </c>
      <c r="H287" s="47" t="s">
        <v>1634</v>
      </c>
      <c r="I287" s="47">
        <v>0</v>
      </c>
      <c r="J287" s="47" t="s">
        <v>1642</v>
      </c>
      <c r="K287" s="47" t="s">
        <v>2162</v>
      </c>
      <c r="L287" s="47" t="s">
        <v>2161</v>
      </c>
      <c r="M287" s="47" t="s">
        <v>1599</v>
      </c>
      <c r="N287" s="47" t="s">
        <v>1630</v>
      </c>
    </row>
    <row r="288" spans="1:14" x14ac:dyDescent="0.35">
      <c r="A288" s="47">
        <v>2086</v>
      </c>
      <c r="B288" s="47" t="s">
        <v>379</v>
      </c>
      <c r="C288" s="48">
        <v>45434</v>
      </c>
      <c r="D288" s="48">
        <v>45434</v>
      </c>
      <c r="E288" s="47">
        <v>2</v>
      </c>
      <c r="F288" s="48">
        <v>45435</v>
      </c>
      <c r="G288" s="47" t="s">
        <v>1635</v>
      </c>
      <c r="H288" s="47" t="s">
        <v>1634</v>
      </c>
      <c r="I288" s="47">
        <v>0</v>
      </c>
      <c r="J288" s="47" t="s">
        <v>1633</v>
      </c>
      <c r="K288" s="47" t="s">
        <v>2160</v>
      </c>
      <c r="M288" s="47" t="s">
        <v>1599</v>
      </c>
      <c r="N288" s="47" t="s">
        <v>1630</v>
      </c>
    </row>
    <row r="289" spans="1:16" x14ac:dyDescent="0.35">
      <c r="A289" s="47">
        <v>2093</v>
      </c>
      <c r="B289" s="47" t="s">
        <v>387</v>
      </c>
      <c r="C289" s="48">
        <v>45627</v>
      </c>
      <c r="D289" s="48">
        <v>45621</v>
      </c>
      <c r="E289" s="47">
        <v>4</v>
      </c>
      <c r="F289" s="48">
        <v>45630</v>
      </c>
      <c r="G289" s="47" t="s">
        <v>1635</v>
      </c>
      <c r="H289" s="47" t="s">
        <v>1634</v>
      </c>
      <c r="I289" s="47">
        <v>0</v>
      </c>
      <c r="J289" s="47" t="s">
        <v>1633</v>
      </c>
      <c r="K289" s="47" t="s">
        <v>2158</v>
      </c>
      <c r="M289" s="47" t="s">
        <v>1599</v>
      </c>
      <c r="N289" s="47" t="s">
        <v>1630</v>
      </c>
    </row>
    <row r="290" spans="1:16" x14ac:dyDescent="0.35">
      <c r="A290" s="47">
        <v>2093</v>
      </c>
      <c r="B290" s="47" t="s">
        <v>387</v>
      </c>
      <c r="C290" s="48">
        <v>45631</v>
      </c>
      <c r="D290" s="48">
        <v>45625</v>
      </c>
      <c r="E290" s="47">
        <v>7</v>
      </c>
      <c r="F290" s="48">
        <v>45637</v>
      </c>
      <c r="G290" s="47" t="s">
        <v>1635</v>
      </c>
      <c r="H290" s="47" t="s">
        <v>1634</v>
      </c>
      <c r="I290" s="47">
        <v>0</v>
      </c>
      <c r="J290" s="47" t="s">
        <v>1642</v>
      </c>
      <c r="K290" s="47" t="s">
        <v>2159</v>
      </c>
      <c r="L290" s="47" t="s">
        <v>2158</v>
      </c>
      <c r="M290" s="47" t="s">
        <v>1599</v>
      </c>
      <c r="N290" s="47" t="s">
        <v>1630</v>
      </c>
    </row>
    <row r="291" spans="1:16" x14ac:dyDescent="0.35">
      <c r="A291" s="47">
        <v>2101</v>
      </c>
      <c r="B291" s="47" t="s">
        <v>397</v>
      </c>
      <c r="C291" s="48">
        <v>45428</v>
      </c>
      <c r="D291" s="48">
        <v>45421</v>
      </c>
      <c r="E291" s="47">
        <v>4</v>
      </c>
      <c r="F291" s="48">
        <v>45431</v>
      </c>
      <c r="G291" s="47" t="s">
        <v>1658</v>
      </c>
      <c r="H291" s="47" t="s">
        <v>1657</v>
      </c>
      <c r="I291" s="47">
        <v>0</v>
      </c>
      <c r="J291" s="47" t="s">
        <v>1633</v>
      </c>
      <c r="K291" s="47" t="s">
        <v>2156</v>
      </c>
      <c r="M291" s="47" t="s">
        <v>1599</v>
      </c>
      <c r="N291" s="47" t="s">
        <v>1654</v>
      </c>
      <c r="O291" s="47" t="s">
        <v>1653</v>
      </c>
      <c r="P291" s="47" t="s">
        <v>1652</v>
      </c>
    </row>
    <row r="292" spans="1:16" x14ac:dyDescent="0.35">
      <c r="A292" s="47">
        <v>2101</v>
      </c>
      <c r="B292" s="47" t="s">
        <v>397</v>
      </c>
      <c r="C292" s="48">
        <v>45432</v>
      </c>
      <c r="D292" s="48">
        <v>45425</v>
      </c>
      <c r="E292" s="47">
        <v>1</v>
      </c>
      <c r="F292" s="48">
        <v>45432</v>
      </c>
      <c r="G292" s="47" t="s">
        <v>1658</v>
      </c>
      <c r="H292" s="47" t="s">
        <v>1657</v>
      </c>
      <c r="I292" s="47">
        <v>0</v>
      </c>
      <c r="J292" s="47" t="s">
        <v>1642</v>
      </c>
      <c r="K292" s="47" t="s">
        <v>2157</v>
      </c>
      <c r="L292" s="47" t="s">
        <v>2156</v>
      </c>
      <c r="M292" s="47" t="s">
        <v>1599</v>
      </c>
      <c r="N292" s="47" t="s">
        <v>1654</v>
      </c>
      <c r="O292" s="47" t="s">
        <v>1653</v>
      </c>
      <c r="P292" s="47" t="s">
        <v>1652</v>
      </c>
    </row>
    <row r="293" spans="1:16" x14ac:dyDescent="0.35">
      <c r="A293" s="47">
        <v>2102</v>
      </c>
      <c r="B293" s="47" t="s">
        <v>398</v>
      </c>
      <c r="C293" s="48">
        <v>45427</v>
      </c>
      <c r="D293" s="48">
        <v>45422</v>
      </c>
      <c r="E293" s="47">
        <v>14</v>
      </c>
      <c r="F293" s="48">
        <v>45440</v>
      </c>
      <c r="G293" s="47" t="s">
        <v>1670</v>
      </c>
      <c r="H293" s="47" t="s">
        <v>1657</v>
      </c>
      <c r="I293" s="47">
        <v>0</v>
      </c>
      <c r="J293" s="47" t="s">
        <v>1642</v>
      </c>
      <c r="K293" s="47" t="s">
        <v>2155</v>
      </c>
      <c r="L293" s="47" t="s">
        <v>2145</v>
      </c>
      <c r="M293" s="47" t="s">
        <v>1599</v>
      </c>
      <c r="N293" s="47" t="s">
        <v>1668</v>
      </c>
      <c r="O293" s="47" t="s">
        <v>1667</v>
      </c>
      <c r="P293" s="47" t="s">
        <v>1652</v>
      </c>
    </row>
    <row r="294" spans="1:16" x14ac:dyDescent="0.35">
      <c r="A294" s="47">
        <v>2102</v>
      </c>
      <c r="B294" s="47" t="s">
        <v>398</v>
      </c>
      <c r="C294" s="48">
        <v>45441</v>
      </c>
      <c r="D294" s="48">
        <v>45436</v>
      </c>
      <c r="E294" s="47">
        <v>14</v>
      </c>
      <c r="F294" s="48">
        <v>45454</v>
      </c>
      <c r="G294" s="47" t="s">
        <v>1670</v>
      </c>
      <c r="H294" s="47" t="s">
        <v>1657</v>
      </c>
      <c r="I294" s="47">
        <v>0</v>
      </c>
      <c r="J294" s="47" t="s">
        <v>1642</v>
      </c>
      <c r="K294" s="47" t="s">
        <v>2154</v>
      </c>
      <c r="L294" s="47" t="s">
        <v>2155</v>
      </c>
      <c r="M294" s="47" t="s">
        <v>1599</v>
      </c>
      <c r="N294" s="47" t="s">
        <v>1668</v>
      </c>
      <c r="O294" s="47" t="s">
        <v>1667</v>
      </c>
      <c r="P294" s="47" t="s">
        <v>1652</v>
      </c>
    </row>
    <row r="295" spans="1:16" x14ac:dyDescent="0.35">
      <c r="A295" s="47">
        <v>2102</v>
      </c>
      <c r="B295" s="47" t="s">
        <v>398</v>
      </c>
      <c r="C295" s="48">
        <v>45455</v>
      </c>
      <c r="D295" s="48">
        <v>45450</v>
      </c>
      <c r="E295" s="47">
        <v>14</v>
      </c>
      <c r="F295" s="48">
        <v>45468</v>
      </c>
      <c r="G295" s="47" t="s">
        <v>1670</v>
      </c>
      <c r="H295" s="47" t="s">
        <v>1657</v>
      </c>
      <c r="I295" s="47">
        <v>0</v>
      </c>
      <c r="J295" s="47" t="s">
        <v>1642</v>
      </c>
      <c r="K295" s="47" t="s">
        <v>2153</v>
      </c>
      <c r="L295" s="47" t="s">
        <v>2154</v>
      </c>
      <c r="M295" s="47" t="s">
        <v>1599</v>
      </c>
      <c r="N295" s="47" t="s">
        <v>1668</v>
      </c>
      <c r="O295" s="47" t="s">
        <v>1667</v>
      </c>
      <c r="P295" s="47" t="s">
        <v>1652</v>
      </c>
    </row>
    <row r="296" spans="1:16" x14ac:dyDescent="0.35">
      <c r="A296" s="47">
        <v>2102</v>
      </c>
      <c r="B296" s="47" t="s">
        <v>398</v>
      </c>
      <c r="C296" s="48">
        <v>45469</v>
      </c>
      <c r="D296" s="48">
        <v>45464</v>
      </c>
      <c r="E296" s="47">
        <v>14</v>
      </c>
      <c r="F296" s="48">
        <v>45482</v>
      </c>
      <c r="G296" s="47" t="s">
        <v>1670</v>
      </c>
      <c r="H296" s="47" t="s">
        <v>1657</v>
      </c>
      <c r="I296" s="47">
        <v>0</v>
      </c>
      <c r="J296" s="47" t="s">
        <v>1642</v>
      </c>
      <c r="K296" s="47" t="s">
        <v>2152</v>
      </c>
      <c r="L296" s="47" t="s">
        <v>2153</v>
      </c>
      <c r="M296" s="47" t="s">
        <v>1599</v>
      </c>
      <c r="N296" s="47" t="s">
        <v>1668</v>
      </c>
      <c r="O296" s="47" t="s">
        <v>1667</v>
      </c>
      <c r="P296" s="47" t="s">
        <v>1652</v>
      </c>
    </row>
    <row r="297" spans="1:16" x14ac:dyDescent="0.35">
      <c r="A297" s="47">
        <v>2102</v>
      </c>
      <c r="B297" s="47" t="s">
        <v>398</v>
      </c>
      <c r="C297" s="48">
        <v>45483</v>
      </c>
      <c r="D297" s="48">
        <v>45478</v>
      </c>
      <c r="E297" s="47">
        <v>14</v>
      </c>
      <c r="F297" s="48">
        <v>45496</v>
      </c>
      <c r="G297" s="47" t="s">
        <v>1670</v>
      </c>
      <c r="H297" s="47" t="s">
        <v>1657</v>
      </c>
      <c r="I297" s="47">
        <v>0</v>
      </c>
      <c r="J297" s="47" t="s">
        <v>1642</v>
      </c>
      <c r="K297" s="47" t="s">
        <v>2151</v>
      </c>
      <c r="L297" s="47" t="s">
        <v>2152</v>
      </c>
      <c r="M297" s="47" t="s">
        <v>1599</v>
      </c>
      <c r="N297" s="47" t="s">
        <v>1668</v>
      </c>
      <c r="O297" s="47" t="s">
        <v>1667</v>
      </c>
      <c r="P297" s="47" t="s">
        <v>1652</v>
      </c>
    </row>
    <row r="298" spans="1:16" x14ac:dyDescent="0.35">
      <c r="A298" s="47">
        <v>2102</v>
      </c>
      <c r="B298" s="47" t="s">
        <v>398</v>
      </c>
      <c r="C298" s="48">
        <v>45497</v>
      </c>
      <c r="D298" s="48">
        <v>45492</v>
      </c>
      <c r="E298" s="47">
        <v>14</v>
      </c>
      <c r="F298" s="48">
        <v>45510</v>
      </c>
      <c r="G298" s="47" t="s">
        <v>1670</v>
      </c>
      <c r="H298" s="47" t="s">
        <v>1657</v>
      </c>
      <c r="I298" s="47">
        <v>0</v>
      </c>
      <c r="J298" s="47" t="s">
        <v>1642</v>
      </c>
      <c r="K298" s="47" t="s">
        <v>2149</v>
      </c>
      <c r="L298" s="47" t="s">
        <v>2151</v>
      </c>
      <c r="M298" s="47" t="s">
        <v>1599</v>
      </c>
      <c r="N298" s="47" t="s">
        <v>1668</v>
      </c>
      <c r="O298" s="47" t="s">
        <v>1667</v>
      </c>
      <c r="P298" s="47" t="s">
        <v>1652</v>
      </c>
    </row>
    <row r="299" spans="1:16" x14ac:dyDescent="0.35">
      <c r="A299" s="47">
        <v>2102</v>
      </c>
      <c r="B299" s="47" t="s">
        <v>398</v>
      </c>
      <c r="C299" s="48">
        <v>45511</v>
      </c>
      <c r="D299" s="48">
        <v>45506</v>
      </c>
      <c r="E299" s="47">
        <v>14</v>
      </c>
      <c r="F299" s="48">
        <v>45524</v>
      </c>
      <c r="G299" s="47" t="s">
        <v>1670</v>
      </c>
      <c r="H299" s="47" t="s">
        <v>1657</v>
      </c>
      <c r="I299" s="47">
        <v>0</v>
      </c>
      <c r="J299" s="47" t="s">
        <v>1642</v>
      </c>
      <c r="K299" s="47" t="s">
        <v>2150</v>
      </c>
      <c r="L299" s="47" t="s">
        <v>2149</v>
      </c>
      <c r="M299" s="47" t="s">
        <v>1599</v>
      </c>
      <c r="N299" s="47" t="s">
        <v>1668</v>
      </c>
      <c r="O299" s="47" t="s">
        <v>1667</v>
      </c>
      <c r="P299" s="47" t="s">
        <v>1652</v>
      </c>
    </row>
    <row r="300" spans="1:16" x14ac:dyDescent="0.35">
      <c r="A300" s="47">
        <v>2102</v>
      </c>
      <c r="B300" s="47" t="s">
        <v>398</v>
      </c>
      <c r="C300" s="48">
        <v>45525</v>
      </c>
      <c r="D300" s="48">
        <v>45520</v>
      </c>
      <c r="E300" s="47">
        <v>11</v>
      </c>
      <c r="F300" s="48">
        <v>45535</v>
      </c>
      <c r="G300" s="47" t="s">
        <v>1635</v>
      </c>
      <c r="H300" s="47" t="s">
        <v>1634</v>
      </c>
      <c r="I300" s="47">
        <v>0</v>
      </c>
      <c r="J300" s="47" t="s">
        <v>1633</v>
      </c>
      <c r="K300" s="47" t="s">
        <v>2148</v>
      </c>
      <c r="M300" s="47" t="s">
        <v>1599</v>
      </c>
      <c r="N300" s="47" t="s">
        <v>1630</v>
      </c>
    </row>
    <row r="301" spans="1:16" x14ac:dyDescent="0.35">
      <c r="A301" s="47">
        <v>2102</v>
      </c>
      <c r="B301" s="47" t="s">
        <v>398</v>
      </c>
      <c r="C301" s="48">
        <v>45551</v>
      </c>
      <c r="D301" s="48">
        <v>45531</v>
      </c>
      <c r="E301" s="47">
        <v>17</v>
      </c>
      <c r="F301" s="48">
        <v>45567</v>
      </c>
      <c r="G301" s="47" t="s">
        <v>1635</v>
      </c>
      <c r="H301" s="47" t="s">
        <v>1634</v>
      </c>
      <c r="I301" s="47">
        <v>0</v>
      </c>
      <c r="J301" s="47" t="s">
        <v>1642</v>
      </c>
      <c r="K301" s="47" t="s">
        <v>2147</v>
      </c>
      <c r="L301" s="47" t="s">
        <v>2148</v>
      </c>
      <c r="M301" s="47" t="s">
        <v>1599</v>
      </c>
      <c r="N301" s="47" t="s">
        <v>1630</v>
      </c>
    </row>
    <row r="302" spans="1:16" x14ac:dyDescent="0.35">
      <c r="A302" s="47">
        <v>2102</v>
      </c>
      <c r="B302" s="47" t="s">
        <v>398</v>
      </c>
      <c r="C302" s="48">
        <v>45568</v>
      </c>
      <c r="D302" s="48">
        <v>45548</v>
      </c>
      <c r="E302" s="47">
        <v>28</v>
      </c>
      <c r="F302" s="48">
        <v>45595</v>
      </c>
      <c r="G302" s="47" t="s">
        <v>1635</v>
      </c>
      <c r="H302" s="47" t="s">
        <v>1634</v>
      </c>
      <c r="I302" s="47">
        <v>0</v>
      </c>
      <c r="J302" s="47" t="s">
        <v>1642</v>
      </c>
      <c r="K302" s="47" t="s">
        <v>2133</v>
      </c>
      <c r="L302" s="47" t="s">
        <v>2147</v>
      </c>
      <c r="M302" s="47" t="s">
        <v>1599</v>
      </c>
      <c r="N302" s="47" t="s">
        <v>1630</v>
      </c>
    </row>
    <row r="303" spans="1:16" x14ac:dyDescent="0.35">
      <c r="A303" s="47">
        <v>2102</v>
      </c>
      <c r="B303" s="47" t="s">
        <v>398</v>
      </c>
      <c r="C303" s="48">
        <v>45369</v>
      </c>
      <c r="D303" s="48">
        <v>45364</v>
      </c>
      <c r="E303" s="47">
        <v>2</v>
      </c>
      <c r="F303" s="48">
        <v>45370</v>
      </c>
      <c r="G303" s="47" t="s">
        <v>1670</v>
      </c>
      <c r="H303" s="47" t="s">
        <v>1657</v>
      </c>
      <c r="I303" s="47">
        <v>0</v>
      </c>
      <c r="J303" s="47" t="s">
        <v>1642</v>
      </c>
      <c r="K303" s="47" t="s">
        <v>2146</v>
      </c>
      <c r="L303" s="47" t="s">
        <v>2142</v>
      </c>
      <c r="M303" s="47" t="s">
        <v>1599</v>
      </c>
      <c r="N303" s="47" t="s">
        <v>1668</v>
      </c>
      <c r="O303" s="47" t="s">
        <v>1667</v>
      </c>
      <c r="P303" s="47" t="s">
        <v>1652</v>
      </c>
    </row>
    <row r="304" spans="1:16" x14ac:dyDescent="0.35">
      <c r="A304" s="47">
        <v>2102</v>
      </c>
      <c r="B304" s="47" t="s">
        <v>398</v>
      </c>
      <c r="C304" s="48">
        <v>45371</v>
      </c>
      <c r="D304" s="48">
        <v>45366</v>
      </c>
      <c r="E304" s="47">
        <v>28</v>
      </c>
      <c r="F304" s="48">
        <v>45398</v>
      </c>
      <c r="G304" s="47" t="s">
        <v>1670</v>
      </c>
      <c r="H304" s="47" t="s">
        <v>1657</v>
      </c>
      <c r="I304" s="47">
        <v>0</v>
      </c>
      <c r="J304" s="47" t="s">
        <v>1642</v>
      </c>
      <c r="K304" s="47" t="s">
        <v>2144</v>
      </c>
      <c r="L304" s="47" t="s">
        <v>2146</v>
      </c>
      <c r="M304" s="47" t="s">
        <v>1599</v>
      </c>
      <c r="N304" s="47" t="s">
        <v>1668</v>
      </c>
      <c r="O304" s="47" t="s">
        <v>1667</v>
      </c>
      <c r="P304" s="47" t="s">
        <v>1652</v>
      </c>
    </row>
    <row r="305" spans="1:16" x14ac:dyDescent="0.35">
      <c r="A305" s="47">
        <v>2102</v>
      </c>
      <c r="B305" s="47" t="s">
        <v>398</v>
      </c>
      <c r="C305" s="48">
        <v>45399</v>
      </c>
      <c r="D305" s="48">
        <v>45394</v>
      </c>
      <c r="E305" s="47">
        <v>28</v>
      </c>
      <c r="F305" s="48">
        <v>45426</v>
      </c>
      <c r="G305" s="47" t="s">
        <v>1670</v>
      </c>
      <c r="H305" s="47" t="s">
        <v>1657</v>
      </c>
      <c r="I305" s="47">
        <v>0</v>
      </c>
      <c r="J305" s="47" t="s">
        <v>1642</v>
      </c>
      <c r="K305" s="47" t="s">
        <v>2145</v>
      </c>
      <c r="L305" s="47" t="s">
        <v>2144</v>
      </c>
      <c r="M305" s="47" t="s">
        <v>1599</v>
      </c>
      <c r="N305" s="47" t="s">
        <v>1668</v>
      </c>
      <c r="O305" s="47" t="s">
        <v>1667</v>
      </c>
      <c r="P305" s="47" t="s">
        <v>1652</v>
      </c>
    </row>
    <row r="306" spans="1:16" x14ac:dyDescent="0.35">
      <c r="A306" s="47">
        <v>2102</v>
      </c>
      <c r="B306" s="47" t="s">
        <v>398</v>
      </c>
      <c r="C306" s="48">
        <v>45326</v>
      </c>
      <c r="D306" s="48">
        <v>45321</v>
      </c>
      <c r="E306" s="47">
        <v>14</v>
      </c>
      <c r="F306" s="48">
        <v>45339</v>
      </c>
      <c r="G306" s="47" t="s">
        <v>1670</v>
      </c>
      <c r="H306" s="47" t="s">
        <v>1657</v>
      </c>
      <c r="I306" s="47">
        <v>0</v>
      </c>
      <c r="J306" s="47" t="s">
        <v>1642</v>
      </c>
      <c r="K306" s="47" t="s">
        <v>2143</v>
      </c>
      <c r="L306" s="47" t="s">
        <v>2138</v>
      </c>
      <c r="M306" s="47" t="s">
        <v>1599</v>
      </c>
      <c r="N306" s="47" t="s">
        <v>1668</v>
      </c>
      <c r="O306" s="47" t="s">
        <v>1667</v>
      </c>
      <c r="P306" s="47" t="s">
        <v>1652</v>
      </c>
    </row>
    <row r="307" spans="1:16" x14ac:dyDescent="0.35">
      <c r="A307" s="47">
        <v>2102</v>
      </c>
      <c r="B307" s="47" t="s">
        <v>398</v>
      </c>
      <c r="C307" s="48">
        <v>45340</v>
      </c>
      <c r="D307" s="48">
        <v>45335</v>
      </c>
      <c r="E307" s="47">
        <v>1</v>
      </c>
      <c r="F307" s="48">
        <v>45340</v>
      </c>
      <c r="G307" s="47" t="s">
        <v>1670</v>
      </c>
      <c r="H307" s="47" t="s">
        <v>1657</v>
      </c>
      <c r="I307" s="47">
        <v>0</v>
      </c>
      <c r="J307" s="47" t="s">
        <v>1642</v>
      </c>
      <c r="K307" s="47" t="s">
        <v>2141</v>
      </c>
      <c r="L307" s="47" t="s">
        <v>2143</v>
      </c>
      <c r="M307" s="47" t="s">
        <v>1599</v>
      </c>
      <c r="N307" s="47" t="s">
        <v>1668</v>
      </c>
      <c r="O307" s="47" t="s">
        <v>1667</v>
      </c>
      <c r="P307" s="47" t="s">
        <v>1652</v>
      </c>
    </row>
    <row r="308" spans="1:16" x14ac:dyDescent="0.35">
      <c r="A308" s="47">
        <v>2102</v>
      </c>
      <c r="B308" s="47" t="s">
        <v>398</v>
      </c>
      <c r="C308" s="48">
        <v>45341</v>
      </c>
      <c r="D308" s="48">
        <v>45336</v>
      </c>
      <c r="E308" s="47">
        <v>28</v>
      </c>
      <c r="F308" s="48">
        <v>45368</v>
      </c>
      <c r="G308" s="47" t="s">
        <v>1670</v>
      </c>
      <c r="H308" s="47" t="s">
        <v>1657</v>
      </c>
      <c r="I308" s="47">
        <v>0</v>
      </c>
      <c r="J308" s="47" t="s">
        <v>1642</v>
      </c>
      <c r="K308" s="47" t="s">
        <v>2142</v>
      </c>
      <c r="L308" s="47" t="s">
        <v>2141</v>
      </c>
      <c r="M308" s="47" t="s">
        <v>1599</v>
      </c>
      <c r="N308" s="47" t="s">
        <v>1668</v>
      </c>
      <c r="O308" s="47" t="s">
        <v>1667</v>
      </c>
      <c r="P308" s="47" t="s">
        <v>1652</v>
      </c>
    </row>
    <row r="309" spans="1:16" x14ac:dyDescent="0.35">
      <c r="A309" s="47">
        <v>2102</v>
      </c>
      <c r="B309" s="47" t="s">
        <v>398</v>
      </c>
      <c r="C309" s="48">
        <v>45269</v>
      </c>
      <c r="D309" s="48">
        <v>45264</v>
      </c>
      <c r="E309" s="47">
        <v>28</v>
      </c>
      <c r="F309" s="48">
        <v>45296</v>
      </c>
      <c r="G309" s="47" t="s">
        <v>1670</v>
      </c>
      <c r="H309" s="47" t="s">
        <v>1657</v>
      </c>
      <c r="I309" s="47">
        <v>0</v>
      </c>
      <c r="J309" s="47" t="s">
        <v>1642</v>
      </c>
      <c r="K309" s="47" t="s">
        <v>2139</v>
      </c>
      <c r="L309" s="47" t="s">
        <v>2140</v>
      </c>
      <c r="M309" s="47" t="s">
        <v>1599</v>
      </c>
      <c r="N309" s="47" t="s">
        <v>1668</v>
      </c>
      <c r="O309" s="47" t="s">
        <v>1667</v>
      </c>
      <c r="P309" s="47" t="s">
        <v>1652</v>
      </c>
    </row>
    <row r="310" spans="1:16" x14ac:dyDescent="0.35">
      <c r="A310" s="47">
        <v>2102</v>
      </c>
      <c r="B310" s="47" t="s">
        <v>398</v>
      </c>
      <c r="C310" s="48">
        <v>45297</v>
      </c>
      <c r="D310" s="48">
        <v>45292</v>
      </c>
      <c r="E310" s="47">
        <v>14</v>
      </c>
      <c r="F310" s="48">
        <v>45310</v>
      </c>
      <c r="G310" s="47" t="s">
        <v>1670</v>
      </c>
      <c r="H310" s="47" t="s">
        <v>1657</v>
      </c>
      <c r="I310" s="47">
        <v>0</v>
      </c>
      <c r="J310" s="47" t="s">
        <v>1642</v>
      </c>
      <c r="K310" s="47" t="s">
        <v>2137</v>
      </c>
      <c r="L310" s="47" t="s">
        <v>2139</v>
      </c>
      <c r="M310" s="47" t="s">
        <v>1599</v>
      </c>
      <c r="N310" s="47" t="s">
        <v>1668</v>
      </c>
      <c r="O310" s="47" t="s">
        <v>1667</v>
      </c>
      <c r="P310" s="47" t="s">
        <v>1652</v>
      </c>
    </row>
    <row r="311" spans="1:16" x14ac:dyDescent="0.35">
      <c r="A311" s="47">
        <v>2102</v>
      </c>
      <c r="B311" s="47" t="s">
        <v>398</v>
      </c>
      <c r="C311" s="48">
        <v>45311</v>
      </c>
      <c r="D311" s="48">
        <v>45306</v>
      </c>
      <c r="E311" s="47">
        <v>15</v>
      </c>
      <c r="F311" s="48">
        <v>45325</v>
      </c>
      <c r="G311" s="47" t="s">
        <v>1670</v>
      </c>
      <c r="H311" s="47" t="s">
        <v>1657</v>
      </c>
      <c r="I311" s="47">
        <v>0</v>
      </c>
      <c r="J311" s="47" t="s">
        <v>1642</v>
      </c>
      <c r="K311" s="47" t="s">
        <v>2138</v>
      </c>
      <c r="L311" s="47" t="s">
        <v>2137</v>
      </c>
      <c r="M311" s="47" t="s">
        <v>1599</v>
      </c>
      <c r="N311" s="47" t="s">
        <v>1668</v>
      </c>
      <c r="O311" s="47" t="s">
        <v>1667</v>
      </c>
      <c r="P311" s="47" t="s">
        <v>1652</v>
      </c>
    </row>
    <row r="312" spans="1:16" x14ac:dyDescent="0.35">
      <c r="A312" s="47">
        <v>2102</v>
      </c>
      <c r="B312" s="47" t="s">
        <v>398</v>
      </c>
      <c r="C312" s="48">
        <v>45649</v>
      </c>
      <c r="D312" s="48">
        <v>45629</v>
      </c>
      <c r="E312" s="47">
        <v>9</v>
      </c>
      <c r="F312" s="48">
        <v>45657</v>
      </c>
      <c r="G312" s="47" t="s">
        <v>1635</v>
      </c>
      <c r="H312" s="47" t="s">
        <v>1634</v>
      </c>
      <c r="I312" s="47">
        <v>0</v>
      </c>
      <c r="J312" s="47" t="s">
        <v>1642</v>
      </c>
      <c r="K312" s="47" t="s">
        <v>2136</v>
      </c>
      <c r="L312" s="47" t="s">
        <v>2135</v>
      </c>
      <c r="M312" s="47" t="s">
        <v>1599</v>
      </c>
      <c r="N312" s="47" t="s">
        <v>1630</v>
      </c>
    </row>
    <row r="313" spans="1:16" x14ac:dyDescent="0.35">
      <c r="A313" s="47">
        <v>2102</v>
      </c>
      <c r="B313" s="47" t="s">
        <v>398</v>
      </c>
      <c r="C313" s="48">
        <v>45624</v>
      </c>
      <c r="D313" s="48">
        <v>45604</v>
      </c>
      <c r="E313" s="47">
        <v>25</v>
      </c>
      <c r="F313" s="48">
        <v>45648</v>
      </c>
      <c r="G313" s="47" t="s">
        <v>1635</v>
      </c>
      <c r="H313" s="47" t="s">
        <v>1634</v>
      </c>
      <c r="I313" s="47">
        <v>0</v>
      </c>
      <c r="J313" s="47" t="s">
        <v>1642</v>
      </c>
      <c r="K313" s="47" t="s">
        <v>2135</v>
      </c>
      <c r="L313" s="47" t="s">
        <v>2134</v>
      </c>
      <c r="M313" s="47" t="s">
        <v>1599</v>
      </c>
      <c r="N313" s="47" t="s">
        <v>1630</v>
      </c>
    </row>
    <row r="314" spans="1:16" x14ac:dyDescent="0.35">
      <c r="A314" s="47">
        <v>2102</v>
      </c>
      <c r="B314" s="47" t="s">
        <v>398</v>
      </c>
      <c r="C314" s="48">
        <v>45596</v>
      </c>
      <c r="D314" s="48">
        <v>45576</v>
      </c>
      <c r="E314" s="47">
        <v>28</v>
      </c>
      <c r="F314" s="48">
        <v>45623</v>
      </c>
      <c r="G314" s="47" t="s">
        <v>1635</v>
      </c>
      <c r="H314" s="47" t="s">
        <v>1634</v>
      </c>
      <c r="I314" s="47">
        <v>0</v>
      </c>
      <c r="J314" s="47" t="s">
        <v>1642</v>
      </c>
      <c r="K314" s="47" t="s">
        <v>2134</v>
      </c>
      <c r="L314" s="47" t="s">
        <v>2133</v>
      </c>
      <c r="M314" s="47" t="s">
        <v>1599</v>
      </c>
      <c r="N314" s="47" t="s">
        <v>1630</v>
      </c>
    </row>
    <row r="315" spans="1:16" x14ac:dyDescent="0.35">
      <c r="A315" s="47">
        <v>2116</v>
      </c>
      <c r="B315" s="47" t="s">
        <v>412</v>
      </c>
      <c r="C315" s="48">
        <v>45315</v>
      </c>
      <c r="D315" s="48">
        <v>45306</v>
      </c>
      <c r="E315" s="47">
        <v>14</v>
      </c>
      <c r="F315" s="48">
        <v>45328</v>
      </c>
      <c r="G315" s="47" t="s">
        <v>1670</v>
      </c>
      <c r="H315" s="47" t="s">
        <v>1657</v>
      </c>
      <c r="I315" s="47">
        <v>0</v>
      </c>
      <c r="J315" s="47" t="s">
        <v>1642</v>
      </c>
      <c r="K315" s="47" t="s">
        <v>2129</v>
      </c>
      <c r="L315" s="47" t="s">
        <v>2132</v>
      </c>
      <c r="M315" s="47" t="s">
        <v>1599</v>
      </c>
      <c r="N315" s="47" t="s">
        <v>1668</v>
      </c>
      <c r="O315" s="47" t="s">
        <v>1667</v>
      </c>
      <c r="P315" s="47" t="s">
        <v>1652</v>
      </c>
    </row>
    <row r="316" spans="1:16" x14ac:dyDescent="0.35">
      <c r="A316" s="47">
        <v>2116</v>
      </c>
      <c r="B316" s="47" t="s">
        <v>412</v>
      </c>
      <c r="C316" s="48">
        <v>45309</v>
      </c>
      <c r="D316" s="48">
        <v>45300</v>
      </c>
      <c r="E316" s="47">
        <v>6</v>
      </c>
      <c r="F316" s="48">
        <v>45314</v>
      </c>
      <c r="G316" s="47" t="s">
        <v>1670</v>
      </c>
      <c r="H316" s="47" t="s">
        <v>1657</v>
      </c>
      <c r="I316" s="47">
        <v>0</v>
      </c>
      <c r="J316" s="47" t="s">
        <v>1642</v>
      </c>
      <c r="K316" s="47" t="s">
        <v>2132</v>
      </c>
      <c r="L316" s="47" t="s">
        <v>2131</v>
      </c>
      <c r="M316" s="47" t="s">
        <v>1599</v>
      </c>
      <c r="N316" s="47" t="s">
        <v>1668</v>
      </c>
      <c r="O316" s="47" t="s">
        <v>1667</v>
      </c>
      <c r="P316" s="47" t="s">
        <v>1652</v>
      </c>
    </row>
    <row r="317" spans="1:16" x14ac:dyDescent="0.35">
      <c r="A317" s="47">
        <v>2116</v>
      </c>
      <c r="B317" s="47" t="s">
        <v>412</v>
      </c>
      <c r="C317" s="48">
        <v>45281</v>
      </c>
      <c r="D317" s="48">
        <v>45272</v>
      </c>
      <c r="E317" s="47">
        <v>28</v>
      </c>
      <c r="F317" s="48">
        <v>45308</v>
      </c>
      <c r="G317" s="47" t="s">
        <v>1670</v>
      </c>
      <c r="H317" s="47" t="s">
        <v>1657</v>
      </c>
      <c r="I317" s="47">
        <v>0</v>
      </c>
      <c r="J317" s="47" t="s">
        <v>1642</v>
      </c>
      <c r="K317" s="47" t="s">
        <v>2131</v>
      </c>
      <c r="L317" s="47" t="s">
        <v>2130</v>
      </c>
      <c r="M317" s="47" t="s">
        <v>1599</v>
      </c>
      <c r="N317" s="47" t="s">
        <v>1668</v>
      </c>
      <c r="O317" s="47" t="s">
        <v>1667</v>
      </c>
      <c r="P317" s="47" t="s">
        <v>1652</v>
      </c>
    </row>
    <row r="318" spans="1:16" x14ac:dyDescent="0.35">
      <c r="A318" s="47">
        <v>2116</v>
      </c>
      <c r="B318" s="47" t="s">
        <v>412</v>
      </c>
      <c r="C318" s="48">
        <v>45329</v>
      </c>
      <c r="D318" s="48">
        <v>45320</v>
      </c>
      <c r="E318" s="47">
        <v>11</v>
      </c>
      <c r="F318" s="48">
        <v>45339</v>
      </c>
      <c r="G318" s="47" t="s">
        <v>1670</v>
      </c>
      <c r="H318" s="47" t="s">
        <v>1657</v>
      </c>
      <c r="I318" s="47">
        <v>0</v>
      </c>
      <c r="J318" s="47" t="s">
        <v>1642</v>
      </c>
      <c r="K318" s="47" t="s">
        <v>2126</v>
      </c>
      <c r="L318" s="47" t="s">
        <v>2129</v>
      </c>
      <c r="M318" s="47" t="s">
        <v>1599</v>
      </c>
      <c r="N318" s="47" t="s">
        <v>1668</v>
      </c>
      <c r="O318" s="47" t="s">
        <v>1667</v>
      </c>
      <c r="P318" s="47" t="s">
        <v>1652</v>
      </c>
    </row>
    <row r="319" spans="1:16" x14ac:dyDescent="0.35">
      <c r="A319" s="47">
        <v>2116</v>
      </c>
      <c r="B319" s="47" t="s">
        <v>412</v>
      </c>
      <c r="C319" s="48">
        <v>45368</v>
      </c>
      <c r="D319" s="48">
        <v>45359</v>
      </c>
      <c r="E319" s="47">
        <v>28</v>
      </c>
      <c r="F319" s="48">
        <v>45395</v>
      </c>
      <c r="G319" s="47" t="s">
        <v>1670</v>
      </c>
      <c r="H319" s="47" t="s">
        <v>1657</v>
      </c>
      <c r="I319" s="47">
        <v>0</v>
      </c>
      <c r="J319" s="47" t="s">
        <v>1642</v>
      </c>
      <c r="K319" s="47" t="s">
        <v>2128</v>
      </c>
      <c r="L319" s="47" t="s">
        <v>2127</v>
      </c>
      <c r="M319" s="47" t="s">
        <v>1599</v>
      </c>
      <c r="N319" s="47" t="s">
        <v>1668</v>
      </c>
      <c r="O319" s="47" t="s">
        <v>1667</v>
      </c>
      <c r="P319" s="47" t="s">
        <v>1652</v>
      </c>
    </row>
    <row r="320" spans="1:16" x14ac:dyDescent="0.35">
      <c r="A320" s="47">
        <v>2116</v>
      </c>
      <c r="B320" s="47" t="s">
        <v>412</v>
      </c>
      <c r="C320" s="48">
        <v>45340</v>
      </c>
      <c r="D320" s="48">
        <v>45331</v>
      </c>
      <c r="E320" s="47">
        <v>28</v>
      </c>
      <c r="F320" s="48">
        <v>45367</v>
      </c>
      <c r="G320" s="47" t="s">
        <v>1670</v>
      </c>
      <c r="H320" s="47" t="s">
        <v>1657</v>
      </c>
      <c r="I320" s="47">
        <v>0</v>
      </c>
      <c r="J320" s="47" t="s">
        <v>1642</v>
      </c>
      <c r="K320" s="47" t="s">
        <v>2127</v>
      </c>
      <c r="L320" s="47" t="s">
        <v>2126</v>
      </c>
      <c r="M320" s="47" t="s">
        <v>1599</v>
      </c>
      <c r="N320" s="47" t="s">
        <v>1668</v>
      </c>
      <c r="O320" s="47" t="s">
        <v>1667</v>
      </c>
      <c r="P320" s="47" t="s">
        <v>1652</v>
      </c>
    </row>
    <row r="321" spans="1:16" x14ac:dyDescent="0.35">
      <c r="A321" s="47">
        <v>2118</v>
      </c>
      <c r="B321" s="47" t="s">
        <v>413</v>
      </c>
      <c r="C321" s="48">
        <v>45292</v>
      </c>
      <c r="D321" s="48">
        <v>45278</v>
      </c>
      <c r="E321" s="47">
        <v>10</v>
      </c>
      <c r="F321" s="48">
        <v>45301</v>
      </c>
      <c r="G321" s="47" t="s">
        <v>1635</v>
      </c>
      <c r="H321" s="47" t="s">
        <v>1634</v>
      </c>
      <c r="I321" s="47">
        <v>0</v>
      </c>
      <c r="J321" s="47" t="s">
        <v>1633</v>
      </c>
      <c r="K321" s="47" t="s">
        <v>2124</v>
      </c>
      <c r="M321" s="47" t="s">
        <v>1599</v>
      </c>
      <c r="N321" s="47" t="s">
        <v>1630</v>
      </c>
    </row>
    <row r="322" spans="1:16" x14ac:dyDescent="0.35">
      <c r="A322" s="47">
        <v>2118</v>
      </c>
      <c r="B322" s="47" t="s">
        <v>413</v>
      </c>
      <c r="C322" s="48">
        <v>45302</v>
      </c>
      <c r="D322" s="48">
        <v>45288</v>
      </c>
      <c r="E322" s="47">
        <v>8</v>
      </c>
      <c r="F322" s="48">
        <v>45309</v>
      </c>
      <c r="G322" s="47" t="s">
        <v>1635</v>
      </c>
      <c r="H322" s="47" t="s">
        <v>1634</v>
      </c>
      <c r="I322" s="47">
        <v>0</v>
      </c>
      <c r="J322" s="47" t="s">
        <v>1642</v>
      </c>
      <c r="K322" s="47" t="s">
        <v>2125</v>
      </c>
      <c r="L322" s="47" t="s">
        <v>2124</v>
      </c>
      <c r="M322" s="47" t="s">
        <v>1599</v>
      </c>
      <c r="N322" s="47" t="s">
        <v>1630</v>
      </c>
    </row>
    <row r="323" spans="1:16" x14ac:dyDescent="0.35">
      <c r="A323" s="47">
        <v>2124</v>
      </c>
      <c r="B323" s="47" t="s">
        <v>418</v>
      </c>
      <c r="C323" s="48">
        <v>45292</v>
      </c>
      <c r="D323" s="48">
        <v>45282</v>
      </c>
      <c r="E323" s="47">
        <v>28</v>
      </c>
      <c r="F323" s="48">
        <v>45319</v>
      </c>
      <c r="G323" s="47" t="s">
        <v>1670</v>
      </c>
      <c r="H323" s="47" t="s">
        <v>1657</v>
      </c>
      <c r="I323" s="47">
        <v>0</v>
      </c>
      <c r="J323" s="47" t="s">
        <v>1642</v>
      </c>
      <c r="K323" s="47" t="s">
        <v>2122</v>
      </c>
      <c r="L323" s="47" t="s">
        <v>2123</v>
      </c>
      <c r="M323" s="47" t="s">
        <v>1599</v>
      </c>
      <c r="N323" s="47" t="s">
        <v>1668</v>
      </c>
      <c r="O323" s="47" t="s">
        <v>1667</v>
      </c>
      <c r="P323" s="47" t="s">
        <v>1652</v>
      </c>
    </row>
    <row r="324" spans="1:16" x14ac:dyDescent="0.35">
      <c r="A324" s="47">
        <v>2124</v>
      </c>
      <c r="B324" s="47" t="s">
        <v>418</v>
      </c>
      <c r="C324" s="48">
        <v>45320</v>
      </c>
      <c r="D324" s="48">
        <v>45310</v>
      </c>
      <c r="E324" s="47">
        <v>7</v>
      </c>
      <c r="F324" s="48">
        <v>45326</v>
      </c>
      <c r="G324" s="47" t="s">
        <v>1670</v>
      </c>
      <c r="H324" s="47" t="s">
        <v>1657</v>
      </c>
      <c r="I324" s="47">
        <v>0</v>
      </c>
      <c r="J324" s="47" t="s">
        <v>1642</v>
      </c>
      <c r="K324" s="47" t="s">
        <v>2120</v>
      </c>
      <c r="L324" s="47" t="s">
        <v>2122</v>
      </c>
      <c r="M324" s="47" t="s">
        <v>1599</v>
      </c>
      <c r="N324" s="47" t="s">
        <v>1668</v>
      </c>
      <c r="O324" s="47" t="s">
        <v>1667</v>
      </c>
      <c r="P324" s="47" t="s">
        <v>1652</v>
      </c>
    </row>
    <row r="325" spans="1:16" x14ac:dyDescent="0.35">
      <c r="A325" s="47">
        <v>2124</v>
      </c>
      <c r="B325" s="47" t="s">
        <v>418</v>
      </c>
      <c r="C325" s="48">
        <v>45334</v>
      </c>
      <c r="D325" s="48">
        <v>45324</v>
      </c>
      <c r="E325" s="47">
        <v>7</v>
      </c>
      <c r="F325" s="48">
        <v>45340</v>
      </c>
      <c r="G325" s="47" t="s">
        <v>1670</v>
      </c>
      <c r="H325" s="47" t="s">
        <v>1657</v>
      </c>
      <c r="I325" s="47">
        <v>0</v>
      </c>
      <c r="J325" s="47" t="s">
        <v>1642</v>
      </c>
      <c r="K325" s="47" t="s">
        <v>2117</v>
      </c>
      <c r="L325" s="47" t="s">
        <v>2121</v>
      </c>
      <c r="M325" s="47" t="s">
        <v>1599</v>
      </c>
      <c r="N325" s="47" t="s">
        <v>1668</v>
      </c>
      <c r="O325" s="47" t="s">
        <v>1667</v>
      </c>
      <c r="P325" s="47" t="s">
        <v>1652</v>
      </c>
    </row>
    <row r="326" spans="1:16" x14ac:dyDescent="0.35">
      <c r="A326" s="47">
        <v>2124</v>
      </c>
      <c r="B326" s="47" t="s">
        <v>418</v>
      </c>
      <c r="C326" s="48">
        <v>45327</v>
      </c>
      <c r="D326" s="48">
        <v>45317</v>
      </c>
      <c r="E326" s="47">
        <v>7</v>
      </c>
      <c r="F326" s="48">
        <v>45333</v>
      </c>
      <c r="G326" s="47" t="s">
        <v>1670</v>
      </c>
      <c r="H326" s="47" t="s">
        <v>1657</v>
      </c>
      <c r="I326" s="47">
        <v>0</v>
      </c>
      <c r="J326" s="47" t="s">
        <v>1642</v>
      </c>
      <c r="K326" s="47" t="s">
        <v>2121</v>
      </c>
      <c r="L326" s="47" t="s">
        <v>2120</v>
      </c>
      <c r="M326" s="47" t="s">
        <v>1599</v>
      </c>
      <c r="N326" s="47" t="s">
        <v>1668</v>
      </c>
      <c r="O326" s="47" t="s">
        <v>1667</v>
      </c>
      <c r="P326" s="47" t="s">
        <v>1652</v>
      </c>
    </row>
    <row r="327" spans="1:16" x14ac:dyDescent="0.35">
      <c r="A327" s="47">
        <v>2124</v>
      </c>
      <c r="B327" s="47" t="s">
        <v>418</v>
      </c>
      <c r="C327" s="48">
        <v>45348</v>
      </c>
      <c r="D327" s="48">
        <v>45338</v>
      </c>
      <c r="E327" s="47">
        <v>7</v>
      </c>
      <c r="F327" s="48">
        <v>45354</v>
      </c>
      <c r="G327" s="47" t="s">
        <v>1670</v>
      </c>
      <c r="H327" s="47" t="s">
        <v>1657</v>
      </c>
      <c r="I327" s="47">
        <v>0</v>
      </c>
      <c r="J327" s="47" t="s">
        <v>1642</v>
      </c>
      <c r="K327" s="47" t="s">
        <v>2116</v>
      </c>
      <c r="L327" s="47" t="s">
        <v>2119</v>
      </c>
      <c r="M327" s="47" t="s">
        <v>1599</v>
      </c>
      <c r="N327" s="47" t="s">
        <v>1668</v>
      </c>
      <c r="O327" s="47" t="s">
        <v>1667</v>
      </c>
      <c r="P327" s="47" t="s">
        <v>1652</v>
      </c>
    </row>
    <row r="328" spans="1:16" x14ac:dyDescent="0.35">
      <c r="A328" s="47">
        <v>2124</v>
      </c>
      <c r="B328" s="47" t="s">
        <v>418</v>
      </c>
      <c r="C328" s="48">
        <v>45341</v>
      </c>
      <c r="D328" s="48">
        <v>45331</v>
      </c>
      <c r="E328" s="47">
        <v>7</v>
      </c>
      <c r="F328" s="48">
        <v>45347</v>
      </c>
      <c r="G328" s="47" t="s">
        <v>1670</v>
      </c>
      <c r="H328" s="47" t="s">
        <v>1657</v>
      </c>
      <c r="I328" s="47">
        <v>0</v>
      </c>
      <c r="J328" s="47" t="s">
        <v>1642</v>
      </c>
      <c r="K328" s="47" t="s">
        <v>2118</v>
      </c>
      <c r="L328" s="47" t="s">
        <v>2117</v>
      </c>
      <c r="M328" s="47" t="s">
        <v>1599</v>
      </c>
      <c r="N328" s="47" t="s">
        <v>1668</v>
      </c>
      <c r="O328" s="47" t="s">
        <v>1667</v>
      </c>
      <c r="P328" s="47" t="s">
        <v>1652</v>
      </c>
    </row>
    <row r="329" spans="1:16" x14ac:dyDescent="0.35">
      <c r="A329" s="47">
        <v>2124</v>
      </c>
      <c r="B329" s="47" t="s">
        <v>418</v>
      </c>
      <c r="C329" s="48">
        <v>45355</v>
      </c>
      <c r="D329" s="48">
        <v>45345</v>
      </c>
      <c r="E329" s="47">
        <v>4</v>
      </c>
      <c r="F329" s="48">
        <v>45358</v>
      </c>
      <c r="G329" s="47" t="s">
        <v>1670</v>
      </c>
      <c r="H329" s="47" t="s">
        <v>1657</v>
      </c>
      <c r="I329" s="47">
        <v>0</v>
      </c>
      <c r="J329" s="47" t="s">
        <v>1642</v>
      </c>
      <c r="K329" s="47" t="s">
        <v>2115</v>
      </c>
      <c r="L329" s="47" t="s">
        <v>2116</v>
      </c>
      <c r="M329" s="47" t="s">
        <v>1599</v>
      </c>
      <c r="N329" s="47" t="s">
        <v>1668</v>
      </c>
      <c r="O329" s="47" t="s">
        <v>1667</v>
      </c>
      <c r="P329" s="47" t="s">
        <v>1652</v>
      </c>
    </row>
    <row r="330" spans="1:16" x14ac:dyDescent="0.35">
      <c r="A330" s="47">
        <v>2124</v>
      </c>
      <c r="B330" s="47" t="s">
        <v>418</v>
      </c>
      <c r="C330" s="48">
        <v>45359</v>
      </c>
      <c r="D330" s="48">
        <v>45349</v>
      </c>
      <c r="E330" s="47">
        <v>7</v>
      </c>
      <c r="F330" s="48">
        <v>45365</v>
      </c>
      <c r="G330" s="47" t="s">
        <v>1670</v>
      </c>
      <c r="H330" s="47" t="s">
        <v>1657</v>
      </c>
      <c r="I330" s="47">
        <v>0</v>
      </c>
      <c r="J330" s="47" t="s">
        <v>1642</v>
      </c>
      <c r="K330" s="47" t="s">
        <v>2113</v>
      </c>
      <c r="L330" s="47" t="s">
        <v>2115</v>
      </c>
      <c r="M330" s="47" t="s">
        <v>1599</v>
      </c>
      <c r="N330" s="47" t="s">
        <v>1668</v>
      </c>
      <c r="O330" s="47" t="s">
        <v>1667</v>
      </c>
      <c r="P330" s="47" t="s">
        <v>1652</v>
      </c>
    </row>
    <row r="331" spans="1:16" x14ac:dyDescent="0.35">
      <c r="A331" s="47">
        <v>2124</v>
      </c>
      <c r="B331" s="47" t="s">
        <v>418</v>
      </c>
      <c r="C331" s="48">
        <v>45373</v>
      </c>
      <c r="D331" s="48">
        <v>45363</v>
      </c>
      <c r="E331" s="47">
        <v>7</v>
      </c>
      <c r="F331" s="48">
        <v>45379</v>
      </c>
      <c r="G331" s="47" t="s">
        <v>1670</v>
      </c>
      <c r="H331" s="47" t="s">
        <v>1657</v>
      </c>
      <c r="I331" s="47">
        <v>0</v>
      </c>
      <c r="J331" s="47" t="s">
        <v>1642</v>
      </c>
      <c r="K331" s="47" t="s">
        <v>2109</v>
      </c>
      <c r="L331" s="47" t="s">
        <v>2114</v>
      </c>
      <c r="M331" s="47" t="s">
        <v>1599</v>
      </c>
      <c r="N331" s="47" t="s">
        <v>1668</v>
      </c>
      <c r="O331" s="47" t="s">
        <v>1667</v>
      </c>
      <c r="P331" s="47" t="s">
        <v>1652</v>
      </c>
    </row>
    <row r="332" spans="1:16" x14ac:dyDescent="0.35">
      <c r="A332" s="47">
        <v>2124</v>
      </c>
      <c r="B332" s="47" t="s">
        <v>418</v>
      </c>
      <c r="C332" s="48">
        <v>45366</v>
      </c>
      <c r="D332" s="48">
        <v>45356</v>
      </c>
      <c r="E332" s="47">
        <v>7</v>
      </c>
      <c r="F332" s="48">
        <v>45372</v>
      </c>
      <c r="G332" s="47" t="s">
        <v>1670</v>
      </c>
      <c r="H332" s="47" t="s">
        <v>1657</v>
      </c>
      <c r="I332" s="47">
        <v>0</v>
      </c>
      <c r="J332" s="47" t="s">
        <v>1642</v>
      </c>
      <c r="K332" s="47" t="s">
        <v>2114</v>
      </c>
      <c r="L332" s="47" t="s">
        <v>2113</v>
      </c>
      <c r="M332" s="47" t="s">
        <v>1599</v>
      </c>
      <c r="N332" s="47" t="s">
        <v>1668</v>
      </c>
      <c r="O332" s="47" t="s">
        <v>1667</v>
      </c>
      <c r="P332" s="47" t="s">
        <v>1652</v>
      </c>
    </row>
    <row r="333" spans="1:16" x14ac:dyDescent="0.35">
      <c r="A333" s="47">
        <v>2124</v>
      </c>
      <c r="B333" s="47" t="s">
        <v>418</v>
      </c>
      <c r="C333" s="48">
        <v>45395</v>
      </c>
      <c r="D333" s="48">
        <v>45385</v>
      </c>
      <c r="E333" s="47">
        <v>3</v>
      </c>
      <c r="F333" s="48">
        <v>45397</v>
      </c>
      <c r="G333" s="47" t="s">
        <v>1670</v>
      </c>
      <c r="H333" s="47" t="s">
        <v>1657</v>
      </c>
      <c r="I333" s="47">
        <v>0</v>
      </c>
      <c r="J333" s="47" t="s">
        <v>1642</v>
      </c>
      <c r="K333" s="47" t="s">
        <v>2112</v>
      </c>
      <c r="L333" s="47" t="s">
        <v>2111</v>
      </c>
      <c r="M333" s="47" t="s">
        <v>1599</v>
      </c>
      <c r="N333" s="47" t="s">
        <v>1668</v>
      </c>
      <c r="O333" s="47" t="s">
        <v>1667</v>
      </c>
      <c r="P333" s="47" t="s">
        <v>1652</v>
      </c>
    </row>
    <row r="334" spans="1:16" x14ac:dyDescent="0.35">
      <c r="A334" s="47">
        <v>2124</v>
      </c>
      <c r="B334" s="47" t="s">
        <v>418</v>
      </c>
      <c r="C334" s="48">
        <v>45387</v>
      </c>
      <c r="D334" s="48">
        <v>45377</v>
      </c>
      <c r="E334" s="47">
        <v>8</v>
      </c>
      <c r="F334" s="48">
        <v>45394</v>
      </c>
      <c r="G334" s="47" t="s">
        <v>1670</v>
      </c>
      <c r="H334" s="47" t="s">
        <v>1657</v>
      </c>
      <c r="I334" s="47">
        <v>0</v>
      </c>
      <c r="J334" s="47" t="s">
        <v>1642</v>
      </c>
      <c r="K334" s="47" t="s">
        <v>2111</v>
      </c>
      <c r="L334" s="47" t="s">
        <v>2110</v>
      </c>
      <c r="M334" s="47" t="s">
        <v>1599</v>
      </c>
      <c r="N334" s="47" t="s">
        <v>1668</v>
      </c>
      <c r="O334" s="47" t="s">
        <v>1667</v>
      </c>
      <c r="P334" s="47" t="s">
        <v>1652</v>
      </c>
    </row>
    <row r="335" spans="1:16" x14ac:dyDescent="0.35">
      <c r="A335" s="47">
        <v>2124</v>
      </c>
      <c r="B335" s="47" t="s">
        <v>418</v>
      </c>
      <c r="C335" s="48">
        <v>45380</v>
      </c>
      <c r="D335" s="48">
        <v>45370</v>
      </c>
      <c r="E335" s="47">
        <v>7</v>
      </c>
      <c r="F335" s="48">
        <v>45386</v>
      </c>
      <c r="G335" s="47" t="s">
        <v>1670</v>
      </c>
      <c r="H335" s="47" t="s">
        <v>1657</v>
      </c>
      <c r="I335" s="47">
        <v>0</v>
      </c>
      <c r="J335" s="47" t="s">
        <v>1642</v>
      </c>
      <c r="K335" s="47" t="s">
        <v>2110</v>
      </c>
      <c r="L335" s="47" t="s">
        <v>2109</v>
      </c>
      <c r="M335" s="47" t="s">
        <v>1599</v>
      </c>
      <c r="N335" s="47" t="s">
        <v>1668</v>
      </c>
      <c r="O335" s="47" t="s">
        <v>1667</v>
      </c>
      <c r="P335" s="47" t="s">
        <v>1652</v>
      </c>
    </row>
    <row r="336" spans="1:16" x14ac:dyDescent="0.35">
      <c r="A336" s="47">
        <v>2142</v>
      </c>
      <c r="B336" s="47" t="s">
        <v>436</v>
      </c>
      <c r="C336" s="48">
        <v>45642</v>
      </c>
      <c r="D336" s="48">
        <v>45642</v>
      </c>
      <c r="E336" s="47">
        <v>4</v>
      </c>
      <c r="F336" s="48">
        <v>45645</v>
      </c>
      <c r="G336" s="47" t="s">
        <v>1635</v>
      </c>
      <c r="H336" s="47" t="s">
        <v>1634</v>
      </c>
      <c r="I336" s="47">
        <v>0</v>
      </c>
      <c r="J336" s="47" t="s">
        <v>1633</v>
      </c>
      <c r="K336" s="47" t="s">
        <v>2108</v>
      </c>
      <c r="M336" s="47" t="s">
        <v>1599</v>
      </c>
      <c r="N336" s="47" t="s">
        <v>1630</v>
      </c>
    </row>
    <row r="337" spans="1:16" x14ac:dyDescent="0.35">
      <c r="A337" s="47">
        <v>2146</v>
      </c>
      <c r="B337" s="47" t="s">
        <v>442</v>
      </c>
      <c r="C337" s="48">
        <v>45330</v>
      </c>
      <c r="D337" s="48">
        <v>45327</v>
      </c>
      <c r="E337" s="47">
        <v>3</v>
      </c>
      <c r="F337" s="48">
        <v>45332</v>
      </c>
      <c r="G337" s="47" t="s">
        <v>1635</v>
      </c>
      <c r="H337" s="47" t="s">
        <v>1634</v>
      </c>
      <c r="I337" s="47">
        <v>0</v>
      </c>
      <c r="J337" s="47" t="s">
        <v>1642</v>
      </c>
      <c r="K337" s="47" t="s">
        <v>2107</v>
      </c>
      <c r="L337" s="47" t="s">
        <v>2106</v>
      </c>
      <c r="M337" s="47" t="s">
        <v>1599</v>
      </c>
      <c r="N337" s="47" t="s">
        <v>1630</v>
      </c>
    </row>
    <row r="338" spans="1:16" x14ac:dyDescent="0.35">
      <c r="A338" s="47">
        <v>2146</v>
      </c>
      <c r="B338" s="47" t="s">
        <v>442</v>
      </c>
      <c r="C338" s="48">
        <v>45323</v>
      </c>
      <c r="D338" s="48">
        <v>45320</v>
      </c>
      <c r="E338" s="47">
        <v>4</v>
      </c>
      <c r="F338" s="48">
        <v>45326</v>
      </c>
      <c r="G338" s="47" t="s">
        <v>1635</v>
      </c>
      <c r="H338" s="47" t="s">
        <v>1634</v>
      </c>
      <c r="I338" s="47">
        <v>0</v>
      </c>
      <c r="J338" s="47" t="s">
        <v>1633</v>
      </c>
      <c r="K338" s="47" t="s">
        <v>2105</v>
      </c>
      <c r="M338" s="47" t="s">
        <v>1599</v>
      </c>
      <c r="N338" s="47" t="s">
        <v>1630</v>
      </c>
    </row>
    <row r="339" spans="1:16" x14ac:dyDescent="0.35">
      <c r="A339" s="47">
        <v>2146</v>
      </c>
      <c r="B339" s="47" t="s">
        <v>442</v>
      </c>
      <c r="C339" s="48">
        <v>45327</v>
      </c>
      <c r="D339" s="48">
        <v>45324</v>
      </c>
      <c r="E339" s="47">
        <v>3</v>
      </c>
      <c r="F339" s="48">
        <v>45329</v>
      </c>
      <c r="G339" s="47" t="s">
        <v>1635</v>
      </c>
      <c r="H339" s="47" t="s">
        <v>1634</v>
      </c>
      <c r="I339" s="47">
        <v>0</v>
      </c>
      <c r="J339" s="47" t="s">
        <v>1642</v>
      </c>
      <c r="K339" s="47" t="s">
        <v>2106</v>
      </c>
      <c r="L339" s="47" t="s">
        <v>2105</v>
      </c>
      <c r="M339" s="47" t="s">
        <v>1599</v>
      </c>
      <c r="N339" s="47" t="s">
        <v>1630</v>
      </c>
    </row>
    <row r="340" spans="1:16" x14ac:dyDescent="0.35">
      <c r="A340" s="47">
        <v>2149</v>
      </c>
      <c r="B340" s="47" t="s">
        <v>445</v>
      </c>
      <c r="C340" s="48">
        <v>45338</v>
      </c>
      <c r="D340" s="48">
        <v>45335</v>
      </c>
      <c r="E340" s="47">
        <v>2</v>
      </c>
      <c r="F340" s="48">
        <v>45339</v>
      </c>
      <c r="G340" s="47" t="s">
        <v>1635</v>
      </c>
      <c r="H340" s="47" t="s">
        <v>1634</v>
      </c>
      <c r="I340" s="47">
        <v>0</v>
      </c>
      <c r="J340" s="47" t="s">
        <v>1633</v>
      </c>
      <c r="K340" s="47" t="s">
        <v>2103</v>
      </c>
      <c r="M340" s="47" t="s">
        <v>1599</v>
      </c>
      <c r="N340" s="47" t="s">
        <v>1630</v>
      </c>
    </row>
    <row r="341" spans="1:16" x14ac:dyDescent="0.35">
      <c r="A341" s="47">
        <v>2149</v>
      </c>
      <c r="B341" s="47" t="s">
        <v>445</v>
      </c>
      <c r="C341" s="48">
        <v>45340</v>
      </c>
      <c r="D341" s="48">
        <v>45337</v>
      </c>
      <c r="E341" s="47">
        <v>1</v>
      </c>
      <c r="F341" s="48">
        <v>45340</v>
      </c>
      <c r="G341" s="47" t="s">
        <v>1635</v>
      </c>
      <c r="H341" s="47" t="s">
        <v>1634</v>
      </c>
      <c r="I341" s="47">
        <v>0</v>
      </c>
      <c r="J341" s="47" t="s">
        <v>1642</v>
      </c>
      <c r="K341" s="47" t="s">
        <v>2104</v>
      </c>
      <c r="L341" s="47" t="s">
        <v>2103</v>
      </c>
      <c r="M341" s="47" t="s">
        <v>1599</v>
      </c>
      <c r="N341" s="47" t="s">
        <v>1630</v>
      </c>
    </row>
    <row r="342" spans="1:16" x14ac:dyDescent="0.35">
      <c r="A342" s="47">
        <v>2152</v>
      </c>
      <c r="B342" s="47" t="s">
        <v>447</v>
      </c>
      <c r="C342" s="48">
        <v>45414</v>
      </c>
      <c r="D342" s="48">
        <v>45406</v>
      </c>
      <c r="E342" s="47">
        <v>2</v>
      </c>
      <c r="F342" s="48">
        <v>45415</v>
      </c>
      <c r="G342" s="47" t="s">
        <v>1670</v>
      </c>
      <c r="H342" s="47" t="s">
        <v>1657</v>
      </c>
      <c r="I342" s="47">
        <v>0</v>
      </c>
      <c r="J342" s="47" t="s">
        <v>1633</v>
      </c>
      <c r="K342" s="47" t="s">
        <v>2102</v>
      </c>
      <c r="M342" s="47" t="s">
        <v>1599</v>
      </c>
      <c r="N342" s="47" t="s">
        <v>1668</v>
      </c>
      <c r="O342" s="47" t="s">
        <v>1667</v>
      </c>
      <c r="P342" s="47" t="s">
        <v>1652</v>
      </c>
    </row>
    <row r="343" spans="1:16" x14ac:dyDescent="0.35">
      <c r="A343" s="47">
        <v>2154</v>
      </c>
      <c r="B343" s="47" t="s">
        <v>451</v>
      </c>
      <c r="C343" s="48">
        <v>45505</v>
      </c>
      <c r="D343" s="48">
        <v>45495</v>
      </c>
      <c r="E343" s="47">
        <v>3</v>
      </c>
      <c r="F343" s="48">
        <v>45507</v>
      </c>
      <c r="G343" s="47" t="s">
        <v>1635</v>
      </c>
      <c r="H343" s="47" t="s">
        <v>1634</v>
      </c>
      <c r="I343" s="47">
        <v>0</v>
      </c>
      <c r="J343" s="47" t="s">
        <v>1633</v>
      </c>
      <c r="K343" s="47" t="s">
        <v>2100</v>
      </c>
      <c r="M343" s="47" t="s">
        <v>1599</v>
      </c>
      <c r="N343" s="47" t="s">
        <v>1630</v>
      </c>
    </row>
    <row r="344" spans="1:16" x14ac:dyDescent="0.35">
      <c r="A344" s="47">
        <v>2154</v>
      </c>
      <c r="B344" s="47" t="s">
        <v>451</v>
      </c>
      <c r="C344" s="48">
        <v>45508</v>
      </c>
      <c r="D344" s="48">
        <v>45498</v>
      </c>
      <c r="E344" s="47">
        <v>5</v>
      </c>
      <c r="F344" s="48">
        <v>45512</v>
      </c>
      <c r="G344" s="47" t="s">
        <v>1635</v>
      </c>
      <c r="H344" s="47" t="s">
        <v>1634</v>
      </c>
      <c r="I344" s="47">
        <v>0</v>
      </c>
      <c r="J344" s="47" t="s">
        <v>1642</v>
      </c>
      <c r="K344" s="47" t="s">
        <v>2101</v>
      </c>
      <c r="L344" s="47" t="s">
        <v>2100</v>
      </c>
      <c r="M344" s="47" t="s">
        <v>1599</v>
      </c>
      <c r="N344" s="47" t="s">
        <v>1630</v>
      </c>
    </row>
    <row r="345" spans="1:16" x14ac:dyDescent="0.35">
      <c r="A345" s="47">
        <v>2154</v>
      </c>
      <c r="B345" s="47" t="s">
        <v>451</v>
      </c>
      <c r="C345" s="48">
        <v>45641</v>
      </c>
      <c r="D345" s="48">
        <v>45637</v>
      </c>
      <c r="E345" s="47">
        <v>7</v>
      </c>
      <c r="F345" s="48">
        <v>45647</v>
      </c>
      <c r="G345" s="47" t="s">
        <v>1635</v>
      </c>
      <c r="H345" s="47" t="s">
        <v>1634</v>
      </c>
      <c r="I345" s="47">
        <v>0</v>
      </c>
      <c r="J345" s="47" t="s">
        <v>1642</v>
      </c>
      <c r="K345" s="47" t="s">
        <v>2099</v>
      </c>
      <c r="L345" s="47" t="s">
        <v>2097</v>
      </c>
      <c r="M345" s="47" t="s">
        <v>1599</v>
      </c>
      <c r="N345" s="47" t="s">
        <v>1630</v>
      </c>
    </row>
    <row r="346" spans="1:16" x14ac:dyDescent="0.35">
      <c r="A346" s="47">
        <v>2154</v>
      </c>
      <c r="B346" s="47" t="s">
        <v>451</v>
      </c>
      <c r="C346" s="48">
        <v>45627</v>
      </c>
      <c r="D346" s="48">
        <v>45623</v>
      </c>
      <c r="E346" s="47">
        <v>7</v>
      </c>
      <c r="F346" s="48">
        <v>45633</v>
      </c>
      <c r="G346" s="47" t="s">
        <v>1635</v>
      </c>
      <c r="H346" s="47" t="s">
        <v>1634</v>
      </c>
      <c r="I346" s="47">
        <v>0</v>
      </c>
      <c r="J346" s="47" t="s">
        <v>1642</v>
      </c>
      <c r="K346" s="47" t="s">
        <v>2096</v>
      </c>
      <c r="L346" s="47" t="s">
        <v>2098</v>
      </c>
      <c r="M346" s="47" t="s">
        <v>1599</v>
      </c>
      <c r="N346" s="47" t="s">
        <v>1630</v>
      </c>
    </row>
    <row r="347" spans="1:16" x14ac:dyDescent="0.35">
      <c r="A347" s="47">
        <v>2154</v>
      </c>
      <c r="B347" s="47" t="s">
        <v>451</v>
      </c>
      <c r="C347" s="48">
        <v>45616</v>
      </c>
      <c r="D347" s="48">
        <v>45616</v>
      </c>
      <c r="E347" s="47">
        <v>7</v>
      </c>
      <c r="F347" s="48">
        <v>45622</v>
      </c>
      <c r="G347" s="47" t="s">
        <v>1635</v>
      </c>
      <c r="H347" s="47" t="s">
        <v>1634</v>
      </c>
      <c r="I347" s="47">
        <v>0</v>
      </c>
      <c r="J347" s="47" t="s">
        <v>1633</v>
      </c>
      <c r="K347" s="47" t="s">
        <v>2098</v>
      </c>
      <c r="M347" s="47" t="s">
        <v>1599</v>
      </c>
      <c r="N347" s="47" t="s">
        <v>1630</v>
      </c>
    </row>
    <row r="348" spans="1:16" x14ac:dyDescent="0.35">
      <c r="A348" s="47">
        <v>2154</v>
      </c>
      <c r="B348" s="47" t="s">
        <v>451</v>
      </c>
      <c r="C348" s="48">
        <v>45634</v>
      </c>
      <c r="D348" s="48">
        <v>45630</v>
      </c>
      <c r="E348" s="47">
        <v>7</v>
      </c>
      <c r="F348" s="48">
        <v>45640</v>
      </c>
      <c r="G348" s="47" t="s">
        <v>1635</v>
      </c>
      <c r="H348" s="47" t="s">
        <v>1634</v>
      </c>
      <c r="I348" s="47">
        <v>0</v>
      </c>
      <c r="J348" s="47" t="s">
        <v>1642</v>
      </c>
      <c r="K348" s="47" t="s">
        <v>2097</v>
      </c>
      <c r="L348" s="47" t="s">
        <v>2096</v>
      </c>
      <c r="M348" s="47" t="s">
        <v>1599</v>
      </c>
      <c r="N348" s="47" t="s">
        <v>1630</v>
      </c>
    </row>
    <row r="349" spans="1:16" x14ac:dyDescent="0.35">
      <c r="A349" s="47">
        <v>2163</v>
      </c>
      <c r="B349" s="47" t="s">
        <v>460</v>
      </c>
      <c r="C349" s="48">
        <v>45505</v>
      </c>
      <c r="D349" s="48">
        <v>45497</v>
      </c>
      <c r="E349" s="47">
        <v>7</v>
      </c>
      <c r="F349" s="48">
        <v>45511</v>
      </c>
      <c r="G349" s="47" t="s">
        <v>1670</v>
      </c>
      <c r="H349" s="47" t="s">
        <v>1657</v>
      </c>
      <c r="I349" s="47">
        <v>0</v>
      </c>
      <c r="J349" s="47" t="s">
        <v>1642</v>
      </c>
      <c r="K349" s="47" t="s">
        <v>2092</v>
      </c>
      <c r="L349" s="47" t="s">
        <v>2095</v>
      </c>
      <c r="M349" s="47" t="s">
        <v>1599</v>
      </c>
      <c r="N349" s="47" t="s">
        <v>1668</v>
      </c>
      <c r="O349" s="47" t="s">
        <v>1667</v>
      </c>
      <c r="P349" s="47" t="s">
        <v>1652</v>
      </c>
    </row>
    <row r="350" spans="1:16" x14ac:dyDescent="0.35">
      <c r="A350" s="47">
        <v>2163</v>
      </c>
      <c r="B350" s="47" t="s">
        <v>460</v>
      </c>
      <c r="C350" s="48">
        <v>45491</v>
      </c>
      <c r="D350" s="48">
        <v>45483</v>
      </c>
      <c r="E350" s="47">
        <v>14</v>
      </c>
      <c r="F350" s="48">
        <v>45504</v>
      </c>
      <c r="G350" s="47" t="s">
        <v>1670</v>
      </c>
      <c r="H350" s="47" t="s">
        <v>1657</v>
      </c>
      <c r="I350" s="47">
        <v>0</v>
      </c>
      <c r="J350" s="47" t="s">
        <v>1642</v>
      </c>
      <c r="K350" s="47" t="s">
        <v>2095</v>
      </c>
      <c r="L350" s="47" t="s">
        <v>2094</v>
      </c>
      <c r="M350" s="47" t="s">
        <v>1599</v>
      </c>
      <c r="N350" s="47" t="s">
        <v>1668</v>
      </c>
      <c r="O350" s="47" t="s">
        <v>1667</v>
      </c>
      <c r="P350" s="47" t="s">
        <v>1652</v>
      </c>
    </row>
    <row r="351" spans="1:16" x14ac:dyDescent="0.35">
      <c r="A351" s="47">
        <v>2163</v>
      </c>
      <c r="B351" s="47" t="s">
        <v>460</v>
      </c>
      <c r="C351" s="48">
        <v>45484</v>
      </c>
      <c r="D351" s="48">
        <v>45476</v>
      </c>
      <c r="E351" s="47">
        <v>7</v>
      </c>
      <c r="F351" s="48">
        <v>45490</v>
      </c>
      <c r="G351" s="47" t="s">
        <v>1670</v>
      </c>
      <c r="H351" s="47" t="s">
        <v>1657</v>
      </c>
      <c r="I351" s="47">
        <v>0</v>
      </c>
      <c r="J351" s="47" t="s">
        <v>1642</v>
      </c>
      <c r="K351" s="47" t="s">
        <v>2094</v>
      </c>
      <c r="L351" s="47" t="s">
        <v>2089</v>
      </c>
      <c r="M351" s="47" t="s">
        <v>1599</v>
      </c>
      <c r="N351" s="47" t="s">
        <v>1668</v>
      </c>
      <c r="O351" s="47" t="s">
        <v>1667</v>
      </c>
      <c r="P351" s="47" t="s">
        <v>1652</v>
      </c>
    </row>
    <row r="352" spans="1:16" x14ac:dyDescent="0.35">
      <c r="A352" s="47">
        <v>2163</v>
      </c>
      <c r="B352" s="47" t="s">
        <v>460</v>
      </c>
      <c r="C352" s="48">
        <v>45512</v>
      </c>
      <c r="D352" s="48">
        <v>45504</v>
      </c>
      <c r="E352" s="47">
        <v>1</v>
      </c>
      <c r="F352" s="48">
        <v>45512</v>
      </c>
      <c r="G352" s="47" t="s">
        <v>1670</v>
      </c>
      <c r="H352" s="47" t="s">
        <v>1657</v>
      </c>
      <c r="I352" s="47">
        <v>0</v>
      </c>
      <c r="J352" s="47" t="s">
        <v>1642</v>
      </c>
      <c r="K352" s="47" t="s">
        <v>2093</v>
      </c>
      <c r="L352" s="47" t="s">
        <v>2092</v>
      </c>
      <c r="M352" s="47" t="s">
        <v>1599</v>
      </c>
      <c r="N352" s="47" t="s">
        <v>1668</v>
      </c>
      <c r="O352" s="47" t="s">
        <v>1667</v>
      </c>
      <c r="P352" s="47" t="s">
        <v>1652</v>
      </c>
    </row>
    <row r="353" spans="1:16" x14ac:dyDescent="0.35">
      <c r="A353" s="47">
        <v>2163</v>
      </c>
      <c r="B353" s="47" t="s">
        <v>460</v>
      </c>
      <c r="C353" s="48">
        <v>45427</v>
      </c>
      <c r="D353" s="48">
        <v>45420</v>
      </c>
      <c r="E353" s="47">
        <v>7</v>
      </c>
      <c r="F353" s="48">
        <v>45433</v>
      </c>
      <c r="G353" s="47" t="s">
        <v>1670</v>
      </c>
      <c r="H353" s="47" t="s">
        <v>1657</v>
      </c>
      <c r="I353" s="47">
        <v>0</v>
      </c>
      <c r="J353" s="47" t="s">
        <v>1642</v>
      </c>
      <c r="K353" s="47" t="s">
        <v>2091</v>
      </c>
      <c r="L353" s="47" t="s">
        <v>2090</v>
      </c>
      <c r="M353" s="47" t="s">
        <v>1599</v>
      </c>
      <c r="N353" s="47" t="s">
        <v>1668</v>
      </c>
      <c r="O353" s="47" t="s">
        <v>1667</v>
      </c>
      <c r="P353" s="47" t="s">
        <v>1652</v>
      </c>
    </row>
    <row r="354" spans="1:16" x14ac:dyDescent="0.35">
      <c r="A354" s="47">
        <v>2163</v>
      </c>
      <c r="B354" s="47" t="s">
        <v>460</v>
      </c>
      <c r="C354" s="48">
        <v>45435</v>
      </c>
      <c r="D354" s="48">
        <v>45427</v>
      </c>
      <c r="E354" s="47">
        <v>14</v>
      </c>
      <c r="F354" s="48">
        <v>45448</v>
      </c>
      <c r="G354" s="47" t="s">
        <v>1670</v>
      </c>
      <c r="H354" s="47" t="s">
        <v>1657</v>
      </c>
      <c r="I354" s="47">
        <v>0</v>
      </c>
      <c r="J354" s="47" t="s">
        <v>1642</v>
      </c>
      <c r="K354" s="47" t="s">
        <v>2086</v>
      </c>
      <c r="L354" s="47" t="s">
        <v>2091</v>
      </c>
      <c r="M354" s="47" t="s">
        <v>1599</v>
      </c>
      <c r="N354" s="47" t="s">
        <v>1668</v>
      </c>
      <c r="O354" s="47" t="s">
        <v>1667</v>
      </c>
      <c r="P354" s="47" t="s">
        <v>1652</v>
      </c>
    </row>
    <row r="355" spans="1:16" x14ac:dyDescent="0.35">
      <c r="A355" s="47">
        <v>2163</v>
      </c>
      <c r="B355" s="47" t="s">
        <v>460</v>
      </c>
      <c r="C355" s="48">
        <v>45413</v>
      </c>
      <c r="D355" s="48">
        <v>45406</v>
      </c>
      <c r="E355" s="47">
        <v>14</v>
      </c>
      <c r="F355" s="48">
        <v>45426</v>
      </c>
      <c r="G355" s="47" t="s">
        <v>1670</v>
      </c>
      <c r="H355" s="47" t="s">
        <v>1657</v>
      </c>
      <c r="I355" s="47">
        <v>0</v>
      </c>
      <c r="J355" s="47" t="s">
        <v>1642</v>
      </c>
      <c r="K355" s="47" t="s">
        <v>2090</v>
      </c>
      <c r="L355" s="47" t="s">
        <v>2085</v>
      </c>
      <c r="M355" s="47" t="s">
        <v>1599</v>
      </c>
      <c r="N355" s="47" t="s">
        <v>1668</v>
      </c>
      <c r="O355" s="47" t="s">
        <v>1667</v>
      </c>
      <c r="P355" s="47" t="s">
        <v>1652</v>
      </c>
    </row>
    <row r="356" spans="1:16" x14ac:dyDescent="0.35">
      <c r="A356" s="47">
        <v>2163</v>
      </c>
      <c r="B356" s="47" t="s">
        <v>460</v>
      </c>
      <c r="C356" s="48">
        <v>45463</v>
      </c>
      <c r="D356" s="48">
        <v>45455</v>
      </c>
      <c r="E356" s="47">
        <v>14</v>
      </c>
      <c r="F356" s="48">
        <v>45476</v>
      </c>
      <c r="G356" s="47" t="s">
        <v>1670</v>
      </c>
      <c r="H356" s="47" t="s">
        <v>1657</v>
      </c>
      <c r="I356" s="47">
        <v>0</v>
      </c>
      <c r="J356" s="47" t="s">
        <v>1642</v>
      </c>
      <c r="K356" s="47" t="s">
        <v>2088</v>
      </c>
      <c r="L356" s="47" t="s">
        <v>2087</v>
      </c>
      <c r="M356" s="47" t="s">
        <v>1599</v>
      </c>
      <c r="N356" s="47" t="s">
        <v>1668</v>
      </c>
      <c r="O356" s="47" t="s">
        <v>1667</v>
      </c>
      <c r="P356" s="47" t="s">
        <v>1652</v>
      </c>
    </row>
    <row r="357" spans="1:16" x14ac:dyDescent="0.35">
      <c r="A357" s="47">
        <v>2163</v>
      </c>
      <c r="B357" s="47" t="s">
        <v>460</v>
      </c>
      <c r="C357" s="48">
        <v>45477</v>
      </c>
      <c r="D357" s="48">
        <v>45469</v>
      </c>
      <c r="E357" s="47">
        <v>7</v>
      </c>
      <c r="F357" s="48">
        <v>45483</v>
      </c>
      <c r="G357" s="47" t="s">
        <v>1670</v>
      </c>
      <c r="H357" s="47" t="s">
        <v>1657</v>
      </c>
      <c r="I357" s="47">
        <v>0</v>
      </c>
      <c r="J357" s="47" t="s">
        <v>1642</v>
      </c>
      <c r="K357" s="47" t="s">
        <v>2089</v>
      </c>
      <c r="L357" s="47" t="s">
        <v>2088</v>
      </c>
      <c r="M357" s="47" t="s">
        <v>1599</v>
      </c>
      <c r="N357" s="47" t="s">
        <v>1668</v>
      </c>
      <c r="O357" s="47" t="s">
        <v>1667</v>
      </c>
      <c r="P357" s="47" t="s">
        <v>1652</v>
      </c>
    </row>
    <row r="358" spans="1:16" x14ac:dyDescent="0.35">
      <c r="A358" s="47">
        <v>2163</v>
      </c>
      <c r="B358" s="47" t="s">
        <v>460</v>
      </c>
      <c r="C358" s="48">
        <v>45449</v>
      </c>
      <c r="D358" s="48">
        <v>45441</v>
      </c>
      <c r="E358" s="47">
        <v>14</v>
      </c>
      <c r="F358" s="48">
        <v>45462</v>
      </c>
      <c r="G358" s="47" t="s">
        <v>1670</v>
      </c>
      <c r="H358" s="47" t="s">
        <v>1657</v>
      </c>
      <c r="I358" s="47">
        <v>0</v>
      </c>
      <c r="J358" s="47" t="s">
        <v>1642</v>
      </c>
      <c r="K358" s="47" t="s">
        <v>2087</v>
      </c>
      <c r="L358" s="47" t="s">
        <v>2086</v>
      </c>
      <c r="M358" s="47" t="s">
        <v>1599</v>
      </c>
      <c r="N358" s="47" t="s">
        <v>1668</v>
      </c>
      <c r="O358" s="47" t="s">
        <v>1667</v>
      </c>
      <c r="P358" s="47" t="s">
        <v>1652</v>
      </c>
    </row>
    <row r="359" spans="1:16" x14ac:dyDescent="0.35">
      <c r="A359" s="47">
        <v>2163</v>
      </c>
      <c r="B359" s="47" t="s">
        <v>460</v>
      </c>
      <c r="C359" s="48">
        <v>45398</v>
      </c>
      <c r="D359" s="48">
        <v>45392</v>
      </c>
      <c r="E359" s="47">
        <v>14</v>
      </c>
      <c r="F359" s="48">
        <v>45411</v>
      </c>
      <c r="G359" s="47" t="s">
        <v>1670</v>
      </c>
      <c r="H359" s="47" t="s">
        <v>1657</v>
      </c>
      <c r="I359" s="47">
        <v>0</v>
      </c>
      <c r="J359" s="47" t="s">
        <v>1633</v>
      </c>
      <c r="K359" s="47" t="s">
        <v>2085</v>
      </c>
      <c r="M359" s="47" t="s">
        <v>1599</v>
      </c>
      <c r="N359" s="47" t="s">
        <v>1668</v>
      </c>
      <c r="O359" s="47" t="s">
        <v>1667</v>
      </c>
      <c r="P359" s="47" t="s">
        <v>1652</v>
      </c>
    </row>
    <row r="360" spans="1:16" x14ac:dyDescent="0.35">
      <c r="A360" s="47">
        <v>2165</v>
      </c>
      <c r="B360" s="47" t="s">
        <v>463</v>
      </c>
      <c r="C360" s="48">
        <v>45367</v>
      </c>
      <c r="D360" s="48">
        <v>45366</v>
      </c>
      <c r="E360" s="47">
        <v>7</v>
      </c>
      <c r="F360" s="48">
        <v>45373</v>
      </c>
      <c r="G360" s="47" t="s">
        <v>1635</v>
      </c>
      <c r="H360" s="47" t="s">
        <v>1634</v>
      </c>
      <c r="I360" s="47">
        <v>0</v>
      </c>
      <c r="J360" s="47" t="s">
        <v>1642</v>
      </c>
      <c r="K360" s="47" t="s">
        <v>2084</v>
      </c>
      <c r="L360" s="47" t="s">
        <v>2081</v>
      </c>
      <c r="M360" s="47" t="s">
        <v>1599</v>
      </c>
      <c r="N360" s="47" t="s">
        <v>1630</v>
      </c>
    </row>
    <row r="361" spans="1:16" x14ac:dyDescent="0.35">
      <c r="A361" s="47">
        <v>2165</v>
      </c>
      <c r="B361" s="47" t="s">
        <v>463</v>
      </c>
      <c r="C361" s="48">
        <v>45374</v>
      </c>
      <c r="D361" s="48">
        <v>45373</v>
      </c>
      <c r="E361" s="47">
        <v>10</v>
      </c>
      <c r="F361" s="48">
        <v>45383</v>
      </c>
      <c r="G361" s="47" t="s">
        <v>1635</v>
      </c>
      <c r="H361" s="47" t="s">
        <v>1634</v>
      </c>
      <c r="I361" s="47">
        <v>0</v>
      </c>
      <c r="J361" s="47" t="s">
        <v>1642</v>
      </c>
      <c r="K361" s="47" t="s">
        <v>2082</v>
      </c>
      <c r="L361" s="47" t="s">
        <v>2084</v>
      </c>
      <c r="M361" s="47" t="s">
        <v>1599</v>
      </c>
      <c r="N361" s="47" t="s">
        <v>1630</v>
      </c>
    </row>
    <row r="362" spans="1:16" x14ac:dyDescent="0.35">
      <c r="A362" s="47">
        <v>2165</v>
      </c>
      <c r="B362" s="47" t="s">
        <v>463</v>
      </c>
      <c r="C362" s="48">
        <v>45384</v>
      </c>
      <c r="D362" s="48">
        <v>45383</v>
      </c>
      <c r="E362" s="47">
        <v>1</v>
      </c>
      <c r="F362" s="48">
        <v>45384</v>
      </c>
      <c r="G362" s="47" t="s">
        <v>1635</v>
      </c>
      <c r="H362" s="47" t="s">
        <v>1634</v>
      </c>
      <c r="I362" s="47">
        <v>0</v>
      </c>
      <c r="J362" s="47" t="s">
        <v>1642</v>
      </c>
      <c r="K362" s="47" t="s">
        <v>2083</v>
      </c>
      <c r="L362" s="47" t="s">
        <v>2082</v>
      </c>
      <c r="M362" s="47" t="s">
        <v>1599</v>
      </c>
      <c r="N362" s="47" t="s">
        <v>1630</v>
      </c>
    </row>
    <row r="363" spans="1:16" x14ac:dyDescent="0.35">
      <c r="A363" s="47">
        <v>2165</v>
      </c>
      <c r="B363" s="47" t="s">
        <v>463</v>
      </c>
      <c r="C363" s="48">
        <v>45359</v>
      </c>
      <c r="D363" s="48">
        <v>45359</v>
      </c>
      <c r="E363" s="47">
        <v>7</v>
      </c>
      <c r="F363" s="48">
        <v>45365</v>
      </c>
      <c r="G363" s="47" t="s">
        <v>1635</v>
      </c>
      <c r="H363" s="47" t="s">
        <v>1634</v>
      </c>
      <c r="I363" s="47">
        <v>0</v>
      </c>
      <c r="J363" s="47" t="s">
        <v>1642</v>
      </c>
      <c r="K363" s="47" t="s">
        <v>2081</v>
      </c>
      <c r="L363" s="47" t="s">
        <v>2080</v>
      </c>
      <c r="M363" s="47" t="s">
        <v>1599</v>
      </c>
      <c r="N363" s="47" t="s">
        <v>1630</v>
      </c>
    </row>
    <row r="364" spans="1:16" x14ac:dyDescent="0.35">
      <c r="A364" s="47">
        <v>2165</v>
      </c>
      <c r="B364" s="47" t="s">
        <v>463</v>
      </c>
      <c r="C364" s="48">
        <v>45356</v>
      </c>
      <c r="D364" s="48">
        <v>45356</v>
      </c>
      <c r="E364" s="47">
        <v>3</v>
      </c>
      <c r="F364" s="48">
        <v>45358</v>
      </c>
      <c r="G364" s="47" t="s">
        <v>1635</v>
      </c>
      <c r="H364" s="47" t="s">
        <v>1634</v>
      </c>
      <c r="I364" s="47">
        <v>0</v>
      </c>
      <c r="J364" s="47" t="s">
        <v>1633</v>
      </c>
      <c r="K364" s="47" t="s">
        <v>2080</v>
      </c>
      <c r="M364" s="47" t="s">
        <v>1599</v>
      </c>
      <c r="N364" s="47" t="s">
        <v>1630</v>
      </c>
    </row>
    <row r="365" spans="1:16" x14ac:dyDescent="0.35">
      <c r="A365" s="47">
        <v>2165</v>
      </c>
      <c r="B365" s="47" t="s">
        <v>463</v>
      </c>
      <c r="C365" s="48">
        <v>45413</v>
      </c>
      <c r="D365" s="48">
        <v>45411</v>
      </c>
      <c r="E365" s="47">
        <v>1</v>
      </c>
      <c r="F365" s="48">
        <v>45413</v>
      </c>
      <c r="G365" s="47" t="s">
        <v>1658</v>
      </c>
      <c r="H365" s="47" t="s">
        <v>1657</v>
      </c>
      <c r="I365" s="47">
        <v>0</v>
      </c>
      <c r="J365" s="47" t="s">
        <v>1633</v>
      </c>
      <c r="K365" s="47" t="s">
        <v>2079</v>
      </c>
      <c r="M365" s="47" t="s">
        <v>1599</v>
      </c>
      <c r="N365" s="47" t="s">
        <v>1654</v>
      </c>
      <c r="O365" s="47" t="s">
        <v>1653</v>
      </c>
      <c r="P365" s="47" t="s">
        <v>1652</v>
      </c>
    </row>
    <row r="366" spans="1:16" x14ac:dyDescent="0.35">
      <c r="A366" s="47">
        <v>2165</v>
      </c>
      <c r="B366" s="47" t="s">
        <v>463</v>
      </c>
      <c r="C366" s="48">
        <v>45414</v>
      </c>
      <c r="D366" s="48">
        <v>45412</v>
      </c>
      <c r="E366" s="47">
        <v>7</v>
      </c>
      <c r="F366" s="48">
        <v>45420</v>
      </c>
      <c r="G366" s="47" t="s">
        <v>1658</v>
      </c>
      <c r="H366" s="47" t="s">
        <v>1657</v>
      </c>
      <c r="I366" s="47">
        <v>0</v>
      </c>
      <c r="J366" s="47" t="s">
        <v>1642</v>
      </c>
      <c r="K366" s="47" t="s">
        <v>2077</v>
      </c>
      <c r="L366" s="47" t="s">
        <v>2079</v>
      </c>
      <c r="M366" s="47" t="s">
        <v>1599</v>
      </c>
      <c r="N366" s="47" t="s">
        <v>1654</v>
      </c>
      <c r="O366" s="47" t="s">
        <v>1653</v>
      </c>
      <c r="P366" s="47" t="s">
        <v>1652</v>
      </c>
    </row>
    <row r="367" spans="1:16" x14ac:dyDescent="0.35">
      <c r="A367" s="47">
        <v>2165</v>
      </c>
      <c r="B367" s="47" t="s">
        <v>463</v>
      </c>
      <c r="C367" s="48">
        <v>45421</v>
      </c>
      <c r="D367" s="48">
        <v>45419</v>
      </c>
      <c r="E367" s="47">
        <v>4</v>
      </c>
      <c r="F367" s="48">
        <v>45424</v>
      </c>
      <c r="G367" s="47" t="s">
        <v>1658</v>
      </c>
      <c r="H367" s="47" t="s">
        <v>1657</v>
      </c>
      <c r="I367" s="47">
        <v>0</v>
      </c>
      <c r="J367" s="47" t="s">
        <v>1642</v>
      </c>
      <c r="K367" s="47" t="s">
        <v>2078</v>
      </c>
      <c r="L367" s="47" t="s">
        <v>2077</v>
      </c>
      <c r="M367" s="47" t="s">
        <v>1599</v>
      </c>
      <c r="N367" s="47" t="s">
        <v>1654</v>
      </c>
      <c r="O367" s="47" t="s">
        <v>1653</v>
      </c>
      <c r="P367" s="47" t="s">
        <v>1652</v>
      </c>
    </row>
    <row r="368" spans="1:16" x14ac:dyDescent="0.35">
      <c r="A368" s="47">
        <v>2174</v>
      </c>
      <c r="B368" s="47" t="s">
        <v>475</v>
      </c>
      <c r="C368" s="48">
        <v>45566</v>
      </c>
      <c r="D368" s="48">
        <v>45565</v>
      </c>
      <c r="E368" s="47">
        <v>28</v>
      </c>
      <c r="F368" s="48">
        <v>45593</v>
      </c>
      <c r="G368" s="47" t="s">
        <v>1635</v>
      </c>
      <c r="H368" s="47" t="s">
        <v>1634</v>
      </c>
      <c r="I368" s="47">
        <v>0</v>
      </c>
      <c r="J368" s="47" t="s">
        <v>1633</v>
      </c>
      <c r="K368" s="47" t="s">
        <v>2076</v>
      </c>
      <c r="M368" s="47" t="s">
        <v>1599</v>
      </c>
      <c r="N368" s="47" t="s">
        <v>1630</v>
      </c>
    </row>
    <row r="369" spans="1:16" x14ac:dyDescent="0.35">
      <c r="A369" s="47">
        <v>2181</v>
      </c>
      <c r="B369" s="47" t="s">
        <v>1421</v>
      </c>
      <c r="C369" s="48">
        <v>45615</v>
      </c>
      <c r="D369" s="48">
        <v>45610</v>
      </c>
      <c r="E369" s="47">
        <v>7</v>
      </c>
      <c r="F369" s="48">
        <v>45621</v>
      </c>
      <c r="G369" s="47" t="s">
        <v>1635</v>
      </c>
      <c r="H369" s="47" t="s">
        <v>1634</v>
      </c>
      <c r="I369" s="47">
        <v>0</v>
      </c>
      <c r="J369" s="47" t="s">
        <v>1642</v>
      </c>
      <c r="K369" s="47" t="s">
        <v>2075</v>
      </c>
      <c r="L369" s="47" t="s">
        <v>2074</v>
      </c>
      <c r="M369" s="47" t="s">
        <v>1599</v>
      </c>
      <c r="N369" s="47" t="s">
        <v>1630</v>
      </c>
    </row>
    <row r="370" spans="1:16" x14ac:dyDescent="0.35">
      <c r="A370" s="47">
        <v>2181</v>
      </c>
      <c r="B370" s="47" t="s">
        <v>1421</v>
      </c>
      <c r="C370" s="48">
        <v>45612</v>
      </c>
      <c r="D370" s="48">
        <v>45607</v>
      </c>
      <c r="E370" s="47">
        <v>3</v>
      </c>
      <c r="F370" s="48">
        <v>45614</v>
      </c>
      <c r="G370" s="47" t="s">
        <v>1635</v>
      </c>
      <c r="H370" s="47" t="s">
        <v>1634</v>
      </c>
      <c r="I370" s="47">
        <v>0</v>
      </c>
      <c r="J370" s="47" t="s">
        <v>1633</v>
      </c>
      <c r="K370" s="47" t="s">
        <v>2074</v>
      </c>
      <c r="M370" s="47" t="s">
        <v>1599</v>
      </c>
      <c r="N370" s="47" t="s">
        <v>1630</v>
      </c>
    </row>
    <row r="371" spans="1:16" x14ac:dyDescent="0.35">
      <c r="A371" s="47">
        <v>2202</v>
      </c>
      <c r="B371" s="47" t="s">
        <v>482</v>
      </c>
      <c r="C371" s="48">
        <v>45581</v>
      </c>
      <c r="D371" s="48">
        <v>45581</v>
      </c>
      <c r="E371" s="47">
        <v>7</v>
      </c>
      <c r="F371" s="48">
        <v>45587</v>
      </c>
      <c r="G371" s="47" t="s">
        <v>1635</v>
      </c>
      <c r="H371" s="47" t="s">
        <v>1634</v>
      </c>
      <c r="I371" s="47">
        <v>0</v>
      </c>
      <c r="J371" s="47" t="s">
        <v>1633</v>
      </c>
      <c r="K371" s="47" t="s">
        <v>2073</v>
      </c>
      <c r="M371" s="47" t="s">
        <v>1599</v>
      </c>
      <c r="N371" s="47" t="s">
        <v>1630</v>
      </c>
    </row>
    <row r="372" spans="1:16" x14ac:dyDescent="0.35">
      <c r="A372" s="47">
        <v>2204</v>
      </c>
      <c r="B372" s="47" t="s">
        <v>485</v>
      </c>
      <c r="C372" s="48">
        <v>45368</v>
      </c>
      <c r="D372" s="48">
        <v>45364</v>
      </c>
      <c r="E372" s="47">
        <v>1</v>
      </c>
      <c r="F372" s="48">
        <v>45368</v>
      </c>
      <c r="G372" s="47" t="s">
        <v>1635</v>
      </c>
      <c r="H372" s="47" t="s">
        <v>1634</v>
      </c>
      <c r="I372" s="47">
        <v>0</v>
      </c>
      <c r="J372" s="47" t="s">
        <v>1642</v>
      </c>
      <c r="K372" s="47" t="s">
        <v>2072</v>
      </c>
      <c r="L372" s="47" t="s">
        <v>2071</v>
      </c>
      <c r="M372" s="47" t="s">
        <v>1599</v>
      </c>
      <c r="N372" s="47" t="s">
        <v>1630</v>
      </c>
    </row>
    <row r="373" spans="1:16" x14ac:dyDescent="0.35">
      <c r="A373" s="47">
        <v>2204</v>
      </c>
      <c r="B373" s="47" t="s">
        <v>485</v>
      </c>
      <c r="C373" s="48">
        <v>45354</v>
      </c>
      <c r="D373" s="48">
        <v>45350</v>
      </c>
      <c r="E373" s="47">
        <v>14</v>
      </c>
      <c r="F373" s="48">
        <v>45367</v>
      </c>
      <c r="G373" s="47" t="s">
        <v>1635</v>
      </c>
      <c r="H373" s="47" t="s">
        <v>1634</v>
      </c>
      <c r="I373" s="47">
        <v>0</v>
      </c>
      <c r="J373" s="47" t="s">
        <v>1642</v>
      </c>
      <c r="K373" s="47" t="s">
        <v>2071</v>
      </c>
      <c r="L373" s="47" t="s">
        <v>2070</v>
      </c>
      <c r="M373" s="47" t="s">
        <v>1599</v>
      </c>
      <c r="N373" s="47" t="s">
        <v>1630</v>
      </c>
    </row>
    <row r="374" spans="1:16" x14ac:dyDescent="0.35">
      <c r="A374" s="47">
        <v>2204</v>
      </c>
      <c r="B374" s="47" t="s">
        <v>485</v>
      </c>
      <c r="C374" s="48">
        <v>45352</v>
      </c>
      <c r="D374" s="48">
        <v>45348</v>
      </c>
      <c r="E374" s="47">
        <v>2</v>
      </c>
      <c r="F374" s="48">
        <v>45353</v>
      </c>
      <c r="G374" s="47" t="s">
        <v>1635</v>
      </c>
      <c r="H374" s="47" t="s">
        <v>1634</v>
      </c>
      <c r="I374" s="47">
        <v>0</v>
      </c>
      <c r="J374" s="47" t="s">
        <v>1633</v>
      </c>
      <c r="K374" s="47" t="s">
        <v>2070</v>
      </c>
      <c r="M374" s="47" t="s">
        <v>1599</v>
      </c>
      <c r="N374" s="47" t="s">
        <v>1630</v>
      </c>
    </row>
    <row r="375" spans="1:16" x14ac:dyDescent="0.35">
      <c r="A375" s="47">
        <v>2251</v>
      </c>
      <c r="B375" s="47" t="s">
        <v>502</v>
      </c>
      <c r="C375" s="48">
        <v>45384</v>
      </c>
      <c r="D375" s="48">
        <v>45384</v>
      </c>
      <c r="E375" s="47">
        <v>5</v>
      </c>
      <c r="F375" s="48">
        <v>45388</v>
      </c>
      <c r="G375" s="47" t="s">
        <v>1635</v>
      </c>
      <c r="H375" s="47" t="s">
        <v>1634</v>
      </c>
      <c r="I375" s="47">
        <v>0</v>
      </c>
      <c r="J375" s="47" t="s">
        <v>1633</v>
      </c>
      <c r="K375" s="47" t="s">
        <v>2069</v>
      </c>
      <c r="M375" s="47" t="s">
        <v>1599</v>
      </c>
      <c r="N375" s="47" t="s">
        <v>1630</v>
      </c>
    </row>
    <row r="376" spans="1:16" x14ac:dyDescent="0.35">
      <c r="A376" s="47">
        <v>2256</v>
      </c>
      <c r="B376" s="47" t="s">
        <v>509</v>
      </c>
      <c r="C376" s="48">
        <v>45383</v>
      </c>
      <c r="D376" s="48">
        <v>45376</v>
      </c>
      <c r="E376" s="47">
        <v>7</v>
      </c>
      <c r="F376" s="48">
        <v>45389</v>
      </c>
      <c r="G376" s="47" t="s">
        <v>1635</v>
      </c>
      <c r="H376" s="47" t="s">
        <v>1634</v>
      </c>
      <c r="I376" s="47">
        <v>0</v>
      </c>
      <c r="J376" s="47" t="s">
        <v>1633</v>
      </c>
      <c r="K376" s="47" t="s">
        <v>2068</v>
      </c>
      <c r="M376" s="47" t="s">
        <v>1599</v>
      </c>
      <c r="N376" s="47" t="s">
        <v>1630</v>
      </c>
    </row>
    <row r="377" spans="1:16" x14ac:dyDescent="0.35">
      <c r="A377" s="47">
        <v>2256</v>
      </c>
      <c r="B377" s="47" t="s">
        <v>509</v>
      </c>
      <c r="C377" s="48">
        <v>45512</v>
      </c>
      <c r="D377" s="48">
        <v>45512</v>
      </c>
      <c r="E377" s="47">
        <v>5</v>
      </c>
      <c r="F377" s="48">
        <v>45516</v>
      </c>
      <c r="G377" s="47" t="s">
        <v>1635</v>
      </c>
      <c r="H377" s="47" t="s">
        <v>1634</v>
      </c>
      <c r="I377" s="47">
        <v>0</v>
      </c>
      <c r="J377" s="47" t="s">
        <v>1633</v>
      </c>
      <c r="K377" s="47" t="s">
        <v>2067</v>
      </c>
      <c r="M377" s="47" t="s">
        <v>1599</v>
      </c>
      <c r="N377" s="47" t="s">
        <v>1630</v>
      </c>
    </row>
    <row r="378" spans="1:16" x14ac:dyDescent="0.35">
      <c r="A378" s="47">
        <v>2258</v>
      </c>
      <c r="B378" s="47" t="s">
        <v>511</v>
      </c>
      <c r="C378" s="48">
        <v>45292</v>
      </c>
      <c r="D378" s="48">
        <v>45282</v>
      </c>
      <c r="E378" s="47">
        <v>5</v>
      </c>
      <c r="F378" s="48">
        <v>45296</v>
      </c>
      <c r="G378" s="47" t="s">
        <v>1670</v>
      </c>
      <c r="H378" s="47" t="s">
        <v>1657</v>
      </c>
      <c r="I378" s="47">
        <v>0</v>
      </c>
      <c r="J378" s="47" t="s">
        <v>1633</v>
      </c>
      <c r="K378" s="47" t="s">
        <v>2066</v>
      </c>
      <c r="M378" s="47" t="s">
        <v>1599</v>
      </c>
      <c r="N378" s="47" t="s">
        <v>1668</v>
      </c>
      <c r="O378" s="47" t="s">
        <v>1667</v>
      </c>
      <c r="P378" s="47" t="s">
        <v>1652</v>
      </c>
    </row>
    <row r="379" spans="1:16" x14ac:dyDescent="0.35">
      <c r="A379" s="47">
        <v>2264</v>
      </c>
      <c r="B379" s="47" t="s">
        <v>519</v>
      </c>
      <c r="C379" s="48">
        <v>45429</v>
      </c>
      <c r="D379" s="48">
        <v>45429</v>
      </c>
      <c r="E379" s="47">
        <v>3</v>
      </c>
      <c r="F379" s="48">
        <v>45431</v>
      </c>
      <c r="G379" s="47" t="s">
        <v>1635</v>
      </c>
      <c r="H379" s="47" t="s">
        <v>1634</v>
      </c>
      <c r="I379" s="47">
        <v>0</v>
      </c>
      <c r="J379" s="47" t="s">
        <v>1633</v>
      </c>
      <c r="K379" s="47" t="s">
        <v>2064</v>
      </c>
      <c r="M379" s="47" t="s">
        <v>1599</v>
      </c>
      <c r="N379" s="47" t="s">
        <v>1630</v>
      </c>
    </row>
    <row r="380" spans="1:16" x14ac:dyDescent="0.35">
      <c r="A380" s="47">
        <v>2264</v>
      </c>
      <c r="B380" s="47" t="s">
        <v>519</v>
      </c>
      <c r="C380" s="48">
        <v>45432</v>
      </c>
      <c r="D380" s="48">
        <v>45432</v>
      </c>
      <c r="E380" s="47">
        <v>5</v>
      </c>
      <c r="F380" s="48">
        <v>45436</v>
      </c>
      <c r="G380" s="47" t="s">
        <v>1635</v>
      </c>
      <c r="H380" s="47" t="s">
        <v>1634</v>
      </c>
      <c r="I380" s="47">
        <v>0</v>
      </c>
      <c r="J380" s="47" t="s">
        <v>1642</v>
      </c>
      <c r="K380" s="47" t="s">
        <v>2065</v>
      </c>
      <c r="L380" s="47" t="s">
        <v>2064</v>
      </c>
      <c r="M380" s="47" t="s">
        <v>1599</v>
      </c>
      <c r="N380" s="47" t="s">
        <v>1630</v>
      </c>
    </row>
    <row r="381" spans="1:16" x14ac:dyDescent="0.35">
      <c r="A381" s="47">
        <v>2267</v>
      </c>
      <c r="B381" s="47" t="s">
        <v>522</v>
      </c>
      <c r="C381" s="48">
        <v>45398</v>
      </c>
      <c r="D381" s="48">
        <v>45397</v>
      </c>
      <c r="E381" s="47">
        <v>4</v>
      </c>
      <c r="F381" s="48">
        <v>45401</v>
      </c>
      <c r="G381" s="47" t="s">
        <v>1635</v>
      </c>
      <c r="H381" s="47" t="s">
        <v>1634</v>
      </c>
      <c r="I381" s="47">
        <v>0</v>
      </c>
      <c r="J381" s="47" t="s">
        <v>1633</v>
      </c>
      <c r="K381" s="47" t="s">
        <v>2063</v>
      </c>
      <c r="M381" s="47" t="s">
        <v>1599</v>
      </c>
      <c r="N381" s="47" t="s">
        <v>1630</v>
      </c>
    </row>
    <row r="382" spans="1:16" x14ac:dyDescent="0.35">
      <c r="A382" s="47">
        <v>2268</v>
      </c>
      <c r="B382" s="47" t="s">
        <v>523</v>
      </c>
      <c r="C382" s="48">
        <v>45566</v>
      </c>
      <c r="D382" s="48">
        <v>45558</v>
      </c>
      <c r="E382" s="47">
        <v>28</v>
      </c>
      <c r="F382" s="48">
        <v>45593</v>
      </c>
      <c r="G382" s="47" t="s">
        <v>1635</v>
      </c>
      <c r="H382" s="47" t="s">
        <v>1634</v>
      </c>
      <c r="I382" s="47">
        <v>0</v>
      </c>
      <c r="J382" s="47" t="s">
        <v>1633</v>
      </c>
      <c r="K382" s="47" t="s">
        <v>2062</v>
      </c>
      <c r="M382" s="47" t="s">
        <v>1599</v>
      </c>
      <c r="N382" s="47" t="s">
        <v>1630</v>
      </c>
    </row>
    <row r="383" spans="1:16" x14ac:dyDescent="0.35">
      <c r="A383" s="47">
        <v>2268</v>
      </c>
      <c r="B383" s="47" t="s">
        <v>523</v>
      </c>
      <c r="C383" s="48">
        <v>45594</v>
      </c>
      <c r="D383" s="48">
        <v>45586</v>
      </c>
      <c r="E383" s="47">
        <v>28</v>
      </c>
      <c r="F383" s="48">
        <v>45621</v>
      </c>
      <c r="G383" s="47" t="s">
        <v>1635</v>
      </c>
      <c r="H383" s="47" t="s">
        <v>1634</v>
      </c>
      <c r="I383" s="47">
        <v>0</v>
      </c>
      <c r="J383" s="47" t="s">
        <v>1642</v>
      </c>
      <c r="K383" s="47" t="s">
        <v>2061</v>
      </c>
      <c r="L383" s="47" t="s">
        <v>2062</v>
      </c>
      <c r="M383" s="47" t="s">
        <v>1599</v>
      </c>
      <c r="N383" s="47" t="s">
        <v>1630</v>
      </c>
    </row>
    <row r="384" spans="1:16" x14ac:dyDescent="0.35">
      <c r="A384" s="47">
        <v>2268</v>
      </c>
      <c r="B384" s="47" t="s">
        <v>523</v>
      </c>
      <c r="C384" s="48">
        <v>45622</v>
      </c>
      <c r="D384" s="48">
        <v>45614</v>
      </c>
      <c r="E384" s="47">
        <v>28</v>
      </c>
      <c r="F384" s="48">
        <v>45649</v>
      </c>
      <c r="G384" s="47" t="s">
        <v>1635</v>
      </c>
      <c r="H384" s="47" t="s">
        <v>1634</v>
      </c>
      <c r="I384" s="47">
        <v>0</v>
      </c>
      <c r="J384" s="47" t="s">
        <v>1642</v>
      </c>
      <c r="K384" s="47" t="s">
        <v>2059</v>
      </c>
      <c r="L384" s="47" t="s">
        <v>2061</v>
      </c>
      <c r="M384" s="47" t="s">
        <v>1599</v>
      </c>
      <c r="N384" s="47" t="s">
        <v>1630</v>
      </c>
    </row>
    <row r="385" spans="1:16" x14ac:dyDescent="0.35">
      <c r="A385" s="47">
        <v>2268</v>
      </c>
      <c r="B385" s="47" t="s">
        <v>523</v>
      </c>
      <c r="C385" s="48">
        <v>45650</v>
      </c>
      <c r="D385" s="48">
        <v>45642</v>
      </c>
      <c r="E385" s="47">
        <v>14</v>
      </c>
      <c r="F385" s="48">
        <v>45663</v>
      </c>
      <c r="G385" s="47" t="s">
        <v>1635</v>
      </c>
      <c r="H385" s="47" t="s">
        <v>1634</v>
      </c>
      <c r="I385" s="47">
        <v>0</v>
      </c>
      <c r="J385" s="47" t="s">
        <v>1642</v>
      </c>
      <c r="K385" s="47" t="s">
        <v>2060</v>
      </c>
      <c r="L385" s="47" t="s">
        <v>2059</v>
      </c>
      <c r="M385" s="47" t="s">
        <v>1599</v>
      </c>
      <c r="N385" s="47" t="s">
        <v>1630</v>
      </c>
    </row>
    <row r="386" spans="1:16" x14ac:dyDescent="0.35">
      <c r="A386" s="47">
        <v>2270</v>
      </c>
      <c r="B386" s="47" t="s">
        <v>525</v>
      </c>
      <c r="C386" s="48">
        <v>45352</v>
      </c>
      <c r="D386" s="48">
        <v>45350</v>
      </c>
      <c r="E386" s="47">
        <v>3</v>
      </c>
      <c r="F386" s="48">
        <v>45354</v>
      </c>
      <c r="G386" s="47" t="s">
        <v>1635</v>
      </c>
      <c r="H386" s="47" t="s">
        <v>1634</v>
      </c>
      <c r="I386" s="47">
        <v>0</v>
      </c>
      <c r="J386" s="47" t="s">
        <v>1633</v>
      </c>
      <c r="K386" s="47" t="s">
        <v>2058</v>
      </c>
      <c r="M386" s="47" t="s">
        <v>1599</v>
      </c>
      <c r="N386" s="47" t="s">
        <v>1630</v>
      </c>
    </row>
    <row r="387" spans="1:16" x14ac:dyDescent="0.35">
      <c r="A387" s="47">
        <v>2281</v>
      </c>
      <c r="B387" s="47" t="s">
        <v>537</v>
      </c>
      <c r="C387" s="48">
        <v>45569</v>
      </c>
      <c r="D387" s="48">
        <v>45569</v>
      </c>
      <c r="E387" s="47">
        <v>3</v>
      </c>
      <c r="F387" s="48">
        <v>45571</v>
      </c>
      <c r="G387" s="47" t="s">
        <v>1635</v>
      </c>
      <c r="H387" s="47" t="s">
        <v>1634</v>
      </c>
      <c r="I387" s="47">
        <v>0</v>
      </c>
      <c r="J387" s="47" t="s">
        <v>1633</v>
      </c>
      <c r="K387" s="47" t="s">
        <v>2056</v>
      </c>
      <c r="M387" s="47" t="s">
        <v>1599</v>
      </c>
      <c r="N387" s="47" t="s">
        <v>1630</v>
      </c>
    </row>
    <row r="388" spans="1:16" x14ac:dyDescent="0.35">
      <c r="A388" s="47">
        <v>2281</v>
      </c>
      <c r="B388" s="47" t="s">
        <v>537</v>
      </c>
      <c r="C388" s="48">
        <v>45572</v>
      </c>
      <c r="D388" s="48">
        <v>45572</v>
      </c>
      <c r="E388" s="47">
        <v>8</v>
      </c>
      <c r="F388" s="48">
        <v>45579</v>
      </c>
      <c r="G388" s="47" t="s">
        <v>1635</v>
      </c>
      <c r="H388" s="47" t="s">
        <v>1634</v>
      </c>
      <c r="I388" s="47">
        <v>0</v>
      </c>
      <c r="J388" s="47" t="s">
        <v>1642</v>
      </c>
      <c r="K388" s="47" t="s">
        <v>2057</v>
      </c>
      <c r="L388" s="47" t="s">
        <v>2056</v>
      </c>
      <c r="M388" s="47" t="s">
        <v>1599</v>
      </c>
      <c r="N388" s="47" t="s">
        <v>1630</v>
      </c>
    </row>
    <row r="389" spans="1:16" x14ac:dyDescent="0.35">
      <c r="A389" s="47">
        <v>2282</v>
      </c>
      <c r="B389" s="47" t="s">
        <v>538</v>
      </c>
      <c r="C389" s="48">
        <v>45490</v>
      </c>
      <c r="D389" s="48">
        <v>45490</v>
      </c>
      <c r="E389" s="47">
        <v>2</v>
      </c>
      <c r="F389" s="48">
        <v>45491</v>
      </c>
      <c r="G389" s="47" t="s">
        <v>1635</v>
      </c>
      <c r="H389" s="47" t="s">
        <v>1634</v>
      </c>
      <c r="I389" s="47">
        <v>0</v>
      </c>
      <c r="J389" s="47" t="s">
        <v>1633</v>
      </c>
      <c r="K389" s="47" t="s">
        <v>2055</v>
      </c>
      <c r="M389" s="47" t="s">
        <v>1599</v>
      </c>
      <c r="N389" s="47" t="s">
        <v>1630</v>
      </c>
    </row>
    <row r="390" spans="1:16" x14ac:dyDescent="0.35">
      <c r="A390" s="47">
        <v>2286</v>
      </c>
      <c r="B390" s="47" t="s">
        <v>541</v>
      </c>
      <c r="C390" s="48">
        <v>45297</v>
      </c>
      <c r="D390" s="48">
        <v>45286</v>
      </c>
      <c r="E390" s="47">
        <v>7</v>
      </c>
      <c r="F390" s="48">
        <v>45303</v>
      </c>
      <c r="G390" s="47" t="s">
        <v>1670</v>
      </c>
      <c r="H390" s="47" t="s">
        <v>1657</v>
      </c>
      <c r="I390" s="47">
        <v>0</v>
      </c>
      <c r="J390" s="47" t="s">
        <v>1642</v>
      </c>
      <c r="K390" s="47" t="s">
        <v>2054</v>
      </c>
      <c r="L390" s="47" t="s">
        <v>2052</v>
      </c>
      <c r="M390" s="47" t="s">
        <v>1599</v>
      </c>
      <c r="N390" s="47" t="s">
        <v>2053</v>
      </c>
      <c r="O390" s="47" t="s">
        <v>1667</v>
      </c>
      <c r="P390" s="47" t="s">
        <v>1652</v>
      </c>
    </row>
    <row r="391" spans="1:16" x14ac:dyDescent="0.35">
      <c r="A391" s="47">
        <v>2286</v>
      </c>
      <c r="B391" s="47" t="s">
        <v>541</v>
      </c>
      <c r="C391" s="48">
        <v>45292</v>
      </c>
      <c r="D391" s="48">
        <v>45281</v>
      </c>
      <c r="E391" s="47">
        <v>5</v>
      </c>
      <c r="F391" s="48">
        <v>45296</v>
      </c>
      <c r="G391" s="47" t="s">
        <v>1670</v>
      </c>
      <c r="H391" s="47" t="s">
        <v>1657</v>
      </c>
      <c r="I391" s="47">
        <v>0</v>
      </c>
      <c r="J391" s="47" t="s">
        <v>1633</v>
      </c>
      <c r="K391" s="47" t="s">
        <v>2052</v>
      </c>
      <c r="M391" s="47" t="s">
        <v>1599</v>
      </c>
      <c r="N391" s="47" t="s">
        <v>1668</v>
      </c>
      <c r="O391" s="47" t="s">
        <v>1667</v>
      </c>
      <c r="P391" s="47" t="s">
        <v>1652</v>
      </c>
    </row>
    <row r="392" spans="1:16" x14ac:dyDescent="0.35">
      <c r="A392" s="47">
        <v>2295</v>
      </c>
      <c r="B392" s="47" t="s">
        <v>550</v>
      </c>
      <c r="C392" s="48">
        <v>45383</v>
      </c>
      <c r="D392" s="48">
        <v>45383</v>
      </c>
      <c r="E392" s="47">
        <v>5</v>
      </c>
      <c r="F392" s="48">
        <v>45387</v>
      </c>
      <c r="G392" s="47" t="s">
        <v>1635</v>
      </c>
      <c r="H392" s="47" t="s">
        <v>1634</v>
      </c>
      <c r="I392" s="47">
        <v>0</v>
      </c>
      <c r="J392" s="47" t="s">
        <v>1633</v>
      </c>
      <c r="K392" s="47" t="s">
        <v>2051</v>
      </c>
      <c r="M392" s="47" t="s">
        <v>1599</v>
      </c>
      <c r="N392" s="47" t="s">
        <v>1630</v>
      </c>
    </row>
    <row r="393" spans="1:16" x14ac:dyDescent="0.35">
      <c r="A393" s="47">
        <v>2298</v>
      </c>
      <c r="B393" s="47" t="s">
        <v>553</v>
      </c>
      <c r="C393" s="48">
        <v>45520</v>
      </c>
      <c r="D393" s="48">
        <v>45517</v>
      </c>
      <c r="E393" s="47">
        <v>5</v>
      </c>
      <c r="F393" s="48">
        <v>45524</v>
      </c>
      <c r="G393" s="47" t="s">
        <v>1635</v>
      </c>
      <c r="H393" s="47" t="s">
        <v>1634</v>
      </c>
      <c r="I393" s="47">
        <v>0</v>
      </c>
      <c r="J393" s="47" t="s">
        <v>1633</v>
      </c>
      <c r="K393" s="47" t="s">
        <v>2050</v>
      </c>
      <c r="M393" s="47" t="s">
        <v>1599</v>
      </c>
      <c r="N393" s="47" t="s">
        <v>1630</v>
      </c>
    </row>
    <row r="394" spans="1:16" x14ac:dyDescent="0.35">
      <c r="A394" s="47">
        <v>2298</v>
      </c>
      <c r="B394" s="47" t="s">
        <v>553</v>
      </c>
      <c r="C394" s="48">
        <v>45584</v>
      </c>
      <c r="D394" s="48">
        <v>45584</v>
      </c>
      <c r="E394" s="47">
        <v>7</v>
      </c>
      <c r="F394" s="48">
        <v>45590</v>
      </c>
      <c r="G394" s="47" t="s">
        <v>1635</v>
      </c>
      <c r="H394" s="47" t="s">
        <v>1634</v>
      </c>
      <c r="I394" s="47">
        <v>0</v>
      </c>
      <c r="J394" s="47" t="s">
        <v>1633</v>
      </c>
      <c r="K394" s="47" t="s">
        <v>2049</v>
      </c>
      <c r="M394" s="47" t="s">
        <v>1599</v>
      </c>
      <c r="N394" s="47" t="s">
        <v>1630</v>
      </c>
    </row>
    <row r="395" spans="1:16" x14ac:dyDescent="0.35">
      <c r="A395" s="47">
        <v>2299</v>
      </c>
      <c r="B395" s="47" t="s">
        <v>555</v>
      </c>
      <c r="C395" s="48">
        <v>45341</v>
      </c>
      <c r="D395" s="48">
        <v>45341</v>
      </c>
      <c r="E395" s="47">
        <v>4</v>
      </c>
      <c r="F395" s="48">
        <v>45344</v>
      </c>
      <c r="G395" s="47" t="s">
        <v>1658</v>
      </c>
      <c r="H395" s="47" t="s">
        <v>1657</v>
      </c>
      <c r="I395" s="47">
        <v>0</v>
      </c>
      <c r="J395" s="47" t="s">
        <v>1633</v>
      </c>
      <c r="K395" s="47" t="s">
        <v>2048</v>
      </c>
      <c r="M395" s="47" t="s">
        <v>1599</v>
      </c>
      <c r="N395" s="47" t="s">
        <v>2047</v>
      </c>
      <c r="O395" s="47" t="s">
        <v>1653</v>
      </c>
      <c r="P395" s="47" t="s">
        <v>1652</v>
      </c>
    </row>
    <row r="396" spans="1:16" x14ac:dyDescent="0.35">
      <c r="A396" s="47">
        <v>2305</v>
      </c>
      <c r="B396" s="47" t="s">
        <v>560</v>
      </c>
      <c r="C396" s="48">
        <v>45338</v>
      </c>
      <c r="D396" s="48">
        <v>45334</v>
      </c>
      <c r="E396" s="47">
        <v>4</v>
      </c>
      <c r="F396" s="48">
        <v>45341</v>
      </c>
      <c r="G396" s="47" t="s">
        <v>1635</v>
      </c>
      <c r="H396" s="47" t="s">
        <v>1634</v>
      </c>
      <c r="I396" s="47">
        <v>0</v>
      </c>
      <c r="J396" s="47" t="s">
        <v>1633</v>
      </c>
      <c r="K396" s="47" t="s">
        <v>2045</v>
      </c>
      <c r="M396" s="47" t="s">
        <v>1599</v>
      </c>
      <c r="N396" s="47" t="s">
        <v>1630</v>
      </c>
    </row>
    <row r="397" spans="1:16" x14ac:dyDescent="0.35">
      <c r="A397" s="47">
        <v>2305</v>
      </c>
      <c r="B397" s="47" t="s">
        <v>560</v>
      </c>
      <c r="C397" s="48">
        <v>45342</v>
      </c>
      <c r="D397" s="48">
        <v>45338</v>
      </c>
      <c r="E397" s="47">
        <v>14</v>
      </c>
      <c r="F397" s="48">
        <v>45355</v>
      </c>
      <c r="G397" s="47" t="s">
        <v>1635</v>
      </c>
      <c r="H397" s="47" t="s">
        <v>1634</v>
      </c>
      <c r="I397" s="47">
        <v>0</v>
      </c>
      <c r="J397" s="47" t="s">
        <v>1642</v>
      </c>
      <c r="K397" s="47" t="s">
        <v>2046</v>
      </c>
      <c r="L397" s="47" t="s">
        <v>2045</v>
      </c>
      <c r="M397" s="47" t="s">
        <v>1599</v>
      </c>
      <c r="N397" s="47" t="s">
        <v>1630</v>
      </c>
    </row>
    <row r="398" spans="1:16" x14ac:dyDescent="0.35">
      <c r="A398" s="47">
        <v>2330</v>
      </c>
      <c r="B398" s="47" t="s">
        <v>582</v>
      </c>
      <c r="C398" s="48">
        <v>45413</v>
      </c>
      <c r="D398" s="48">
        <v>45412</v>
      </c>
      <c r="E398" s="47">
        <v>4</v>
      </c>
      <c r="F398" s="48">
        <v>45416</v>
      </c>
      <c r="G398" s="47" t="s">
        <v>1635</v>
      </c>
      <c r="H398" s="47" t="s">
        <v>1634</v>
      </c>
      <c r="I398" s="47">
        <v>0</v>
      </c>
      <c r="J398" s="47" t="s">
        <v>1633</v>
      </c>
      <c r="K398" s="47" t="s">
        <v>2044</v>
      </c>
      <c r="M398" s="47" t="s">
        <v>1599</v>
      </c>
      <c r="N398" s="47" t="s">
        <v>1630</v>
      </c>
    </row>
    <row r="399" spans="1:16" x14ac:dyDescent="0.35">
      <c r="A399" s="47">
        <v>2336</v>
      </c>
      <c r="B399" s="47" t="s">
        <v>586</v>
      </c>
      <c r="C399" s="48">
        <v>45411</v>
      </c>
      <c r="D399" s="48">
        <v>45405</v>
      </c>
      <c r="E399" s="47">
        <v>14</v>
      </c>
      <c r="F399" s="48">
        <v>45424</v>
      </c>
      <c r="G399" s="47" t="s">
        <v>1635</v>
      </c>
      <c r="H399" s="47" t="s">
        <v>1634</v>
      </c>
      <c r="I399" s="47">
        <v>0</v>
      </c>
      <c r="J399" s="47" t="s">
        <v>1642</v>
      </c>
      <c r="K399" s="47" t="s">
        <v>2042</v>
      </c>
      <c r="L399" s="47" t="s">
        <v>2033</v>
      </c>
      <c r="M399" s="47" t="s">
        <v>1599</v>
      </c>
      <c r="N399" s="47" t="s">
        <v>1630</v>
      </c>
    </row>
    <row r="400" spans="1:16" x14ac:dyDescent="0.35">
      <c r="A400" s="47">
        <v>2336</v>
      </c>
      <c r="B400" s="47" t="s">
        <v>586</v>
      </c>
      <c r="C400" s="48">
        <v>45425</v>
      </c>
      <c r="D400" s="48">
        <v>45419</v>
      </c>
      <c r="E400" s="47">
        <v>3</v>
      </c>
      <c r="F400" s="48">
        <v>45427</v>
      </c>
      <c r="G400" s="47" t="s">
        <v>1635</v>
      </c>
      <c r="H400" s="47" t="s">
        <v>1634</v>
      </c>
      <c r="I400" s="47">
        <v>0</v>
      </c>
      <c r="J400" s="47" t="s">
        <v>1642</v>
      </c>
      <c r="K400" s="47" t="s">
        <v>2043</v>
      </c>
      <c r="L400" s="47" t="s">
        <v>2042</v>
      </c>
      <c r="M400" s="47" t="s">
        <v>1599</v>
      </c>
      <c r="N400" s="47" t="s">
        <v>1630</v>
      </c>
    </row>
    <row r="401" spans="1:14" x14ac:dyDescent="0.35">
      <c r="A401" s="47">
        <v>2336</v>
      </c>
      <c r="B401" s="47" t="s">
        <v>586</v>
      </c>
      <c r="C401" s="48">
        <v>45341</v>
      </c>
      <c r="D401" s="48">
        <v>45335</v>
      </c>
      <c r="E401" s="47">
        <v>14</v>
      </c>
      <c r="F401" s="48">
        <v>45354</v>
      </c>
      <c r="G401" s="47" t="s">
        <v>1635</v>
      </c>
      <c r="H401" s="47" t="s">
        <v>1634</v>
      </c>
      <c r="I401" s="47">
        <v>0</v>
      </c>
      <c r="J401" s="47" t="s">
        <v>1642</v>
      </c>
      <c r="K401" s="47" t="s">
        <v>2036</v>
      </c>
      <c r="L401" s="47" t="s">
        <v>2041</v>
      </c>
      <c r="M401" s="47" t="s">
        <v>1599</v>
      </c>
      <c r="N401" s="47" t="s">
        <v>1630</v>
      </c>
    </row>
    <row r="402" spans="1:14" x14ac:dyDescent="0.35">
      <c r="A402" s="47">
        <v>2336</v>
      </c>
      <c r="B402" s="47" t="s">
        <v>586</v>
      </c>
      <c r="C402" s="48">
        <v>45327</v>
      </c>
      <c r="D402" s="48">
        <v>45321</v>
      </c>
      <c r="E402" s="47">
        <v>14</v>
      </c>
      <c r="F402" s="48">
        <v>45340</v>
      </c>
      <c r="G402" s="47" t="s">
        <v>1635</v>
      </c>
      <c r="H402" s="47" t="s">
        <v>1634</v>
      </c>
      <c r="I402" s="47">
        <v>0</v>
      </c>
      <c r="J402" s="47" t="s">
        <v>1642</v>
      </c>
      <c r="K402" s="47" t="s">
        <v>2041</v>
      </c>
      <c r="L402" s="47" t="s">
        <v>2038</v>
      </c>
      <c r="M402" s="47" t="s">
        <v>1599</v>
      </c>
      <c r="N402" s="47" t="s">
        <v>1630</v>
      </c>
    </row>
    <row r="403" spans="1:14" x14ac:dyDescent="0.35">
      <c r="A403" s="47">
        <v>2336</v>
      </c>
      <c r="B403" s="47" t="s">
        <v>586</v>
      </c>
      <c r="C403" s="48">
        <v>45285</v>
      </c>
      <c r="D403" s="48">
        <v>45279</v>
      </c>
      <c r="E403" s="47">
        <v>14</v>
      </c>
      <c r="F403" s="48">
        <v>45298</v>
      </c>
      <c r="G403" s="47" t="s">
        <v>1635</v>
      </c>
      <c r="H403" s="47" t="s">
        <v>1634</v>
      </c>
      <c r="I403" s="47">
        <v>0</v>
      </c>
      <c r="J403" s="47" t="s">
        <v>1642</v>
      </c>
      <c r="K403" s="47" t="s">
        <v>2039</v>
      </c>
      <c r="L403" s="47" t="s">
        <v>2040</v>
      </c>
      <c r="M403" s="47" t="s">
        <v>1599</v>
      </c>
      <c r="N403" s="47" t="s">
        <v>1630</v>
      </c>
    </row>
    <row r="404" spans="1:14" x14ac:dyDescent="0.35">
      <c r="A404" s="47">
        <v>2336</v>
      </c>
      <c r="B404" s="47" t="s">
        <v>586</v>
      </c>
      <c r="C404" s="48">
        <v>45299</v>
      </c>
      <c r="D404" s="48">
        <v>45293</v>
      </c>
      <c r="E404" s="47">
        <v>14</v>
      </c>
      <c r="F404" s="48">
        <v>45312</v>
      </c>
      <c r="G404" s="47" t="s">
        <v>1635</v>
      </c>
      <c r="H404" s="47" t="s">
        <v>1634</v>
      </c>
      <c r="I404" s="47">
        <v>0</v>
      </c>
      <c r="J404" s="47" t="s">
        <v>1642</v>
      </c>
      <c r="K404" s="47" t="s">
        <v>2037</v>
      </c>
      <c r="L404" s="47" t="s">
        <v>2039</v>
      </c>
      <c r="M404" s="47" t="s">
        <v>1599</v>
      </c>
      <c r="N404" s="47" t="s">
        <v>1630</v>
      </c>
    </row>
    <row r="405" spans="1:14" x14ac:dyDescent="0.35">
      <c r="A405" s="47">
        <v>2336</v>
      </c>
      <c r="B405" s="47" t="s">
        <v>586</v>
      </c>
      <c r="C405" s="48">
        <v>45313</v>
      </c>
      <c r="D405" s="48">
        <v>45307</v>
      </c>
      <c r="E405" s="47">
        <v>14</v>
      </c>
      <c r="F405" s="48">
        <v>45326</v>
      </c>
      <c r="G405" s="47" t="s">
        <v>1635</v>
      </c>
      <c r="H405" s="47" t="s">
        <v>1634</v>
      </c>
      <c r="I405" s="47">
        <v>0</v>
      </c>
      <c r="J405" s="47" t="s">
        <v>1642</v>
      </c>
      <c r="K405" s="47" t="s">
        <v>2038</v>
      </c>
      <c r="L405" s="47" t="s">
        <v>2037</v>
      </c>
      <c r="M405" s="47" t="s">
        <v>1599</v>
      </c>
      <c r="N405" s="47" t="s">
        <v>1630</v>
      </c>
    </row>
    <row r="406" spans="1:14" x14ac:dyDescent="0.35">
      <c r="A406" s="47">
        <v>2336</v>
      </c>
      <c r="B406" s="47" t="s">
        <v>586</v>
      </c>
      <c r="C406" s="48">
        <v>45355</v>
      </c>
      <c r="D406" s="48">
        <v>45349</v>
      </c>
      <c r="E406" s="47">
        <v>14</v>
      </c>
      <c r="F406" s="48">
        <v>45368</v>
      </c>
      <c r="G406" s="47" t="s">
        <v>1635</v>
      </c>
      <c r="H406" s="47" t="s">
        <v>1634</v>
      </c>
      <c r="I406" s="47">
        <v>0</v>
      </c>
      <c r="J406" s="47" t="s">
        <v>1642</v>
      </c>
      <c r="K406" s="47" t="s">
        <v>2035</v>
      </c>
      <c r="L406" s="47" t="s">
        <v>2036</v>
      </c>
      <c r="M406" s="47" t="s">
        <v>1599</v>
      </c>
      <c r="N406" s="47" t="s">
        <v>1630</v>
      </c>
    </row>
    <row r="407" spans="1:14" x14ac:dyDescent="0.35">
      <c r="A407" s="47">
        <v>2336</v>
      </c>
      <c r="B407" s="47" t="s">
        <v>586</v>
      </c>
      <c r="C407" s="48">
        <v>45369</v>
      </c>
      <c r="D407" s="48">
        <v>45363</v>
      </c>
      <c r="E407" s="47">
        <v>14</v>
      </c>
      <c r="F407" s="48">
        <v>45382</v>
      </c>
      <c r="G407" s="47" t="s">
        <v>1635</v>
      </c>
      <c r="H407" s="47" t="s">
        <v>1634</v>
      </c>
      <c r="I407" s="47">
        <v>0</v>
      </c>
      <c r="J407" s="47" t="s">
        <v>1642</v>
      </c>
      <c r="K407" s="47" t="s">
        <v>2034</v>
      </c>
      <c r="L407" s="47" t="s">
        <v>2035</v>
      </c>
      <c r="M407" s="47" t="s">
        <v>1599</v>
      </c>
      <c r="N407" s="47" t="s">
        <v>1630</v>
      </c>
    </row>
    <row r="408" spans="1:14" x14ac:dyDescent="0.35">
      <c r="A408" s="47">
        <v>2336</v>
      </c>
      <c r="B408" s="47" t="s">
        <v>586</v>
      </c>
      <c r="C408" s="48">
        <v>45383</v>
      </c>
      <c r="D408" s="48">
        <v>45377</v>
      </c>
      <c r="E408" s="47">
        <v>14</v>
      </c>
      <c r="F408" s="48">
        <v>45396</v>
      </c>
      <c r="G408" s="47" t="s">
        <v>1635</v>
      </c>
      <c r="H408" s="47" t="s">
        <v>1634</v>
      </c>
      <c r="I408" s="47">
        <v>0</v>
      </c>
      <c r="J408" s="47" t="s">
        <v>1642</v>
      </c>
      <c r="K408" s="47" t="s">
        <v>2032</v>
      </c>
      <c r="L408" s="47" t="s">
        <v>2034</v>
      </c>
      <c r="M408" s="47" t="s">
        <v>1599</v>
      </c>
      <c r="N408" s="47" t="s">
        <v>1630</v>
      </c>
    </row>
    <row r="409" spans="1:14" x14ac:dyDescent="0.35">
      <c r="A409" s="47">
        <v>2336</v>
      </c>
      <c r="B409" s="47" t="s">
        <v>586</v>
      </c>
      <c r="C409" s="48">
        <v>45397</v>
      </c>
      <c r="D409" s="48">
        <v>45391</v>
      </c>
      <c r="E409" s="47">
        <v>14</v>
      </c>
      <c r="F409" s="48">
        <v>45410</v>
      </c>
      <c r="G409" s="47" t="s">
        <v>1635</v>
      </c>
      <c r="H409" s="47" t="s">
        <v>1634</v>
      </c>
      <c r="I409" s="47">
        <v>0</v>
      </c>
      <c r="J409" s="47" t="s">
        <v>1642</v>
      </c>
      <c r="K409" s="47" t="s">
        <v>2033</v>
      </c>
      <c r="L409" s="47" t="s">
        <v>2032</v>
      </c>
      <c r="M409" s="47" t="s">
        <v>1599</v>
      </c>
      <c r="N409" s="47" t="s">
        <v>1630</v>
      </c>
    </row>
    <row r="410" spans="1:14" x14ac:dyDescent="0.35">
      <c r="A410" s="47">
        <v>2337</v>
      </c>
      <c r="B410" s="47" t="s">
        <v>587</v>
      </c>
      <c r="C410" s="48">
        <v>45310</v>
      </c>
      <c r="D410" s="48">
        <v>45309</v>
      </c>
      <c r="E410" s="47">
        <v>5</v>
      </c>
      <c r="F410" s="48">
        <v>45314</v>
      </c>
      <c r="G410" s="47" t="s">
        <v>1635</v>
      </c>
      <c r="H410" s="47" t="s">
        <v>1634</v>
      </c>
      <c r="I410" s="47">
        <v>0</v>
      </c>
      <c r="J410" s="47" t="s">
        <v>1642</v>
      </c>
      <c r="K410" s="47" t="s">
        <v>2030</v>
      </c>
      <c r="L410" s="47" t="s">
        <v>2029</v>
      </c>
      <c r="M410" s="47" t="s">
        <v>1599</v>
      </c>
      <c r="N410" s="47" t="s">
        <v>1630</v>
      </c>
    </row>
    <row r="411" spans="1:14" x14ac:dyDescent="0.35">
      <c r="A411" s="47">
        <v>2337</v>
      </c>
      <c r="B411" s="47" t="s">
        <v>587</v>
      </c>
      <c r="C411" s="48">
        <v>45323</v>
      </c>
      <c r="D411" s="48">
        <v>45321</v>
      </c>
      <c r="E411" s="47">
        <v>7</v>
      </c>
      <c r="F411" s="48">
        <v>45329</v>
      </c>
      <c r="G411" s="47" t="s">
        <v>1635</v>
      </c>
      <c r="H411" s="47" t="s">
        <v>1634</v>
      </c>
      <c r="I411" s="47">
        <v>0</v>
      </c>
      <c r="J411" s="47" t="s">
        <v>1642</v>
      </c>
      <c r="K411" s="47" t="s">
        <v>2027</v>
      </c>
      <c r="L411" s="47" t="s">
        <v>2031</v>
      </c>
      <c r="M411" s="47" t="s">
        <v>1599</v>
      </c>
      <c r="N411" s="47" t="s">
        <v>1630</v>
      </c>
    </row>
    <row r="412" spans="1:14" x14ac:dyDescent="0.35">
      <c r="A412" s="47">
        <v>2337</v>
      </c>
      <c r="B412" s="47" t="s">
        <v>587</v>
      </c>
      <c r="C412" s="48">
        <v>45315</v>
      </c>
      <c r="D412" s="48">
        <v>45314</v>
      </c>
      <c r="E412" s="47">
        <v>7</v>
      </c>
      <c r="F412" s="48">
        <v>45321</v>
      </c>
      <c r="G412" s="47" t="s">
        <v>1635</v>
      </c>
      <c r="H412" s="47" t="s">
        <v>1634</v>
      </c>
      <c r="I412" s="47">
        <v>0</v>
      </c>
      <c r="J412" s="47" t="s">
        <v>1642</v>
      </c>
      <c r="K412" s="47" t="s">
        <v>2031</v>
      </c>
      <c r="L412" s="47" t="s">
        <v>2030</v>
      </c>
      <c r="M412" s="47" t="s">
        <v>1599</v>
      </c>
      <c r="N412" s="47" t="s">
        <v>1630</v>
      </c>
    </row>
    <row r="413" spans="1:14" x14ac:dyDescent="0.35">
      <c r="A413" s="47">
        <v>2337</v>
      </c>
      <c r="B413" s="47" t="s">
        <v>587</v>
      </c>
      <c r="C413" s="48">
        <v>45307</v>
      </c>
      <c r="D413" s="48">
        <v>45306</v>
      </c>
      <c r="E413" s="47">
        <v>3</v>
      </c>
      <c r="F413" s="48">
        <v>45309</v>
      </c>
      <c r="G413" s="47" t="s">
        <v>1635</v>
      </c>
      <c r="H413" s="47" t="s">
        <v>1634</v>
      </c>
      <c r="I413" s="47">
        <v>0</v>
      </c>
      <c r="J413" s="47" t="s">
        <v>1633</v>
      </c>
      <c r="K413" s="47" t="s">
        <v>2029</v>
      </c>
      <c r="M413" s="47" t="s">
        <v>1599</v>
      </c>
      <c r="N413" s="47" t="s">
        <v>1630</v>
      </c>
    </row>
    <row r="414" spans="1:14" x14ac:dyDescent="0.35">
      <c r="A414" s="47">
        <v>2337</v>
      </c>
      <c r="B414" s="47" t="s">
        <v>587</v>
      </c>
      <c r="C414" s="48">
        <v>45330</v>
      </c>
      <c r="D414" s="48">
        <v>45328</v>
      </c>
      <c r="E414" s="47">
        <v>1</v>
      </c>
      <c r="F414" s="48">
        <v>45330</v>
      </c>
      <c r="G414" s="47" t="s">
        <v>1635</v>
      </c>
      <c r="H414" s="47" t="s">
        <v>1634</v>
      </c>
      <c r="I414" s="47">
        <v>0</v>
      </c>
      <c r="J414" s="47" t="s">
        <v>1642</v>
      </c>
      <c r="K414" s="47" t="s">
        <v>2028</v>
      </c>
      <c r="L414" s="47" t="s">
        <v>2027</v>
      </c>
      <c r="M414" s="47" t="s">
        <v>1599</v>
      </c>
      <c r="N414" s="47" t="s">
        <v>1630</v>
      </c>
    </row>
    <row r="415" spans="1:14" x14ac:dyDescent="0.35">
      <c r="A415" s="47">
        <v>2340</v>
      </c>
      <c r="B415" s="47" t="s">
        <v>1609</v>
      </c>
      <c r="C415" s="48">
        <v>45306</v>
      </c>
      <c r="D415" s="48">
        <v>45295</v>
      </c>
      <c r="E415" s="47">
        <v>4</v>
      </c>
      <c r="F415" s="48">
        <v>45309</v>
      </c>
      <c r="G415" s="47" t="s">
        <v>1635</v>
      </c>
      <c r="H415" s="47" t="s">
        <v>1634</v>
      </c>
      <c r="I415" s="47">
        <v>0</v>
      </c>
      <c r="J415" s="47" t="s">
        <v>1642</v>
      </c>
      <c r="K415" s="47" t="s">
        <v>2026</v>
      </c>
      <c r="L415" s="47" t="s">
        <v>2025</v>
      </c>
      <c r="M415" s="47" t="s">
        <v>1599</v>
      </c>
      <c r="N415" s="47" t="s">
        <v>1630</v>
      </c>
    </row>
    <row r="416" spans="1:14" x14ac:dyDescent="0.35">
      <c r="A416" s="47">
        <v>2340</v>
      </c>
      <c r="B416" s="47" t="s">
        <v>1609</v>
      </c>
      <c r="C416" s="48">
        <v>45292</v>
      </c>
      <c r="D416" s="48">
        <v>45281</v>
      </c>
      <c r="E416" s="47">
        <v>14</v>
      </c>
      <c r="F416" s="48">
        <v>45305</v>
      </c>
      <c r="G416" s="47" t="s">
        <v>1635</v>
      </c>
      <c r="H416" s="47" t="s">
        <v>1634</v>
      </c>
      <c r="I416" s="47">
        <v>0</v>
      </c>
      <c r="J416" s="47" t="s">
        <v>1642</v>
      </c>
      <c r="K416" s="47" t="s">
        <v>2025</v>
      </c>
      <c r="L416" s="47" t="s">
        <v>2024</v>
      </c>
      <c r="M416" s="47" t="s">
        <v>1599</v>
      </c>
      <c r="N416" s="47" t="s">
        <v>1630</v>
      </c>
    </row>
    <row r="417" spans="1:16" x14ac:dyDescent="0.35">
      <c r="A417" s="47">
        <v>2340</v>
      </c>
      <c r="B417" s="47" t="s">
        <v>1609</v>
      </c>
      <c r="C417" s="48">
        <v>45370</v>
      </c>
      <c r="D417" s="48">
        <v>45370</v>
      </c>
      <c r="E417" s="47">
        <v>4</v>
      </c>
      <c r="F417" s="48">
        <v>45373</v>
      </c>
      <c r="G417" s="47" t="s">
        <v>1635</v>
      </c>
      <c r="H417" s="47" t="s">
        <v>1634</v>
      </c>
      <c r="I417" s="47">
        <v>0</v>
      </c>
      <c r="J417" s="47" t="s">
        <v>1633</v>
      </c>
      <c r="K417" s="47" t="s">
        <v>2023</v>
      </c>
      <c r="M417" s="47" t="s">
        <v>1599</v>
      </c>
      <c r="N417" s="47" t="s">
        <v>1630</v>
      </c>
    </row>
    <row r="418" spans="1:16" x14ac:dyDescent="0.35">
      <c r="A418" s="47">
        <v>2346</v>
      </c>
      <c r="B418" s="47" t="s">
        <v>1611</v>
      </c>
      <c r="C418" s="48">
        <v>45536</v>
      </c>
      <c r="D418" s="48">
        <v>45533</v>
      </c>
      <c r="E418" s="47">
        <v>4</v>
      </c>
      <c r="F418" s="48">
        <v>45539</v>
      </c>
      <c r="G418" s="47" t="s">
        <v>1670</v>
      </c>
      <c r="H418" s="47" t="s">
        <v>1657</v>
      </c>
      <c r="I418" s="47">
        <v>0</v>
      </c>
      <c r="J418" s="47" t="s">
        <v>1633</v>
      </c>
      <c r="K418" s="47" t="s">
        <v>2022</v>
      </c>
      <c r="M418" s="47" t="s">
        <v>1599</v>
      </c>
      <c r="N418" s="47" t="s">
        <v>1668</v>
      </c>
      <c r="O418" s="47" t="s">
        <v>1667</v>
      </c>
      <c r="P418" s="47" t="s">
        <v>1652</v>
      </c>
    </row>
    <row r="419" spans="1:16" x14ac:dyDescent="0.35">
      <c r="A419" s="47">
        <v>2346</v>
      </c>
      <c r="B419" s="47" t="s">
        <v>1611</v>
      </c>
      <c r="C419" s="48">
        <v>45540</v>
      </c>
      <c r="D419" s="48">
        <v>45537</v>
      </c>
      <c r="E419" s="47">
        <v>3</v>
      </c>
      <c r="F419" s="48">
        <v>45542</v>
      </c>
      <c r="G419" s="47" t="s">
        <v>1670</v>
      </c>
      <c r="H419" s="47" t="s">
        <v>1657</v>
      </c>
      <c r="I419" s="47">
        <v>0</v>
      </c>
      <c r="J419" s="47" t="s">
        <v>1642</v>
      </c>
      <c r="K419" s="47" t="s">
        <v>2020</v>
      </c>
      <c r="L419" s="47" t="s">
        <v>2022</v>
      </c>
      <c r="M419" s="47" t="s">
        <v>1599</v>
      </c>
      <c r="N419" s="47" t="s">
        <v>1668</v>
      </c>
      <c r="O419" s="47" t="s">
        <v>1667</v>
      </c>
      <c r="P419" s="47" t="s">
        <v>1652</v>
      </c>
    </row>
    <row r="420" spans="1:16" x14ac:dyDescent="0.35">
      <c r="A420" s="47">
        <v>2346</v>
      </c>
      <c r="B420" s="47" t="s">
        <v>1611</v>
      </c>
      <c r="C420" s="48">
        <v>45543</v>
      </c>
      <c r="D420" s="48">
        <v>45540</v>
      </c>
      <c r="E420" s="47">
        <v>7</v>
      </c>
      <c r="F420" s="48">
        <v>45549</v>
      </c>
      <c r="G420" s="47" t="s">
        <v>1670</v>
      </c>
      <c r="H420" s="47" t="s">
        <v>1657</v>
      </c>
      <c r="I420" s="47">
        <v>0</v>
      </c>
      <c r="J420" s="47" t="s">
        <v>1642</v>
      </c>
      <c r="K420" s="47" t="s">
        <v>2021</v>
      </c>
      <c r="L420" s="47" t="s">
        <v>2020</v>
      </c>
      <c r="M420" s="47" t="s">
        <v>1599</v>
      </c>
      <c r="N420" s="47" t="s">
        <v>1668</v>
      </c>
      <c r="O420" s="47" t="s">
        <v>1667</v>
      </c>
      <c r="P420" s="47" t="s">
        <v>1652</v>
      </c>
    </row>
    <row r="421" spans="1:16" x14ac:dyDescent="0.35">
      <c r="A421" s="47">
        <v>2352</v>
      </c>
      <c r="B421" s="47" t="s">
        <v>601</v>
      </c>
      <c r="C421" s="48">
        <v>45555</v>
      </c>
      <c r="D421" s="48">
        <v>45555</v>
      </c>
      <c r="E421" s="47">
        <v>14</v>
      </c>
      <c r="F421" s="48">
        <v>45568</v>
      </c>
      <c r="G421" s="47" t="s">
        <v>1658</v>
      </c>
      <c r="H421" s="47" t="s">
        <v>1657</v>
      </c>
      <c r="I421" s="47">
        <v>0</v>
      </c>
      <c r="J421" s="47" t="s">
        <v>1642</v>
      </c>
      <c r="K421" s="47" t="s">
        <v>2015</v>
      </c>
      <c r="L421" s="47" t="s">
        <v>2019</v>
      </c>
      <c r="M421" s="47" t="s">
        <v>1599</v>
      </c>
      <c r="N421" s="47" t="s">
        <v>1654</v>
      </c>
      <c r="O421" s="47" t="s">
        <v>1653</v>
      </c>
      <c r="P421" s="47" t="s">
        <v>1652</v>
      </c>
    </row>
    <row r="422" spans="1:16" x14ac:dyDescent="0.35">
      <c r="A422" s="47">
        <v>2352</v>
      </c>
      <c r="B422" s="47" t="s">
        <v>601</v>
      </c>
      <c r="C422" s="48">
        <v>45552</v>
      </c>
      <c r="D422" s="48">
        <v>45552</v>
      </c>
      <c r="E422" s="47">
        <v>3</v>
      </c>
      <c r="F422" s="48">
        <v>45554</v>
      </c>
      <c r="G422" s="47" t="s">
        <v>1658</v>
      </c>
      <c r="H422" s="47" t="s">
        <v>1657</v>
      </c>
      <c r="I422" s="47">
        <v>0</v>
      </c>
      <c r="J422" s="47" t="s">
        <v>1633</v>
      </c>
      <c r="K422" s="47" t="s">
        <v>2019</v>
      </c>
      <c r="M422" s="47" t="s">
        <v>1599</v>
      </c>
      <c r="N422" s="47" t="s">
        <v>1654</v>
      </c>
      <c r="O422" s="47" t="s">
        <v>1653</v>
      </c>
      <c r="P422" s="47" t="s">
        <v>1652</v>
      </c>
    </row>
    <row r="423" spans="1:16" x14ac:dyDescent="0.35">
      <c r="A423" s="47">
        <v>2352</v>
      </c>
      <c r="B423" s="47" t="s">
        <v>601</v>
      </c>
      <c r="C423" s="48">
        <v>45588</v>
      </c>
      <c r="D423" s="48">
        <v>45588</v>
      </c>
      <c r="E423" s="47">
        <v>28</v>
      </c>
      <c r="F423" s="48">
        <v>45615</v>
      </c>
      <c r="G423" s="47" t="s">
        <v>1658</v>
      </c>
      <c r="H423" s="47" t="s">
        <v>1657</v>
      </c>
      <c r="I423" s="47">
        <v>0</v>
      </c>
      <c r="J423" s="47" t="s">
        <v>1642</v>
      </c>
      <c r="K423" s="47" t="s">
        <v>2018</v>
      </c>
      <c r="L423" s="47" t="s">
        <v>2017</v>
      </c>
      <c r="M423" s="47" t="s">
        <v>1599</v>
      </c>
      <c r="N423" s="47" t="s">
        <v>1654</v>
      </c>
      <c r="O423" s="47" t="s">
        <v>1653</v>
      </c>
      <c r="P423" s="47" t="s">
        <v>1652</v>
      </c>
    </row>
    <row r="424" spans="1:16" x14ac:dyDescent="0.35">
      <c r="A424" s="47">
        <v>2352</v>
      </c>
      <c r="B424" s="47" t="s">
        <v>601</v>
      </c>
      <c r="C424" s="48">
        <v>45583</v>
      </c>
      <c r="D424" s="48">
        <v>45583</v>
      </c>
      <c r="E424" s="47">
        <v>5</v>
      </c>
      <c r="F424" s="48">
        <v>45587</v>
      </c>
      <c r="G424" s="47" t="s">
        <v>1658</v>
      </c>
      <c r="H424" s="47" t="s">
        <v>1657</v>
      </c>
      <c r="I424" s="47">
        <v>0</v>
      </c>
      <c r="J424" s="47" t="s">
        <v>1642</v>
      </c>
      <c r="K424" s="47" t="s">
        <v>2017</v>
      </c>
      <c r="L424" s="47" t="s">
        <v>2016</v>
      </c>
      <c r="M424" s="47" t="s">
        <v>1599</v>
      </c>
      <c r="N424" s="47" t="s">
        <v>1654</v>
      </c>
      <c r="O424" s="47" t="s">
        <v>1653</v>
      </c>
      <c r="P424" s="47" t="s">
        <v>1652</v>
      </c>
    </row>
    <row r="425" spans="1:16" x14ac:dyDescent="0.35">
      <c r="A425" s="47">
        <v>2352</v>
      </c>
      <c r="B425" s="47" t="s">
        <v>601</v>
      </c>
      <c r="C425" s="48">
        <v>45569</v>
      </c>
      <c r="D425" s="48">
        <v>45569</v>
      </c>
      <c r="E425" s="47">
        <v>14</v>
      </c>
      <c r="F425" s="48">
        <v>45582</v>
      </c>
      <c r="G425" s="47" t="s">
        <v>1658</v>
      </c>
      <c r="H425" s="47" t="s">
        <v>1657</v>
      </c>
      <c r="I425" s="47">
        <v>0</v>
      </c>
      <c r="J425" s="47" t="s">
        <v>1642</v>
      </c>
      <c r="K425" s="47" t="s">
        <v>2016</v>
      </c>
      <c r="L425" s="47" t="s">
        <v>2015</v>
      </c>
      <c r="M425" s="47" t="s">
        <v>1599</v>
      </c>
      <c r="N425" s="47" t="s">
        <v>1654</v>
      </c>
      <c r="O425" s="47" t="s">
        <v>1653</v>
      </c>
      <c r="P425" s="47" t="s">
        <v>1652</v>
      </c>
    </row>
    <row r="426" spans="1:16" x14ac:dyDescent="0.35">
      <c r="A426" s="47">
        <v>2359</v>
      </c>
      <c r="B426" s="47" t="s">
        <v>607</v>
      </c>
      <c r="C426" s="48">
        <v>45505</v>
      </c>
      <c r="D426" s="48">
        <v>45496</v>
      </c>
      <c r="E426" s="47">
        <v>15</v>
      </c>
      <c r="F426" s="48">
        <v>45519</v>
      </c>
      <c r="G426" s="47" t="s">
        <v>1635</v>
      </c>
      <c r="H426" s="47" t="s">
        <v>1634</v>
      </c>
      <c r="I426" s="47">
        <v>0</v>
      </c>
      <c r="J426" s="47" t="s">
        <v>1633</v>
      </c>
      <c r="K426" s="47" t="s">
        <v>2014</v>
      </c>
      <c r="M426" s="47" t="s">
        <v>1599</v>
      </c>
      <c r="N426" s="47" t="s">
        <v>1630</v>
      </c>
    </row>
    <row r="427" spans="1:16" x14ac:dyDescent="0.35">
      <c r="A427" s="47">
        <v>2359</v>
      </c>
      <c r="B427" s="47" t="s">
        <v>607</v>
      </c>
      <c r="C427" s="48">
        <v>45444</v>
      </c>
      <c r="D427" s="48">
        <v>45439</v>
      </c>
      <c r="E427" s="47">
        <v>6</v>
      </c>
      <c r="F427" s="48">
        <v>45449</v>
      </c>
      <c r="G427" s="47" t="s">
        <v>1635</v>
      </c>
      <c r="H427" s="47" t="s">
        <v>1634</v>
      </c>
      <c r="I427" s="47">
        <v>0</v>
      </c>
      <c r="J427" s="47" t="s">
        <v>1633</v>
      </c>
      <c r="K427" s="47" t="s">
        <v>2013</v>
      </c>
      <c r="M427" s="47" t="s">
        <v>1599</v>
      </c>
      <c r="N427" s="47" t="s">
        <v>1630</v>
      </c>
    </row>
    <row r="428" spans="1:16" x14ac:dyDescent="0.35">
      <c r="A428" s="47">
        <v>2361</v>
      </c>
      <c r="B428" s="47" t="s">
        <v>609</v>
      </c>
      <c r="C428" s="48">
        <v>45615</v>
      </c>
      <c r="D428" s="48">
        <v>45615</v>
      </c>
      <c r="E428" s="47">
        <v>6</v>
      </c>
      <c r="F428" s="48">
        <v>45620</v>
      </c>
      <c r="G428" s="47" t="s">
        <v>1635</v>
      </c>
      <c r="H428" s="47" t="s">
        <v>1634</v>
      </c>
      <c r="I428" s="47">
        <v>0</v>
      </c>
      <c r="J428" s="47" t="s">
        <v>1633</v>
      </c>
      <c r="K428" s="47" t="s">
        <v>2012</v>
      </c>
      <c r="M428" s="47" t="s">
        <v>1599</v>
      </c>
      <c r="N428" s="47" t="s">
        <v>1630</v>
      </c>
    </row>
    <row r="429" spans="1:16" x14ac:dyDescent="0.35">
      <c r="A429" s="47">
        <v>2369</v>
      </c>
      <c r="B429" s="47" t="s">
        <v>617</v>
      </c>
      <c r="C429" s="48">
        <v>45428</v>
      </c>
      <c r="D429" s="48">
        <v>45426</v>
      </c>
      <c r="E429" s="47">
        <v>3</v>
      </c>
      <c r="F429" s="48">
        <v>45430</v>
      </c>
      <c r="G429" s="47" t="s">
        <v>1635</v>
      </c>
      <c r="H429" s="47" t="s">
        <v>1634</v>
      </c>
      <c r="I429" s="47">
        <v>0</v>
      </c>
      <c r="J429" s="47" t="s">
        <v>1633</v>
      </c>
      <c r="K429" s="47" t="s">
        <v>2011</v>
      </c>
      <c r="M429" s="47" t="s">
        <v>1599</v>
      </c>
      <c r="N429" s="47" t="s">
        <v>1630</v>
      </c>
    </row>
    <row r="430" spans="1:16" x14ac:dyDescent="0.35">
      <c r="A430" s="47">
        <v>2372</v>
      </c>
      <c r="B430" s="47" t="s">
        <v>620</v>
      </c>
      <c r="C430" s="48">
        <v>45369</v>
      </c>
      <c r="D430" s="48">
        <v>45364</v>
      </c>
      <c r="E430" s="47">
        <v>14</v>
      </c>
      <c r="F430" s="48">
        <v>45382</v>
      </c>
      <c r="G430" s="47" t="s">
        <v>1635</v>
      </c>
      <c r="H430" s="47" t="s">
        <v>1634</v>
      </c>
      <c r="I430" s="47">
        <v>0</v>
      </c>
      <c r="J430" s="47" t="s">
        <v>1642</v>
      </c>
      <c r="K430" s="47" t="s">
        <v>2010</v>
      </c>
      <c r="L430" s="47" t="s">
        <v>2009</v>
      </c>
      <c r="M430" s="47" t="s">
        <v>1599</v>
      </c>
      <c r="N430" s="47" t="s">
        <v>1630</v>
      </c>
    </row>
    <row r="431" spans="1:16" x14ac:dyDescent="0.35">
      <c r="A431" s="47">
        <v>2372</v>
      </c>
      <c r="B431" s="47" t="s">
        <v>620</v>
      </c>
      <c r="C431" s="48">
        <v>45355</v>
      </c>
      <c r="D431" s="48">
        <v>45350</v>
      </c>
      <c r="E431" s="47">
        <v>14</v>
      </c>
      <c r="F431" s="48">
        <v>45368</v>
      </c>
      <c r="G431" s="47" t="s">
        <v>1635</v>
      </c>
      <c r="H431" s="47" t="s">
        <v>1634</v>
      </c>
      <c r="I431" s="47">
        <v>0</v>
      </c>
      <c r="J431" s="47" t="s">
        <v>1642</v>
      </c>
      <c r="K431" s="47" t="s">
        <v>2009</v>
      </c>
      <c r="L431" s="47" t="s">
        <v>2006</v>
      </c>
      <c r="M431" s="47" t="s">
        <v>1599</v>
      </c>
      <c r="N431" s="47" t="s">
        <v>1630</v>
      </c>
    </row>
    <row r="432" spans="1:16" x14ac:dyDescent="0.35">
      <c r="A432" s="47">
        <v>2372</v>
      </c>
      <c r="B432" s="47" t="s">
        <v>620</v>
      </c>
      <c r="C432" s="48">
        <v>45292</v>
      </c>
      <c r="D432" s="48">
        <v>45287</v>
      </c>
      <c r="E432" s="47">
        <v>28</v>
      </c>
      <c r="F432" s="48">
        <v>45319</v>
      </c>
      <c r="G432" s="47" t="s">
        <v>1635</v>
      </c>
      <c r="H432" s="47" t="s">
        <v>1634</v>
      </c>
      <c r="I432" s="47">
        <v>0</v>
      </c>
      <c r="J432" s="47" t="s">
        <v>1642</v>
      </c>
      <c r="K432" s="47" t="s">
        <v>2007</v>
      </c>
      <c r="L432" s="47" t="s">
        <v>2008</v>
      </c>
      <c r="M432" s="47" t="s">
        <v>1599</v>
      </c>
      <c r="N432" s="47" t="s">
        <v>1630</v>
      </c>
    </row>
    <row r="433" spans="1:14" x14ac:dyDescent="0.35">
      <c r="A433" s="47">
        <v>2372</v>
      </c>
      <c r="B433" s="47" t="s">
        <v>620</v>
      </c>
      <c r="C433" s="48">
        <v>45320</v>
      </c>
      <c r="D433" s="48">
        <v>45315</v>
      </c>
      <c r="E433" s="47">
        <v>7</v>
      </c>
      <c r="F433" s="48">
        <v>45326</v>
      </c>
      <c r="G433" s="47" t="s">
        <v>1635</v>
      </c>
      <c r="H433" s="47" t="s">
        <v>1634</v>
      </c>
      <c r="I433" s="47">
        <v>0</v>
      </c>
      <c r="J433" s="47" t="s">
        <v>1642</v>
      </c>
      <c r="K433" s="47" t="s">
        <v>2005</v>
      </c>
      <c r="L433" s="47" t="s">
        <v>2007</v>
      </c>
      <c r="M433" s="47" t="s">
        <v>1599</v>
      </c>
      <c r="N433" s="47" t="s">
        <v>1630</v>
      </c>
    </row>
    <row r="434" spans="1:14" x14ac:dyDescent="0.35">
      <c r="A434" s="47">
        <v>2372</v>
      </c>
      <c r="B434" s="47" t="s">
        <v>620</v>
      </c>
      <c r="C434" s="48">
        <v>45327</v>
      </c>
      <c r="D434" s="48">
        <v>45322</v>
      </c>
      <c r="E434" s="47">
        <v>28</v>
      </c>
      <c r="F434" s="48">
        <v>45354</v>
      </c>
      <c r="G434" s="47" t="s">
        <v>1635</v>
      </c>
      <c r="H434" s="47" t="s">
        <v>1634</v>
      </c>
      <c r="I434" s="47">
        <v>0</v>
      </c>
      <c r="J434" s="47" t="s">
        <v>1642</v>
      </c>
      <c r="K434" s="47" t="s">
        <v>2006</v>
      </c>
      <c r="L434" s="47" t="s">
        <v>2005</v>
      </c>
      <c r="M434" s="47" t="s">
        <v>1599</v>
      </c>
      <c r="N434" s="47" t="s">
        <v>1630</v>
      </c>
    </row>
    <row r="435" spans="1:14" x14ac:dyDescent="0.35">
      <c r="A435" s="47">
        <v>2378</v>
      </c>
      <c r="B435" s="47" t="s">
        <v>626</v>
      </c>
      <c r="C435" s="48">
        <v>45400</v>
      </c>
      <c r="D435" s="48">
        <v>45400</v>
      </c>
      <c r="E435" s="47">
        <v>5</v>
      </c>
      <c r="F435" s="48">
        <v>45404</v>
      </c>
      <c r="G435" s="47" t="s">
        <v>1635</v>
      </c>
      <c r="H435" s="47" t="s">
        <v>1634</v>
      </c>
      <c r="I435" s="47">
        <v>0</v>
      </c>
      <c r="J435" s="47" t="s">
        <v>1633</v>
      </c>
      <c r="K435" s="47" t="s">
        <v>2003</v>
      </c>
      <c r="M435" s="47" t="s">
        <v>1599</v>
      </c>
      <c r="N435" s="47" t="s">
        <v>1630</v>
      </c>
    </row>
    <row r="436" spans="1:14" x14ac:dyDescent="0.35">
      <c r="A436" s="47">
        <v>2378</v>
      </c>
      <c r="B436" s="47" t="s">
        <v>626</v>
      </c>
      <c r="C436" s="48">
        <v>45427</v>
      </c>
      <c r="D436" s="48">
        <v>45419</v>
      </c>
      <c r="E436" s="47">
        <v>14</v>
      </c>
      <c r="F436" s="48">
        <v>45440</v>
      </c>
      <c r="G436" s="47" t="s">
        <v>1635</v>
      </c>
      <c r="H436" s="47" t="s">
        <v>1634</v>
      </c>
      <c r="I436" s="47">
        <v>0</v>
      </c>
      <c r="J436" s="47" t="s">
        <v>1642</v>
      </c>
      <c r="K436" s="47" t="s">
        <v>2001</v>
      </c>
      <c r="L436" s="47" t="s">
        <v>2004</v>
      </c>
      <c r="M436" s="47" t="s">
        <v>1599</v>
      </c>
      <c r="N436" s="47" t="s">
        <v>1630</v>
      </c>
    </row>
    <row r="437" spans="1:14" x14ac:dyDescent="0.35">
      <c r="A437" s="47">
        <v>2378</v>
      </c>
      <c r="B437" s="47" t="s">
        <v>626</v>
      </c>
      <c r="C437" s="48">
        <v>45413</v>
      </c>
      <c r="D437" s="48">
        <v>45405</v>
      </c>
      <c r="E437" s="47">
        <v>14</v>
      </c>
      <c r="F437" s="48">
        <v>45426</v>
      </c>
      <c r="G437" s="47" t="s">
        <v>1635</v>
      </c>
      <c r="H437" s="47" t="s">
        <v>1634</v>
      </c>
      <c r="I437" s="47">
        <v>0</v>
      </c>
      <c r="J437" s="47" t="s">
        <v>1642</v>
      </c>
      <c r="K437" s="47" t="s">
        <v>2004</v>
      </c>
      <c r="L437" s="47" t="s">
        <v>2003</v>
      </c>
      <c r="M437" s="47" t="s">
        <v>1599</v>
      </c>
      <c r="N437" s="47" t="s">
        <v>1630</v>
      </c>
    </row>
    <row r="438" spans="1:14" x14ac:dyDescent="0.35">
      <c r="A438" s="47">
        <v>2378</v>
      </c>
      <c r="B438" s="47" t="s">
        <v>626</v>
      </c>
      <c r="C438" s="48">
        <v>45455</v>
      </c>
      <c r="D438" s="48">
        <v>45447</v>
      </c>
      <c r="E438" s="47">
        <v>14</v>
      </c>
      <c r="F438" s="48">
        <v>45468</v>
      </c>
      <c r="G438" s="47" t="s">
        <v>1635</v>
      </c>
      <c r="H438" s="47" t="s">
        <v>1634</v>
      </c>
      <c r="I438" s="47">
        <v>0</v>
      </c>
      <c r="J438" s="47" t="s">
        <v>1642</v>
      </c>
      <c r="K438" s="47" t="s">
        <v>2000</v>
      </c>
      <c r="L438" s="47" t="s">
        <v>2002</v>
      </c>
      <c r="M438" s="47" t="s">
        <v>1599</v>
      </c>
      <c r="N438" s="47" t="s">
        <v>1630</v>
      </c>
    </row>
    <row r="439" spans="1:14" x14ac:dyDescent="0.35">
      <c r="A439" s="47">
        <v>2378</v>
      </c>
      <c r="B439" s="47" t="s">
        <v>626</v>
      </c>
      <c r="C439" s="48">
        <v>45441</v>
      </c>
      <c r="D439" s="48">
        <v>45433</v>
      </c>
      <c r="E439" s="47">
        <v>14</v>
      </c>
      <c r="F439" s="48">
        <v>45454</v>
      </c>
      <c r="G439" s="47" t="s">
        <v>1635</v>
      </c>
      <c r="H439" s="47" t="s">
        <v>1634</v>
      </c>
      <c r="I439" s="47">
        <v>0</v>
      </c>
      <c r="J439" s="47" t="s">
        <v>1642</v>
      </c>
      <c r="K439" s="47" t="s">
        <v>2002</v>
      </c>
      <c r="L439" s="47" t="s">
        <v>2001</v>
      </c>
      <c r="M439" s="47" t="s">
        <v>1599</v>
      </c>
      <c r="N439" s="47" t="s">
        <v>1630</v>
      </c>
    </row>
    <row r="440" spans="1:14" x14ac:dyDescent="0.35">
      <c r="A440" s="47">
        <v>2378</v>
      </c>
      <c r="B440" s="47" t="s">
        <v>626</v>
      </c>
      <c r="C440" s="48">
        <v>45469</v>
      </c>
      <c r="D440" s="48">
        <v>45461</v>
      </c>
      <c r="E440" s="47">
        <v>14</v>
      </c>
      <c r="F440" s="48">
        <v>45482</v>
      </c>
      <c r="G440" s="47" t="s">
        <v>1635</v>
      </c>
      <c r="H440" s="47" t="s">
        <v>1634</v>
      </c>
      <c r="I440" s="47">
        <v>0</v>
      </c>
      <c r="J440" s="47" t="s">
        <v>1642</v>
      </c>
      <c r="K440" s="47" t="s">
        <v>1998</v>
      </c>
      <c r="L440" s="47" t="s">
        <v>2000</v>
      </c>
      <c r="M440" s="47" t="s">
        <v>1599</v>
      </c>
      <c r="N440" s="47" t="s">
        <v>1630</v>
      </c>
    </row>
    <row r="441" spans="1:14" x14ac:dyDescent="0.35">
      <c r="A441" s="47">
        <v>2378</v>
      </c>
      <c r="B441" s="47" t="s">
        <v>626</v>
      </c>
      <c r="C441" s="48">
        <v>45483</v>
      </c>
      <c r="D441" s="48">
        <v>45475</v>
      </c>
      <c r="E441" s="47">
        <v>14</v>
      </c>
      <c r="F441" s="48">
        <v>45496</v>
      </c>
      <c r="G441" s="47" t="s">
        <v>1635</v>
      </c>
      <c r="H441" s="47" t="s">
        <v>1634</v>
      </c>
      <c r="I441" s="47">
        <v>0</v>
      </c>
      <c r="J441" s="47" t="s">
        <v>1642</v>
      </c>
      <c r="K441" s="47" t="s">
        <v>1999</v>
      </c>
      <c r="L441" s="47" t="s">
        <v>1998</v>
      </c>
      <c r="M441" s="47" t="s">
        <v>1599</v>
      </c>
      <c r="N441" s="47" t="s">
        <v>1630</v>
      </c>
    </row>
    <row r="442" spans="1:14" x14ac:dyDescent="0.35">
      <c r="A442" s="47">
        <v>2379</v>
      </c>
      <c r="B442" s="47" t="s">
        <v>628</v>
      </c>
      <c r="C442" s="48">
        <v>45292</v>
      </c>
      <c r="D442" s="48">
        <v>45281</v>
      </c>
      <c r="E442" s="47">
        <v>2</v>
      </c>
      <c r="F442" s="48">
        <v>45293</v>
      </c>
      <c r="G442" s="47" t="s">
        <v>1635</v>
      </c>
      <c r="H442" s="47" t="s">
        <v>1634</v>
      </c>
      <c r="I442" s="47">
        <v>0</v>
      </c>
      <c r="J442" s="47" t="s">
        <v>1642</v>
      </c>
      <c r="K442" s="47" t="s">
        <v>1997</v>
      </c>
      <c r="L442" s="47" t="s">
        <v>1996</v>
      </c>
      <c r="M442" s="47" t="s">
        <v>1599</v>
      </c>
      <c r="N442" s="47" t="s">
        <v>1630</v>
      </c>
    </row>
    <row r="443" spans="1:14" x14ac:dyDescent="0.35">
      <c r="A443" s="47">
        <v>2381</v>
      </c>
      <c r="B443" s="47" t="s">
        <v>630</v>
      </c>
      <c r="C443" s="48">
        <v>45631</v>
      </c>
      <c r="D443" s="48">
        <v>45631</v>
      </c>
      <c r="E443" s="47">
        <v>5</v>
      </c>
      <c r="F443" s="48">
        <v>45635</v>
      </c>
      <c r="G443" s="47" t="s">
        <v>1635</v>
      </c>
      <c r="H443" s="47" t="s">
        <v>1634</v>
      </c>
      <c r="I443" s="47">
        <v>0</v>
      </c>
      <c r="J443" s="47" t="s">
        <v>1642</v>
      </c>
      <c r="K443" s="47" t="s">
        <v>1992</v>
      </c>
      <c r="L443" s="47" t="s">
        <v>1995</v>
      </c>
      <c r="M443" s="47" t="s">
        <v>1599</v>
      </c>
      <c r="N443" s="47" t="s">
        <v>1630</v>
      </c>
    </row>
    <row r="444" spans="1:14" x14ac:dyDescent="0.35">
      <c r="A444" s="47">
        <v>2381</v>
      </c>
      <c r="B444" s="47" t="s">
        <v>630</v>
      </c>
      <c r="C444" s="48">
        <v>45628</v>
      </c>
      <c r="D444" s="48">
        <v>45628</v>
      </c>
      <c r="E444" s="47">
        <v>3</v>
      </c>
      <c r="F444" s="48">
        <v>45630</v>
      </c>
      <c r="G444" s="47" t="s">
        <v>1635</v>
      </c>
      <c r="H444" s="47" t="s">
        <v>1634</v>
      </c>
      <c r="I444" s="47">
        <v>0</v>
      </c>
      <c r="J444" s="47" t="s">
        <v>1633</v>
      </c>
      <c r="K444" s="47" t="s">
        <v>1995</v>
      </c>
      <c r="M444" s="47" t="s">
        <v>1599</v>
      </c>
      <c r="N444" s="47" t="s">
        <v>1630</v>
      </c>
    </row>
    <row r="445" spans="1:14" x14ac:dyDescent="0.35">
      <c r="A445" s="47">
        <v>2381</v>
      </c>
      <c r="B445" s="47" t="s">
        <v>630</v>
      </c>
      <c r="C445" s="48">
        <v>45642</v>
      </c>
      <c r="D445" s="48">
        <v>45642</v>
      </c>
      <c r="E445" s="47">
        <v>6</v>
      </c>
      <c r="F445" s="48">
        <v>45647</v>
      </c>
      <c r="G445" s="47" t="s">
        <v>1635</v>
      </c>
      <c r="H445" s="47" t="s">
        <v>1634</v>
      </c>
      <c r="I445" s="47">
        <v>0</v>
      </c>
      <c r="J445" s="47" t="s">
        <v>1642</v>
      </c>
      <c r="K445" s="47" t="s">
        <v>1994</v>
      </c>
      <c r="L445" s="47" t="s">
        <v>1993</v>
      </c>
      <c r="M445" s="47" t="s">
        <v>1599</v>
      </c>
      <c r="N445" s="47" t="s">
        <v>1630</v>
      </c>
    </row>
    <row r="446" spans="1:14" x14ac:dyDescent="0.35">
      <c r="A446" s="47">
        <v>2381</v>
      </c>
      <c r="B446" s="47" t="s">
        <v>630</v>
      </c>
      <c r="C446" s="48">
        <v>45636</v>
      </c>
      <c r="D446" s="48">
        <v>45636</v>
      </c>
      <c r="E446" s="47">
        <v>6</v>
      </c>
      <c r="F446" s="48">
        <v>45641</v>
      </c>
      <c r="G446" s="47" t="s">
        <v>1635</v>
      </c>
      <c r="H446" s="47" t="s">
        <v>1634</v>
      </c>
      <c r="I446" s="47">
        <v>0</v>
      </c>
      <c r="J446" s="47" t="s">
        <v>1642</v>
      </c>
      <c r="K446" s="47" t="s">
        <v>1993</v>
      </c>
      <c r="L446" s="47" t="s">
        <v>1992</v>
      </c>
      <c r="M446" s="47" t="s">
        <v>1599</v>
      </c>
      <c r="N446" s="47" t="s">
        <v>1630</v>
      </c>
    </row>
    <row r="447" spans="1:14" x14ac:dyDescent="0.35">
      <c r="A447" s="47">
        <v>2384</v>
      </c>
      <c r="B447" s="47" t="s">
        <v>633</v>
      </c>
      <c r="C447" s="48">
        <v>45413</v>
      </c>
      <c r="D447" s="48">
        <v>45412</v>
      </c>
      <c r="E447" s="47">
        <v>7</v>
      </c>
      <c r="F447" s="48">
        <v>45419</v>
      </c>
      <c r="G447" s="47" t="s">
        <v>1635</v>
      </c>
      <c r="H447" s="47" t="s">
        <v>1634</v>
      </c>
      <c r="I447" s="47">
        <v>0</v>
      </c>
      <c r="J447" s="47" t="s">
        <v>1633</v>
      </c>
      <c r="K447" s="47" t="s">
        <v>1991</v>
      </c>
      <c r="M447" s="47" t="s">
        <v>1599</v>
      </c>
      <c r="N447" s="47" t="s">
        <v>1630</v>
      </c>
    </row>
    <row r="448" spans="1:14" x14ac:dyDescent="0.35">
      <c r="A448" s="47">
        <v>2385</v>
      </c>
      <c r="B448" s="47" t="s">
        <v>634</v>
      </c>
      <c r="C448" s="48">
        <v>45577</v>
      </c>
      <c r="D448" s="48">
        <v>45574</v>
      </c>
      <c r="E448" s="47">
        <v>3</v>
      </c>
      <c r="F448" s="48">
        <v>45579</v>
      </c>
      <c r="G448" s="47" t="s">
        <v>1635</v>
      </c>
      <c r="H448" s="47" t="s">
        <v>1634</v>
      </c>
      <c r="I448" s="47">
        <v>0</v>
      </c>
      <c r="J448" s="47" t="s">
        <v>1642</v>
      </c>
      <c r="K448" s="47" t="s">
        <v>1990</v>
      </c>
      <c r="L448" s="47" t="s">
        <v>1989</v>
      </c>
      <c r="M448" s="47" t="s">
        <v>1599</v>
      </c>
      <c r="N448" s="47" t="s">
        <v>1630</v>
      </c>
    </row>
    <row r="449" spans="1:14" x14ac:dyDescent="0.35">
      <c r="A449" s="47">
        <v>2385</v>
      </c>
      <c r="B449" s="47" t="s">
        <v>634</v>
      </c>
      <c r="C449" s="48">
        <v>45566</v>
      </c>
      <c r="D449" s="48">
        <v>45563</v>
      </c>
      <c r="E449" s="47">
        <v>9</v>
      </c>
      <c r="F449" s="48">
        <v>45574</v>
      </c>
      <c r="G449" s="47" t="s">
        <v>1635</v>
      </c>
      <c r="H449" s="47" t="s">
        <v>1634</v>
      </c>
      <c r="I449" s="47">
        <v>0</v>
      </c>
      <c r="J449" s="47" t="s">
        <v>1633</v>
      </c>
      <c r="K449" s="47" t="s">
        <v>1988</v>
      </c>
      <c r="M449" s="47" t="s">
        <v>1599</v>
      </c>
      <c r="N449" s="47" t="s">
        <v>1630</v>
      </c>
    </row>
    <row r="450" spans="1:14" x14ac:dyDescent="0.35">
      <c r="A450" s="47">
        <v>2385</v>
      </c>
      <c r="B450" s="47" t="s">
        <v>634</v>
      </c>
      <c r="C450" s="48">
        <v>45575</v>
      </c>
      <c r="D450" s="48">
        <v>45572</v>
      </c>
      <c r="E450" s="47">
        <v>2</v>
      </c>
      <c r="F450" s="48">
        <v>45576</v>
      </c>
      <c r="G450" s="47" t="s">
        <v>1635</v>
      </c>
      <c r="H450" s="47" t="s">
        <v>1634</v>
      </c>
      <c r="I450" s="47">
        <v>0</v>
      </c>
      <c r="J450" s="47" t="s">
        <v>1642</v>
      </c>
      <c r="K450" s="47" t="s">
        <v>1989</v>
      </c>
      <c r="L450" s="47" t="s">
        <v>1988</v>
      </c>
      <c r="M450" s="47" t="s">
        <v>1599</v>
      </c>
      <c r="N450" s="47" t="s">
        <v>1630</v>
      </c>
    </row>
    <row r="451" spans="1:14" x14ac:dyDescent="0.35">
      <c r="A451" s="47">
        <v>2388</v>
      </c>
      <c r="B451" s="47" t="s">
        <v>637</v>
      </c>
      <c r="C451" s="48">
        <v>45426</v>
      </c>
      <c r="D451" s="48">
        <v>45412</v>
      </c>
      <c r="E451" s="47">
        <v>7</v>
      </c>
      <c r="F451" s="48">
        <v>45432</v>
      </c>
      <c r="G451" s="47" t="s">
        <v>1635</v>
      </c>
      <c r="H451" s="47" t="s">
        <v>1634</v>
      </c>
      <c r="I451" s="47">
        <v>0</v>
      </c>
      <c r="J451" s="47" t="s">
        <v>1642</v>
      </c>
      <c r="K451" s="47" t="s">
        <v>1986</v>
      </c>
      <c r="L451" s="47" t="s">
        <v>1987</v>
      </c>
      <c r="M451" s="47" t="s">
        <v>1599</v>
      </c>
      <c r="N451" s="47" t="s">
        <v>1630</v>
      </c>
    </row>
    <row r="452" spans="1:14" x14ac:dyDescent="0.35">
      <c r="A452" s="47">
        <v>2388</v>
      </c>
      <c r="B452" s="47" t="s">
        <v>637</v>
      </c>
      <c r="C452" s="48">
        <v>45419</v>
      </c>
      <c r="D452" s="48">
        <v>45405</v>
      </c>
      <c r="E452" s="47">
        <v>7</v>
      </c>
      <c r="F452" s="48">
        <v>45425</v>
      </c>
      <c r="G452" s="47" t="s">
        <v>1635</v>
      </c>
      <c r="H452" s="47" t="s">
        <v>1634</v>
      </c>
      <c r="I452" s="47">
        <v>0</v>
      </c>
      <c r="J452" s="47" t="s">
        <v>1642</v>
      </c>
      <c r="K452" s="47" t="s">
        <v>1987</v>
      </c>
      <c r="L452" s="47" t="s">
        <v>1975</v>
      </c>
      <c r="M452" s="47" t="s">
        <v>1599</v>
      </c>
      <c r="N452" s="47" t="s">
        <v>1630</v>
      </c>
    </row>
    <row r="453" spans="1:14" x14ac:dyDescent="0.35">
      <c r="A453" s="47">
        <v>2388</v>
      </c>
      <c r="B453" s="47" t="s">
        <v>637</v>
      </c>
      <c r="C453" s="48">
        <v>45433</v>
      </c>
      <c r="D453" s="48">
        <v>45419</v>
      </c>
      <c r="E453" s="47">
        <v>4</v>
      </c>
      <c r="F453" s="48">
        <v>45436</v>
      </c>
      <c r="G453" s="47" t="s">
        <v>1635</v>
      </c>
      <c r="H453" s="47" t="s">
        <v>1634</v>
      </c>
      <c r="I453" s="47">
        <v>0</v>
      </c>
      <c r="J453" s="47" t="s">
        <v>1642</v>
      </c>
      <c r="K453" s="47" t="s">
        <v>1984</v>
      </c>
      <c r="L453" s="47" t="s">
        <v>1986</v>
      </c>
      <c r="M453" s="47" t="s">
        <v>1599</v>
      </c>
      <c r="N453" s="47" t="s">
        <v>1630</v>
      </c>
    </row>
    <row r="454" spans="1:14" x14ac:dyDescent="0.35">
      <c r="A454" s="47">
        <v>2388</v>
      </c>
      <c r="B454" s="47" t="s">
        <v>637</v>
      </c>
      <c r="C454" s="48">
        <v>45437</v>
      </c>
      <c r="D454" s="48">
        <v>45423</v>
      </c>
      <c r="E454" s="47">
        <v>3</v>
      </c>
      <c r="F454" s="48">
        <v>45439</v>
      </c>
      <c r="G454" s="47" t="s">
        <v>1635</v>
      </c>
      <c r="H454" s="47" t="s">
        <v>1634</v>
      </c>
      <c r="I454" s="47">
        <v>0</v>
      </c>
      <c r="J454" s="47" t="s">
        <v>1642</v>
      </c>
      <c r="K454" s="47" t="s">
        <v>1985</v>
      </c>
      <c r="L454" s="47" t="s">
        <v>1984</v>
      </c>
      <c r="M454" s="47" t="s">
        <v>1599</v>
      </c>
      <c r="N454" s="47" t="s">
        <v>1630</v>
      </c>
    </row>
    <row r="455" spans="1:14" x14ac:dyDescent="0.35">
      <c r="A455" s="47">
        <v>2388</v>
      </c>
      <c r="B455" s="47" t="s">
        <v>637</v>
      </c>
      <c r="C455" s="48">
        <v>45308</v>
      </c>
      <c r="D455" s="48">
        <v>45294</v>
      </c>
      <c r="E455" s="47">
        <v>14</v>
      </c>
      <c r="F455" s="48">
        <v>45321</v>
      </c>
      <c r="G455" s="47" t="s">
        <v>1635</v>
      </c>
      <c r="H455" s="47" t="s">
        <v>1634</v>
      </c>
      <c r="I455" s="47">
        <v>0</v>
      </c>
      <c r="J455" s="47" t="s">
        <v>1642</v>
      </c>
      <c r="K455" s="47" t="s">
        <v>1980</v>
      </c>
      <c r="L455" s="47" t="s">
        <v>1982</v>
      </c>
      <c r="M455" s="47" t="s">
        <v>1599</v>
      </c>
      <c r="N455" s="47" t="s">
        <v>1630</v>
      </c>
    </row>
    <row r="456" spans="1:14" x14ac:dyDescent="0.35">
      <c r="A456" s="47">
        <v>2388</v>
      </c>
      <c r="B456" s="47" t="s">
        <v>637</v>
      </c>
      <c r="C456" s="48">
        <v>45279</v>
      </c>
      <c r="D456" s="48">
        <v>45265</v>
      </c>
      <c r="E456" s="47">
        <v>14</v>
      </c>
      <c r="F456" s="48">
        <v>45292</v>
      </c>
      <c r="G456" s="47" t="s">
        <v>1635</v>
      </c>
      <c r="H456" s="47" t="s">
        <v>1634</v>
      </c>
      <c r="I456" s="47">
        <v>0</v>
      </c>
      <c r="J456" s="47" t="s">
        <v>1642</v>
      </c>
      <c r="K456" s="47" t="s">
        <v>1981</v>
      </c>
      <c r="L456" s="47" t="s">
        <v>1983</v>
      </c>
      <c r="M456" s="47" t="s">
        <v>1599</v>
      </c>
      <c r="N456" s="47" t="s">
        <v>1630</v>
      </c>
    </row>
    <row r="457" spans="1:14" x14ac:dyDescent="0.35">
      <c r="A457" s="47">
        <v>2388</v>
      </c>
      <c r="B457" s="47" t="s">
        <v>637</v>
      </c>
      <c r="C457" s="48">
        <v>45293</v>
      </c>
      <c r="D457" s="48">
        <v>45279</v>
      </c>
      <c r="E457" s="47">
        <v>15</v>
      </c>
      <c r="F457" s="48">
        <v>45307</v>
      </c>
      <c r="G457" s="47" t="s">
        <v>1635</v>
      </c>
      <c r="H457" s="47" t="s">
        <v>1634</v>
      </c>
      <c r="I457" s="47">
        <v>0</v>
      </c>
      <c r="J457" s="47" t="s">
        <v>1642</v>
      </c>
      <c r="K457" s="47" t="s">
        <v>1982</v>
      </c>
      <c r="L457" s="47" t="s">
        <v>1981</v>
      </c>
      <c r="M457" s="47" t="s">
        <v>1599</v>
      </c>
      <c r="N457" s="47" t="s">
        <v>1630</v>
      </c>
    </row>
    <row r="458" spans="1:14" x14ac:dyDescent="0.35">
      <c r="A458" s="47">
        <v>2388</v>
      </c>
      <c r="B458" s="47" t="s">
        <v>637</v>
      </c>
      <c r="C458" s="48">
        <v>45322</v>
      </c>
      <c r="D458" s="48">
        <v>45308</v>
      </c>
      <c r="E458" s="47">
        <v>7</v>
      </c>
      <c r="F458" s="48">
        <v>45328</v>
      </c>
      <c r="G458" s="47" t="s">
        <v>1635</v>
      </c>
      <c r="H458" s="47" t="s">
        <v>1634</v>
      </c>
      <c r="I458" s="47">
        <v>0</v>
      </c>
      <c r="J458" s="47" t="s">
        <v>1642</v>
      </c>
      <c r="K458" s="47" t="s">
        <v>1978</v>
      </c>
      <c r="L458" s="47" t="s">
        <v>1980</v>
      </c>
      <c r="M458" s="47" t="s">
        <v>1599</v>
      </c>
      <c r="N458" s="47" t="s">
        <v>1630</v>
      </c>
    </row>
    <row r="459" spans="1:14" x14ac:dyDescent="0.35">
      <c r="A459" s="47">
        <v>2388</v>
      </c>
      <c r="B459" s="47" t="s">
        <v>637</v>
      </c>
      <c r="C459" s="48">
        <v>45336</v>
      </c>
      <c r="D459" s="48">
        <v>45322</v>
      </c>
      <c r="E459" s="47">
        <v>5</v>
      </c>
      <c r="F459" s="48">
        <v>45340</v>
      </c>
      <c r="G459" s="47" t="s">
        <v>1635</v>
      </c>
      <c r="H459" s="47" t="s">
        <v>1634</v>
      </c>
      <c r="I459" s="47">
        <v>0</v>
      </c>
      <c r="J459" s="47" t="s">
        <v>1642</v>
      </c>
      <c r="K459" s="47" t="s">
        <v>1977</v>
      </c>
      <c r="L459" s="47" t="s">
        <v>1979</v>
      </c>
      <c r="M459" s="47" t="s">
        <v>1599</v>
      </c>
      <c r="N459" s="47" t="s">
        <v>1630</v>
      </c>
    </row>
    <row r="460" spans="1:14" x14ac:dyDescent="0.35">
      <c r="A460" s="47">
        <v>2388</v>
      </c>
      <c r="B460" s="47" t="s">
        <v>637</v>
      </c>
      <c r="C460" s="48">
        <v>45329</v>
      </c>
      <c r="D460" s="48">
        <v>45315</v>
      </c>
      <c r="E460" s="47">
        <v>7</v>
      </c>
      <c r="F460" s="48">
        <v>45335</v>
      </c>
      <c r="G460" s="47" t="s">
        <v>1635</v>
      </c>
      <c r="H460" s="47" t="s">
        <v>1634</v>
      </c>
      <c r="I460" s="47">
        <v>0</v>
      </c>
      <c r="J460" s="47" t="s">
        <v>1642</v>
      </c>
      <c r="K460" s="47" t="s">
        <v>1979</v>
      </c>
      <c r="L460" s="47" t="s">
        <v>1978</v>
      </c>
      <c r="M460" s="47" t="s">
        <v>1599</v>
      </c>
      <c r="N460" s="47" t="s">
        <v>1630</v>
      </c>
    </row>
    <row r="461" spans="1:14" x14ac:dyDescent="0.35">
      <c r="A461" s="47">
        <v>2388</v>
      </c>
      <c r="B461" s="47" t="s">
        <v>637</v>
      </c>
      <c r="C461" s="48">
        <v>45341</v>
      </c>
      <c r="D461" s="48">
        <v>45327</v>
      </c>
      <c r="E461" s="47">
        <v>7</v>
      </c>
      <c r="F461" s="48">
        <v>45347</v>
      </c>
      <c r="G461" s="47" t="s">
        <v>1635</v>
      </c>
      <c r="H461" s="47" t="s">
        <v>1634</v>
      </c>
      <c r="I461" s="47">
        <v>0</v>
      </c>
      <c r="J461" s="47" t="s">
        <v>1642</v>
      </c>
      <c r="K461" s="47" t="s">
        <v>1976</v>
      </c>
      <c r="L461" s="47" t="s">
        <v>1977</v>
      </c>
      <c r="M461" s="47" t="s">
        <v>1599</v>
      </c>
      <c r="N461" s="47" t="s">
        <v>1630</v>
      </c>
    </row>
    <row r="462" spans="1:14" x14ac:dyDescent="0.35">
      <c r="A462" s="47">
        <v>2388</v>
      </c>
      <c r="B462" s="47" t="s">
        <v>637</v>
      </c>
      <c r="C462" s="48">
        <v>45348</v>
      </c>
      <c r="D462" s="48">
        <v>45334</v>
      </c>
      <c r="E462" s="47">
        <v>14</v>
      </c>
      <c r="F462" s="48">
        <v>45361</v>
      </c>
      <c r="G462" s="47" t="s">
        <v>1635</v>
      </c>
      <c r="H462" s="47" t="s">
        <v>1634</v>
      </c>
      <c r="I462" s="47">
        <v>0</v>
      </c>
      <c r="J462" s="47" t="s">
        <v>1642</v>
      </c>
      <c r="K462" s="47" t="s">
        <v>1971</v>
      </c>
      <c r="L462" s="47" t="s">
        <v>1976</v>
      </c>
      <c r="M462" s="47" t="s">
        <v>1599</v>
      </c>
      <c r="N462" s="47" t="s">
        <v>1630</v>
      </c>
    </row>
    <row r="463" spans="1:14" x14ac:dyDescent="0.35">
      <c r="A463" s="47">
        <v>2388</v>
      </c>
      <c r="B463" s="47" t="s">
        <v>637</v>
      </c>
      <c r="C463" s="48">
        <v>45412</v>
      </c>
      <c r="D463" s="48">
        <v>45398</v>
      </c>
      <c r="E463" s="47">
        <v>7</v>
      </c>
      <c r="F463" s="48">
        <v>45418</v>
      </c>
      <c r="G463" s="47" t="s">
        <v>1635</v>
      </c>
      <c r="H463" s="47" t="s">
        <v>1634</v>
      </c>
      <c r="I463" s="47">
        <v>0</v>
      </c>
      <c r="J463" s="47" t="s">
        <v>1642</v>
      </c>
      <c r="K463" s="47" t="s">
        <v>1975</v>
      </c>
      <c r="L463" s="47" t="s">
        <v>1974</v>
      </c>
      <c r="M463" s="47" t="s">
        <v>1599</v>
      </c>
      <c r="N463" s="47" t="s">
        <v>1630</v>
      </c>
    </row>
    <row r="464" spans="1:14" x14ac:dyDescent="0.35">
      <c r="A464" s="47">
        <v>2388</v>
      </c>
      <c r="B464" s="47" t="s">
        <v>637</v>
      </c>
      <c r="C464" s="48">
        <v>45405</v>
      </c>
      <c r="D464" s="48">
        <v>45391</v>
      </c>
      <c r="E464" s="47">
        <v>7</v>
      </c>
      <c r="F464" s="48">
        <v>45411</v>
      </c>
      <c r="G464" s="47" t="s">
        <v>1635</v>
      </c>
      <c r="H464" s="47" t="s">
        <v>1634</v>
      </c>
      <c r="I464" s="47">
        <v>0</v>
      </c>
      <c r="J464" s="47" t="s">
        <v>1642</v>
      </c>
      <c r="K464" s="47" t="s">
        <v>1974</v>
      </c>
      <c r="L464" s="47" t="s">
        <v>1973</v>
      </c>
      <c r="M464" s="47" t="s">
        <v>1599</v>
      </c>
      <c r="N464" s="47" t="s">
        <v>1630</v>
      </c>
    </row>
    <row r="465" spans="1:16" x14ac:dyDescent="0.35">
      <c r="A465" s="47">
        <v>2388</v>
      </c>
      <c r="B465" s="47" t="s">
        <v>637</v>
      </c>
      <c r="C465" s="48">
        <v>45384</v>
      </c>
      <c r="D465" s="48">
        <v>45370</v>
      </c>
      <c r="E465" s="47">
        <v>14</v>
      </c>
      <c r="F465" s="48">
        <v>45397</v>
      </c>
      <c r="G465" s="47" t="s">
        <v>1635</v>
      </c>
      <c r="H465" s="47" t="s">
        <v>1634</v>
      </c>
      <c r="I465" s="47">
        <v>0</v>
      </c>
      <c r="J465" s="47" t="s">
        <v>1642</v>
      </c>
      <c r="K465" s="47" t="s">
        <v>1972</v>
      </c>
      <c r="L465" s="47" t="s">
        <v>1970</v>
      </c>
      <c r="M465" s="47" t="s">
        <v>1599</v>
      </c>
      <c r="N465" s="47" t="s">
        <v>1630</v>
      </c>
    </row>
    <row r="466" spans="1:16" x14ac:dyDescent="0.35">
      <c r="A466" s="47">
        <v>2388</v>
      </c>
      <c r="B466" s="47" t="s">
        <v>637</v>
      </c>
      <c r="C466" s="48">
        <v>45398</v>
      </c>
      <c r="D466" s="48">
        <v>45384</v>
      </c>
      <c r="E466" s="47">
        <v>7</v>
      </c>
      <c r="F466" s="48">
        <v>45404</v>
      </c>
      <c r="G466" s="47" t="s">
        <v>1635</v>
      </c>
      <c r="H466" s="47" t="s">
        <v>1634</v>
      </c>
      <c r="I466" s="47">
        <v>0</v>
      </c>
      <c r="J466" s="47" t="s">
        <v>1642</v>
      </c>
      <c r="K466" s="47" t="s">
        <v>1973</v>
      </c>
      <c r="L466" s="47" t="s">
        <v>1972</v>
      </c>
      <c r="M466" s="47" t="s">
        <v>1599</v>
      </c>
      <c r="N466" s="47" t="s">
        <v>1630</v>
      </c>
    </row>
    <row r="467" spans="1:16" x14ac:dyDescent="0.35">
      <c r="A467" s="47">
        <v>2388</v>
      </c>
      <c r="B467" s="47" t="s">
        <v>637</v>
      </c>
      <c r="C467" s="48">
        <v>45362</v>
      </c>
      <c r="D467" s="48">
        <v>45348</v>
      </c>
      <c r="E467" s="47">
        <v>15</v>
      </c>
      <c r="F467" s="48">
        <v>45376</v>
      </c>
      <c r="G467" s="47" t="s">
        <v>1635</v>
      </c>
      <c r="H467" s="47" t="s">
        <v>1634</v>
      </c>
      <c r="I467" s="47">
        <v>0</v>
      </c>
      <c r="J467" s="47" t="s">
        <v>1642</v>
      </c>
      <c r="K467" s="47" t="s">
        <v>1969</v>
      </c>
      <c r="L467" s="47" t="s">
        <v>1971</v>
      </c>
      <c r="M467" s="47" t="s">
        <v>1599</v>
      </c>
      <c r="N467" s="47" t="s">
        <v>1630</v>
      </c>
    </row>
    <row r="468" spans="1:16" x14ac:dyDescent="0.35">
      <c r="A468" s="47">
        <v>2388</v>
      </c>
      <c r="B468" s="47" t="s">
        <v>637</v>
      </c>
      <c r="C468" s="48">
        <v>45377</v>
      </c>
      <c r="D468" s="48">
        <v>45363</v>
      </c>
      <c r="E468" s="47">
        <v>7</v>
      </c>
      <c r="F468" s="48">
        <v>45383</v>
      </c>
      <c r="G468" s="47" t="s">
        <v>1635</v>
      </c>
      <c r="H468" s="47" t="s">
        <v>1634</v>
      </c>
      <c r="I468" s="47">
        <v>0</v>
      </c>
      <c r="J468" s="47" t="s">
        <v>1642</v>
      </c>
      <c r="K468" s="47" t="s">
        <v>1970</v>
      </c>
      <c r="L468" s="47" t="s">
        <v>1969</v>
      </c>
      <c r="M468" s="47" t="s">
        <v>1599</v>
      </c>
      <c r="N468" s="47" t="s">
        <v>1630</v>
      </c>
    </row>
    <row r="469" spans="1:16" x14ac:dyDescent="0.35">
      <c r="A469" s="47">
        <v>2389</v>
      </c>
      <c r="B469" s="47" t="s">
        <v>638</v>
      </c>
      <c r="C469" s="48">
        <v>45328</v>
      </c>
      <c r="D469" s="48">
        <v>45317</v>
      </c>
      <c r="E469" s="47">
        <v>5</v>
      </c>
      <c r="F469" s="48">
        <v>45332</v>
      </c>
      <c r="G469" s="47" t="s">
        <v>1635</v>
      </c>
      <c r="H469" s="47" t="s">
        <v>1634</v>
      </c>
      <c r="I469" s="47">
        <v>0</v>
      </c>
      <c r="J469" s="47" t="s">
        <v>1642</v>
      </c>
      <c r="K469" s="47" t="s">
        <v>1968</v>
      </c>
      <c r="L469" s="47" t="s">
        <v>1967</v>
      </c>
      <c r="M469" s="47" t="s">
        <v>1599</v>
      </c>
      <c r="N469" s="47" t="s">
        <v>1630</v>
      </c>
    </row>
    <row r="470" spans="1:16" x14ac:dyDescent="0.35">
      <c r="A470" s="47">
        <v>2389</v>
      </c>
      <c r="B470" s="47" t="s">
        <v>638</v>
      </c>
      <c r="C470" s="48">
        <v>45308</v>
      </c>
      <c r="D470" s="48">
        <v>45300</v>
      </c>
      <c r="E470" s="47">
        <v>10</v>
      </c>
      <c r="F470" s="48">
        <v>45317</v>
      </c>
      <c r="G470" s="47" t="s">
        <v>1635</v>
      </c>
      <c r="H470" s="47" t="s">
        <v>1634</v>
      </c>
      <c r="I470" s="47">
        <v>0</v>
      </c>
      <c r="J470" s="47" t="s">
        <v>1642</v>
      </c>
      <c r="K470" s="47" t="s">
        <v>1966</v>
      </c>
      <c r="L470" s="47" t="s">
        <v>1965</v>
      </c>
      <c r="M470" s="47" t="s">
        <v>1599</v>
      </c>
      <c r="N470" s="47" t="s">
        <v>1630</v>
      </c>
    </row>
    <row r="471" spans="1:16" x14ac:dyDescent="0.35">
      <c r="A471" s="47">
        <v>2389</v>
      </c>
      <c r="B471" s="47" t="s">
        <v>638</v>
      </c>
      <c r="C471" s="48">
        <v>45321</v>
      </c>
      <c r="D471" s="48">
        <v>45310</v>
      </c>
      <c r="E471" s="47">
        <v>7</v>
      </c>
      <c r="F471" s="48">
        <v>45327</v>
      </c>
      <c r="G471" s="47" t="s">
        <v>1635</v>
      </c>
      <c r="H471" s="47" t="s">
        <v>1634</v>
      </c>
      <c r="I471" s="47">
        <v>0</v>
      </c>
      <c r="J471" s="47" t="s">
        <v>1642</v>
      </c>
      <c r="K471" s="47" t="s">
        <v>1967</v>
      </c>
      <c r="L471" s="47" t="s">
        <v>1966</v>
      </c>
      <c r="M471" s="47" t="s">
        <v>1599</v>
      </c>
      <c r="N471" s="47" t="s">
        <v>1630</v>
      </c>
    </row>
    <row r="472" spans="1:16" x14ac:dyDescent="0.35">
      <c r="A472" s="47">
        <v>2389</v>
      </c>
      <c r="B472" s="47" t="s">
        <v>638</v>
      </c>
      <c r="C472" s="48">
        <v>45307</v>
      </c>
      <c r="D472" s="48">
        <v>45299</v>
      </c>
      <c r="E472" s="47">
        <v>1</v>
      </c>
      <c r="F472" s="48">
        <v>45307</v>
      </c>
      <c r="G472" s="47" t="s">
        <v>1635</v>
      </c>
      <c r="H472" s="47" t="s">
        <v>1634</v>
      </c>
      <c r="I472" s="47">
        <v>0</v>
      </c>
      <c r="J472" s="47" t="s">
        <v>1633</v>
      </c>
      <c r="K472" s="47" t="s">
        <v>1965</v>
      </c>
      <c r="M472" s="47" t="s">
        <v>1599</v>
      </c>
      <c r="N472" s="47" t="s">
        <v>1630</v>
      </c>
    </row>
    <row r="473" spans="1:16" x14ac:dyDescent="0.35">
      <c r="A473" s="47">
        <v>2396</v>
      </c>
      <c r="B473" s="47" t="s">
        <v>644</v>
      </c>
      <c r="C473" s="48">
        <v>45352</v>
      </c>
      <c r="D473" s="48">
        <v>45351</v>
      </c>
      <c r="E473" s="47">
        <v>2</v>
      </c>
      <c r="F473" s="48">
        <v>45353</v>
      </c>
      <c r="G473" s="47" t="s">
        <v>1635</v>
      </c>
      <c r="H473" s="47" t="s">
        <v>1634</v>
      </c>
      <c r="I473" s="47">
        <v>0</v>
      </c>
      <c r="J473" s="47" t="s">
        <v>1633</v>
      </c>
      <c r="K473" s="47" t="s">
        <v>1964</v>
      </c>
      <c r="M473" s="47" t="s">
        <v>1599</v>
      </c>
      <c r="N473" s="47" t="s">
        <v>1630</v>
      </c>
    </row>
    <row r="474" spans="1:16" x14ac:dyDescent="0.35">
      <c r="A474" s="47">
        <v>2396</v>
      </c>
      <c r="B474" s="47" t="s">
        <v>644</v>
      </c>
      <c r="C474" s="48">
        <v>45354</v>
      </c>
      <c r="D474" s="48">
        <v>45353</v>
      </c>
      <c r="E474" s="47">
        <v>3</v>
      </c>
      <c r="F474" s="48">
        <v>45356</v>
      </c>
      <c r="G474" s="47" t="s">
        <v>1635</v>
      </c>
      <c r="H474" s="47" t="s">
        <v>1634</v>
      </c>
      <c r="I474" s="47">
        <v>0</v>
      </c>
      <c r="J474" s="47" t="s">
        <v>1642</v>
      </c>
      <c r="K474" s="47" t="s">
        <v>1962</v>
      </c>
      <c r="L474" s="47" t="s">
        <v>1964</v>
      </c>
      <c r="M474" s="47" t="s">
        <v>1599</v>
      </c>
      <c r="N474" s="47" t="s">
        <v>1630</v>
      </c>
    </row>
    <row r="475" spans="1:16" x14ac:dyDescent="0.35">
      <c r="A475" s="47">
        <v>2396</v>
      </c>
      <c r="B475" s="47" t="s">
        <v>644</v>
      </c>
      <c r="C475" s="48">
        <v>45357</v>
      </c>
      <c r="D475" s="48">
        <v>45356</v>
      </c>
      <c r="E475" s="47">
        <v>1</v>
      </c>
      <c r="F475" s="48">
        <v>45357</v>
      </c>
      <c r="G475" s="47" t="s">
        <v>1635</v>
      </c>
      <c r="H475" s="47" t="s">
        <v>1634</v>
      </c>
      <c r="I475" s="47">
        <v>0</v>
      </c>
      <c r="J475" s="47" t="s">
        <v>1642</v>
      </c>
      <c r="K475" s="47" t="s">
        <v>1963</v>
      </c>
      <c r="L475" s="47" t="s">
        <v>1962</v>
      </c>
      <c r="M475" s="47" t="s">
        <v>1599</v>
      </c>
      <c r="N475" s="47" t="s">
        <v>1630</v>
      </c>
    </row>
    <row r="476" spans="1:16" x14ac:dyDescent="0.35">
      <c r="A476" s="47">
        <v>2396</v>
      </c>
      <c r="B476" s="47" t="s">
        <v>644</v>
      </c>
      <c r="C476" s="48">
        <v>45474</v>
      </c>
      <c r="D476" s="48">
        <v>45473</v>
      </c>
      <c r="E476" s="47">
        <v>3</v>
      </c>
      <c r="F476" s="48">
        <v>45476</v>
      </c>
      <c r="G476" s="47" t="s">
        <v>1635</v>
      </c>
      <c r="H476" s="47" t="s">
        <v>1634</v>
      </c>
      <c r="I476" s="47">
        <v>0</v>
      </c>
      <c r="J476" s="47" t="s">
        <v>1633</v>
      </c>
      <c r="K476" s="47" t="s">
        <v>1961</v>
      </c>
      <c r="M476" s="47" t="s">
        <v>1599</v>
      </c>
      <c r="N476" s="47" t="s">
        <v>1630</v>
      </c>
    </row>
    <row r="477" spans="1:16" x14ac:dyDescent="0.35">
      <c r="A477" s="47">
        <v>2396</v>
      </c>
      <c r="B477" s="47" t="s">
        <v>644</v>
      </c>
      <c r="C477" s="48">
        <v>45477</v>
      </c>
      <c r="D477" s="48">
        <v>45476</v>
      </c>
      <c r="E477" s="47">
        <v>14</v>
      </c>
      <c r="F477" s="48">
        <v>45490</v>
      </c>
      <c r="G477" s="47" t="s">
        <v>1635</v>
      </c>
      <c r="H477" s="47" t="s">
        <v>1634</v>
      </c>
      <c r="I477" s="47">
        <v>0</v>
      </c>
      <c r="J477" s="47" t="s">
        <v>1642</v>
      </c>
      <c r="K477" s="47" t="s">
        <v>1959</v>
      </c>
      <c r="L477" s="47" t="s">
        <v>1961</v>
      </c>
      <c r="M477" s="47" t="s">
        <v>1599</v>
      </c>
      <c r="N477" s="47" t="s">
        <v>1630</v>
      </c>
    </row>
    <row r="478" spans="1:16" x14ac:dyDescent="0.35">
      <c r="A478" s="47">
        <v>2396</v>
      </c>
      <c r="B478" s="47" t="s">
        <v>644</v>
      </c>
      <c r="C478" s="48">
        <v>45491</v>
      </c>
      <c r="D478" s="48">
        <v>45490</v>
      </c>
      <c r="E478" s="47">
        <v>11</v>
      </c>
      <c r="F478" s="48">
        <v>45501</v>
      </c>
      <c r="G478" s="47" t="s">
        <v>1635</v>
      </c>
      <c r="H478" s="47" t="s">
        <v>1634</v>
      </c>
      <c r="I478" s="47">
        <v>0</v>
      </c>
      <c r="J478" s="47" t="s">
        <v>1642</v>
      </c>
      <c r="K478" s="47" t="s">
        <v>1960</v>
      </c>
      <c r="L478" s="47" t="s">
        <v>1959</v>
      </c>
      <c r="M478" s="47" t="s">
        <v>1599</v>
      </c>
      <c r="N478" s="47" t="s">
        <v>1630</v>
      </c>
    </row>
    <row r="479" spans="1:16" x14ac:dyDescent="0.35">
      <c r="A479" s="47">
        <v>2396</v>
      </c>
      <c r="B479" s="47" t="s">
        <v>644</v>
      </c>
      <c r="C479" s="48">
        <v>45520</v>
      </c>
      <c r="D479" s="48">
        <v>45514</v>
      </c>
      <c r="E479" s="47">
        <v>3</v>
      </c>
      <c r="F479" s="48">
        <v>45522</v>
      </c>
      <c r="G479" s="47" t="s">
        <v>1635</v>
      </c>
      <c r="H479" s="47" t="s">
        <v>1634</v>
      </c>
      <c r="I479" s="47">
        <v>0</v>
      </c>
      <c r="J479" s="47" t="s">
        <v>1633</v>
      </c>
      <c r="K479" s="47" t="s">
        <v>1958</v>
      </c>
      <c r="M479" s="47" t="s">
        <v>1599</v>
      </c>
      <c r="N479" s="47" t="s">
        <v>1630</v>
      </c>
    </row>
    <row r="480" spans="1:16" x14ac:dyDescent="0.35">
      <c r="A480" s="47">
        <v>2397</v>
      </c>
      <c r="B480" s="47" t="s">
        <v>645</v>
      </c>
      <c r="C480" s="48">
        <v>45554</v>
      </c>
      <c r="D480" s="48">
        <v>45554</v>
      </c>
      <c r="E480" s="47">
        <v>7</v>
      </c>
      <c r="F480" s="48">
        <v>45560</v>
      </c>
      <c r="G480" s="47" t="s">
        <v>1658</v>
      </c>
      <c r="H480" s="47" t="s">
        <v>1657</v>
      </c>
      <c r="I480" s="47">
        <v>0</v>
      </c>
      <c r="J480" s="47" t="s">
        <v>1633</v>
      </c>
      <c r="K480" s="47" t="s">
        <v>1957</v>
      </c>
      <c r="M480" s="47" t="s">
        <v>1599</v>
      </c>
      <c r="N480" s="47" t="s">
        <v>1654</v>
      </c>
      <c r="O480" s="47" t="s">
        <v>1653</v>
      </c>
      <c r="P480" s="47" t="s">
        <v>1652</v>
      </c>
    </row>
    <row r="481" spans="1:16" x14ac:dyDescent="0.35">
      <c r="A481" s="47">
        <v>2397</v>
      </c>
      <c r="B481" s="47" t="s">
        <v>645</v>
      </c>
      <c r="C481" s="48">
        <v>45566</v>
      </c>
      <c r="D481" s="48">
        <v>45561</v>
      </c>
      <c r="E481" s="47">
        <v>28</v>
      </c>
      <c r="F481" s="48">
        <v>45593</v>
      </c>
      <c r="G481" s="47" t="s">
        <v>1658</v>
      </c>
      <c r="H481" s="47" t="s">
        <v>1657</v>
      </c>
      <c r="I481" s="47">
        <v>0</v>
      </c>
      <c r="J481" s="47" t="s">
        <v>1642</v>
      </c>
      <c r="K481" s="47" t="s">
        <v>1956</v>
      </c>
      <c r="L481" s="47" t="s">
        <v>1957</v>
      </c>
      <c r="M481" s="47" t="s">
        <v>1599</v>
      </c>
      <c r="N481" s="47" t="s">
        <v>1654</v>
      </c>
      <c r="O481" s="47" t="s">
        <v>1653</v>
      </c>
      <c r="P481" s="47" t="s">
        <v>1652</v>
      </c>
    </row>
    <row r="482" spans="1:16" x14ac:dyDescent="0.35">
      <c r="A482" s="47">
        <v>2397</v>
      </c>
      <c r="B482" s="47" t="s">
        <v>645</v>
      </c>
      <c r="C482" s="48">
        <v>45594</v>
      </c>
      <c r="D482" s="48">
        <v>45589</v>
      </c>
      <c r="E482" s="47">
        <v>28</v>
      </c>
      <c r="F482" s="48">
        <v>45621</v>
      </c>
      <c r="G482" s="47" t="s">
        <v>1658</v>
      </c>
      <c r="H482" s="47" t="s">
        <v>1657</v>
      </c>
      <c r="I482" s="47">
        <v>0</v>
      </c>
      <c r="J482" s="47" t="s">
        <v>1642</v>
      </c>
      <c r="K482" s="47" t="s">
        <v>1955</v>
      </c>
      <c r="L482" s="47" t="s">
        <v>1956</v>
      </c>
      <c r="M482" s="47" t="s">
        <v>1599</v>
      </c>
      <c r="N482" s="47" t="s">
        <v>1654</v>
      </c>
      <c r="O482" s="47" t="s">
        <v>1653</v>
      </c>
      <c r="P482" s="47" t="s">
        <v>1652</v>
      </c>
    </row>
    <row r="483" spans="1:16" x14ac:dyDescent="0.35">
      <c r="A483" s="47">
        <v>2397</v>
      </c>
      <c r="B483" s="47" t="s">
        <v>645</v>
      </c>
      <c r="C483" s="48">
        <v>45622</v>
      </c>
      <c r="D483" s="48">
        <v>45617</v>
      </c>
      <c r="E483" s="47">
        <v>28</v>
      </c>
      <c r="F483" s="48">
        <v>45649</v>
      </c>
      <c r="G483" s="47" t="s">
        <v>1658</v>
      </c>
      <c r="H483" s="47" t="s">
        <v>1657</v>
      </c>
      <c r="I483" s="47">
        <v>0</v>
      </c>
      <c r="J483" s="47" t="s">
        <v>1642</v>
      </c>
      <c r="K483" s="47" t="s">
        <v>1953</v>
      </c>
      <c r="L483" s="47" t="s">
        <v>1955</v>
      </c>
      <c r="M483" s="47" t="s">
        <v>1599</v>
      </c>
      <c r="N483" s="47" t="s">
        <v>1654</v>
      </c>
      <c r="O483" s="47" t="s">
        <v>1653</v>
      </c>
      <c r="P483" s="47" t="s">
        <v>1652</v>
      </c>
    </row>
    <row r="484" spans="1:16" x14ac:dyDescent="0.35">
      <c r="A484" s="47">
        <v>2397</v>
      </c>
      <c r="B484" s="47" t="s">
        <v>645</v>
      </c>
      <c r="C484" s="48">
        <v>45650</v>
      </c>
      <c r="D484" s="48">
        <v>45645</v>
      </c>
      <c r="E484" s="47">
        <v>28</v>
      </c>
      <c r="F484" s="48">
        <v>45677</v>
      </c>
      <c r="G484" s="47" t="s">
        <v>1658</v>
      </c>
      <c r="H484" s="47" t="s">
        <v>1657</v>
      </c>
      <c r="I484" s="47">
        <v>0</v>
      </c>
      <c r="J484" s="47" t="s">
        <v>1642</v>
      </c>
      <c r="K484" s="47" t="s">
        <v>1954</v>
      </c>
      <c r="L484" s="47" t="s">
        <v>1953</v>
      </c>
      <c r="M484" s="47" t="s">
        <v>1599</v>
      </c>
      <c r="N484" s="47" t="s">
        <v>1654</v>
      </c>
      <c r="O484" s="47" t="s">
        <v>1653</v>
      </c>
      <c r="P484" s="47" t="s">
        <v>1652</v>
      </c>
    </row>
    <row r="485" spans="1:16" x14ac:dyDescent="0.35">
      <c r="A485" s="47">
        <v>2400</v>
      </c>
      <c r="B485" s="47" t="s">
        <v>649</v>
      </c>
      <c r="C485" s="48">
        <v>45444</v>
      </c>
      <c r="D485" s="48">
        <v>45439</v>
      </c>
      <c r="E485" s="47">
        <v>10</v>
      </c>
      <c r="F485" s="48">
        <v>45453</v>
      </c>
      <c r="G485" s="47" t="s">
        <v>1635</v>
      </c>
      <c r="H485" s="47" t="s">
        <v>1634</v>
      </c>
      <c r="I485" s="47">
        <v>0</v>
      </c>
      <c r="J485" s="47" t="s">
        <v>1633</v>
      </c>
      <c r="K485" s="47" t="s">
        <v>1952</v>
      </c>
      <c r="M485" s="47" t="s">
        <v>1599</v>
      </c>
      <c r="N485" s="47" t="s">
        <v>1630</v>
      </c>
    </row>
    <row r="486" spans="1:16" x14ac:dyDescent="0.35">
      <c r="A486" s="47">
        <v>2402</v>
      </c>
      <c r="B486" s="47" t="s">
        <v>650</v>
      </c>
      <c r="C486" s="48">
        <v>45551</v>
      </c>
      <c r="D486" s="48">
        <v>45545</v>
      </c>
      <c r="E486" s="47">
        <v>5</v>
      </c>
      <c r="F486" s="48">
        <v>45555</v>
      </c>
      <c r="G486" s="47" t="s">
        <v>1635</v>
      </c>
      <c r="H486" s="47" t="s">
        <v>1634</v>
      </c>
      <c r="I486" s="47">
        <v>0</v>
      </c>
      <c r="J486" s="47" t="s">
        <v>1642</v>
      </c>
      <c r="K486" s="47" t="s">
        <v>1951</v>
      </c>
      <c r="L486" s="47" t="s">
        <v>1950</v>
      </c>
      <c r="M486" s="47" t="s">
        <v>1599</v>
      </c>
      <c r="N486" s="47" t="s">
        <v>1630</v>
      </c>
    </row>
    <row r="487" spans="1:16" x14ac:dyDescent="0.35">
      <c r="A487" s="47">
        <v>2402</v>
      </c>
      <c r="B487" s="47" t="s">
        <v>650</v>
      </c>
      <c r="C487" s="48">
        <v>45540</v>
      </c>
      <c r="D487" s="48">
        <v>45540</v>
      </c>
      <c r="E487" s="47">
        <v>5</v>
      </c>
      <c r="F487" s="48">
        <v>45544</v>
      </c>
      <c r="G487" s="47" t="s">
        <v>1635</v>
      </c>
      <c r="H487" s="47" t="s">
        <v>1634</v>
      </c>
      <c r="I487" s="47">
        <v>0</v>
      </c>
      <c r="J487" s="47" t="s">
        <v>1633</v>
      </c>
      <c r="K487" s="47" t="s">
        <v>1950</v>
      </c>
      <c r="M487" s="47" t="s">
        <v>1599</v>
      </c>
      <c r="N487" s="47" t="s">
        <v>1630</v>
      </c>
    </row>
    <row r="488" spans="1:16" x14ac:dyDescent="0.35">
      <c r="A488" s="47">
        <v>2403</v>
      </c>
      <c r="B488" s="47" t="s">
        <v>651</v>
      </c>
      <c r="C488" s="48">
        <v>45370</v>
      </c>
      <c r="D488" s="48">
        <v>45370</v>
      </c>
      <c r="E488" s="47">
        <v>3</v>
      </c>
      <c r="F488" s="48">
        <v>45372</v>
      </c>
      <c r="G488" s="47" t="s">
        <v>1635</v>
      </c>
      <c r="H488" s="47" t="s">
        <v>1634</v>
      </c>
      <c r="I488" s="47">
        <v>0</v>
      </c>
      <c r="J488" s="47" t="s">
        <v>1633</v>
      </c>
      <c r="K488" s="47" t="s">
        <v>1949</v>
      </c>
      <c r="M488" s="47" t="s">
        <v>1599</v>
      </c>
      <c r="N488" s="47" t="s">
        <v>1630</v>
      </c>
    </row>
    <row r="489" spans="1:16" x14ac:dyDescent="0.35">
      <c r="A489" s="47">
        <v>2404</v>
      </c>
      <c r="B489" s="47" t="s">
        <v>1427</v>
      </c>
      <c r="C489" s="48">
        <v>45626</v>
      </c>
      <c r="D489" s="48">
        <v>45623</v>
      </c>
      <c r="E489" s="47">
        <v>1</v>
      </c>
      <c r="F489" s="48">
        <v>45626</v>
      </c>
      <c r="G489" s="47" t="s">
        <v>1635</v>
      </c>
      <c r="H489" s="47" t="s">
        <v>1634</v>
      </c>
      <c r="I489" s="47">
        <v>0</v>
      </c>
      <c r="J489" s="47" t="s">
        <v>1642</v>
      </c>
      <c r="K489" s="47" t="s">
        <v>1948</v>
      </c>
      <c r="L489" s="47" t="s">
        <v>1947</v>
      </c>
      <c r="M489" s="47" t="s">
        <v>1599</v>
      </c>
      <c r="N489" s="47" t="s">
        <v>1630</v>
      </c>
    </row>
    <row r="490" spans="1:16" x14ac:dyDescent="0.35">
      <c r="A490" s="47">
        <v>2404</v>
      </c>
      <c r="B490" s="47" t="s">
        <v>1427</v>
      </c>
      <c r="C490" s="48">
        <v>45612</v>
      </c>
      <c r="D490" s="48">
        <v>45609</v>
      </c>
      <c r="E490" s="47">
        <v>14</v>
      </c>
      <c r="F490" s="48">
        <v>45625</v>
      </c>
      <c r="G490" s="47" t="s">
        <v>1635</v>
      </c>
      <c r="H490" s="47" t="s">
        <v>1634</v>
      </c>
      <c r="I490" s="47">
        <v>0</v>
      </c>
      <c r="J490" s="47" t="s">
        <v>1633</v>
      </c>
      <c r="K490" s="47" t="s">
        <v>1947</v>
      </c>
      <c r="M490" s="47" t="s">
        <v>1599</v>
      </c>
      <c r="N490" s="47" t="s">
        <v>1630</v>
      </c>
    </row>
    <row r="491" spans="1:16" x14ac:dyDescent="0.35">
      <c r="A491" s="47">
        <v>2501</v>
      </c>
      <c r="B491" s="47" t="s">
        <v>652</v>
      </c>
      <c r="C491" s="48">
        <v>45516</v>
      </c>
      <c r="D491" s="48">
        <v>45516</v>
      </c>
      <c r="E491" s="47">
        <v>7</v>
      </c>
      <c r="F491" s="48">
        <v>45522</v>
      </c>
      <c r="G491" s="47" t="s">
        <v>1635</v>
      </c>
      <c r="H491" s="47" t="s">
        <v>1634</v>
      </c>
      <c r="I491" s="47">
        <v>0</v>
      </c>
      <c r="J491" s="47" t="s">
        <v>1633</v>
      </c>
      <c r="K491" s="47" t="s">
        <v>1946</v>
      </c>
      <c r="M491" s="47" t="s">
        <v>1599</v>
      </c>
      <c r="N491" s="47" t="s">
        <v>1630</v>
      </c>
    </row>
    <row r="492" spans="1:16" x14ac:dyDescent="0.35">
      <c r="A492" s="47">
        <v>2504</v>
      </c>
      <c r="B492" s="47" t="s">
        <v>662</v>
      </c>
      <c r="C492" s="48">
        <v>45505</v>
      </c>
      <c r="D492" s="48">
        <v>45498</v>
      </c>
      <c r="E492" s="47">
        <v>5</v>
      </c>
      <c r="F492" s="48">
        <v>45509</v>
      </c>
      <c r="G492" s="47" t="s">
        <v>1635</v>
      </c>
      <c r="H492" s="47" t="s">
        <v>1634</v>
      </c>
      <c r="I492" s="47">
        <v>0</v>
      </c>
      <c r="J492" s="47" t="s">
        <v>1633</v>
      </c>
      <c r="K492" s="47" t="s">
        <v>1945</v>
      </c>
      <c r="M492" s="47" t="s">
        <v>1599</v>
      </c>
      <c r="N492" s="47" t="s">
        <v>1630</v>
      </c>
    </row>
    <row r="493" spans="1:16" x14ac:dyDescent="0.35">
      <c r="A493" s="47">
        <v>2524</v>
      </c>
      <c r="B493" s="47" t="s">
        <v>697</v>
      </c>
      <c r="C493" s="48">
        <v>45629</v>
      </c>
      <c r="D493" s="48">
        <v>45629</v>
      </c>
      <c r="E493" s="47">
        <v>6</v>
      </c>
      <c r="F493" s="48">
        <v>45634</v>
      </c>
      <c r="G493" s="47" t="s">
        <v>1635</v>
      </c>
      <c r="H493" s="47" t="s">
        <v>1634</v>
      </c>
      <c r="I493" s="47">
        <v>0</v>
      </c>
      <c r="J493" s="47" t="s">
        <v>1633</v>
      </c>
      <c r="K493" s="47" t="s">
        <v>1943</v>
      </c>
      <c r="M493" s="47" t="s">
        <v>1599</v>
      </c>
      <c r="N493" s="47" t="s">
        <v>1630</v>
      </c>
    </row>
    <row r="494" spans="1:16" x14ac:dyDescent="0.35">
      <c r="A494" s="47">
        <v>2524</v>
      </c>
      <c r="B494" s="47" t="s">
        <v>697</v>
      </c>
      <c r="C494" s="48">
        <v>45635</v>
      </c>
      <c r="D494" s="48">
        <v>45635</v>
      </c>
      <c r="E494" s="47">
        <v>3</v>
      </c>
      <c r="F494" s="48">
        <v>45637</v>
      </c>
      <c r="G494" s="47" t="s">
        <v>1635</v>
      </c>
      <c r="H494" s="47" t="s">
        <v>1634</v>
      </c>
      <c r="I494" s="47">
        <v>0</v>
      </c>
      <c r="J494" s="47" t="s">
        <v>1642</v>
      </c>
      <c r="K494" s="47" t="s">
        <v>1944</v>
      </c>
      <c r="L494" s="47" t="s">
        <v>1943</v>
      </c>
      <c r="M494" s="47" t="s">
        <v>1599</v>
      </c>
      <c r="N494" s="47" t="s">
        <v>1630</v>
      </c>
    </row>
    <row r="495" spans="1:16" x14ac:dyDescent="0.35">
      <c r="A495" s="47">
        <v>2526</v>
      </c>
      <c r="B495" s="47" t="s">
        <v>701</v>
      </c>
      <c r="C495" s="48">
        <v>45323</v>
      </c>
      <c r="D495" s="48">
        <v>45320</v>
      </c>
      <c r="E495" s="47">
        <v>4</v>
      </c>
      <c r="F495" s="48">
        <v>45326</v>
      </c>
      <c r="G495" s="47" t="s">
        <v>1658</v>
      </c>
      <c r="H495" s="47" t="s">
        <v>1657</v>
      </c>
      <c r="I495" s="47">
        <v>0</v>
      </c>
      <c r="J495" s="47" t="s">
        <v>1633</v>
      </c>
      <c r="K495" s="47" t="s">
        <v>1941</v>
      </c>
      <c r="M495" s="47" t="s">
        <v>1599</v>
      </c>
      <c r="N495" s="47" t="s">
        <v>1654</v>
      </c>
      <c r="O495" s="47" t="s">
        <v>1653</v>
      </c>
      <c r="P495" s="47" t="s">
        <v>1652</v>
      </c>
    </row>
    <row r="496" spans="1:16" x14ac:dyDescent="0.35">
      <c r="A496" s="47">
        <v>2526</v>
      </c>
      <c r="B496" s="47" t="s">
        <v>701</v>
      </c>
      <c r="C496" s="48">
        <v>45327</v>
      </c>
      <c r="D496" s="48">
        <v>45324</v>
      </c>
      <c r="E496" s="47">
        <v>3</v>
      </c>
      <c r="F496" s="48">
        <v>45329</v>
      </c>
      <c r="G496" s="47" t="s">
        <v>1658</v>
      </c>
      <c r="H496" s="47" t="s">
        <v>1657</v>
      </c>
      <c r="I496" s="47">
        <v>0</v>
      </c>
      <c r="J496" s="47" t="s">
        <v>1642</v>
      </c>
      <c r="K496" s="47" t="s">
        <v>1942</v>
      </c>
      <c r="L496" s="47" t="s">
        <v>1941</v>
      </c>
      <c r="M496" s="47" t="s">
        <v>1599</v>
      </c>
      <c r="N496" s="47" t="s">
        <v>1654</v>
      </c>
      <c r="O496" s="47" t="s">
        <v>1653</v>
      </c>
      <c r="P496" s="47" t="s">
        <v>1652</v>
      </c>
    </row>
    <row r="497" spans="1:14" x14ac:dyDescent="0.35">
      <c r="A497" s="47">
        <v>2531</v>
      </c>
      <c r="B497" s="47" t="s">
        <v>710</v>
      </c>
      <c r="C497" s="48">
        <v>45215</v>
      </c>
      <c r="D497" s="48">
        <v>45211</v>
      </c>
      <c r="E497" s="47">
        <v>84</v>
      </c>
      <c r="F497" s="48">
        <v>45298</v>
      </c>
      <c r="G497" s="47" t="s">
        <v>1648</v>
      </c>
      <c r="H497" s="47" t="s">
        <v>1647</v>
      </c>
      <c r="I497" s="47">
        <v>0</v>
      </c>
      <c r="J497" s="47" t="s">
        <v>1642</v>
      </c>
      <c r="K497" s="47" t="s">
        <v>1940</v>
      </c>
      <c r="M497" s="47" t="s">
        <v>1599</v>
      </c>
      <c r="N497" s="47" t="s">
        <v>1645</v>
      </c>
    </row>
    <row r="498" spans="1:14" x14ac:dyDescent="0.35">
      <c r="A498" s="47">
        <v>2536</v>
      </c>
      <c r="B498" s="47" t="s">
        <v>720</v>
      </c>
      <c r="C498" s="48">
        <v>45604</v>
      </c>
      <c r="D498" s="48">
        <v>45604</v>
      </c>
      <c r="E498" s="47">
        <v>1</v>
      </c>
      <c r="F498" s="48">
        <v>45604</v>
      </c>
      <c r="G498" s="47" t="s">
        <v>1635</v>
      </c>
      <c r="H498" s="47" t="s">
        <v>1634</v>
      </c>
      <c r="I498" s="47">
        <v>0</v>
      </c>
      <c r="J498" s="47" t="s">
        <v>1642</v>
      </c>
      <c r="K498" s="47" t="s">
        <v>1939</v>
      </c>
      <c r="L498" s="47" t="s">
        <v>1938</v>
      </c>
      <c r="M498" s="47" t="s">
        <v>1599</v>
      </c>
      <c r="N498" s="47" t="s">
        <v>1630</v>
      </c>
    </row>
    <row r="499" spans="1:14" x14ac:dyDescent="0.35">
      <c r="A499" s="47">
        <v>2536</v>
      </c>
      <c r="B499" s="47" t="s">
        <v>720</v>
      </c>
      <c r="C499" s="48">
        <v>45601</v>
      </c>
      <c r="D499" s="48">
        <v>45601</v>
      </c>
      <c r="E499" s="47">
        <v>3</v>
      </c>
      <c r="F499" s="48">
        <v>45603</v>
      </c>
      <c r="G499" s="47" t="s">
        <v>1635</v>
      </c>
      <c r="H499" s="47" t="s">
        <v>1634</v>
      </c>
      <c r="I499" s="47">
        <v>0</v>
      </c>
      <c r="J499" s="47" t="s">
        <v>1633</v>
      </c>
      <c r="K499" s="47" t="s">
        <v>1938</v>
      </c>
      <c r="M499" s="47" t="s">
        <v>1599</v>
      </c>
      <c r="N499" s="47" t="s">
        <v>1630</v>
      </c>
    </row>
    <row r="500" spans="1:14" x14ac:dyDescent="0.35">
      <c r="A500" s="47">
        <v>2541</v>
      </c>
      <c r="B500" s="47" t="s">
        <v>731</v>
      </c>
      <c r="C500" s="48">
        <v>45292</v>
      </c>
      <c r="D500" s="48">
        <v>45289</v>
      </c>
      <c r="E500" s="47">
        <v>84</v>
      </c>
      <c r="F500" s="48">
        <v>45375</v>
      </c>
      <c r="G500" s="47" t="s">
        <v>1648</v>
      </c>
      <c r="H500" s="47" t="s">
        <v>1647</v>
      </c>
      <c r="I500" s="47">
        <v>0</v>
      </c>
      <c r="J500" s="47" t="s">
        <v>1642</v>
      </c>
      <c r="K500" s="47" t="s">
        <v>1937</v>
      </c>
      <c r="M500" s="47" t="s">
        <v>1599</v>
      </c>
      <c r="N500" s="47" t="s">
        <v>1645</v>
      </c>
    </row>
    <row r="501" spans="1:14" x14ac:dyDescent="0.35">
      <c r="A501" s="47">
        <v>2545</v>
      </c>
      <c r="B501" s="47" t="s">
        <v>737</v>
      </c>
      <c r="C501" s="48">
        <v>45627</v>
      </c>
      <c r="D501" s="48">
        <v>45621</v>
      </c>
      <c r="E501" s="47">
        <v>7</v>
      </c>
      <c r="F501" s="48">
        <v>45633</v>
      </c>
      <c r="G501" s="47" t="s">
        <v>1635</v>
      </c>
      <c r="H501" s="47" t="s">
        <v>1634</v>
      </c>
      <c r="I501" s="47">
        <v>0</v>
      </c>
      <c r="J501" s="47" t="s">
        <v>1633</v>
      </c>
      <c r="K501" s="47" t="s">
        <v>1936</v>
      </c>
      <c r="M501" s="47" t="s">
        <v>1599</v>
      </c>
      <c r="N501" s="47" t="s">
        <v>1630</v>
      </c>
    </row>
    <row r="502" spans="1:14" x14ac:dyDescent="0.35">
      <c r="A502" s="47">
        <v>2567</v>
      </c>
      <c r="B502" s="47" t="s">
        <v>763</v>
      </c>
      <c r="C502" s="48">
        <v>45491</v>
      </c>
      <c r="D502" s="48">
        <v>45491</v>
      </c>
      <c r="E502" s="47">
        <v>5</v>
      </c>
      <c r="F502" s="48">
        <v>45495</v>
      </c>
      <c r="G502" s="47" t="s">
        <v>1635</v>
      </c>
      <c r="H502" s="47" t="s">
        <v>1634</v>
      </c>
      <c r="I502" s="47">
        <v>0</v>
      </c>
      <c r="J502" s="47" t="s">
        <v>1633</v>
      </c>
      <c r="K502" s="47" t="s">
        <v>1935</v>
      </c>
      <c r="M502" s="47" t="s">
        <v>1599</v>
      </c>
      <c r="N502" s="47" t="s">
        <v>1630</v>
      </c>
    </row>
    <row r="503" spans="1:14" x14ac:dyDescent="0.35">
      <c r="A503" s="47">
        <v>2571</v>
      </c>
      <c r="B503" s="47" t="s">
        <v>773</v>
      </c>
      <c r="C503" s="48">
        <v>45435</v>
      </c>
      <c r="D503" s="48">
        <v>45435</v>
      </c>
      <c r="E503" s="47">
        <v>4</v>
      </c>
      <c r="F503" s="48">
        <v>45438</v>
      </c>
      <c r="G503" s="47" t="s">
        <v>1635</v>
      </c>
      <c r="H503" s="47" t="s">
        <v>1634</v>
      </c>
      <c r="I503" s="47">
        <v>0</v>
      </c>
      <c r="J503" s="47" t="s">
        <v>1633</v>
      </c>
      <c r="K503" s="47" t="s">
        <v>1934</v>
      </c>
      <c r="M503" s="47" t="s">
        <v>1599</v>
      </c>
      <c r="N503" s="47" t="s">
        <v>1630</v>
      </c>
    </row>
    <row r="504" spans="1:14" x14ac:dyDescent="0.35">
      <c r="A504" s="47">
        <v>2571</v>
      </c>
      <c r="B504" s="47" t="s">
        <v>773</v>
      </c>
      <c r="C504" s="48">
        <v>45444</v>
      </c>
      <c r="D504" s="48">
        <v>45442</v>
      </c>
      <c r="E504" s="47">
        <v>5</v>
      </c>
      <c r="F504" s="48">
        <v>45448</v>
      </c>
      <c r="G504" s="47" t="s">
        <v>1635</v>
      </c>
      <c r="H504" s="47" t="s">
        <v>1634</v>
      </c>
      <c r="I504" s="47">
        <v>0</v>
      </c>
      <c r="J504" s="47" t="s">
        <v>1633</v>
      </c>
      <c r="K504" s="47" t="s">
        <v>1933</v>
      </c>
      <c r="M504" s="47" t="s">
        <v>1599</v>
      </c>
      <c r="N504" s="47" t="s">
        <v>1630</v>
      </c>
    </row>
    <row r="505" spans="1:14" x14ac:dyDescent="0.35">
      <c r="A505" s="47">
        <v>2572</v>
      </c>
      <c r="B505" s="47" t="s">
        <v>774</v>
      </c>
      <c r="C505" s="48">
        <v>45628</v>
      </c>
      <c r="D505" s="48">
        <v>45628</v>
      </c>
      <c r="E505" s="47">
        <v>10</v>
      </c>
      <c r="F505" s="48">
        <v>45637</v>
      </c>
      <c r="G505" s="47" t="s">
        <v>1635</v>
      </c>
      <c r="H505" s="47" t="s">
        <v>1634</v>
      </c>
      <c r="I505" s="47">
        <v>0</v>
      </c>
      <c r="J505" s="47" t="s">
        <v>1633</v>
      </c>
      <c r="K505" s="47" t="s">
        <v>1932</v>
      </c>
      <c r="M505" s="47" t="s">
        <v>1599</v>
      </c>
      <c r="N505" s="47" t="s">
        <v>1630</v>
      </c>
    </row>
    <row r="506" spans="1:14" x14ac:dyDescent="0.35">
      <c r="A506" s="47">
        <v>2572</v>
      </c>
      <c r="B506" s="47" t="s">
        <v>774</v>
      </c>
      <c r="C506" s="48">
        <v>45638</v>
      </c>
      <c r="D506" s="48">
        <v>45638</v>
      </c>
      <c r="E506" s="47">
        <v>6</v>
      </c>
      <c r="F506" s="48">
        <v>45643</v>
      </c>
      <c r="G506" s="47" t="s">
        <v>1635</v>
      </c>
      <c r="H506" s="47" t="s">
        <v>1634</v>
      </c>
      <c r="I506" s="47">
        <v>0</v>
      </c>
      <c r="J506" s="47" t="s">
        <v>1642</v>
      </c>
      <c r="K506" s="47" t="s">
        <v>1930</v>
      </c>
      <c r="L506" s="47" t="s">
        <v>1932</v>
      </c>
      <c r="M506" s="47" t="s">
        <v>1599</v>
      </c>
      <c r="N506" s="47" t="s">
        <v>1630</v>
      </c>
    </row>
    <row r="507" spans="1:14" x14ac:dyDescent="0.35">
      <c r="A507" s="47">
        <v>2572</v>
      </c>
      <c r="B507" s="47" t="s">
        <v>774</v>
      </c>
      <c r="C507" s="48">
        <v>45644</v>
      </c>
      <c r="D507" s="48">
        <v>45644</v>
      </c>
      <c r="E507" s="47">
        <v>14</v>
      </c>
      <c r="F507" s="48">
        <v>45657</v>
      </c>
      <c r="G507" s="47" t="s">
        <v>1635</v>
      </c>
      <c r="H507" s="47" t="s">
        <v>1634</v>
      </c>
      <c r="I507" s="47">
        <v>0</v>
      </c>
      <c r="J507" s="47" t="s">
        <v>1642</v>
      </c>
      <c r="K507" s="47" t="s">
        <v>1931</v>
      </c>
      <c r="L507" s="47" t="s">
        <v>1930</v>
      </c>
      <c r="M507" s="47" t="s">
        <v>1599</v>
      </c>
      <c r="N507" s="47" t="s">
        <v>1630</v>
      </c>
    </row>
    <row r="508" spans="1:14" x14ac:dyDescent="0.35">
      <c r="A508" s="47">
        <v>2576</v>
      </c>
      <c r="B508" s="47" t="s">
        <v>781</v>
      </c>
      <c r="C508" s="48">
        <v>45616</v>
      </c>
      <c r="D508" s="48">
        <v>45616</v>
      </c>
      <c r="E508" s="47">
        <v>5</v>
      </c>
      <c r="F508" s="48">
        <v>45620</v>
      </c>
      <c r="G508" s="47" t="s">
        <v>1635</v>
      </c>
      <c r="H508" s="47" t="s">
        <v>1634</v>
      </c>
      <c r="I508" s="47">
        <v>0</v>
      </c>
      <c r="J508" s="47" t="s">
        <v>1633</v>
      </c>
      <c r="K508" s="47" t="s">
        <v>1929</v>
      </c>
      <c r="M508" s="47" t="s">
        <v>1631</v>
      </c>
      <c r="N508" s="47" t="s">
        <v>1630</v>
      </c>
    </row>
    <row r="509" spans="1:14" x14ac:dyDescent="0.35">
      <c r="A509" s="47">
        <v>2595</v>
      </c>
      <c r="B509" s="47" t="s">
        <v>803</v>
      </c>
      <c r="C509" s="48">
        <v>45513</v>
      </c>
      <c r="D509" s="48">
        <v>45513</v>
      </c>
      <c r="E509" s="47">
        <v>5</v>
      </c>
      <c r="F509" s="48">
        <v>45517</v>
      </c>
      <c r="G509" s="47" t="s">
        <v>1635</v>
      </c>
      <c r="H509" s="47" t="s">
        <v>1634</v>
      </c>
      <c r="I509" s="47">
        <v>0</v>
      </c>
      <c r="J509" s="47" t="s">
        <v>1633</v>
      </c>
      <c r="K509" s="47" t="s">
        <v>1928</v>
      </c>
      <c r="M509" s="47" t="s">
        <v>1599</v>
      </c>
      <c r="N509" s="47" t="s">
        <v>1630</v>
      </c>
    </row>
    <row r="510" spans="1:14" x14ac:dyDescent="0.35">
      <c r="A510" s="47">
        <v>2596</v>
      </c>
      <c r="B510" s="47" t="s">
        <v>804</v>
      </c>
      <c r="C510" s="48">
        <v>45590</v>
      </c>
      <c r="D510" s="48">
        <v>45590</v>
      </c>
      <c r="E510" s="47">
        <v>3</v>
      </c>
      <c r="F510" s="48">
        <v>45592</v>
      </c>
      <c r="G510" s="47" t="s">
        <v>1635</v>
      </c>
      <c r="H510" s="47" t="s">
        <v>1634</v>
      </c>
      <c r="I510" s="47">
        <v>0</v>
      </c>
      <c r="J510" s="47" t="s">
        <v>1642</v>
      </c>
      <c r="K510" s="47" t="s">
        <v>1927</v>
      </c>
      <c r="L510" s="47" t="s">
        <v>1926</v>
      </c>
      <c r="M510" s="47" t="s">
        <v>1599</v>
      </c>
      <c r="N510" s="47" t="s">
        <v>1630</v>
      </c>
    </row>
    <row r="511" spans="1:14" x14ac:dyDescent="0.35">
      <c r="A511" s="47">
        <v>2596</v>
      </c>
      <c r="B511" s="47" t="s">
        <v>804</v>
      </c>
      <c r="C511" s="48">
        <v>45587</v>
      </c>
      <c r="D511" s="48">
        <v>45587</v>
      </c>
      <c r="E511" s="47">
        <v>3</v>
      </c>
      <c r="F511" s="48">
        <v>45589</v>
      </c>
      <c r="G511" s="47" t="s">
        <v>1635</v>
      </c>
      <c r="H511" s="47" t="s">
        <v>1634</v>
      </c>
      <c r="I511" s="47">
        <v>0</v>
      </c>
      <c r="J511" s="47" t="s">
        <v>1633</v>
      </c>
      <c r="K511" s="47" t="s">
        <v>1925</v>
      </c>
      <c r="M511" s="47" t="s">
        <v>1599</v>
      </c>
      <c r="N511" s="47" t="s">
        <v>1630</v>
      </c>
    </row>
    <row r="512" spans="1:14" x14ac:dyDescent="0.35">
      <c r="A512" s="47">
        <v>2598</v>
      </c>
      <c r="B512" s="47" t="s">
        <v>807</v>
      </c>
      <c r="C512" s="48">
        <v>45480</v>
      </c>
      <c r="D512" s="48">
        <v>45475</v>
      </c>
      <c r="E512" s="47">
        <v>10</v>
      </c>
      <c r="F512" s="48">
        <v>45489</v>
      </c>
      <c r="G512" s="47" t="s">
        <v>1635</v>
      </c>
      <c r="H512" s="47" t="s">
        <v>1634</v>
      </c>
      <c r="I512" s="47">
        <v>0</v>
      </c>
      <c r="J512" s="47" t="s">
        <v>1642</v>
      </c>
      <c r="K512" s="47" t="s">
        <v>1924</v>
      </c>
      <c r="L512" s="47" t="s">
        <v>1923</v>
      </c>
      <c r="M512" s="47" t="s">
        <v>1599</v>
      </c>
      <c r="N512" s="47" t="s">
        <v>1630</v>
      </c>
    </row>
    <row r="513" spans="1:16" x14ac:dyDescent="0.35">
      <c r="A513" s="47">
        <v>2598</v>
      </c>
      <c r="B513" s="47" t="s">
        <v>807</v>
      </c>
      <c r="C513" s="48">
        <v>45448</v>
      </c>
      <c r="D513" s="48">
        <v>45443</v>
      </c>
      <c r="E513" s="47">
        <v>4</v>
      </c>
      <c r="F513" s="48">
        <v>45451</v>
      </c>
      <c r="G513" s="47" t="s">
        <v>1635</v>
      </c>
      <c r="H513" s="47" t="s">
        <v>1634</v>
      </c>
      <c r="I513" s="47">
        <v>0</v>
      </c>
      <c r="J513" s="47" t="s">
        <v>1642</v>
      </c>
      <c r="K513" s="47" t="s">
        <v>1922</v>
      </c>
      <c r="L513" s="47" t="s">
        <v>1921</v>
      </c>
      <c r="M513" s="47" t="s">
        <v>1599</v>
      </c>
      <c r="N513" s="47" t="s">
        <v>1630</v>
      </c>
    </row>
    <row r="514" spans="1:16" x14ac:dyDescent="0.35">
      <c r="A514" s="47">
        <v>2598</v>
      </c>
      <c r="B514" s="47" t="s">
        <v>807</v>
      </c>
      <c r="C514" s="48">
        <v>45452</v>
      </c>
      <c r="D514" s="48">
        <v>45447</v>
      </c>
      <c r="E514" s="47">
        <v>28</v>
      </c>
      <c r="F514" s="48">
        <v>45479</v>
      </c>
      <c r="G514" s="47" t="s">
        <v>1635</v>
      </c>
      <c r="H514" s="47" t="s">
        <v>1634</v>
      </c>
      <c r="I514" s="47">
        <v>0</v>
      </c>
      <c r="J514" s="47" t="s">
        <v>1642</v>
      </c>
      <c r="K514" s="47" t="s">
        <v>1923</v>
      </c>
      <c r="L514" s="47" t="s">
        <v>1922</v>
      </c>
      <c r="M514" s="47" t="s">
        <v>1599</v>
      </c>
      <c r="N514" s="47" t="s">
        <v>1630</v>
      </c>
    </row>
    <row r="515" spans="1:16" x14ac:dyDescent="0.35">
      <c r="A515" s="47">
        <v>2598</v>
      </c>
      <c r="B515" s="47" t="s">
        <v>807</v>
      </c>
      <c r="C515" s="48">
        <v>45420</v>
      </c>
      <c r="D515" s="48">
        <v>45415</v>
      </c>
      <c r="E515" s="47">
        <v>28</v>
      </c>
      <c r="F515" s="48">
        <v>45447</v>
      </c>
      <c r="G515" s="47" t="s">
        <v>1635</v>
      </c>
      <c r="H515" s="47" t="s">
        <v>1634</v>
      </c>
      <c r="I515" s="47">
        <v>0</v>
      </c>
      <c r="J515" s="47" t="s">
        <v>1642</v>
      </c>
      <c r="K515" s="47" t="s">
        <v>1921</v>
      </c>
      <c r="L515" s="47" t="s">
        <v>1914</v>
      </c>
      <c r="M515" s="47" t="s">
        <v>1599</v>
      </c>
      <c r="N515" s="47" t="s">
        <v>1630</v>
      </c>
    </row>
    <row r="516" spans="1:16" x14ac:dyDescent="0.35">
      <c r="A516" s="47">
        <v>2598</v>
      </c>
      <c r="B516" s="47" t="s">
        <v>807</v>
      </c>
      <c r="C516" s="48">
        <v>45276</v>
      </c>
      <c r="D516" s="48">
        <v>45271</v>
      </c>
      <c r="E516" s="47">
        <v>28</v>
      </c>
      <c r="F516" s="48">
        <v>45303</v>
      </c>
      <c r="G516" s="47" t="s">
        <v>1635</v>
      </c>
      <c r="H516" s="47" t="s">
        <v>1634</v>
      </c>
      <c r="I516" s="47">
        <v>0</v>
      </c>
      <c r="J516" s="47" t="s">
        <v>1642</v>
      </c>
      <c r="K516" s="47" t="s">
        <v>1919</v>
      </c>
      <c r="L516" s="47" t="s">
        <v>1920</v>
      </c>
      <c r="M516" s="47" t="s">
        <v>1599</v>
      </c>
      <c r="N516" s="47" t="s">
        <v>1630</v>
      </c>
    </row>
    <row r="517" spans="1:16" x14ac:dyDescent="0.35">
      <c r="A517" s="47">
        <v>2598</v>
      </c>
      <c r="B517" s="47" t="s">
        <v>807</v>
      </c>
      <c r="C517" s="48">
        <v>45304</v>
      </c>
      <c r="D517" s="48">
        <v>45299</v>
      </c>
      <c r="E517" s="47">
        <v>2</v>
      </c>
      <c r="F517" s="48">
        <v>45305</v>
      </c>
      <c r="G517" s="47" t="s">
        <v>1635</v>
      </c>
      <c r="H517" s="47" t="s">
        <v>1634</v>
      </c>
      <c r="I517" s="47">
        <v>0</v>
      </c>
      <c r="J517" s="47" t="s">
        <v>1642</v>
      </c>
      <c r="K517" s="47" t="s">
        <v>1918</v>
      </c>
      <c r="L517" s="47" t="s">
        <v>1919</v>
      </c>
      <c r="M517" s="47" t="s">
        <v>1599</v>
      </c>
      <c r="N517" s="47" t="s">
        <v>1630</v>
      </c>
    </row>
    <row r="518" spans="1:16" x14ac:dyDescent="0.35">
      <c r="A518" s="47">
        <v>2598</v>
      </c>
      <c r="B518" s="47" t="s">
        <v>807</v>
      </c>
      <c r="C518" s="48">
        <v>45306</v>
      </c>
      <c r="D518" s="48">
        <v>45301</v>
      </c>
      <c r="E518" s="47">
        <v>25</v>
      </c>
      <c r="F518" s="48">
        <v>45330</v>
      </c>
      <c r="G518" s="47" t="s">
        <v>1635</v>
      </c>
      <c r="H518" s="47" t="s">
        <v>1634</v>
      </c>
      <c r="I518" s="47">
        <v>0</v>
      </c>
      <c r="J518" s="47" t="s">
        <v>1642</v>
      </c>
      <c r="K518" s="47" t="s">
        <v>1917</v>
      </c>
      <c r="L518" s="47" t="s">
        <v>1918</v>
      </c>
      <c r="M518" s="47" t="s">
        <v>1599</v>
      </c>
      <c r="N518" s="47" t="s">
        <v>1630</v>
      </c>
    </row>
    <row r="519" spans="1:16" x14ac:dyDescent="0.35">
      <c r="A519" s="47">
        <v>2598</v>
      </c>
      <c r="B519" s="47" t="s">
        <v>807</v>
      </c>
      <c r="C519" s="48">
        <v>45331</v>
      </c>
      <c r="D519" s="48">
        <v>45326</v>
      </c>
      <c r="E519" s="47">
        <v>18</v>
      </c>
      <c r="F519" s="48">
        <v>45348</v>
      </c>
      <c r="G519" s="47" t="s">
        <v>1635</v>
      </c>
      <c r="H519" s="47" t="s">
        <v>1634</v>
      </c>
      <c r="I519" s="47">
        <v>0</v>
      </c>
      <c r="J519" s="47" t="s">
        <v>1642</v>
      </c>
      <c r="K519" s="47" t="s">
        <v>1915</v>
      </c>
      <c r="L519" s="47" t="s">
        <v>1917</v>
      </c>
      <c r="M519" s="47" t="s">
        <v>1599</v>
      </c>
      <c r="N519" s="47" t="s">
        <v>1630</v>
      </c>
    </row>
    <row r="520" spans="1:16" x14ac:dyDescent="0.35">
      <c r="A520" s="47">
        <v>2598</v>
      </c>
      <c r="B520" s="47" t="s">
        <v>807</v>
      </c>
      <c r="C520" s="48">
        <v>45364</v>
      </c>
      <c r="D520" s="48">
        <v>45359</v>
      </c>
      <c r="E520" s="47">
        <v>28</v>
      </c>
      <c r="F520" s="48">
        <v>45391</v>
      </c>
      <c r="G520" s="47" t="s">
        <v>1635</v>
      </c>
      <c r="H520" s="47" t="s">
        <v>1634</v>
      </c>
      <c r="I520" s="47">
        <v>0</v>
      </c>
      <c r="J520" s="47" t="s">
        <v>1642</v>
      </c>
      <c r="K520" s="47" t="s">
        <v>1913</v>
      </c>
      <c r="L520" s="47" t="s">
        <v>1916</v>
      </c>
      <c r="M520" s="47" t="s">
        <v>1599</v>
      </c>
      <c r="N520" s="47" t="s">
        <v>1630</v>
      </c>
    </row>
    <row r="521" spans="1:16" x14ac:dyDescent="0.35">
      <c r="A521" s="47">
        <v>2598</v>
      </c>
      <c r="B521" s="47" t="s">
        <v>807</v>
      </c>
      <c r="C521" s="48">
        <v>45349</v>
      </c>
      <c r="D521" s="48">
        <v>45344</v>
      </c>
      <c r="E521" s="47">
        <v>15</v>
      </c>
      <c r="F521" s="48">
        <v>45363</v>
      </c>
      <c r="G521" s="47" t="s">
        <v>1635</v>
      </c>
      <c r="H521" s="47" t="s">
        <v>1634</v>
      </c>
      <c r="I521" s="47">
        <v>0</v>
      </c>
      <c r="J521" s="47" t="s">
        <v>1642</v>
      </c>
      <c r="K521" s="47" t="s">
        <v>1916</v>
      </c>
      <c r="L521" s="47" t="s">
        <v>1915</v>
      </c>
      <c r="M521" s="47" t="s">
        <v>1599</v>
      </c>
      <c r="N521" s="47" t="s">
        <v>1630</v>
      </c>
    </row>
    <row r="522" spans="1:16" x14ac:dyDescent="0.35">
      <c r="A522" s="47">
        <v>2598</v>
      </c>
      <c r="B522" s="47" t="s">
        <v>807</v>
      </c>
      <c r="C522" s="48">
        <v>45392</v>
      </c>
      <c r="D522" s="48">
        <v>45387</v>
      </c>
      <c r="E522" s="47">
        <v>28</v>
      </c>
      <c r="F522" s="48">
        <v>45419</v>
      </c>
      <c r="G522" s="47" t="s">
        <v>1635</v>
      </c>
      <c r="H522" s="47" t="s">
        <v>1634</v>
      </c>
      <c r="I522" s="47">
        <v>0</v>
      </c>
      <c r="J522" s="47" t="s">
        <v>1642</v>
      </c>
      <c r="K522" s="47" t="s">
        <v>1914</v>
      </c>
      <c r="L522" s="47" t="s">
        <v>1913</v>
      </c>
      <c r="M522" s="47" t="s">
        <v>1599</v>
      </c>
      <c r="N522" s="47" t="s">
        <v>1630</v>
      </c>
    </row>
    <row r="523" spans="1:16" x14ac:dyDescent="0.35">
      <c r="A523" s="47">
        <v>2697</v>
      </c>
      <c r="B523" s="47" t="s">
        <v>818</v>
      </c>
      <c r="C523" s="48">
        <v>45313</v>
      </c>
      <c r="D523" s="48">
        <v>45313</v>
      </c>
      <c r="E523" s="47">
        <v>2</v>
      </c>
      <c r="F523" s="48">
        <v>45314</v>
      </c>
      <c r="G523" s="47" t="s">
        <v>1635</v>
      </c>
      <c r="H523" s="47" t="s">
        <v>1634</v>
      </c>
      <c r="I523" s="47">
        <v>0</v>
      </c>
      <c r="J523" s="47" t="s">
        <v>1633</v>
      </c>
      <c r="K523" s="47" t="s">
        <v>1912</v>
      </c>
      <c r="M523" s="47" t="s">
        <v>1599</v>
      </c>
      <c r="N523" s="47" t="s">
        <v>1630</v>
      </c>
    </row>
    <row r="524" spans="1:16" x14ac:dyDescent="0.35">
      <c r="A524" s="47">
        <v>2697</v>
      </c>
      <c r="B524" s="47" t="s">
        <v>818</v>
      </c>
      <c r="C524" s="48">
        <v>45310</v>
      </c>
      <c r="D524" s="48">
        <v>45310</v>
      </c>
      <c r="E524" s="47">
        <v>2</v>
      </c>
      <c r="F524" s="48">
        <v>45311</v>
      </c>
      <c r="G524" s="47" t="s">
        <v>1635</v>
      </c>
      <c r="H524" s="47" t="s">
        <v>1634</v>
      </c>
      <c r="I524" s="47">
        <v>0</v>
      </c>
      <c r="J524" s="47" t="s">
        <v>1642</v>
      </c>
      <c r="K524" s="47" t="s">
        <v>1911</v>
      </c>
      <c r="L524" s="47" t="s">
        <v>1910</v>
      </c>
      <c r="M524" s="47" t="s">
        <v>1599</v>
      </c>
      <c r="N524" s="47" t="s">
        <v>1630</v>
      </c>
    </row>
    <row r="525" spans="1:16" x14ac:dyDescent="0.35">
      <c r="A525" s="47">
        <v>2697</v>
      </c>
      <c r="B525" s="47" t="s">
        <v>818</v>
      </c>
      <c r="C525" s="48">
        <v>45307</v>
      </c>
      <c r="D525" s="48">
        <v>45307</v>
      </c>
      <c r="E525" s="47">
        <v>3</v>
      </c>
      <c r="F525" s="48">
        <v>45309</v>
      </c>
      <c r="G525" s="47" t="s">
        <v>1635</v>
      </c>
      <c r="H525" s="47" t="s">
        <v>1634</v>
      </c>
      <c r="I525" s="47">
        <v>0</v>
      </c>
      <c r="J525" s="47" t="s">
        <v>1633</v>
      </c>
      <c r="K525" s="47" t="s">
        <v>1910</v>
      </c>
      <c r="M525" s="47" t="s">
        <v>1599</v>
      </c>
      <c r="N525" s="47" t="s">
        <v>1630</v>
      </c>
    </row>
    <row r="526" spans="1:16" x14ac:dyDescent="0.35">
      <c r="A526" s="47">
        <v>2703</v>
      </c>
      <c r="B526" s="47" t="s">
        <v>823</v>
      </c>
      <c r="C526" s="48">
        <v>45307</v>
      </c>
      <c r="D526" s="48">
        <v>45296</v>
      </c>
      <c r="E526" s="47">
        <v>1</v>
      </c>
      <c r="F526" s="48">
        <v>45307</v>
      </c>
      <c r="G526" s="47" t="s">
        <v>1658</v>
      </c>
      <c r="H526" s="47" t="s">
        <v>1657</v>
      </c>
      <c r="I526" s="47">
        <v>0</v>
      </c>
      <c r="J526" s="47" t="s">
        <v>1642</v>
      </c>
      <c r="K526" s="47" t="s">
        <v>1909</v>
      </c>
      <c r="L526" s="47" t="s">
        <v>1908</v>
      </c>
      <c r="M526" s="47" t="s">
        <v>1599</v>
      </c>
      <c r="N526" s="47" t="s">
        <v>1654</v>
      </c>
      <c r="O526" s="47" t="s">
        <v>1653</v>
      </c>
      <c r="P526" s="47" t="s">
        <v>1652</v>
      </c>
    </row>
    <row r="527" spans="1:16" x14ac:dyDescent="0.35">
      <c r="A527" s="47">
        <v>2703</v>
      </c>
      <c r="B527" s="47" t="s">
        <v>823</v>
      </c>
      <c r="C527" s="48">
        <v>45292</v>
      </c>
      <c r="D527" s="48">
        <v>45281</v>
      </c>
      <c r="E527" s="47">
        <v>1</v>
      </c>
      <c r="F527" s="48">
        <v>45292</v>
      </c>
      <c r="G527" s="47" t="s">
        <v>1658</v>
      </c>
      <c r="H527" s="47" t="s">
        <v>1657</v>
      </c>
      <c r="I527" s="47">
        <v>0</v>
      </c>
      <c r="J527" s="47" t="s">
        <v>1633</v>
      </c>
      <c r="K527" s="47" t="s">
        <v>1907</v>
      </c>
      <c r="M527" s="47" t="s">
        <v>1599</v>
      </c>
      <c r="N527" s="47" t="s">
        <v>1654</v>
      </c>
      <c r="O527" s="47" t="s">
        <v>1653</v>
      </c>
      <c r="P527" s="47" t="s">
        <v>1652</v>
      </c>
    </row>
    <row r="528" spans="1:16" x14ac:dyDescent="0.35">
      <c r="A528" s="47">
        <v>2703</v>
      </c>
      <c r="B528" s="47" t="s">
        <v>823</v>
      </c>
      <c r="C528" s="48">
        <v>45293</v>
      </c>
      <c r="D528" s="48">
        <v>45282</v>
      </c>
      <c r="E528" s="47">
        <v>14</v>
      </c>
      <c r="F528" s="48">
        <v>45306</v>
      </c>
      <c r="G528" s="47" t="s">
        <v>1658</v>
      </c>
      <c r="H528" s="47" t="s">
        <v>1657</v>
      </c>
      <c r="I528" s="47">
        <v>0</v>
      </c>
      <c r="J528" s="47" t="s">
        <v>1642</v>
      </c>
      <c r="K528" s="47" t="s">
        <v>1908</v>
      </c>
      <c r="L528" s="47" t="s">
        <v>1907</v>
      </c>
      <c r="M528" s="47" t="s">
        <v>1599</v>
      </c>
      <c r="N528" s="47" t="s">
        <v>1654</v>
      </c>
      <c r="O528" s="47" t="s">
        <v>1653</v>
      </c>
      <c r="P528" s="47" t="s">
        <v>1652</v>
      </c>
    </row>
    <row r="529" spans="1:16" x14ac:dyDescent="0.35">
      <c r="A529" s="47">
        <v>2703</v>
      </c>
      <c r="B529" s="47" t="s">
        <v>823</v>
      </c>
      <c r="C529" s="48">
        <v>45506</v>
      </c>
      <c r="D529" s="48">
        <v>45506</v>
      </c>
      <c r="E529" s="47">
        <v>3</v>
      </c>
      <c r="F529" s="48">
        <v>45508</v>
      </c>
      <c r="G529" s="47" t="s">
        <v>1635</v>
      </c>
      <c r="H529" s="47" t="s">
        <v>1634</v>
      </c>
      <c r="I529" s="47">
        <v>0</v>
      </c>
      <c r="J529" s="47" t="s">
        <v>1633</v>
      </c>
      <c r="K529" s="47" t="s">
        <v>1905</v>
      </c>
      <c r="M529" s="47" t="s">
        <v>1599</v>
      </c>
      <c r="N529" s="47" t="s">
        <v>1630</v>
      </c>
    </row>
    <row r="530" spans="1:16" x14ac:dyDescent="0.35">
      <c r="A530" s="47">
        <v>2703</v>
      </c>
      <c r="B530" s="47" t="s">
        <v>823</v>
      </c>
      <c r="C530" s="48">
        <v>45509</v>
      </c>
      <c r="D530" s="48">
        <v>45509</v>
      </c>
      <c r="E530" s="47">
        <v>4</v>
      </c>
      <c r="F530" s="48">
        <v>45512</v>
      </c>
      <c r="G530" s="47" t="s">
        <v>1635</v>
      </c>
      <c r="H530" s="47" t="s">
        <v>1634</v>
      </c>
      <c r="I530" s="47">
        <v>0</v>
      </c>
      <c r="J530" s="47" t="s">
        <v>1642</v>
      </c>
      <c r="K530" s="47" t="s">
        <v>1906</v>
      </c>
      <c r="L530" s="47" t="s">
        <v>1905</v>
      </c>
      <c r="M530" s="47" t="s">
        <v>1599</v>
      </c>
      <c r="N530" s="47" t="s">
        <v>1630</v>
      </c>
    </row>
    <row r="531" spans="1:16" x14ac:dyDescent="0.35">
      <c r="A531" s="47">
        <v>2707</v>
      </c>
      <c r="B531" s="47" t="s">
        <v>826</v>
      </c>
      <c r="C531" s="48">
        <v>45477</v>
      </c>
      <c r="D531" s="48">
        <v>45477</v>
      </c>
      <c r="E531" s="47">
        <v>14</v>
      </c>
      <c r="F531" s="48">
        <v>45490</v>
      </c>
      <c r="G531" s="47" t="s">
        <v>1635</v>
      </c>
      <c r="H531" s="47" t="s">
        <v>1634</v>
      </c>
      <c r="I531" s="47">
        <v>0</v>
      </c>
      <c r="J531" s="47" t="s">
        <v>1633</v>
      </c>
      <c r="K531" s="47" t="s">
        <v>1903</v>
      </c>
      <c r="M531" s="47" t="s">
        <v>1599</v>
      </c>
      <c r="N531" s="47" t="s">
        <v>1630</v>
      </c>
    </row>
    <row r="532" spans="1:16" x14ac:dyDescent="0.35">
      <c r="A532" s="47">
        <v>2707</v>
      </c>
      <c r="B532" s="47" t="s">
        <v>826</v>
      </c>
      <c r="C532" s="48">
        <v>45491</v>
      </c>
      <c r="D532" s="48">
        <v>45491</v>
      </c>
      <c r="E532" s="47">
        <v>14</v>
      </c>
      <c r="F532" s="48">
        <v>45504</v>
      </c>
      <c r="G532" s="47" t="s">
        <v>1635</v>
      </c>
      <c r="H532" s="47" t="s">
        <v>1634</v>
      </c>
      <c r="I532" s="47">
        <v>0</v>
      </c>
      <c r="J532" s="47" t="s">
        <v>1642</v>
      </c>
      <c r="K532" s="47" t="s">
        <v>1904</v>
      </c>
      <c r="L532" s="47" t="s">
        <v>1903</v>
      </c>
      <c r="M532" s="47" t="s">
        <v>1599</v>
      </c>
      <c r="N532" s="47" t="s">
        <v>1630</v>
      </c>
    </row>
    <row r="533" spans="1:16" x14ac:dyDescent="0.35">
      <c r="A533" s="47">
        <v>2708</v>
      </c>
      <c r="B533" s="47" t="s">
        <v>828</v>
      </c>
      <c r="C533" s="48">
        <v>45292</v>
      </c>
      <c r="D533" s="48">
        <v>45281</v>
      </c>
      <c r="E533" s="47">
        <v>28</v>
      </c>
      <c r="F533" s="48">
        <v>45319</v>
      </c>
      <c r="G533" s="47" t="s">
        <v>1670</v>
      </c>
      <c r="H533" s="47" t="s">
        <v>1657</v>
      </c>
      <c r="I533" s="47">
        <v>0</v>
      </c>
      <c r="J533" s="47" t="s">
        <v>1642</v>
      </c>
      <c r="K533" s="47" t="s">
        <v>1901</v>
      </c>
      <c r="L533" s="47" t="s">
        <v>1902</v>
      </c>
      <c r="M533" s="47" t="s">
        <v>1599</v>
      </c>
      <c r="N533" s="47" t="s">
        <v>1900</v>
      </c>
      <c r="O533" s="47" t="s">
        <v>1667</v>
      </c>
      <c r="P533" s="47" t="s">
        <v>1652</v>
      </c>
    </row>
    <row r="534" spans="1:16" x14ac:dyDescent="0.35">
      <c r="A534" s="47">
        <v>2708</v>
      </c>
      <c r="B534" s="47" t="s">
        <v>828</v>
      </c>
      <c r="C534" s="48">
        <v>45320</v>
      </c>
      <c r="D534" s="48">
        <v>45309</v>
      </c>
      <c r="E534" s="47">
        <v>28</v>
      </c>
      <c r="F534" s="48">
        <v>45347</v>
      </c>
      <c r="G534" s="47" t="s">
        <v>1670</v>
      </c>
      <c r="H534" s="47" t="s">
        <v>1657</v>
      </c>
      <c r="I534" s="47">
        <v>0</v>
      </c>
      <c r="J534" s="47" t="s">
        <v>1642</v>
      </c>
      <c r="K534" s="47" t="s">
        <v>1899</v>
      </c>
      <c r="L534" s="47" t="s">
        <v>1901</v>
      </c>
      <c r="M534" s="47" t="s">
        <v>1599</v>
      </c>
      <c r="N534" s="47" t="s">
        <v>1900</v>
      </c>
      <c r="O534" s="47" t="s">
        <v>1667</v>
      </c>
      <c r="P534" s="47" t="s">
        <v>1652</v>
      </c>
    </row>
    <row r="535" spans="1:16" x14ac:dyDescent="0.35">
      <c r="A535" s="47">
        <v>2708</v>
      </c>
      <c r="B535" s="47" t="s">
        <v>828</v>
      </c>
      <c r="C535" s="48">
        <v>45348</v>
      </c>
      <c r="D535" s="48">
        <v>45337</v>
      </c>
      <c r="E535" s="47">
        <v>28</v>
      </c>
      <c r="F535" s="48">
        <v>45375</v>
      </c>
      <c r="G535" s="47" t="s">
        <v>1670</v>
      </c>
      <c r="H535" s="47" t="s">
        <v>1657</v>
      </c>
      <c r="I535" s="47">
        <v>0</v>
      </c>
      <c r="J535" s="47" t="s">
        <v>1642</v>
      </c>
      <c r="K535" s="47" t="s">
        <v>1896</v>
      </c>
      <c r="L535" s="47" t="s">
        <v>1899</v>
      </c>
      <c r="M535" s="47" t="s">
        <v>1599</v>
      </c>
      <c r="N535" s="47" t="s">
        <v>1668</v>
      </c>
      <c r="O535" s="47" t="s">
        <v>1667</v>
      </c>
      <c r="P535" s="47" t="s">
        <v>1652</v>
      </c>
    </row>
    <row r="536" spans="1:16" x14ac:dyDescent="0.35">
      <c r="A536" s="47">
        <v>2708</v>
      </c>
      <c r="B536" s="47" t="s">
        <v>828</v>
      </c>
      <c r="C536" s="48">
        <v>45381</v>
      </c>
      <c r="D536" s="48">
        <v>45370</v>
      </c>
      <c r="E536" s="47">
        <v>28</v>
      </c>
      <c r="F536" s="48">
        <v>45408</v>
      </c>
      <c r="G536" s="47" t="s">
        <v>1670</v>
      </c>
      <c r="H536" s="47" t="s">
        <v>1657</v>
      </c>
      <c r="I536" s="47">
        <v>0</v>
      </c>
      <c r="J536" s="47" t="s">
        <v>1642</v>
      </c>
      <c r="K536" s="47" t="s">
        <v>1898</v>
      </c>
      <c r="L536" s="47" t="s">
        <v>1897</v>
      </c>
      <c r="M536" s="47" t="s">
        <v>1599</v>
      </c>
      <c r="N536" s="47" t="s">
        <v>1668</v>
      </c>
      <c r="O536" s="47" t="s">
        <v>1667</v>
      </c>
      <c r="P536" s="47" t="s">
        <v>1652</v>
      </c>
    </row>
    <row r="537" spans="1:16" x14ac:dyDescent="0.35">
      <c r="A537" s="47">
        <v>2708</v>
      </c>
      <c r="B537" s="47" t="s">
        <v>828</v>
      </c>
      <c r="C537" s="48">
        <v>45376</v>
      </c>
      <c r="D537" s="48">
        <v>45365</v>
      </c>
      <c r="E537" s="47">
        <v>5</v>
      </c>
      <c r="F537" s="48">
        <v>45380</v>
      </c>
      <c r="G537" s="47" t="s">
        <v>1670</v>
      </c>
      <c r="H537" s="47" t="s">
        <v>1657</v>
      </c>
      <c r="I537" s="47">
        <v>0</v>
      </c>
      <c r="J537" s="47" t="s">
        <v>1642</v>
      </c>
      <c r="K537" s="47" t="s">
        <v>1897</v>
      </c>
      <c r="L537" s="47" t="s">
        <v>1896</v>
      </c>
      <c r="M537" s="47" t="s">
        <v>1599</v>
      </c>
      <c r="N537" s="47" t="s">
        <v>1668</v>
      </c>
      <c r="O537" s="47" t="s">
        <v>1667</v>
      </c>
      <c r="P537" s="47" t="s">
        <v>1652</v>
      </c>
    </row>
    <row r="538" spans="1:16" x14ac:dyDescent="0.35">
      <c r="A538" s="47">
        <v>2712</v>
      </c>
      <c r="B538" s="47" t="s">
        <v>830</v>
      </c>
      <c r="C538" s="48">
        <v>45552</v>
      </c>
      <c r="D538" s="48">
        <v>45552</v>
      </c>
      <c r="E538" s="47">
        <v>3</v>
      </c>
      <c r="F538" s="48">
        <v>45554</v>
      </c>
      <c r="G538" s="47" t="s">
        <v>1635</v>
      </c>
      <c r="H538" s="47" t="s">
        <v>1634</v>
      </c>
      <c r="I538" s="47">
        <v>0</v>
      </c>
      <c r="J538" s="47" t="s">
        <v>1633</v>
      </c>
      <c r="K538" s="47" t="s">
        <v>1894</v>
      </c>
      <c r="M538" s="47" t="s">
        <v>1599</v>
      </c>
      <c r="N538" s="47" t="s">
        <v>1630</v>
      </c>
    </row>
    <row r="539" spans="1:16" x14ac:dyDescent="0.35">
      <c r="A539" s="47">
        <v>2712</v>
      </c>
      <c r="B539" s="47" t="s">
        <v>830</v>
      </c>
      <c r="C539" s="48">
        <v>45555</v>
      </c>
      <c r="D539" s="48">
        <v>45555</v>
      </c>
      <c r="E539" s="47">
        <v>5</v>
      </c>
      <c r="F539" s="48">
        <v>45559</v>
      </c>
      <c r="G539" s="47" t="s">
        <v>1635</v>
      </c>
      <c r="H539" s="47" t="s">
        <v>1634</v>
      </c>
      <c r="I539" s="47">
        <v>0</v>
      </c>
      <c r="J539" s="47" t="s">
        <v>1642</v>
      </c>
      <c r="K539" s="47" t="s">
        <v>1895</v>
      </c>
      <c r="L539" s="47" t="s">
        <v>1894</v>
      </c>
      <c r="M539" s="47" t="s">
        <v>1599</v>
      </c>
      <c r="N539" s="47" t="s">
        <v>1630</v>
      </c>
    </row>
    <row r="540" spans="1:16" x14ac:dyDescent="0.35">
      <c r="A540" s="47">
        <v>2718</v>
      </c>
      <c r="B540" s="47" t="s">
        <v>836</v>
      </c>
      <c r="C540" s="48">
        <v>45532</v>
      </c>
      <c r="D540" s="48">
        <v>45518</v>
      </c>
      <c r="E540" s="47">
        <v>15</v>
      </c>
      <c r="F540" s="48">
        <v>45546</v>
      </c>
      <c r="G540" s="47" t="s">
        <v>1658</v>
      </c>
      <c r="H540" s="47" t="s">
        <v>1657</v>
      </c>
      <c r="I540" s="47">
        <v>0</v>
      </c>
      <c r="J540" s="47" t="s">
        <v>1642</v>
      </c>
      <c r="K540" s="47" t="s">
        <v>1893</v>
      </c>
      <c r="L540" s="47" t="s">
        <v>1892</v>
      </c>
      <c r="M540" s="47" t="s">
        <v>1599</v>
      </c>
      <c r="N540" s="47" t="s">
        <v>1654</v>
      </c>
      <c r="O540" s="47" t="s">
        <v>1653</v>
      </c>
      <c r="P540" s="47" t="s">
        <v>1652</v>
      </c>
    </row>
    <row r="541" spans="1:16" x14ac:dyDescent="0.35">
      <c r="A541" s="47">
        <v>2718</v>
      </c>
      <c r="B541" s="47" t="s">
        <v>836</v>
      </c>
      <c r="C541" s="48">
        <v>45504</v>
      </c>
      <c r="D541" s="48">
        <v>45490</v>
      </c>
      <c r="E541" s="47">
        <v>28</v>
      </c>
      <c r="F541" s="48">
        <v>45531</v>
      </c>
      <c r="G541" s="47" t="s">
        <v>1658</v>
      </c>
      <c r="H541" s="47" t="s">
        <v>1657</v>
      </c>
      <c r="I541" s="47">
        <v>0</v>
      </c>
      <c r="J541" s="47" t="s">
        <v>1642</v>
      </c>
      <c r="K541" s="47" t="s">
        <v>1892</v>
      </c>
      <c r="L541" s="47" t="s">
        <v>1891</v>
      </c>
      <c r="M541" s="47" t="s">
        <v>1599</v>
      </c>
      <c r="N541" s="47" t="s">
        <v>1654</v>
      </c>
      <c r="O541" s="47" t="s">
        <v>1653</v>
      </c>
      <c r="P541" s="47" t="s">
        <v>1652</v>
      </c>
    </row>
    <row r="542" spans="1:16" x14ac:dyDescent="0.35">
      <c r="A542" s="47">
        <v>2718</v>
      </c>
      <c r="B542" s="47" t="s">
        <v>836</v>
      </c>
      <c r="C542" s="48">
        <v>45420</v>
      </c>
      <c r="D542" s="48">
        <v>45406</v>
      </c>
      <c r="E542" s="47">
        <v>28</v>
      </c>
      <c r="F542" s="48">
        <v>45447</v>
      </c>
      <c r="G542" s="47" t="s">
        <v>1658</v>
      </c>
      <c r="H542" s="47" t="s">
        <v>1657</v>
      </c>
      <c r="I542" s="47">
        <v>0</v>
      </c>
      <c r="J542" s="47" t="s">
        <v>1642</v>
      </c>
      <c r="K542" s="47" t="s">
        <v>1889</v>
      </c>
      <c r="L542" s="47" t="s">
        <v>1886</v>
      </c>
      <c r="M542" s="47" t="s">
        <v>1599</v>
      </c>
      <c r="N542" s="47" t="s">
        <v>1654</v>
      </c>
      <c r="O542" s="47" t="s">
        <v>1653</v>
      </c>
      <c r="P542" s="47" t="s">
        <v>1652</v>
      </c>
    </row>
    <row r="543" spans="1:16" x14ac:dyDescent="0.35">
      <c r="A543" s="47">
        <v>2718</v>
      </c>
      <c r="B543" s="47" t="s">
        <v>836</v>
      </c>
      <c r="C543" s="48">
        <v>45476</v>
      </c>
      <c r="D543" s="48">
        <v>45462</v>
      </c>
      <c r="E543" s="47">
        <v>28</v>
      </c>
      <c r="F543" s="48">
        <v>45503</v>
      </c>
      <c r="G543" s="47" t="s">
        <v>1658</v>
      </c>
      <c r="H543" s="47" t="s">
        <v>1657</v>
      </c>
      <c r="I543" s="47">
        <v>0</v>
      </c>
      <c r="J543" s="47" t="s">
        <v>1642</v>
      </c>
      <c r="K543" s="47" t="s">
        <v>1891</v>
      </c>
      <c r="L543" s="47" t="s">
        <v>1890</v>
      </c>
      <c r="M543" s="47" t="s">
        <v>1599</v>
      </c>
      <c r="N543" s="47" t="s">
        <v>1654</v>
      </c>
      <c r="O543" s="47" t="s">
        <v>1653</v>
      </c>
      <c r="P543" s="47" t="s">
        <v>1652</v>
      </c>
    </row>
    <row r="544" spans="1:16" x14ac:dyDescent="0.35">
      <c r="A544" s="47">
        <v>2718</v>
      </c>
      <c r="B544" s="47" t="s">
        <v>836</v>
      </c>
      <c r="C544" s="48">
        <v>45448</v>
      </c>
      <c r="D544" s="48">
        <v>45434</v>
      </c>
      <c r="E544" s="47">
        <v>28</v>
      </c>
      <c r="F544" s="48">
        <v>45475</v>
      </c>
      <c r="G544" s="47" t="s">
        <v>1658</v>
      </c>
      <c r="H544" s="47" t="s">
        <v>1657</v>
      </c>
      <c r="I544" s="47">
        <v>0</v>
      </c>
      <c r="J544" s="47" t="s">
        <v>1642</v>
      </c>
      <c r="K544" s="47" t="s">
        <v>1890</v>
      </c>
      <c r="L544" s="47" t="s">
        <v>1889</v>
      </c>
      <c r="M544" s="47" t="s">
        <v>1599</v>
      </c>
      <c r="N544" s="47" t="s">
        <v>1654</v>
      </c>
      <c r="O544" s="47" t="s">
        <v>1653</v>
      </c>
      <c r="P544" s="47" t="s">
        <v>1652</v>
      </c>
    </row>
    <row r="545" spans="1:16" x14ac:dyDescent="0.35">
      <c r="A545" s="47">
        <v>2718</v>
      </c>
      <c r="B545" s="47" t="s">
        <v>836</v>
      </c>
      <c r="C545" s="48">
        <v>45350</v>
      </c>
      <c r="D545" s="48">
        <v>45336</v>
      </c>
      <c r="E545" s="47">
        <v>7</v>
      </c>
      <c r="F545" s="48">
        <v>45356</v>
      </c>
      <c r="G545" s="47" t="s">
        <v>1658</v>
      </c>
      <c r="H545" s="47" t="s">
        <v>1657</v>
      </c>
      <c r="I545" s="47">
        <v>0</v>
      </c>
      <c r="J545" s="47" t="s">
        <v>1642</v>
      </c>
      <c r="K545" s="47" t="s">
        <v>1888</v>
      </c>
      <c r="L545" s="47" t="s">
        <v>1881</v>
      </c>
      <c r="M545" s="47" t="s">
        <v>1599</v>
      </c>
      <c r="N545" s="47" t="s">
        <v>1879</v>
      </c>
      <c r="O545" s="47" t="s">
        <v>1653</v>
      </c>
      <c r="P545" s="47" t="s">
        <v>1652</v>
      </c>
    </row>
    <row r="546" spans="1:16" x14ac:dyDescent="0.35">
      <c r="A546" s="47">
        <v>2718</v>
      </c>
      <c r="B546" s="47" t="s">
        <v>836</v>
      </c>
      <c r="C546" s="48">
        <v>45357</v>
      </c>
      <c r="D546" s="48">
        <v>45343</v>
      </c>
      <c r="E546" s="47">
        <v>7</v>
      </c>
      <c r="F546" s="48">
        <v>45363</v>
      </c>
      <c r="G546" s="47" t="s">
        <v>1658</v>
      </c>
      <c r="H546" s="47" t="s">
        <v>1657</v>
      </c>
      <c r="I546" s="47">
        <v>0</v>
      </c>
      <c r="J546" s="47" t="s">
        <v>1642</v>
      </c>
      <c r="K546" s="47" t="s">
        <v>1887</v>
      </c>
      <c r="L546" s="47" t="s">
        <v>1888</v>
      </c>
      <c r="M546" s="47" t="s">
        <v>1599</v>
      </c>
      <c r="N546" s="47" t="s">
        <v>1879</v>
      </c>
      <c r="O546" s="47" t="s">
        <v>1653</v>
      </c>
      <c r="P546" s="47" t="s">
        <v>1652</v>
      </c>
    </row>
    <row r="547" spans="1:16" x14ac:dyDescent="0.35">
      <c r="A547" s="47">
        <v>2718</v>
      </c>
      <c r="B547" s="47" t="s">
        <v>836</v>
      </c>
      <c r="C547" s="48">
        <v>45364</v>
      </c>
      <c r="D547" s="48">
        <v>45350</v>
      </c>
      <c r="E547" s="47">
        <v>28</v>
      </c>
      <c r="F547" s="48">
        <v>45391</v>
      </c>
      <c r="G547" s="47" t="s">
        <v>1658</v>
      </c>
      <c r="H547" s="47" t="s">
        <v>1657</v>
      </c>
      <c r="I547" s="47">
        <v>0</v>
      </c>
      <c r="J547" s="47" t="s">
        <v>1642</v>
      </c>
      <c r="K547" s="47" t="s">
        <v>1885</v>
      </c>
      <c r="L547" s="47" t="s">
        <v>1887</v>
      </c>
      <c r="M547" s="47" t="s">
        <v>1599</v>
      </c>
      <c r="N547" s="47" t="s">
        <v>1654</v>
      </c>
      <c r="O547" s="47" t="s">
        <v>1653</v>
      </c>
      <c r="P547" s="47" t="s">
        <v>1652</v>
      </c>
    </row>
    <row r="548" spans="1:16" x14ac:dyDescent="0.35">
      <c r="A548" s="47">
        <v>2718</v>
      </c>
      <c r="B548" s="47" t="s">
        <v>836</v>
      </c>
      <c r="C548" s="48">
        <v>45392</v>
      </c>
      <c r="D548" s="48">
        <v>45378</v>
      </c>
      <c r="E548" s="47">
        <v>28</v>
      </c>
      <c r="F548" s="48">
        <v>45419</v>
      </c>
      <c r="G548" s="47" t="s">
        <v>1658</v>
      </c>
      <c r="H548" s="47" t="s">
        <v>1657</v>
      </c>
      <c r="I548" s="47">
        <v>0</v>
      </c>
      <c r="J548" s="47" t="s">
        <v>1642</v>
      </c>
      <c r="K548" s="47" t="s">
        <v>1886</v>
      </c>
      <c r="L548" s="47" t="s">
        <v>1885</v>
      </c>
      <c r="M548" s="47" t="s">
        <v>1599</v>
      </c>
      <c r="N548" s="47" t="s">
        <v>1654</v>
      </c>
      <c r="O548" s="47" t="s">
        <v>1653</v>
      </c>
      <c r="P548" s="47" t="s">
        <v>1652</v>
      </c>
    </row>
    <row r="549" spans="1:16" x14ac:dyDescent="0.35">
      <c r="A549" s="47">
        <v>2718</v>
      </c>
      <c r="B549" s="47" t="s">
        <v>836</v>
      </c>
      <c r="C549" s="48">
        <v>45280</v>
      </c>
      <c r="D549" s="48">
        <v>45266</v>
      </c>
      <c r="E549" s="47">
        <v>14</v>
      </c>
      <c r="F549" s="48">
        <v>45293</v>
      </c>
      <c r="G549" s="47" t="s">
        <v>1658</v>
      </c>
      <c r="H549" s="47" t="s">
        <v>1657</v>
      </c>
      <c r="I549" s="47">
        <v>0</v>
      </c>
      <c r="J549" s="47" t="s">
        <v>1642</v>
      </c>
      <c r="K549" s="47" t="s">
        <v>1883</v>
      </c>
      <c r="L549" s="47" t="s">
        <v>1884</v>
      </c>
      <c r="M549" s="47" t="s">
        <v>1599</v>
      </c>
      <c r="N549" s="47" t="s">
        <v>1879</v>
      </c>
      <c r="O549" s="47" t="s">
        <v>1653</v>
      </c>
      <c r="P549" s="47" t="s">
        <v>1652</v>
      </c>
    </row>
    <row r="550" spans="1:16" x14ac:dyDescent="0.35">
      <c r="A550" s="47">
        <v>2718</v>
      </c>
      <c r="B550" s="47" t="s">
        <v>836</v>
      </c>
      <c r="C550" s="48">
        <v>45294</v>
      </c>
      <c r="D550" s="48">
        <v>45280</v>
      </c>
      <c r="E550" s="47">
        <v>28</v>
      </c>
      <c r="F550" s="48">
        <v>45321</v>
      </c>
      <c r="G550" s="47" t="s">
        <v>1658</v>
      </c>
      <c r="H550" s="47" t="s">
        <v>1657</v>
      </c>
      <c r="I550" s="47">
        <v>0</v>
      </c>
      <c r="J550" s="47" t="s">
        <v>1642</v>
      </c>
      <c r="K550" s="47" t="s">
        <v>1882</v>
      </c>
      <c r="L550" s="47" t="s">
        <v>1883</v>
      </c>
      <c r="M550" s="47" t="s">
        <v>1599</v>
      </c>
      <c r="N550" s="47" t="s">
        <v>1879</v>
      </c>
      <c r="O550" s="47" t="s">
        <v>1653</v>
      </c>
      <c r="P550" s="47" t="s">
        <v>1652</v>
      </c>
    </row>
    <row r="551" spans="1:16" x14ac:dyDescent="0.35">
      <c r="A551" s="47">
        <v>2718</v>
      </c>
      <c r="B551" s="47" t="s">
        <v>836</v>
      </c>
      <c r="C551" s="48">
        <v>45322</v>
      </c>
      <c r="D551" s="48">
        <v>45308</v>
      </c>
      <c r="E551" s="47">
        <v>14</v>
      </c>
      <c r="F551" s="48">
        <v>45335</v>
      </c>
      <c r="G551" s="47" t="s">
        <v>1658</v>
      </c>
      <c r="H551" s="47" t="s">
        <v>1657</v>
      </c>
      <c r="I551" s="47">
        <v>0</v>
      </c>
      <c r="J551" s="47" t="s">
        <v>1642</v>
      </c>
      <c r="K551" s="47" t="s">
        <v>1880</v>
      </c>
      <c r="L551" s="47" t="s">
        <v>1882</v>
      </c>
      <c r="M551" s="47" t="s">
        <v>1599</v>
      </c>
      <c r="N551" s="47" t="s">
        <v>1879</v>
      </c>
      <c r="O551" s="47" t="s">
        <v>1653</v>
      </c>
      <c r="P551" s="47" t="s">
        <v>1652</v>
      </c>
    </row>
    <row r="552" spans="1:16" x14ac:dyDescent="0.35">
      <c r="A552" s="47">
        <v>2718</v>
      </c>
      <c r="B552" s="47" t="s">
        <v>836</v>
      </c>
      <c r="C552" s="48">
        <v>45336</v>
      </c>
      <c r="D552" s="48">
        <v>45322</v>
      </c>
      <c r="E552" s="47">
        <v>14</v>
      </c>
      <c r="F552" s="48">
        <v>45349</v>
      </c>
      <c r="G552" s="47" t="s">
        <v>1658</v>
      </c>
      <c r="H552" s="47" t="s">
        <v>1657</v>
      </c>
      <c r="I552" s="47">
        <v>0</v>
      </c>
      <c r="J552" s="47" t="s">
        <v>1642</v>
      </c>
      <c r="K552" s="47" t="s">
        <v>1881</v>
      </c>
      <c r="L552" s="47" t="s">
        <v>1880</v>
      </c>
      <c r="M552" s="47" t="s">
        <v>1599</v>
      </c>
      <c r="N552" s="47" t="s">
        <v>1879</v>
      </c>
      <c r="O552" s="47" t="s">
        <v>1653</v>
      </c>
      <c r="P552" s="47" t="s">
        <v>1652</v>
      </c>
    </row>
    <row r="553" spans="1:16" x14ac:dyDescent="0.35">
      <c r="A553" s="47">
        <v>2719</v>
      </c>
      <c r="B553" s="47" t="s">
        <v>838</v>
      </c>
      <c r="C553" s="48">
        <v>45509</v>
      </c>
      <c r="D553" s="48">
        <v>45509</v>
      </c>
      <c r="E553" s="47">
        <v>2</v>
      </c>
      <c r="F553" s="48">
        <v>45510</v>
      </c>
      <c r="G553" s="47" t="s">
        <v>1635</v>
      </c>
      <c r="H553" s="47" t="s">
        <v>1634</v>
      </c>
      <c r="I553" s="47">
        <v>0</v>
      </c>
      <c r="J553" s="47" t="s">
        <v>1633</v>
      </c>
      <c r="K553" s="47" t="s">
        <v>1878</v>
      </c>
      <c r="M553" s="47" t="s">
        <v>1599</v>
      </c>
      <c r="N553" s="47" t="s">
        <v>1630</v>
      </c>
    </row>
    <row r="554" spans="1:16" x14ac:dyDescent="0.35">
      <c r="A554" s="47">
        <v>2719</v>
      </c>
      <c r="B554" s="47" t="s">
        <v>838</v>
      </c>
      <c r="C554" s="48">
        <v>45536</v>
      </c>
      <c r="D554" s="48">
        <v>45533</v>
      </c>
      <c r="E554" s="47">
        <v>3</v>
      </c>
      <c r="F554" s="48">
        <v>45538</v>
      </c>
      <c r="G554" s="47" t="s">
        <v>1635</v>
      </c>
      <c r="H554" s="47" t="s">
        <v>1634</v>
      </c>
      <c r="I554" s="47">
        <v>0</v>
      </c>
      <c r="J554" s="47" t="s">
        <v>1633</v>
      </c>
      <c r="K554" s="47" t="s">
        <v>1877</v>
      </c>
      <c r="M554" s="47" t="s">
        <v>1599</v>
      </c>
      <c r="N554" s="47" t="s">
        <v>1630</v>
      </c>
    </row>
    <row r="555" spans="1:16" x14ac:dyDescent="0.35">
      <c r="A555" s="47">
        <v>2721</v>
      </c>
      <c r="B555" s="47" t="s">
        <v>840</v>
      </c>
      <c r="C555" s="48">
        <v>45420</v>
      </c>
      <c r="D555" s="48">
        <v>45420</v>
      </c>
      <c r="E555" s="47">
        <v>7</v>
      </c>
      <c r="F555" s="48">
        <v>45426</v>
      </c>
      <c r="G555" s="47" t="s">
        <v>1635</v>
      </c>
      <c r="H555" s="47" t="s">
        <v>1634</v>
      </c>
      <c r="I555" s="47">
        <v>0</v>
      </c>
      <c r="J555" s="47" t="s">
        <v>1633</v>
      </c>
      <c r="K555" s="47" t="s">
        <v>1876</v>
      </c>
      <c r="M555" s="47" t="s">
        <v>1599</v>
      </c>
      <c r="N555" s="47" t="s">
        <v>1636</v>
      </c>
    </row>
    <row r="556" spans="1:16" x14ac:dyDescent="0.35">
      <c r="A556" s="47">
        <v>2721</v>
      </c>
      <c r="B556" s="47" t="s">
        <v>840</v>
      </c>
      <c r="C556" s="48">
        <v>45292</v>
      </c>
      <c r="D556" s="48">
        <v>45278</v>
      </c>
      <c r="E556" s="47">
        <v>1</v>
      </c>
      <c r="F556" s="48">
        <v>45292</v>
      </c>
      <c r="G556" s="47" t="s">
        <v>1635</v>
      </c>
      <c r="H556" s="47" t="s">
        <v>1634</v>
      </c>
      <c r="I556" s="47">
        <v>0</v>
      </c>
      <c r="J556" s="47" t="s">
        <v>1633</v>
      </c>
      <c r="K556" s="47" t="s">
        <v>1875</v>
      </c>
      <c r="M556" s="47" t="s">
        <v>1599</v>
      </c>
      <c r="N556" s="47" t="s">
        <v>1630</v>
      </c>
    </row>
    <row r="557" spans="1:16" x14ac:dyDescent="0.35">
      <c r="A557" s="47">
        <v>2724</v>
      </c>
      <c r="B557" s="47" t="s">
        <v>843</v>
      </c>
      <c r="C557" s="48">
        <v>45505</v>
      </c>
      <c r="D557" s="48">
        <v>45495</v>
      </c>
      <c r="E557" s="47">
        <v>5</v>
      </c>
      <c r="F557" s="48">
        <v>45509</v>
      </c>
      <c r="G557" s="47" t="s">
        <v>1635</v>
      </c>
      <c r="H557" s="47" t="s">
        <v>1634</v>
      </c>
      <c r="I557" s="47">
        <v>0</v>
      </c>
      <c r="J557" s="47" t="s">
        <v>1633</v>
      </c>
      <c r="K557" s="47" t="s">
        <v>1874</v>
      </c>
      <c r="M557" s="47" t="s">
        <v>1599</v>
      </c>
      <c r="N557" s="47" t="s">
        <v>1630</v>
      </c>
    </row>
    <row r="558" spans="1:16" x14ac:dyDescent="0.35">
      <c r="A558" s="47">
        <v>2731</v>
      </c>
      <c r="B558" s="47" t="s">
        <v>849</v>
      </c>
      <c r="C558" s="48">
        <v>45307</v>
      </c>
      <c r="D558" s="48">
        <v>45306</v>
      </c>
      <c r="E558" s="47">
        <v>7</v>
      </c>
      <c r="F558" s="48">
        <v>45313</v>
      </c>
      <c r="G558" s="47" t="s">
        <v>1635</v>
      </c>
      <c r="H558" s="47" t="s">
        <v>1634</v>
      </c>
      <c r="I558" s="47">
        <v>0</v>
      </c>
      <c r="J558" s="47" t="s">
        <v>1633</v>
      </c>
      <c r="K558" s="47" t="s">
        <v>1873</v>
      </c>
      <c r="M558" s="47" t="s">
        <v>1599</v>
      </c>
      <c r="N558" s="47" t="s">
        <v>1630</v>
      </c>
    </row>
    <row r="559" spans="1:16" x14ac:dyDescent="0.35">
      <c r="A559" s="47">
        <v>2733</v>
      </c>
      <c r="B559" s="47" t="s">
        <v>851</v>
      </c>
      <c r="C559" s="48">
        <v>45383</v>
      </c>
      <c r="D559" s="48">
        <v>45379</v>
      </c>
      <c r="E559" s="47">
        <v>5</v>
      </c>
      <c r="F559" s="48">
        <v>45387</v>
      </c>
      <c r="G559" s="47" t="s">
        <v>1635</v>
      </c>
      <c r="H559" s="47" t="s">
        <v>1634</v>
      </c>
      <c r="I559" s="47">
        <v>0</v>
      </c>
      <c r="J559" s="47" t="s">
        <v>1633</v>
      </c>
      <c r="K559" s="47" t="s">
        <v>1872</v>
      </c>
      <c r="M559" s="47" t="s">
        <v>1599</v>
      </c>
      <c r="N559" s="47" t="s">
        <v>1630</v>
      </c>
    </row>
    <row r="560" spans="1:16" x14ac:dyDescent="0.35">
      <c r="A560" s="47">
        <v>2741</v>
      </c>
      <c r="B560" s="47" t="s">
        <v>857</v>
      </c>
      <c r="C560" s="48">
        <v>45404</v>
      </c>
      <c r="D560" s="48">
        <v>45404</v>
      </c>
      <c r="E560" s="47">
        <v>4</v>
      </c>
      <c r="F560" s="48">
        <v>45407</v>
      </c>
      <c r="G560" s="47" t="s">
        <v>1635</v>
      </c>
      <c r="H560" s="47" t="s">
        <v>1634</v>
      </c>
      <c r="I560" s="47">
        <v>0</v>
      </c>
      <c r="J560" s="47" t="s">
        <v>1633</v>
      </c>
      <c r="K560" s="47" t="s">
        <v>1870</v>
      </c>
      <c r="M560" s="47" t="s">
        <v>1599</v>
      </c>
      <c r="N560" s="47" t="s">
        <v>1630</v>
      </c>
    </row>
    <row r="561" spans="1:16" x14ac:dyDescent="0.35">
      <c r="A561" s="47">
        <v>2741</v>
      </c>
      <c r="B561" s="47" t="s">
        <v>857</v>
      </c>
      <c r="C561" s="48">
        <v>45413</v>
      </c>
      <c r="D561" s="48">
        <v>45408</v>
      </c>
      <c r="E561" s="47">
        <v>7</v>
      </c>
      <c r="F561" s="48">
        <v>45419</v>
      </c>
      <c r="G561" s="47" t="s">
        <v>1635</v>
      </c>
      <c r="H561" s="47" t="s">
        <v>1634</v>
      </c>
      <c r="I561" s="47">
        <v>0</v>
      </c>
      <c r="J561" s="47" t="s">
        <v>1642</v>
      </c>
      <c r="K561" s="47" t="s">
        <v>1871</v>
      </c>
      <c r="L561" s="47" t="s">
        <v>1870</v>
      </c>
      <c r="M561" s="47" t="s">
        <v>1599</v>
      </c>
      <c r="N561" s="47" t="s">
        <v>1630</v>
      </c>
    </row>
    <row r="562" spans="1:16" x14ac:dyDescent="0.35">
      <c r="A562" s="47">
        <v>2774</v>
      </c>
      <c r="B562" s="47" t="s">
        <v>879</v>
      </c>
      <c r="C562" s="48">
        <v>45330</v>
      </c>
      <c r="D562" s="48">
        <v>45330</v>
      </c>
      <c r="E562" s="47">
        <v>7</v>
      </c>
      <c r="F562" s="48">
        <v>45336</v>
      </c>
      <c r="G562" s="47" t="s">
        <v>1670</v>
      </c>
      <c r="H562" s="47" t="s">
        <v>1657</v>
      </c>
      <c r="I562" s="47">
        <v>0</v>
      </c>
      <c r="J562" s="47" t="s">
        <v>1633</v>
      </c>
      <c r="K562" s="47" t="s">
        <v>1868</v>
      </c>
      <c r="M562" s="47" t="s">
        <v>1599</v>
      </c>
      <c r="N562" s="47" t="s">
        <v>1668</v>
      </c>
      <c r="O562" s="47" t="s">
        <v>1667</v>
      </c>
      <c r="P562" s="47" t="s">
        <v>1652</v>
      </c>
    </row>
    <row r="563" spans="1:16" x14ac:dyDescent="0.35">
      <c r="A563" s="47">
        <v>2774</v>
      </c>
      <c r="B563" s="47" t="s">
        <v>879</v>
      </c>
      <c r="C563" s="48">
        <v>45338</v>
      </c>
      <c r="D563" s="48">
        <v>45337</v>
      </c>
      <c r="E563" s="47">
        <v>1</v>
      </c>
      <c r="F563" s="48">
        <v>45338</v>
      </c>
      <c r="G563" s="47" t="s">
        <v>1670</v>
      </c>
      <c r="H563" s="47" t="s">
        <v>1657</v>
      </c>
      <c r="I563" s="47">
        <v>0</v>
      </c>
      <c r="J563" s="47" t="s">
        <v>1642</v>
      </c>
      <c r="K563" s="47" t="s">
        <v>1869</v>
      </c>
      <c r="L563" s="47" t="s">
        <v>1868</v>
      </c>
      <c r="M563" s="47" t="s">
        <v>1599</v>
      </c>
      <c r="N563" s="47" t="s">
        <v>1668</v>
      </c>
      <c r="O563" s="47" t="s">
        <v>1667</v>
      </c>
      <c r="P563" s="47" t="s">
        <v>1652</v>
      </c>
    </row>
    <row r="564" spans="1:16" x14ac:dyDescent="0.35">
      <c r="A564" s="47">
        <v>2776</v>
      </c>
      <c r="B564" s="47" t="s">
        <v>883</v>
      </c>
      <c r="C564" s="48">
        <v>45390</v>
      </c>
      <c r="D564" s="48">
        <v>45390</v>
      </c>
      <c r="E564" s="47">
        <v>3</v>
      </c>
      <c r="F564" s="48">
        <v>45392</v>
      </c>
      <c r="G564" s="47" t="s">
        <v>1635</v>
      </c>
      <c r="H564" s="47" t="s">
        <v>1634</v>
      </c>
      <c r="I564" s="47">
        <v>0</v>
      </c>
      <c r="J564" s="47" t="s">
        <v>1633</v>
      </c>
      <c r="K564" s="47" t="s">
        <v>1867</v>
      </c>
      <c r="M564" s="47" t="s">
        <v>1599</v>
      </c>
      <c r="N564" s="47" t="s">
        <v>1630</v>
      </c>
    </row>
    <row r="565" spans="1:16" x14ac:dyDescent="0.35">
      <c r="A565" s="47">
        <v>2780</v>
      </c>
      <c r="B565" s="47" t="s">
        <v>886</v>
      </c>
      <c r="C565" s="48">
        <v>45505</v>
      </c>
      <c r="D565" s="48">
        <v>45495</v>
      </c>
      <c r="E565" s="47">
        <v>5</v>
      </c>
      <c r="F565" s="48">
        <v>45509</v>
      </c>
      <c r="G565" s="47" t="s">
        <v>1635</v>
      </c>
      <c r="H565" s="47" t="s">
        <v>1634</v>
      </c>
      <c r="I565" s="47">
        <v>0</v>
      </c>
      <c r="J565" s="47" t="s">
        <v>1633</v>
      </c>
      <c r="K565" s="47" t="s">
        <v>1866</v>
      </c>
      <c r="M565" s="47" t="s">
        <v>1599</v>
      </c>
      <c r="N565" s="47" t="s">
        <v>1630</v>
      </c>
    </row>
    <row r="566" spans="1:16" x14ac:dyDescent="0.35">
      <c r="A566" s="47">
        <v>2782</v>
      </c>
      <c r="B566" s="47" t="s">
        <v>888</v>
      </c>
      <c r="C566" s="48">
        <v>45352</v>
      </c>
      <c r="D566" s="48">
        <v>45350</v>
      </c>
      <c r="E566" s="47">
        <v>1</v>
      </c>
      <c r="F566" s="48">
        <v>45352</v>
      </c>
      <c r="G566" s="47" t="s">
        <v>1635</v>
      </c>
      <c r="H566" s="47" t="s">
        <v>1634</v>
      </c>
      <c r="I566" s="47">
        <v>0</v>
      </c>
      <c r="J566" s="47" t="s">
        <v>1633</v>
      </c>
      <c r="K566" s="47" t="s">
        <v>1865</v>
      </c>
      <c r="M566" s="47" t="s">
        <v>1599</v>
      </c>
      <c r="N566" s="47" t="s">
        <v>1630</v>
      </c>
    </row>
    <row r="567" spans="1:16" x14ac:dyDescent="0.35">
      <c r="A567" s="47">
        <v>2785</v>
      </c>
      <c r="B567" s="47" t="s">
        <v>891</v>
      </c>
      <c r="C567" s="48">
        <v>45358</v>
      </c>
      <c r="D567" s="48">
        <v>45358</v>
      </c>
      <c r="E567" s="47">
        <v>3</v>
      </c>
      <c r="F567" s="48">
        <v>45360</v>
      </c>
      <c r="G567" s="47" t="s">
        <v>1658</v>
      </c>
      <c r="H567" s="47" t="s">
        <v>1657</v>
      </c>
      <c r="I567" s="47">
        <v>0</v>
      </c>
      <c r="J567" s="47" t="s">
        <v>1633</v>
      </c>
      <c r="K567" s="47" t="s">
        <v>1864</v>
      </c>
      <c r="M567" s="47" t="s">
        <v>1599</v>
      </c>
      <c r="N567" s="47" t="s">
        <v>1654</v>
      </c>
      <c r="O567" s="47" t="s">
        <v>1653</v>
      </c>
      <c r="P567" s="47" t="s">
        <v>1652</v>
      </c>
    </row>
    <row r="568" spans="1:16" x14ac:dyDescent="0.35">
      <c r="A568" s="47">
        <v>2788</v>
      </c>
      <c r="B568" s="47" t="s">
        <v>895</v>
      </c>
      <c r="C568" s="48">
        <v>45555</v>
      </c>
      <c r="D568" s="48">
        <v>45555</v>
      </c>
      <c r="E568" s="47">
        <v>84</v>
      </c>
      <c r="F568" s="48">
        <v>45638</v>
      </c>
      <c r="G568" s="47" t="s">
        <v>1648</v>
      </c>
      <c r="H568" s="47" t="s">
        <v>1647</v>
      </c>
      <c r="I568" s="47">
        <v>0</v>
      </c>
      <c r="J568" s="47" t="s">
        <v>1642</v>
      </c>
      <c r="K568" s="47" t="s">
        <v>1863</v>
      </c>
      <c r="M568" s="47" t="s">
        <v>1599</v>
      </c>
      <c r="N568" s="47" t="s">
        <v>1645</v>
      </c>
    </row>
    <row r="569" spans="1:16" x14ac:dyDescent="0.35">
      <c r="A569" s="47">
        <v>2788</v>
      </c>
      <c r="B569" s="47" t="s">
        <v>895</v>
      </c>
      <c r="C569" s="48">
        <v>45462</v>
      </c>
      <c r="D569" s="48">
        <v>45462</v>
      </c>
      <c r="E569" s="47">
        <v>5</v>
      </c>
      <c r="F569" s="48">
        <v>45466</v>
      </c>
      <c r="G569" s="47" t="s">
        <v>1635</v>
      </c>
      <c r="H569" s="47" t="s">
        <v>1634</v>
      </c>
      <c r="I569" s="47">
        <v>0</v>
      </c>
      <c r="J569" s="47" t="s">
        <v>1633</v>
      </c>
      <c r="K569" s="47" t="s">
        <v>1862</v>
      </c>
      <c r="M569" s="47" t="s">
        <v>1599</v>
      </c>
      <c r="N569" s="47" t="s">
        <v>1630</v>
      </c>
    </row>
    <row r="570" spans="1:16" x14ac:dyDescent="0.35">
      <c r="A570" s="47">
        <v>2789</v>
      </c>
      <c r="B570" s="47" t="s">
        <v>1860</v>
      </c>
      <c r="C570" s="48">
        <v>45268</v>
      </c>
      <c r="D570" s="48">
        <v>45261</v>
      </c>
      <c r="E570" s="47">
        <v>28</v>
      </c>
      <c r="F570" s="48">
        <v>45295</v>
      </c>
      <c r="G570" s="47" t="s">
        <v>1635</v>
      </c>
      <c r="H570" s="47" t="s">
        <v>1634</v>
      </c>
      <c r="I570" s="47">
        <v>0</v>
      </c>
      <c r="J570" s="47" t="s">
        <v>1642</v>
      </c>
      <c r="K570" s="47" t="s">
        <v>1858</v>
      </c>
      <c r="L570" s="47" t="s">
        <v>1861</v>
      </c>
      <c r="M570" s="47" t="s">
        <v>1599</v>
      </c>
      <c r="N570" s="47" t="s">
        <v>1630</v>
      </c>
    </row>
    <row r="571" spans="1:16" x14ac:dyDescent="0.35">
      <c r="A571" s="47">
        <v>2789</v>
      </c>
      <c r="B571" s="47" t="s">
        <v>1860</v>
      </c>
      <c r="C571" s="48">
        <v>45296</v>
      </c>
      <c r="D571" s="48">
        <v>45289</v>
      </c>
      <c r="E571" s="47">
        <v>4</v>
      </c>
      <c r="F571" s="48">
        <v>45299</v>
      </c>
      <c r="G571" s="47" t="s">
        <v>1635</v>
      </c>
      <c r="H571" s="47" t="s">
        <v>1634</v>
      </c>
      <c r="I571" s="47">
        <v>0</v>
      </c>
      <c r="J571" s="47" t="s">
        <v>1642</v>
      </c>
      <c r="K571" s="47" t="s">
        <v>1859</v>
      </c>
      <c r="L571" s="47" t="s">
        <v>1858</v>
      </c>
      <c r="M571" s="47" t="s">
        <v>1599</v>
      </c>
      <c r="N571" s="47" t="s">
        <v>1630</v>
      </c>
    </row>
    <row r="572" spans="1:16" x14ac:dyDescent="0.35">
      <c r="A572" s="47">
        <v>2792</v>
      </c>
      <c r="B572" s="47" t="s">
        <v>897</v>
      </c>
      <c r="C572" s="48">
        <v>45420</v>
      </c>
      <c r="D572" s="48">
        <v>45420</v>
      </c>
      <c r="E572" s="47">
        <v>3</v>
      </c>
      <c r="F572" s="48">
        <v>45422</v>
      </c>
      <c r="G572" s="47" t="s">
        <v>1658</v>
      </c>
      <c r="H572" s="47" t="s">
        <v>1657</v>
      </c>
      <c r="I572" s="47">
        <v>0</v>
      </c>
      <c r="J572" s="47" t="s">
        <v>1633</v>
      </c>
      <c r="K572" s="47" t="s">
        <v>1857</v>
      </c>
      <c r="M572" s="47" t="s">
        <v>1599</v>
      </c>
      <c r="N572" s="47" t="s">
        <v>1654</v>
      </c>
      <c r="O572" s="47" t="s">
        <v>1653</v>
      </c>
      <c r="P572" s="47" t="s">
        <v>1652</v>
      </c>
    </row>
    <row r="573" spans="1:16" x14ac:dyDescent="0.35">
      <c r="A573" s="47">
        <v>2795</v>
      </c>
      <c r="B573" s="47" t="s">
        <v>900</v>
      </c>
      <c r="C573" s="48">
        <v>45428</v>
      </c>
      <c r="D573" s="48">
        <v>45415</v>
      </c>
      <c r="E573" s="47">
        <v>4</v>
      </c>
      <c r="F573" s="48">
        <v>45431</v>
      </c>
      <c r="G573" s="47" t="s">
        <v>1670</v>
      </c>
      <c r="H573" s="47" t="s">
        <v>1657</v>
      </c>
      <c r="I573" s="47">
        <v>0</v>
      </c>
      <c r="J573" s="47" t="s">
        <v>1633</v>
      </c>
      <c r="K573" s="47" t="s">
        <v>1855</v>
      </c>
      <c r="M573" s="47" t="s">
        <v>1599</v>
      </c>
      <c r="N573" s="47" t="s">
        <v>1668</v>
      </c>
      <c r="O573" s="47" t="s">
        <v>1667</v>
      </c>
      <c r="P573" s="47" t="s">
        <v>1652</v>
      </c>
    </row>
    <row r="574" spans="1:16" x14ac:dyDescent="0.35">
      <c r="A574" s="47">
        <v>2795</v>
      </c>
      <c r="B574" s="47" t="s">
        <v>900</v>
      </c>
      <c r="C574" s="48">
        <v>45460</v>
      </c>
      <c r="D574" s="48">
        <v>45447</v>
      </c>
      <c r="E574" s="47">
        <v>28</v>
      </c>
      <c r="F574" s="48">
        <v>45487</v>
      </c>
      <c r="G574" s="47" t="s">
        <v>1670</v>
      </c>
      <c r="H574" s="47" t="s">
        <v>1657</v>
      </c>
      <c r="I574" s="47">
        <v>0</v>
      </c>
      <c r="J574" s="47" t="s">
        <v>1642</v>
      </c>
      <c r="K574" s="47" t="s">
        <v>1852</v>
      </c>
      <c r="L574" s="47" t="s">
        <v>1856</v>
      </c>
      <c r="M574" s="47" t="s">
        <v>1599</v>
      </c>
      <c r="N574" s="47" t="s">
        <v>1668</v>
      </c>
      <c r="O574" s="47" t="s">
        <v>1667</v>
      </c>
      <c r="P574" s="47" t="s">
        <v>1652</v>
      </c>
    </row>
    <row r="575" spans="1:16" x14ac:dyDescent="0.35">
      <c r="A575" s="47">
        <v>2795</v>
      </c>
      <c r="B575" s="47" t="s">
        <v>900</v>
      </c>
      <c r="C575" s="48">
        <v>45432</v>
      </c>
      <c r="D575" s="48">
        <v>45419</v>
      </c>
      <c r="E575" s="47">
        <v>28</v>
      </c>
      <c r="F575" s="48">
        <v>45459</v>
      </c>
      <c r="G575" s="47" t="s">
        <v>1670</v>
      </c>
      <c r="H575" s="47" t="s">
        <v>1657</v>
      </c>
      <c r="I575" s="47">
        <v>0</v>
      </c>
      <c r="J575" s="47" t="s">
        <v>1642</v>
      </c>
      <c r="K575" s="47" t="s">
        <v>1856</v>
      </c>
      <c r="L575" s="47" t="s">
        <v>1855</v>
      </c>
      <c r="M575" s="47" t="s">
        <v>1599</v>
      </c>
      <c r="N575" s="47" t="s">
        <v>1668</v>
      </c>
      <c r="O575" s="47" t="s">
        <v>1667</v>
      </c>
      <c r="P575" s="47" t="s">
        <v>1652</v>
      </c>
    </row>
    <row r="576" spans="1:16" x14ac:dyDescent="0.35">
      <c r="A576" s="47">
        <v>2795</v>
      </c>
      <c r="B576" s="47" t="s">
        <v>900</v>
      </c>
      <c r="C576" s="48">
        <v>45561</v>
      </c>
      <c r="D576" s="48">
        <v>45548</v>
      </c>
      <c r="E576" s="47">
        <v>28</v>
      </c>
      <c r="F576" s="48">
        <v>45588</v>
      </c>
      <c r="G576" s="47" t="s">
        <v>1670</v>
      </c>
      <c r="H576" s="47" t="s">
        <v>1657</v>
      </c>
      <c r="I576" s="47">
        <v>0</v>
      </c>
      <c r="J576" s="47" t="s">
        <v>1642</v>
      </c>
      <c r="K576" s="47" t="s">
        <v>1854</v>
      </c>
      <c r="L576" s="47" t="s">
        <v>1853</v>
      </c>
      <c r="M576" s="47" t="s">
        <v>1599</v>
      </c>
      <c r="N576" s="47" t="s">
        <v>1668</v>
      </c>
      <c r="O576" s="47" t="s">
        <v>1667</v>
      </c>
      <c r="P576" s="47" t="s">
        <v>1652</v>
      </c>
    </row>
    <row r="577" spans="1:16" x14ac:dyDescent="0.35">
      <c r="A577" s="47">
        <v>2795</v>
      </c>
      <c r="B577" s="47" t="s">
        <v>900</v>
      </c>
      <c r="C577" s="48">
        <v>45536</v>
      </c>
      <c r="D577" s="48">
        <v>45523</v>
      </c>
      <c r="E577" s="47">
        <v>25</v>
      </c>
      <c r="F577" s="48">
        <v>45560</v>
      </c>
      <c r="G577" s="47" t="s">
        <v>1670</v>
      </c>
      <c r="H577" s="47" t="s">
        <v>1657</v>
      </c>
      <c r="I577" s="47">
        <v>0</v>
      </c>
      <c r="J577" s="47" t="s">
        <v>1642</v>
      </c>
      <c r="K577" s="47" t="s">
        <v>1853</v>
      </c>
      <c r="L577" s="47" t="s">
        <v>1851</v>
      </c>
      <c r="M577" s="47" t="s">
        <v>1599</v>
      </c>
      <c r="N577" s="47" t="s">
        <v>1668</v>
      </c>
      <c r="O577" s="47" t="s">
        <v>1667</v>
      </c>
      <c r="P577" s="47" t="s">
        <v>1652</v>
      </c>
    </row>
    <row r="578" spans="1:16" x14ac:dyDescent="0.35">
      <c r="A578" s="47">
        <v>2795</v>
      </c>
      <c r="B578" s="47" t="s">
        <v>900</v>
      </c>
      <c r="C578" s="48">
        <v>45488</v>
      </c>
      <c r="D578" s="48">
        <v>45475</v>
      </c>
      <c r="E578" s="47">
        <v>28</v>
      </c>
      <c r="F578" s="48">
        <v>45515</v>
      </c>
      <c r="G578" s="47" t="s">
        <v>1670</v>
      </c>
      <c r="H578" s="47" t="s">
        <v>1657</v>
      </c>
      <c r="I578" s="47">
        <v>0</v>
      </c>
      <c r="J578" s="47" t="s">
        <v>1642</v>
      </c>
      <c r="K578" s="47" t="s">
        <v>1849</v>
      </c>
      <c r="L578" s="47" t="s">
        <v>1852</v>
      </c>
      <c r="M578" s="47" t="s">
        <v>1599</v>
      </c>
      <c r="N578" s="47" t="s">
        <v>1668</v>
      </c>
      <c r="O578" s="47" t="s">
        <v>1667</v>
      </c>
      <c r="P578" s="47" t="s">
        <v>1652</v>
      </c>
    </row>
    <row r="579" spans="1:16" x14ac:dyDescent="0.35">
      <c r="A579" s="47">
        <v>2795</v>
      </c>
      <c r="B579" s="47" t="s">
        <v>900</v>
      </c>
      <c r="C579" s="48">
        <v>45530</v>
      </c>
      <c r="D579" s="48">
        <v>45517</v>
      </c>
      <c r="E579" s="47">
        <v>6</v>
      </c>
      <c r="F579" s="48">
        <v>45535</v>
      </c>
      <c r="G579" s="47" t="s">
        <v>1670</v>
      </c>
      <c r="H579" s="47" t="s">
        <v>1657</v>
      </c>
      <c r="I579" s="47">
        <v>0</v>
      </c>
      <c r="J579" s="47" t="s">
        <v>1642</v>
      </c>
      <c r="K579" s="47" t="s">
        <v>1851</v>
      </c>
      <c r="L579" s="47" t="s">
        <v>1850</v>
      </c>
      <c r="M579" s="47" t="s">
        <v>1599</v>
      </c>
      <c r="N579" s="47" t="s">
        <v>1668</v>
      </c>
      <c r="O579" s="47" t="s">
        <v>1667</v>
      </c>
      <c r="P579" s="47" t="s">
        <v>1652</v>
      </c>
    </row>
    <row r="580" spans="1:16" x14ac:dyDescent="0.35">
      <c r="A580" s="47">
        <v>2795</v>
      </c>
      <c r="B580" s="47" t="s">
        <v>900</v>
      </c>
      <c r="C580" s="48">
        <v>45516</v>
      </c>
      <c r="D580" s="48">
        <v>45503</v>
      </c>
      <c r="E580" s="47">
        <v>14</v>
      </c>
      <c r="F580" s="48">
        <v>45529</v>
      </c>
      <c r="G580" s="47" t="s">
        <v>1670</v>
      </c>
      <c r="H580" s="47" t="s">
        <v>1657</v>
      </c>
      <c r="I580" s="47">
        <v>0</v>
      </c>
      <c r="J580" s="47" t="s">
        <v>1642</v>
      </c>
      <c r="K580" s="47" t="s">
        <v>1850</v>
      </c>
      <c r="L580" s="47" t="s">
        <v>1849</v>
      </c>
      <c r="M580" s="47" t="s">
        <v>1599</v>
      </c>
      <c r="N580" s="47" t="s">
        <v>1668</v>
      </c>
      <c r="O580" s="47" t="s">
        <v>1667</v>
      </c>
      <c r="P580" s="47" t="s">
        <v>1652</v>
      </c>
    </row>
    <row r="581" spans="1:16" x14ac:dyDescent="0.35">
      <c r="A581" s="47">
        <v>2805</v>
      </c>
      <c r="B581" s="47" t="s">
        <v>1457</v>
      </c>
      <c r="C581" s="48">
        <v>45597</v>
      </c>
      <c r="D581" s="48">
        <v>45596</v>
      </c>
      <c r="E581" s="47">
        <v>4</v>
      </c>
      <c r="F581" s="48">
        <v>45600</v>
      </c>
      <c r="G581" s="47" t="s">
        <v>1635</v>
      </c>
      <c r="H581" s="47" t="s">
        <v>1634</v>
      </c>
      <c r="I581" s="47">
        <v>0</v>
      </c>
      <c r="J581" s="47" t="s">
        <v>1633</v>
      </c>
      <c r="K581" s="47" t="s">
        <v>1848</v>
      </c>
      <c r="M581" s="47" t="s">
        <v>1599</v>
      </c>
      <c r="N581" s="47" t="s">
        <v>1630</v>
      </c>
    </row>
    <row r="582" spans="1:16" x14ac:dyDescent="0.35">
      <c r="A582" s="47">
        <v>3004</v>
      </c>
      <c r="B582" s="47" t="s">
        <v>914</v>
      </c>
      <c r="C582" s="48">
        <v>45520</v>
      </c>
      <c r="D582" s="48">
        <v>45515</v>
      </c>
      <c r="E582" s="47">
        <v>5</v>
      </c>
      <c r="F582" s="48">
        <v>45524</v>
      </c>
      <c r="G582" s="47" t="s">
        <v>1635</v>
      </c>
      <c r="H582" s="47" t="s">
        <v>1634</v>
      </c>
      <c r="I582" s="47">
        <v>0</v>
      </c>
      <c r="J582" s="47" t="s">
        <v>1633</v>
      </c>
      <c r="K582" s="47" t="s">
        <v>1847</v>
      </c>
      <c r="M582" s="47" t="s">
        <v>1638</v>
      </c>
      <c r="N582" s="47" t="s">
        <v>1630</v>
      </c>
    </row>
    <row r="583" spans="1:16" x14ac:dyDescent="0.35">
      <c r="A583" s="47">
        <v>3007</v>
      </c>
      <c r="B583" s="47" t="s">
        <v>920</v>
      </c>
      <c r="C583" s="48">
        <v>45518</v>
      </c>
      <c r="D583" s="48">
        <v>45506</v>
      </c>
      <c r="E583" s="47">
        <v>14</v>
      </c>
      <c r="F583" s="48">
        <v>45531</v>
      </c>
      <c r="G583" s="47" t="s">
        <v>1670</v>
      </c>
      <c r="H583" s="47" t="s">
        <v>1657</v>
      </c>
      <c r="I583" s="47">
        <v>0</v>
      </c>
      <c r="J583" s="47" t="s">
        <v>1642</v>
      </c>
      <c r="K583" s="47" t="s">
        <v>1844</v>
      </c>
      <c r="L583" s="47" t="s">
        <v>1846</v>
      </c>
      <c r="M583" s="47" t="s">
        <v>1638</v>
      </c>
      <c r="N583" s="47" t="s">
        <v>1668</v>
      </c>
      <c r="O583" s="47" t="s">
        <v>1667</v>
      </c>
      <c r="P583" s="47" t="s">
        <v>1652</v>
      </c>
    </row>
    <row r="584" spans="1:16" x14ac:dyDescent="0.35">
      <c r="A584" s="47">
        <v>3007</v>
      </c>
      <c r="B584" s="47" t="s">
        <v>920</v>
      </c>
      <c r="C584" s="48">
        <v>45490</v>
      </c>
      <c r="D584" s="48">
        <v>45478</v>
      </c>
      <c r="E584" s="47">
        <v>14</v>
      </c>
      <c r="F584" s="48">
        <v>45503</v>
      </c>
      <c r="G584" s="47" t="s">
        <v>1670</v>
      </c>
      <c r="H584" s="47" t="s">
        <v>1657</v>
      </c>
      <c r="I584" s="47">
        <v>0</v>
      </c>
      <c r="J584" s="47" t="s">
        <v>1642</v>
      </c>
      <c r="K584" s="47" t="s">
        <v>1845</v>
      </c>
      <c r="L584" s="47" t="s">
        <v>1840</v>
      </c>
      <c r="M584" s="47" t="s">
        <v>1638</v>
      </c>
      <c r="N584" s="47" t="s">
        <v>1668</v>
      </c>
      <c r="O584" s="47" t="s">
        <v>1667</v>
      </c>
      <c r="P584" s="47" t="s">
        <v>1652</v>
      </c>
    </row>
    <row r="585" spans="1:16" x14ac:dyDescent="0.35">
      <c r="A585" s="47">
        <v>3007</v>
      </c>
      <c r="B585" s="47" t="s">
        <v>920</v>
      </c>
      <c r="C585" s="48">
        <v>45504</v>
      </c>
      <c r="D585" s="48">
        <v>45492</v>
      </c>
      <c r="E585" s="47">
        <v>14</v>
      </c>
      <c r="F585" s="48">
        <v>45517</v>
      </c>
      <c r="G585" s="47" t="s">
        <v>1670</v>
      </c>
      <c r="H585" s="47" t="s">
        <v>1657</v>
      </c>
      <c r="I585" s="47">
        <v>0</v>
      </c>
      <c r="J585" s="47" t="s">
        <v>1642</v>
      </c>
      <c r="K585" s="47" t="s">
        <v>1846</v>
      </c>
      <c r="L585" s="47" t="s">
        <v>1845</v>
      </c>
      <c r="M585" s="47" t="s">
        <v>1638</v>
      </c>
      <c r="N585" s="47" t="s">
        <v>1668</v>
      </c>
      <c r="O585" s="47" t="s">
        <v>1667</v>
      </c>
      <c r="P585" s="47" t="s">
        <v>1652</v>
      </c>
    </row>
    <row r="586" spans="1:16" x14ac:dyDescent="0.35">
      <c r="A586" s="47">
        <v>3007</v>
      </c>
      <c r="B586" s="47" t="s">
        <v>920</v>
      </c>
      <c r="C586" s="48">
        <v>45532</v>
      </c>
      <c r="D586" s="48">
        <v>45520</v>
      </c>
      <c r="E586" s="47">
        <v>14</v>
      </c>
      <c r="F586" s="48">
        <v>45545</v>
      </c>
      <c r="G586" s="47" t="s">
        <v>1670</v>
      </c>
      <c r="H586" s="47" t="s">
        <v>1657</v>
      </c>
      <c r="I586" s="47">
        <v>0</v>
      </c>
      <c r="J586" s="47" t="s">
        <v>1642</v>
      </c>
      <c r="K586" s="47" t="s">
        <v>1843</v>
      </c>
      <c r="L586" s="47" t="s">
        <v>1844</v>
      </c>
      <c r="M586" s="47" t="s">
        <v>1638</v>
      </c>
      <c r="N586" s="47" t="s">
        <v>1668</v>
      </c>
      <c r="O586" s="47" t="s">
        <v>1667</v>
      </c>
      <c r="P586" s="47" t="s">
        <v>1652</v>
      </c>
    </row>
    <row r="587" spans="1:16" x14ac:dyDescent="0.35">
      <c r="A587" s="47">
        <v>3007</v>
      </c>
      <c r="B587" s="47" t="s">
        <v>920</v>
      </c>
      <c r="C587" s="48">
        <v>45546</v>
      </c>
      <c r="D587" s="48">
        <v>45534</v>
      </c>
      <c r="E587" s="47">
        <v>11</v>
      </c>
      <c r="F587" s="48">
        <v>45556</v>
      </c>
      <c r="G587" s="47" t="s">
        <v>1670</v>
      </c>
      <c r="H587" s="47" t="s">
        <v>1657</v>
      </c>
      <c r="I587" s="47">
        <v>0</v>
      </c>
      <c r="J587" s="47" t="s">
        <v>1642</v>
      </c>
      <c r="K587" s="47" t="s">
        <v>1842</v>
      </c>
      <c r="L587" s="47" t="s">
        <v>1843</v>
      </c>
      <c r="M587" s="47" t="s">
        <v>1638</v>
      </c>
      <c r="N587" s="47" t="s">
        <v>1668</v>
      </c>
      <c r="O587" s="47" t="s">
        <v>1667</v>
      </c>
      <c r="P587" s="47" t="s">
        <v>1652</v>
      </c>
    </row>
    <row r="588" spans="1:16" x14ac:dyDescent="0.35">
      <c r="A588" s="47">
        <v>3007</v>
      </c>
      <c r="B588" s="47" t="s">
        <v>920</v>
      </c>
      <c r="C588" s="48">
        <v>45557</v>
      </c>
      <c r="D588" s="48">
        <v>45545</v>
      </c>
      <c r="E588" s="47">
        <v>28</v>
      </c>
      <c r="F588" s="48">
        <v>45584</v>
      </c>
      <c r="G588" s="47" t="s">
        <v>1670</v>
      </c>
      <c r="H588" s="47" t="s">
        <v>1657</v>
      </c>
      <c r="I588" s="47">
        <v>0</v>
      </c>
      <c r="J588" s="47" t="s">
        <v>1642</v>
      </c>
      <c r="K588" s="47" t="s">
        <v>1831</v>
      </c>
      <c r="L588" s="47" t="s">
        <v>1842</v>
      </c>
      <c r="M588" s="47" t="s">
        <v>1638</v>
      </c>
      <c r="N588" s="47" t="s">
        <v>1668</v>
      </c>
      <c r="O588" s="47" t="s">
        <v>1667</v>
      </c>
      <c r="P588" s="47" t="s">
        <v>1652</v>
      </c>
    </row>
    <row r="589" spans="1:16" x14ac:dyDescent="0.35">
      <c r="A589" s="47">
        <v>3007</v>
      </c>
      <c r="B589" s="47" t="s">
        <v>920</v>
      </c>
      <c r="C589" s="48">
        <v>45454</v>
      </c>
      <c r="D589" s="48">
        <v>45442</v>
      </c>
      <c r="E589" s="47">
        <v>8</v>
      </c>
      <c r="F589" s="48">
        <v>45461</v>
      </c>
      <c r="G589" s="47" t="s">
        <v>1670</v>
      </c>
      <c r="H589" s="47" t="s">
        <v>1657</v>
      </c>
      <c r="I589" s="47">
        <v>0</v>
      </c>
      <c r="J589" s="47" t="s">
        <v>1642</v>
      </c>
      <c r="K589" s="47" t="s">
        <v>1841</v>
      </c>
      <c r="L589" s="47" t="s">
        <v>1838</v>
      </c>
      <c r="M589" s="47" t="s">
        <v>1638</v>
      </c>
      <c r="N589" s="47" t="s">
        <v>1668</v>
      </c>
      <c r="O589" s="47" t="s">
        <v>1667</v>
      </c>
      <c r="P589" s="47" t="s">
        <v>1652</v>
      </c>
    </row>
    <row r="590" spans="1:16" x14ac:dyDescent="0.35">
      <c r="A590" s="47">
        <v>3007</v>
      </c>
      <c r="B590" s="47" t="s">
        <v>920</v>
      </c>
      <c r="C590" s="48">
        <v>45462</v>
      </c>
      <c r="D590" s="48">
        <v>45450</v>
      </c>
      <c r="E590" s="47">
        <v>14</v>
      </c>
      <c r="F590" s="48">
        <v>45475</v>
      </c>
      <c r="G590" s="47" t="s">
        <v>1670</v>
      </c>
      <c r="H590" s="47" t="s">
        <v>1657</v>
      </c>
      <c r="I590" s="47">
        <v>0</v>
      </c>
      <c r="J590" s="47" t="s">
        <v>1642</v>
      </c>
      <c r="K590" s="47" t="s">
        <v>1839</v>
      </c>
      <c r="L590" s="47" t="s">
        <v>1841</v>
      </c>
      <c r="M590" s="47" t="s">
        <v>1638</v>
      </c>
      <c r="O590" s="47" t="s">
        <v>1667</v>
      </c>
      <c r="P590" s="47" t="s">
        <v>1652</v>
      </c>
    </row>
    <row r="591" spans="1:16" x14ac:dyDescent="0.35">
      <c r="A591" s="47">
        <v>3007</v>
      </c>
      <c r="B591" s="47" t="s">
        <v>920</v>
      </c>
      <c r="C591" s="48">
        <v>45476</v>
      </c>
      <c r="D591" s="48">
        <v>45464</v>
      </c>
      <c r="E591" s="47">
        <v>14</v>
      </c>
      <c r="F591" s="48">
        <v>45489</v>
      </c>
      <c r="G591" s="47" t="s">
        <v>1670</v>
      </c>
      <c r="H591" s="47" t="s">
        <v>1657</v>
      </c>
      <c r="I591" s="47">
        <v>0</v>
      </c>
      <c r="J591" s="47" t="s">
        <v>1642</v>
      </c>
      <c r="K591" s="47" t="s">
        <v>1840</v>
      </c>
      <c r="L591" s="47" t="s">
        <v>1839</v>
      </c>
      <c r="M591" s="47" t="s">
        <v>1638</v>
      </c>
      <c r="N591" s="47" t="s">
        <v>1668</v>
      </c>
      <c r="O591" s="47" t="s">
        <v>1667</v>
      </c>
      <c r="P591" s="47" t="s">
        <v>1652</v>
      </c>
    </row>
    <row r="592" spans="1:16" x14ac:dyDescent="0.35">
      <c r="A592" s="47">
        <v>3007</v>
      </c>
      <c r="B592" s="47" t="s">
        <v>920</v>
      </c>
      <c r="C592" s="48">
        <v>45440</v>
      </c>
      <c r="D592" s="48">
        <v>45428</v>
      </c>
      <c r="E592" s="47">
        <v>14</v>
      </c>
      <c r="F592" s="48">
        <v>45453</v>
      </c>
      <c r="G592" s="47" t="s">
        <v>1670</v>
      </c>
      <c r="H592" s="47" t="s">
        <v>1657</v>
      </c>
      <c r="I592" s="47">
        <v>0</v>
      </c>
      <c r="J592" s="47" t="s">
        <v>1642</v>
      </c>
      <c r="K592" s="47" t="s">
        <v>1838</v>
      </c>
      <c r="L592" s="47" t="s">
        <v>1837</v>
      </c>
      <c r="M592" s="47" t="s">
        <v>1638</v>
      </c>
      <c r="N592" s="47" t="s">
        <v>1668</v>
      </c>
      <c r="O592" s="47" t="s">
        <v>1667</v>
      </c>
      <c r="P592" s="47" t="s">
        <v>1652</v>
      </c>
    </row>
    <row r="593" spans="1:16" x14ac:dyDescent="0.35">
      <c r="A593" s="47">
        <v>3007</v>
      </c>
      <c r="B593" s="47" t="s">
        <v>920</v>
      </c>
      <c r="C593" s="48">
        <v>45433</v>
      </c>
      <c r="D593" s="48">
        <v>45421</v>
      </c>
      <c r="E593" s="47">
        <v>7</v>
      </c>
      <c r="F593" s="48">
        <v>45439</v>
      </c>
      <c r="G593" s="47" t="s">
        <v>1670</v>
      </c>
      <c r="H593" s="47" t="s">
        <v>1657</v>
      </c>
      <c r="I593" s="47">
        <v>0</v>
      </c>
      <c r="J593" s="47" t="s">
        <v>1642</v>
      </c>
      <c r="K593" s="47" t="s">
        <v>1837</v>
      </c>
      <c r="L593" s="47" t="s">
        <v>1836</v>
      </c>
      <c r="M593" s="47" t="s">
        <v>1638</v>
      </c>
      <c r="N593" s="47" t="s">
        <v>1668</v>
      </c>
      <c r="O593" s="47" t="s">
        <v>1667</v>
      </c>
      <c r="P593" s="47" t="s">
        <v>1652</v>
      </c>
    </row>
    <row r="594" spans="1:16" x14ac:dyDescent="0.35">
      <c r="A594" s="47">
        <v>3007</v>
      </c>
      <c r="B594" s="47" t="s">
        <v>920</v>
      </c>
      <c r="C594" s="48">
        <v>45427</v>
      </c>
      <c r="D594" s="48">
        <v>45415</v>
      </c>
      <c r="E594" s="47">
        <v>6</v>
      </c>
      <c r="F594" s="48">
        <v>45432</v>
      </c>
      <c r="G594" s="47" t="s">
        <v>1670</v>
      </c>
      <c r="H594" s="47" t="s">
        <v>1657</v>
      </c>
      <c r="I594" s="47">
        <v>0</v>
      </c>
      <c r="J594" s="47" t="s">
        <v>1642</v>
      </c>
      <c r="K594" s="47" t="s">
        <v>1836</v>
      </c>
      <c r="L594" s="47" t="s">
        <v>1835</v>
      </c>
      <c r="M594" s="47" t="s">
        <v>1638</v>
      </c>
      <c r="N594" s="47" t="s">
        <v>1668</v>
      </c>
      <c r="O594" s="47" t="s">
        <v>1667</v>
      </c>
      <c r="P594" s="47" t="s">
        <v>1652</v>
      </c>
    </row>
    <row r="595" spans="1:16" x14ac:dyDescent="0.35">
      <c r="A595" s="47">
        <v>3007</v>
      </c>
      <c r="B595" s="47" t="s">
        <v>920</v>
      </c>
      <c r="C595" s="48">
        <v>45413</v>
      </c>
      <c r="D595" s="48">
        <v>45401</v>
      </c>
      <c r="E595" s="47">
        <v>7</v>
      </c>
      <c r="F595" s="48">
        <v>45419</v>
      </c>
      <c r="G595" s="47" t="s">
        <v>1670</v>
      </c>
      <c r="H595" s="47" t="s">
        <v>1657</v>
      </c>
      <c r="I595" s="47">
        <v>0</v>
      </c>
      <c r="J595" s="47" t="s">
        <v>1633</v>
      </c>
      <c r="K595" s="47" t="s">
        <v>1834</v>
      </c>
      <c r="M595" s="47" t="s">
        <v>1638</v>
      </c>
      <c r="N595" s="47" t="s">
        <v>1668</v>
      </c>
      <c r="O595" s="47" t="s">
        <v>1667</v>
      </c>
      <c r="P595" s="47" t="s">
        <v>1652</v>
      </c>
    </row>
    <row r="596" spans="1:16" x14ac:dyDescent="0.35">
      <c r="A596" s="47">
        <v>3007</v>
      </c>
      <c r="B596" s="47" t="s">
        <v>920</v>
      </c>
      <c r="C596" s="48">
        <v>45420</v>
      </c>
      <c r="D596" s="48">
        <v>45408</v>
      </c>
      <c r="E596" s="47">
        <v>7</v>
      </c>
      <c r="F596" s="48">
        <v>45426</v>
      </c>
      <c r="G596" s="47" t="s">
        <v>1670</v>
      </c>
      <c r="H596" s="47" t="s">
        <v>1657</v>
      </c>
      <c r="I596" s="47">
        <v>0</v>
      </c>
      <c r="J596" s="47" t="s">
        <v>1642</v>
      </c>
      <c r="K596" s="47" t="s">
        <v>1835</v>
      </c>
      <c r="L596" s="47" t="s">
        <v>1834</v>
      </c>
      <c r="M596" s="47" t="s">
        <v>1638</v>
      </c>
      <c r="N596" s="47" t="s">
        <v>1668</v>
      </c>
      <c r="O596" s="47" t="s">
        <v>1667</v>
      </c>
      <c r="P596" s="47" t="s">
        <v>1652</v>
      </c>
    </row>
    <row r="597" spans="1:16" x14ac:dyDescent="0.35">
      <c r="A597" s="47">
        <v>3007</v>
      </c>
      <c r="B597" s="47" t="s">
        <v>920</v>
      </c>
      <c r="C597" s="48">
        <v>45613</v>
      </c>
      <c r="D597" s="48">
        <v>45601</v>
      </c>
      <c r="E597" s="47">
        <v>6</v>
      </c>
      <c r="F597" s="48">
        <v>45618</v>
      </c>
      <c r="G597" s="47" t="s">
        <v>1670</v>
      </c>
      <c r="H597" s="47" t="s">
        <v>1657</v>
      </c>
      <c r="I597" s="47">
        <v>0</v>
      </c>
      <c r="J597" s="47" t="s">
        <v>1642</v>
      </c>
      <c r="K597" s="47" t="s">
        <v>1833</v>
      </c>
      <c r="L597" s="47" t="s">
        <v>1832</v>
      </c>
      <c r="M597" s="47" t="s">
        <v>1638</v>
      </c>
      <c r="N597" s="47" t="s">
        <v>1668</v>
      </c>
      <c r="O597" s="47" t="s">
        <v>1667</v>
      </c>
      <c r="P597" s="47" t="s">
        <v>1652</v>
      </c>
    </row>
    <row r="598" spans="1:16" x14ac:dyDescent="0.35">
      <c r="A598" s="47">
        <v>3007</v>
      </c>
      <c r="B598" s="47" t="s">
        <v>920</v>
      </c>
      <c r="C598" s="48">
        <v>45585</v>
      </c>
      <c r="D598" s="48">
        <v>45573</v>
      </c>
      <c r="E598" s="47">
        <v>28</v>
      </c>
      <c r="F598" s="48">
        <v>45612</v>
      </c>
      <c r="G598" s="47" t="s">
        <v>1670</v>
      </c>
      <c r="H598" s="47" t="s">
        <v>1657</v>
      </c>
      <c r="I598" s="47">
        <v>0</v>
      </c>
      <c r="J598" s="47" t="s">
        <v>1642</v>
      </c>
      <c r="K598" s="47" t="s">
        <v>1832</v>
      </c>
      <c r="L598" s="47" t="s">
        <v>1831</v>
      </c>
      <c r="M598" s="47" t="s">
        <v>1638</v>
      </c>
      <c r="N598" s="47" t="s">
        <v>1668</v>
      </c>
      <c r="O598" s="47" t="s">
        <v>1667</v>
      </c>
      <c r="P598" s="47" t="s">
        <v>1652</v>
      </c>
    </row>
    <row r="599" spans="1:16" x14ac:dyDescent="0.35">
      <c r="A599" s="47">
        <v>3019</v>
      </c>
      <c r="B599" s="47" t="s">
        <v>941</v>
      </c>
      <c r="C599" s="48">
        <v>45505</v>
      </c>
      <c r="D599" s="48">
        <v>45504</v>
      </c>
      <c r="E599" s="47">
        <v>84</v>
      </c>
      <c r="F599" s="48">
        <v>45588</v>
      </c>
      <c r="G599" s="47" t="s">
        <v>1648</v>
      </c>
      <c r="H599" s="47" t="s">
        <v>1647</v>
      </c>
      <c r="I599" s="47">
        <v>0</v>
      </c>
      <c r="J599" s="47" t="s">
        <v>1642</v>
      </c>
      <c r="K599" s="47" t="s">
        <v>1830</v>
      </c>
      <c r="M599" s="47" t="s">
        <v>1638</v>
      </c>
      <c r="N599" s="47" t="s">
        <v>1645</v>
      </c>
    </row>
    <row r="600" spans="1:16" x14ac:dyDescent="0.35">
      <c r="A600" s="47">
        <v>3020</v>
      </c>
      <c r="B600" s="47" t="s">
        <v>943</v>
      </c>
      <c r="C600" s="48">
        <v>45342</v>
      </c>
      <c r="D600" s="48">
        <v>45342</v>
      </c>
      <c r="E600" s="47">
        <v>6</v>
      </c>
      <c r="F600" s="48">
        <v>45347</v>
      </c>
      <c r="G600" s="47" t="s">
        <v>1635</v>
      </c>
      <c r="H600" s="47" t="s">
        <v>1634</v>
      </c>
      <c r="I600" s="47">
        <v>0</v>
      </c>
      <c r="J600" s="47" t="s">
        <v>1633</v>
      </c>
      <c r="K600" s="47" t="s">
        <v>1829</v>
      </c>
      <c r="M600" s="47" t="s">
        <v>1638</v>
      </c>
      <c r="N600" s="47" t="s">
        <v>1630</v>
      </c>
    </row>
    <row r="601" spans="1:16" x14ac:dyDescent="0.35">
      <c r="A601" s="47">
        <v>3022</v>
      </c>
      <c r="B601" s="47" t="s">
        <v>947</v>
      </c>
      <c r="C601" s="48">
        <v>45352</v>
      </c>
      <c r="D601" s="48">
        <v>45348</v>
      </c>
      <c r="E601" s="47">
        <v>1</v>
      </c>
      <c r="F601" s="48">
        <v>45352</v>
      </c>
      <c r="G601" s="47" t="s">
        <v>1635</v>
      </c>
      <c r="H601" s="47" t="s">
        <v>1634</v>
      </c>
      <c r="I601" s="47">
        <v>0</v>
      </c>
      <c r="J601" s="47" t="s">
        <v>1642</v>
      </c>
      <c r="K601" s="47" t="s">
        <v>1828</v>
      </c>
      <c r="M601" s="47" t="s">
        <v>1638</v>
      </c>
      <c r="N601" s="47" t="s">
        <v>1630</v>
      </c>
    </row>
    <row r="602" spans="1:16" x14ac:dyDescent="0.35">
      <c r="A602" s="47">
        <v>3110</v>
      </c>
      <c r="B602" s="47" t="s">
        <v>963</v>
      </c>
      <c r="C602" s="48">
        <v>45357</v>
      </c>
      <c r="D602" s="48">
        <v>45351</v>
      </c>
      <c r="E602" s="47">
        <v>28</v>
      </c>
      <c r="F602" s="48">
        <v>45384</v>
      </c>
      <c r="G602" s="47" t="s">
        <v>1635</v>
      </c>
      <c r="H602" s="47" t="s">
        <v>1634</v>
      </c>
      <c r="I602" s="47">
        <v>0</v>
      </c>
      <c r="J602" s="47" t="s">
        <v>1642</v>
      </c>
      <c r="K602" s="47" t="s">
        <v>1824</v>
      </c>
      <c r="L602" s="47" t="s">
        <v>1827</v>
      </c>
      <c r="M602" s="47" t="s">
        <v>1638</v>
      </c>
      <c r="N602" s="47" t="s">
        <v>1630</v>
      </c>
    </row>
    <row r="603" spans="1:16" x14ac:dyDescent="0.35">
      <c r="A603" s="47">
        <v>3110</v>
      </c>
      <c r="B603" s="47" t="s">
        <v>963</v>
      </c>
      <c r="C603" s="48">
        <v>45352</v>
      </c>
      <c r="D603" s="48">
        <v>45346</v>
      </c>
      <c r="E603" s="47">
        <v>2</v>
      </c>
      <c r="F603" s="48">
        <v>45353</v>
      </c>
      <c r="G603" s="47" t="s">
        <v>1635</v>
      </c>
      <c r="H603" s="47" t="s">
        <v>1634</v>
      </c>
      <c r="I603" s="47">
        <v>0</v>
      </c>
      <c r="J603" s="47" t="s">
        <v>1633</v>
      </c>
      <c r="K603" s="47" t="s">
        <v>1826</v>
      </c>
      <c r="M603" s="47" t="s">
        <v>1638</v>
      </c>
      <c r="N603" s="47" t="s">
        <v>1630</v>
      </c>
    </row>
    <row r="604" spans="1:16" x14ac:dyDescent="0.35">
      <c r="A604" s="47">
        <v>3110</v>
      </c>
      <c r="B604" s="47" t="s">
        <v>963</v>
      </c>
      <c r="C604" s="48">
        <v>45354</v>
      </c>
      <c r="D604" s="48">
        <v>45348</v>
      </c>
      <c r="E604" s="47">
        <v>3</v>
      </c>
      <c r="F604" s="48">
        <v>45356</v>
      </c>
      <c r="G604" s="47" t="s">
        <v>1635</v>
      </c>
      <c r="H604" s="47" t="s">
        <v>1634</v>
      </c>
      <c r="I604" s="47">
        <v>0</v>
      </c>
      <c r="J604" s="47" t="s">
        <v>1642</v>
      </c>
      <c r="K604" s="47" t="s">
        <v>1827</v>
      </c>
      <c r="L604" s="47" t="s">
        <v>1826</v>
      </c>
      <c r="M604" s="47" t="s">
        <v>1638</v>
      </c>
      <c r="N604" s="47" t="s">
        <v>1630</v>
      </c>
    </row>
    <row r="605" spans="1:16" x14ac:dyDescent="0.35">
      <c r="A605" s="47">
        <v>3110</v>
      </c>
      <c r="B605" s="47" t="s">
        <v>963</v>
      </c>
      <c r="C605" s="48">
        <v>45385</v>
      </c>
      <c r="D605" s="48">
        <v>45379</v>
      </c>
      <c r="E605" s="47">
        <v>14</v>
      </c>
      <c r="F605" s="48">
        <v>45398</v>
      </c>
      <c r="G605" s="47" t="s">
        <v>1635</v>
      </c>
      <c r="H605" s="47" t="s">
        <v>1634</v>
      </c>
      <c r="I605" s="47">
        <v>0</v>
      </c>
      <c r="J605" s="47" t="s">
        <v>1642</v>
      </c>
      <c r="K605" s="47" t="s">
        <v>1825</v>
      </c>
      <c r="L605" s="47" t="s">
        <v>1824</v>
      </c>
      <c r="M605" s="47" t="s">
        <v>1638</v>
      </c>
      <c r="N605" s="47" t="s">
        <v>1630</v>
      </c>
    </row>
    <row r="606" spans="1:16" x14ac:dyDescent="0.35">
      <c r="A606" s="47">
        <v>3116</v>
      </c>
      <c r="B606" s="47" t="s">
        <v>972</v>
      </c>
      <c r="C606" s="48">
        <v>45414</v>
      </c>
      <c r="D606" s="48">
        <v>45412</v>
      </c>
      <c r="E606" s="47">
        <v>28</v>
      </c>
      <c r="F606" s="48">
        <v>45441</v>
      </c>
      <c r="G606" s="47" t="s">
        <v>1635</v>
      </c>
      <c r="H606" s="47" t="s">
        <v>1634</v>
      </c>
      <c r="I606" s="47">
        <v>0</v>
      </c>
      <c r="J606" s="47" t="s">
        <v>1633</v>
      </c>
      <c r="K606" s="47" t="s">
        <v>1820</v>
      </c>
      <c r="M606" s="47" t="s">
        <v>1638</v>
      </c>
      <c r="N606" s="47" t="s">
        <v>1630</v>
      </c>
    </row>
    <row r="607" spans="1:16" x14ac:dyDescent="0.35">
      <c r="A607" s="47">
        <v>3116</v>
      </c>
      <c r="B607" s="47" t="s">
        <v>972</v>
      </c>
      <c r="C607" s="48">
        <v>45479</v>
      </c>
      <c r="D607" s="48">
        <v>45475</v>
      </c>
      <c r="E607" s="47">
        <v>3</v>
      </c>
      <c r="F607" s="48">
        <v>45481</v>
      </c>
      <c r="G607" s="47" t="s">
        <v>1635</v>
      </c>
      <c r="H607" s="47" t="s">
        <v>1634</v>
      </c>
      <c r="I607" s="47">
        <v>0</v>
      </c>
      <c r="J607" s="47" t="s">
        <v>1642</v>
      </c>
      <c r="K607" s="47" t="s">
        <v>1823</v>
      </c>
      <c r="L607" s="47" t="s">
        <v>1822</v>
      </c>
      <c r="M607" s="47" t="s">
        <v>1638</v>
      </c>
      <c r="N607" s="47" t="s">
        <v>1630</v>
      </c>
    </row>
    <row r="608" spans="1:16" x14ac:dyDescent="0.35">
      <c r="A608" s="47">
        <v>3116</v>
      </c>
      <c r="B608" s="47" t="s">
        <v>972</v>
      </c>
      <c r="C608" s="48">
        <v>45451</v>
      </c>
      <c r="D608" s="48">
        <v>45447</v>
      </c>
      <c r="E608" s="47">
        <v>28</v>
      </c>
      <c r="F608" s="48">
        <v>45478</v>
      </c>
      <c r="G608" s="47" t="s">
        <v>1635</v>
      </c>
      <c r="H608" s="47" t="s">
        <v>1634</v>
      </c>
      <c r="I608" s="47">
        <v>0</v>
      </c>
      <c r="J608" s="47" t="s">
        <v>1642</v>
      </c>
      <c r="K608" s="47" t="s">
        <v>1822</v>
      </c>
      <c r="L608" s="47" t="s">
        <v>1821</v>
      </c>
      <c r="M608" s="47" t="s">
        <v>1638</v>
      </c>
      <c r="N608" s="47" t="s">
        <v>1630</v>
      </c>
    </row>
    <row r="609" spans="1:16" x14ac:dyDescent="0.35">
      <c r="A609" s="47">
        <v>3116</v>
      </c>
      <c r="B609" s="47" t="s">
        <v>972</v>
      </c>
      <c r="C609" s="48">
        <v>45444</v>
      </c>
      <c r="D609" s="48">
        <v>45440</v>
      </c>
      <c r="E609" s="47">
        <v>7</v>
      </c>
      <c r="F609" s="48">
        <v>45450</v>
      </c>
      <c r="G609" s="47" t="s">
        <v>1635</v>
      </c>
      <c r="H609" s="47" t="s">
        <v>1634</v>
      </c>
      <c r="I609" s="47">
        <v>0</v>
      </c>
      <c r="J609" s="47" t="s">
        <v>1642</v>
      </c>
      <c r="K609" s="47" t="s">
        <v>1821</v>
      </c>
      <c r="L609" s="47" t="s">
        <v>1820</v>
      </c>
      <c r="M609" s="47" t="s">
        <v>1638</v>
      </c>
      <c r="N609" s="47" t="s">
        <v>1630</v>
      </c>
    </row>
    <row r="610" spans="1:16" x14ac:dyDescent="0.35">
      <c r="A610" s="47">
        <v>3118</v>
      </c>
      <c r="B610" s="47" t="s">
        <v>976</v>
      </c>
      <c r="C610" s="48">
        <v>45284</v>
      </c>
      <c r="D610" s="48">
        <v>45275</v>
      </c>
      <c r="E610" s="47">
        <v>28</v>
      </c>
      <c r="F610" s="48">
        <v>45311</v>
      </c>
      <c r="G610" s="47" t="s">
        <v>1635</v>
      </c>
      <c r="H610" s="47" t="s">
        <v>1634</v>
      </c>
      <c r="I610" s="47">
        <v>0</v>
      </c>
      <c r="J610" s="47" t="s">
        <v>1642</v>
      </c>
      <c r="K610" s="47" t="s">
        <v>1819</v>
      </c>
      <c r="L610" s="47" t="s">
        <v>1818</v>
      </c>
      <c r="M610" s="47" t="s">
        <v>1638</v>
      </c>
      <c r="N610" s="47" t="s">
        <v>1630</v>
      </c>
    </row>
    <row r="611" spans="1:16" x14ac:dyDescent="0.35">
      <c r="A611" s="47">
        <v>3125</v>
      </c>
      <c r="B611" s="47" t="s">
        <v>984</v>
      </c>
      <c r="C611" s="48">
        <v>45367</v>
      </c>
      <c r="D611" s="48">
        <v>45363</v>
      </c>
      <c r="E611" s="47">
        <v>5</v>
      </c>
      <c r="F611" s="48">
        <v>45371</v>
      </c>
      <c r="G611" s="47" t="s">
        <v>1635</v>
      </c>
      <c r="H611" s="47" t="s">
        <v>1634</v>
      </c>
      <c r="I611" s="47">
        <v>0</v>
      </c>
      <c r="J611" s="47" t="s">
        <v>1633</v>
      </c>
      <c r="K611" s="47" t="s">
        <v>1817</v>
      </c>
      <c r="M611" s="47" t="s">
        <v>1638</v>
      </c>
      <c r="N611" s="47" t="s">
        <v>1630</v>
      </c>
    </row>
    <row r="612" spans="1:16" x14ac:dyDescent="0.35">
      <c r="A612" s="47">
        <v>3130</v>
      </c>
      <c r="B612" s="47" t="s">
        <v>992</v>
      </c>
      <c r="C612" s="48">
        <v>45612</v>
      </c>
      <c r="D612" s="48">
        <v>45605</v>
      </c>
      <c r="E612" s="47">
        <v>3</v>
      </c>
      <c r="F612" s="48">
        <v>45614</v>
      </c>
      <c r="G612" s="47" t="s">
        <v>1635</v>
      </c>
      <c r="H612" s="47" t="s">
        <v>1634</v>
      </c>
      <c r="I612" s="47">
        <v>0</v>
      </c>
      <c r="J612" s="47" t="s">
        <v>1633</v>
      </c>
      <c r="K612" s="47" t="s">
        <v>1816</v>
      </c>
      <c r="M612" s="47" t="s">
        <v>1638</v>
      </c>
      <c r="N612" s="47" t="s">
        <v>1630</v>
      </c>
    </row>
    <row r="613" spans="1:16" x14ac:dyDescent="0.35">
      <c r="A613" s="47">
        <v>3133</v>
      </c>
      <c r="B613" s="47" t="s">
        <v>997</v>
      </c>
      <c r="C613" s="48">
        <v>45609</v>
      </c>
      <c r="D613" s="48">
        <v>45608</v>
      </c>
      <c r="E613" s="47">
        <v>14</v>
      </c>
      <c r="F613" s="48">
        <v>45622</v>
      </c>
      <c r="G613" s="47" t="s">
        <v>1635</v>
      </c>
      <c r="H613" s="47" t="s">
        <v>1634</v>
      </c>
      <c r="I613" s="47">
        <v>0</v>
      </c>
      <c r="J613" s="47" t="s">
        <v>1642</v>
      </c>
      <c r="K613" s="47" t="s">
        <v>1814</v>
      </c>
      <c r="L613" s="47" t="s">
        <v>1815</v>
      </c>
      <c r="M613" s="47" t="s">
        <v>1638</v>
      </c>
      <c r="N613" s="47" t="s">
        <v>1630</v>
      </c>
    </row>
    <row r="614" spans="1:16" x14ac:dyDescent="0.35">
      <c r="A614" s="47">
        <v>3133</v>
      </c>
      <c r="B614" s="47" t="s">
        <v>997</v>
      </c>
      <c r="C614" s="48">
        <v>45603</v>
      </c>
      <c r="D614" s="48">
        <v>45602</v>
      </c>
      <c r="E614" s="47">
        <v>6</v>
      </c>
      <c r="F614" s="48">
        <v>45608</v>
      </c>
      <c r="G614" s="47" t="s">
        <v>1635</v>
      </c>
      <c r="H614" s="47" t="s">
        <v>1634</v>
      </c>
      <c r="I614" s="47">
        <v>0</v>
      </c>
      <c r="J614" s="47" t="s">
        <v>1642</v>
      </c>
      <c r="K614" s="47" t="s">
        <v>1815</v>
      </c>
      <c r="L614" s="47" t="s">
        <v>1813</v>
      </c>
      <c r="M614" s="47" t="s">
        <v>1638</v>
      </c>
      <c r="N614" s="47" t="s">
        <v>1630</v>
      </c>
    </row>
    <row r="615" spans="1:16" x14ac:dyDescent="0.35">
      <c r="A615" s="47">
        <v>3133</v>
      </c>
      <c r="B615" s="47" t="s">
        <v>997</v>
      </c>
      <c r="C615" s="48">
        <v>45627</v>
      </c>
      <c r="D615" s="48">
        <v>45622</v>
      </c>
      <c r="E615" s="47">
        <v>21</v>
      </c>
      <c r="F615" s="48">
        <v>45647</v>
      </c>
      <c r="G615" s="47" t="s">
        <v>1635</v>
      </c>
      <c r="H615" s="47" t="s">
        <v>1634</v>
      </c>
      <c r="I615" s="47">
        <v>0</v>
      </c>
      <c r="J615" s="47" t="s">
        <v>1642</v>
      </c>
      <c r="K615" s="47" t="s">
        <v>1809</v>
      </c>
      <c r="L615" s="47" t="s">
        <v>1814</v>
      </c>
      <c r="M615" s="47" t="s">
        <v>1638</v>
      </c>
      <c r="N615" s="47" t="s">
        <v>1630</v>
      </c>
    </row>
    <row r="616" spans="1:16" x14ac:dyDescent="0.35">
      <c r="A616" s="47">
        <v>3133</v>
      </c>
      <c r="B616" s="47" t="s">
        <v>997</v>
      </c>
      <c r="C616" s="48">
        <v>45581</v>
      </c>
      <c r="D616" s="48">
        <v>45580</v>
      </c>
      <c r="E616" s="47">
        <v>3</v>
      </c>
      <c r="F616" s="48">
        <v>45583</v>
      </c>
      <c r="G616" s="47" t="s">
        <v>1635</v>
      </c>
      <c r="H616" s="47" t="s">
        <v>1634</v>
      </c>
      <c r="I616" s="47">
        <v>0</v>
      </c>
      <c r="J616" s="47" t="s">
        <v>1633</v>
      </c>
      <c r="K616" s="47" t="s">
        <v>1812</v>
      </c>
      <c r="M616" s="47" t="s">
        <v>1638</v>
      </c>
      <c r="N616" s="47" t="s">
        <v>1630</v>
      </c>
    </row>
    <row r="617" spans="1:16" x14ac:dyDescent="0.35">
      <c r="A617" s="47">
        <v>3133</v>
      </c>
      <c r="B617" s="47" t="s">
        <v>997</v>
      </c>
      <c r="C617" s="48">
        <v>45596</v>
      </c>
      <c r="D617" s="48">
        <v>45595</v>
      </c>
      <c r="E617" s="47">
        <v>7</v>
      </c>
      <c r="F617" s="48">
        <v>45602</v>
      </c>
      <c r="G617" s="47" t="s">
        <v>1635</v>
      </c>
      <c r="H617" s="47" t="s">
        <v>1634</v>
      </c>
      <c r="I617" s="47">
        <v>0</v>
      </c>
      <c r="J617" s="47" t="s">
        <v>1642</v>
      </c>
      <c r="K617" s="47" t="s">
        <v>1813</v>
      </c>
      <c r="L617" s="47" t="s">
        <v>1811</v>
      </c>
      <c r="M617" s="47" t="s">
        <v>1638</v>
      </c>
      <c r="N617" s="47" t="s">
        <v>1630</v>
      </c>
    </row>
    <row r="618" spans="1:16" x14ac:dyDescent="0.35">
      <c r="A618" s="47">
        <v>3133</v>
      </c>
      <c r="B618" s="47" t="s">
        <v>997</v>
      </c>
      <c r="C618" s="48">
        <v>45584</v>
      </c>
      <c r="D618" s="48">
        <v>45583</v>
      </c>
      <c r="E618" s="47">
        <v>5</v>
      </c>
      <c r="F618" s="48">
        <v>45588</v>
      </c>
      <c r="G618" s="47" t="s">
        <v>1635</v>
      </c>
      <c r="H618" s="47" t="s">
        <v>1634</v>
      </c>
      <c r="I618" s="47">
        <v>0</v>
      </c>
      <c r="J618" s="47" t="s">
        <v>1642</v>
      </c>
      <c r="K618" s="47" t="s">
        <v>1810</v>
      </c>
      <c r="L618" s="47" t="s">
        <v>1812</v>
      </c>
      <c r="M618" s="47" t="s">
        <v>1638</v>
      </c>
      <c r="N618" s="47" t="s">
        <v>1630</v>
      </c>
    </row>
    <row r="619" spans="1:16" x14ac:dyDescent="0.35">
      <c r="A619" s="47">
        <v>3133</v>
      </c>
      <c r="B619" s="47" t="s">
        <v>997</v>
      </c>
      <c r="C619" s="48">
        <v>45589</v>
      </c>
      <c r="D619" s="48">
        <v>45588</v>
      </c>
      <c r="E619" s="47">
        <v>7</v>
      </c>
      <c r="F619" s="48">
        <v>45595</v>
      </c>
      <c r="G619" s="47" t="s">
        <v>1635</v>
      </c>
      <c r="H619" s="47" t="s">
        <v>1634</v>
      </c>
      <c r="I619" s="47">
        <v>0</v>
      </c>
      <c r="J619" s="47" t="s">
        <v>1642</v>
      </c>
      <c r="K619" s="47" t="s">
        <v>1811</v>
      </c>
      <c r="L619" s="47" t="s">
        <v>1810</v>
      </c>
      <c r="M619" s="47" t="s">
        <v>1638</v>
      </c>
      <c r="N619" s="47" t="s">
        <v>1630</v>
      </c>
    </row>
    <row r="620" spans="1:16" x14ac:dyDescent="0.35">
      <c r="A620" s="47">
        <v>3133</v>
      </c>
      <c r="B620" s="47" t="s">
        <v>997</v>
      </c>
      <c r="C620" s="48">
        <v>45648</v>
      </c>
      <c r="D620" s="48">
        <v>45643</v>
      </c>
      <c r="E620" s="47">
        <v>6</v>
      </c>
      <c r="F620" s="48">
        <v>45653</v>
      </c>
      <c r="G620" s="47" t="s">
        <v>1635</v>
      </c>
      <c r="H620" s="47" t="s">
        <v>1634</v>
      </c>
      <c r="I620" s="47">
        <v>0</v>
      </c>
      <c r="J620" s="47" t="s">
        <v>1642</v>
      </c>
      <c r="K620" s="47" t="s">
        <v>1807</v>
      </c>
      <c r="L620" s="47" t="s">
        <v>1809</v>
      </c>
      <c r="M620" s="47" t="s">
        <v>1638</v>
      </c>
      <c r="N620" s="47" t="s">
        <v>1630</v>
      </c>
    </row>
    <row r="621" spans="1:16" x14ac:dyDescent="0.35">
      <c r="A621" s="47">
        <v>3133</v>
      </c>
      <c r="B621" s="47" t="s">
        <v>997</v>
      </c>
      <c r="C621" s="48">
        <v>45654</v>
      </c>
      <c r="D621" s="48">
        <v>45649</v>
      </c>
      <c r="E621" s="47">
        <v>14</v>
      </c>
      <c r="F621" s="48">
        <v>45667</v>
      </c>
      <c r="G621" s="47" t="s">
        <v>1635</v>
      </c>
      <c r="H621" s="47" t="s">
        <v>1634</v>
      </c>
      <c r="I621" s="47">
        <v>0</v>
      </c>
      <c r="J621" s="47" t="s">
        <v>1642</v>
      </c>
      <c r="K621" s="47" t="s">
        <v>1808</v>
      </c>
      <c r="L621" s="47" t="s">
        <v>1807</v>
      </c>
      <c r="M621" s="47" t="s">
        <v>1638</v>
      </c>
      <c r="N621" s="47" t="s">
        <v>1630</v>
      </c>
    </row>
    <row r="622" spans="1:16" x14ac:dyDescent="0.35">
      <c r="A622" s="47">
        <v>3136</v>
      </c>
      <c r="B622" s="47" t="s">
        <v>1001</v>
      </c>
      <c r="C622" s="48">
        <v>45276</v>
      </c>
      <c r="D622" s="48">
        <v>45266</v>
      </c>
      <c r="E622" s="47">
        <v>28</v>
      </c>
      <c r="F622" s="48">
        <v>45303</v>
      </c>
      <c r="G622" s="47" t="s">
        <v>1670</v>
      </c>
      <c r="H622" s="47" t="s">
        <v>1657</v>
      </c>
      <c r="I622" s="47">
        <v>0</v>
      </c>
      <c r="J622" s="47" t="s">
        <v>1642</v>
      </c>
      <c r="K622" s="47" t="s">
        <v>1804</v>
      </c>
      <c r="L622" s="47" t="s">
        <v>1806</v>
      </c>
      <c r="M622" s="47" t="s">
        <v>1638</v>
      </c>
      <c r="N622" s="47" t="s">
        <v>1668</v>
      </c>
      <c r="O622" s="47" t="s">
        <v>1667</v>
      </c>
      <c r="P622" s="47" t="s">
        <v>1652</v>
      </c>
    </row>
    <row r="623" spans="1:16" x14ac:dyDescent="0.35">
      <c r="A623" s="47">
        <v>3136</v>
      </c>
      <c r="B623" s="47" t="s">
        <v>1001</v>
      </c>
      <c r="C623" s="48">
        <v>45318</v>
      </c>
      <c r="D623" s="48">
        <v>45308</v>
      </c>
      <c r="E623" s="47">
        <v>8</v>
      </c>
      <c r="F623" s="48">
        <v>45325</v>
      </c>
      <c r="G623" s="47" t="s">
        <v>1670</v>
      </c>
      <c r="H623" s="47" t="s">
        <v>1657</v>
      </c>
      <c r="I623" s="47">
        <v>0</v>
      </c>
      <c r="J623" s="47" t="s">
        <v>1642</v>
      </c>
      <c r="K623" s="47" t="s">
        <v>1802</v>
      </c>
      <c r="L623" s="47" t="s">
        <v>1805</v>
      </c>
      <c r="M623" s="47" t="s">
        <v>1638</v>
      </c>
      <c r="N623" s="47" t="s">
        <v>1668</v>
      </c>
      <c r="O623" s="47" t="s">
        <v>1667</v>
      </c>
      <c r="P623" s="47" t="s">
        <v>1652</v>
      </c>
    </row>
    <row r="624" spans="1:16" x14ac:dyDescent="0.35">
      <c r="A624" s="47">
        <v>3136</v>
      </c>
      <c r="B624" s="47" t="s">
        <v>1001</v>
      </c>
      <c r="C624" s="48">
        <v>45304</v>
      </c>
      <c r="D624" s="48">
        <v>45294</v>
      </c>
      <c r="E624" s="47">
        <v>14</v>
      </c>
      <c r="F624" s="48">
        <v>45317</v>
      </c>
      <c r="G624" s="47" t="s">
        <v>1670</v>
      </c>
      <c r="H624" s="47" t="s">
        <v>1657</v>
      </c>
      <c r="I624" s="47">
        <v>0</v>
      </c>
      <c r="J624" s="47" t="s">
        <v>1642</v>
      </c>
      <c r="K624" s="47" t="s">
        <v>1805</v>
      </c>
      <c r="L624" s="47" t="s">
        <v>1804</v>
      </c>
      <c r="M624" s="47" t="s">
        <v>1638</v>
      </c>
      <c r="N624" s="47" t="s">
        <v>1668</v>
      </c>
      <c r="O624" s="47" t="s">
        <v>1667</v>
      </c>
      <c r="P624" s="47" t="s">
        <v>1652</v>
      </c>
    </row>
    <row r="625" spans="1:16" x14ac:dyDescent="0.35">
      <c r="A625" s="47">
        <v>3136</v>
      </c>
      <c r="B625" s="47" t="s">
        <v>1001</v>
      </c>
      <c r="C625" s="48">
        <v>45326</v>
      </c>
      <c r="D625" s="48">
        <v>45316</v>
      </c>
      <c r="E625" s="47">
        <v>28</v>
      </c>
      <c r="F625" s="48">
        <v>45353</v>
      </c>
      <c r="G625" s="47" t="s">
        <v>1670</v>
      </c>
      <c r="H625" s="47" t="s">
        <v>1657</v>
      </c>
      <c r="I625" s="47">
        <v>0</v>
      </c>
      <c r="J625" s="47" t="s">
        <v>1642</v>
      </c>
      <c r="K625" s="47" t="s">
        <v>1803</v>
      </c>
      <c r="L625" s="47" t="s">
        <v>1802</v>
      </c>
      <c r="M625" s="47" t="s">
        <v>1638</v>
      </c>
      <c r="N625" s="47" t="s">
        <v>1668</v>
      </c>
      <c r="O625" s="47" t="s">
        <v>1667</v>
      </c>
      <c r="P625" s="47" t="s">
        <v>1652</v>
      </c>
    </row>
    <row r="626" spans="1:16" x14ac:dyDescent="0.35">
      <c r="A626" s="47">
        <v>3140</v>
      </c>
      <c r="B626" s="47" t="s">
        <v>1005</v>
      </c>
      <c r="C626" s="48">
        <v>45330</v>
      </c>
      <c r="D626" s="48">
        <v>45330</v>
      </c>
      <c r="E626" s="47">
        <v>3</v>
      </c>
      <c r="F626" s="48">
        <v>45332</v>
      </c>
      <c r="G626" s="47" t="s">
        <v>1635</v>
      </c>
      <c r="H626" s="47" t="s">
        <v>1634</v>
      </c>
      <c r="I626" s="47">
        <v>0</v>
      </c>
      <c r="J626" s="47" t="s">
        <v>1633</v>
      </c>
      <c r="K626" s="47" t="s">
        <v>1801</v>
      </c>
      <c r="M626" s="47" t="s">
        <v>1638</v>
      </c>
      <c r="N626" s="47" t="s">
        <v>1630</v>
      </c>
    </row>
    <row r="627" spans="1:16" x14ac:dyDescent="0.35">
      <c r="A627" s="47">
        <v>3153</v>
      </c>
      <c r="B627" s="47" t="s">
        <v>1015</v>
      </c>
      <c r="C627" s="48">
        <v>45301</v>
      </c>
      <c r="D627" s="48">
        <v>45295</v>
      </c>
      <c r="E627" s="47">
        <v>6</v>
      </c>
      <c r="F627" s="48">
        <v>45306</v>
      </c>
      <c r="G627" s="47" t="s">
        <v>1658</v>
      </c>
      <c r="H627" s="47" t="s">
        <v>1657</v>
      </c>
      <c r="I627" s="47">
        <v>0</v>
      </c>
      <c r="J627" s="47" t="s">
        <v>1642</v>
      </c>
      <c r="K627" s="47" t="s">
        <v>1800</v>
      </c>
      <c r="L627" s="47" t="s">
        <v>1798</v>
      </c>
      <c r="M627" s="47" t="s">
        <v>1638</v>
      </c>
      <c r="N627" s="47" t="s">
        <v>1654</v>
      </c>
      <c r="O627" s="47" t="s">
        <v>1653</v>
      </c>
      <c r="P627" s="47" t="s">
        <v>1652</v>
      </c>
    </row>
    <row r="628" spans="1:16" x14ac:dyDescent="0.35">
      <c r="A628" s="47">
        <v>3153</v>
      </c>
      <c r="B628" s="47" t="s">
        <v>1015</v>
      </c>
      <c r="C628" s="48">
        <v>45279</v>
      </c>
      <c r="D628" s="48">
        <v>45273</v>
      </c>
      <c r="E628" s="47">
        <v>14</v>
      </c>
      <c r="F628" s="48">
        <v>45292</v>
      </c>
      <c r="G628" s="47" t="s">
        <v>1658</v>
      </c>
      <c r="H628" s="47" t="s">
        <v>1657</v>
      </c>
      <c r="I628" s="47">
        <v>0</v>
      </c>
      <c r="J628" s="47" t="s">
        <v>1642</v>
      </c>
      <c r="K628" s="47" t="s">
        <v>1797</v>
      </c>
      <c r="L628" s="47" t="s">
        <v>1799</v>
      </c>
      <c r="M628" s="47" t="s">
        <v>1638</v>
      </c>
      <c r="N628" s="47" t="s">
        <v>1654</v>
      </c>
      <c r="O628" s="47" t="s">
        <v>1653</v>
      </c>
      <c r="P628" s="47" t="s">
        <v>1652</v>
      </c>
    </row>
    <row r="629" spans="1:16" x14ac:dyDescent="0.35">
      <c r="A629" s="47">
        <v>3153</v>
      </c>
      <c r="B629" s="47" t="s">
        <v>1015</v>
      </c>
      <c r="C629" s="48">
        <v>45293</v>
      </c>
      <c r="D629" s="48">
        <v>45287</v>
      </c>
      <c r="E629" s="47">
        <v>8</v>
      </c>
      <c r="F629" s="48">
        <v>45300</v>
      </c>
      <c r="G629" s="47" t="s">
        <v>1658</v>
      </c>
      <c r="H629" s="47" t="s">
        <v>1657</v>
      </c>
      <c r="I629" s="47">
        <v>0</v>
      </c>
      <c r="J629" s="47" t="s">
        <v>1642</v>
      </c>
      <c r="K629" s="47" t="s">
        <v>1798</v>
      </c>
      <c r="L629" s="47" t="s">
        <v>1797</v>
      </c>
      <c r="M629" s="47" t="s">
        <v>1638</v>
      </c>
      <c r="N629" s="47" t="s">
        <v>1654</v>
      </c>
      <c r="O629" s="47" t="s">
        <v>1653</v>
      </c>
      <c r="P629" s="47" t="s">
        <v>1652</v>
      </c>
    </row>
    <row r="630" spans="1:16" x14ac:dyDescent="0.35">
      <c r="A630" s="47">
        <v>3162</v>
      </c>
      <c r="B630" s="47" t="s">
        <v>1023</v>
      </c>
      <c r="C630" s="48">
        <v>45353</v>
      </c>
      <c r="D630" s="48">
        <v>45352</v>
      </c>
      <c r="E630" s="47">
        <v>6</v>
      </c>
      <c r="F630" s="48">
        <v>45358</v>
      </c>
      <c r="G630" s="47" t="s">
        <v>1635</v>
      </c>
      <c r="H630" s="47" t="s">
        <v>1634</v>
      </c>
      <c r="I630" s="47">
        <v>0</v>
      </c>
      <c r="J630" s="47" t="s">
        <v>1642</v>
      </c>
      <c r="K630" s="47" t="s">
        <v>1796</v>
      </c>
      <c r="L630" s="47" t="s">
        <v>1795</v>
      </c>
      <c r="M630" s="47" t="s">
        <v>1638</v>
      </c>
      <c r="N630" s="47" t="s">
        <v>1630</v>
      </c>
    </row>
    <row r="631" spans="1:16" x14ac:dyDescent="0.35">
      <c r="A631" s="47">
        <v>3162</v>
      </c>
      <c r="B631" s="47" t="s">
        <v>1023</v>
      </c>
      <c r="C631" s="48">
        <v>45352</v>
      </c>
      <c r="D631" s="48">
        <v>45351</v>
      </c>
      <c r="E631" s="47">
        <v>1</v>
      </c>
      <c r="F631" s="48">
        <v>45352</v>
      </c>
      <c r="G631" s="47" t="s">
        <v>1635</v>
      </c>
      <c r="H631" s="47" t="s">
        <v>1634</v>
      </c>
      <c r="I631" s="47">
        <v>0</v>
      </c>
      <c r="J631" s="47" t="s">
        <v>1633</v>
      </c>
      <c r="K631" s="47" t="s">
        <v>1795</v>
      </c>
      <c r="M631" s="47" t="s">
        <v>1638</v>
      </c>
      <c r="N631" s="47" t="s">
        <v>1630</v>
      </c>
    </row>
    <row r="632" spans="1:16" x14ac:dyDescent="0.35">
      <c r="A632" s="47">
        <v>3171</v>
      </c>
      <c r="B632" s="47" t="s">
        <v>1031</v>
      </c>
      <c r="C632" s="48">
        <v>45352</v>
      </c>
      <c r="D632" s="48">
        <v>45345</v>
      </c>
      <c r="E632" s="47">
        <v>2</v>
      </c>
      <c r="F632" s="48">
        <v>45353</v>
      </c>
      <c r="G632" s="47" t="s">
        <v>1635</v>
      </c>
      <c r="H632" s="47" t="s">
        <v>1634</v>
      </c>
      <c r="I632" s="47">
        <v>0</v>
      </c>
      <c r="J632" s="47" t="s">
        <v>1633</v>
      </c>
      <c r="K632" s="47" t="s">
        <v>1794</v>
      </c>
      <c r="M632" s="47" t="s">
        <v>1638</v>
      </c>
      <c r="N632" s="47" t="s">
        <v>1630</v>
      </c>
    </row>
    <row r="633" spans="1:16" x14ac:dyDescent="0.35">
      <c r="A633" s="47">
        <v>3171</v>
      </c>
      <c r="B633" s="47" t="s">
        <v>1031</v>
      </c>
      <c r="C633" s="48">
        <v>45597</v>
      </c>
      <c r="D633" s="48">
        <v>45594</v>
      </c>
      <c r="E633" s="47">
        <v>3</v>
      </c>
      <c r="F633" s="48">
        <v>45599</v>
      </c>
      <c r="G633" s="47" t="s">
        <v>1635</v>
      </c>
      <c r="H633" s="47" t="s">
        <v>1634</v>
      </c>
      <c r="I633" s="47">
        <v>0</v>
      </c>
      <c r="J633" s="47" t="s">
        <v>1633</v>
      </c>
      <c r="K633" s="47" t="s">
        <v>1793</v>
      </c>
      <c r="M633" s="47" t="s">
        <v>1638</v>
      </c>
      <c r="N633" s="47" t="s">
        <v>1630</v>
      </c>
    </row>
    <row r="634" spans="1:16" x14ac:dyDescent="0.35">
      <c r="A634" s="47">
        <v>3177</v>
      </c>
      <c r="B634" s="47" t="s">
        <v>1036</v>
      </c>
      <c r="C634" s="48">
        <v>45597</v>
      </c>
      <c r="D634" s="48">
        <v>45592</v>
      </c>
      <c r="E634" s="47">
        <v>5</v>
      </c>
      <c r="F634" s="48">
        <v>45601</v>
      </c>
      <c r="G634" s="47" t="s">
        <v>1635</v>
      </c>
      <c r="H634" s="47" t="s">
        <v>1634</v>
      </c>
      <c r="I634" s="47">
        <v>0</v>
      </c>
      <c r="J634" s="47" t="s">
        <v>1633</v>
      </c>
      <c r="K634" s="47" t="s">
        <v>1792</v>
      </c>
      <c r="M634" s="47" t="s">
        <v>1638</v>
      </c>
      <c r="N634" s="47" t="s">
        <v>1630</v>
      </c>
    </row>
    <row r="635" spans="1:16" x14ac:dyDescent="0.35">
      <c r="A635" s="47">
        <v>3177</v>
      </c>
      <c r="B635" s="47" t="s">
        <v>1036</v>
      </c>
      <c r="C635" s="48">
        <v>45505</v>
      </c>
      <c r="D635" s="48">
        <v>45502</v>
      </c>
      <c r="E635" s="47">
        <v>3</v>
      </c>
      <c r="F635" s="48">
        <v>45507</v>
      </c>
      <c r="G635" s="47" t="s">
        <v>1635</v>
      </c>
      <c r="H635" s="47" t="s">
        <v>1634</v>
      </c>
      <c r="I635" s="47">
        <v>0</v>
      </c>
      <c r="J635" s="47" t="s">
        <v>1633</v>
      </c>
      <c r="K635" s="47" t="s">
        <v>1791</v>
      </c>
      <c r="M635" s="47" t="s">
        <v>1638</v>
      </c>
      <c r="N635" s="47" t="s">
        <v>1630</v>
      </c>
    </row>
    <row r="636" spans="1:16" x14ac:dyDescent="0.35">
      <c r="A636" s="47">
        <v>3177</v>
      </c>
      <c r="B636" s="47" t="s">
        <v>1036</v>
      </c>
      <c r="C636" s="48">
        <v>45508</v>
      </c>
      <c r="D636" s="48">
        <v>45505</v>
      </c>
      <c r="E636" s="47">
        <v>7</v>
      </c>
      <c r="F636" s="48">
        <v>45514</v>
      </c>
      <c r="G636" s="47" t="s">
        <v>1635</v>
      </c>
      <c r="H636" s="47" t="s">
        <v>1634</v>
      </c>
      <c r="I636" s="47">
        <v>0</v>
      </c>
      <c r="J636" s="47" t="s">
        <v>1642</v>
      </c>
      <c r="K636" s="47" t="s">
        <v>1790</v>
      </c>
      <c r="L636" s="47" t="s">
        <v>1791</v>
      </c>
      <c r="M636" s="47" t="s">
        <v>1638</v>
      </c>
      <c r="N636" s="47" t="s">
        <v>1630</v>
      </c>
    </row>
    <row r="637" spans="1:16" x14ac:dyDescent="0.35">
      <c r="A637" s="47">
        <v>3177</v>
      </c>
      <c r="B637" s="47" t="s">
        <v>1036</v>
      </c>
      <c r="C637" s="48">
        <v>45515</v>
      </c>
      <c r="D637" s="48">
        <v>45512</v>
      </c>
      <c r="E637" s="47">
        <v>14</v>
      </c>
      <c r="F637" s="48">
        <v>45528</v>
      </c>
      <c r="G637" s="47" t="s">
        <v>1635</v>
      </c>
      <c r="H637" s="47" t="s">
        <v>1634</v>
      </c>
      <c r="I637" s="47">
        <v>0</v>
      </c>
      <c r="J637" s="47" t="s">
        <v>1642</v>
      </c>
      <c r="K637" s="47" t="s">
        <v>1787</v>
      </c>
      <c r="L637" s="47" t="s">
        <v>1790</v>
      </c>
      <c r="M637" s="47" t="s">
        <v>1638</v>
      </c>
      <c r="N637" s="47" t="s">
        <v>1630</v>
      </c>
    </row>
    <row r="638" spans="1:16" x14ac:dyDescent="0.35">
      <c r="A638" s="47">
        <v>3177</v>
      </c>
      <c r="B638" s="47" t="s">
        <v>1036</v>
      </c>
      <c r="C638" s="48">
        <v>45543</v>
      </c>
      <c r="D638" s="48">
        <v>45540</v>
      </c>
      <c r="E638" s="47">
        <v>14</v>
      </c>
      <c r="F638" s="48">
        <v>45556</v>
      </c>
      <c r="G638" s="47" t="s">
        <v>1635</v>
      </c>
      <c r="H638" s="47" t="s">
        <v>1634</v>
      </c>
      <c r="I638" s="47">
        <v>0</v>
      </c>
      <c r="J638" s="47" t="s">
        <v>1642</v>
      </c>
      <c r="K638" s="47" t="s">
        <v>1789</v>
      </c>
      <c r="L638" s="47" t="s">
        <v>1788</v>
      </c>
      <c r="M638" s="47" t="s">
        <v>1638</v>
      </c>
      <c r="N638" s="47" t="s">
        <v>1630</v>
      </c>
    </row>
    <row r="639" spans="1:16" x14ac:dyDescent="0.35">
      <c r="A639" s="47">
        <v>3177</v>
      </c>
      <c r="B639" s="47" t="s">
        <v>1036</v>
      </c>
      <c r="C639" s="48">
        <v>45529</v>
      </c>
      <c r="D639" s="48">
        <v>45526</v>
      </c>
      <c r="E639" s="47">
        <v>14</v>
      </c>
      <c r="F639" s="48">
        <v>45542</v>
      </c>
      <c r="G639" s="47" t="s">
        <v>1635</v>
      </c>
      <c r="H639" s="47" t="s">
        <v>1634</v>
      </c>
      <c r="I639" s="47">
        <v>0</v>
      </c>
      <c r="J639" s="47" t="s">
        <v>1642</v>
      </c>
      <c r="K639" s="47" t="s">
        <v>1788</v>
      </c>
      <c r="L639" s="47" t="s">
        <v>1787</v>
      </c>
      <c r="M639" s="47" t="s">
        <v>1638</v>
      </c>
      <c r="N639" s="47" t="s">
        <v>1630</v>
      </c>
    </row>
    <row r="640" spans="1:16" x14ac:dyDescent="0.35">
      <c r="A640" s="47">
        <v>3181</v>
      </c>
      <c r="B640" s="47" t="s">
        <v>1042</v>
      </c>
      <c r="C640" s="48">
        <v>45618</v>
      </c>
      <c r="D640" s="48">
        <v>45617</v>
      </c>
      <c r="E640" s="47">
        <v>28</v>
      </c>
      <c r="F640" s="48">
        <v>45645</v>
      </c>
      <c r="G640" s="47" t="s">
        <v>1670</v>
      </c>
      <c r="H640" s="47" t="s">
        <v>1657</v>
      </c>
      <c r="I640" s="47">
        <v>0</v>
      </c>
      <c r="J640" s="47" t="s">
        <v>1642</v>
      </c>
      <c r="K640" s="47" t="s">
        <v>1782</v>
      </c>
      <c r="L640" s="47" t="s">
        <v>1785</v>
      </c>
      <c r="M640" s="47" t="s">
        <v>1599</v>
      </c>
      <c r="N640" s="47" t="s">
        <v>1668</v>
      </c>
      <c r="O640" s="47" t="s">
        <v>1667</v>
      </c>
      <c r="P640" s="47" t="s">
        <v>1652</v>
      </c>
    </row>
    <row r="641" spans="1:16" x14ac:dyDescent="0.35">
      <c r="A641" s="47">
        <v>3181</v>
      </c>
      <c r="B641" s="47" t="s">
        <v>1042</v>
      </c>
      <c r="C641" s="48">
        <v>45597</v>
      </c>
      <c r="D641" s="48">
        <v>45596</v>
      </c>
      <c r="E641" s="47">
        <v>6</v>
      </c>
      <c r="F641" s="48">
        <v>45602</v>
      </c>
      <c r="G641" s="47" t="s">
        <v>1670</v>
      </c>
      <c r="H641" s="47" t="s">
        <v>1657</v>
      </c>
      <c r="I641" s="47">
        <v>0</v>
      </c>
      <c r="J641" s="47" t="s">
        <v>1633</v>
      </c>
      <c r="K641" s="47" t="s">
        <v>1786</v>
      </c>
      <c r="M641" s="47" t="s">
        <v>1599</v>
      </c>
      <c r="N641" s="47" t="s">
        <v>1668</v>
      </c>
      <c r="O641" s="47" t="s">
        <v>1667</v>
      </c>
      <c r="P641" s="47" t="s">
        <v>1652</v>
      </c>
    </row>
    <row r="642" spans="1:16" x14ac:dyDescent="0.35">
      <c r="A642" s="47">
        <v>3181</v>
      </c>
      <c r="B642" s="47" t="s">
        <v>1042</v>
      </c>
      <c r="C642" s="48">
        <v>45603</v>
      </c>
      <c r="D642" s="48">
        <v>45602</v>
      </c>
      <c r="E642" s="47">
        <v>14</v>
      </c>
      <c r="F642" s="48">
        <v>45616</v>
      </c>
      <c r="G642" s="47" t="s">
        <v>1670</v>
      </c>
      <c r="H642" s="47" t="s">
        <v>1657</v>
      </c>
      <c r="I642" s="47">
        <v>0</v>
      </c>
      <c r="J642" s="47" t="s">
        <v>1642</v>
      </c>
      <c r="K642" s="47" t="s">
        <v>1784</v>
      </c>
      <c r="L642" s="47" t="s">
        <v>1786</v>
      </c>
      <c r="M642" s="47" t="s">
        <v>1599</v>
      </c>
      <c r="N642" s="47" t="s">
        <v>1668</v>
      </c>
      <c r="O642" s="47" t="s">
        <v>1667</v>
      </c>
      <c r="P642" s="47" t="s">
        <v>1652</v>
      </c>
    </row>
    <row r="643" spans="1:16" x14ac:dyDescent="0.35">
      <c r="A643" s="47">
        <v>3181</v>
      </c>
      <c r="B643" s="47" t="s">
        <v>1042</v>
      </c>
      <c r="C643" s="48">
        <v>45617</v>
      </c>
      <c r="D643" s="48">
        <v>45616</v>
      </c>
      <c r="E643" s="47">
        <v>1</v>
      </c>
      <c r="F643" s="48">
        <v>45617</v>
      </c>
      <c r="G643" s="47" t="s">
        <v>1670</v>
      </c>
      <c r="H643" s="47" t="s">
        <v>1657</v>
      </c>
      <c r="I643" s="47">
        <v>0</v>
      </c>
      <c r="J643" s="47" t="s">
        <v>1642</v>
      </c>
      <c r="K643" s="47" t="s">
        <v>1785</v>
      </c>
      <c r="L643" s="47" t="s">
        <v>1784</v>
      </c>
      <c r="M643" s="47" t="s">
        <v>1599</v>
      </c>
      <c r="N643" s="47" t="s">
        <v>1668</v>
      </c>
      <c r="O643" s="47" t="s">
        <v>1667</v>
      </c>
      <c r="P643" s="47" t="s">
        <v>1652</v>
      </c>
    </row>
    <row r="644" spans="1:16" x14ac:dyDescent="0.35">
      <c r="A644" s="47">
        <v>3181</v>
      </c>
      <c r="B644" s="47" t="s">
        <v>1042</v>
      </c>
      <c r="C644" s="48">
        <v>45646</v>
      </c>
      <c r="D644" s="48">
        <v>45645</v>
      </c>
      <c r="E644" s="47">
        <v>14</v>
      </c>
      <c r="F644" s="48">
        <v>45659</v>
      </c>
      <c r="G644" s="47" t="s">
        <v>1670</v>
      </c>
      <c r="H644" s="47" t="s">
        <v>1657</v>
      </c>
      <c r="I644" s="47">
        <v>0</v>
      </c>
      <c r="J644" s="47" t="s">
        <v>1642</v>
      </c>
      <c r="K644" s="47" t="s">
        <v>1783</v>
      </c>
      <c r="L644" s="47" t="s">
        <v>1782</v>
      </c>
      <c r="M644" s="47" t="s">
        <v>1599</v>
      </c>
      <c r="N644" s="47" t="s">
        <v>1668</v>
      </c>
      <c r="O644" s="47" t="s">
        <v>1667</v>
      </c>
      <c r="P644" s="47" t="s">
        <v>1652</v>
      </c>
    </row>
    <row r="645" spans="1:16" x14ac:dyDescent="0.35">
      <c r="A645" s="47">
        <v>3183</v>
      </c>
      <c r="B645" s="47" t="s">
        <v>1461</v>
      </c>
      <c r="C645" s="48">
        <v>45414</v>
      </c>
      <c r="D645" s="48">
        <v>45406</v>
      </c>
      <c r="E645" s="47">
        <v>1</v>
      </c>
      <c r="F645" s="48">
        <v>45414</v>
      </c>
      <c r="G645" s="47" t="s">
        <v>1635</v>
      </c>
      <c r="H645" s="47" t="s">
        <v>1634</v>
      </c>
      <c r="I645" s="47">
        <v>0</v>
      </c>
      <c r="J645" s="47" t="s">
        <v>1633</v>
      </c>
      <c r="K645" s="47" t="s">
        <v>1781</v>
      </c>
      <c r="M645" s="47" t="s">
        <v>1599</v>
      </c>
      <c r="N645" s="47" t="s">
        <v>1630</v>
      </c>
    </row>
    <row r="646" spans="1:16" x14ac:dyDescent="0.35">
      <c r="A646" s="47">
        <v>3183</v>
      </c>
      <c r="B646" s="47" t="s">
        <v>1461</v>
      </c>
      <c r="C646" s="48">
        <v>45415</v>
      </c>
      <c r="D646" s="48">
        <v>45407</v>
      </c>
      <c r="E646" s="47">
        <v>4</v>
      </c>
      <c r="F646" s="48">
        <v>45418</v>
      </c>
      <c r="G646" s="47" t="s">
        <v>1635</v>
      </c>
      <c r="H646" s="47" t="s">
        <v>1634</v>
      </c>
      <c r="I646" s="47">
        <v>0</v>
      </c>
      <c r="J646" s="47" t="s">
        <v>1642</v>
      </c>
      <c r="K646" s="47" t="s">
        <v>1779</v>
      </c>
      <c r="L646" s="47" t="s">
        <v>1781</v>
      </c>
      <c r="M646" s="47" t="s">
        <v>1599</v>
      </c>
      <c r="N646" s="47" t="s">
        <v>1630</v>
      </c>
    </row>
    <row r="647" spans="1:16" x14ac:dyDescent="0.35">
      <c r="A647" s="47">
        <v>3183</v>
      </c>
      <c r="B647" s="47" t="s">
        <v>1461</v>
      </c>
      <c r="C647" s="48">
        <v>45419</v>
      </c>
      <c r="D647" s="48">
        <v>45411</v>
      </c>
      <c r="E647" s="47">
        <v>1</v>
      </c>
      <c r="F647" s="48">
        <v>45419</v>
      </c>
      <c r="G647" s="47" t="s">
        <v>1635</v>
      </c>
      <c r="H647" s="47" t="s">
        <v>1634</v>
      </c>
      <c r="I647" s="47">
        <v>0</v>
      </c>
      <c r="J647" s="47" t="s">
        <v>1642</v>
      </c>
      <c r="K647" s="47" t="s">
        <v>1780</v>
      </c>
      <c r="L647" s="47" t="s">
        <v>1779</v>
      </c>
      <c r="M647" s="47" t="s">
        <v>1599</v>
      </c>
      <c r="N647" s="47" t="s">
        <v>1630</v>
      </c>
    </row>
    <row r="648" spans="1:16" x14ac:dyDescent="0.35">
      <c r="A648" s="47">
        <v>3188</v>
      </c>
      <c r="B648" s="47" t="s">
        <v>1552</v>
      </c>
      <c r="C648" s="48">
        <v>45421</v>
      </c>
      <c r="D648" s="48">
        <v>45421</v>
      </c>
      <c r="E648" s="47">
        <v>3</v>
      </c>
      <c r="F648" s="48">
        <v>45423</v>
      </c>
      <c r="G648" s="47" t="s">
        <v>1658</v>
      </c>
      <c r="H648" s="47" t="s">
        <v>1657</v>
      </c>
      <c r="I648" s="47">
        <v>0</v>
      </c>
      <c r="J648" s="47" t="s">
        <v>1642</v>
      </c>
      <c r="K648" s="47" t="s">
        <v>1778</v>
      </c>
      <c r="L648" s="47" t="s">
        <v>1777</v>
      </c>
      <c r="M648" s="47" t="s">
        <v>1638</v>
      </c>
      <c r="N648" s="47" t="s">
        <v>1654</v>
      </c>
      <c r="O648" s="47" t="s">
        <v>1653</v>
      </c>
      <c r="P648" s="47" t="s">
        <v>1652</v>
      </c>
    </row>
    <row r="649" spans="1:16" x14ac:dyDescent="0.35">
      <c r="A649" s="47">
        <v>3188</v>
      </c>
      <c r="B649" s="47" t="s">
        <v>1552</v>
      </c>
      <c r="C649" s="48">
        <v>45413</v>
      </c>
      <c r="D649" s="48">
        <v>45413</v>
      </c>
      <c r="E649" s="47">
        <v>1</v>
      </c>
      <c r="F649" s="48">
        <v>45413</v>
      </c>
      <c r="G649" s="47" t="s">
        <v>1658</v>
      </c>
      <c r="H649" s="47" t="s">
        <v>1657</v>
      </c>
      <c r="I649" s="47">
        <v>0</v>
      </c>
      <c r="J649" s="47" t="s">
        <v>1633</v>
      </c>
      <c r="K649" s="47" t="s">
        <v>1776</v>
      </c>
      <c r="M649" s="47" t="s">
        <v>1638</v>
      </c>
      <c r="O649" s="47" t="s">
        <v>1653</v>
      </c>
      <c r="P649" s="47" t="s">
        <v>1652</v>
      </c>
    </row>
    <row r="650" spans="1:16" x14ac:dyDescent="0.35">
      <c r="A650" s="47">
        <v>3188</v>
      </c>
      <c r="B650" s="47" t="s">
        <v>1552</v>
      </c>
      <c r="C650" s="48">
        <v>45414</v>
      </c>
      <c r="D650" s="48">
        <v>45414</v>
      </c>
      <c r="E650" s="47">
        <v>7</v>
      </c>
      <c r="F650" s="48">
        <v>45420</v>
      </c>
      <c r="G650" s="47" t="s">
        <v>1658</v>
      </c>
      <c r="H650" s="47" t="s">
        <v>1657</v>
      </c>
      <c r="I650" s="47">
        <v>0</v>
      </c>
      <c r="J650" s="47" t="s">
        <v>1642</v>
      </c>
      <c r="K650" s="47" t="s">
        <v>1777</v>
      </c>
      <c r="L650" s="47" t="s">
        <v>1776</v>
      </c>
      <c r="M650" s="47" t="s">
        <v>1638</v>
      </c>
      <c r="N650" s="47" t="s">
        <v>1654</v>
      </c>
      <c r="O650" s="47" t="s">
        <v>1653</v>
      </c>
      <c r="P650" s="47" t="s">
        <v>1652</v>
      </c>
    </row>
    <row r="651" spans="1:16" x14ac:dyDescent="0.35">
      <c r="A651" s="47">
        <v>3188</v>
      </c>
      <c r="B651" s="47" t="s">
        <v>1552</v>
      </c>
      <c r="C651" s="48">
        <v>45474</v>
      </c>
      <c r="D651" s="48">
        <v>45470</v>
      </c>
      <c r="E651" s="47">
        <v>1</v>
      </c>
      <c r="F651" s="48">
        <v>45474</v>
      </c>
      <c r="G651" s="47" t="s">
        <v>1635</v>
      </c>
      <c r="H651" s="47" t="s">
        <v>1634</v>
      </c>
      <c r="I651" s="47">
        <v>0</v>
      </c>
      <c r="J651" s="47" t="s">
        <v>1633</v>
      </c>
      <c r="K651" s="47" t="s">
        <v>1775</v>
      </c>
      <c r="M651" s="47" t="s">
        <v>1638</v>
      </c>
      <c r="N651" s="47" t="s">
        <v>1630</v>
      </c>
    </row>
    <row r="652" spans="1:16" x14ac:dyDescent="0.35">
      <c r="A652" s="47">
        <v>3191</v>
      </c>
      <c r="B652" s="47" t="s">
        <v>1050</v>
      </c>
      <c r="C652" s="48">
        <v>45383</v>
      </c>
      <c r="D652" s="48">
        <v>45383</v>
      </c>
      <c r="E652" s="47">
        <v>8</v>
      </c>
      <c r="F652" s="48">
        <v>45390</v>
      </c>
      <c r="G652" s="47" t="s">
        <v>1670</v>
      </c>
      <c r="H652" s="47" t="s">
        <v>1657</v>
      </c>
      <c r="I652" s="47">
        <v>0</v>
      </c>
      <c r="J652" s="47" t="s">
        <v>1633</v>
      </c>
      <c r="K652" s="47" t="s">
        <v>1774</v>
      </c>
      <c r="M652" s="47" t="s">
        <v>1638</v>
      </c>
      <c r="N652" s="47" t="s">
        <v>1668</v>
      </c>
      <c r="O652" s="47" t="s">
        <v>1667</v>
      </c>
      <c r="P652" s="47" t="s">
        <v>1652</v>
      </c>
    </row>
    <row r="653" spans="1:16" x14ac:dyDescent="0.35">
      <c r="A653" s="47">
        <v>3191</v>
      </c>
      <c r="B653" s="47" t="s">
        <v>1050</v>
      </c>
      <c r="C653" s="48">
        <v>45398</v>
      </c>
      <c r="D653" s="48">
        <v>45391</v>
      </c>
      <c r="E653" s="47">
        <v>14</v>
      </c>
      <c r="F653" s="48">
        <v>45411</v>
      </c>
      <c r="G653" s="47" t="s">
        <v>1670</v>
      </c>
      <c r="H653" s="47" t="s">
        <v>1657</v>
      </c>
      <c r="I653" s="47">
        <v>0</v>
      </c>
      <c r="J653" s="47" t="s">
        <v>1642</v>
      </c>
      <c r="K653" s="47" t="s">
        <v>1772</v>
      </c>
      <c r="L653" s="47" t="s">
        <v>1774</v>
      </c>
      <c r="M653" s="47" t="s">
        <v>1638</v>
      </c>
      <c r="N653" s="47" t="s">
        <v>1668</v>
      </c>
      <c r="O653" s="47" t="s">
        <v>1667</v>
      </c>
      <c r="P653" s="47" t="s">
        <v>1652</v>
      </c>
    </row>
    <row r="654" spans="1:16" x14ac:dyDescent="0.35">
      <c r="A654" s="47">
        <v>3191</v>
      </c>
      <c r="B654" s="47" t="s">
        <v>1050</v>
      </c>
      <c r="C654" s="48">
        <v>45412</v>
      </c>
      <c r="D654" s="48">
        <v>45405</v>
      </c>
      <c r="E654" s="47">
        <v>1</v>
      </c>
      <c r="F654" s="48">
        <v>45412</v>
      </c>
      <c r="G654" s="47" t="s">
        <v>1670</v>
      </c>
      <c r="H654" s="47" t="s">
        <v>1657</v>
      </c>
      <c r="I654" s="47">
        <v>0</v>
      </c>
      <c r="J654" s="47" t="s">
        <v>1642</v>
      </c>
      <c r="K654" s="47" t="s">
        <v>1773</v>
      </c>
      <c r="L654" s="47" t="s">
        <v>1772</v>
      </c>
      <c r="M654" s="47" t="s">
        <v>1638</v>
      </c>
      <c r="N654" s="47" t="s">
        <v>1668</v>
      </c>
      <c r="O654" s="47" t="s">
        <v>1667</v>
      </c>
      <c r="P654" s="47" t="s">
        <v>1652</v>
      </c>
    </row>
    <row r="655" spans="1:16" x14ac:dyDescent="0.35">
      <c r="A655" s="47">
        <v>3192</v>
      </c>
      <c r="B655" s="47" t="s">
        <v>1051</v>
      </c>
      <c r="C655" s="48">
        <v>45401</v>
      </c>
      <c r="D655" s="48">
        <v>45400</v>
      </c>
      <c r="E655" s="47">
        <v>7</v>
      </c>
      <c r="F655" s="48">
        <v>45407</v>
      </c>
      <c r="G655" s="47" t="s">
        <v>1635</v>
      </c>
      <c r="H655" s="47" t="s">
        <v>1634</v>
      </c>
      <c r="I655" s="47">
        <v>0</v>
      </c>
      <c r="J655" s="47" t="s">
        <v>1642</v>
      </c>
      <c r="K655" s="47" t="s">
        <v>1769</v>
      </c>
      <c r="L655" s="47" t="s">
        <v>1771</v>
      </c>
      <c r="M655" s="47" t="s">
        <v>1638</v>
      </c>
      <c r="N655" s="47" t="s">
        <v>1630</v>
      </c>
    </row>
    <row r="656" spans="1:16" x14ac:dyDescent="0.35">
      <c r="A656" s="47">
        <v>3192</v>
      </c>
      <c r="B656" s="47" t="s">
        <v>1051</v>
      </c>
      <c r="C656" s="48">
        <v>45398</v>
      </c>
      <c r="D656" s="48">
        <v>45397</v>
      </c>
      <c r="E656" s="47">
        <v>3</v>
      </c>
      <c r="F656" s="48">
        <v>45400</v>
      </c>
      <c r="G656" s="47" t="s">
        <v>1635</v>
      </c>
      <c r="H656" s="47" t="s">
        <v>1634</v>
      </c>
      <c r="I656" s="47">
        <v>0</v>
      </c>
      <c r="J656" s="47" t="s">
        <v>1633</v>
      </c>
      <c r="K656" s="47" t="s">
        <v>1771</v>
      </c>
      <c r="M656" s="47" t="s">
        <v>1638</v>
      </c>
      <c r="N656" s="47" t="s">
        <v>1630</v>
      </c>
    </row>
    <row r="657" spans="1:16" x14ac:dyDescent="0.35">
      <c r="A657" s="47">
        <v>3192</v>
      </c>
      <c r="B657" s="47" t="s">
        <v>1051</v>
      </c>
      <c r="C657" s="48">
        <v>45434</v>
      </c>
      <c r="D657" s="48">
        <v>45427</v>
      </c>
      <c r="E657" s="47">
        <v>6</v>
      </c>
      <c r="F657" s="48">
        <v>45439</v>
      </c>
      <c r="G657" s="47" t="s">
        <v>1635</v>
      </c>
      <c r="H657" s="47" t="s">
        <v>1634</v>
      </c>
      <c r="I657" s="47">
        <v>0</v>
      </c>
      <c r="J657" s="47" t="s">
        <v>1642</v>
      </c>
      <c r="K657" s="47" t="s">
        <v>1770</v>
      </c>
      <c r="L657" s="47" t="s">
        <v>1768</v>
      </c>
      <c r="M657" s="47" t="s">
        <v>1638</v>
      </c>
      <c r="N657" s="47" t="s">
        <v>1630</v>
      </c>
    </row>
    <row r="658" spans="1:16" x14ac:dyDescent="0.35">
      <c r="A658" s="47">
        <v>3192</v>
      </c>
      <c r="B658" s="47" t="s">
        <v>1051</v>
      </c>
      <c r="C658" s="48">
        <v>45413</v>
      </c>
      <c r="D658" s="48">
        <v>45407</v>
      </c>
      <c r="E658" s="47">
        <v>14</v>
      </c>
      <c r="F658" s="48">
        <v>45426</v>
      </c>
      <c r="G658" s="47" t="s">
        <v>1635</v>
      </c>
      <c r="H658" s="47" t="s">
        <v>1634</v>
      </c>
      <c r="I658" s="47">
        <v>0</v>
      </c>
      <c r="J658" s="47" t="s">
        <v>1642</v>
      </c>
      <c r="K658" s="47" t="s">
        <v>1766</v>
      </c>
      <c r="L658" s="47" t="s">
        <v>1769</v>
      </c>
      <c r="M658" s="47" t="s">
        <v>1638</v>
      </c>
      <c r="N658" s="47" t="s">
        <v>1630</v>
      </c>
    </row>
    <row r="659" spans="1:16" x14ac:dyDescent="0.35">
      <c r="A659" s="47">
        <v>3192</v>
      </c>
      <c r="B659" s="47" t="s">
        <v>1051</v>
      </c>
      <c r="C659" s="48">
        <v>45431</v>
      </c>
      <c r="D659" s="48">
        <v>45425</v>
      </c>
      <c r="E659" s="47">
        <v>2</v>
      </c>
      <c r="F659" s="48">
        <v>45432</v>
      </c>
      <c r="G659" s="47" t="s">
        <v>1635</v>
      </c>
      <c r="H659" s="47" t="s">
        <v>1634</v>
      </c>
      <c r="I659" s="47">
        <v>0</v>
      </c>
      <c r="J659" s="47" t="s">
        <v>1642</v>
      </c>
      <c r="K659" s="47" t="s">
        <v>1768</v>
      </c>
      <c r="L659" s="47" t="s">
        <v>1767</v>
      </c>
      <c r="M659" s="47" t="s">
        <v>1638</v>
      </c>
      <c r="N659" s="47" t="s">
        <v>1630</v>
      </c>
    </row>
    <row r="660" spans="1:16" x14ac:dyDescent="0.35">
      <c r="A660" s="47">
        <v>3192</v>
      </c>
      <c r="B660" s="47" t="s">
        <v>1051</v>
      </c>
      <c r="C660" s="48">
        <v>45427</v>
      </c>
      <c r="D660" s="48">
        <v>45421</v>
      </c>
      <c r="E660" s="47">
        <v>4</v>
      </c>
      <c r="F660" s="48">
        <v>45430</v>
      </c>
      <c r="G660" s="47" t="s">
        <v>1635</v>
      </c>
      <c r="H660" s="47" t="s">
        <v>1634</v>
      </c>
      <c r="I660" s="47">
        <v>0</v>
      </c>
      <c r="J660" s="47" t="s">
        <v>1642</v>
      </c>
      <c r="K660" s="47" t="s">
        <v>1767</v>
      </c>
      <c r="L660" s="47" t="s">
        <v>1766</v>
      </c>
      <c r="M660" s="47" t="s">
        <v>1638</v>
      </c>
      <c r="N660" s="47" t="s">
        <v>1630</v>
      </c>
    </row>
    <row r="661" spans="1:16" x14ac:dyDescent="0.35">
      <c r="A661" s="47">
        <v>3195</v>
      </c>
      <c r="B661" s="47" t="s">
        <v>1053</v>
      </c>
      <c r="C661" s="48">
        <v>45414</v>
      </c>
      <c r="D661" s="48">
        <v>45405</v>
      </c>
      <c r="E661" s="47">
        <v>7</v>
      </c>
      <c r="F661" s="48">
        <v>45420</v>
      </c>
      <c r="G661" s="47" t="s">
        <v>1658</v>
      </c>
      <c r="H661" s="47" t="s">
        <v>1657</v>
      </c>
      <c r="I661" s="47">
        <v>0</v>
      </c>
      <c r="J661" s="47" t="s">
        <v>1642</v>
      </c>
      <c r="K661" s="47" t="s">
        <v>1764</v>
      </c>
      <c r="L661" s="47" t="s">
        <v>1760</v>
      </c>
      <c r="M661" s="47" t="s">
        <v>1638</v>
      </c>
      <c r="N661" s="47" t="s">
        <v>1654</v>
      </c>
      <c r="O661" s="47" t="s">
        <v>1653</v>
      </c>
      <c r="P661" s="47" t="s">
        <v>1652</v>
      </c>
    </row>
    <row r="662" spans="1:16" x14ac:dyDescent="0.35">
      <c r="A662" s="47">
        <v>3195</v>
      </c>
      <c r="B662" s="47" t="s">
        <v>1053</v>
      </c>
      <c r="C662" s="48">
        <v>45421</v>
      </c>
      <c r="D662" s="48">
        <v>45412</v>
      </c>
      <c r="E662" s="47">
        <v>1</v>
      </c>
      <c r="F662" s="48">
        <v>45421</v>
      </c>
      <c r="G662" s="47" t="s">
        <v>1658</v>
      </c>
      <c r="H662" s="47" t="s">
        <v>1657</v>
      </c>
      <c r="I662" s="47">
        <v>0</v>
      </c>
      <c r="J662" s="47" t="s">
        <v>1642</v>
      </c>
      <c r="K662" s="47" t="s">
        <v>1765</v>
      </c>
      <c r="L662" s="47" t="s">
        <v>1764</v>
      </c>
      <c r="M662" s="47" t="s">
        <v>1638</v>
      </c>
      <c r="N662" s="47" t="s">
        <v>1654</v>
      </c>
      <c r="O662" s="47" t="s">
        <v>1653</v>
      </c>
      <c r="P662" s="47" t="s">
        <v>1652</v>
      </c>
    </row>
    <row r="663" spans="1:16" x14ac:dyDescent="0.35">
      <c r="A663" s="47">
        <v>3195</v>
      </c>
      <c r="B663" s="47" t="s">
        <v>1053</v>
      </c>
      <c r="C663" s="48">
        <v>45477</v>
      </c>
      <c r="D663" s="48">
        <v>45476</v>
      </c>
      <c r="E663" s="47">
        <v>6</v>
      </c>
      <c r="F663" s="48">
        <v>45482</v>
      </c>
      <c r="G663" s="47" t="s">
        <v>1635</v>
      </c>
      <c r="H663" s="47" t="s">
        <v>1634</v>
      </c>
      <c r="I663" s="47">
        <v>0</v>
      </c>
      <c r="J663" s="47" t="s">
        <v>1642</v>
      </c>
      <c r="K663" s="47" t="s">
        <v>1761</v>
      </c>
      <c r="L663" s="47" t="s">
        <v>1763</v>
      </c>
      <c r="M663" s="47" t="s">
        <v>1638</v>
      </c>
      <c r="N663" s="47" t="s">
        <v>1630</v>
      </c>
    </row>
    <row r="664" spans="1:16" x14ac:dyDescent="0.35">
      <c r="A664" s="47">
        <v>3195</v>
      </c>
      <c r="B664" s="47" t="s">
        <v>1053</v>
      </c>
      <c r="C664" s="48">
        <v>45474</v>
      </c>
      <c r="D664" s="48">
        <v>45473</v>
      </c>
      <c r="E664" s="47">
        <v>3</v>
      </c>
      <c r="F664" s="48">
        <v>45476</v>
      </c>
      <c r="G664" s="47" t="s">
        <v>1635</v>
      </c>
      <c r="H664" s="47" t="s">
        <v>1634</v>
      </c>
      <c r="I664" s="47">
        <v>0</v>
      </c>
      <c r="J664" s="47" t="s">
        <v>1633</v>
      </c>
      <c r="K664" s="47" t="s">
        <v>1763</v>
      </c>
      <c r="M664" s="47" t="s">
        <v>1638</v>
      </c>
      <c r="N664" s="47" t="s">
        <v>1630</v>
      </c>
    </row>
    <row r="665" spans="1:16" x14ac:dyDescent="0.35">
      <c r="A665" s="47">
        <v>3195</v>
      </c>
      <c r="B665" s="47" t="s">
        <v>1053</v>
      </c>
      <c r="C665" s="48">
        <v>45489</v>
      </c>
      <c r="D665" s="48">
        <v>45482</v>
      </c>
      <c r="E665" s="47">
        <v>1</v>
      </c>
      <c r="F665" s="48">
        <v>45489</v>
      </c>
      <c r="G665" s="47" t="s">
        <v>1635</v>
      </c>
      <c r="H665" s="47" t="s">
        <v>1634</v>
      </c>
      <c r="I665" s="47">
        <v>0</v>
      </c>
      <c r="J665" s="47" t="s">
        <v>1642</v>
      </c>
      <c r="K665" s="47" t="s">
        <v>1762</v>
      </c>
      <c r="L665" s="47" t="s">
        <v>1761</v>
      </c>
      <c r="M665" s="47" t="s">
        <v>1638</v>
      </c>
      <c r="N665" s="47" t="s">
        <v>1630</v>
      </c>
    </row>
    <row r="666" spans="1:16" x14ac:dyDescent="0.35">
      <c r="A666" s="47">
        <v>3195</v>
      </c>
      <c r="B666" s="47" t="s">
        <v>1053</v>
      </c>
      <c r="C666" s="48">
        <v>45405</v>
      </c>
      <c r="D666" s="48">
        <v>45398</v>
      </c>
      <c r="E666" s="47">
        <v>7</v>
      </c>
      <c r="F666" s="48">
        <v>45411</v>
      </c>
      <c r="G666" s="47" t="s">
        <v>1658</v>
      </c>
      <c r="H666" s="47" t="s">
        <v>1657</v>
      </c>
      <c r="I666" s="47">
        <v>0</v>
      </c>
      <c r="J666" s="47" t="s">
        <v>1642</v>
      </c>
      <c r="K666" s="47" t="s">
        <v>1760</v>
      </c>
      <c r="L666" s="47" t="s">
        <v>1759</v>
      </c>
      <c r="M666" s="47" t="s">
        <v>1638</v>
      </c>
      <c r="N666" s="47" t="s">
        <v>1654</v>
      </c>
      <c r="O666" s="47" t="s">
        <v>1653</v>
      </c>
      <c r="P666" s="47" t="s">
        <v>1652</v>
      </c>
    </row>
    <row r="667" spans="1:16" x14ac:dyDescent="0.35">
      <c r="A667" s="47">
        <v>3195</v>
      </c>
      <c r="B667" s="47" t="s">
        <v>1053</v>
      </c>
      <c r="C667" s="48">
        <v>45398</v>
      </c>
      <c r="D667" s="48">
        <v>45391</v>
      </c>
      <c r="E667" s="47">
        <v>7</v>
      </c>
      <c r="F667" s="48">
        <v>45404</v>
      </c>
      <c r="G667" s="47" t="s">
        <v>1658</v>
      </c>
      <c r="H667" s="47" t="s">
        <v>1657</v>
      </c>
      <c r="I667" s="47">
        <v>0</v>
      </c>
      <c r="J667" s="47" t="s">
        <v>1642</v>
      </c>
      <c r="K667" s="47" t="s">
        <v>1759</v>
      </c>
      <c r="L667" s="47" t="s">
        <v>1758</v>
      </c>
      <c r="M667" s="47" t="s">
        <v>1638</v>
      </c>
      <c r="N667" s="47" t="s">
        <v>1654</v>
      </c>
      <c r="O667" s="47" t="s">
        <v>1653</v>
      </c>
      <c r="P667" s="47" t="s">
        <v>1652</v>
      </c>
    </row>
    <row r="668" spans="1:16" x14ac:dyDescent="0.35">
      <c r="A668" s="47">
        <v>3195</v>
      </c>
      <c r="B668" s="47" t="s">
        <v>1053</v>
      </c>
      <c r="C668" s="48">
        <v>45386</v>
      </c>
      <c r="D668" s="48">
        <v>45384</v>
      </c>
      <c r="E668" s="47">
        <v>7</v>
      </c>
      <c r="F668" s="48">
        <v>45392</v>
      </c>
      <c r="G668" s="47" t="s">
        <v>1658</v>
      </c>
      <c r="H668" s="47" t="s">
        <v>1657</v>
      </c>
      <c r="I668" s="47">
        <v>0</v>
      </c>
      <c r="J668" s="47" t="s">
        <v>1633</v>
      </c>
      <c r="K668" s="47" t="s">
        <v>1758</v>
      </c>
      <c r="M668" s="47" t="s">
        <v>1638</v>
      </c>
      <c r="N668" s="47" t="s">
        <v>1654</v>
      </c>
      <c r="O668" s="47" t="s">
        <v>1653</v>
      </c>
      <c r="P668" s="47" t="s">
        <v>1652</v>
      </c>
    </row>
    <row r="669" spans="1:16" x14ac:dyDescent="0.35">
      <c r="A669" s="47">
        <v>3195</v>
      </c>
      <c r="B669" s="47" t="s">
        <v>1053</v>
      </c>
      <c r="C669" s="48">
        <v>45383</v>
      </c>
      <c r="D669" s="48">
        <v>45381</v>
      </c>
      <c r="E669" s="47">
        <v>3</v>
      </c>
      <c r="F669" s="48">
        <v>45385</v>
      </c>
      <c r="G669" s="47" t="s">
        <v>1658</v>
      </c>
      <c r="H669" s="47" t="s">
        <v>1657</v>
      </c>
      <c r="I669" s="47">
        <v>0</v>
      </c>
      <c r="J669" s="47" t="s">
        <v>1633</v>
      </c>
      <c r="K669" s="47" t="s">
        <v>1757</v>
      </c>
      <c r="M669" s="47" t="s">
        <v>1638</v>
      </c>
      <c r="N669" s="47" t="s">
        <v>1654</v>
      </c>
      <c r="O669" s="47" t="s">
        <v>1653</v>
      </c>
      <c r="P669" s="47" t="s">
        <v>1652</v>
      </c>
    </row>
    <row r="670" spans="1:16" x14ac:dyDescent="0.35">
      <c r="A670" s="47">
        <v>3198</v>
      </c>
      <c r="B670" s="47" t="s">
        <v>1463</v>
      </c>
      <c r="C670" s="48">
        <v>45369</v>
      </c>
      <c r="D670" s="48">
        <v>45369</v>
      </c>
      <c r="E670" s="47">
        <v>1</v>
      </c>
      <c r="F670" s="48">
        <v>45369</v>
      </c>
      <c r="G670" s="47" t="s">
        <v>1635</v>
      </c>
      <c r="H670" s="47" t="s">
        <v>1634</v>
      </c>
      <c r="I670" s="47">
        <v>0</v>
      </c>
      <c r="J670" s="47" t="s">
        <v>1633</v>
      </c>
      <c r="K670" s="47" t="s">
        <v>1756</v>
      </c>
      <c r="M670" s="47" t="s">
        <v>1638</v>
      </c>
      <c r="N670" s="47" t="s">
        <v>1630</v>
      </c>
    </row>
    <row r="671" spans="1:16" x14ac:dyDescent="0.35">
      <c r="A671" s="47">
        <v>3199</v>
      </c>
      <c r="B671" s="47" t="s">
        <v>1464</v>
      </c>
      <c r="C671" s="48">
        <v>45597</v>
      </c>
      <c r="D671" s="48">
        <v>45596</v>
      </c>
      <c r="E671" s="47">
        <v>5</v>
      </c>
      <c r="F671" s="48">
        <v>45601</v>
      </c>
      <c r="G671" s="47" t="s">
        <v>1635</v>
      </c>
      <c r="H671" s="47" t="s">
        <v>1634</v>
      </c>
      <c r="I671" s="47">
        <v>0</v>
      </c>
      <c r="J671" s="47" t="s">
        <v>1633</v>
      </c>
      <c r="K671" s="47" t="s">
        <v>1755</v>
      </c>
      <c r="M671" s="47" t="s">
        <v>1638</v>
      </c>
      <c r="N671" s="47" t="s">
        <v>1630</v>
      </c>
    </row>
    <row r="672" spans="1:16" x14ac:dyDescent="0.35">
      <c r="A672" s="47">
        <v>4003</v>
      </c>
      <c r="B672" s="47" t="s">
        <v>1061</v>
      </c>
      <c r="C672" s="48">
        <v>45567</v>
      </c>
      <c r="D672" s="48">
        <v>45567</v>
      </c>
      <c r="E672" s="47">
        <v>5</v>
      </c>
      <c r="F672" s="48">
        <v>45571</v>
      </c>
      <c r="G672" s="47" t="s">
        <v>1635</v>
      </c>
      <c r="H672" s="47" t="s">
        <v>1634</v>
      </c>
      <c r="I672" s="47">
        <v>0</v>
      </c>
      <c r="J672" s="47" t="s">
        <v>1633</v>
      </c>
      <c r="K672" s="47" t="s">
        <v>1754</v>
      </c>
      <c r="M672" s="47" t="s">
        <v>1599</v>
      </c>
      <c r="N672" s="47" t="s">
        <v>1630</v>
      </c>
    </row>
    <row r="673" spans="1:16" x14ac:dyDescent="0.35">
      <c r="A673" s="47">
        <v>4004</v>
      </c>
      <c r="B673" s="47" t="s">
        <v>1064</v>
      </c>
      <c r="C673" s="48">
        <v>45370</v>
      </c>
      <c r="D673" s="48">
        <v>45370</v>
      </c>
      <c r="E673" s="47">
        <v>1</v>
      </c>
      <c r="F673" s="48">
        <v>45370</v>
      </c>
      <c r="G673" s="47" t="s">
        <v>1635</v>
      </c>
      <c r="H673" s="47" t="s">
        <v>1634</v>
      </c>
      <c r="I673" s="47">
        <v>0</v>
      </c>
      <c r="J673" s="47" t="s">
        <v>1633</v>
      </c>
      <c r="K673" s="47" t="s">
        <v>1753</v>
      </c>
      <c r="M673" s="47" t="s">
        <v>1599</v>
      </c>
      <c r="N673" s="47" t="s">
        <v>1630</v>
      </c>
    </row>
    <row r="674" spans="1:16" x14ac:dyDescent="0.35">
      <c r="A674" s="47">
        <v>4004</v>
      </c>
      <c r="B674" s="47" t="s">
        <v>1064</v>
      </c>
      <c r="C674" s="48">
        <v>45510</v>
      </c>
      <c r="D674" s="48">
        <v>45510</v>
      </c>
      <c r="E674" s="47">
        <v>5</v>
      </c>
      <c r="F674" s="48">
        <v>45514</v>
      </c>
      <c r="G674" s="47" t="s">
        <v>1635</v>
      </c>
      <c r="H674" s="47" t="s">
        <v>1634</v>
      </c>
      <c r="I674" s="47">
        <v>0</v>
      </c>
      <c r="J674" s="47" t="s">
        <v>1633</v>
      </c>
      <c r="K674" s="47" t="s">
        <v>1752</v>
      </c>
      <c r="M674" s="47" t="s">
        <v>1599</v>
      </c>
      <c r="N674" s="47" t="s">
        <v>1630</v>
      </c>
    </row>
    <row r="675" spans="1:16" x14ac:dyDescent="0.35">
      <c r="A675" s="47">
        <v>4014</v>
      </c>
      <c r="B675" s="47" t="s">
        <v>1067</v>
      </c>
      <c r="C675" s="48">
        <v>45425</v>
      </c>
      <c r="D675" s="48">
        <v>45425</v>
      </c>
      <c r="E675" s="47">
        <v>1</v>
      </c>
      <c r="F675" s="48">
        <v>45425</v>
      </c>
      <c r="G675" s="47" t="s">
        <v>1635</v>
      </c>
      <c r="H675" s="47" t="s">
        <v>1634</v>
      </c>
      <c r="I675" s="47">
        <v>0</v>
      </c>
      <c r="J675" s="47" t="s">
        <v>1633</v>
      </c>
      <c r="K675" s="47" t="s">
        <v>1751</v>
      </c>
      <c r="M675" s="47" t="s">
        <v>1599</v>
      </c>
      <c r="N675" s="47" t="s">
        <v>1630</v>
      </c>
    </row>
    <row r="676" spans="1:16" x14ac:dyDescent="0.35">
      <c r="A676" s="47">
        <v>4060</v>
      </c>
      <c r="B676" s="47" t="s">
        <v>1081</v>
      </c>
      <c r="C676" s="48">
        <v>45451</v>
      </c>
      <c r="D676" s="48">
        <v>45451</v>
      </c>
      <c r="E676" s="47">
        <v>6</v>
      </c>
      <c r="F676" s="48">
        <v>45456</v>
      </c>
      <c r="G676" s="47" t="s">
        <v>1635</v>
      </c>
      <c r="H676" s="47" t="s">
        <v>1634</v>
      </c>
      <c r="I676" s="47">
        <v>0</v>
      </c>
      <c r="J676" s="47" t="s">
        <v>1633</v>
      </c>
      <c r="K676" s="47" t="s">
        <v>1749</v>
      </c>
      <c r="M676" s="47" t="s">
        <v>1599</v>
      </c>
      <c r="N676" s="47" t="s">
        <v>1630</v>
      </c>
    </row>
    <row r="677" spans="1:16" x14ac:dyDescent="0.35">
      <c r="A677" s="47">
        <v>4060</v>
      </c>
      <c r="B677" s="47" t="s">
        <v>1081</v>
      </c>
      <c r="C677" s="48">
        <v>45459</v>
      </c>
      <c r="D677" s="48">
        <v>45457</v>
      </c>
      <c r="E677" s="47">
        <v>4</v>
      </c>
      <c r="F677" s="48">
        <v>45462</v>
      </c>
      <c r="G677" s="47" t="s">
        <v>1635</v>
      </c>
      <c r="H677" s="47" t="s">
        <v>1634</v>
      </c>
      <c r="I677" s="47">
        <v>0</v>
      </c>
      <c r="J677" s="47" t="s">
        <v>1642</v>
      </c>
      <c r="K677" s="47" t="s">
        <v>1750</v>
      </c>
      <c r="L677" s="47" t="s">
        <v>1749</v>
      </c>
      <c r="M677" s="47" t="s">
        <v>1599</v>
      </c>
      <c r="N677" s="47" t="s">
        <v>1630</v>
      </c>
    </row>
    <row r="678" spans="1:16" x14ac:dyDescent="0.35">
      <c r="A678" s="47">
        <v>4064</v>
      </c>
      <c r="B678" s="47" t="s">
        <v>1083</v>
      </c>
      <c r="C678" s="48">
        <v>45460</v>
      </c>
      <c r="D678" s="48">
        <v>45460</v>
      </c>
      <c r="E678" s="47">
        <v>7</v>
      </c>
      <c r="F678" s="48">
        <v>45466</v>
      </c>
      <c r="G678" s="47" t="s">
        <v>1635</v>
      </c>
      <c r="H678" s="47" t="s">
        <v>1634</v>
      </c>
      <c r="I678" s="47">
        <v>0</v>
      </c>
      <c r="J678" s="47" t="s">
        <v>1642</v>
      </c>
      <c r="K678" s="47" t="s">
        <v>1748</v>
      </c>
      <c r="L678" s="47" t="s">
        <v>1747</v>
      </c>
      <c r="M678" s="47" t="s">
        <v>1599</v>
      </c>
      <c r="N678" s="47" t="s">
        <v>1630</v>
      </c>
    </row>
    <row r="679" spans="1:16" x14ac:dyDescent="0.35">
      <c r="A679" s="47">
        <v>4064</v>
      </c>
      <c r="B679" s="47" t="s">
        <v>1083</v>
      </c>
      <c r="C679" s="48">
        <v>45451</v>
      </c>
      <c r="D679" s="48">
        <v>45451</v>
      </c>
      <c r="E679" s="47">
        <v>2</v>
      </c>
      <c r="F679" s="48">
        <v>45452</v>
      </c>
      <c r="G679" s="47" t="s">
        <v>1635</v>
      </c>
      <c r="H679" s="47" t="s">
        <v>1634</v>
      </c>
      <c r="I679" s="47">
        <v>0</v>
      </c>
      <c r="J679" s="47" t="s">
        <v>1633</v>
      </c>
      <c r="K679" s="47" t="s">
        <v>1746</v>
      </c>
      <c r="M679" s="47" t="s">
        <v>1599</v>
      </c>
      <c r="N679" s="47" t="s">
        <v>1630</v>
      </c>
    </row>
    <row r="680" spans="1:16" x14ac:dyDescent="0.35">
      <c r="A680" s="47">
        <v>4064</v>
      </c>
      <c r="B680" s="47" t="s">
        <v>1083</v>
      </c>
      <c r="C680" s="48">
        <v>45453</v>
      </c>
      <c r="D680" s="48">
        <v>45453</v>
      </c>
      <c r="E680" s="47">
        <v>7</v>
      </c>
      <c r="F680" s="48">
        <v>45459</v>
      </c>
      <c r="G680" s="47" t="s">
        <v>1635</v>
      </c>
      <c r="H680" s="47" t="s">
        <v>1634</v>
      </c>
      <c r="I680" s="47">
        <v>0</v>
      </c>
      <c r="J680" s="47" t="s">
        <v>1642</v>
      </c>
      <c r="K680" s="47" t="s">
        <v>1747</v>
      </c>
      <c r="L680" s="47" t="s">
        <v>1746</v>
      </c>
      <c r="M680" s="47" t="s">
        <v>1599</v>
      </c>
      <c r="N680" s="47" t="s">
        <v>1630</v>
      </c>
    </row>
    <row r="681" spans="1:16" x14ac:dyDescent="0.35">
      <c r="A681" s="47">
        <v>4064</v>
      </c>
      <c r="B681" s="47" t="s">
        <v>1083</v>
      </c>
      <c r="C681" s="48">
        <v>45383</v>
      </c>
      <c r="D681" s="48">
        <v>45383</v>
      </c>
      <c r="E681" s="47">
        <v>5</v>
      </c>
      <c r="F681" s="48">
        <v>45387</v>
      </c>
      <c r="G681" s="47" t="s">
        <v>1635</v>
      </c>
      <c r="H681" s="47" t="s">
        <v>1634</v>
      </c>
      <c r="I681" s="47">
        <v>0</v>
      </c>
      <c r="J681" s="47" t="s">
        <v>1633</v>
      </c>
      <c r="K681" s="47" t="s">
        <v>1745</v>
      </c>
      <c r="M681" s="47" t="s">
        <v>1599</v>
      </c>
      <c r="N681" s="47" t="s">
        <v>1630</v>
      </c>
    </row>
    <row r="682" spans="1:16" x14ac:dyDescent="0.35">
      <c r="A682" s="47">
        <v>4088</v>
      </c>
      <c r="B682" s="47" t="s">
        <v>1093</v>
      </c>
      <c r="C682" s="48">
        <v>45581</v>
      </c>
      <c r="D682" s="48">
        <v>45573</v>
      </c>
      <c r="E682" s="47">
        <v>14</v>
      </c>
      <c r="F682" s="48">
        <v>45594</v>
      </c>
      <c r="G682" s="47" t="s">
        <v>1670</v>
      </c>
      <c r="H682" s="47" t="s">
        <v>1657</v>
      </c>
      <c r="I682" s="47">
        <v>0</v>
      </c>
      <c r="J682" s="47" t="s">
        <v>1633</v>
      </c>
      <c r="K682" s="47" t="s">
        <v>1744</v>
      </c>
      <c r="M682" s="47" t="s">
        <v>1599</v>
      </c>
      <c r="N682" s="47" t="s">
        <v>1668</v>
      </c>
      <c r="O682" s="47" t="s">
        <v>1667</v>
      </c>
      <c r="P682" s="47" t="s">
        <v>1652</v>
      </c>
    </row>
    <row r="683" spans="1:16" x14ac:dyDescent="0.35">
      <c r="A683" s="47">
        <v>4088</v>
      </c>
      <c r="B683" s="47" t="s">
        <v>1093</v>
      </c>
      <c r="C683" s="48">
        <v>45595</v>
      </c>
      <c r="D683" s="48">
        <v>45587</v>
      </c>
      <c r="E683" s="47">
        <v>14</v>
      </c>
      <c r="F683" s="48">
        <v>45608</v>
      </c>
      <c r="G683" s="47" t="s">
        <v>1670</v>
      </c>
      <c r="H683" s="47" t="s">
        <v>1657</v>
      </c>
      <c r="I683" s="47">
        <v>0</v>
      </c>
      <c r="J683" s="47" t="s">
        <v>1642</v>
      </c>
      <c r="K683" s="47" t="s">
        <v>1743</v>
      </c>
      <c r="L683" s="47" t="s">
        <v>1744</v>
      </c>
      <c r="M683" s="47" t="s">
        <v>1599</v>
      </c>
      <c r="N683" s="47" t="s">
        <v>1668</v>
      </c>
      <c r="O683" s="47" t="s">
        <v>1667</v>
      </c>
      <c r="P683" s="47" t="s">
        <v>1652</v>
      </c>
    </row>
    <row r="684" spans="1:16" x14ac:dyDescent="0.35">
      <c r="A684" s="47">
        <v>4088</v>
      </c>
      <c r="B684" s="47" t="s">
        <v>1093</v>
      </c>
      <c r="C684" s="48">
        <v>45609</v>
      </c>
      <c r="D684" s="48">
        <v>45601</v>
      </c>
      <c r="E684" s="47">
        <v>7</v>
      </c>
      <c r="F684" s="48">
        <v>45615</v>
      </c>
      <c r="G684" s="47" t="s">
        <v>1670</v>
      </c>
      <c r="H684" s="47" t="s">
        <v>1657</v>
      </c>
      <c r="I684" s="47">
        <v>0</v>
      </c>
      <c r="J684" s="47" t="s">
        <v>1642</v>
      </c>
      <c r="K684" s="47" t="s">
        <v>1742</v>
      </c>
      <c r="L684" s="47" t="s">
        <v>1743</v>
      </c>
      <c r="M684" s="47" t="s">
        <v>1599</v>
      </c>
      <c r="N684" s="47" t="s">
        <v>1668</v>
      </c>
      <c r="O684" s="47" t="s">
        <v>1667</v>
      </c>
      <c r="P684" s="47" t="s">
        <v>1652</v>
      </c>
    </row>
    <row r="685" spans="1:16" x14ac:dyDescent="0.35">
      <c r="A685" s="47">
        <v>4088</v>
      </c>
      <c r="B685" s="47" t="s">
        <v>1093</v>
      </c>
      <c r="C685" s="48">
        <v>45616</v>
      </c>
      <c r="D685" s="48">
        <v>45608</v>
      </c>
      <c r="E685" s="47">
        <v>14</v>
      </c>
      <c r="F685" s="48">
        <v>45629</v>
      </c>
      <c r="G685" s="47" t="s">
        <v>1670</v>
      </c>
      <c r="H685" s="47" t="s">
        <v>1657</v>
      </c>
      <c r="I685" s="47">
        <v>0</v>
      </c>
      <c r="J685" s="47" t="s">
        <v>1642</v>
      </c>
      <c r="K685" s="47" t="s">
        <v>1741</v>
      </c>
      <c r="L685" s="47" t="s">
        <v>1742</v>
      </c>
      <c r="M685" s="47" t="s">
        <v>1599</v>
      </c>
      <c r="N685" s="47" t="s">
        <v>1668</v>
      </c>
      <c r="O685" s="47" t="s">
        <v>1667</v>
      </c>
      <c r="P685" s="47" t="s">
        <v>1652</v>
      </c>
    </row>
    <row r="686" spans="1:16" x14ac:dyDescent="0.35">
      <c r="A686" s="47">
        <v>4088</v>
      </c>
      <c r="B686" s="47" t="s">
        <v>1093</v>
      </c>
      <c r="C686" s="48">
        <v>45630</v>
      </c>
      <c r="D686" s="48">
        <v>45622</v>
      </c>
      <c r="E686" s="47">
        <v>14</v>
      </c>
      <c r="F686" s="48">
        <v>45643</v>
      </c>
      <c r="G686" s="47" t="s">
        <v>1670</v>
      </c>
      <c r="H686" s="47" t="s">
        <v>1657</v>
      </c>
      <c r="I686" s="47">
        <v>0</v>
      </c>
      <c r="J686" s="47" t="s">
        <v>1642</v>
      </c>
      <c r="K686" s="47" t="s">
        <v>1739</v>
      </c>
      <c r="L686" s="47" t="s">
        <v>1741</v>
      </c>
      <c r="M686" s="47" t="s">
        <v>1599</v>
      </c>
      <c r="N686" s="47" t="s">
        <v>1668</v>
      </c>
      <c r="O686" s="47" t="s">
        <v>1667</v>
      </c>
      <c r="P686" s="47" t="s">
        <v>1652</v>
      </c>
    </row>
    <row r="687" spans="1:16" x14ac:dyDescent="0.35">
      <c r="A687" s="47">
        <v>4088</v>
      </c>
      <c r="B687" s="47" t="s">
        <v>1093</v>
      </c>
      <c r="C687" s="48">
        <v>45644</v>
      </c>
      <c r="D687" s="48">
        <v>45636</v>
      </c>
      <c r="E687" s="47">
        <v>14</v>
      </c>
      <c r="F687" s="48">
        <v>45657</v>
      </c>
      <c r="G687" s="47" t="s">
        <v>1670</v>
      </c>
      <c r="H687" s="47" t="s">
        <v>1657</v>
      </c>
      <c r="I687" s="47">
        <v>0</v>
      </c>
      <c r="J687" s="47" t="s">
        <v>1642</v>
      </c>
      <c r="K687" s="47" t="s">
        <v>1740</v>
      </c>
      <c r="L687" s="47" t="s">
        <v>1739</v>
      </c>
      <c r="M687" s="47" t="s">
        <v>1599</v>
      </c>
      <c r="N687" s="47" t="s">
        <v>1668</v>
      </c>
      <c r="O687" s="47" t="s">
        <v>1667</v>
      </c>
      <c r="P687" s="47" t="s">
        <v>1652</v>
      </c>
    </row>
    <row r="688" spans="1:16" x14ac:dyDescent="0.35">
      <c r="A688" s="47">
        <v>4091</v>
      </c>
      <c r="B688" s="47" t="s">
        <v>1098</v>
      </c>
      <c r="C688" s="48">
        <v>45619</v>
      </c>
      <c r="D688" s="48">
        <v>45618</v>
      </c>
      <c r="E688" s="47">
        <v>14</v>
      </c>
      <c r="F688" s="48">
        <v>45632</v>
      </c>
      <c r="G688" s="47" t="s">
        <v>1635</v>
      </c>
      <c r="H688" s="47" t="s">
        <v>1634</v>
      </c>
      <c r="I688" s="47">
        <v>0</v>
      </c>
      <c r="J688" s="47" t="s">
        <v>1642</v>
      </c>
      <c r="K688" s="47" t="s">
        <v>1737</v>
      </c>
      <c r="L688" s="47" t="s">
        <v>1736</v>
      </c>
      <c r="M688" s="47" t="s">
        <v>1599</v>
      </c>
      <c r="N688" s="47" t="s">
        <v>1630</v>
      </c>
    </row>
    <row r="689" spans="1:16" x14ac:dyDescent="0.35">
      <c r="A689" s="47">
        <v>4091</v>
      </c>
      <c r="B689" s="47" t="s">
        <v>1098</v>
      </c>
      <c r="C689" s="48">
        <v>45633</v>
      </c>
      <c r="D689" s="48">
        <v>45632</v>
      </c>
      <c r="E689" s="47">
        <v>9</v>
      </c>
      <c r="F689" s="48">
        <v>45641</v>
      </c>
      <c r="G689" s="47" t="s">
        <v>1635</v>
      </c>
      <c r="H689" s="47" t="s">
        <v>1634</v>
      </c>
      <c r="I689" s="47">
        <v>0</v>
      </c>
      <c r="J689" s="47" t="s">
        <v>1642</v>
      </c>
      <c r="K689" s="47" t="s">
        <v>1738</v>
      </c>
      <c r="L689" s="47" t="s">
        <v>1737</v>
      </c>
      <c r="M689" s="47" t="s">
        <v>1599</v>
      </c>
      <c r="N689" s="47" t="s">
        <v>1630</v>
      </c>
    </row>
    <row r="690" spans="1:16" x14ac:dyDescent="0.35">
      <c r="A690" s="47">
        <v>4091</v>
      </c>
      <c r="B690" s="47" t="s">
        <v>1098</v>
      </c>
      <c r="C690" s="48">
        <v>45605</v>
      </c>
      <c r="D690" s="48">
        <v>45604</v>
      </c>
      <c r="E690" s="47">
        <v>14</v>
      </c>
      <c r="F690" s="48">
        <v>45618</v>
      </c>
      <c r="G690" s="47" t="s">
        <v>1635</v>
      </c>
      <c r="H690" s="47" t="s">
        <v>1634</v>
      </c>
      <c r="I690" s="47">
        <v>0</v>
      </c>
      <c r="J690" s="47" t="s">
        <v>1642</v>
      </c>
      <c r="K690" s="47" t="s">
        <v>1736</v>
      </c>
      <c r="L690" s="47" t="s">
        <v>1735</v>
      </c>
      <c r="M690" s="47" t="s">
        <v>1599</v>
      </c>
      <c r="N690" s="47" t="s">
        <v>1630</v>
      </c>
    </row>
    <row r="691" spans="1:16" x14ac:dyDescent="0.35">
      <c r="A691" s="47">
        <v>4091</v>
      </c>
      <c r="B691" s="47" t="s">
        <v>1098</v>
      </c>
      <c r="C691" s="48">
        <v>45577</v>
      </c>
      <c r="D691" s="48">
        <v>45576</v>
      </c>
      <c r="E691" s="47">
        <v>28</v>
      </c>
      <c r="F691" s="48">
        <v>45604</v>
      </c>
      <c r="G691" s="47" t="s">
        <v>1635</v>
      </c>
      <c r="H691" s="47" t="s">
        <v>1634</v>
      </c>
      <c r="I691" s="47">
        <v>0</v>
      </c>
      <c r="J691" s="47" t="s">
        <v>1642</v>
      </c>
      <c r="K691" s="47" t="s">
        <v>1735</v>
      </c>
      <c r="L691" s="47" t="s">
        <v>1722</v>
      </c>
      <c r="M691" s="47" t="s">
        <v>1599</v>
      </c>
      <c r="N691" s="47" t="s">
        <v>1630</v>
      </c>
    </row>
    <row r="692" spans="1:16" x14ac:dyDescent="0.35">
      <c r="A692" s="47">
        <v>4091</v>
      </c>
      <c r="B692" s="47" t="s">
        <v>1098</v>
      </c>
      <c r="C692" s="48">
        <v>45367</v>
      </c>
      <c r="D692" s="48">
        <v>45366</v>
      </c>
      <c r="E692" s="47">
        <v>28</v>
      </c>
      <c r="F692" s="48">
        <v>45394</v>
      </c>
      <c r="G692" s="47" t="s">
        <v>1635</v>
      </c>
      <c r="H692" s="47" t="s">
        <v>1634</v>
      </c>
      <c r="I692" s="47">
        <v>0</v>
      </c>
      <c r="J692" s="47" t="s">
        <v>1642</v>
      </c>
      <c r="K692" s="47" t="s">
        <v>1734</v>
      </c>
      <c r="L692" s="47" t="s">
        <v>1733</v>
      </c>
      <c r="M692" s="47" t="s">
        <v>1599</v>
      </c>
      <c r="N692" s="47" t="s">
        <v>1630</v>
      </c>
    </row>
    <row r="693" spans="1:16" x14ac:dyDescent="0.35">
      <c r="A693" s="47">
        <v>4091</v>
      </c>
      <c r="B693" s="47" t="s">
        <v>1098</v>
      </c>
      <c r="C693" s="48">
        <v>45395</v>
      </c>
      <c r="D693" s="48">
        <v>45394</v>
      </c>
      <c r="E693" s="47">
        <v>28</v>
      </c>
      <c r="F693" s="48">
        <v>45422</v>
      </c>
      <c r="G693" s="47" t="s">
        <v>1635</v>
      </c>
      <c r="H693" s="47" t="s">
        <v>1634</v>
      </c>
      <c r="I693" s="47">
        <v>0</v>
      </c>
      <c r="J693" s="47" t="s">
        <v>1642</v>
      </c>
      <c r="K693" s="47" t="s">
        <v>1726</v>
      </c>
      <c r="L693" s="47" t="s">
        <v>1734</v>
      </c>
      <c r="M693" s="47" t="s">
        <v>1599</v>
      </c>
      <c r="N693" s="47" t="s">
        <v>1630</v>
      </c>
    </row>
    <row r="694" spans="1:16" x14ac:dyDescent="0.35">
      <c r="A694" s="47">
        <v>4091</v>
      </c>
      <c r="B694" s="47" t="s">
        <v>1098</v>
      </c>
      <c r="C694" s="48">
        <v>45339</v>
      </c>
      <c r="D694" s="48">
        <v>45338</v>
      </c>
      <c r="E694" s="47">
        <v>28</v>
      </c>
      <c r="F694" s="48">
        <v>45366</v>
      </c>
      <c r="G694" s="47" t="s">
        <v>1635</v>
      </c>
      <c r="H694" s="47" t="s">
        <v>1634</v>
      </c>
      <c r="I694" s="47">
        <v>0</v>
      </c>
      <c r="J694" s="47" t="s">
        <v>1642</v>
      </c>
      <c r="K694" s="47" t="s">
        <v>1733</v>
      </c>
      <c r="L694" s="47" t="s">
        <v>1729</v>
      </c>
      <c r="M694" s="47" t="s">
        <v>1599</v>
      </c>
      <c r="N694" s="47" t="s">
        <v>1630</v>
      </c>
    </row>
    <row r="695" spans="1:16" x14ac:dyDescent="0.35">
      <c r="A695" s="47">
        <v>4091</v>
      </c>
      <c r="B695" s="47" t="s">
        <v>1098</v>
      </c>
      <c r="C695" s="48">
        <v>45278</v>
      </c>
      <c r="D695" s="48">
        <v>45271</v>
      </c>
      <c r="E695" s="47">
        <v>26</v>
      </c>
      <c r="F695" s="48">
        <v>45303</v>
      </c>
      <c r="G695" s="47" t="s">
        <v>1658</v>
      </c>
      <c r="H695" s="47" t="s">
        <v>1657</v>
      </c>
      <c r="I695" s="47">
        <v>0</v>
      </c>
      <c r="J695" s="47" t="s">
        <v>1642</v>
      </c>
      <c r="K695" s="47" t="s">
        <v>1730</v>
      </c>
      <c r="L695" s="47" t="s">
        <v>1732</v>
      </c>
      <c r="M695" s="47" t="s">
        <v>1717</v>
      </c>
      <c r="N695" s="47" t="s">
        <v>1654</v>
      </c>
      <c r="O695" s="47" t="s">
        <v>1653</v>
      </c>
      <c r="P695" s="47" t="s">
        <v>1652</v>
      </c>
    </row>
    <row r="696" spans="1:16" x14ac:dyDescent="0.35">
      <c r="A696" s="47">
        <v>4091</v>
      </c>
      <c r="B696" s="47" t="s">
        <v>1098</v>
      </c>
      <c r="C696" s="48">
        <v>45304</v>
      </c>
      <c r="D696" s="48">
        <v>45297</v>
      </c>
      <c r="E696" s="47">
        <v>21</v>
      </c>
      <c r="F696" s="48">
        <v>45324</v>
      </c>
      <c r="G696" s="47" t="s">
        <v>1658</v>
      </c>
      <c r="H696" s="47" t="s">
        <v>1657</v>
      </c>
      <c r="I696" s="47">
        <v>0</v>
      </c>
      <c r="J696" s="47" t="s">
        <v>1642</v>
      </c>
      <c r="K696" s="47" t="s">
        <v>1731</v>
      </c>
      <c r="L696" s="47" t="s">
        <v>1730</v>
      </c>
      <c r="M696" s="47" t="s">
        <v>1717</v>
      </c>
      <c r="N696" s="47" t="s">
        <v>1654</v>
      </c>
      <c r="O696" s="47" t="s">
        <v>1653</v>
      </c>
      <c r="P696" s="47" t="s">
        <v>1652</v>
      </c>
    </row>
    <row r="697" spans="1:16" x14ac:dyDescent="0.35">
      <c r="A697" s="47">
        <v>4091</v>
      </c>
      <c r="B697" s="47" t="s">
        <v>1098</v>
      </c>
      <c r="C697" s="48">
        <v>45338</v>
      </c>
      <c r="D697" s="48">
        <v>45337</v>
      </c>
      <c r="E697" s="47">
        <v>1</v>
      </c>
      <c r="F697" s="48">
        <v>45338</v>
      </c>
      <c r="G697" s="47" t="s">
        <v>1635</v>
      </c>
      <c r="H697" s="47" t="s">
        <v>1634</v>
      </c>
      <c r="I697" s="47">
        <v>0</v>
      </c>
      <c r="J697" s="47" t="s">
        <v>1633</v>
      </c>
      <c r="K697" s="47" t="s">
        <v>1729</v>
      </c>
      <c r="M697" s="47" t="s">
        <v>1599</v>
      </c>
      <c r="N697" s="47" t="s">
        <v>1630</v>
      </c>
    </row>
    <row r="698" spans="1:16" x14ac:dyDescent="0.35">
      <c r="A698" s="47">
        <v>4091</v>
      </c>
      <c r="B698" s="47" t="s">
        <v>1098</v>
      </c>
      <c r="C698" s="48">
        <v>45464</v>
      </c>
      <c r="D698" s="48">
        <v>45463</v>
      </c>
      <c r="E698" s="47">
        <v>14</v>
      </c>
      <c r="F698" s="48">
        <v>45477</v>
      </c>
      <c r="G698" s="47" t="s">
        <v>1635</v>
      </c>
      <c r="H698" s="47" t="s">
        <v>1634</v>
      </c>
      <c r="I698" s="47">
        <v>0</v>
      </c>
      <c r="J698" s="47" t="s">
        <v>1642</v>
      </c>
      <c r="K698" s="47" t="s">
        <v>1724</v>
      </c>
      <c r="L698" s="47" t="s">
        <v>1728</v>
      </c>
      <c r="M698" s="47" t="s">
        <v>1599</v>
      </c>
      <c r="N698" s="47" t="s">
        <v>1630</v>
      </c>
    </row>
    <row r="699" spans="1:16" x14ac:dyDescent="0.35">
      <c r="A699" s="47">
        <v>4091</v>
      </c>
      <c r="B699" s="47" t="s">
        <v>1098</v>
      </c>
      <c r="C699" s="48">
        <v>45436</v>
      </c>
      <c r="D699" s="48">
        <v>45435</v>
      </c>
      <c r="E699" s="47">
        <v>28</v>
      </c>
      <c r="F699" s="48">
        <v>45463</v>
      </c>
      <c r="G699" s="47" t="s">
        <v>1635</v>
      </c>
      <c r="H699" s="47" t="s">
        <v>1634</v>
      </c>
      <c r="I699" s="47">
        <v>0</v>
      </c>
      <c r="J699" s="47" t="s">
        <v>1642</v>
      </c>
      <c r="K699" s="47" t="s">
        <v>1728</v>
      </c>
      <c r="L699" s="47" t="s">
        <v>1727</v>
      </c>
      <c r="M699" s="47" t="s">
        <v>1599</v>
      </c>
      <c r="N699" s="47" t="s">
        <v>1630</v>
      </c>
    </row>
    <row r="700" spans="1:16" x14ac:dyDescent="0.35">
      <c r="A700" s="47">
        <v>4091</v>
      </c>
      <c r="B700" s="47" t="s">
        <v>1098</v>
      </c>
      <c r="C700" s="48">
        <v>45423</v>
      </c>
      <c r="D700" s="48">
        <v>45422</v>
      </c>
      <c r="E700" s="47">
        <v>13</v>
      </c>
      <c r="F700" s="48">
        <v>45435</v>
      </c>
      <c r="G700" s="47" t="s">
        <v>1635</v>
      </c>
      <c r="H700" s="47" t="s">
        <v>1634</v>
      </c>
      <c r="I700" s="47">
        <v>0</v>
      </c>
      <c r="J700" s="47" t="s">
        <v>1642</v>
      </c>
      <c r="K700" s="47" t="s">
        <v>1727</v>
      </c>
      <c r="L700" s="47" t="s">
        <v>1726</v>
      </c>
      <c r="M700" s="47" t="s">
        <v>1599</v>
      </c>
      <c r="N700" s="47" t="s">
        <v>1630</v>
      </c>
    </row>
    <row r="701" spans="1:16" x14ac:dyDescent="0.35">
      <c r="A701" s="47">
        <v>4091</v>
      </c>
      <c r="B701" s="47" t="s">
        <v>1098</v>
      </c>
      <c r="C701" s="48">
        <v>45500</v>
      </c>
      <c r="D701" s="48">
        <v>45499</v>
      </c>
      <c r="E701" s="47">
        <v>28</v>
      </c>
      <c r="F701" s="48">
        <v>45527</v>
      </c>
      <c r="G701" s="47" t="s">
        <v>1635</v>
      </c>
      <c r="H701" s="47" t="s">
        <v>1634</v>
      </c>
      <c r="I701" s="47">
        <v>0</v>
      </c>
      <c r="J701" s="47" t="s">
        <v>1642</v>
      </c>
      <c r="K701" s="47" t="s">
        <v>1723</v>
      </c>
      <c r="L701" s="47" t="s">
        <v>1725</v>
      </c>
      <c r="M701" s="47" t="s">
        <v>1599</v>
      </c>
      <c r="N701" s="47" t="s">
        <v>1630</v>
      </c>
    </row>
    <row r="702" spans="1:16" x14ac:dyDescent="0.35">
      <c r="A702" s="47">
        <v>4091</v>
      </c>
      <c r="B702" s="47" t="s">
        <v>1098</v>
      </c>
      <c r="C702" s="48">
        <v>45478</v>
      </c>
      <c r="D702" s="48">
        <v>45477</v>
      </c>
      <c r="E702" s="47">
        <v>22</v>
      </c>
      <c r="F702" s="48">
        <v>45499</v>
      </c>
      <c r="G702" s="47" t="s">
        <v>1635</v>
      </c>
      <c r="H702" s="47" t="s">
        <v>1634</v>
      </c>
      <c r="I702" s="47">
        <v>0</v>
      </c>
      <c r="J702" s="47" t="s">
        <v>1642</v>
      </c>
      <c r="K702" s="47" t="s">
        <v>1725</v>
      </c>
      <c r="L702" s="47" t="s">
        <v>1724</v>
      </c>
      <c r="M702" s="47" t="s">
        <v>1599</v>
      </c>
      <c r="N702" s="47" t="s">
        <v>1630</v>
      </c>
    </row>
    <row r="703" spans="1:16" x14ac:dyDescent="0.35">
      <c r="A703" s="47">
        <v>4091</v>
      </c>
      <c r="B703" s="47" t="s">
        <v>1098</v>
      </c>
      <c r="C703" s="48">
        <v>45528</v>
      </c>
      <c r="D703" s="48">
        <v>45527</v>
      </c>
      <c r="E703" s="47">
        <v>28</v>
      </c>
      <c r="F703" s="48">
        <v>45555</v>
      </c>
      <c r="G703" s="47" t="s">
        <v>1635</v>
      </c>
      <c r="H703" s="47" t="s">
        <v>1634</v>
      </c>
      <c r="I703" s="47">
        <v>0</v>
      </c>
      <c r="J703" s="47" t="s">
        <v>1642</v>
      </c>
      <c r="K703" s="47" t="s">
        <v>1721</v>
      </c>
      <c r="L703" s="47" t="s">
        <v>1723</v>
      </c>
      <c r="M703" s="47" t="s">
        <v>1599</v>
      </c>
      <c r="N703" s="47" t="s">
        <v>1630</v>
      </c>
    </row>
    <row r="704" spans="1:16" x14ac:dyDescent="0.35">
      <c r="A704" s="47">
        <v>4091</v>
      </c>
      <c r="B704" s="47" t="s">
        <v>1098</v>
      </c>
      <c r="C704" s="48">
        <v>45556</v>
      </c>
      <c r="D704" s="48">
        <v>45555</v>
      </c>
      <c r="E704" s="47">
        <v>21</v>
      </c>
      <c r="F704" s="48">
        <v>45576</v>
      </c>
      <c r="G704" s="47" t="s">
        <v>1635</v>
      </c>
      <c r="H704" s="47" t="s">
        <v>1634</v>
      </c>
      <c r="I704" s="47">
        <v>0</v>
      </c>
      <c r="J704" s="47" t="s">
        <v>1642</v>
      </c>
      <c r="K704" s="47" t="s">
        <v>1722</v>
      </c>
      <c r="L704" s="47" t="s">
        <v>1721</v>
      </c>
      <c r="M704" s="47" t="s">
        <v>1599</v>
      </c>
      <c r="N704" s="47" t="s">
        <v>1630</v>
      </c>
    </row>
    <row r="705" spans="1:16" x14ac:dyDescent="0.35">
      <c r="A705" s="47">
        <v>4118</v>
      </c>
      <c r="B705" s="47" t="s">
        <v>1115</v>
      </c>
      <c r="C705" s="48">
        <v>45292</v>
      </c>
      <c r="D705" s="48">
        <v>45278</v>
      </c>
      <c r="E705" s="47">
        <v>3</v>
      </c>
      <c r="F705" s="48">
        <v>45294</v>
      </c>
      <c r="G705" s="47" t="s">
        <v>1635</v>
      </c>
      <c r="H705" s="47" t="s">
        <v>1634</v>
      </c>
      <c r="I705" s="47">
        <v>0</v>
      </c>
      <c r="J705" s="47" t="s">
        <v>1633</v>
      </c>
      <c r="K705" s="47" t="s">
        <v>1720</v>
      </c>
      <c r="M705" s="47" t="s">
        <v>1599</v>
      </c>
      <c r="N705" s="47" t="s">
        <v>1630</v>
      </c>
    </row>
    <row r="706" spans="1:16" x14ac:dyDescent="0.35">
      <c r="A706" s="47">
        <v>4118</v>
      </c>
      <c r="B706" s="47" t="s">
        <v>1115</v>
      </c>
      <c r="C706" s="48">
        <v>45295</v>
      </c>
      <c r="D706" s="48">
        <v>45281</v>
      </c>
      <c r="E706" s="47">
        <v>27</v>
      </c>
      <c r="F706" s="48">
        <v>45321</v>
      </c>
      <c r="G706" s="47" t="s">
        <v>1635</v>
      </c>
      <c r="H706" s="47" t="s">
        <v>1634</v>
      </c>
      <c r="I706" s="47">
        <v>0</v>
      </c>
      <c r="J706" s="47" t="s">
        <v>1642</v>
      </c>
      <c r="K706" s="47" t="s">
        <v>1718</v>
      </c>
      <c r="L706" s="47" t="s">
        <v>1720</v>
      </c>
      <c r="M706" s="47" t="s">
        <v>1717</v>
      </c>
      <c r="N706" s="47" t="s">
        <v>1630</v>
      </c>
    </row>
    <row r="707" spans="1:16" x14ac:dyDescent="0.35">
      <c r="A707" s="47">
        <v>4118</v>
      </c>
      <c r="B707" s="47" t="s">
        <v>1115</v>
      </c>
      <c r="C707" s="48">
        <v>45322</v>
      </c>
      <c r="D707" s="48">
        <v>45308</v>
      </c>
      <c r="E707" s="47">
        <v>7</v>
      </c>
      <c r="F707" s="48">
        <v>45328</v>
      </c>
      <c r="G707" s="47" t="s">
        <v>1635</v>
      </c>
      <c r="H707" s="47" t="s">
        <v>1634</v>
      </c>
      <c r="I707" s="47">
        <v>0</v>
      </c>
      <c r="J707" s="47" t="s">
        <v>1642</v>
      </c>
      <c r="K707" s="47" t="s">
        <v>1719</v>
      </c>
      <c r="L707" s="47" t="s">
        <v>1718</v>
      </c>
      <c r="M707" s="47" t="s">
        <v>1717</v>
      </c>
      <c r="N707" s="47" t="s">
        <v>1630</v>
      </c>
    </row>
    <row r="708" spans="1:16" x14ac:dyDescent="0.35">
      <c r="A708" s="47">
        <v>4201</v>
      </c>
      <c r="B708" s="47" t="s">
        <v>1143</v>
      </c>
      <c r="C708" s="48">
        <v>45309</v>
      </c>
      <c r="D708" s="48">
        <v>45309</v>
      </c>
      <c r="E708" s="47">
        <v>5</v>
      </c>
      <c r="F708" s="48">
        <v>45313</v>
      </c>
      <c r="G708" s="47" t="s">
        <v>1635</v>
      </c>
      <c r="H708" s="47" t="s">
        <v>1634</v>
      </c>
      <c r="I708" s="47">
        <v>0</v>
      </c>
      <c r="J708" s="47" t="s">
        <v>1633</v>
      </c>
      <c r="K708" s="47" t="s">
        <v>1714</v>
      </c>
      <c r="M708" s="47" t="s">
        <v>1599</v>
      </c>
      <c r="N708" s="47" t="s">
        <v>1630</v>
      </c>
    </row>
    <row r="709" spans="1:16" x14ac:dyDescent="0.35">
      <c r="A709" s="47">
        <v>4201</v>
      </c>
      <c r="B709" s="47" t="s">
        <v>1143</v>
      </c>
      <c r="C709" s="48">
        <v>45323</v>
      </c>
      <c r="D709" s="48">
        <v>45321</v>
      </c>
      <c r="E709" s="47">
        <v>7</v>
      </c>
      <c r="F709" s="48">
        <v>45329</v>
      </c>
      <c r="G709" s="47" t="s">
        <v>1635</v>
      </c>
      <c r="H709" s="47" t="s">
        <v>1634</v>
      </c>
      <c r="I709" s="47">
        <v>0</v>
      </c>
      <c r="J709" s="47" t="s">
        <v>1642</v>
      </c>
      <c r="K709" s="47" t="s">
        <v>1716</v>
      </c>
      <c r="L709" s="47" t="s">
        <v>1715</v>
      </c>
      <c r="M709" s="47" t="s">
        <v>1599</v>
      </c>
      <c r="N709" s="47" t="s">
        <v>1630</v>
      </c>
    </row>
    <row r="710" spans="1:16" x14ac:dyDescent="0.35">
      <c r="A710" s="47">
        <v>4201</v>
      </c>
      <c r="B710" s="47" t="s">
        <v>1143</v>
      </c>
      <c r="C710" s="48">
        <v>45314</v>
      </c>
      <c r="D710" s="48">
        <v>45314</v>
      </c>
      <c r="E710" s="47">
        <v>7</v>
      </c>
      <c r="F710" s="48">
        <v>45320</v>
      </c>
      <c r="G710" s="47" t="s">
        <v>1635</v>
      </c>
      <c r="H710" s="47" t="s">
        <v>1634</v>
      </c>
      <c r="I710" s="47">
        <v>0</v>
      </c>
      <c r="J710" s="47" t="s">
        <v>1642</v>
      </c>
      <c r="K710" s="47" t="s">
        <v>1715</v>
      </c>
      <c r="L710" s="47" t="s">
        <v>1714</v>
      </c>
      <c r="M710" s="47" t="s">
        <v>1599</v>
      </c>
      <c r="N710" s="47" t="s">
        <v>1630</v>
      </c>
    </row>
    <row r="711" spans="1:16" x14ac:dyDescent="0.35">
      <c r="A711" s="47">
        <v>4201</v>
      </c>
      <c r="B711" s="47" t="s">
        <v>1143</v>
      </c>
      <c r="C711" s="48">
        <v>45536</v>
      </c>
      <c r="D711" s="48">
        <v>45535</v>
      </c>
      <c r="E711" s="47">
        <v>5</v>
      </c>
      <c r="F711" s="48">
        <v>45540</v>
      </c>
      <c r="G711" s="47" t="s">
        <v>1635</v>
      </c>
      <c r="H711" s="47" t="s">
        <v>1634</v>
      </c>
      <c r="I711" s="47">
        <v>0</v>
      </c>
      <c r="J711" s="47" t="s">
        <v>1633</v>
      </c>
      <c r="K711" s="47" t="s">
        <v>1713</v>
      </c>
      <c r="M711" s="47" t="s">
        <v>1599</v>
      </c>
      <c r="N711" s="47" t="s">
        <v>1630</v>
      </c>
    </row>
    <row r="712" spans="1:16" x14ac:dyDescent="0.35">
      <c r="A712" s="47">
        <v>4204</v>
      </c>
      <c r="B712" s="47" t="s">
        <v>1145</v>
      </c>
      <c r="C712" s="48">
        <v>45581</v>
      </c>
      <c r="D712" s="48">
        <v>45575</v>
      </c>
      <c r="E712" s="47">
        <v>14</v>
      </c>
      <c r="F712" s="48">
        <v>45594</v>
      </c>
      <c r="G712" s="47" t="s">
        <v>1670</v>
      </c>
      <c r="H712" s="47" t="s">
        <v>1657</v>
      </c>
      <c r="I712" s="47">
        <v>0</v>
      </c>
      <c r="J712" s="47" t="s">
        <v>1633</v>
      </c>
      <c r="K712" s="47" t="s">
        <v>1712</v>
      </c>
      <c r="M712" s="47" t="s">
        <v>1599</v>
      </c>
      <c r="N712" s="47" t="s">
        <v>1668</v>
      </c>
      <c r="O712" s="47" t="s">
        <v>1667</v>
      </c>
      <c r="P712" s="47" t="s">
        <v>1652</v>
      </c>
    </row>
    <row r="713" spans="1:16" x14ac:dyDescent="0.35">
      <c r="A713" s="47">
        <v>4204</v>
      </c>
      <c r="B713" s="47" t="s">
        <v>1145</v>
      </c>
      <c r="C713" s="48">
        <v>45595</v>
      </c>
      <c r="D713" s="48">
        <v>45589</v>
      </c>
      <c r="E713" s="47">
        <v>14</v>
      </c>
      <c r="F713" s="48">
        <v>45608</v>
      </c>
      <c r="G713" s="47" t="s">
        <v>1670</v>
      </c>
      <c r="H713" s="47" t="s">
        <v>1657</v>
      </c>
      <c r="I713" s="47">
        <v>0</v>
      </c>
      <c r="J713" s="47" t="s">
        <v>1642</v>
      </c>
      <c r="K713" s="47" t="s">
        <v>1711</v>
      </c>
      <c r="L713" s="47" t="s">
        <v>1712</v>
      </c>
      <c r="M713" s="47" t="s">
        <v>1599</v>
      </c>
      <c r="N713" s="47" t="s">
        <v>1668</v>
      </c>
      <c r="O713" s="47" t="s">
        <v>1667</v>
      </c>
      <c r="P713" s="47" t="s">
        <v>1652</v>
      </c>
    </row>
    <row r="714" spans="1:16" x14ac:dyDescent="0.35">
      <c r="A714" s="47">
        <v>4204</v>
      </c>
      <c r="B714" s="47" t="s">
        <v>1145</v>
      </c>
      <c r="C714" s="48">
        <v>45609</v>
      </c>
      <c r="D714" s="48">
        <v>45603</v>
      </c>
      <c r="E714" s="47">
        <v>1</v>
      </c>
      <c r="F714" s="48">
        <v>45609</v>
      </c>
      <c r="G714" s="47" t="s">
        <v>1670</v>
      </c>
      <c r="H714" s="47" t="s">
        <v>1657</v>
      </c>
      <c r="I714" s="47">
        <v>0</v>
      </c>
      <c r="J714" s="47" t="s">
        <v>1642</v>
      </c>
      <c r="K714" s="47" t="s">
        <v>1710</v>
      </c>
      <c r="L714" s="47" t="s">
        <v>1711</v>
      </c>
      <c r="M714" s="47" t="s">
        <v>1599</v>
      </c>
      <c r="N714" s="47" t="s">
        <v>1668</v>
      </c>
      <c r="O714" s="47" t="s">
        <v>1667</v>
      </c>
      <c r="P714" s="47" t="s">
        <v>1652</v>
      </c>
    </row>
    <row r="715" spans="1:16" x14ac:dyDescent="0.35">
      <c r="A715" s="47">
        <v>4204</v>
      </c>
      <c r="B715" s="47" t="s">
        <v>1145</v>
      </c>
      <c r="C715" s="48">
        <v>45610</v>
      </c>
      <c r="D715" s="48">
        <v>45604</v>
      </c>
      <c r="E715" s="47">
        <v>14</v>
      </c>
      <c r="F715" s="48">
        <v>45623</v>
      </c>
      <c r="G715" s="47" t="s">
        <v>1670</v>
      </c>
      <c r="H715" s="47" t="s">
        <v>1657</v>
      </c>
      <c r="I715" s="47">
        <v>0</v>
      </c>
      <c r="J715" s="47" t="s">
        <v>1642</v>
      </c>
      <c r="K715" s="47" t="s">
        <v>1708</v>
      </c>
      <c r="L715" s="47" t="s">
        <v>1710</v>
      </c>
      <c r="M715" s="47" t="s">
        <v>1599</v>
      </c>
      <c r="N715" s="47" t="s">
        <v>1668</v>
      </c>
      <c r="O715" s="47" t="s">
        <v>1667</v>
      </c>
      <c r="P715" s="47" t="s">
        <v>1652</v>
      </c>
    </row>
    <row r="716" spans="1:16" x14ac:dyDescent="0.35">
      <c r="A716" s="47">
        <v>4204</v>
      </c>
      <c r="B716" s="47" t="s">
        <v>1145</v>
      </c>
      <c r="C716" s="48">
        <v>45631</v>
      </c>
      <c r="D716" s="48">
        <v>45625</v>
      </c>
      <c r="E716" s="47">
        <v>14</v>
      </c>
      <c r="F716" s="48">
        <v>45644</v>
      </c>
      <c r="G716" s="47" t="s">
        <v>1670</v>
      </c>
      <c r="H716" s="47" t="s">
        <v>1657</v>
      </c>
      <c r="I716" s="47">
        <v>0</v>
      </c>
      <c r="J716" s="47" t="s">
        <v>1642</v>
      </c>
      <c r="K716" s="47" t="s">
        <v>1706</v>
      </c>
      <c r="L716" s="47" t="s">
        <v>1709</v>
      </c>
      <c r="M716" s="47" t="s">
        <v>1599</v>
      </c>
      <c r="N716" s="47" t="s">
        <v>1668</v>
      </c>
      <c r="O716" s="47" t="s">
        <v>1667</v>
      </c>
      <c r="P716" s="47" t="s">
        <v>1652</v>
      </c>
    </row>
    <row r="717" spans="1:16" x14ac:dyDescent="0.35">
      <c r="A717" s="47">
        <v>4204</v>
      </c>
      <c r="B717" s="47" t="s">
        <v>1145</v>
      </c>
      <c r="C717" s="48">
        <v>45624</v>
      </c>
      <c r="D717" s="48">
        <v>45618</v>
      </c>
      <c r="E717" s="47">
        <v>7</v>
      </c>
      <c r="F717" s="48">
        <v>45630</v>
      </c>
      <c r="G717" s="47" t="s">
        <v>1670</v>
      </c>
      <c r="H717" s="47" t="s">
        <v>1657</v>
      </c>
      <c r="I717" s="47">
        <v>0</v>
      </c>
      <c r="J717" s="47" t="s">
        <v>1642</v>
      </c>
      <c r="K717" s="47" t="s">
        <v>1709</v>
      </c>
      <c r="L717" s="47" t="s">
        <v>1708</v>
      </c>
      <c r="M717" s="47" t="s">
        <v>1599</v>
      </c>
      <c r="N717" s="47" t="s">
        <v>1668</v>
      </c>
      <c r="O717" s="47" t="s">
        <v>1667</v>
      </c>
      <c r="P717" s="47" t="s">
        <v>1652</v>
      </c>
    </row>
    <row r="718" spans="1:16" x14ac:dyDescent="0.35">
      <c r="A718" s="47">
        <v>4204</v>
      </c>
      <c r="B718" s="47" t="s">
        <v>1145</v>
      </c>
      <c r="C718" s="48">
        <v>45645</v>
      </c>
      <c r="D718" s="48">
        <v>45639</v>
      </c>
      <c r="E718" s="47">
        <v>14</v>
      </c>
      <c r="F718" s="48">
        <v>45658</v>
      </c>
      <c r="G718" s="47" t="s">
        <v>1670</v>
      </c>
      <c r="H718" s="47" t="s">
        <v>1657</v>
      </c>
      <c r="I718" s="47">
        <v>0</v>
      </c>
      <c r="J718" s="47" t="s">
        <v>1642</v>
      </c>
      <c r="K718" s="47" t="s">
        <v>1707</v>
      </c>
      <c r="L718" s="47" t="s">
        <v>1706</v>
      </c>
      <c r="M718" s="47" t="s">
        <v>1599</v>
      </c>
      <c r="N718" s="47" t="s">
        <v>1668</v>
      </c>
      <c r="O718" s="47" t="s">
        <v>1667</v>
      </c>
      <c r="P718" s="47" t="s">
        <v>1652</v>
      </c>
    </row>
    <row r="719" spans="1:16" x14ac:dyDescent="0.35">
      <c r="A719" s="47">
        <v>4207</v>
      </c>
      <c r="B719" s="47" t="s">
        <v>1148</v>
      </c>
      <c r="C719" s="48">
        <v>45294</v>
      </c>
      <c r="D719" s="48">
        <v>45294</v>
      </c>
      <c r="E719" s="47">
        <v>5</v>
      </c>
      <c r="F719" s="48">
        <v>45298</v>
      </c>
      <c r="G719" s="47" t="s">
        <v>1635</v>
      </c>
      <c r="H719" s="47" t="s">
        <v>1634</v>
      </c>
      <c r="I719" s="47">
        <v>0</v>
      </c>
      <c r="J719" s="47" t="s">
        <v>1633</v>
      </c>
      <c r="K719" s="47" t="s">
        <v>1705</v>
      </c>
      <c r="M719" s="47" t="s">
        <v>1599</v>
      </c>
      <c r="N719" s="47" t="s">
        <v>1630</v>
      </c>
    </row>
    <row r="720" spans="1:16" x14ac:dyDescent="0.35">
      <c r="A720" s="47">
        <v>4212</v>
      </c>
      <c r="B720" s="47" t="s">
        <v>1152</v>
      </c>
      <c r="C720" s="48">
        <v>45398</v>
      </c>
      <c r="D720" s="48">
        <v>45394</v>
      </c>
      <c r="E720" s="47">
        <v>1</v>
      </c>
      <c r="F720" s="48">
        <v>45398</v>
      </c>
      <c r="G720" s="47" t="s">
        <v>1635</v>
      </c>
      <c r="H720" s="47" t="s">
        <v>1634</v>
      </c>
      <c r="I720" s="47">
        <v>0</v>
      </c>
      <c r="J720" s="47" t="s">
        <v>1633</v>
      </c>
      <c r="K720" s="47" t="s">
        <v>1704</v>
      </c>
      <c r="M720" s="47" t="s">
        <v>1599</v>
      </c>
      <c r="N720" s="47" t="s">
        <v>1630</v>
      </c>
    </row>
    <row r="721" spans="1:16" x14ac:dyDescent="0.35">
      <c r="A721" s="47">
        <v>4214</v>
      </c>
      <c r="B721" s="47" t="s">
        <v>1154</v>
      </c>
      <c r="C721" s="48">
        <v>45536</v>
      </c>
      <c r="D721" s="48">
        <v>45535</v>
      </c>
      <c r="E721" s="47">
        <v>15</v>
      </c>
      <c r="F721" s="48">
        <v>45550</v>
      </c>
      <c r="G721" s="47" t="s">
        <v>1670</v>
      </c>
      <c r="H721" s="47" t="s">
        <v>1657</v>
      </c>
      <c r="I721" s="47">
        <v>0</v>
      </c>
      <c r="J721" s="47" t="s">
        <v>1633</v>
      </c>
      <c r="K721" s="47" t="s">
        <v>1703</v>
      </c>
      <c r="M721" s="47" t="s">
        <v>1599</v>
      </c>
      <c r="N721" s="47" t="s">
        <v>1668</v>
      </c>
      <c r="O721" s="47" t="s">
        <v>1667</v>
      </c>
      <c r="P721" s="47" t="s">
        <v>1652</v>
      </c>
    </row>
    <row r="722" spans="1:16" x14ac:dyDescent="0.35">
      <c r="A722" s="47">
        <v>4214</v>
      </c>
      <c r="B722" s="47" t="s">
        <v>1154</v>
      </c>
      <c r="C722" s="48">
        <v>45551</v>
      </c>
      <c r="D722" s="48">
        <v>45550</v>
      </c>
      <c r="E722" s="47">
        <v>28</v>
      </c>
      <c r="F722" s="48">
        <v>45578</v>
      </c>
      <c r="G722" s="47" t="s">
        <v>1670</v>
      </c>
      <c r="H722" s="47" t="s">
        <v>1657</v>
      </c>
      <c r="I722" s="47">
        <v>0</v>
      </c>
      <c r="J722" s="47" t="s">
        <v>1642</v>
      </c>
      <c r="K722" s="47" t="s">
        <v>1701</v>
      </c>
      <c r="L722" s="47" t="s">
        <v>1703</v>
      </c>
      <c r="M722" s="47" t="s">
        <v>1599</v>
      </c>
      <c r="N722" s="47" t="s">
        <v>1668</v>
      </c>
      <c r="O722" s="47" t="s">
        <v>1667</v>
      </c>
      <c r="P722" s="47" t="s">
        <v>1652</v>
      </c>
    </row>
    <row r="723" spans="1:16" x14ac:dyDescent="0.35">
      <c r="A723" s="47">
        <v>4214</v>
      </c>
      <c r="B723" s="47" t="s">
        <v>1154</v>
      </c>
      <c r="C723" s="48">
        <v>45579</v>
      </c>
      <c r="D723" s="48">
        <v>45578</v>
      </c>
      <c r="E723" s="47">
        <v>5</v>
      </c>
      <c r="F723" s="48">
        <v>45583</v>
      </c>
      <c r="G723" s="47" t="s">
        <v>1670</v>
      </c>
      <c r="H723" s="47" t="s">
        <v>1657</v>
      </c>
      <c r="I723" s="47">
        <v>0</v>
      </c>
      <c r="J723" s="47" t="s">
        <v>1642</v>
      </c>
      <c r="K723" s="47" t="s">
        <v>1702</v>
      </c>
      <c r="L723" s="47" t="s">
        <v>1701</v>
      </c>
      <c r="M723" s="47" t="s">
        <v>1599</v>
      </c>
      <c r="N723" s="47" t="s">
        <v>1668</v>
      </c>
      <c r="O723" s="47" t="s">
        <v>1667</v>
      </c>
      <c r="P723" s="47" t="s">
        <v>1652</v>
      </c>
    </row>
    <row r="724" spans="1:16" x14ac:dyDescent="0.35">
      <c r="A724" s="47">
        <v>4228</v>
      </c>
      <c r="B724" s="47" t="s">
        <v>1166</v>
      </c>
      <c r="C724" s="48">
        <v>45428</v>
      </c>
      <c r="D724" s="48">
        <v>45422</v>
      </c>
      <c r="E724" s="47">
        <v>3</v>
      </c>
      <c r="F724" s="48">
        <v>45430</v>
      </c>
      <c r="G724" s="47" t="s">
        <v>1635</v>
      </c>
      <c r="H724" s="47" t="s">
        <v>1634</v>
      </c>
      <c r="I724" s="47">
        <v>0</v>
      </c>
      <c r="J724" s="47" t="s">
        <v>1642</v>
      </c>
      <c r="K724" s="47" t="s">
        <v>1697</v>
      </c>
      <c r="L724" s="47" t="s">
        <v>1700</v>
      </c>
      <c r="M724" s="47" t="s">
        <v>1599</v>
      </c>
      <c r="N724" s="47" t="s">
        <v>1630</v>
      </c>
    </row>
    <row r="725" spans="1:16" x14ac:dyDescent="0.35">
      <c r="A725" s="47">
        <v>4228</v>
      </c>
      <c r="B725" s="47" t="s">
        <v>1166</v>
      </c>
      <c r="C725" s="48">
        <v>45414</v>
      </c>
      <c r="D725" s="48">
        <v>45414</v>
      </c>
      <c r="E725" s="47">
        <v>1</v>
      </c>
      <c r="F725" s="48">
        <v>45414</v>
      </c>
      <c r="G725" s="47" t="s">
        <v>1635</v>
      </c>
      <c r="H725" s="47" t="s">
        <v>1634</v>
      </c>
      <c r="I725" s="47">
        <v>0</v>
      </c>
      <c r="J725" s="47" t="s">
        <v>1633</v>
      </c>
      <c r="K725" s="47" t="s">
        <v>1699</v>
      </c>
      <c r="M725" s="47" t="s">
        <v>1599</v>
      </c>
    </row>
    <row r="726" spans="1:16" x14ac:dyDescent="0.35">
      <c r="A726" s="47">
        <v>4228</v>
      </c>
      <c r="B726" s="47" t="s">
        <v>1166</v>
      </c>
      <c r="C726" s="48">
        <v>45415</v>
      </c>
      <c r="D726" s="48">
        <v>45415</v>
      </c>
      <c r="E726" s="47">
        <v>7</v>
      </c>
      <c r="F726" s="48">
        <v>45421</v>
      </c>
      <c r="G726" s="47" t="s">
        <v>1635</v>
      </c>
      <c r="H726" s="47" t="s">
        <v>1634</v>
      </c>
      <c r="I726" s="47">
        <v>0</v>
      </c>
      <c r="J726" s="47" t="s">
        <v>1642</v>
      </c>
      <c r="K726" s="47" t="s">
        <v>1700</v>
      </c>
      <c r="L726" s="47" t="s">
        <v>1699</v>
      </c>
      <c r="M726" s="47" t="s">
        <v>1599</v>
      </c>
      <c r="N726" s="47" t="s">
        <v>1630</v>
      </c>
    </row>
    <row r="727" spans="1:16" x14ac:dyDescent="0.35">
      <c r="A727" s="47">
        <v>4228</v>
      </c>
      <c r="B727" s="47" t="s">
        <v>1166</v>
      </c>
      <c r="C727" s="48">
        <v>45433</v>
      </c>
      <c r="D727" s="48">
        <v>45425</v>
      </c>
      <c r="E727" s="47">
        <v>7</v>
      </c>
      <c r="F727" s="48">
        <v>45439</v>
      </c>
      <c r="G727" s="47" t="s">
        <v>1635</v>
      </c>
      <c r="H727" s="47" t="s">
        <v>1634</v>
      </c>
      <c r="I727" s="47">
        <v>0</v>
      </c>
      <c r="J727" s="47" t="s">
        <v>1642</v>
      </c>
      <c r="K727" s="47" t="s">
        <v>1698</v>
      </c>
      <c r="L727" s="47" t="s">
        <v>1697</v>
      </c>
      <c r="M727" s="47" t="s">
        <v>1599</v>
      </c>
      <c r="N727" s="47" t="s">
        <v>1630</v>
      </c>
    </row>
    <row r="728" spans="1:16" x14ac:dyDescent="0.35">
      <c r="A728" s="47">
        <v>4231</v>
      </c>
      <c r="B728" s="47" t="s">
        <v>1169</v>
      </c>
      <c r="C728" s="48">
        <v>45551</v>
      </c>
      <c r="D728" s="48">
        <v>45544</v>
      </c>
      <c r="E728" s="47">
        <v>5</v>
      </c>
      <c r="F728" s="48">
        <v>45555</v>
      </c>
      <c r="G728" s="47" t="s">
        <v>1635</v>
      </c>
      <c r="H728" s="47" t="s">
        <v>1634</v>
      </c>
      <c r="I728" s="47">
        <v>0</v>
      </c>
      <c r="J728" s="47" t="s">
        <v>1633</v>
      </c>
      <c r="K728" s="47" t="s">
        <v>1696</v>
      </c>
      <c r="M728" s="47" t="s">
        <v>1599</v>
      </c>
      <c r="N728" s="47" t="s">
        <v>1630</v>
      </c>
    </row>
    <row r="729" spans="1:16" x14ac:dyDescent="0.35">
      <c r="A729" s="47">
        <v>4273</v>
      </c>
      <c r="B729" s="47" t="s">
        <v>1179</v>
      </c>
      <c r="C729" s="48">
        <v>45404</v>
      </c>
      <c r="D729" s="48">
        <v>45404</v>
      </c>
      <c r="E729" s="47">
        <v>4</v>
      </c>
      <c r="F729" s="48">
        <v>45407</v>
      </c>
      <c r="G729" s="47" t="s">
        <v>1635</v>
      </c>
      <c r="H729" s="47" t="s">
        <v>1634</v>
      </c>
      <c r="I729" s="47">
        <v>0</v>
      </c>
      <c r="J729" s="47" t="s">
        <v>1633</v>
      </c>
      <c r="K729" s="47" t="s">
        <v>1695</v>
      </c>
      <c r="M729" s="47" t="s">
        <v>1599</v>
      </c>
      <c r="N729" s="47" t="s">
        <v>1630</v>
      </c>
    </row>
    <row r="730" spans="1:16" x14ac:dyDescent="0.35">
      <c r="A730" s="47">
        <v>4276</v>
      </c>
      <c r="B730" s="47" t="s">
        <v>1183</v>
      </c>
      <c r="C730" s="48">
        <v>45323</v>
      </c>
      <c r="D730" s="48">
        <v>45321</v>
      </c>
      <c r="E730" s="47">
        <v>2</v>
      </c>
      <c r="F730" s="48">
        <v>45324</v>
      </c>
      <c r="G730" s="47" t="s">
        <v>1635</v>
      </c>
      <c r="H730" s="47" t="s">
        <v>1634</v>
      </c>
      <c r="I730" s="47">
        <v>0</v>
      </c>
      <c r="J730" s="47" t="s">
        <v>1633</v>
      </c>
      <c r="K730" s="47" t="s">
        <v>1694</v>
      </c>
      <c r="M730" s="47" t="s">
        <v>1599</v>
      </c>
      <c r="N730" s="47" t="s">
        <v>1630</v>
      </c>
    </row>
    <row r="731" spans="1:16" x14ac:dyDescent="0.35">
      <c r="A731" s="47">
        <v>4277</v>
      </c>
      <c r="B731" s="47" t="s">
        <v>1184</v>
      </c>
      <c r="C731" s="48">
        <v>45597</v>
      </c>
      <c r="D731" s="48">
        <v>45593</v>
      </c>
      <c r="E731" s="47">
        <v>1</v>
      </c>
      <c r="F731" s="48">
        <v>45597</v>
      </c>
      <c r="G731" s="47" t="s">
        <v>1635</v>
      </c>
      <c r="H731" s="47" t="s">
        <v>1634</v>
      </c>
      <c r="I731" s="47">
        <v>0</v>
      </c>
      <c r="J731" s="47" t="s">
        <v>1642</v>
      </c>
      <c r="K731" s="47" t="s">
        <v>1693</v>
      </c>
      <c r="L731" s="47" t="s">
        <v>1692</v>
      </c>
      <c r="M731" s="47" t="s">
        <v>1599</v>
      </c>
      <c r="N731" s="47" t="s">
        <v>1630</v>
      </c>
    </row>
    <row r="732" spans="1:16" x14ac:dyDescent="0.35">
      <c r="A732" s="47">
        <v>4277</v>
      </c>
      <c r="B732" s="47" t="s">
        <v>1184</v>
      </c>
      <c r="C732" s="48">
        <v>45586</v>
      </c>
      <c r="D732" s="48">
        <v>45586</v>
      </c>
      <c r="E732" s="47">
        <v>7</v>
      </c>
      <c r="F732" s="48">
        <v>45592</v>
      </c>
      <c r="G732" s="47" t="s">
        <v>1635</v>
      </c>
      <c r="H732" s="47" t="s">
        <v>1634</v>
      </c>
      <c r="I732" s="47">
        <v>0</v>
      </c>
      <c r="J732" s="47" t="s">
        <v>1633</v>
      </c>
      <c r="K732" s="47" t="s">
        <v>1692</v>
      </c>
      <c r="M732" s="47" t="s">
        <v>1599</v>
      </c>
      <c r="N732" s="47" t="s">
        <v>1630</v>
      </c>
    </row>
    <row r="733" spans="1:16" x14ac:dyDescent="0.35">
      <c r="A733" s="47">
        <v>4420</v>
      </c>
      <c r="B733" s="47" t="s">
        <v>1187</v>
      </c>
      <c r="C733" s="48">
        <v>45313</v>
      </c>
      <c r="D733" s="48">
        <v>45313</v>
      </c>
      <c r="E733" s="47">
        <v>3</v>
      </c>
      <c r="F733" s="48">
        <v>45315</v>
      </c>
      <c r="G733" s="47" t="s">
        <v>1635</v>
      </c>
      <c r="H733" s="47" t="s">
        <v>1634</v>
      </c>
      <c r="I733" s="47">
        <v>0</v>
      </c>
      <c r="J733" s="47" t="s">
        <v>1633</v>
      </c>
      <c r="K733" s="47" t="s">
        <v>1691</v>
      </c>
      <c r="M733" s="47" t="s">
        <v>1599</v>
      </c>
      <c r="N733" s="47" t="s">
        <v>1630</v>
      </c>
    </row>
    <row r="734" spans="1:16" x14ac:dyDescent="0.35">
      <c r="A734" s="47">
        <v>4420</v>
      </c>
      <c r="B734" s="47" t="s">
        <v>1187</v>
      </c>
      <c r="C734" s="48">
        <v>45323</v>
      </c>
      <c r="D734" s="48">
        <v>45316</v>
      </c>
      <c r="E734" s="47">
        <v>14</v>
      </c>
      <c r="F734" s="48">
        <v>45336</v>
      </c>
      <c r="G734" s="47" t="s">
        <v>1635</v>
      </c>
      <c r="H734" s="47" t="s">
        <v>1634</v>
      </c>
      <c r="I734" s="47">
        <v>0</v>
      </c>
      <c r="J734" s="47" t="s">
        <v>1642</v>
      </c>
      <c r="K734" s="47" t="s">
        <v>1689</v>
      </c>
      <c r="L734" s="47" t="s">
        <v>1691</v>
      </c>
      <c r="M734" s="47" t="s">
        <v>1599</v>
      </c>
      <c r="N734" s="47" t="s">
        <v>1630</v>
      </c>
    </row>
    <row r="735" spans="1:16" x14ac:dyDescent="0.35">
      <c r="A735" s="47">
        <v>4420</v>
      </c>
      <c r="B735" s="47" t="s">
        <v>1187</v>
      </c>
      <c r="C735" s="48">
        <v>45337</v>
      </c>
      <c r="D735" s="48">
        <v>45330</v>
      </c>
      <c r="E735" s="47">
        <v>1</v>
      </c>
      <c r="F735" s="48">
        <v>45337</v>
      </c>
      <c r="G735" s="47" t="s">
        <v>1635</v>
      </c>
      <c r="H735" s="47" t="s">
        <v>1634</v>
      </c>
      <c r="I735" s="47">
        <v>0</v>
      </c>
      <c r="J735" s="47" t="s">
        <v>1642</v>
      </c>
      <c r="K735" s="47" t="s">
        <v>1690</v>
      </c>
      <c r="L735" s="47" t="s">
        <v>1689</v>
      </c>
      <c r="M735" s="47" t="s">
        <v>1599</v>
      </c>
      <c r="N735" s="47" t="s">
        <v>1630</v>
      </c>
    </row>
    <row r="736" spans="1:16" x14ac:dyDescent="0.35">
      <c r="A736" s="47">
        <v>4420</v>
      </c>
      <c r="B736" s="47" t="s">
        <v>1187</v>
      </c>
      <c r="C736" s="48">
        <v>45398</v>
      </c>
      <c r="D736" s="48">
        <v>45397</v>
      </c>
      <c r="E736" s="47">
        <v>1</v>
      </c>
      <c r="F736" s="48">
        <v>45398</v>
      </c>
      <c r="G736" s="47" t="s">
        <v>1635</v>
      </c>
      <c r="H736" s="47" t="s">
        <v>1634</v>
      </c>
      <c r="I736" s="47">
        <v>0</v>
      </c>
      <c r="J736" s="47" t="s">
        <v>1633</v>
      </c>
      <c r="K736" s="47" t="s">
        <v>1688</v>
      </c>
      <c r="M736" s="47" t="s">
        <v>1599</v>
      </c>
      <c r="N736" s="47" t="s">
        <v>1630</v>
      </c>
    </row>
    <row r="737" spans="1:16" x14ac:dyDescent="0.35">
      <c r="A737" s="47">
        <v>4493</v>
      </c>
      <c r="B737" s="47" t="s">
        <v>1204</v>
      </c>
      <c r="C737" s="48">
        <v>45296</v>
      </c>
      <c r="D737" s="48">
        <v>45296</v>
      </c>
      <c r="E737" s="47">
        <v>1</v>
      </c>
      <c r="F737" s="48">
        <v>45296</v>
      </c>
      <c r="G737" s="47" t="s">
        <v>1635</v>
      </c>
      <c r="H737" s="47" t="s">
        <v>1634</v>
      </c>
      <c r="I737" s="47">
        <v>0</v>
      </c>
      <c r="J737" s="47" t="s">
        <v>1633</v>
      </c>
      <c r="K737" s="47" t="s">
        <v>1687</v>
      </c>
      <c r="M737" s="47" t="s">
        <v>1599</v>
      </c>
      <c r="N737" s="47" t="s">
        <v>1630</v>
      </c>
    </row>
    <row r="738" spans="1:16" x14ac:dyDescent="0.35">
      <c r="A738" s="47">
        <v>4494</v>
      </c>
      <c r="B738" s="47" t="s">
        <v>1205</v>
      </c>
      <c r="C738" s="48">
        <v>45323</v>
      </c>
      <c r="D738" s="48">
        <v>45316</v>
      </c>
      <c r="E738" s="47">
        <v>7</v>
      </c>
      <c r="F738" s="48">
        <v>45329</v>
      </c>
      <c r="G738" s="47" t="s">
        <v>1670</v>
      </c>
      <c r="H738" s="47" t="s">
        <v>1657</v>
      </c>
      <c r="I738" s="47">
        <v>0</v>
      </c>
      <c r="J738" s="47" t="s">
        <v>1633</v>
      </c>
      <c r="K738" s="47" t="s">
        <v>1686</v>
      </c>
      <c r="M738" s="47" t="s">
        <v>1599</v>
      </c>
      <c r="N738" s="47" t="s">
        <v>1668</v>
      </c>
      <c r="O738" s="47" t="s">
        <v>1667</v>
      </c>
      <c r="P738" s="47" t="s">
        <v>1652</v>
      </c>
    </row>
    <row r="739" spans="1:16" x14ac:dyDescent="0.35">
      <c r="A739" s="47">
        <v>4494</v>
      </c>
      <c r="B739" s="47" t="s">
        <v>1205</v>
      </c>
      <c r="C739" s="48">
        <v>45330</v>
      </c>
      <c r="D739" s="48">
        <v>45323</v>
      </c>
      <c r="E739" s="47">
        <v>28</v>
      </c>
      <c r="F739" s="48">
        <v>45357</v>
      </c>
      <c r="G739" s="47" t="s">
        <v>1670</v>
      </c>
      <c r="H739" s="47" t="s">
        <v>1657</v>
      </c>
      <c r="I739" s="47">
        <v>0</v>
      </c>
      <c r="J739" s="47" t="s">
        <v>1642</v>
      </c>
      <c r="K739" s="47" t="s">
        <v>1683</v>
      </c>
      <c r="L739" s="47" t="s">
        <v>1686</v>
      </c>
      <c r="M739" s="47" t="s">
        <v>1599</v>
      </c>
      <c r="N739" s="47" t="s">
        <v>1668</v>
      </c>
      <c r="O739" s="47" t="s">
        <v>1667</v>
      </c>
      <c r="P739" s="47" t="s">
        <v>1652</v>
      </c>
    </row>
    <row r="740" spans="1:16" x14ac:dyDescent="0.35">
      <c r="A740" s="47">
        <v>4494</v>
      </c>
      <c r="B740" s="47" t="s">
        <v>1205</v>
      </c>
      <c r="C740" s="48">
        <v>45386</v>
      </c>
      <c r="D740" s="48">
        <v>45385</v>
      </c>
      <c r="E740" s="47">
        <v>5</v>
      </c>
      <c r="F740" s="48">
        <v>45390</v>
      </c>
      <c r="G740" s="47" t="s">
        <v>1635</v>
      </c>
      <c r="H740" s="47" t="s">
        <v>1634</v>
      </c>
      <c r="I740" s="47">
        <v>0</v>
      </c>
      <c r="J740" s="47" t="s">
        <v>1633</v>
      </c>
      <c r="K740" s="47" t="s">
        <v>1685</v>
      </c>
      <c r="M740" s="47" t="s">
        <v>1599</v>
      </c>
      <c r="N740" s="47" t="s">
        <v>1630</v>
      </c>
    </row>
    <row r="741" spans="1:16" x14ac:dyDescent="0.35">
      <c r="A741" s="47">
        <v>4494</v>
      </c>
      <c r="B741" s="47" t="s">
        <v>1205</v>
      </c>
      <c r="C741" s="48">
        <v>45358</v>
      </c>
      <c r="D741" s="48">
        <v>45351</v>
      </c>
      <c r="E741" s="47">
        <v>28</v>
      </c>
      <c r="F741" s="48">
        <v>45385</v>
      </c>
      <c r="G741" s="47" t="s">
        <v>1670</v>
      </c>
      <c r="H741" s="47" t="s">
        <v>1657</v>
      </c>
      <c r="I741" s="47">
        <v>0</v>
      </c>
      <c r="J741" s="47" t="s">
        <v>1642</v>
      </c>
      <c r="K741" s="47" t="s">
        <v>1684</v>
      </c>
      <c r="L741" s="47" t="s">
        <v>1683</v>
      </c>
      <c r="M741" s="47" t="s">
        <v>1599</v>
      </c>
      <c r="N741" s="47" t="s">
        <v>1668</v>
      </c>
      <c r="O741" s="47" t="s">
        <v>1667</v>
      </c>
      <c r="P741" s="47" t="s">
        <v>1652</v>
      </c>
    </row>
    <row r="742" spans="1:16" x14ac:dyDescent="0.35">
      <c r="A742" s="47">
        <v>5120</v>
      </c>
      <c r="B742" s="47" t="s">
        <v>1230</v>
      </c>
      <c r="C742" s="48">
        <v>45618</v>
      </c>
      <c r="D742" s="48">
        <v>45618</v>
      </c>
      <c r="E742" s="47">
        <v>84</v>
      </c>
      <c r="F742" s="48">
        <v>45701</v>
      </c>
      <c r="G742" s="47" t="s">
        <v>1648</v>
      </c>
      <c r="H742" s="47" t="s">
        <v>1647</v>
      </c>
      <c r="I742" s="47">
        <v>0</v>
      </c>
      <c r="J742" s="47" t="s">
        <v>1642</v>
      </c>
      <c r="K742" s="47" t="s">
        <v>1682</v>
      </c>
      <c r="M742" s="47" t="s">
        <v>1638</v>
      </c>
      <c r="N742" s="47" t="s">
        <v>1645</v>
      </c>
    </row>
    <row r="743" spans="1:16" x14ac:dyDescent="0.35">
      <c r="A743" s="47">
        <v>5127</v>
      </c>
      <c r="B743" s="47" t="s">
        <v>1240</v>
      </c>
      <c r="C743" s="48">
        <v>45247</v>
      </c>
      <c r="D743" s="48">
        <v>45247</v>
      </c>
      <c r="E743" s="47">
        <v>84</v>
      </c>
      <c r="F743" s="48">
        <v>45330</v>
      </c>
      <c r="G743" s="47" t="s">
        <v>1648</v>
      </c>
      <c r="H743" s="47" t="s">
        <v>1647</v>
      </c>
      <c r="I743" s="47">
        <v>0</v>
      </c>
      <c r="J743" s="47" t="s">
        <v>1642</v>
      </c>
      <c r="K743" s="47" t="s">
        <v>1681</v>
      </c>
      <c r="M743" s="47" t="s">
        <v>1663</v>
      </c>
      <c r="N743" s="47" t="s">
        <v>1645</v>
      </c>
    </row>
    <row r="744" spans="1:16" x14ac:dyDescent="0.35">
      <c r="A744" s="47">
        <v>5137</v>
      </c>
      <c r="B744" s="47" t="s">
        <v>1248</v>
      </c>
      <c r="C744" s="48">
        <v>45581</v>
      </c>
      <c r="D744" s="48">
        <v>45576</v>
      </c>
      <c r="E744" s="47">
        <v>7</v>
      </c>
      <c r="F744" s="48">
        <v>45587</v>
      </c>
      <c r="G744" s="47" t="s">
        <v>1635</v>
      </c>
      <c r="H744" s="47" t="s">
        <v>1634</v>
      </c>
      <c r="I744" s="47">
        <v>0</v>
      </c>
      <c r="J744" s="47" t="s">
        <v>1633</v>
      </c>
      <c r="K744" s="47" t="s">
        <v>1680</v>
      </c>
      <c r="M744" s="47" t="s">
        <v>1638</v>
      </c>
      <c r="N744" s="47" t="s">
        <v>1630</v>
      </c>
    </row>
    <row r="745" spans="1:16" x14ac:dyDescent="0.35">
      <c r="A745" s="47">
        <v>5142</v>
      </c>
      <c r="B745" s="47" t="s">
        <v>1252</v>
      </c>
      <c r="C745" s="48">
        <v>45505</v>
      </c>
      <c r="D745" s="48">
        <v>45496</v>
      </c>
      <c r="E745" s="47">
        <v>5</v>
      </c>
      <c r="F745" s="48">
        <v>45509</v>
      </c>
      <c r="G745" s="47" t="s">
        <v>1635</v>
      </c>
      <c r="H745" s="47" t="s">
        <v>1634</v>
      </c>
      <c r="I745" s="47">
        <v>0</v>
      </c>
      <c r="J745" s="47" t="s">
        <v>1633</v>
      </c>
      <c r="K745" s="47" t="s">
        <v>1679</v>
      </c>
      <c r="M745" s="47" t="s">
        <v>1638</v>
      </c>
      <c r="N745" s="47" t="s">
        <v>1630</v>
      </c>
    </row>
    <row r="746" spans="1:16" x14ac:dyDescent="0.35">
      <c r="A746" s="47">
        <v>5190</v>
      </c>
      <c r="B746" s="47" t="s">
        <v>1264</v>
      </c>
      <c r="C746" s="48">
        <v>45411</v>
      </c>
      <c r="D746" s="48">
        <v>45404</v>
      </c>
      <c r="E746" s="47">
        <v>28</v>
      </c>
      <c r="F746" s="48">
        <v>45438</v>
      </c>
      <c r="G746" s="47" t="s">
        <v>1635</v>
      </c>
      <c r="H746" s="47" t="s">
        <v>1634</v>
      </c>
      <c r="I746" s="47">
        <v>0</v>
      </c>
      <c r="J746" s="47" t="s">
        <v>1642</v>
      </c>
      <c r="K746" s="47" t="s">
        <v>1677</v>
      </c>
      <c r="L746" s="47" t="s">
        <v>1676</v>
      </c>
      <c r="M746" s="47" t="s">
        <v>1638</v>
      </c>
      <c r="N746" s="47" t="s">
        <v>1630</v>
      </c>
    </row>
    <row r="747" spans="1:16" x14ac:dyDescent="0.35">
      <c r="A747" s="47">
        <v>5190</v>
      </c>
      <c r="B747" s="47" t="s">
        <v>1264</v>
      </c>
      <c r="C747" s="48">
        <v>45439</v>
      </c>
      <c r="D747" s="48">
        <v>45432</v>
      </c>
      <c r="E747" s="47">
        <v>21</v>
      </c>
      <c r="F747" s="48">
        <v>45459</v>
      </c>
      <c r="G747" s="47" t="s">
        <v>1635</v>
      </c>
      <c r="H747" s="47" t="s">
        <v>1634</v>
      </c>
      <c r="I747" s="47">
        <v>0</v>
      </c>
      <c r="J747" s="47" t="s">
        <v>1642</v>
      </c>
      <c r="K747" s="47" t="s">
        <v>1678</v>
      </c>
      <c r="L747" s="47" t="s">
        <v>1677</v>
      </c>
      <c r="M747" s="47" t="s">
        <v>1638</v>
      </c>
      <c r="N747" s="47" t="s">
        <v>1630</v>
      </c>
    </row>
    <row r="748" spans="1:16" x14ac:dyDescent="0.35">
      <c r="A748" s="47">
        <v>5190</v>
      </c>
      <c r="B748" s="47" t="s">
        <v>1264</v>
      </c>
      <c r="C748" s="48">
        <v>45352</v>
      </c>
      <c r="D748" s="48">
        <v>45348</v>
      </c>
      <c r="E748" s="47">
        <v>28</v>
      </c>
      <c r="F748" s="48">
        <v>45379</v>
      </c>
      <c r="G748" s="47" t="s">
        <v>1635</v>
      </c>
      <c r="H748" s="47" t="s">
        <v>1634</v>
      </c>
      <c r="I748" s="47">
        <v>0</v>
      </c>
      <c r="J748" s="47" t="s">
        <v>1633</v>
      </c>
      <c r="K748" s="47" t="s">
        <v>1675</v>
      </c>
      <c r="M748" s="47" t="s">
        <v>1638</v>
      </c>
      <c r="N748" s="47" t="s">
        <v>1630</v>
      </c>
    </row>
    <row r="749" spans="1:16" x14ac:dyDescent="0.35">
      <c r="A749" s="47">
        <v>5190</v>
      </c>
      <c r="B749" s="47" t="s">
        <v>1264</v>
      </c>
      <c r="C749" s="48">
        <v>45383</v>
      </c>
      <c r="D749" s="48">
        <v>45376</v>
      </c>
      <c r="E749" s="47">
        <v>28</v>
      </c>
      <c r="F749" s="48">
        <v>45410</v>
      </c>
      <c r="G749" s="47" t="s">
        <v>1635</v>
      </c>
      <c r="H749" s="47" t="s">
        <v>1634</v>
      </c>
      <c r="I749" s="47">
        <v>0</v>
      </c>
      <c r="J749" s="47" t="s">
        <v>1642</v>
      </c>
      <c r="K749" s="47" t="s">
        <v>1676</v>
      </c>
      <c r="L749" s="47" t="s">
        <v>1675</v>
      </c>
      <c r="M749" s="47" t="s">
        <v>1638</v>
      </c>
      <c r="N749" s="47" t="s">
        <v>1630</v>
      </c>
    </row>
    <row r="750" spans="1:16" x14ac:dyDescent="0.35">
      <c r="A750" s="47">
        <v>5238</v>
      </c>
      <c r="B750" s="47" t="s">
        <v>1269</v>
      </c>
      <c r="C750" s="48">
        <v>45385</v>
      </c>
      <c r="D750" s="48">
        <v>45384</v>
      </c>
      <c r="E750" s="47">
        <v>10</v>
      </c>
      <c r="F750" s="48">
        <v>45394</v>
      </c>
      <c r="G750" s="47" t="s">
        <v>1670</v>
      </c>
      <c r="H750" s="47" t="s">
        <v>1657</v>
      </c>
      <c r="I750" s="47">
        <v>0</v>
      </c>
      <c r="J750" s="47" t="s">
        <v>1642</v>
      </c>
      <c r="K750" s="47" t="s">
        <v>1671</v>
      </c>
      <c r="L750" s="47" t="s">
        <v>1674</v>
      </c>
      <c r="M750" s="47" t="s">
        <v>1599</v>
      </c>
      <c r="N750" s="47" t="s">
        <v>1668</v>
      </c>
      <c r="O750" s="47" t="s">
        <v>1667</v>
      </c>
      <c r="P750" s="47" t="s">
        <v>1652</v>
      </c>
    </row>
    <row r="751" spans="1:16" x14ac:dyDescent="0.35">
      <c r="A751" s="47">
        <v>5238</v>
      </c>
      <c r="B751" s="47" t="s">
        <v>1269</v>
      </c>
      <c r="C751" s="48">
        <v>45367</v>
      </c>
      <c r="D751" s="48">
        <v>45366</v>
      </c>
      <c r="E751" s="47">
        <v>4</v>
      </c>
      <c r="F751" s="48">
        <v>45370</v>
      </c>
      <c r="G751" s="47" t="s">
        <v>1670</v>
      </c>
      <c r="H751" s="47" t="s">
        <v>1657</v>
      </c>
      <c r="I751" s="47">
        <v>0</v>
      </c>
      <c r="J751" s="47" t="s">
        <v>1642</v>
      </c>
      <c r="K751" s="47" t="s">
        <v>1673</v>
      </c>
      <c r="L751" s="47" t="s">
        <v>1669</v>
      </c>
      <c r="M751" s="47" t="s">
        <v>1599</v>
      </c>
      <c r="N751" s="47" t="s">
        <v>1668</v>
      </c>
      <c r="O751" s="47" t="s">
        <v>1667</v>
      </c>
      <c r="P751" s="47" t="s">
        <v>1652</v>
      </c>
    </row>
    <row r="752" spans="1:16" x14ac:dyDescent="0.35">
      <c r="A752" s="47">
        <v>5238</v>
      </c>
      <c r="B752" s="47" t="s">
        <v>1269</v>
      </c>
      <c r="C752" s="48">
        <v>45371</v>
      </c>
      <c r="D752" s="48">
        <v>45370</v>
      </c>
      <c r="E752" s="47">
        <v>14</v>
      </c>
      <c r="F752" s="48">
        <v>45384</v>
      </c>
      <c r="G752" s="47" t="s">
        <v>1670</v>
      </c>
      <c r="H752" s="47" t="s">
        <v>1657</v>
      </c>
      <c r="I752" s="47">
        <v>0</v>
      </c>
      <c r="J752" s="47" t="s">
        <v>1642</v>
      </c>
      <c r="K752" s="47" t="s">
        <v>1674</v>
      </c>
      <c r="L752" s="47" t="s">
        <v>1673</v>
      </c>
      <c r="M752" s="47" t="s">
        <v>1599</v>
      </c>
      <c r="N752" s="47" t="s">
        <v>1668</v>
      </c>
      <c r="O752" s="47" t="s">
        <v>1667</v>
      </c>
      <c r="P752" s="47" t="s">
        <v>1652</v>
      </c>
    </row>
    <row r="753" spans="1:16" x14ac:dyDescent="0.35">
      <c r="A753" s="47">
        <v>5238</v>
      </c>
      <c r="B753" s="47" t="s">
        <v>1269</v>
      </c>
      <c r="C753" s="48">
        <v>45395</v>
      </c>
      <c r="D753" s="48">
        <v>45394</v>
      </c>
      <c r="E753" s="47">
        <v>2</v>
      </c>
      <c r="F753" s="48">
        <v>45396</v>
      </c>
      <c r="G753" s="47" t="s">
        <v>1670</v>
      </c>
      <c r="H753" s="47" t="s">
        <v>1657</v>
      </c>
      <c r="I753" s="47">
        <v>0</v>
      </c>
      <c r="J753" s="47" t="s">
        <v>1642</v>
      </c>
      <c r="K753" s="47" t="s">
        <v>1672</v>
      </c>
      <c r="L753" s="47" t="s">
        <v>1671</v>
      </c>
      <c r="M753" s="47" t="s">
        <v>1599</v>
      </c>
      <c r="N753" s="47" t="s">
        <v>1668</v>
      </c>
      <c r="O753" s="47" t="s">
        <v>1667</v>
      </c>
      <c r="P753" s="47" t="s">
        <v>1652</v>
      </c>
    </row>
    <row r="754" spans="1:16" x14ac:dyDescent="0.35">
      <c r="A754" s="47">
        <v>5238</v>
      </c>
      <c r="B754" s="47" t="s">
        <v>1269</v>
      </c>
      <c r="C754" s="48">
        <v>45352</v>
      </c>
      <c r="D754" s="48">
        <v>45352</v>
      </c>
      <c r="E754" s="47">
        <v>14</v>
      </c>
      <c r="F754" s="48">
        <v>45365</v>
      </c>
      <c r="G754" s="47" t="s">
        <v>1670</v>
      </c>
      <c r="H754" s="47" t="s">
        <v>1657</v>
      </c>
      <c r="I754" s="47">
        <v>0</v>
      </c>
      <c r="J754" s="47" t="s">
        <v>1633</v>
      </c>
      <c r="K754" s="47" t="s">
        <v>1669</v>
      </c>
      <c r="M754" s="47" t="s">
        <v>1599</v>
      </c>
      <c r="N754" s="47" t="s">
        <v>1668</v>
      </c>
      <c r="O754" s="47" t="s">
        <v>1667</v>
      </c>
      <c r="P754" s="47" t="s">
        <v>1652</v>
      </c>
    </row>
    <row r="755" spans="1:16" x14ac:dyDescent="0.35">
      <c r="A755" s="47">
        <v>5303</v>
      </c>
      <c r="B755" s="47" t="s">
        <v>1270</v>
      </c>
      <c r="C755" s="48">
        <v>45418</v>
      </c>
      <c r="D755" s="48">
        <v>45418</v>
      </c>
      <c r="E755" s="47">
        <v>84</v>
      </c>
      <c r="F755" s="48">
        <v>45501</v>
      </c>
      <c r="G755" s="47" t="s">
        <v>1648</v>
      </c>
      <c r="H755" s="47" t="s">
        <v>1647</v>
      </c>
      <c r="I755" s="47">
        <v>0</v>
      </c>
      <c r="J755" s="47" t="s">
        <v>1642</v>
      </c>
      <c r="K755" s="47" t="s">
        <v>1666</v>
      </c>
      <c r="M755" s="47" t="s">
        <v>1638</v>
      </c>
      <c r="N755" s="47" t="s">
        <v>1645</v>
      </c>
    </row>
    <row r="756" spans="1:16" x14ac:dyDescent="0.35">
      <c r="A756" s="47">
        <v>5324</v>
      </c>
      <c r="B756" s="47" t="s">
        <v>1280</v>
      </c>
      <c r="C756" s="48">
        <v>45431</v>
      </c>
      <c r="D756" s="48">
        <v>45431</v>
      </c>
      <c r="E756" s="47">
        <v>3</v>
      </c>
      <c r="F756" s="48">
        <v>45433</v>
      </c>
      <c r="G756" s="47" t="s">
        <v>1635</v>
      </c>
      <c r="H756" s="47" t="s">
        <v>1634</v>
      </c>
      <c r="I756" s="47">
        <v>0</v>
      </c>
      <c r="J756" s="47" t="s">
        <v>1633</v>
      </c>
      <c r="K756" s="47" t="s">
        <v>1665</v>
      </c>
      <c r="M756" s="47" t="s">
        <v>1638</v>
      </c>
      <c r="N756" s="47" t="s">
        <v>1630</v>
      </c>
    </row>
    <row r="757" spans="1:16" x14ac:dyDescent="0.35">
      <c r="A757" s="47">
        <v>5327</v>
      </c>
      <c r="B757" s="47" t="s">
        <v>1281</v>
      </c>
      <c r="C757" s="48">
        <v>45251</v>
      </c>
      <c r="D757" s="48">
        <v>45251</v>
      </c>
      <c r="E757" s="47">
        <v>84</v>
      </c>
      <c r="F757" s="48">
        <v>45334</v>
      </c>
      <c r="G757" s="47" t="s">
        <v>1648</v>
      </c>
      <c r="H757" s="47" t="s">
        <v>1647</v>
      </c>
      <c r="I757" s="47">
        <v>0</v>
      </c>
      <c r="J757" s="47" t="s">
        <v>1642</v>
      </c>
      <c r="K757" s="47" t="s">
        <v>1664</v>
      </c>
      <c r="M757" s="47" t="s">
        <v>1663</v>
      </c>
      <c r="N757" s="47" t="s">
        <v>1645</v>
      </c>
    </row>
    <row r="758" spans="1:16" x14ac:dyDescent="0.35">
      <c r="A758" s="47">
        <v>6170</v>
      </c>
      <c r="B758" s="47" t="s">
        <v>1304</v>
      </c>
      <c r="C758" s="48">
        <v>45505</v>
      </c>
      <c r="D758" s="48">
        <v>45496</v>
      </c>
      <c r="E758" s="47">
        <v>2</v>
      </c>
      <c r="F758" s="48">
        <v>45506</v>
      </c>
      <c r="G758" s="47" t="s">
        <v>1635</v>
      </c>
      <c r="H758" s="47" t="s">
        <v>1634</v>
      </c>
      <c r="I758" s="47">
        <v>0</v>
      </c>
      <c r="J758" s="47" t="s">
        <v>1633</v>
      </c>
      <c r="K758" s="47" t="s">
        <v>1661</v>
      </c>
      <c r="M758" s="47" t="s">
        <v>1638</v>
      </c>
      <c r="N758" s="47" t="s">
        <v>1630</v>
      </c>
    </row>
    <row r="759" spans="1:16" x14ac:dyDescent="0.35">
      <c r="A759" s="47">
        <v>6170</v>
      </c>
      <c r="B759" s="47" t="s">
        <v>1304</v>
      </c>
      <c r="C759" s="48">
        <v>45507</v>
      </c>
      <c r="D759" s="48">
        <v>45498</v>
      </c>
      <c r="E759" s="47">
        <v>3</v>
      </c>
      <c r="F759" s="48">
        <v>45509</v>
      </c>
      <c r="G759" s="47" t="s">
        <v>1635</v>
      </c>
      <c r="H759" s="47" t="s">
        <v>1634</v>
      </c>
      <c r="I759" s="47">
        <v>0</v>
      </c>
      <c r="J759" s="47" t="s">
        <v>1642</v>
      </c>
      <c r="K759" s="47" t="s">
        <v>1662</v>
      </c>
      <c r="L759" s="47" t="s">
        <v>1661</v>
      </c>
      <c r="M759" s="47" t="s">
        <v>1638</v>
      </c>
      <c r="N759" s="47" t="s">
        <v>1630</v>
      </c>
    </row>
    <row r="760" spans="1:16" x14ac:dyDescent="0.35">
      <c r="A760" s="47">
        <v>6170</v>
      </c>
      <c r="B760" s="47" t="s">
        <v>1304</v>
      </c>
      <c r="C760" s="48">
        <v>45586</v>
      </c>
      <c r="D760" s="48">
        <v>45586</v>
      </c>
      <c r="E760" s="47">
        <v>7</v>
      </c>
      <c r="F760" s="48">
        <v>45592</v>
      </c>
      <c r="G760" s="47" t="s">
        <v>1658</v>
      </c>
      <c r="H760" s="47" t="s">
        <v>1657</v>
      </c>
      <c r="I760" s="47">
        <v>0</v>
      </c>
      <c r="J760" s="47" t="s">
        <v>1633</v>
      </c>
      <c r="K760" s="47" t="s">
        <v>1660</v>
      </c>
      <c r="M760" s="47" t="s">
        <v>1638</v>
      </c>
      <c r="N760" s="47" t="s">
        <v>1654</v>
      </c>
      <c r="O760" s="47" t="s">
        <v>1653</v>
      </c>
      <c r="P760" s="47" t="s">
        <v>1652</v>
      </c>
    </row>
    <row r="761" spans="1:16" x14ac:dyDescent="0.35">
      <c r="A761" s="47">
        <v>6170</v>
      </c>
      <c r="B761" s="47" t="s">
        <v>1304</v>
      </c>
      <c r="C761" s="48">
        <v>45597</v>
      </c>
      <c r="D761" s="48">
        <v>45593</v>
      </c>
      <c r="E761" s="47">
        <v>7</v>
      </c>
      <c r="F761" s="48">
        <v>45603</v>
      </c>
      <c r="G761" s="47" t="s">
        <v>1658</v>
      </c>
      <c r="H761" s="47" t="s">
        <v>1657</v>
      </c>
      <c r="I761" s="47">
        <v>0</v>
      </c>
      <c r="J761" s="47" t="s">
        <v>1642</v>
      </c>
      <c r="K761" s="47" t="s">
        <v>1659</v>
      </c>
      <c r="L761" s="47" t="s">
        <v>1660</v>
      </c>
      <c r="M761" s="47" t="s">
        <v>1638</v>
      </c>
      <c r="N761" s="47" t="s">
        <v>1654</v>
      </c>
      <c r="O761" s="47" t="s">
        <v>1653</v>
      </c>
      <c r="P761" s="47" t="s">
        <v>1652</v>
      </c>
    </row>
    <row r="762" spans="1:16" x14ac:dyDescent="0.35">
      <c r="A762" s="47">
        <v>6170</v>
      </c>
      <c r="B762" s="47" t="s">
        <v>1304</v>
      </c>
      <c r="C762" s="48">
        <v>45604</v>
      </c>
      <c r="D762" s="48">
        <v>45600</v>
      </c>
      <c r="E762" s="47">
        <v>14</v>
      </c>
      <c r="F762" s="48">
        <v>45617</v>
      </c>
      <c r="G762" s="47" t="s">
        <v>1658</v>
      </c>
      <c r="H762" s="47" t="s">
        <v>1657</v>
      </c>
      <c r="I762" s="47">
        <v>0</v>
      </c>
      <c r="J762" s="47" t="s">
        <v>1642</v>
      </c>
      <c r="K762" s="47" t="s">
        <v>1655</v>
      </c>
      <c r="L762" s="47" t="s">
        <v>1659</v>
      </c>
      <c r="M762" s="47" t="s">
        <v>1638</v>
      </c>
      <c r="N762" s="47" t="s">
        <v>1654</v>
      </c>
      <c r="O762" s="47" t="s">
        <v>1653</v>
      </c>
      <c r="P762" s="47" t="s">
        <v>1652</v>
      </c>
    </row>
    <row r="763" spans="1:16" x14ac:dyDescent="0.35">
      <c r="A763" s="47">
        <v>6170</v>
      </c>
      <c r="B763" s="47" t="s">
        <v>1304</v>
      </c>
      <c r="C763" s="48">
        <v>45618</v>
      </c>
      <c r="D763" s="48">
        <v>45614</v>
      </c>
      <c r="E763" s="47">
        <v>2</v>
      </c>
      <c r="F763" s="48">
        <v>45619</v>
      </c>
      <c r="G763" s="47" t="s">
        <v>1658</v>
      </c>
      <c r="H763" s="47" t="s">
        <v>1657</v>
      </c>
      <c r="I763" s="47">
        <v>0</v>
      </c>
      <c r="J763" s="47" t="s">
        <v>1642</v>
      </c>
      <c r="K763" s="47" t="s">
        <v>1656</v>
      </c>
      <c r="L763" s="47" t="s">
        <v>1655</v>
      </c>
      <c r="M763" s="47" t="s">
        <v>1638</v>
      </c>
      <c r="N763" s="47" t="s">
        <v>1654</v>
      </c>
      <c r="O763" s="47" t="s">
        <v>1653</v>
      </c>
      <c r="P763" s="47" t="s">
        <v>1652</v>
      </c>
    </row>
    <row r="764" spans="1:16" x14ac:dyDescent="0.35">
      <c r="A764" s="47">
        <v>6174</v>
      </c>
      <c r="B764" s="47" t="s">
        <v>1314</v>
      </c>
      <c r="C764" s="48">
        <v>45513</v>
      </c>
      <c r="D764" s="48">
        <v>45513</v>
      </c>
      <c r="E764" s="47">
        <v>7</v>
      </c>
      <c r="F764" s="48">
        <v>45519</v>
      </c>
      <c r="G764" s="47" t="s">
        <v>1635</v>
      </c>
      <c r="H764" s="47" t="s">
        <v>1634</v>
      </c>
      <c r="I764" s="47">
        <v>0</v>
      </c>
      <c r="J764" s="47" t="s">
        <v>1633</v>
      </c>
      <c r="K764" s="47" t="s">
        <v>1650</v>
      </c>
      <c r="M764" s="47" t="s">
        <v>1638</v>
      </c>
      <c r="N764" s="47" t="s">
        <v>1630</v>
      </c>
    </row>
    <row r="765" spans="1:16" x14ac:dyDescent="0.35">
      <c r="A765" s="47">
        <v>6174</v>
      </c>
      <c r="B765" s="47" t="s">
        <v>1314</v>
      </c>
      <c r="C765" s="48">
        <v>45520</v>
      </c>
      <c r="D765" s="48">
        <v>45520</v>
      </c>
      <c r="E765" s="47">
        <v>7</v>
      </c>
      <c r="F765" s="48">
        <v>45526</v>
      </c>
      <c r="G765" s="47" t="s">
        <v>1635</v>
      </c>
      <c r="H765" s="47" t="s">
        <v>1634</v>
      </c>
      <c r="I765" s="47">
        <v>0</v>
      </c>
      <c r="J765" s="47" t="s">
        <v>1642</v>
      </c>
      <c r="K765" s="47" t="s">
        <v>1651</v>
      </c>
      <c r="L765" s="47" t="s">
        <v>1650</v>
      </c>
      <c r="M765" s="47" t="s">
        <v>1638</v>
      </c>
      <c r="N765" s="47" t="s">
        <v>1630</v>
      </c>
    </row>
    <row r="766" spans="1:16" x14ac:dyDescent="0.35">
      <c r="A766" s="47">
        <v>6182</v>
      </c>
      <c r="B766" s="47" t="s">
        <v>1322</v>
      </c>
      <c r="C766" s="48">
        <v>45505</v>
      </c>
      <c r="D766" s="48">
        <v>45497</v>
      </c>
      <c r="E766" s="47">
        <v>5</v>
      </c>
      <c r="F766" s="48">
        <v>45509</v>
      </c>
      <c r="G766" s="47" t="s">
        <v>1635</v>
      </c>
      <c r="H766" s="47" t="s">
        <v>1634</v>
      </c>
      <c r="I766" s="47">
        <v>0</v>
      </c>
      <c r="J766" s="47" t="s">
        <v>1633</v>
      </c>
      <c r="K766" s="47" t="s">
        <v>1649</v>
      </c>
      <c r="M766" s="47" t="s">
        <v>1638</v>
      </c>
      <c r="N766" s="47" t="s">
        <v>1630</v>
      </c>
    </row>
    <row r="767" spans="1:16" x14ac:dyDescent="0.35">
      <c r="A767" s="47">
        <v>6182</v>
      </c>
      <c r="B767" s="47" t="s">
        <v>1322</v>
      </c>
      <c r="C767" s="48">
        <v>45352</v>
      </c>
      <c r="D767" s="48">
        <v>45351</v>
      </c>
      <c r="E767" s="47">
        <v>84</v>
      </c>
      <c r="F767" s="48">
        <v>45435</v>
      </c>
      <c r="G767" s="47" t="s">
        <v>1648</v>
      </c>
      <c r="H767" s="47" t="s">
        <v>1647</v>
      </c>
      <c r="I767" s="47">
        <v>0</v>
      </c>
      <c r="J767" s="47" t="s">
        <v>1642</v>
      </c>
      <c r="K767" s="47" t="s">
        <v>1646</v>
      </c>
      <c r="M767" s="47" t="s">
        <v>1638</v>
      </c>
      <c r="N767" s="47" t="s">
        <v>1645</v>
      </c>
    </row>
    <row r="768" spans="1:16" x14ac:dyDescent="0.35">
      <c r="A768" s="47">
        <v>9004</v>
      </c>
      <c r="B768" s="47" t="s">
        <v>1345</v>
      </c>
      <c r="C768" s="48">
        <v>45352</v>
      </c>
      <c r="D768" s="48">
        <v>45348</v>
      </c>
      <c r="E768" s="47">
        <v>2</v>
      </c>
      <c r="F768" s="48">
        <v>45353</v>
      </c>
      <c r="G768" s="47" t="s">
        <v>1635</v>
      </c>
      <c r="H768" s="47" t="s">
        <v>1634</v>
      </c>
      <c r="I768" s="47">
        <v>0</v>
      </c>
      <c r="J768" s="47" t="s">
        <v>1633</v>
      </c>
      <c r="K768" s="47" t="s">
        <v>1644</v>
      </c>
      <c r="M768" s="47" t="s">
        <v>1638</v>
      </c>
      <c r="N768" s="47" t="s">
        <v>1630</v>
      </c>
    </row>
    <row r="769" spans="1:14" x14ac:dyDescent="0.35">
      <c r="A769" s="47">
        <v>9005</v>
      </c>
      <c r="B769" s="47" t="s">
        <v>1347</v>
      </c>
      <c r="C769" s="48">
        <v>45554</v>
      </c>
      <c r="D769" s="48">
        <v>45554</v>
      </c>
      <c r="E769" s="47">
        <v>5</v>
      </c>
      <c r="F769" s="48">
        <v>45558</v>
      </c>
      <c r="G769" s="47" t="s">
        <v>1635</v>
      </c>
      <c r="H769" s="47" t="s">
        <v>1634</v>
      </c>
      <c r="I769" s="47">
        <v>0</v>
      </c>
      <c r="J769" s="47" t="s">
        <v>1633</v>
      </c>
      <c r="K769" s="47" t="s">
        <v>1643</v>
      </c>
      <c r="M769" s="47" t="s">
        <v>1638</v>
      </c>
      <c r="N769" s="47" t="s">
        <v>1630</v>
      </c>
    </row>
    <row r="770" spans="1:14" x14ac:dyDescent="0.35">
      <c r="A770" s="47">
        <v>9008</v>
      </c>
      <c r="B770" s="47" t="s">
        <v>1349</v>
      </c>
      <c r="C770" s="48">
        <v>45642</v>
      </c>
      <c r="D770" s="48">
        <v>45635</v>
      </c>
      <c r="E770" s="47">
        <v>14</v>
      </c>
      <c r="F770" s="48">
        <v>45655</v>
      </c>
      <c r="G770" s="47" t="s">
        <v>1635</v>
      </c>
      <c r="H770" s="47" t="s">
        <v>1634</v>
      </c>
      <c r="I770" s="47">
        <v>0</v>
      </c>
      <c r="J770" s="47" t="s">
        <v>1642</v>
      </c>
      <c r="K770" s="47" t="s">
        <v>1640</v>
      </c>
      <c r="M770" s="47" t="s">
        <v>1638</v>
      </c>
      <c r="N770" s="47" t="s">
        <v>1630</v>
      </c>
    </row>
    <row r="771" spans="1:14" x14ac:dyDescent="0.35">
      <c r="A771" s="47">
        <v>9008</v>
      </c>
      <c r="B771" s="47" t="s">
        <v>1349</v>
      </c>
      <c r="C771" s="48">
        <v>45656</v>
      </c>
      <c r="D771" s="48">
        <v>45649</v>
      </c>
      <c r="E771" s="47">
        <v>28</v>
      </c>
      <c r="F771" s="48">
        <v>45683</v>
      </c>
      <c r="G771" s="47" t="s">
        <v>1635</v>
      </c>
      <c r="H771" s="47" t="s">
        <v>1634</v>
      </c>
      <c r="I771" s="47">
        <v>0</v>
      </c>
      <c r="J771" s="47" t="s">
        <v>1642</v>
      </c>
      <c r="K771" s="47" t="s">
        <v>1641</v>
      </c>
      <c r="L771" s="47" t="s">
        <v>1640</v>
      </c>
      <c r="M771" s="47" t="s">
        <v>1638</v>
      </c>
      <c r="N771" s="47" t="s">
        <v>1630</v>
      </c>
    </row>
    <row r="772" spans="1:14" x14ac:dyDescent="0.35">
      <c r="A772" s="47">
        <v>9010</v>
      </c>
      <c r="B772" s="47" t="s">
        <v>1351</v>
      </c>
      <c r="C772" s="48">
        <v>45628</v>
      </c>
      <c r="D772" s="48">
        <v>45628</v>
      </c>
      <c r="E772" s="47">
        <v>5</v>
      </c>
      <c r="F772" s="48">
        <v>45632</v>
      </c>
      <c r="G772" s="47" t="s">
        <v>1635</v>
      </c>
      <c r="H772" s="47" t="s">
        <v>1634</v>
      </c>
      <c r="I772" s="47">
        <v>0</v>
      </c>
      <c r="J772" s="47" t="s">
        <v>1633</v>
      </c>
      <c r="K772" s="47" t="s">
        <v>1639</v>
      </c>
      <c r="M772" s="47" t="s">
        <v>1638</v>
      </c>
      <c r="N772" s="47" t="s">
        <v>1630</v>
      </c>
    </row>
    <row r="773" spans="1:14" x14ac:dyDescent="0.35">
      <c r="A773" s="47">
        <v>9056</v>
      </c>
      <c r="B773" s="47" t="s">
        <v>1370</v>
      </c>
      <c r="C773" s="48">
        <v>45524</v>
      </c>
      <c r="D773" s="48">
        <v>45524</v>
      </c>
      <c r="E773" s="47">
        <v>5</v>
      </c>
      <c r="F773" s="48">
        <v>45528</v>
      </c>
      <c r="G773" s="47" t="s">
        <v>1635</v>
      </c>
      <c r="H773" s="47" t="s">
        <v>1634</v>
      </c>
      <c r="I773" s="47">
        <v>0</v>
      </c>
      <c r="J773" s="47" t="s">
        <v>1633</v>
      </c>
      <c r="K773" s="47" t="s">
        <v>1637</v>
      </c>
      <c r="M773" s="47" t="s">
        <v>1631</v>
      </c>
      <c r="N773" s="47" t="s">
        <v>1636</v>
      </c>
    </row>
    <row r="774" spans="1:14" x14ac:dyDescent="0.35">
      <c r="A774" s="47">
        <v>9059</v>
      </c>
      <c r="B774" s="47" t="s">
        <v>1373</v>
      </c>
      <c r="C774" s="48">
        <v>45597</v>
      </c>
      <c r="D774" s="48">
        <v>45597</v>
      </c>
      <c r="E774" s="47">
        <v>10</v>
      </c>
      <c r="F774" s="48">
        <v>45606</v>
      </c>
      <c r="G774" s="47" t="s">
        <v>1635</v>
      </c>
      <c r="H774" s="47" t="s">
        <v>1634</v>
      </c>
      <c r="I774" s="47">
        <v>0</v>
      </c>
      <c r="J774" s="47" t="s">
        <v>1633</v>
      </c>
      <c r="K774" s="47" t="s">
        <v>1632</v>
      </c>
      <c r="M774" s="47" t="s">
        <v>1631</v>
      </c>
      <c r="N774" s="47" t="s">
        <v>1630</v>
      </c>
    </row>
  </sheetData>
  <autoFilter ref="A1:P774" xr:uid="{C0A5C64B-817C-3846-BF87-2FF873853EEB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9F6BD-9945-426C-98D7-BD6A2634D72F}">
  <dimension ref="A1:B17"/>
  <sheetViews>
    <sheetView workbookViewId="0">
      <selection activeCell="A17" sqref="A17"/>
    </sheetView>
  </sheetViews>
  <sheetFormatPr baseColWidth="10" defaultRowHeight="14.5" x14ac:dyDescent="0.35"/>
  <sheetData>
    <row r="1" spans="1:2" x14ac:dyDescent="0.35">
      <c r="A1" s="41">
        <v>1000</v>
      </c>
      <c r="B1" s="38" t="s">
        <v>1588</v>
      </c>
    </row>
    <row r="2" spans="1:2" x14ac:dyDescent="0.35">
      <c r="A2" s="41">
        <v>1001</v>
      </c>
      <c r="B2" s="38" t="s">
        <v>1587</v>
      </c>
    </row>
    <row r="3" spans="1:2" x14ac:dyDescent="0.35">
      <c r="A3" s="41">
        <v>1004</v>
      </c>
      <c r="B3" s="38" t="s">
        <v>1586</v>
      </c>
    </row>
    <row r="4" spans="1:2" x14ac:dyDescent="0.35">
      <c r="A4" s="41">
        <v>1009</v>
      </c>
      <c r="B4" s="38" t="s">
        <v>1585</v>
      </c>
    </row>
    <row r="5" spans="1:2" x14ac:dyDescent="0.35">
      <c r="A5" s="41">
        <v>1010</v>
      </c>
      <c r="B5" s="38" t="s">
        <v>1584</v>
      </c>
    </row>
    <row r="6" spans="1:2" x14ac:dyDescent="0.35">
      <c r="A6" s="41">
        <v>1015</v>
      </c>
      <c r="B6" s="38" t="s">
        <v>1583</v>
      </c>
    </row>
    <row r="7" spans="1:2" x14ac:dyDescent="0.35">
      <c r="A7" s="41">
        <v>1016</v>
      </c>
      <c r="B7" s="38" t="s">
        <v>1582</v>
      </c>
    </row>
    <row r="8" spans="1:2" x14ac:dyDescent="0.35">
      <c r="A8" s="41">
        <v>1017</v>
      </c>
      <c r="B8" s="38" t="s">
        <v>1581</v>
      </c>
    </row>
    <row r="9" spans="1:2" x14ac:dyDescent="0.35">
      <c r="A9" s="41">
        <v>1018</v>
      </c>
      <c r="B9" s="38" t="s">
        <v>1580</v>
      </c>
    </row>
    <row r="10" spans="1:2" x14ac:dyDescent="0.35">
      <c r="A10" s="41">
        <v>1042</v>
      </c>
      <c r="B10" s="38" t="s">
        <v>1579</v>
      </c>
    </row>
    <row r="11" spans="1:2" x14ac:dyDescent="0.35">
      <c r="A11" s="41">
        <v>1047</v>
      </c>
      <c r="B11" s="38" t="s">
        <v>1578</v>
      </c>
    </row>
    <row r="12" spans="1:2" x14ac:dyDescent="0.35">
      <c r="A12" s="41">
        <v>1059</v>
      </c>
      <c r="B12" s="38" t="s">
        <v>1577</v>
      </c>
    </row>
    <row r="14" spans="1:2" x14ac:dyDescent="0.35">
      <c r="A14" s="40">
        <v>2003</v>
      </c>
      <c r="B14" s="37" t="s">
        <v>1576</v>
      </c>
    </row>
    <row r="15" spans="1:2" x14ac:dyDescent="0.35">
      <c r="A15" s="40">
        <v>2060</v>
      </c>
      <c r="B15" s="37" t="s">
        <v>1575</v>
      </c>
    </row>
    <row r="16" spans="1:2" x14ac:dyDescent="0.35">
      <c r="A16" s="40">
        <v>2062</v>
      </c>
      <c r="B16" s="37" t="s">
        <v>1574</v>
      </c>
    </row>
    <row r="17" spans="1:2" x14ac:dyDescent="0.35">
      <c r="A17" s="40">
        <v>2163</v>
      </c>
      <c r="B17" s="37" t="s">
        <v>1573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25B7-E23C-8D4D-8B45-FF658564D419}">
  <sheetPr>
    <tabColor rgb="FFC00000"/>
    <outlinePr summaryBelow="0"/>
  </sheetPr>
  <dimension ref="A1:Z1033"/>
  <sheetViews>
    <sheetView showGridLines="0" zoomScale="125" workbookViewId="0">
      <pane xSplit="2" ySplit="4" topLeftCell="F5" activePane="bottomRight" state="frozen"/>
      <selection pane="topRight" activeCell="C1" sqref="C1"/>
      <selection pane="bottomLeft" activeCell="A5" sqref="A5"/>
      <selection pane="bottomRight" activeCell="U6" sqref="U6"/>
    </sheetView>
  </sheetViews>
  <sheetFormatPr baseColWidth="10" defaultColWidth="9.1796875" defaultRowHeight="11.5" x14ac:dyDescent="0.25"/>
  <cols>
    <col min="1" max="1" width="15.1796875" style="1" customWidth="1"/>
    <col min="2" max="2" width="38.453125" style="1" customWidth="1"/>
    <col min="3" max="3" width="17.453125" style="1" customWidth="1"/>
    <col min="4" max="4" width="41.453125" style="1" customWidth="1"/>
    <col min="5" max="5" width="23.453125" style="1" customWidth="1"/>
    <col min="6" max="6" width="38.1796875" style="1" customWidth="1"/>
    <col min="7" max="7" width="20.36328125" style="1" customWidth="1"/>
    <col min="8" max="9" width="18.36328125" style="1" customWidth="1"/>
    <col min="10" max="10" width="16" style="1" customWidth="1"/>
    <col min="11" max="11" width="26.1796875" style="1" customWidth="1"/>
    <col min="12" max="13" width="11.81640625" style="3" customWidth="1"/>
    <col min="14" max="14" width="13" style="3" customWidth="1"/>
    <col min="15" max="26" width="14.6328125" style="3" customWidth="1"/>
    <col min="27" max="16384" width="9.1796875" style="1"/>
  </cols>
  <sheetData>
    <row r="1" spans="1:26" x14ac:dyDescent="0.25">
      <c r="L1" s="54" t="s">
        <v>1536</v>
      </c>
      <c r="M1" s="52">
        <f>434.62*1.2</f>
        <v>521.54399999999998</v>
      </c>
      <c r="O1" s="54" t="s">
        <v>2470</v>
      </c>
      <c r="P1" s="52">
        <f>SUM(P5:P1033)</f>
        <v>124126923.95599991</v>
      </c>
      <c r="Q1" s="54" t="s">
        <v>2475</v>
      </c>
      <c r="R1" s="69">
        <f>(M2/2)/P1</f>
        <v>0.4028134944979691</v>
      </c>
    </row>
    <row r="2" spans="1:26" x14ac:dyDescent="0.25">
      <c r="L2" s="54" t="s">
        <v>1535</v>
      </c>
      <c r="M2" s="52">
        <v>100000000</v>
      </c>
      <c r="O2" s="54" t="s">
        <v>2471</v>
      </c>
      <c r="P2" s="53">
        <f>SUM(O5:O1033)</f>
        <v>350849</v>
      </c>
      <c r="Q2" s="54" t="s">
        <v>2472</v>
      </c>
      <c r="R2" s="70">
        <f>(M2/2)/P2</f>
        <v>142.5114507950714</v>
      </c>
    </row>
    <row r="4" spans="1:26" ht="23" x14ac:dyDescent="0.25">
      <c r="A4" s="7" t="s">
        <v>0</v>
      </c>
      <c r="B4" s="8" t="s">
        <v>1</v>
      </c>
      <c r="C4" s="9" t="s">
        <v>1384</v>
      </c>
      <c r="D4" s="8" t="s">
        <v>2</v>
      </c>
      <c r="E4" s="8" t="s">
        <v>1386</v>
      </c>
      <c r="F4" s="8" t="s">
        <v>3</v>
      </c>
      <c r="G4" s="8" t="s">
        <v>4</v>
      </c>
      <c r="H4" s="8" t="s">
        <v>5</v>
      </c>
      <c r="I4" s="8" t="s">
        <v>1382</v>
      </c>
      <c r="J4" s="12" t="s">
        <v>1383</v>
      </c>
      <c r="K4" s="59" t="s">
        <v>1597</v>
      </c>
      <c r="L4" s="11" t="s">
        <v>1530</v>
      </c>
      <c r="M4" s="11" t="s">
        <v>1531</v>
      </c>
      <c r="N4" s="11" t="s">
        <v>1532</v>
      </c>
      <c r="O4" s="55" t="s">
        <v>1534</v>
      </c>
      <c r="P4" s="55" t="s">
        <v>2469</v>
      </c>
      <c r="Q4" s="9" t="s">
        <v>2473</v>
      </c>
      <c r="R4" s="9" t="s">
        <v>2474</v>
      </c>
      <c r="S4" s="9" t="s">
        <v>2476</v>
      </c>
      <c r="T4" s="11" t="s">
        <v>2467</v>
      </c>
      <c r="U4" s="11" t="s">
        <v>2477</v>
      </c>
      <c r="V4" s="56" t="s">
        <v>2479</v>
      </c>
      <c r="W4" s="11"/>
      <c r="X4" s="11"/>
      <c r="Y4" s="11"/>
      <c r="Z4" s="11" t="s">
        <v>2478</v>
      </c>
    </row>
    <row r="5" spans="1:26" ht="14.5" x14ac:dyDescent="0.35">
      <c r="A5">
        <v>1001</v>
      </c>
      <c r="B5" t="s">
        <v>6</v>
      </c>
      <c r="C5" t="s">
        <v>1385</v>
      </c>
      <c r="D5" t="s">
        <v>7</v>
      </c>
      <c r="E5" t="s">
        <v>8</v>
      </c>
      <c r="F5" t="s">
        <v>1495</v>
      </c>
      <c r="G5" t="s">
        <v>1529</v>
      </c>
      <c r="H5" s="6">
        <v>44256</v>
      </c>
      <c r="I5" s="2">
        <v>45657</v>
      </c>
      <c r="J5">
        <v>331.1</v>
      </c>
      <c r="K5" s="45">
        <f t="shared" ref="K5:K68" si="0">IFERROR(VLOOKUP(A5,promedio,29,FALSE),J5)</f>
        <v>979.09333333333348</v>
      </c>
      <c r="L5" s="3">
        <f t="shared" ref="L5:L68" si="1">IF(DATEDIF(H5,I5,"D")&gt;366,366,DATEDIF(H5,I5,"D")+1)</f>
        <v>366</v>
      </c>
      <c r="M5" s="3">
        <f t="shared" ref="M5:M68" si="2">IFERROR(VLOOKUP(A5,faltas,7,FALSE),0)</f>
        <v>0</v>
      </c>
      <c r="N5" s="3">
        <f t="shared" ref="N5:N68" si="3">IFERROR(VLOOKUP(A5,INCP,4,FALSE),0)</f>
        <v>0</v>
      </c>
      <c r="O5" s="3">
        <f>L5-M5-N5</f>
        <v>366</v>
      </c>
      <c r="P5" s="51">
        <f t="shared" ref="P5:P68" si="4">IF(J5&gt;TOPE,TOPE,J5)*O5</f>
        <v>121182.6</v>
      </c>
      <c r="Q5" s="51">
        <f t="shared" ref="Q5:Q68" si="5">O5*facdias</f>
        <v>52159.190990996132</v>
      </c>
      <c r="R5" s="51">
        <f t="shared" ref="R5:R68" si="6">P5*facsueldo</f>
        <v>48813.986578349592</v>
      </c>
      <c r="S5" s="51">
        <f>Q5+R5</f>
        <v>100973.17756934572</v>
      </c>
      <c r="T5" s="13">
        <f t="shared" ref="T5:T68" si="7">((90/366)*O5)</f>
        <v>90</v>
      </c>
      <c r="U5" s="58">
        <f>T5*J5</f>
        <v>29799.000000000004</v>
      </c>
      <c r="V5" s="58">
        <f>IF(S5&gt;U5,U5,S5)</f>
        <v>29799.000000000004</v>
      </c>
      <c r="W5" s="13"/>
      <c r="X5" s="13"/>
      <c r="Y5" s="13"/>
      <c r="Z5" s="14">
        <f t="shared" ref="Z5:Z68" si="8">((130/366)*O5-T5)</f>
        <v>40</v>
      </c>
    </row>
    <row r="6" spans="1:26" ht="14.5" x14ac:dyDescent="0.35">
      <c r="A6">
        <v>1002</v>
      </c>
      <c r="B6" t="s">
        <v>10</v>
      </c>
      <c r="C6" t="s">
        <v>1385</v>
      </c>
      <c r="D6" t="s">
        <v>11</v>
      </c>
      <c r="E6" t="s">
        <v>8</v>
      </c>
      <c r="F6" t="s">
        <v>1495</v>
      </c>
      <c r="G6" t="s">
        <v>1529</v>
      </c>
      <c r="H6" s="6">
        <v>41365</v>
      </c>
      <c r="I6" s="2">
        <v>45657</v>
      </c>
      <c r="J6">
        <v>549.33000000000004</v>
      </c>
      <c r="K6" s="45">
        <f t="shared" si="0"/>
        <v>1668.967189542484</v>
      </c>
      <c r="L6" s="3">
        <f t="shared" si="1"/>
        <v>366</v>
      </c>
      <c r="M6" s="3">
        <f t="shared" si="2"/>
        <v>1</v>
      </c>
      <c r="N6" s="3">
        <f t="shared" si="3"/>
        <v>5</v>
      </c>
      <c r="O6" s="3">
        <f t="shared" ref="O6:O69" si="9">L6-M6-N6</f>
        <v>360</v>
      </c>
      <c r="P6" s="51">
        <f t="shared" si="4"/>
        <v>187755.84</v>
      </c>
      <c r="Q6" s="51">
        <f t="shared" si="5"/>
        <v>51304.122286225705</v>
      </c>
      <c r="R6" s="51">
        <f t="shared" si="6"/>
        <v>75630.586022801566</v>
      </c>
      <c r="S6" s="51">
        <f t="shared" ref="S6:S69" si="10">Q6+R6</f>
        <v>126934.70830902728</v>
      </c>
      <c r="T6" s="13">
        <f t="shared" si="7"/>
        <v>88.52459016393442</v>
      </c>
      <c r="U6" s="58">
        <f t="shared" ref="U6:U69" si="11">T6*J6</f>
        <v>48629.2131147541</v>
      </c>
      <c r="V6" s="58">
        <f t="shared" ref="V6:V69" si="12">IF(S6&gt;U6,U6,S6)</f>
        <v>48629.2131147541</v>
      </c>
      <c r="W6" s="13"/>
      <c r="X6" s="13"/>
      <c r="Y6" s="13"/>
      <c r="Z6" s="14">
        <f t="shared" si="8"/>
        <v>39.344262295081975</v>
      </c>
    </row>
    <row r="7" spans="1:26" ht="14.5" x14ac:dyDescent="0.35">
      <c r="A7">
        <v>1004</v>
      </c>
      <c r="B7" t="s">
        <v>13</v>
      </c>
      <c r="C7" t="s">
        <v>1385</v>
      </c>
      <c r="D7" t="s">
        <v>14</v>
      </c>
      <c r="E7" t="s">
        <v>8</v>
      </c>
      <c r="F7" t="s">
        <v>1495</v>
      </c>
      <c r="G7" t="s">
        <v>1529</v>
      </c>
      <c r="H7" s="6">
        <v>36526</v>
      </c>
      <c r="I7" s="2">
        <v>45657</v>
      </c>
      <c r="J7">
        <v>1205.08</v>
      </c>
      <c r="K7" s="45">
        <f t="shared" si="0"/>
        <v>2798.7918954248366</v>
      </c>
      <c r="L7" s="3">
        <f t="shared" si="1"/>
        <v>366</v>
      </c>
      <c r="M7" s="3">
        <f t="shared" si="2"/>
        <v>0</v>
      </c>
      <c r="N7" s="3">
        <f t="shared" si="3"/>
        <v>0</v>
      </c>
      <c r="O7" s="3">
        <f t="shared" si="9"/>
        <v>366</v>
      </c>
      <c r="P7" s="51">
        <f t="shared" si="4"/>
        <v>190885.10399999999</v>
      </c>
      <c r="Q7" s="51">
        <f t="shared" si="5"/>
        <v>52159.190990996132</v>
      </c>
      <c r="R7" s="51">
        <f t="shared" si="6"/>
        <v>76891.095789848259</v>
      </c>
      <c r="S7" s="51">
        <f t="shared" si="10"/>
        <v>129050.28678084438</v>
      </c>
      <c r="T7" s="13">
        <f t="shared" si="7"/>
        <v>90</v>
      </c>
      <c r="U7" s="58">
        <f t="shared" si="11"/>
        <v>108457.2</v>
      </c>
      <c r="V7" s="58">
        <f t="shared" si="12"/>
        <v>108457.2</v>
      </c>
      <c r="W7" s="13"/>
      <c r="X7" s="13"/>
      <c r="Y7" s="13"/>
      <c r="Z7" s="14">
        <f t="shared" si="8"/>
        <v>40</v>
      </c>
    </row>
    <row r="8" spans="1:26" ht="14.5" x14ac:dyDescent="0.35">
      <c r="A8">
        <v>1010</v>
      </c>
      <c r="B8" t="s">
        <v>16</v>
      </c>
      <c r="C8" t="s">
        <v>1385</v>
      </c>
      <c r="D8" t="s">
        <v>17</v>
      </c>
      <c r="E8" t="s">
        <v>8</v>
      </c>
      <c r="F8" t="s">
        <v>1495</v>
      </c>
      <c r="G8" t="s">
        <v>1529</v>
      </c>
      <c r="H8" s="6">
        <v>42737</v>
      </c>
      <c r="I8" s="2">
        <v>45657</v>
      </c>
      <c r="J8">
        <v>549.33000000000004</v>
      </c>
      <c r="K8" s="45">
        <f t="shared" si="0"/>
        <v>1652.0058169934644</v>
      </c>
      <c r="L8" s="3">
        <f t="shared" si="1"/>
        <v>366</v>
      </c>
      <c r="M8" s="3">
        <f t="shared" si="2"/>
        <v>0</v>
      </c>
      <c r="N8" s="3">
        <f t="shared" si="3"/>
        <v>0</v>
      </c>
      <c r="O8" s="3">
        <f t="shared" si="9"/>
        <v>366</v>
      </c>
      <c r="P8" s="51">
        <f t="shared" si="4"/>
        <v>190885.10399999999</v>
      </c>
      <c r="Q8" s="51">
        <f t="shared" si="5"/>
        <v>52159.190990996132</v>
      </c>
      <c r="R8" s="51">
        <f t="shared" si="6"/>
        <v>76891.095789848259</v>
      </c>
      <c r="S8" s="51">
        <f t="shared" si="10"/>
        <v>129050.28678084438</v>
      </c>
      <c r="T8" s="13">
        <f t="shared" si="7"/>
        <v>90</v>
      </c>
      <c r="U8" s="58">
        <f t="shared" si="11"/>
        <v>49439.700000000004</v>
      </c>
      <c r="V8" s="58">
        <f t="shared" si="12"/>
        <v>49439.700000000004</v>
      </c>
      <c r="W8" s="13"/>
      <c r="X8" s="13"/>
      <c r="Y8" s="13"/>
      <c r="Z8" s="14">
        <f t="shared" si="8"/>
        <v>40</v>
      </c>
    </row>
    <row r="9" spans="1:26" ht="14.5" x14ac:dyDescent="0.35">
      <c r="A9">
        <v>1011</v>
      </c>
      <c r="B9" t="s">
        <v>19</v>
      </c>
      <c r="C9" t="s">
        <v>1385</v>
      </c>
      <c r="D9" t="s">
        <v>11</v>
      </c>
      <c r="E9" t="s">
        <v>8</v>
      </c>
      <c r="F9" t="s">
        <v>1495</v>
      </c>
      <c r="G9" t="s">
        <v>1529</v>
      </c>
      <c r="H9" s="6">
        <v>43678</v>
      </c>
      <c r="I9" s="2">
        <v>45657</v>
      </c>
      <c r="J9">
        <v>549.33000000000004</v>
      </c>
      <c r="K9" s="45">
        <f t="shared" si="0"/>
        <v>1608.1947712418303</v>
      </c>
      <c r="L9" s="3">
        <f t="shared" si="1"/>
        <v>366</v>
      </c>
      <c r="M9" s="3">
        <f t="shared" si="2"/>
        <v>1</v>
      </c>
      <c r="N9" s="3">
        <f t="shared" si="3"/>
        <v>0</v>
      </c>
      <c r="O9" s="3">
        <f t="shared" si="9"/>
        <v>365</v>
      </c>
      <c r="P9" s="51">
        <f t="shared" si="4"/>
        <v>190363.56</v>
      </c>
      <c r="Q9" s="51">
        <f t="shared" si="5"/>
        <v>52016.679540201061</v>
      </c>
      <c r="R9" s="51">
        <f t="shared" si="6"/>
        <v>76681.01082867381</v>
      </c>
      <c r="S9" s="51">
        <f t="shared" si="10"/>
        <v>128697.69036887487</v>
      </c>
      <c r="T9" s="13">
        <f t="shared" si="7"/>
        <v>89.754098360655732</v>
      </c>
      <c r="U9" s="58">
        <f t="shared" si="11"/>
        <v>49304.618852459018</v>
      </c>
      <c r="V9" s="58">
        <f t="shared" si="12"/>
        <v>49304.618852459018</v>
      </c>
      <c r="W9" s="13"/>
      <c r="X9" s="13"/>
      <c r="Y9" s="13"/>
      <c r="Z9" s="14">
        <f t="shared" si="8"/>
        <v>39.89071038251366</v>
      </c>
    </row>
    <row r="10" spans="1:26" ht="14.5" x14ac:dyDescent="0.35">
      <c r="A10">
        <v>1012</v>
      </c>
      <c r="B10" t="s">
        <v>21</v>
      </c>
      <c r="C10" t="s">
        <v>1385</v>
      </c>
      <c r="D10" t="s">
        <v>11</v>
      </c>
      <c r="E10" t="s">
        <v>8</v>
      </c>
      <c r="F10" t="s">
        <v>1495</v>
      </c>
      <c r="G10" t="s">
        <v>1529</v>
      </c>
      <c r="H10" s="6">
        <v>41365</v>
      </c>
      <c r="I10" s="2">
        <v>45657</v>
      </c>
      <c r="J10">
        <v>549.33000000000004</v>
      </c>
      <c r="K10" s="45">
        <f t="shared" si="0"/>
        <v>1652.5022875816999</v>
      </c>
      <c r="L10" s="3">
        <f t="shared" si="1"/>
        <v>366</v>
      </c>
      <c r="M10" s="3">
        <f t="shared" si="2"/>
        <v>2</v>
      </c>
      <c r="N10" s="3">
        <f t="shared" si="3"/>
        <v>0</v>
      </c>
      <c r="O10" s="3">
        <f t="shared" si="9"/>
        <v>364</v>
      </c>
      <c r="P10" s="51">
        <f t="shared" si="4"/>
        <v>189842.016</v>
      </c>
      <c r="Q10" s="51">
        <f t="shared" si="5"/>
        <v>51874.16808940599</v>
      </c>
      <c r="R10" s="51">
        <f t="shared" si="6"/>
        <v>76470.925867499362</v>
      </c>
      <c r="S10" s="51">
        <f t="shared" si="10"/>
        <v>128345.09395690536</v>
      </c>
      <c r="T10" s="13">
        <f t="shared" si="7"/>
        <v>89.508196721311478</v>
      </c>
      <c r="U10" s="58">
        <f t="shared" si="11"/>
        <v>49169.537704918039</v>
      </c>
      <c r="V10" s="58">
        <f t="shared" si="12"/>
        <v>49169.537704918039</v>
      </c>
      <c r="W10" s="13"/>
      <c r="X10" s="13"/>
      <c r="Y10" s="13"/>
      <c r="Z10" s="14">
        <f t="shared" si="8"/>
        <v>39.781420765027335</v>
      </c>
    </row>
    <row r="11" spans="1:26" ht="14.5" x14ac:dyDescent="0.35">
      <c r="A11">
        <v>1014</v>
      </c>
      <c r="B11" t="s">
        <v>22</v>
      </c>
      <c r="C11" t="s">
        <v>1385</v>
      </c>
      <c r="D11" t="s">
        <v>23</v>
      </c>
      <c r="E11" t="s">
        <v>8</v>
      </c>
      <c r="F11" t="s">
        <v>1495</v>
      </c>
      <c r="G11" t="s">
        <v>1529</v>
      </c>
      <c r="H11" s="6">
        <v>43282</v>
      </c>
      <c r="I11" s="2">
        <v>45657</v>
      </c>
      <c r="J11">
        <v>434.3</v>
      </c>
      <c r="K11" s="45">
        <f t="shared" si="0"/>
        <v>957.02516339869283</v>
      </c>
      <c r="L11" s="3">
        <f t="shared" si="1"/>
        <v>366</v>
      </c>
      <c r="M11" s="3">
        <f t="shared" si="2"/>
        <v>1</v>
      </c>
      <c r="N11" s="3">
        <f t="shared" si="3"/>
        <v>38</v>
      </c>
      <c r="O11" s="3">
        <f t="shared" si="9"/>
        <v>327</v>
      </c>
      <c r="P11" s="51">
        <f t="shared" si="4"/>
        <v>142016.1</v>
      </c>
      <c r="Q11" s="51">
        <f t="shared" si="5"/>
        <v>46601.244409988343</v>
      </c>
      <c r="R11" s="51">
        <f t="shared" si="6"/>
        <v>57206.001515973032</v>
      </c>
      <c r="S11" s="51">
        <f t="shared" si="10"/>
        <v>103807.24592596138</v>
      </c>
      <c r="T11" s="13">
        <f t="shared" si="7"/>
        <v>80.409836065573771</v>
      </c>
      <c r="U11" s="58">
        <f t="shared" si="11"/>
        <v>34921.991803278688</v>
      </c>
      <c r="V11" s="58">
        <f t="shared" si="12"/>
        <v>34921.991803278688</v>
      </c>
      <c r="W11" s="13"/>
      <c r="X11" s="13"/>
      <c r="Y11" s="13"/>
      <c r="Z11" s="14">
        <f t="shared" si="8"/>
        <v>35.73770491803279</v>
      </c>
    </row>
    <row r="12" spans="1:26" ht="14.5" x14ac:dyDescent="0.35">
      <c r="A12">
        <v>1015</v>
      </c>
      <c r="B12" t="s">
        <v>25</v>
      </c>
      <c r="C12" t="s">
        <v>1385</v>
      </c>
      <c r="D12" t="s">
        <v>14</v>
      </c>
      <c r="E12" t="s">
        <v>8</v>
      </c>
      <c r="F12" t="s">
        <v>1495</v>
      </c>
      <c r="G12" t="s">
        <v>1529</v>
      </c>
      <c r="H12" s="6">
        <v>41365</v>
      </c>
      <c r="I12" s="2">
        <v>45657</v>
      </c>
      <c r="J12">
        <v>1071.78</v>
      </c>
      <c r="K12" s="45">
        <f t="shared" si="0"/>
        <v>2481.3433333333332</v>
      </c>
      <c r="L12" s="3">
        <f t="shared" si="1"/>
        <v>366</v>
      </c>
      <c r="M12" s="3">
        <f t="shared" si="2"/>
        <v>0</v>
      </c>
      <c r="N12" s="3">
        <f t="shared" si="3"/>
        <v>0</v>
      </c>
      <c r="O12" s="3">
        <f t="shared" si="9"/>
        <v>366</v>
      </c>
      <c r="P12" s="51">
        <f t="shared" si="4"/>
        <v>190885.10399999999</v>
      </c>
      <c r="Q12" s="51">
        <f t="shared" si="5"/>
        <v>52159.190990996132</v>
      </c>
      <c r="R12" s="51">
        <f t="shared" si="6"/>
        <v>76891.095789848259</v>
      </c>
      <c r="S12" s="51">
        <f t="shared" si="10"/>
        <v>129050.28678084438</v>
      </c>
      <c r="T12" s="13">
        <f t="shared" si="7"/>
        <v>90</v>
      </c>
      <c r="U12" s="58">
        <f t="shared" si="11"/>
        <v>96460.2</v>
      </c>
      <c r="V12" s="58">
        <f t="shared" si="12"/>
        <v>96460.2</v>
      </c>
      <c r="W12" s="13"/>
      <c r="X12" s="13"/>
      <c r="Y12" s="13"/>
      <c r="Z12" s="14">
        <f t="shared" si="8"/>
        <v>40</v>
      </c>
    </row>
    <row r="13" spans="1:26" ht="14.5" x14ac:dyDescent="0.35">
      <c r="A13">
        <v>1016</v>
      </c>
      <c r="B13" t="s">
        <v>26</v>
      </c>
      <c r="C13" t="s">
        <v>1385</v>
      </c>
      <c r="D13" t="s">
        <v>23</v>
      </c>
      <c r="E13" t="s">
        <v>8</v>
      </c>
      <c r="F13" t="s">
        <v>1495</v>
      </c>
      <c r="G13" t="s">
        <v>1529</v>
      </c>
      <c r="H13" s="6">
        <v>42737</v>
      </c>
      <c r="I13" s="2">
        <v>45657</v>
      </c>
      <c r="J13">
        <v>434.3</v>
      </c>
      <c r="K13" s="45">
        <f t="shared" si="0"/>
        <v>1276.6777124183006</v>
      </c>
      <c r="L13" s="3">
        <f t="shared" si="1"/>
        <v>366</v>
      </c>
      <c r="M13" s="3">
        <f t="shared" si="2"/>
        <v>1</v>
      </c>
      <c r="N13" s="3">
        <f t="shared" si="3"/>
        <v>0</v>
      </c>
      <c r="O13" s="3">
        <f t="shared" si="9"/>
        <v>365</v>
      </c>
      <c r="P13" s="51">
        <f t="shared" si="4"/>
        <v>158519.5</v>
      </c>
      <c r="Q13" s="51">
        <f t="shared" si="5"/>
        <v>52016.679540201061</v>
      </c>
      <c r="R13" s="51">
        <f t="shared" si="6"/>
        <v>63853.793741070811</v>
      </c>
      <c r="S13" s="51">
        <f t="shared" si="10"/>
        <v>115870.47328127187</v>
      </c>
      <c r="T13" s="13">
        <f t="shared" si="7"/>
        <v>89.754098360655732</v>
      </c>
      <c r="U13" s="58">
        <f t="shared" si="11"/>
        <v>38980.204918032789</v>
      </c>
      <c r="V13" s="58">
        <f t="shared" si="12"/>
        <v>38980.204918032789</v>
      </c>
      <c r="W13" s="13"/>
      <c r="X13" s="13"/>
      <c r="Y13" s="13"/>
      <c r="Z13" s="14">
        <f t="shared" si="8"/>
        <v>39.89071038251366</v>
      </c>
    </row>
    <row r="14" spans="1:26" ht="14.5" x14ac:dyDescent="0.35">
      <c r="A14">
        <v>1017</v>
      </c>
      <c r="B14" t="s">
        <v>27</v>
      </c>
      <c r="C14" t="s">
        <v>1385</v>
      </c>
      <c r="D14" t="s">
        <v>23</v>
      </c>
      <c r="E14" t="s">
        <v>8</v>
      </c>
      <c r="F14" t="s">
        <v>1495</v>
      </c>
      <c r="G14" t="s">
        <v>1529</v>
      </c>
      <c r="H14" s="6">
        <v>44739</v>
      </c>
      <c r="I14" s="2">
        <v>45657</v>
      </c>
      <c r="J14">
        <v>434.3</v>
      </c>
      <c r="K14" s="45">
        <f t="shared" si="0"/>
        <v>1249.9109150326797</v>
      </c>
      <c r="L14" s="3">
        <f t="shared" si="1"/>
        <v>366</v>
      </c>
      <c r="M14" s="3">
        <f t="shared" si="2"/>
        <v>2</v>
      </c>
      <c r="N14" s="3">
        <f t="shared" si="3"/>
        <v>0</v>
      </c>
      <c r="O14" s="3">
        <f t="shared" si="9"/>
        <v>364</v>
      </c>
      <c r="P14" s="51">
        <f t="shared" si="4"/>
        <v>158085.20000000001</v>
      </c>
      <c r="Q14" s="51">
        <f t="shared" si="5"/>
        <v>51874.16808940599</v>
      </c>
      <c r="R14" s="51">
        <f t="shared" si="6"/>
        <v>63678.851840410352</v>
      </c>
      <c r="S14" s="51">
        <f t="shared" si="10"/>
        <v>115553.01992981634</v>
      </c>
      <c r="T14" s="13">
        <f t="shared" si="7"/>
        <v>89.508196721311478</v>
      </c>
      <c r="U14" s="58">
        <f t="shared" si="11"/>
        <v>38873.409836065577</v>
      </c>
      <c r="V14" s="58">
        <f t="shared" si="12"/>
        <v>38873.409836065577</v>
      </c>
      <c r="W14" s="13"/>
      <c r="X14" s="13"/>
      <c r="Y14" s="13"/>
      <c r="Z14" s="14">
        <f t="shared" si="8"/>
        <v>39.781420765027335</v>
      </c>
    </row>
    <row r="15" spans="1:26" ht="14.5" x14ac:dyDescent="0.35">
      <c r="A15">
        <v>1018</v>
      </c>
      <c r="B15" t="s">
        <v>29</v>
      </c>
      <c r="C15" t="s">
        <v>1385</v>
      </c>
      <c r="D15" t="s">
        <v>30</v>
      </c>
      <c r="E15" t="s">
        <v>8</v>
      </c>
      <c r="F15" t="s">
        <v>1495</v>
      </c>
      <c r="G15" t="s">
        <v>1529</v>
      </c>
      <c r="H15" s="6">
        <v>44760</v>
      </c>
      <c r="I15" s="2">
        <v>45657</v>
      </c>
      <c r="J15">
        <v>434.3</v>
      </c>
      <c r="K15" s="45">
        <f t="shared" si="0"/>
        <v>1287.6297385620915</v>
      </c>
      <c r="L15" s="3">
        <f t="shared" si="1"/>
        <v>366</v>
      </c>
      <c r="M15" s="3">
        <f t="shared" si="2"/>
        <v>2</v>
      </c>
      <c r="N15" s="3">
        <f t="shared" si="3"/>
        <v>0</v>
      </c>
      <c r="O15" s="3">
        <f t="shared" si="9"/>
        <v>364</v>
      </c>
      <c r="P15" s="51">
        <f t="shared" si="4"/>
        <v>158085.20000000001</v>
      </c>
      <c r="Q15" s="51">
        <f t="shared" si="5"/>
        <v>51874.16808940599</v>
      </c>
      <c r="R15" s="51">
        <f t="shared" si="6"/>
        <v>63678.851840410352</v>
      </c>
      <c r="S15" s="51">
        <f t="shared" si="10"/>
        <v>115553.01992981634</v>
      </c>
      <c r="T15" s="13">
        <f t="shared" si="7"/>
        <v>89.508196721311478</v>
      </c>
      <c r="U15" s="58">
        <f t="shared" si="11"/>
        <v>38873.409836065577</v>
      </c>
      <c r="V15" s="58">
        <f t="shared" si="12"/>
        <v>38873.409836065577</v>
      </c>
      <c r="W15" s="13"/>
      <c r="X15" s="13"/>
      <c r="Y15" s="13"/>
      <c r="Z15" s="14">
        <f t="shared" si="8"/>
        <v>39.781420765027335</v>
      </c>
    </row>
    <row r="16" spans="1:26" ht="14.5" x14ac:dyDescent="0.35">
      <c r="A16">
        <v>1019</v>
      </c>
      <c r="B16" t="s">
        <v>32</v>
      </c>
      <c r="C16" t="s">
        <v>1385</v>
      </c>
      <c r="D16" t="s">
        <v>33</v>
      </c>
      <c r="E16" t="s">
        <v>8</v>
      </c>
      <c r="F16" t="s">
        <v>1495</v>
      </c>
      <c r="G16" t="s">
        <v>1529</v>
      </c>
      <c r="H16" s="6">
        <v>44781</v>
      </c>
      <c r="I16" s="2">
        <v>45657</v>
      </c>
      <c r="J16">
        <v>341.85</v>
      </c>
      <c r="K16" s="45">
        <f t="shared" si="0"/>
        <v>1157.828496732026</v>
      </c>
      <c r="L16" s="3">
        <f t="shared" si="1"/>
        <v>366</v>
      </c>
      <c r="M16" s="3">
        <f t="shared" si="2"/>
        <v>2</v>
      </c>
      <c r="N16" s="3">
        <f t="shared" si="3"/>
        <v>0</v>
      </c>
      <c r="O16" s="3">
        <f t="shared" si="9"/>
        <v>364</v>
      </c>
      <c r="P16" s="51">
        <f t="shared" si="4"/>
        <v>124433.40000000001</v>
      </c>
      <c r="Q16" s="51">
        <f t="shared" si="5"/>
        <v>51874.16808940599</v>
      </c>
      <c r="R16" s="51">
        <f t="shared" si="6"/>
        <v>50123.45268626359</v>
      </c>
      <c r="S16" s="51">
        <f t="shared" si="10"/>
        <v>101997.62077566958</v>
      </c>
      <c r="T16" s="13">
        <f t="shared" si="7"/>
        <v>89.508196721311478</v>
      </c>
      <c r="U16" s="58">
        <f t="shared" si="11"/>
        <v>30598.37704918033</v>
      </c>
      <c r="V16" s="58">
        <f t="shared" si="12"/>
        <v>30598.37704918033</v>
      </c>
      <c r="W16" s="13"/>
      <c r="X16" s="13"/>
      <c r="Y16" s="13"/>
      <c r="Z16" s="14">
        <f t="shared" si="8"/>
        <v>39.781420765027335</v>
      </c>
    </row>
    <row r="17" spans="1:26" ht="14.5" x14ac:dyDescent="0.35">
      <c r="A17">
        <v>1020</v>
      </c>
      <c r="B17" t="s">
        <v>35</v>
      </c>
      <c r="C17" t="s">
        <v>1385</v>
      </c>
      <c r="D17" t="s">
        <v>23</v>
      </c>
      <c r="E17" t="s">
        <v>8</v>
      </c>
      <c r="F17" t="s">
        <v>1495</v>
      </c>
      <c r="G17" t="s">
        <v>1529</v>
      </c>
      <c r="H17" s="6">
        <v>45222</v>
      </c>
      <c r="I17" s="2">
        <v>45657</v>
      </c>
      <c r="J17">
        <v>406.35</v>
      </c>
      <c r="K17" s="45">
        <f t="shared" si="0"/>
        <v>1236.1907843137255</v>
      </c>
      <c r="L17" s="3">
        <f t="shared" si="1"/>
        <v>366</v>
      </c>
      <c r="M17" s="3">
        <f t="shared" si="2"/>
        <v>0</v>
      </c>
      <c r="N17" s="3">
        <f t="shared" si="3"/>
        <v>0</v>
      </c>
      <c r="O17" s="3">
        <f t="shared" si="9"/>
        <v>366</v>
      </c>
      <c r="P17" s="51">
        <f t="shared" si="4"/>
        <v>148724.1</v>
      </c>
      <c r="Q17" s="51">
        <f t="shared" si="5"/>
        <v>52159.190990996132</v>
      </c>
      <c r="R17" s="51">
        <f t="shared" si="6"/>
        <v>59908.074437065407</v>
      </c>
      <c r="S17" s="51">
        <f t="shared" si="10"/>
        <v>112067.26542806154</v>
      </c>
      <c r="T17" s="13">
        <f t="shared" si="7"/>
        <v>90</v>
      </c>
      <c r="U17" s="58">
        <f t="shared" si="11"/>
        <v>36571.5</v>
      </c>
      <c r="V17" s="58">
        <f t="shared" si="12"/>
        <v>36571.5</v>
      </c>
      <c r="W17" s="13"/>
      <c r="X17" s="13"/>
      <c r="Y17" s="13"/>
      <c r="Z17" s="14">
        <f t="shared" si="8"/>
        <v>40</v>
      </c>
    </row>
    <row r="18" spans="1:26" ht="14.5" x14ac:dyDescent="0.35">
      <c r="A18">
        <v>1101</v>
      </c>
      <c r="B18" t="s">
        <v>37</v>
      </c>
      <c r="C18" t="s">
        <v>1385</v>
      </c>
      <c r="D18" t="s">
        <v>38</v>
      </c>
      <c r="E18" t="s">
        <v>8</v>
      </c>
      <c r="F18" t="s">
        <v>39</v>
      </c>
      <c r="G18" t="s">
        <v>40</v>
      </c>
      <c r="H18" s="6">
        <v>43831</v>
      </c>
      <c r="I18" s="2">
        <v>45657</v>
      </c>
      <c r="J18">
        <v>303.47000000000003</v>
      </c>
      <c r="K18" s="45">
        <f t="shared" si="0"/>
        <v>1033.608954248366</v>
      </c>
      <c r="L18" s="3">
        <f t="shared" si="1"/>
        <v>366</v>
      </c>
      <c r="M18" s="3">
        <f t="shared" si="2"/>
        <v>2</v>
      </c>
      <c r="N18" s="3">
        <f t="shared" si="3"/>
        <v>0</v>
      </c>
      <c r="O18" s="3">
        <f t="shared" si="9"/>
        <v>364</v>
      </c>
      <c r="P18" s="51">
        <f t="shared" si="4"/>
        <v>110463.08000000002</v>
      </c>
      <c r="Q18" s="51">
        <f t="shared" si="5"/>
        <v>51874.16808940599</v>
      </c>
      <c r="R18" s="51">
        <f t="shared" si="6"/>
        <v>44496.019267808726</v>
      </c>
      <c r="S18" s="51">
        <f t="shared" si="10"/>
        <v>96370.187357214716</v>
      </c>
      <c r="T18" s="13">
        <f t="shared" si="7"/>
        <v>89.508196721311478</v>
      </c>
      <c r="U18" s="58">
        <f t="shared" si="11"/>
        <v>27163.052459016395</v>
      </c>
      <c r="V18" s="58">
        <f t="shared" si="12"/>
        <v>27163.052459016395</v>
      </c>
      <c r="W18" s="13"/>
      <c r="X18" s="13"/>
      <c r="Y18" s="13"/>
      <c r="Z18" s="14">
        <f t="shared" si="8"/>
        <v>39.781420765027335</v>
      </c>
    </row>
    <row r="19" spans="1:26" ht="14.5" x14ac:dyDescent="0.35">
      <c r="A19">
        <v>1102</v>
      </c>
      <c r="B19" t="s">
        <v>42</v>
      </c>
      <c r="C19" t="s">
        <v>1385</v>
      </c>
      <c r="D19" t="s">
        <v>38</v>
      </c>
      <c r="E19" t="s">
        <v>8</v>
      </c>
      <c r="F19" t="s">
        <v>1496</v>
      </c>
      <c r="G19" t="s">
        <v>40</v>
      </c>
      <c r="H19" s="6">
        <v>43831</v>
      </c>
      <c r="I19" s="2">
        <v>45657</v>
      </c>
      <c r="J19">
        <v>303.47000000000003</v>
      </c>
      <c r="K19" s="45">
        <f t="shared" si="0"/>
        <v>1137.1563398692811</v>
      </c>
      <c r="L19" s="3">
        <f t="shared" si="1"/>
        <v>366</v>
      </c>
      <c r="M19" s="3">
        <f t="shared" si="2"/>
        <v>0</v>
      </c>
      <c r="N19" s="3">
        <f t="shared" si="3"/>
        <v>0</v>
      </c>
      <c r="O19" s="3">
        <f t="shared" si="9"/>
        <v>366</v>
      </c>
      <c r="P19" s="51">
        <f t="shared" si="4"/>
        <v>111070.02</v>
      </c>
      <c r="Q19" s="51">
        <f t="shared" si="5"/>
        <v>52159.190990996132</v>
      </c>
      <c r="R19" s="51">
        <f t="shared" si="6"/>
        <v>44740.502890159318</v>
      </c>
      <c r="S19" s="51">
        <f t="shared" si="10"/>
        <v>96899.693881155457</v>
      </c>
      <c r="T19" s="13">
        <f t="shared" si="7"/>
        <v>90</v>
      </c>
      <c r="U19" s="58">
        <f t="shared" si="11"/>
        <v>27312.300000000003</v>
      </c>
      <c r="V19" s="58">
        <f t="shared" si="12"/>
        <v>27312.300000000003</v>
      </c>
      <c r="W19" s="13"/>
      <c r="X19" s="13"/>
      <c r="Y19" s="13"/>
      <c r="Z19" s="14">
        <f t="shared" si="8"/>
        <v>40</v>
      </c>
    </row>
    <row r="20" spans="1:26" ht="14.5" x14ac:dyDescent="0.35">
      <c r="A20">
        <v>1103</v>
      </c>
      <c r="B20" t="s">
        <v>44</v>
      </c>
      <c r="C20" t="s">
        <v>1385</v>
      </c>
      <c r="D20" t="s">
        <v>38</v>
      </c>
      <c r="E20" t="s">
        <v>8</v>
      </c>
      <c r="F20" t="s">
        <v>1497</v>
      </c>
      <c r="G20" t="s">
        <v>40</v>
      </c>
      <c r="H20" s="6">
        <v>43831</v>
      </c>
      <c r="I20" s="2">
        <v>45657</v>
      </c>
      <c r="J20">
        <v>303.47000000000003</v>
      </c>
      <c r="K20" s="45">
        <f t="shared" si="0"/>
        <v>1032.9837908496734</v>
      </c>
      <c r="L20" s="3">
        <f t="shared" si="1"/>
        <v>366</v>
      </c>
      <c r="M20" s="3">
        <f t="shared" si="2"/>
        <v>8</v>
      </c>
      <c r="N20" s="3">
        <f t="shared" si="3"/>
        <v>5</v>
      </c>
      <c r="O20" s="3">
        <f t="shared" si="9"/>
        <v>353</v>
      </c>
      <c r="P20" s="51">
        <f t="shared" si="4"/>
        <v>107124.91</v>
      </c>
      <c r="Q20" s="51">
        <f t="shared" si="5"/>
        <v>50306.5421306602</v>
      </c>
      <c r="R20" s="51">
        <f t="shared" si="6"/>
        <v>43151.359344880439</v>
      </c>
      <c r="S20" s="51">
        <f t="shared" si="10"/>
        <v>93457.901475540639</v>
      </c>
      <c r="T20" s="13">
        <f t="shared" si="7"/>
        <v>86.803278688524586</v>
      </c>
      <c r="U20" s="58">
        <f t="shared" si="11"/>
        <v>26342.190983606557</v>
      </c>
      <c r="V20" s="58">
        <f t="shared" si="12"/>
        <v>26342.190983606557</v>
      </c>
      <c r="W20" s="13"/>
      <c r="X20" s="13"/>
      <c r="Y20" s="13"/>
      <c r="Z20" s="14">
        <f t="shared" si="8"/>
        <v>38.579234972677597</v>
      </c>
    </row>
    <row r="21" spans="1:26" ht="14.5" x14ac:dyDescent="0.35">
      <c r="A21">
        <v>1104</v>
      </c>
      <c r="B21" t="s">
        <v>46</v>
      </c>
      <c r="C21" t="s">
        <v>1385</v>
      </c>
      <c r="D21" t="s">
        <v>38</v>
      </c>
      <c r="E21" t="s">
        <v>8</v>
      </c>
      <c r="F21" t="s">
        <v>1497</v>
      </c>
      <c r="G21" t="s">
        <v>40</v>
      </c>
      <c r="H21" s="6">
        <v>44305</v>
      </c>
      <c r="I21" s="2">
        <v>45657</v>
      </c>
      <c r="J21">
        <v>303.47000000000003</v>
      </c>
      <c r="K21" s="45">
        <f t="shared" si="0"/>
        <v>1035.8305228758168</v>
      </c>
      <c r="L21" s="3">
        <f t="shared" si="1"/>
        <v>366</v>
      </c>
      <c r="M21" s="3">
        <f t="shared" si="2"/>
        <v>13</v>
      </c>
      <c r="N21" s="3">
        <f t="shared" si="3"/>
        <v>0</v>
      </c>
      <c r="O21" s="3">
        <f t="shared" si="9"/>
        <v>353</v>
      </c>
      <c r="P21" s="51">
        <f t="shared" si="4"/>
        <v>107124.91</v>
      </c>
      <c r="Q21" s="51">
        <f t="shared" si="5"/>
        <v>50306.5421306602</v>
      </c>
      <c r="R21" s="51">
        <f t="shared" si="6"/>
        <v>43151.359344880439</v>
      </c>
      <c r="S21" s="51">
        <f t="shared" si="10"/>
        <v>93457.901475540639</v>
      </c>
      <c r="T21" s="13">
        <f t="shared" si="7"/>
        <v>86.803278688524586</v>
      </c>
      <c r="U21" s="58">
        <f t="shared" si="11"/>
        <v>26342.190983606557</v>
      </c>
      <c r="V21" s="58">
        <f t="shared" si="12"/>
        <v>26342.190983606557</v>
      </c>
      <c r="W21" s="13"/>
      <c r="X21" s="13"/>
      <c r="Y21" s="13"/>
      <c r="Z21" s="14">
        <f t="shared" si="8"/>
        <v>38.579234972677597</v>
      </c>
    </row>
    <row r="22" spans="1:26" ht="14.5" x14ac:dyDescent="0.35">
      <c r="A22">
        <v>1105</v>
      </c>
      <c r="B22" t="s">
        <v>48</v>
      </c>
      <c r="C22" t="s">
        <v>1385</v>
      </c>
      <c r="D22" t="s">
        <v>38</v>
      </c>
      <c r="E22" t="s">
        <v>8</v>
      </c>
      <c r="F22" t="s">
        <v>39</v>
      </c>
      <c r="G22" t="s">
        <v>40</v>
      </c>
      <c r="H22" s="6">
        <v>44103</v>
      </c>
      <c r="I22" s="2">
        <v>45657</v>
      </c>
      <c r="J22">
        <v>303.47000000000003</v>
      </c>
      <c r="K22" s="45">
        <f t="shared" si="0"/>
        <v>1040.8022222222221</v>
      </c>
      <c r="L22" s="3">
        <f t="shared" si="1"/>
        <v>366</v>
      </c>
      <c r="M22" s="3">
        <f t="shared" si="2"/>
        <v>5</v>
      </c>
      <c r="N22" s="3">
        <f t="shared" si="3"/>
        <v>86</v>
      </c>
      <c r="O22" s="3">
        <f t="shared" si="9"/>
        <v>275</v>
      </c>
      <c r="P22" s="51">
        <f t="shared" si="4"/>
        <v>83454.250000000015</v>
      </c>
      <c r="Q22" s="51">
        <f t="shared" si="5"/>
        <v>39190.648968644637</v>
      </c>
      <c r="R22" s="51">
        <f t="shared" si="6"/>
        <v>33616.498073207142</v>
      </c>
      <c r="S22" s="51">
        <f t="shared" si="10"/>
        <v>72807.147041851771</v>
      </c>
      <c r="T22" s="13">
        <f t="shared" si="7"/>
        <v>67.622950819672127</v>
      </c>
      <c r="U22" s="58">
        <f t="shared" si="11"/>
        <v>20521.536885245903</v>
      </c>
      <c r="V22" s="58">
        <f t="shared" si="12"/>
        <v>20521.536885245903</v>
      </c>
      <c r="W22" s="13"/>
      <c r="X22" s="13"/>
      <c r="Y22" s="13"/>
      <c r="Z22" s="14">
        <f t="shared" si="8"/>
        <v>30.054644808743177</v>
      </c>
    </row>
    <row r="23" spans="1:26" ht="14.5" x14ac:dyDescent="0.35">
      <c r="A23">
        <v>1106</v>
      </c>
      <c r="B23" t="s">
        <v>50</v>
      </c>
      <c r="C23" t="s">
        <v>1385</v>
      </c>
      <c r="D23" t="s">
        <v>38</v>
      </c>
      <c r="E23" t="s">
        <v>8</v>
      </c>
      <c r="F23" t="s">
        <v>1496</v>
      </c>
      <c r="G23" t="s">
        <v>40</v>
      </c>
      <c r="H23" s="6">
        <v>43831</v>
      </c>
      <c r="I23" s="2">
        <v>45657</v>
      </c>
      <c r="J23">
        <v>303.47000000000003</v>
      </c>
      <c r="K23" s="45">
        <f t="shared" si="0"/>
        <v>1069.9043790849673</v>
      </c>
      <c r="L23" s="3">
        <f t="shared" si="1"/>
        <v>366</v>
      </c>
      <c r="M23" s="3">
        <f t="shared" si="2"/>
        <v>13</v>
      </c>
      <c r="N23" s="3">
        <f t="shared" si="3"/>
        <v>0</v>
      </c>
      <c r="O23" s="3">
        <f t="shared" si="9"/>
        <v>353</v>
      </c>
      <c r="P23" s="51">
        <f t="shared" si="4"/>
        <v>107124.91</v>
      </c>
      <c r="Q23" s="51">
        <f t="shared" si="5"/>
        <v>50306.5421306602</v>
      </c>
      <c r="R23" s="51">
        <f t="shared" si="6"/>
        <v>43151.359344880439</v>
      </c>
      <c r="S23" s="51">
        <f t="shared" si="10"/>
        <v>93457.901475540639</v>
      </c>
      <c r="T23" s="13">
        <f t="shared" si="7"/>
        <v>86.803278688524586</v>
      </c>
      <c r="U23" s="58">
        <f t="shared" si="11"/>
        <v>26342.190983606557</v>
      </c>
      <c r="V23" s="58">
        <f t="shared" si="12"/>
        <v>26342.190983606557</v>
      </c>
      <c r="W23" s="13"/>
      <c r="X23" s="13"/>
      <c r="Y23" s="13"/>
      <c r="Z23" s="14">
        <f t="shared" si="8"/>
        <v>38.579234972677597</v>
      </c>
    </row>
    <row r="24" spans="1:26" ht="14.5" x14ac:dyDescent="0.35">
      <c r="A24">
        <v>1107</v>
      </c>
      <c r="B24" t="s">
        <v>51</v>
      </c>
      <c r="C24" t="s">
        <v>1385</v>
      </c>
      <c r="D24" t="s">
        <v>38</v>
      </c>
      <c r="E24" t="s">
        <v>8</v>
      </c>
      <c r="F24" t="s">
        <v>39</v>
      </c>
      <c r="G24" t="s">
        <v>40</v>
      </c>
      <c r="H24" s="6">
        <v>44088</v>
      </c>
      <c r="I24" s="2">
        <v>45657</v>
      </c>
      <c r="J24">
        <v>303.47000000000003</v>
      </c>
      <c r="K24" s="45">
        <f t="shared" si="0"/>
        <v>1015.7023529411762</v>
      </c>
      <c r="L24" s="3">
        <f t="shared" si="1"/>
        <v>366</v>
      </c>
      <c r="M24" s="3">
        <f t="shared" si="2"/>
        <v>8</v>
      </c>
      <c r="N24" s="3">
        <f t="shared" si="3"/>
        <v>3</v>
      </c>
      <c r="O24" s="3">
        <f t="shared" si="9"/>
        <v>355</v>
      </c>
      <c r="P24" s="51">
        <f t="shared" si="4"/>
        <v>107731.85</v>
      </c>
      <c r="Q24" s="51">
        <f t="shared" si="5"/>
        <v>50591.565032250342</v>
      </c>
      <c r="R24" s="51">
        <f t="shared" si="6"/>
        <v>43395.842967231038</v>
      </c>
      <c r="S24" s="51">
        <f t="shared" si="10"/>
        <v>93987.40799948138</v>
      </c>
      <c r="T24" s="13">
        <f t="shared" si="7"/>
        <v>87.295081967213108</v>
      </c>
      <c r="U24" s="58">
        <f t="shared" si="11"/>
        <v>26491.438524590165</v>
      </c>
      <c r="V24" s="58">
        <f t="shared" si="12"/>
        <v>26491.438524590165</v>
      </c>
      <c r="W24" s="13"/>
      <c r="X24" s="13"/>
      <c r="Y24" s="13"/>
      <c r="Z24" s="14">
        <f t="shared" si="8"/>
        <v>38.797814207650276</v>
      </c>
    </row>
    <row r="25" spans="1:26" ht="14.5" x14ac:dyDescent="0.35">
      <c r="A25">
        <v>1108</v>
      </c>
      <c r="B25" t="s">
        <v>53</v>
      </c>
      <c r="C25" t="s">
        <v>1385</v>
      </c>
      <c r="D25" t="s">
        <v>38</v>
      </c>
      <c r="E25" t="s">
        <v>8</v>
      </c>
      <c r="F25" t="s">
        <v>56</v>
      </c>
      <c r="G25" t="s">
        <v>40</v>
      </c>
      <c r="H25" s="6">
        <v>44018</v>
      </c>
      <c r="I25" s="2">
        <v>45657</v>
      </c>
      <c r="J25">
        <v>303.47000000000003</v>
      </c>
      <c r="K25" s="45">
        <f t="shared" si="0"/>
        <v>1000.6072549019606</v>
      </c>
      <c r="L25" s="3">
        <f t="shared" si="1"/>
        <v>366</v>
      </c>
      <c r="M25" s="3">
        <f t="shared" si="2"/>
        <v>24</v>
      </c>
      <c r="N25" s="3">
        <f t="shared" si="3"/>
        <v>0</v>
      </c>
      <c r="O25" s="3">
        <f t="shared" si="9"/>
        <v>342</v>
      </c>
      <c r="P25" s="51">
        <f t="shared" si="4"/>
        <v>103786.74</v>
      </c>
      <c r="Q25" s="51">
        <f t="shared" si="5"/>
        <v>48738.916171914418</v>
      </c>
      <c r="R25" s="51">
        <f t="shared" si="6"/>
        <v>41806.699421952151</v>
      </c>
      <c r="S25" s="51">
        <f t="shared" si="10"/>
        <v>90545.615593866562</v>
      </c>
      <c r="T25" s="13">
        <f t="shared" si="7"/>
        <v>84.098360655737707</v>
      </c>
      <c r="U25" s="58">
        <f t="shared" si="11"/>
        <v>25521.329508196723</v>
      </c>
      <c r="V25" s="58">
        <f t="shared" si="12"/>
        <v>25521.329508196723</v>
      </c>
      <c r="W25" s="13"/>
      <c r="X25" s="13"/>
      <c r="Y25" s="13"/>
      <c r="Z25" s="14">
        <f t="shared" si="8"/>
        <v>37.377049180327873</v>
      </c>
    </row>
    <row r="26" spans="1:26" ht="14.5" x14ac:dyDescent="0.35">
      <c r="A26">
        <v>1109</v>
      </c>
      <c r="B26" t="s">
        <v>55</v>
      </c>
      <c r="C26" t="s">
        <v>1385</v>
      </c>
      <c r="D26" t="s">
        <v>38</v>
      </c>
      <c r="E26" t="s">
        <v>8</v>
      </c>
      <c r="F26" t="s">
        <v>56</v>
      </c>
      <c r="G26" t="s">
        <v>40</v>
      </c>
      <c r="H26" s="6">
        <v>43831</v>
      </c>
      <c r="I26" s="2">
        <v>45657</v>
      </c>
      <c r="J26">
        <v>303.47000000000003</v>
      </c>
      <c r="K26" s="45">
        <f t="shared" si="0"/>
        <v>1059.7135294117645</v>
      </c>
      <c r="L26" s="3">
        <f t="shared" si="1"/>
        <v>366</v>
      </c>
      <c r="M26" s="3">
        <f t="shared" si="2"/>
        <v>5</v>
      </c>
      <c r="N26" s="3">
        <f t="shared" si="3"/>
        <v>0</v>
      </c>
      <c r="O26" s="3">
        <f t="shared" si="9"/>
        <v>361</v>
      </c>
      <c r="P26" s="51">
        <f t="shared" si="4"/>
        <v>109552.67000000001</v>
      </c>
      <c r="Q26" s="51">
        <f t="shared" si="5"/>
        <v>51446.633737020777</v>
      </c>
      <c r="R26" s="51">
        <f t="shared" si="6"/>
        <v>44129.293834282827</v>
      </c>
      <c r="S26" s="51">
        <f t="shared" si="10"/>
        <v>95575.927571303604</v>
      </c>
      <c r="T26" s="13">
        <f t="shared" si="7"/>
        <v>88.770491803278688</v>
      </c>
      <c r="U26" s="58">
        <f t="shared" si="11"/>
        <v>26939.181147540985</v>
      </c>
      <c r="V26" s="58">
        <f t="shared" si="12"/>
        <v>26939.181147540985</v>
      </c>
      <c r="W26" s="13"/>
      <c r="X26" s="13"/>
      <c r="Y26" s="13"/>
      <c r="Z26" s="14">
        <f t="shared" si="8"/>
        <v>39.453551912568301</v>
      </c>
    </row>
    <row r="27" spans="1:26" ht="14.5" x14ac:dyDescent="0.35">
      <c r="A27">
        <v>1110</v>
      </c>
      <c r="B27" t="s">
        <v>57</v>
      </c>
      <c r="C27" t="s">
        <v>1385</v>
      </c>
      <c r="D27" t="s">
        <v>38</v>
      </c>
      <c r="E27" t="s">
        <v>8</v>
      </c>
      <c r="F27" t="s">
        <v>1497</v>
      </c>
      <c r="G27" t="s">
        <v>40</v>
      </c>
      <c r="H27" s="6">
        <v>43831</v>
      </c>
      <c r="I27" s="2">
        <v>45657</v>
      </c>
      <c r="J27">
        <v>303.47000000000003</v>
      </c>
      <c r="K27" s="45">
        <f t="shared" si="0"/>
        <v>1082.4401307189542</v>
      </c>
      <c r="L27" s="3">
        <f t="shared" si="1"/>
        <v>366</v>
      </c>
      <c r="M27" s="3">
        <f t="shared" si="2"/>
        <v>6</v>
      </c>
      <c r="N27" s="3">
        <f t="shared" si="3"/>
        <v>0</v>
      </c>
      <c r="O27" s="3">
        <f t="shared" si="9"/>
        <v>360</v>
      </c>
      <c r="P27" s="51">
        <f t="shared" si="4"/>
        <v>109249.20000000001</v>
      </c>
      <c r="Q27" s="51">
        <f t="shared" si="5"/>
        <v>51304.122286225705</v>
      </c>
      <c r="R27" s="51">
        <f t="shared" si="6"/>
        <v>44007.052023107528</v>
      </c>
      <c r="S27" s="51">
        <f t="shared" si="10"/>
        <v>95311.174309333233</v>
      </c>
      <c r="T27" s="13">
        <f t="shared" si="7"/>
        <v>88.52459016393442</v>
      </c>
      <c r="U27" s="58">
        <f t="shared" si="11"/>
        <v>26864.557377049179</v>
      </c>
      <c r="V27" s="58">
        <f t="shared" si="12"/>
        <v>26864.557377049179</v>
      </c>
      <c r="W27" s="13"/>
      <c r="X27" s="13"/>
      <c r="Y27" s="13"/>
      <c r="Z27" s="14">
        <f t="shared" si="8"/>
        <v>39.344262295081975</v>
      </c>
    </row>
    <row r="28" spans="1:26" ht="14.5" x14ac:dyDescent="0.35">
      <c r="A28">
        <v>1111</v>
      </c>
      <c r="B28" t="s">
        <v>58</v>
      </c>
      <c r="C28" t="s">
        <v>1385</v>
      </c>
      <c r="D28" t="s">
        <v>38</v>
      </c>
      <c r="E28" t="s">
        <v>8</v>
      </c>
      <c r="F28" t="s">
        <v>1497</v>
      </c>
      <c r="G28" t="s">
        <v>40</v>
      </c>
      <c r="H28" s="6">
        <v>43831</v>
      </c>
      <c r="I28" s="2">
        <v>45657</v>
      </c>
      <c r="J28">
        <v>303.47000000000003</v>
      </c>
      <c r="K28" s="45">
        <f t="shared" si="0"/>
        <v>1098.9537908496732</v>
      </c>
      <c r="L28" s="3">
        <f t="shared" si="1"/>
        <v>366</v>
      </c>
      <c r="M28" s="3">
        <f t="shared" si="2"/>
        <v>4</v>
      </c>
      <c r="N28" s="3">
        <f t="shared" si="3"/>
        <v>0</v>
      </c>
      <c r="O28" s="3">
        <f t="shared" si="9"/>
        <v>362</v>
      </c>
      <c r="P28" s="51">
        <f t="shared" si="4"/>
        <v>109856.14000000001</v>
      </c>
      <c r="Q28" s="51">
        <f t="shared" si="5"/>
        <v>51589.145187815848</v>
      </c>
      <c r="R28" s="51">
        <f t="shared" si="6"/>
        <v>44251.535645458127</v>
      </c>
      <c r="S28" s="51">
        <f t="shared" si="10"/>
        <v>95840.680833273975</v>
      </c>
      <c r="T28" s="13">
        <f t="shared" si="7"/>
        <v>89.016393442622956</v>
      </c>
      <c r="U28" s="58">
        <f t="shared" si="11"/>
        <v>27013.804918032791</v>
      </c>
      <c r="V28" s="58">
        <f t="shared" si="12"/>
        <v>27013.804918032791</v>
      </c>
      <c r="W28" s="13"/>
      <c r="X28" s="13"/>
      <c r="Y28" s="13"/>
      <c r="Z28" s="14">
        <f t="shared" si="8"/>
        <v>39.562841530054641</v>
      </c>
    </row>
    <row r="29" spans="1:26" ht="14.5" x14ac:dyDescent="0.35">
      <c r="A29">
        <v>1113</v>
      </c>
      <c r="B29" t="s">
        <v>59</v>
      </c>
      <c r="C29" t="s">
        <v>1385</v>
      </c>
      <c r="D29" t="s">
        <v>38</v>
      </c>
      <c r="E29" t="s">
        <v>8</v>
      </c>
      <c r="F29" t="s">
        <v>1498</v>
      </c>
      <c r="G29" t="s">
        <v>40</v>
      </c>
      <c r="H29" s="6">
        <v>44249</v>
      </c>
      <c r="I29" s="2">
        <v>45657</v>
      </c>
      <c r="J29">
        <v>303.47000000000003</v>
      </c>
      <c r="K29" s="45">
        <f t="shared" si="0"/>
        <v>1084.8711764705881</v>
      </c>
      <c r="L29" s="3">
        <f t="shared" si="1"/>
        <v>366</v>
      </c>
      <c r="M29" s="3">
        <f t="shared" si="2"/>
        <v>1</v>
      </c>
      <c r="N29" s="3">
        <f t="shared" si="3"/>
        <v>0</v>
      </c>
      <c r="O29" s="3">
        <f t="shared" si="9"/>
        <v>365</v>
      </c>
      <c r="P29" s="51">
        <f t="shared" si="4"/>
        <v>110766.55</v>
      </c>
      <c r="Q29" s="51">
        <f t="shared" si="5"/>
        <v>52016.679540201061</v>
      </c>
      <c r="R29" s="51">
        <f t="shared" si="6"/>
        <v>44618.261078984018</v>
      </c>
      <c r="S29" s="51">
        <f t="shared" si="10"/>
        <v>96634.940619185072</v>
      </c>
      <c r="T29" s="13">
        <f t="shared" si="7"/>
        <v>89.754098360655732</v>
      </c>
      <c r="U29" s="58">
        <f t="shared" si="11"/>
        <v>27237.676229508197</v>
      </c>
      <c r="V29" s="58">
        <f t="shared" si="12"/>
        <v>27237.676229508197</v>
      </c>
      <c r="W29" s="13"/>
      <c r="X29" s="13"/>
      <c r="Y29" s="13"/>
      <c r="Z29" s="14">
        <f t="shared" si="8"/>
        <v>39.89071038251366</v>
      </c>
    </row>
    <row r="30" spans="1:26" ht="14.5" x14ac:dyDescent="0.35">
      <c r="A30">
        <v>1115</v>
      </c>
      <c r="B30" t="s">
        <v>61</v>
      </c>
      <c r="C30" t="s">
        <v>1385</v>
      </c>
      <c r="D30" t="s">
        <v>38</v>
      </c>
      <c r="E30" t="s">
        <v>8</v>
      </c>
      <c r="F30" t="s">
        <v>39</v>
      </c>
      <c r="G30" t="s">
        <v>40</v>
      </c>
      <c r="H30" s="6">
        <v>43831</v>
      </c>
      <c r="I30" s="2">
        <v>45657</v>
      </c>
      <c r="J30">
        <v>303.47000000000003</v>
      </c>
      <c r="K30" s="45">
        <f t="shared" si="0"/>
        <v>1010.9746405228758</v>
      </c>
      <c r="L30" s="3">
        <f t="shared" si="1"/>
        <v>366</v>
      </c>
      <c r="M30" s="3">
        <f t="shared" si="2"/>
        <v>5</v>
      </c>
      <c r="N30" s="3">
        <f t="shared" si="3"/>
        <v>0</v>
      </c>
      <c r="O30" s="3">
        <f t="shared" si="9"/>
        <v>361</v>
      </c>
      <c r="P30" s="51">
        <f t="shared" si="4"/>
        <v>109552.67000000001</v>
      </c>
      <c r="Q30" s="51">
        <f t="shared" si="5"/>
        <v>51446.633737020777</v>
      </c>
      <c r="R30" s="51">
        <f t="shared" si="6"/>
        <v>44129.293834282827</v>
      </c>
      <c r="S30" s="51">
        <f t="shared" si="10"/>
        <v>95575.927571303604</v>
      </c>
      <c r="T30" s="13">
        <f t="shared" si="7"/>
        <v>88.770491803278688</v>
      </c>
      <c r="U30" s="58">
        <f t="shared" si="11"/>
        <v>26939.181147540985</v>
      </c>
      <c r="V30" s="58">
        <f t="shared" si="12"/>
        <v>26939.181147540985</v>
      </c>
      <c r="W30" s="13"/>
      <c r="X30" s="13"/>
      <c r="Y30" s="13"/>
      <c r="Z30" s="14">
        <f t="shared" si="8"/>
        <v>39.453551912568301</v>
      </c>
    </row>
    <row r="31" spans="1:26" ht="14.5" x14ac:dyDescent="0.35">
      <c r="A31">
        <v>1116</v>
      </c>
      <c r="B31" t="s">
        <v>62</v>
      </c>
      <c r="C31" t="s">
        <v>1385</v>
      </c>
      <c r="D31" t="s">
        <v>38</v>
      </c>
      <c r="E31" t="s">
        <v>8</v>
      </c>
      <c r="F31" t="s">
        <v>1497</v>
      </c>
      <c r="G31" t="s">
        <v>40</v>
      </c>
      <c r="H31" s="6">
        <v>43831</v>
      </c>
      <c r="I31" s="2">
        <v>45657</v>
      </c>
      <c r="J31">
        <v>303.47000000000003</v>
      </c>
      <c r="K31" s="45">
        <f t="shared" si="0"/>
        <v>1084.3276470588235</v>
      </c>
      <c r="L31" s="3">
        <f t="shared" si="1"/>
        <v>366</v>
      </c>
      <c r="M31" s="3">
        <f t="shared" si="2"/>
        <v>7</v>
      </c>
      <c r="N31" s="3">
        <f t="shared" si="3"/>
        <v>0</v>
      </c>
      <c r="O31" s="3">
        <f t="shared" si="9"/>
        <v>359</v>
      </c>
      <c r="P31" s="51">
        <f t="shared" si="4"/>
        <v>108945.73000000001</v>
      </c>
      <c r="Q31" s="51">
        <f t="shared" si="5"/>
        <v>51161.610835430634</v>
      </c>
      <c r="R31" s="51">
        <f t="shared" si="6"/>
        <v>43884.810211932228</v>
      </c>
      <c r="S31" s="51">
        <f t="shared" si="10"/>
        <v>95046.421047362863</v>
      </c>
      <c r="T31" s="13">
        <f t="shared" si="7"/>
        <v>88.278688524590166</v>
      </c>
      <c r="U31" s="58">
        <f t="shared" si="11"/>
        <v>26789.933606557381</v>
      </c>
      <c r="V31" s="58">
        <f t="shared" si="12"/>
        <v>26789.933606557381</v>
      </c>
      <c r="W31" s="13"/>
      <c r="X31" s="13"/>
      <c r="Y31" s="13"/>
      <c r="Z31" s="14">
        <f t="shared" si="8"/>
        <v>39.234972677595636</v>
      </c>
    </row>
    <row r="32" spans="1:26" ht="14.5" x14ac:dyDescent="0.35">
      <c r="A32">
        <v>1117</v>
      </c>
      <c r="B32" t="s">
        <v>63</v>
      </c>
      <c r="C32" t="s">
        <v>1385</v>
      </c>
      <c r="D32" t="s">
        <v>38</v>
      </c>
      <c r="E32" t="s">
        <v>8</v>
      </c>
      <c r="F32" t="s">
        <v>1499</v>
      </c>
      <c r="G32" t="s">
        <v>40</v>
      </c>
      <c r="H32" s="6">
        <v>43976</v>
      </c>
      <c r="I32" s="2">
        <v>45657</v>
      </c>
      <c r="J32">
        <v>303.47000000000003</v>
      </c>
      <c r="K32" s="45">
        <f t="shared" si="0"/>
        <v>1018.1032679738561</v>
      </c>
      <c r="L32" s="3">
        <f t="shared" si="1"/>
        <v>366</v>
      </c>
      <c r="M32" s="3">
        <f t="shared" si="2"/>
        <v>0</v>
      </c>
      <c r="N32" s="3">
        <f t="shared" si="3"/>
        <v>0</v>
      </c>
      <c r="O32" s="3">
        <f t="shared" si="9"/>
        <v>366</v>
      </c>
      <c r="P32" s="51">
        <f t="shared" si="4"/>
        <v>111070.02</v>
      </c>
      <c r="Q32" s="51">
        <f t="shared" si="5"/>
        <v>52159.190990996132</v>
      </c>
      <c r="R32" s="51">
        <f t="shared" si="6"/>
        <v>44740.502890159318</v>
      </c>
      <c r="S32" s="51">
        <f t="shared" si="10"/>
        <v>96899.693881155457</v>
      </c>
      <c r="T32" s="13">
        <f t="shared" si="7"/>
        <v>90</v>
      </c>
      <c r="U32" s="58">
        <f t="shared" si="11"/>
        <v>27312.300000000003</v>
      </c>
      <c r="V32" s="58">
        <f t="shared" si="12"/>
        <v>27312.300000000003</v>
      </c>
      <c r="W32" s="13"/>
      <c r="X32" s="13"/>
      <c r="Y32" s="13"/>
      <c r="Z32" s="14">
        <f t="shared" si="8"/>
        <v>40</v>
      </c>
    </row>
    <row r="33" spans="1:26" ht="14.5" x14ac:dyDescent="0.35">
      <c r="A33">
        <v>1118</v>
      </c>
      <c r="B33" t="s">
        <v>66</v>
      </c>
      <c r="C33" t="s">
        <v>1385</v>
      </c>
      <c r="D33" t="s">
        <v>38</v>
      </c>
      <c r="E33" t="s">
        <v>8</v>
      </c>
      <c r="F33" t="s">
        <v>1497</v>
      </c>
      <c r="G33" t="s">
        <v>40</v>
      </c>
      <c r="H33" s="6">
        <v>43831</v>
      </c>
      <c r="I33" s="2">
        <v>45657</v>
      </c>
      <c r="J33">
        <v>303.47000000000003</v>
      </c>
      <c r="K33" s="45">
        <f t="shared" si="0"/>
        <v>1083.2573202614378</v>
      </c>
      <c r="L33" s="3">
        <f t="shared" si="1"/>
        <v>366</v>
      </c>
      <c r="M33" s="3">
        <f t="shared" si="2"/>
        <v>4</v>
      </c>
      <c r="N33" s="3">
        <f t="shared" si="3"/>
        <v>0</v>
      </c>
      <c r="O33" s="3">
        <f t="shared" si="9"/>
        <v>362</v>
      </c>
      <c r="P33" s="51">
        <f t="shared" si="4"/>
        <v>109856.14000000001</v>
      </c>
      <c r="Q33" s="51">
        <f t="shared" si="5"/>
        <v>51589.145187815848</v>
      </c>
      <c r="R33" s="51">
        <f t="shared" si="6"/>
        <v>44251.535645458127</v>
      </c>
      <c r="S33" s="51">
        <f t="shared" si="10"/>
        <v>95840.680833273975</v>
      </c>
      <c r="T33" s="13">
        <f t="shared" si="7"/>
        <v>89.016393442622956</v>
      </c>
      <c r="U33" s="58">
        <f t="shared" si="11"/>
        <v>27013.804918032791</v>
      </c>
      <c r="V33" s="58">
        <f t="shared" si="12"/>
        <v>27013.804918032791</v>
      </c>
      <c r="W33" s="13"/>
      <c r="X33" s="13"/>
      <c r="Y33" s="13"/>
      <c r="Z33" s="14">
        <f t="shared" si="8"/>
        <v>39.562841530054641</v>
      </c>
    </row>
    <row r="34" spans="1:26" ht="14.5" x14ac:dyDescent="0.35">
      <c r="A34">
        <v>1120</v>
      </c>
      <c r="B34" t="s">
        <v>67</v>
      </c>
      <c r="C34" t="s">
        <v>1385</v>
      </c>
      <c r="D34" t="s">
        <v>38</v>
      </c>
      <c r="E34" t="s">
        <v>8</v>
      </c>
      <c r="F34" t="s">
        <v>56</v>
      </c>
      <c r="G34" t="s">
        <v>40</v>
      </c>
      <c r="H34" s="6">
        <v>43831</v>
      </c>
      <c r="I34" s="2">
        <v>45657</v>
      </c>
      <c r="J34">
        <v>303.47000000000003</v>
      </c>
      <c r="K34" s="45">
        <f t="shared" si="0"/>
        <v>1087.038888888889</v>
      </c>
      <c r="L34" s="3">
        <f t="shared" si="1"/>
        <v>366</v>
      </c>
      <c r="M34" s="3">
        <f t="shared" si="2"/>
        <v>2</v>
      </c>
      <c r="N34" s="3">
        <f t="shared" si="3"/>
        <v>0</v>
      </c>
      <c r="O34" s="3">
        <f t="shared" si="9"/>
        <v>364</v>
      </c>
      <c r="P34" s="51">
        <f t="shared" si="4"/>
        <v>110463.08000000002</v>
      </c>
      <c r="Q34" s="51">
        <f t="shared" si="5"/>
        <v>51874.16808940599</v>
      </c>
      <c r="R34" s="51">
        <f t="shared" si="6"/>
        <v>44496.019267808726</v>
      </c>
      <c r="S34" s="51">
        <f t="shared" si="10"/>
        <v>96370.187357214716</v>
      </c>
      <c r="T34" s="13">
        <f t="shared" si="7"/>
        <v>89.508196721311478</v>
      </c>
      <c r="U34" s="58">
        <f t="shared" si="11"/>
        <v>27163.052459016395</v>
      </c>
      <c r="V34" s="58">
        <f t="shared" si="12"/>
        <v>27163.052459016395</v>
      </c>
      <c r="W34" s="13"/>
      <c r="X34" s="13"/>
      <c r="Y34" s="13"/>
      <c r="Z34" s="14">
        <f t="shared" si="8"/>
        <v>39.781420765027335</v>
      </c>
    </row>
    <row r="35" spans="1:26" ht="14.5" x14ac:dyDescent="0.35">
      <c r="A35">
        <v>1121</v>
      </c>
      <c r="B35" t="s">
        <v>68</v>
      </c>
      <c r="C35" t="s">
        <v>1385</v>
      </c>
      <c r="D35" t="s">
        <v>38</v>
      </c>
      <c r="E35" t="s">
        <v>8</v>
      </c>
      <c r="F35" t="s">
        <v>39</v>
      </c>
      <c r="G35" t="s">
        <v>40</v>
      </c>
      <c r="H35" s="6">
        <v>43831</v>
      </c>
      <c r="I35" s="2">
        <v>45657</v>
      </c>
      <c r="J35">
        <v>303.47000000000003</v>
      </c>
      <c r="K35" s="45">
        <f t="shared" si="0"/>
        <v>1088.6303267973856</v>
      </c>
      <c r="L35" s="3">
        <f t="shared" si="1"/>
        <v>366</v>
      </c>
      <c r="M35" s="3">
        <f t="shared" si="2"/>
        <v>9</v>
      </c>
      <c r="N35" s="3">
        <f t="shared" si="3"/>
        <v>0</v>
      </c>
      <c r="O35" s="3">
        <f t="shared" si="9"/>
        <v>357</v>
      </c>
      <c r="P35" s="51">
        <f t="shared" si="4"/>
        <v>108338.79000000001</v>
      </c>
      <c r="Q35" s="51">
        <f t="shared" si="5"/>
        <v>50876.587933840492</v>
      </c>
      <c r="R35" s="51">
        <f t="shared" si="6"/>
        <v>43640.326589581637</v>
      </c>
      <c r="S35" s="51">
        <f t="shared" si="10"/>
        <v>94516.914523422136</v>
      </c>
      <c r="T35" s="13">
        <f t="shared" si="7"/>
        <v>87.786885245901644</v>
      </c>
      <c r="U35" s="58">
        <f t="shared" si="11"/>
        <v>26640.686065573773</v>
      </c>
      <c r="V35" s="58">
        <f t="shared" si="12"/>
        <v>26640.686065573773</v>
      </c>
      <c r="W35" s="13"/>
      <c r="X35" s="13"/>
      <c r="Y35" s="13"/>
      <c r="Z35" s="14">
        <f t="shared" si="8"/>
        <v>39.016393442622942</v>
      </c>
    </row>
    <row r="36" spans="1:26" ht="14.5" x14ac:dyDescent="0.35">
      <c r="A36">
        <v>1122</v>
      </c>
      <c r="B36" t="s">
        <v>69</v>
      </c>
      <c r="C36" t="s">
        <v>1385</v>
      </c>
      <c r="D36" t="s">
        <v>38</v>
      </c>
      <c r="E36" t="s">
        <v>8</v>
      </c>
      <c r="F36" t="s">
        <v>1496</v>
      </c>
      <c r="G36" t="s">
        <v>40</v>
      </c>
      <c r="H36" s="6">
        <v>43831</v>
      </c>
      <c r="I36" s="2">
        <v>45657</v>
      </c>
      <c r="J36">
        <v>303.47000000000003</v>
      </c>
      <c r="K36" s="45">
        <f t="shared" si="0"/>
        <v>1127.1479084967318</v>
      </c>
      <c r="L36" s="3">
        <f t="shared" si="1"/>
        <v>366</v>
      </c>
      <c r="M36" s="3">
        <f t="shared" si="2"/>
        <v>8</v>
      </c>
      <c r="N36" s="3">
        <f t="shared" si="3"/>
        <v>0</v>
      </c>
      <c r="O36" s="3">
        <f t="shared" si="9"/>
        <v>358</v>
      </c>
      <c r="P36" s="51">
        <f t="shared" si="4"/>
        <v>108642.26000000001</v>
      </c>
      <c r="Q36" s="51">
        <f t="shared" si="5"/>
        <v>51019.099384635563</v>
      </c>
      <c r="R36" s="51">
        <f t="shared" si="6"/>
        <v>43762.568400756936</v>
      </c>
      <c r="S36" s="51">
        <f t="shared" si="10"/>
        <v>94781.667785392492</v>
      </c>
      <c r="T36" s="13">
        <f t="shared" si="7"/>
        <v>88.032786885245898</v>
      </c>
      <c r="U36" s="58">
        <f t="shared" si="11"/>
        <v>26715.309836065575</v>
      </c>
      <c r="V36" s="58">
        <f t="shared" si="12"/>
        <v>26715.309836065575</v>
      </c>
      <c r="W36" s="13"/>
      <c r="X36" s="13"/>
      <c r="Y36" s="13"/>
      <c r="Z36" s="14">
        <f t="shared" si="8"/>
        <v>39.125683060109296</v>
      </c>
    </row>
    <row r="37" spans="1:26" ht="14.5" x14ac:dyDescent="0.35">
      <c r="A37">
        <v>1124</v>
      </c>
      <c r="B37" t="s">
        <v>70</v>
      </c>
      <c r="C37" t="s">
        <v>1385</v>
      </c>
      <c r="D37" t="s">
        <v>38</v>
      </c>
      <c r="E37" t="s">
        <v>8</v>
      </c>
      <c r="F37" t="s">
        <v>1497</v>
      </c>
      <c r="G37" t="s">
        <v>40</v>
      </c>
      <c r="H37" s="6">
        <v>43831</v>
      </c>
      <c r="I37" s="2">
        <v>45657</v>
      </c>
      <c r="J37">
        <v>303.47000000000003</v>
      </c>
      <c r="K37" s="45">
        <f t="shared" si="0"/>
        <v>1102.0572549019607</v>
      </c>
      <c r="L37" s="3">
        <f t="shared" si="1"/>
        <v>366</v>
      </c>
      <c r="M37" s="3">
        <f t="shared" si="2"/>
        <v>4</v>
      </c>
      <c r="N37" s="3">
        <f t="shared" si="3"/>
        <v>0</v>
      </c>
      <c r="O37" s="3">
        <f t="shared" si="9"/>
        <v>362</v>
      </c>
      <c r="P37" s="51">
        <f t="shared" si="4"/>
        <v>109856.14000000001</v>
      </c>
      <c r="Q37" s="51">
        <f t="shared" si="5"/>
        <v>51589.145187815848</v>
      </c>
      <c r="R37" s="51">
        <f t="shared" si="6"/>
        <v>44251.535645458127</v>
      </c>
      <c r="S37" s="51">
        <f t="shared" si="10"/>
        <v>95840.680833273975</v>
      </c>
      <c r="T37" s="13">
        <f t="shared" si="7"/>
        <v>89.016393442622956</v>
      </c>
      <c r="U37" s="58">
        <f t="shared" si="11"/>
        <v>27013.804918032791</v>
      </c>
      <c r="V37" s="58">
        <f t="shared" si="12"/>
        <v>27013.804918032791</v>
      </c>
      <c r="W37" s="13"/>
      <c r="X37" s="13"/>
      <c r="Y37" s="13"/>
      <c r="Z37" s="14">
        <f t="shared" si="8"/>
        <v>39.562841530054641</v>
      </c>
    </row>
    <row r="38" spans="1:26" ht="14.5" x14ac:dyDescent="0.35">
      <c r="A38">
        <v>1125</v>
      </c>
      <c r="B38" t="s">
        <v>71</v>
      </c>
      <c r="C38" t="s">
        <v>1385</v>
      </c>
      <c r="D38" t="s">
        <v>38</v>
      </c>
      <c r="E38" t="s">
        <v>8</v>
      </c>
      <c r="F38" t="s">
        <v>1496</v>
      </c>
      <c r="G38" t="s">
        <v>40</v>
      </c>
      <c r="H38" s="6">
        <v>43831</v>
      </c>
      <c r="I38" s="2">
        <v>45657</v>
      </c>
      <c r="J38">
        <v>303.47000000000003</v>
      </c>
      <c r="K38" s="45">
        <f t="shared" si="0"/>
        <v>1008.6562745098039</v>
      </c>
      <c r="L38" s="3">
        <f t="shared" si="1"/>
        <v>366</v>
      </c>
      <c r="M38" s="3">
        <f t="shared" si="2"/>
        <v>11</v>
      </c>
      <c r="N38" s="3">
        <f t="shared" si="3"/>
        <v>10</v>
      </c>
      <c r="O38" s="3">
        <f t="shared" si="9"/>
        <v>345</v>
      </c>
      <c r="P38" s="51">
        <f t="shared" si="4"/>
        <v>104697.15000000001</v>
      </c>
      <c r="Q38" s="51">
        <f t="shared" si="5"/>
        <v>49166.450524299631</v>
      </c>
      <c r="R38" s="51">
        <f t="shared" si="6"/>
        <v>42173.42485547805</v>
      </c>
      <c r="S38" s="51">
        <f t="shared" si="10"/>
        <v>91339.875379777688</v>
      </c>
      <c r="T38" s="13">
        <f t="shared" si="7"/>
        <v>84.836065573770483</v>
      </c>
      <c r="U38" s="58">
        <f t="shared" si="11"/>
        <v>25745.200819672133</v>
      </c>
      <c r="V38" s="58">
        <f t="shared" si="12"/>
        <v>25745.200819672133</v>
      </c>
      <c r="W38" s="13"/>
      <c r="X38" s="13"/>
      <c r="Y38" s="13"/>
      <c r="Z38" s="14">
        <f t="shared" si="8"/>
        <v>37.704918032786892</v>
      </c>
    </row>
    <row r="39" spans="1:26" ht="14.5" x14ac:dyDescent="0.35">
      <c r="A39">
        <v>1126</v>
      </c>
      <c r="B39" t="s">
        <v>72</v>
      </c>
      <c r="C39" t="s">
        <v>1385</v>
      </c>
      <c r="D39" t="s">
        <v>38</v>
      </c>
      <c r="E39" t="s">
        <v>8</v>
      </c>
      <c r="F39" t="s">
        <v>1497</v>
      </c>
      <c r="G39" t="s">
        <v>40</v>
      </c>
      <c r="H39" s="6">
        <v>43831</v>
      </c>
      <c r="I39" s="2">
        <v>45657</v>
      </c>
      <c r="J39">
        <v>303.47000000000003</v>
      </c>
      <c r="K39" s="45">
        <f t="shared" si="0"/>
        <v>1101.1992810457516</v>
      </c>
      <c r="L39" s="3">
        <f t="shared" si="1"/>
        <v>366</v>
      </c>
      <c r="M39" s="3">
        <f t="shared" si="2"/>
        <v>0</v>
      </c>
      <c r="N39" s="3">
        <f t="shared" si="3"/>
        <v>0</v>
      </c>
      <c r="O39" s="3">
        <f t="shared" si="9"/>
        <v>366</v>
      </c>
      <c r="P39" s="51">
        <f t="shared" si="4"/>
        <v>111070.02</v>
      </c>
      <c r="Q39" s="51">
        <f t="shared" si="5"/>
        <v>52159.190990996132</v>
      </c>
      <c r="R39" s="51">
        <f t="shared" si="6"/>
        <v>44740.502890159318</v>
      </c>
      <c r="S39" s="51">
        <f t="shared" si="10"/>
        <v>96899.693881155457</v>
      </c>
      <c r="T39" s="13">
        <f t="shared" si="7"/>
        <v>90</v>
      </c>
      <c r="U39" s="58">
        <f t="shared" si="11"/>
        <v>27312.300000000003</v>
      </c>
      <c r="V39" s="58">
        <f t="shared" si="12"/>
        <v>27312.300000000003</v>
      </c>
      <c r="W39" s="13"/>
      <c r="X39" s="13"/>
      <c r="Y39" s="13"/>
      <c r="Z39" s="14">
        <f t="shared" si="8"/>
        <v>40</v>
      </c>
    </row>
    <row r="40" spans="1:26" ht="14.5" x14ac:dyDescent="0.35">
      <c r="A40">
        <v>1128</v>
      </c>
      <c r="B40" t="s">
        <v>73</v>
      </c>
      <c r="C40" t="s">
        <v>1385</v>
      </c>
      <c r="D40" t="s">
        <v>38</v>
      </c>
      <c r="E40" t="s">
        <v>8</v>
      </c>
      <c r="F40" t="s">
        <v>56</v>
      </c>
      <c r="G40" t="s">
        <v>40</v>
      </c>
      <c r="H40" s="6">
        <v>43831</v>
      </c>
      <c r="I40" s="2">
        <v>45657</v>
      </c>
      <c r="J40">
        <v>303.47000000000003</v>
      </c>
      <c r="K40" s="45">
        <f t="shared" si="0"/>
        <v>1030.02522875817</v>
      </c>
      <c r="L40" s="3">
        <f t="shared" si="1"/>
        <v>366</v>
      </c>
      <c r="M40" s="3">
        <f t="shared" si="2"/>
        <v>3</v>
      </c>
      <c r="N40" s="3">
        <f t="shared" si="3"/>
        <v>0</v>
      </c>
      <c r="O40" s="3">
        <f t="shared" si="9"/>
        <v>363</v>
      </c>
      <c r="P40" s="51">
        <f t="shared" si="4"/>
        <v>110159.61000000002</v>
      </c>
      <c r="Q40" s="51">
        <f t="shared" si="5"/>
        <v>51731.656638610919</v>
      </c>
      <c r="R40" s="51">
        <f t="shared" si="6"/>
        <v>44373.777456633426</v>
      </c>
      <c r="S40" s="51">
        <f t="shared" si="10"/>
        <v>96105.434095244345</v>
      </c>
      <c r="T40" s="13">
        <f t="shared" si="7"/>
        <v>89.26229508196721</v>
      </c>
      <c r="U40" s="58">
        <f t="shared" si="11"/>
        <v>27088.428688524593</v>
      </c>
      <c r="V40" s="58">
        <f t="shared" si="12"/>
        <v>27088.428688524593</v>
      </c>
      <c r="W40" s="13"/>
      <c r="X40" s="13"/>
      <c r="Y40" s="13"/>
      <c r="Z40" s="14">
        <f t="shared" si="8"/>
        <v>39.672131147540995</v>
      </c>
    </row>
    <row r="41" spans="1:26" ht="14.5" x14ac:dyDescent="0.35">
      <c r="A41">
        <v>1129</v>
      </c>
      <c r="B41" t="s">
        <v>74</v>
      </c>
      <c r="C41" t="s">
        <v>1488</v>
      </c>
      <c r="D41" t="s">
        <v>38</v>
      </c>
      <c r="E41" t="s">
        <v>8</v>
      </c>
      <c r="F41" t="s">
        <v>45</v>
      </c>
      <c r="G41" t="s">
        <v>40</v>
      </c>
      <c r="H41" s="6">
        <v>43831</v>
      </c>
      <c r="I41" s="2">
        <v>45657</v>
      </c>
      <c r="J41">
        <v>285.95</v>
      </c>
      <c r="K41" s="45">
        <f t="shared" si="0"/>
        <v>285.95</v>
      </c>
      <c r="L41" s="3">
        <f t="shared" si="1"/>
        <v>366</v>
      </c>
      <c r="M41" s="3">
        <f t="shared" si="2"/>
        <v>6</v>
      </c>
      <c r="N41" s="3">
        <f t="shared" si="3"/>
        <v>1</v>
      </c>
      <c r="O41" s="3">
        <f t="shared" si="9"/>
        <v>359</v>
      </c>
      <c r="P41" s="51">
        <f t="shared" si="4"/>
        <v>102656.05</v>
      </c>
      <c r="Q41" s="51">
        <f t="shared" si="5"/>
        <v>51161.610835430634</v>
      </c>
      <c r="R41" s="51">
        <f t="shared" si="6"/>
        <v>41351.242231858239</v>
      </c>
      <c r="S41" s="51">
        <f t="shared" si="10"/>
        <v>92512.853067288874</v>
      </c>
      <c r="T41" s="13">
        <f t="shared" si="7"/>
        <v>88.278688524590166</v>
      </c>
      <c r="U41" s="58">
        <f t="shared" si="11"/>
        <v>25243.290983606556</v>
      </c>
      <c r="V41" s="58">
        <f t="shared" si="12"/>
        <v>25243.290983606556</v>
      </c>
      <c r="W41" s="13"/>
      <c r="X41" s="13"/>
      <c r="Y41" s="13"/>
      <c r="Z41" s="14">
        <f t="shared" si="8"/>
        <v>39.234972677595636</v>
      </c>
    </row>
    <row r="42" spans="1:26" ht="14.5" x14ac:dyDescent="0.35">
      <c r="A42">
        <v>1130</v>
      </c>
      <c r="B42" t="s">
        <v>75</v>
      </c>
      <c r="C42" t="s">
        <v>1385</v>
      </c>
      <c r="D42" t="s">
        <v>38</v>
      </c>
      <c r="E42" t="s">
        <v>8</v>
      </c>
      <c r="F42" t="s">
        <v>56</v>
      </c>
      <c r="G42" t="s">
        <v>40</v>
      </c>
      <c r="H42" s="6">
        <v>43831</v>
      </c>
      <c r="I42" s="2">
        <v>45657</v>
      </c>
      <c r="J42">
        <v>303.47000000000003</v>
      </c>
      <c r="K42" s="45">
        <f t="shared" si="0"/>
        <v>1069.7767320261437</v>
      </c>
      <c r="L42" s="3">
        <f t="shared" si="1"/>
        <v>366</v>
      </c>
      <c r="M42" s="3">
        <f t="shared" si="2"/>
        <v>4</v>
      </c>
      <c r="N42" s="3">
        <f t="shared" si="3"/>
        <v>0</v>
      </c>
      <c r="O42" s="3">
        <f t="shared" si="9"/>
        <v>362</v>
      </c>
      <c r="P42" s="51">
        <f t="shared" si="4"/>
        <v>109856.14000000001</v>
      </c>
      <c r="Q42" s="51">
        <f t="shared" si="5"/>
        <v>51589.145187815848</v>
      </c>
      <c r="R42" s="51">
        <f t="shared" si="6"/>
        <v>44251.535645458127</v>
      </c>
      <c r="S42" s="51">
        <f t="shared" si="10"/>
        <v>95840.680833273975</v>
      </c>
      <c r="T42" s="13">
        <f t="shared" si="7"/>
        <v>89.016393442622956</v>
      </c>
      <c r="U42" s="58">
        <f t="shared" si="11"/>
        <v>27013.804918032791</v>
      </c>
      <c r="V42" s="58">
        <f t="shared" si="12"/>
        <v>27013.804918032791</v>
      </c>
      <c r="W42" s="13"/>
      <c r="X42" s="13"/>
      <c r="Y42" s="13"/>
      <c r="Z42" s="14">
        <f t="shared" si="8"/>
        <v>39.562841530054641</v>
      </c>
    </row>
    <row r="43" spans="1:26" ht="14.5" x14ac:dyDescent="0.35">
      <c r="A43">
        <v>1132</v>
      </c>
      <c r="B43" t="s">
        <v>76</v>
      </c>
      <c r="C43" t="s">
        <v>1385</v>
      </c>
      <c r="D43" t="s">
        <v>38</v>
      </c>
      <c r="E43" t="s">
        <v>8</v>
      </c>
      <c r="F43" t="s">
        <v>1496</v>
      </c>
      <c r="G43" t="s">
        <v>40</v>
      </c>
      <c r="H43" s="6">
        <v>43831</v>
      </c>
      <c r="I43" s="2">
        <v>45657</v>
      </c>
      <c r="J43">
        <v>303.47000000000003</v>
      </c>
      <c r="K43" s="45">
        <f t="shared" si="0"/>
        <v>1116.5211111111112</v>
      </c>
      <c r="L43" s="3">
        <f t="shared" si="1"/>
        <v>366</v>
      </c>
      <c r="M43" s="3">
        <f t="shared" si="2"/>
        <v>5</v>
      </c>
      <c r="N43" s="3">
        <f t="shared" si="3"/>
        <v>0</v>
      </c>
      <c r="O43" s="3">
        <f t="shared" si="9"/>
        <v>361</v>
      </c>
      <c r="P43" s="51">
        <f t="shared" si="4"/>
        <v>109552.67000000001</v>
      </c>
      <c r="Q43" s="51">
        <f t="shared" si="5"/>
        <v>51446.633737020777</v>
      </c>
      <c r="R43" s="51">
        <f t="shared" si="6"/>
        <v>44129.293834282827</v>
      </c>
      <c r="S43" s="51">
        <f t="shared" si="10"/>
        <v>95575.927571303604</v>
      </c>
      <c r="T43" s="13">
        <f t="shared" si="7"/>
        <v>88.770491803278688</v>
      </c>
      <c r="U43" s="58">
        <f t="shared" si="11"/>
        <v>26939.181147540985</v>
      </c>
      <c r="V43" s="58">
        <f t="shared" si="12"/>
        <v>26939.181147540985</v>
      </c>
      <c r="W43" s="13"/>
      <c r="X43" s="13"/>
      <c r="Y43" s="13"/>
      <c r="Z43" s="14">
        <f t="shared" si="8"/>
        <v>39.453551912568301</v>
      </c>
    </row>
    <row r="44" spans="1:26" ht="14.5" x14ac:dyDescent="0.35">
      <c r="A44">
        <v>1133</v>
      </c>
      <c r="B44" t="s">
        <v>77</v>
      </c>
      <c r="C44" t="s">
        <v>1385</v>
      </c>
      <c r="D44" t="s">
        <v>38</v>
      </c>
      <c r="E44" t="s">
        <v>8</v>
      </c>
      <c r="F44" t="s">
        <v>39</v>
      </c>
      <c r="G44" t="s">
        <v>40</v>
      </c>
      <c r="H44" s="6">
        <v>43831</v>
      </c>
      <c r="I44" s="2">
        <v>45657</v>
      </c>
      <c r="J44">
        <v>303.47000000000003</v>
      </c>
      <c r="K44" s="45">
        <f t="shared" si="0"/>
        <v>1058.5464705882353</v>
      </c>
      <c r="L44" s="3">
        <f t="shared" si="1"/>
        <v>366</v>
      </c>
      <c r="M44" s="3">
        <f t="shared" si="2"/>
        <v>1</v>
      </c>
      <c r="N44" s="3">
        <f t="shared" si="3"/>
        <v>0</v>
      </c>
      <c r="O44" s="3">
        <f t="shared" si="9"/>
        <v>365</v>
      </c>
      <c r="P44" s="51">
        <f t="shared" si="4"/>
        <v>110766.55</v>
      </c>
      <c r="Q44" s="51">
        <f t="shared" si="5"/>
        <v>52016.679540201061</v>
      </c>
      <c r="R44" s="51">
        <f t="shared" si="6"/>
        <v>44618.261078984018</v>
      </c>
      <c r="S44" s="51">
        <f t="shared" si="10"/>
        <v>96634.940619185072</v>
      </c>
      <c r="T44" s="13">
        <f t="shared" si="7"/>
        <v>89.754098360655732</v>
      </c>
      <c r="U44" s="58">
        <f t="shared" si="11"/>
        <v>27237.676229508197</v>
      </c>
      <c r="V44" s="58">
        <f t="shared" si="12"/>
        <v>27237.676229508197</v>
      </c>
      <c r="W44" s="13"/>
      <c r="X44" s="13"/>
      <c r="Y44" s="13"/>
      <c r="Z44" s="14">
        <f t="shared" si="8"/>
        <v>39.89071038251366</v>
      </c>
    </row>
    <row r="45" spans="1:26" ht="14.5" x14ac:dyDescent="0.35">
      <c r="A45">
        <v>1134</v>
      </c>
      <c r="B45" t="s">
        <v>78</v>
      </c>
      <c r="C45" t="s">
        <v>1385</v>
      </c>
      <c r="D45" t="s">
        <v>38</v>
      </c>
      <c r="E45" t="s">
        <v>8</v>
      </c>
      <c r="F45" t="s">
        <v>1496</v>
      </c>
      <c r="G45" t="s">
        <v>40</v>
      </c>
      <c r="H45" s="6">
        <v>43831</v>
      </c>
      <c r="I45" s="2">
        <v>45657</v>
      </c>
      <c r="J45">
        <v>303.47000000000003</v>
      </c>
      <c r="K45" s="45">
        <f t="shared" si="0"/>
        <v>1129.1548366013071</v>
      </c>
      <c r="L45" s="3">
        <f t="shared" si="1"/>
        <v>366</v>
      </c>
      <c r="M45" s="3">
        <f t="shared" si="2"/>
        <v>2</v>
      </c>
      <c r="N45" s="3">
        <f t="shared" si="3"/>
        <v>0</v>
      </c>
      <c r="O45" s="3">
        <f t="shared" si="9"/>
        <v>364</v>
      </c>
      <c r="P45" s="51">
        <f t="shared" si="4"/>
        <v>110463.08000000002</v>
      </c>
      <c r="Q45" s="51">
        <f t="shared" si="5"/>
        <v>51874.16808940599</v>
      </c>
      <c r="R45" s="51">
        <f t="shared" si="6"/>
        <v>44496.019267808726</v>
      </c>
      <c r="S45" s="51">
        <f t="shared" si="10"/>
        <v>96370.187357214716</v>
      </c>
      <c r="T45" s="13">
        <f t="shared" si="7"/>
        <v>89.508196721311478</v>
      </c>
      <c r="U45" s="58">
        <f t="shared" si="11"/>
        <v>27163.052459016395</v>
      </c>
      <c r="V45" s="58">
        <f t="shared" si="12"/>
        <v>27163.052459016395</v>
      </c>
      <c r="W45" s="13"/>
      <c r="X45" s="13"/>
      <c r="Y45" s="13"/>
      <c r="Z45" s="14">
        <f t="shared" si="8"/>
        <v>39.781420765027335</v>
      </c>
    </row>
    <row r="46" spans="1:26" ht="14.5" x14ac:dyDescent="0.35">
      <c r="A46">
        <v>1135</v>
      </c>
      <c r="B46" t="s">
        <v>79</v>
      </c>
      <c r="C46" t="s">
        <v>1385</v>
      </c>
      <c r="D46" t="s">
        <v>38</v>
      </c>
      <c r="E46" t="s">
        <v>8</v>
      </c>
      <c r="F46" t="s">
        <v>1497</v>
      </c>
      <c r="G46" t="s">
        <v>40</v>
      </c>
      <c r="H46" s="6">
        <v>44102</v>
      </c>
      <c r="I46" s="2">
        <v>45657</v>
      </c>
      <c r="J46">
        <v>303.47000000000003</v>
      </c>
      <c r="K46" s="45">
        <f t="shared" si="0"/>
        <v>1078.0296732026145</v>
      </c>
      <c r="L46" s="3">
        <f t="shared" si="1"/>
        <v>366</v>
      </c>
      <c r="M46" s="3">
        <f t="shared" si="2"/>
        <v>5</v>
      </c>
      <c r="N46" s="3">
        <f t="shared" si="3"/>
        <v>0</v>
      </c>
      <c r="O46" s="3">
        <f t="shared" si="9"/>
        <v>361</v>
      </c>
      <c r="P46" s="51">
        <f t="shared" si="4"/>
        <v>109552.67000000001</v>
      </c>
      <c r="Q46" s="51">
        <f t="shared" si="5"/>
        <v>51446.633737020777</v>
      </c>
      <c r="R46" s="51">
        <f t="shared" si="6"/>
        <v>44129.293834282827</v>
      </c>
      <c r="S46" s="51">
        <f t="shared" si="10"/>
        <v>95575.927571303604</v>
      </c>
      <c r="T46" s="13">
        <f t="shared" si="7"/>
        <v>88.770491803278688</v>
      </c>
      <c r="U46" s="58">
        <f t="shared" si="11"/>
        <v>26939.181147540985</v>
      </c>
      <c r="V46" s="58">
        <f t="shared" si="12"/>
        <v>26939.181147540985</v>
      </c>
      <c r="W46" s="13"/>
      <c r="X46" s="13"/>
      <c r="Y46" s="13"/>
      <c r="Z46" s="14">
        <f t="shared" si="8"/>
        <v>39.453551912568301</v>
      </c>
    </row>
    <row r="47" spans="1:26" ht="14.5" x14ac:dyDescent="0.35">
      <c r="A47">
        <v>1136</v>
      </c>
      <c r="B47" t="s">
        <v>81</v>
      </c>
      <c r="C47" t="s">
        <v>1385</v>
      </c>
      <c r="D47" t="s">
        <v>38</v>
      </c>
      <c r="E47" t="s">
        <v>8</v>
      </c>
      <c r="F47" t="s">
        <v>1498</v>
      </c>
      <c r="G47" t="s">
        <v>40</v>
      </c>
      <c r="H47" s="6">
        <v>43831</v>
      </c>
      <c r="I47" s="2">
        <v>45657</v>
      </c>
      <c r="J47">
        <v>303.47000000000003</v>
      </c>
      <c r="K47" s="45">
        <f t="shared" si="0"/>
        <v>1032.4908496732025</v>
      </c>
      <c r="L47" s="3">
        <f t="shared" si="1"/>
        <v>366</v>
      </c>
      <c r="M47" s="3">
        <f t="shared" si="2"/>
        <v>8</v>
      </c>
      <c r="N47" s="3">
        <f t="shared" si="3"/>
        <v>0</v>
      </c>
      <c r="O47" s="3">
        <f t="shared" si="9"/>
        <v>358</v>
      </c>
      <c r="P47" s="51">
        <f t="shared" si="4"/>
        <v>108642.26000000001</v>
      </c>
      <c r="Q47" s="51">
        <f t="shared" si="5"/>
        <v>51019.099384635563</v>
      </c>
      <c r="R47" s="51">
        <f t="shared" si="6"/>
        <v>43762.568400756936</v>
      </c>
      <c r="S47" s="51">
        <f t="shared" si="10"/>
        <v>94781.667785392492</v>
      </c>
      <c r="T47" s="13">
        <f t="shared" si="7"/>
        <v>88.032786885245898</v>
      </c>
      <c r="U47" s="58">
        <f t="shared" si="11"/>
        <v>26715.309836065575</v>
      </c>
      <c r="V47" s="58">
        <f t="shared" si="12"/>
        <v>26715.309836065575</v>
      </c>
      <c r="W47" s="13"/>
      <c r="X47" s="13"/>
      <c r="Y47" s="13"/>
      <c r="Z47" s="14">
        <f t="shared" si="8"/>
        <v>39.125683060109296</v>
      </c>
    </row>
    <row r="48" spans="1:26" ht="14.5" x14ac:dyDescent="0.35">
      <c r="A48">
        <v>1137</v>
      </c>
      <c r="B48" t="s">
        <v>82</v>
      </c>
      <c r="C48" t="s">
        <v>1385</v>
      </c>
      <c r="D48" t="s">
        <v>38</v>
      </c>
      <c r="E48" t="s">
        <v>8</v>
      </c>
      <c r="F48" t="s">
        <v>56</v>
      </c>
      <c r="G48" t="s">
        <v>40</v>
      </c>
      <c r="H48" s="6">
        <v>43831</v>
      </c>
      <c r="I48" s="2">
        <v>45657</v>
      </c>
      <c r="J48">
        <v>303.47000000000003</v>
      </c>
      <c r="K48" s="45">
        <f t="shared" si="0"/>
        <v>1064.312091503268</v>
      </c>
      <c r="L48" s="3">
        <f t="shared" si="1"/>
        <v>366</v>
      </c>
      <c r="M48" s="3">
        <f t="shared" si="2"/>
        <v>1</v>
      </c>
      <c r="N48" s="3">
        <f t="shared" si="3"/>
        <v>0</v>
      </c>
      <c r="O48" s="3">
        <f t="shared" si="9"/>
        <v>365</v>
      </c>
      <c r="P48" s="51">
        <f t="shared" si="4"/>
        <v>110766.55</v>
      </c>
      <c r="Q48" s="51">
        <f t="shared" si="5"/>
        <v>52016.679540201061</v>
      </c>
      <c r="R48" s="51">
        <f t="shared" si="6"/>
        <v>44618.261078984018</v>
      </c>
      <c r="S48" s="51">
        <f t="shared" si="10"/>
        <v>96634.940619185072</v>
      </c>
      <c r="T48" s="13">
        <f t="shared" si="7"/>
        <v>89.754098360655732</v>
      </c>
      <c r="U48" s="58">
        <f t="shared" si="11"/>
        <v>27237.676229508197</v>
      </c>
      <c r="V48" s="58">
        <f t="shared" si="12"/>
        <v>27237.676229508197</v>
      </c>
      <c r="W48" s="13"/>
      <c r="X48" s="13"/>
      <c r="Y48" s="13"/>
      <c r="Z48" s="14">
        <f t="shared" si="8"/>
        <v>39.89071038251366</v>
      </c>
    </row>
    <row r="49" spans="1:26" ht="14.5" x14ac:dyDescent="0.35">
      <c r="A49">
        <v>1138</v>
      </c>
      <c r="B49" t="s">
        <v>83</v>
      </c>
      <c r="C49" t="s">
        <v>1488</v>
      </c>
      <c r="D49" t="s">
        <v>38</v>
      </c>
      <c r="E49" t="s">
        <v>8</v>
      </c>
      <c r="F49" t="s">
        <v>1496</v>
      </c>
      <c r="G49" t="s">
        <v>40</v>
      </c>
      <c r="H49" s="6">
        <v>43831</v>
      </c>
      <c r="I49" s="2">
        <v>45657</v>
      </c>
      <c r="J49">
        <v>303.47000000000003</v>
      </c>
      <c r="K49" s="45">
        <f t="shared" si="0"/>
        <v>303.47000000000003</v>
      </c>
      <c r="L49" s="3">
        <f t="shared" si="1"/>
        <v>366</v>
      </c>
      <c r="M49" s="3">
        <f t="shared" si="2"/>
        <v>2</v>
      </c>
      <c r="N49" s="3">
        <f t="shared" si="3"/>
        <v>0</v>
      </c>
      <c r="O49" s="3">
        <f t="shared" si="9"/>
        <v>364</v>
      </c>
      <c r="P49" s="51">
        <f t="shared" si="4"/>
        <v>110463.08000000002</v>
      </c>
      <c r="Q49" s="51">
        <f t="shared" si="5"/>
        <v>51874.16808940599</v>
      </c>
      <c r="R49" s="51">
        <f t="shared" si="6"/>
        <v>44496.019267808726</v>
      </c>
      <c r="S49" s="51">
        <f t="shared" si="10"/>
        <v>96370.187357214716</v>
      </c>
      <c r="T49" s="13">
        <f t="shared" si="7"/>
        <v>89.508196721311478</v>
      </c>
      <c r="U49" s="58">
        <f t="shared" si="11"/>
        <v>27163.052459016395</v>
      </c>
      <c r="V49" s="58">
        <f t="shared" si="12"/>
        <v>27163.052459016395</v>
      </c>
      <c r="W49" s="13"/>
      <c r="X49" s="13"/>
      <c r="Y49" s="13"/>
      <c r="Z49" s="14">
        <f t="shared" si="8"/>
        <v>39.781420765027335</v>
      </c>
    </row>
    <row r="50" spans="1:26" ht="14.5" x14ac:dyDescent="0.35">
      <c r="A50">
        <v>1139</v>
      </c>
      <c r="B50" t="s">
        <v>84</v>
      </c>
      <c r="C50" t="s">
        <v>1385</v>
      </c>
      <c r="D50" t="s">
        <v>38</v>
      </c>
      <c r="E50" t="s">
        <v>8</v>
      </c>
      <c r="F50" t="s">
        <v>1496</v>
      </c>
      <c r="G50" t="s">
        <v>40</v>
      </c>
      <c r="H50" s="6">
        <v>43831</v>
      </c>
      <c r="I50" s="2">
        <v>45657</v>
      </c>
      <c r="J50">
        <v>303.47000000000003</v>
      </c>
      <c r="K50" s="45">
        <f t="shared" si="0"/>
        <v>1070.2090196078429</v>
      </c>
      <c r="L50" s="3">
        <f t="shared" si="1"/>
        <v>366</v>
      </c>
      <c r="M50" s="3">
        <f t="shared" si="2"/>
        <v>13</v>
      </c>
      <c r="N50" s="3">
        <f t="shared" si="3"/>
        <v>7</v>
      </c>
      <c r="O50" s="3">
        <f t="shared" si="9"/>
        <v>346</v>
      </c>
      <c r="P50" s="51">
        <f t="shared" si="4"/>
        <v>105000.62000000001</v>
      </c>
      <c r="Q50" s="51">
        <f t="shared" si="5"/>
        <v>49308.961975094702</v>
      </c>
      <c r="R50" s="51">
        <f t="shared" si="6"/>
        <v>42295.666666653349</v>
      </c>
      <c r="S50" s="51">
        <f t="shared" si="10"/>
        <v>91604.628641748044</v>
      </c>
      <c r="T50" s="13">
        <f t="shared" si="7"/>
        <v>85.081967213114751</v>
      </c>
      <c r="U50" s="58">
        <f t="shared" si="11"/>
        <v>25819.824590163935</v>
      </c>
      <c r="V50" s="58">
        <f t="shared" si="12"/>
        <v>25819.824590163935</v>
      </c>
      <c r="W50" s="13"/>
      <c r="X50" s="13"/>
      <c r="Y50" s="13"/>
      <c r="Z50" s="14">
        <f t="shared" si="8"/>
        <v>37.814207650273232</v>
      </c>
    </row>
    <row r="51" spans="1:26" ht="14.5" x14ac:dyDescent="0.35">
      <c r="A51">
        <v>1140</v>
      </c>
      <c r="B51" t="s">
        <v>85</v>
      </c>
      <c r="C51" t="s">
        <v>1385</v>
      </c>
      <c r="D51" t="s">
        <v>38</v>
      </c>
      <c r="E51" t="s">
        <v>8</v>
      </c>
      <c r="F51" t="s">
        <v>1497</v>
      </c>
      <c r="G51" t="s">
        <v>40</v>
      </c>
      <c r="H51" s="6">
        <v>44876</v>
      </c>
      <c r="I51" s="2">
        <v>45657</v>
      </c>
      <c r="J51">
        <v>303.47000000000003</v>
      </c>
      <c r="K51" s="45">
        <f t="shared" si="0"/>
        <v>1099.0679084967319</v>
      </c>
      <c r="L51" s="3">
        <f t="shared" si="1"/>
        <v>366</v>
      </c>
      <c r="M51" s="3">
        <f t="shared" si="2"/>
        <v>1</v>
      </c>
      <c r="N51" s="3">
        <f t="shared" si="3"/>
        <v>0</v>
      </c>
      <c r="O51" s="3">
        <f t="shared" si="9"/>
        <v>365</v>
      </c>
      <c r="P51" s="51">
        <f t="shared" si="4"/>
        <v>110766.55</v>
      </c>
      <c r="Q51" s="51">
        <f t="shared" si="5"/>
        <v>52016.679540201061</v>
      </c>
      <c r="R51" s="51">
        <f t="shared" si="6"/>
        <v>44618.261078984018</v>
      </c>
      <c r="S51" s="51">
        <f t="shared" si="10"/>
        <v>96634.940619185072</v>
      </c>
      <c r="T51" s="13">
        <f t="shared" si="7"/>
        <v>89.754098360655732</v>
      </c>
      <c r="U51" s="58">
        <f t="shared" si="11"/>
        <v>27237.676229508197</v>
      </c>
      <c r="V51" s="58">
        <f t="shared" si="12"/>
        <v>27237.676229508197</v>
      </c>
      <c r="W51" s="13"/>
      <c r="X51" s="13"/>
      <c r="Y51" s="13"/>
      <c r="Z51" s="14">
        <f t="shared" si="8"/>
        <v>39.89071038251366</v>
      </c>
    </row>
    <row r="52" spans="1:26" ht="14.5" x14ac:dyDescent="0.35">
      <c r="A52">
        <v>1142</v>
      </c>
      <c r="B52" t="s">
        <v>87</v>
      </c>
      <c r="C52" t="s">
        <v>1385</v>
      </c>
      <c r="D52" t="s">
        <v>38</v>
      </c>
      <c r="E52" t="s">
        <v>8</v>
      </c>
      <c r="F52" t="s">
        <v>1496</v>
      </c>
      <c r="G52" t="s">
        <v>40</v>
      </c>
      <c r="H52" s="6">
        <v>43831</v>
      </c>
      <c r="I52" s="2">
        <v>45657</v>
      </c>
      <c r="J52">
        <v>303.47000000000003</v>
      </c>
      <c r="K52" s="45">
        <f t="shared" si="0"/>
        <v>1060.0811111111111</v>
      </c>
      <c r="L52" s="3">
        <f t="shared" si="1"/>
        <v>366</v>
      </c>
      <c r="M52" s="3">
        <f t="shared" si="2"/>
        <v>6</v>
      </c>
      <c r="N52" s="3">
        <f t="shared" si="3"/>
        <v>5</v>
      </c>
      <c r="O52" s="3">
        <f t="shared" si="9"/>
        <v>355</v>
      </c>
      <c r="P52" s="51">
        <f t="shared" si="4"/>
        <v>107731.85</v>
      </c>
      <c r="Q52" s="51">
        <f t="shared" si="5"/>
        <v>50591.565032250342</v>
      </c>
      <c r="R52" s="51">
        <f t="shared" si="6"/>
        <v>43395.842967231038</v>
      </c>
      <c r="S52" s="51">
        <f t="shared" si="10"/>
        <v>93987.40799948138</v>
      </c>
      <c r="T52" s="13">
        <f t="shared" si="7"/>
        <v>87.295081967213108</v>
      </c>
      <c r="U52" s="58">
        <f t="shared" si="11"/>
        <v>26491.438524590165</v>
      </c>
      <c r="V52" s="58">
        <f t="shared" si="12"/>
        <v>26491.438524590165</v>
      </c>
      <c r="W52" s="13"/>
      <c r="X52" s="13"/>
      <c r="Y52" s="13"/>
      <c r="Z52" s="14">
        <f t="shared" si="8"/>
        <v>38.797814207650276</v>
      </c>
    </row>
    <row r="53" spans="1:26" ht="14.5" x14ac:dyDescent="0.35">
      <c r="A53">
        <v>1143</v>
      </c>
      <c r="B53" t="s">
        <v>88</v>
      </c>
      <c r="C53" t="s">
        <v>1385</v>
      </c>
      <c r="D53" t="s">
        <v>38</v>
      </c>
      <c r="E53" t="s">
        <v>8</v>
      </c>
      <c r="F53" t="s">
        <v>1497</v>
      </c>
      <c r="G53" t="s">
        <v>40</v>
      </c>
      <c r="H53" s="6">
        <v>43831</v>
      </c>
      <c r="I53" s="2">
        <v>45657</v>
      </c>
      <c r="J53">
        <v>303.47000000000003</v>
      </c>
      <c r="K53" s="45">
        <f t="shared" si="0"/>
        <v>1084.6829411764704</v>
      </c>
      <c r="L53" s="3">
        <f t="shared" si="1"/>
        <v>366</v>
      </c>
      <c r="M53" s="3">
        <f t="shared" si="2"/>
        <v>12</v>
      </c>
      <c r="N53" s="3">
        <f t="shared" si="3"/>
        <v>6</v>
      </c>
      <c r="O53" s="3">
        <f t="shared" si="9"/>
        <v>348</v>
      </c>
      <c r="P53" s="51">
        <f t="shared" si="4"/>
        <v>105607.56000000001</v>
      </c>
      <c r="Q53" s="51">
        <f t="shared" si="5"/>
        <v>49593.984876684844</v>
      </c>
      <c r="R53" s="51">
        <f t="shared" si="6"/>
        <v>42540.150289003948</v>
      </c>
      <c r="S53" s="51">
        <f t="shared" si="10"/>
        <v>92134.135165688785</v>
      </c>
      <c r="T53" s="13">
        <f t="shared" si="7"/>
        <v>85.573770491803273</v>
      </c>
      <c r="U53" s="58">
        <f t="shared" si="11"/>
        <v>25969.072131147543</v>
      </c>
      <c r="V53" s="58">
        <f t="shared" si="12"/>
        <v>25969.072131147543</v>
      </c>
      <c r="W53" s="13"/>
      <c r="X53" s="13"/>
      <c r="Y53" s="13"/>
      <c r="Z53" s="14">
        <f t="shared" si="8"/>
        <v>38.032786885245912</v>
      </c>
    </row>
    <row r="54" spans="1:26" ht="14.5" x14ac:dyDescent="0.35">
      <c r="A54">
        <v>1144</v>
      </c>
      <c r="B54" t="s">
        <v>89</v>
      </c>
      <c r="C54" t="s">
        <v>1385</v>
      </c>
      <c r="D54" t="s">
        <v>38</v>
      </c>
      <c r="E54" t="s">
        <v>8</v>
      </c>
      <c r="F54" t="s">
        <v>1496</v>
      </c>
      <c r="G54" t="s">
        <v>40</v>
      </c>
      <c r="H54" s="6">
        <v>43831</v>
      </c>
      <c r="I54" s="2">
        <v>45657</v>
      </c>
      <c r="J54">
        <v>303.47000000000003</v>
      </c>
      <c r="K54" s="45">
        <f t="shared" si="0"/>
        <v>1103.4121568627452</v>
      </c>
      <c r="L54" s="3">
        <f t="shared" si="1"/>
        <v>366</v>
      </c>
      <c r="M54" s="3">
        <f t="shared" si="2"/>
        <v>11</v>
      </c>
      <c r="N54" s="3">
        <f t="shared" si="3"/>
        <v>0</v>
      </c>
      <c r="O54" s="3">
        <f t="shared" si="9"/>
        <v>355</v>
      </c>
      <c r="P54" s="51">
        <f t="shared" si="4"/>
        <v>107731.85</v>
      </c>
      <c r="Q54" s="51">
        <f t="shared" si="5"/>
        <v>50591.565032250342</v>
      </c>
      <c r="R54" s="51">
        <f t="shared" si="6"/>
        <v>43395.842967231038</v>
      </c>
      <c r="S54" s="51">
        <f t="shared" si="10"/>
        <v>93987.40799948138</v>
      </c>
      <c r="T54" s="13">
        <f t="shared" si="7"/>
        <v>87.295081967213108</v>
      </c>
      <c r="U54" s="58">
        <f t="shared" si="11"/>
        <v>26491.438524590165</v>
      </c>
      <c r="V54" s="58">
        <f t="shared" si="12"/>
        <v>26491.438524590165</v>
      </c>
      <c r="W54" s="13"/>
      <c r="X54" s="13"/>
      <c r="Y54" s="13"/>
      <c r="Z54" s="14">
        <f t="shared" si="8"/>
        <v>38.797814207650276</v>
      </c>
    </row>
    <row r="55" spans="1:26" ht="14.5" x14ac:dyDescent="0.35">
      <c r="A55">
        <v>1145</v>
      </c>
      <c r="B55" t="s">
        <v>90</v>
      </c>
      <c r="C55" t="s">
        <v>1385</v>
      </c>
      <c r="D55" t="s">
        <v>38</v>
      </c>
      <c r="E55" t="s">
        <v>8</v>
      </c>
      <c r="F55" t="s">
        <v>56</v>
      </c>
      <c r="G55" t="s">
        <v>40</v>
      </c>
      <c r="H55" s="6">
        <v>44235</v>
      </c>
      <c r="I55" s="2">
        <v>45657</v>
      </c>
      <c r="J55">
        <v>303.47000000000003</v>
      </c>
      <c r="K55" s="45">
        <f t="shared" si="0"/>
        <v>1007.9228104575162</v>
      </c>
      <c r="L55" s="3">
        <f t="shared" si="1"/>
        <v>366</v>
      </c>
      <c r="M55" s="3">
        <f t="shared" si="2"/>
        <v>8</v>
      </c>
      <c r="N55" s="3">
        <f t="shared" si="3"/>
        <v>5</v>
      </c>
      <c r="O55" s="3">
        <f t="shared" si="9"/>
        <v>353</v>
      </c>
      <c r="P55" s="51">
        <f t="shared" si="4"/>
        <v>107124.91</v>
      </c>
      <c r="Q55" s="51">
        <f t="shared" si="5"/>
        <v>50306.5421306602</v>
      </c>
      <c r="R55" s="51">
        <f t="shared" si="6"/>
        <v>43151.359344880439</v>
      </c>
      <c r="S55" s="51">
        <f t="shared" si="10"/>
        <v>93457.901475540639</v>
      </c>
      <c r="T55" s="13">
        <f t="shared" si="7"/>
        <v>86.803278688524586</v>
      </c>
      <c r="U55" s="58">
        <f t="shared" si="11"/>
        <v>26342.190983606557</v>
      </c>
      <c r="V55" s="58">
        <f t="shared" si="12"/>
        <v>26342.190983606557</v>
      </c>
      <c r="W55" s="13"/>
      <c r="X55" s="13"/>
      <c r="Y55" s="13"/>
      <c r="Z55" s="14">
        <f t="shared" si="8"/>
        <v>38.579234972677597</v>
      </c>
    </row>
    <row r="56" spans="1:26" ht="14.5" x14ac:dyDescent="0.35">
      <c r="A56">
        <v>1146</v>
      </c>
      <c r="B56" t="s">
        <v>92</v>
      </c>
      <c r="C56" t="s">
        <v>1385</v>
      </c>
      <c r="D56" t="s">
        <v>38</v>
      </c>
      <c r="E56" t="s">
        <v>8</v>
      </c>
      <c r="F56" t="s">
        <v>39</v>
      </c>
      <c r="G56" t="s">
        <v>40</v>
      </c>
      <c r="H56" s="6">
        <v>43834</v>
      </c>
      <c r="I56" s="2">
        <v>45657</v>
      </c>
      <c r="J56">
        <v>303.47000000000003</v>
      </c>
      <c r="K56" s="45">
        <f t="shared" si="0"/>
        <v>1034.1601307189542</v>
      </c>
      <c r="L56" s="3">
        <f t="shared" si="1"/>
        <v>366</v>
      </c>
      <c r="M56" s="3">
        <f t="shared" si="2"/>
        <v>7</v>
      </c>
      <c r="N56" s="3">
        <f t="shared" si="3"/>
        <v>0</v>
      </c>
      <c r="O56" s="3">
        <f t="shared" si="9"/>
        <v>359</v>
      </c>
      <c r="P56" s="51">
        <f t="shared" si="4"/>
        <v>108945.73000000001</v>
      </c>
      <c r="Q56" s="51">
        <f t="shared" si="5"/>
        <v>51161.610835430634</v>
      </c>
      <c r="R56" s="51">
        <f t="shared" si="6"/>
        <v>43884.810211932228</v>
      </c>
      <c r="S56" s="51">
        <f t="shared" si="10"/>
        <v>95046.421047362863</v>
      </c>
      <c r="T56" s="13">
        <f t="shared" si="7"/>
        <v>88.278688524590166</v>
      </c>
      <c r="U56" s="58">
        <f t="shared" si="11"/>
        <v>26789.933606557381</v>
      </c>
      <c r="V56" s="58">
        <f t="shared" si="12"/>
        <v>26789.933606557381</v>
      </c>
      <c r="W56" s="13"/>
      <c r="X56" s="13"/>
      <c r="Y56" s="13"/>
      <c r="Z56" s="14">
        <f t="shared" si="8"/>
        <v>39.234972677595636</v>
      </c>
    </row>
    <row r="57" spans="1:26" ht="14.5" x14ac:dyDescent="0.35">
      <c r="A57">
        <v>1148</v>
      </c>
      <c r="B57" t="s">
        <v>94</v>
      </c>
      <c r="C57" t="s">
        <v>1385</v>
      </c>
      <c r="D57" t="s">
        <v>38</v>
      </c>
      <c r="E57" t="s">
        <v>8</v>
      </c>
      <c r="F57" t="s">
        <v>1496</v>
      </c>
      <c r="G57" t="s">
        <v>40</v>
      </c>
      <c r="H57" s="6">
        <v>43831</v>
      </c>
      <c r="I57" s="2">
        <v>45657</v>
      </c>
      <c r="J57">
        <v>303.47000000000003</v>
      </c>
      <c r="K57" s="45">
        <f t="shared" si="0"/>
        <v>1129.1283006535946</v>
      </c>
      <c r="L57" s="3">
        <f t="shared" si="1"/>
        <v>366</v>
      </c>
      <c r="M57" s="3">
        <f t="shared" si="2"/>
        <v>2</v>
      </c>
      <c r="N57" s="3">
        <f t="shared" si="3"/>
        <v>0</v>
      </c>
      <c r="O57" s="3">
        <f t="shared" si="9"/>
        <v>364</v>
      </c>
      <c r="P57" s="51">
        <f t="shared" si="4"/>
        <v>110463.08000000002</v>
      </c>
      <c r="Q57" s="51">
        <f t="shared" si="5"/>
        <v>51874.16808940599</v>
      </c>
      <c r="R57" s="51">
        <f t="shared" si="6"/>
        <v>44496.019267808726</v>
      </c>
      <c r="S57" s="51">
        <f t="shared" si="10"/>
        <v>96370.187357214716</v>
      </c>
      <c r="T57" s="13">
        <f t="shared" si="7"/>
        <v>89.508196721311478</v>
      </c>
      <c r="U57" s="58">
        <f t="shared" si="11"/>
        <v>27163.052459016395</v>
      </c>
      <c r="V57" s="58">
        <f t="shared" si="12"/>
        <v>27163.052459016395</v>
      </c>
      <c r="W57" s="13"/>
      <c r="X57" s="13"/>
      <c r="Y57" s="13"/>
      <c r="Z57" s="14">
        <f t="shared" si="8"/>
        <v>39.781420765027335</v>
      </c>
    </row>
    <row r="58" spans="1:26" ht="14.5" x14ac:dyDescent="0.35">
      <c r="A58">
        <v>1150</v>
      </c>
      <c r="B58" t="s">
        <v>95</v>
      </c>
      <c r="C58" t="s">
        <v>1385</v>
      </c>
      <c r="D58" t="s">
        <v>38</v>
      </c>
      <c r="E58" t="s">
        <v>8</v>
      </c>
      <c r="F58" t="s">
        <v>56</v>
      </c>
      <c r="G58" t="s">
        <v>40</v>
      </c>
      <c r="H58" s="6">
        <v>44018</v>
      </c>
      <c r="I58" s="2">
        <v>45657</v>
      </c>
      <c r="J58">
        <v>303.47000000000003</v>
      </c>
      <c r="K58" s="45">
        <f t="shared" si="0"/>
        <v>1004.8077777777778</v>
      </c>
      <c r="L58" s="3">
        <f t="shared" si="1"/>
        <v>366</v>
      </c>
      <c r="M58" s="3">
        <f t="shared" si="2"/>
        <v>6</v>
      </c>
      <c r="N58" s="3">
        <f t="shared" si="3"/>
        <v>0</v>
      </c>
      <c r="O58" s="3">
        <f t="shared" si="9"/>
        <v>360</v>
      </c>
      <c r="P58" s="51">
        <f t="shared" si="4"/>
        <v>109249.20000000001</v>
      </c>
      <c r="Q58" s="51">
        <f t="shared" si="5"/>
        <v>51304.122286225705</v>
      </c>
      <c r="R58" s="51">
        <f t="shared" si="6"/>
        <v>44007.052023107528</v>
      </c>
      <c r="S58" s="51">
        <f t="shared" si="10"/>
        <v>95311.174309333233</v>
      </c>
      <c r="T58" s="13">
        <f t="shared" si="7"/>
        <v>88.52459016393442</v>
      </c>
      <c r="U58" s="58">
        <f t="shared" si="11"/>
        <v>26864.557377049179</v>
      </c>
      <c r="V58" s="58">
        <f t="shared" si="12"/>
        <v>26864.557377049179</v>
      </c>
      <c r="W58" s="13"/>
      <c r="X58" s="13"/>
      <c r="Y58" s="13"/>
      <c r="Z58" s="14">
        <f t="shared" si="8"/>
        <v>39.344262295081975</v>
      </c>
    </row>
    <row r="59" spans="1:26" ht="14.5" x14ac:dyDescent="0.35">
      <c r="A59">
        <v>1151</v>
      </c>
      <c r="B59" t="s">
        <v>96</v>
      </c>
      <c r="C59" t="s">
        <v>1385</v>
      </c>
      <c r="D59" t="s">
        <v>38</v>
      </c>
      <c r="E59" t="s">
        <v>8</v>
      </c>
      <c r="F59" t="s">
        <v>1496</v>
      </c>
      <c r="G59" t="s">
        <v>40</v>
      </c>
      <c r="H59" s="6">
        <v>43831</v>
      </c>
      <c r="I59" s="2">
        <v>45657</v>
      </c>
      <c r="J59">
        <v>303.47000000000003</v>
      </c>
      <c r="K59" s="45">
        <f t="shared" si="0"/>
        <v>1118.6640522875816</v>
      </c>
      <c r="L59" s="3">
        <f t="shared" si="1"/>
        <v>366</v>
      </c>
      <c r="M59" s="3">
        <f t="shared" si="2"/>
        <v>2</v>
      </c>
      <c r="N59" s="3">
        <f t="shared" si="3"/>
        <v>0</v>
      </c>
      <c r="O59" s="3">
        <f t="shared" si="9"/>
        <v>364</v>
      </c>
      <c r="P59" s="51">
        <f t="shared" si="4"/>
        <v>110463.08000000002</v>
      </c>
      <c r="Q59" s="51">
        <f t="shared" si="5"/>
        <v>51874.16808940599</v>
      </c>
      <c r="R59" s="51">
        <f t="shared" si="6"/>
        <v>44496.019267808726</v>
      </c>
      <c r="S59" s="51">
        <f t="shared" si="10"/>
        <v>96370.187357214716</v>
      </c>
      <c r="T59" s="13">
        <f t="shared" si="7"/>
        <v>89.508196721311478</v>
      </c>
      <c r="U59" s="58">
        <f t="shared" si="11"/>
        <v>27163.052459016395</v>
      </c>
      <c r="V59" s="58">
        <f t="shared" si="12"/>
        <v>27163.052459016395</v>
      </c>
      <c r="W59" s="13"/>
      <c r="X59" s="13"/>
      <c r="Y59" s="13"/>
      <c r="Z59" s="14">
        <f t="shared" si="8"/>
        <v>39.781420765027335</v>
      </c>
    </row>
    <row r="60" spans="1:26" ht="14.5" x14ac:dyDescent="0.35">
      <c r="A60">
        <v>1153</v>
      </c>
      <c r="B60" t="s">
        <v>97</v>
      </c>
      <c r="C60" t="s">
        <v>1385</v>
      </c>
      <c r="D60" t="s">
        <v>38</v>
      </c>
      <c r="E60" t="s">
        <v>8</v>
      </c>
      <c r="F60" t="s">
        <v>39</v>
      </c>
      <c r="G60" t="s">
        <v>40</v>
      </c>
      <c r="H60" s="6">
        <v>43831</v>
      </c>
      <c r="I60" s="2">
        <v>45657</v>
      </c>
      <c r="J60">
        <v>303.47000000000003</v>
      </c>
      <c r="K60" s="45">
        <f t="shared" si="0"/>
        <v>1087.2333986928104</v>
      </c>
      <c r="L60" s="3">
        <f t="shared" si="1"/>
        <v>366</v>
      </c>
      <c r="M60" s="3">
        <f t="shared" si="2"/>
        <v>1</v>
      </c>
      <c r="N60" s="3">
        <f t="shared" si="3"/>
        <v>0</v>
      </c>
      <c r="O60" s="3">
        <f t="shared" si="9"/>
        <v>365</v>
      </c>
      <c r="P60" s="51">
        <f t="shared" si="4"/>
        <v>110766.55</v>
      </c>
      <c r="Q60" s="51">
        <f t="shared" si="5"/>
        <v>52016.679540201061</v>
      </c>
      <c r="R60" s="51">
        <f t="shared" si="6"/>
        <v>44618.261078984018</v>
      </c>
      <c r="S60" s="51">
        <f t="shared" si="10"/>
        <v>96634.940619185072</v>
      </c>
      <c r="T60" s="13">
        <f t="shared" si="7"/>
        <v>89.754098360655732</v>
      </c>
      <c r="U60" s="58">
        <f t="shared" si="11"/>
        <v>27237.676229508197</v>
      </c>
      <c r="V60" s="58">
        <f t="shared" si="12"/>
        <v>27237.676229508197</v>
      </c>
      <c r="W60" s="13"/>
      <c r="X60" s="13"/>
      <c r="Y60" s="13"/>
      <c r="Z60" s="14">
        <f t="shared" si="8"/>
        <v>39.89071038251366</v>
      </c>
    </row>
    <row r="61" spans="1:26" ht="14.5" x14ac:dyDescent="0.35">
      <c r="A61">
        <v>1154</v>
      </c>
      <c r="B61" t="s">
        <v>98</v>
      </c>
      <c r="C61" t="s">
        <v>1385</v>
      </c>
      <c r="D61" t="s">
        <v>38</v>
      </c>
      <c r="E61" t="s">
        <v>8</v>
      </c>
      <c r="F61" t="s">
        <v>39</v>
      </c>
      <c r="G61" t="s">
        <v>40</v>
      </c>
      <c r="H61" s="6">
        <v>44207</v>
      </c>
      <c r="I61" s="2">
        <v>45657</v>
      </c>
      <c r="J61">
        <v>303.47000000000003</v>
      </c>
      <c r="K61" s="45">
        <f t="shared" si="0"/>
        <v>1041.5695424836601</v>
      </c>
      <c r="L61" s="3">
        <f t="shared" si="1"/>
        <v>366</v>
      </c>
      <c r="M61" s="3">
        <f t="shared" si="2"/>
        <v>0</v>
      </c>
      <c r="N61" s="3">
        <f t="shared" si="3"/>
        <v>14</v>
      </c>
      <c r="O61" s="3">
        <f t="shared" si="9"/>
        <v>352</v>
      </c>
      <c r="P61" s="51">
        <f t="shared" si="4"/>
        <v>106821.44</v>
      </c>
      <c r="Q61" s="51">
        <f t="shared" si="5"/>
        <v>50164.030679865129</v>
      </c>
      <c r="R61" s="51">
        <f t="shared" si="6"/>
        <v>43029.117533705139</v>
      </c>
      <c r="S61" s="51">
        <f t="shared" si="10"/>
        <v>93193.148213570268</v>
      </c>
      <c r="T61" s="13">
        <f t="shared" si="7"/>
        <v>86.557377049180332</v>
      </c>
      <c r="U61" s="58">
        <f t="shared" si="11"/>
        <v>26267.567213114758</v>
      </c>
      <c r="V61" s="58">
        <f t="shared" si="12"/>
        <v>26267.567213114758</v>
      </c>
      <c r="W61" s="13"/>
      <c r="X61" s="13"/>
      <c r="Y61" s="13"/>
      <c r="Z61" s="14">
        <f t="shared" si="8"/>
        <v>38.469945355191257</v>
      </c>
    </row>
    <row r="62" spans="1:26" ht="14.5" x14ac:dyDescent="0.35">
      <c r="A62">
        <v>1155</v>
      </c>
      <c r="B62" t="s">
        <v>100</v>
      </c>
      <c r="C62" t="s">
        <v>1385</v>
      </c>
      <c r="D62" t="s">
        <v>38</v>
      </c>
      <c r="E62" t="s">
        <v>8</v>
      </c>
      <c r="F62" t="s">
        <v>1497</v>
      </c>
      <c r="G62" t="s">
        <v>40</v>
      </c>
      <c r="H62" s="6">
        <v>44039</v>
      </c>
      <c r="I62" s="2">
        <v>45657</v>
      </c>
      <c r="J62">
        <v>303.47000000000003</v>
      </c>
      <c r="K62" s="45">
        <f t="shared" si="0"/>
        <v>996.048888888889</v>
      </c>
      <c r="L62" s="3">
        <f t="shared" si="1"/>
        <v>366</v>
      </c>
      <c r="M62" s="3">
        <f t="shared" si="2"/>
        <v>9</v>
      </c>
      <c r="N62" s="3">
        <f t="shared" si="3"/>
        <v>10</v>
      </c>
      <c r="O62" s="3">
        <f t="shared" si="9"/>
        <v>347</v>
      </c>
      <c r="P62" s="51">
        <f t="shared" si="4"/>
        <v>105304.09000000001</v>
      </c>
      <c r="Q62" s="51">
        <f t="shared" si="5"/>
        <v>49451.473425889773</v>
      </c>
      <c r="R62" s="51">
        <f t="shared" si="6"/>
        <v>42417.908477828649</v>
      </c>
      <c r="S62" s="51">
        <f t="shared" si="10"/>
        <v>91869.381903718429</v>
      </c>
      <c r="T62" s="13">
        <f t="shared" si="7"/>
        <v>85.327868852459019</v>
      </c>
      <c r="U62" s="58">
        <f t="shared" si="11"/>
        <v>25894.448360655741</v>
      </c>
      <c r="V62" s="58">
        <f t="shared" si="12"/>
        <v>25894.448360655741</v>
      </c>
      <c r="W62" s="13"/>
      <c r="X62" s="13"/>
      <c r="Y62" s="13"/>
      <c r="Z62" s="14">
        <f t="shared" si="8"/>
        <v>37.923497267759558</v>
      </c>
    </row>
    <row r="63" spans="1:26" ht="14.5" x14ac:dyDescent="0.35">
      <c r="A63">
        <v>1158</v>
      </c>
      <c r="B63" t="s">
        <v>102</v>
      </c>
      <c r="C63" t="s">
        <v>1385</v>
      </c>
      <c r="D63" t="s">
        <v>38</v>
      </c>
      <c r="E63" t="s">
        <v>8</v>
      </c>
      <c r="F63" t="s">
        <v>1496</v>
      </c>
      <c r="G63" t="s">
        <v>40</v>
      </c>
      <c r="H63" s="6">
        <v>43831</v>
      </c>
      <c r="I63" s="2">
        <v>45657</v>
      </c>
      <c r="J63">
        <v>303.47000000000003</v>
      </c>
      <c r="K63" s="45">
        <f t="shared" si="0"/>
        <v>1021.8249673202614</v>
      </c>
      <c r="L63" s="3">
        <f t="shared" si="1"/>
        <v>366</v>
      </c>
      <c r="M63" s="3">
        <f t="shared" si="2"/>
        <v>3</v>
      </c>
      <c r="N63" s="3">
        <f t="shared" si="3"/>
        <v>16</v>
      </c>
      <c r="O63" s="3">
        <f t="shared" si="9"/>
        <v>347</v>
      </c>
      <c r="P63" s="51">
        <f t="shared" si="4"/>
        <v>105304.09000000001</v>
      </c>
      <c r="Q63" s="51">
        <f t="shared" si="5"/>
        <v>49451.473425889773</v>
      </c>
      <c r="R63" s="51">
        <f t="shared" si="6"/>
        <v>42417.908477828649</v>
      </c>
      <c r="S63" s="51">
        <f t="shared" si="10"/>
        <v>91869.381903718429</v>
      </c>
      <c r="T63" s="13">
        <f t="shared" si="7"/>
        <v>85.327868852459019</v>
      </c>
      <c r="U63" s="58">
        <f t="shared" si="11"/>
        <v>25894.448360655741</v>
      </c>
      <c r="V63" s="58">
        <f t="shared" si="12"/>
        <v>25894.448360655741</v>
      </c>
      <c r="W63" s="13"/>
      <c r="X63" s="13"/>
      <c r="Y63" s="13"/>
      <c r="Z63" s="14">
        <f t="shared" si="8"/>
        <v>37.923497267759558</v>
      </c>
    </row>
    <row r="64" spans="1:26" ht="14.5" x14ac:dyDescent="0.35">
      <c r="A64">
        <v>1160</v>
      </c>
      <c r="B64" t="s">
        <v>103</v>
      </c>
      <c r="C64" t="s">
        <v>1385</v>
      </c>
      <c r="D64" t="s">
        <v>38</v>
      </c>
      <c r="E64" t="s">
        <v>8</v>
      </c>
      <c r="F64" t="s">
        <v>1497</v>
      </c>
      <c r="G64" t="s">
        <v>40</v>
      </c>
      <c r="H64" s="6">
        <v>43831</v>
      </c>
      <c r="I64" s="2">
        <v>45657</v>
      </c>
      <c r="J64">
        <v>303.47000000000003</v>
      </c>
      <c r="K64" s="45">
        <f t="shared" si="0"/>
        <v>1068.0752287581697</v>
      </c>
      <c r="L64" s="3">
        <f t="shared" si="1"/>
        <v>366</v>
      </c>
      <c r="M64" s="3">
        <f t="shared" si="2"/>
        <v>2</v>
      </c>
      <c r="N64" s="3">
        <f t="shared" si="3"/>
        <v>0</v>
      </c>
      <c r="O64" s="3">
        <f t="shared" si="9"/>
        <v>364</v>
      </c>
      <c r="P64" s="51">
        <f t="shared" si="4"/>
        <v>110463.08000000002</v>
      </c>
      <c r="Q64" s="51">
        <f t="shared" si="5"/>
        <v>51874.16808940599</v>
      </c>
      <c r="R64" s="51">
        <f t="shared" si="6"/>
        <v>44496.019267808726</v>
      </c>
      <c r="S64" s="51">
        <f t="shared" si="10"/>
        <v>96370.187357214716</v>
      </c>
      <c r="T64" s="13">
        <f t="shared" si="7"/>
        <v>89.508196721311478</v>
      </c>
      <c r="U64" s="58">
        <f t="shared" si="11"/>
        <v>27163.052459016395</v>
      </c>
      <c r="V64" s="58">
        <f t="shared" si="12"/>
        <v>27163.052459016395</v>
      </c>
      <c r="W64" s="13"/>
      <c r="X64" s="13"/>
      <c r="Y64" s="13"/>
      <c r="Z64" s="14">
        <f t="shared" si="8"/>
        <v>39.781420765027335</v>
      </c>
    </row>
    <row r="65" spans="1:26" ht="14.5" x14ac:dyDescent="0.35">
      <c r="A65">
        <v>1161</v>
      </c>
      <c r="B65" t="s">
        <v>104</v>
      </c>
      <c r="C65" t="s">
        <v>1385</v>
      </c>
      <c r="D65" t="s">
        <v>38</v>
      </c>
      <c r="E65" t="s">
        <v>8</v>
      </c>
      <c r="F65" t="s">
        <v>39</v>
      </c>
      <c r="G65" t="s">
        <v>40</v>
      </c>
      <c r="H65" s="6">
        <v>44480</v>
      </c>
      <c r="I65" s="2">
        <v>45657</v>
      </c>
      <c r="J65">
        <v>303.47000000000003</v>
      </c>
      <c r="K65" s="45">
        <f t="shared" si="0"/>
        <v>1038.6224183006534</v>
      </c>
      <c r="L65" s="3">
        <f t="shared" si="1"/>
        <v>366</v>
      </c>
      <c r="M65" s="3">
        <f t="shared" si="2"/>
        <v>9</v>
      </c>
      <c r="N65" s="3">
        <f t="shared" si="3"/>
        <v>0</v>
      </c>
      <c r="O65" s="3">
        <f t="shared" si="9"/>
        <v>357</v>
      </c>
      <c r="P65" s="51">
        <f t="shared" si="4"/>
        <v>108338.79000000001</v>
      </c>
      <c r="Q65" s="51">
        <f t="shared" si="5"/>
        <v>50876.587933840492</v>
      </c>
      <c r="R65" s="51">
        <f t="shared" si="6"/>
        <v>43640.326589581637</v>
      </c>
      <c r="S65" s="51">
        <f t="shared" si="10"/>
        <v>94516.914523422136</v>
      </c>
      <c r="T65" s="13">
        <f t="shared" si="7"/>
        <v>87.786885245901644</v>
      </c>
      <c r="U65" s="58">
        <f t="shared" si="11"/>
        <v>26640.686065573773</v>
      </c>
      <c r="V65" s="58">
        <f t="shared" si="12"/>
        <v>26640.686065573773</v>
      </c>
      <c r="W65" s="13"/>
      <c r="X65" s="13"/>
      <c r="Y65" s="13"/>
      <c r="Z65" s="14">
        <f t="shared" si="8"/>
        <v>39.016393442622942</v>
      </c>
    </row>
    <row r="66" spans="1:26" ht="14.5" x14ac:dyDescent="0.35">
      <c r="A66">
        <v>1162</v>
      </c>
      <c r="B66" t="s">
        <v>106</v>
      </c>
      <c r="C66" t="s">
        <v>1385</v>
      </c>
      <c r="D66" t="s">
        <v>38</v>
      </c>
      <c r="E66" t="s">
        <v>8</v>
      </c>
      <c r="F66" t="s">
        <v>1497</v>
      </c>
      <c r="G66" t="s">
        <v>40</v>
      </c>
      <c r="H66" s="6">
        <v>43831</v>
      </c>
      <c r="I66" s="2">
        <v>45657</v>
      </c>
      <c r="J66">
        <v>303.47000000000003</v>
      </c>
      <c r="K66" s="45">
        <f t="shared" si="0"/>
        <v>105.77372549019616</v>
      </c>
      <c r="L66" s="3">
        <f t="shared" si="1"/>
        <v>366</v>
      </c>
      <c r="M66" s="3">
        <f t="shared" si="2"/>
        <v>2</v>
      </c>
      <c r="N66" s="3">
        <f t="shared" si="3"/>
        <v>189</v>
      </c>
      <c r="O66" s="3">
        <f t="shared" si="9"/>
        <v>175</v>
      </c>
      <c r="P66" s="51">
        <f t="shared" si="4"/>
        <v>53107.250000000007</v>
      </c>
      <c r="Q66" s="51">
        <f t="shared" si="5"/>
        <v>24939.503889137493</v>
      </c>
      <c r="R66" s="51">
        <f t="shared" si="6"/>
        <v>21392.316955677274</v>
      </c>
      <c r="S66" s="51">
        <f t="shared" si="10"/>
        <v>46331.820844814763</v>
      </c>
      <c r="T66" s="13">
        <f t="shared" si="7"/>
        <v>43.032786885245898</v>
      </c>
      <c r="U66" s="58">
        <f t="shared" si="11"/>
        <v>13059.159836065573</v>
      </c>
      <c r="V66" s="58">
        <f t="shared" si="12"/>
        <v>13059.159836065573</v>
      </c>
      <c r="W66" s="13"/>
      <c r="X66" s="13"/>
      <c r="Y66" s="13"/>
      <c r="Z66" s="14">
        <f t="shared" si="8"/>
        <v>19.125683060109296</v>
      </c>
    </row>
    <row r="67" spans="1:26" ht="14.5" x14ac:dyDescent="0.35">
      <c r="A67">
        <v>1163</v>
      </c>
      <c r="B67" t="s">
        <v>107</v>
      </c>
      <c r="C67" t="s">
        <v>1385</v>
      </c>
      <c r="D67" t="s">
        <v>38</v>
      </c>
      <c r="E67" t="s">
        <v>8</v>
      </c>
      <c r="F67" t="s">
        <v>1497</v>
      </c>
      <c r="G67" t="s">
        <v>40</v>
      </c>
      <c r="H67" s="6">
        <v>44298</v>
      </c>
      <c r="I67" s="2">
        <v>45657</v>
      </c>
      <c r="J67">
        <v>303.47000000000003</v>
      </c>
      <c r="K67" s="45">
        <f t="shared" si="0"/>
        <v>1051.541633986928</v>
      </c>
      <c r="L67" s="3">
        <f t="shared" si="1"/>
        <v>366</v>
      </c>
      <c r="M67" s="3">
        <f t="shared" si="2"/>
        <v>16</v>
      </c>
      <c r="N67" s="3">
        <f t="shared" si="3"/>
        <v>0</v>
      </c>
      <c r="O67" s="3">
        <f t="shared" si="9"/>
        <v>350</v>
      </c>
      <c r="P67" s="51">
        <f t="shared" si="4"/>
        <v>106214.50000000001</v>
      </c>
      <c r="Q67" s="51">
        <f t="shared" si="5"/>
        <v>49879.007778274987</v>
      </c>
      <c r="R67" s="51">
        <f t="shared" si="6"/>
        <v>42784.633911354547</v>
      </c>
      <c r="S67" s="51">
        <f t="shared" si="10"/>
        <v>92663.641689629527</v>
      </c>
      <c r="T67" s="13">
        <f t="shared" si="7"/>
        <v>86.065573770491795</v>
      </c>
      <c r="U67" s="58">
        <f t="shared" si="11"/>
        <v>26118.319672131147</v>
      </c>
      <c r="V67" s="58">
        <f t="shared" si="12"/>
        <v>26118.319672131147</v>
      </c>
      <c r="W67" s="13"/>
      <c r="X67" s="13"/>
      <c r="Y67" s="13"/>
      <c r="Z67" s="14">
        <f t="shared" si="8"/>
        <v>38.251366120218592</v>
      </c>
    </row>
    <row r="68" spans="1:26" ht="14.5" x14ac:dyDescent="0.35">
      <c r="A68">
        <v>1164</v>
      </c>
      <c r="B68" t="s">
        <v>1387</v>
      </c>
      <c r="C68" t="s">
        <v>1488</v>
      </c>
      <c r="D68" t="s">
        <v>38</v>
      </c>
      <c r="E68" t="s">
        <v>8</v>
      </c>
      <c r="F68" t="s">
        <v>45</v>
      </c>
      <c r="G68" t="s">
        <v>40</v>
      </c>
      <c r="H68" s="6">
        <v>43831</v>
      </c>
      <c r="I68" s="2">
        <v>45657</v>
      </c>
      <c r="J68">
        <v>266</v>
      </c>
      <c r="K68" s="45">
        <f t="shared" si="0"/>
        <v>266</v>
      </c>
      <c r="L68" s="3">
        <f t="shared" si="1"/>
        <v>366</v>
      </c>
      <c r="M68" s="3">
        <f t="shared" si="2"/>
        <v>0</v>
      </c>
      <c r="N68" s="3">
        <f t="shared" si="3"/>
        <v>0</v>
      </c>
      <c r="O68" s="3">
        <f t="shared" si="9"/>
        <v>366</v>
      </c>
      <c r="P68" s="51">
        <f t="shared" si="4"/>
        <v>97356</v>
      </c>
      <c r="Q68" s="51">
        <f t="shared" si="5"/>
        <v>52159.190990996132</v>
      </c>
      <c r="R68" s="51">
        <f t="shared" si="6"/>
        <v>39216.310570344278</v>
      </c>
      <c r="S68" s="51">
        <f t="shared" si="10"/>
        <v>91375.50156134041</v>
      </c>
      <c r="T68" s="13">
        <f t="shared" si="7"/>
        <v>90</v>
      </c>
      <c r="U68" s="58">
        <f t="shared" si="11"/>
        <v>23940</v>
      </c>
      <c r="V68" s="58">
        <f t="shared" si="12"/>
        <v>23940</v>
      </c>
      <c r="W68" s="13"/>
      <c r="X68" s="13"/>
      <c r="Y68" s="13"/>
      <c r="Z68" s="14">
        <f t="shared" si="8"/>
        <v>40</v>
      </c>
    </row>
    <row r="69" spans="1:26" ht="14.5" x14ac:dyDescent="0.35">
      <c r="A69">
        <v>1165</v>
      </c>
      <c r="B69" t="s">
        <v>109</v>
      </c>
      <c r="C69" t="s">
        <v>1385</v>
      </c>
      <c r="D69" t="s">
        <v>38</v>
      </c>
      <c r="E69" t="s">
        <v>8</v>
      </c>
      <c r="F69" t="s">
        <v>1497</v>
      </c>
      <c r="G69" t="s">
        <v>40</v>
      </c>
      <c r="H69" s="6">
        <v>44823</v>
      </c>
      <c r="I69" s="2">
        <v>45657</v>
      </c>
      <c r="J69">
        <v>303.47000000000003</v>
      </c>
      <c r="K69" s="45">
        <f t="shared" ref="K69:K132" si="13">IFERROR(VLOOKUP(A69,promedio,29,FALSE),J69)</f>
        <v>1085.9619607843138</v>
      </c>
      <c r="L69" s="3">
        <f t="shared" ref="L69:L132" si="14">IF(DATEDIF(H69,I69,"D")&gt;366,366,DATEDIF(H69,I69,"D")+1)</f>
        <v>366</v>
      </c>
      <c r="M69" s="3">
        <f t="shared" ref="M69:M132" si="15">IFERROR(VLOOKUP(A69,faltas,7,FALSE),0)</f>
        <v>3</v>
      </c>
      <c r="N69" s="3">
        <f t="shared" ref="N69:N132" si="16">IFERROR(VLOOKUP(A69,INCP,4,FALSE),0)</f>
        <v>0</v>
      </c>
      <c r="O69" s="3">
        <f t="shared" si="9"/>
        <v>363</v>
      </c>
      <c r="P69" s="51">
        <f t="shared" ref="P69:P132" si="17">IF(J69&gt;TOPE,TOPE,J69)*O69</f>
        <v>110159.61000000002</v>
      </c>
      <c r="Q69" s="51">
        <f t="shared" ref="Q69:Q132" si="18">O69*facdias</f>
        <v>51731.656638610919</v>
      </c>
      <c r="R69" s="51">
        <f t="shared" ref="R69:R132" si="19">P69*facsueldo</f>
        <v>44373.777456633426</v>
      </c>
      <c r="S69" s="51">
        <f t="shared" si="10"/>
        <v>96105.434095244345</v>
      </c>
      <c r="T69" s="13">
        <f t="shared" ref="T69:T132" si="20">((90/366)*O69)</f>
        <v>89.26229508196721</v>
      </c>
      <c r="U69" s="58">
        <f t="shared" si="11"/>
        <v>27088.428688524593</v>
      </c>
      <c r="V69" s="58">
        <f t="shared" si="12"/>
        <v>27088.428688524593</v>
      </c>
      <c r="W69" s="13"/>
      <c r="X69" s="13"/>
      <c r="Y69" s="13"/>
      <c r="Z69" s="14">
        <f t="shared" ref="Z69:Z132" si="21">((130/366)*O69-T69)</f>
        <v>39.672131147540995</v>
      </c>
    </row>
    <row r="70" spans="1:26" ht="14.5" x14ac:dyDescent="0.35">
      <c r="A70">
        <v>1167</v>
      </c>
      <c r="B70" t="s">
        <v>111</v>
      </c>
      <c r="C70" t="s">
        <v>1385</v>
      </c>
      <c r="D70" t="s">
        <v>38</v>
      </c>
      <c r="E70" t="s">
        <v>8</v>
      </c>
      <c r="F70" t="s">
        <v>56</v>
      </c>
      <c r="G70" t="s">
        <v>40</v>
      </c>
      <c r="H70" s="6">
        <v>44046</v>
      </c>
      <c r="I70" s="2">
        <v>45657</v>
      </c>
      <c r="J70">
        <v>303.47000000000003</v>
      </c>
      <c r="K70" s="45">
        <f t="shared" si="13"/>
        <v>976.79</v>
      </c>
      <c r="L70" s="3">
        <f t="shared" si="14"/>
        <v>366</v>
      </c>
      <c r="M70" s="3">
        <f t="shared" si="15"/>
        <v>3</v>
      </c>
      <c r="N70" s="3">
        <f t="shared" si="16"/>
        <v>0</v>
      </c>
      <c r="O70" s="3">
        <f t="shared" ref="O70:O133" si="22">L70-M70-N70</f>
        <v>363</v>
      </c>
      <c r="P70" s="51">
        <f t="shared" si="17"/>
        <v>110159.61000000002</v>
      </c>
      <c r="Q70" s="51">
        <f t="shared" si="18"/>
        <v>51731.656638610919</v>
      </c>
      <c r="R70" s="51">
        <f t="shared" si="19"/>
        <v>44373.777456633426</v>
      </c>
      <c r="S70" s="51">
        <f t="shared" ref="S70:S133" si="23">Q70+R70</f>
        <v>96105.434095244345</v>
      </c>
      <c r="T70" s="13">
        <f t="shared" si="20"/>
        <v>89.26229508196721</v>
      </c>
      <c r="U70" s="58">
        <f t="shared" ref="U70:U133" si="24">T70*J70</f>
        <v>27088.428688524593</v>
      </c>
      <c r="V70" s="58">
        <f t="shared" ref="V70:V133" si="25">IF(S70&gt;U70,U70,S70)</f>
        <v>27088.428688524593</v>
      </c>
      <c r="W70" s="13"/>
      <c r="X70" s="13"/>
      <c r="Y70" s="13"/>
      <c r="Z70" s="14">
        <f t="shared" si="21"/>
        <v>39.672131147540995</v>
      </c>
    </row>
    <row r="71" spans="1:26" ht="14.5" x14ac:dyDescent="0.35">
      <c r="A71">
        <v>1168</v>
      </c>
      <c r="B71" t="s">
        <v>113</v>
      </c>
      <c r="C71" t="s">
        <v>1385</v>
      </c>
      <c r="D71" t="s">
        <v>38</v>
      </c>
      <c r="E71" t="s">
        <v>8</v>
      </c>
      <c r="F71" t="s">
        <v>39</v>
      </c>
      <c r="G71" t="s">
        <v>40</v>
      </c>
      <c r="H71" s="6">
        <v>43831</v>
      </c>
      <c r="I71" s="2">
        <v>45657</v>
      </c>
      <c r="J71">
        <v>303.47000000000003</v>
      </c>
      <c r="K71" s="45">
        <f t="shared" si="13"/>
        <v>1046.3395424836601</v>
      </c>
      <c r="L71" s="3">
        <f t="shared" si="14"/>
        <v>366</v>
      </c>
      <c r="M71" s="3">
        <f t="shared" si="15"/>
        <v>1</v>
      </c>
      <c r="N71" s="3">
        <f t="shared" si="16"/>
        <v>0</v>
      </c>
      <c r="O71" s="3">
        <f t="shared" si="22"/>
        <v>365</v>
      </c>
      <c r="P71" s="51">
        <f t="shared" si="17"/>
        <v>110766.55</v>
      </c>
      <c r="Q71" s="51">
        <f t="shared" si="18"/>
        <v>52016.679540201061</v>
      </c>
      <c r="R71" s="51">
        <f t="shared" si="19"/>
        <v>44618.261078984018</v>
      </c>
      <c r="S71" s="51">
        <f t="shared" si="23"/>
        <v>96634.940619185072</v>
      </c>
      <c r="T71" s="13">
        <f t="shared" si="20"/>
        <v>89.754098360655732</v>
      </c>
      <c r="U71" s="58">
        <f t="shared" si="24"/>
        <v>27237.676229508197</v>
      </c>
      <c r="V71" s="58">
        <f t="shared" si="25"/>
        <v>27237.676229508197</v>
      </c>
      <c r="W71" s="13"/>
      <c r="X71" s="13"/>
      <c r="Y71" s="13"/>
      <c r="Z71" s="14">
        <f t="shared" si="21"/>
        <v>39.89071038251366</v>
      </c>
    </row>
    <row r="72" spans="1:26" ht="14.5" x14ac:dyDescent="0.35">
      <c r="A72">
        <v>1169</v>
      </c>
      <c r="B72" t="s">
        <v>114</v>
      </c>
      <c r="C72" t="s">
        <v>1385</v>
      </c>
      <c r="D72" t="s">
        <v>38</v>
      </c>
      <c r="E72" t="s">
        <v>8</v>
      </c>
      <c r="F72" t="s">
        <v>1497</v>
      </c>
      <c r="G72" t="s">
        <v>40</v>
      </c>
      <c r="H72" s="6">
        <v>43831</v>
      </c>
      <c r="I72" s="2">
        <v>45657</v>
      </c>
      <c r="J72">
        <v>303.47000000000003</v>
      </c>
      <c r="K72" s="45">
        <f t="shared" si="13"/>
        <v>1095.0742483660131</v>
      </c>
      <c r="L72" s="3">
        <f t="shared" si="14"/>
        <v>366</v>
      </c>
      <c r="M72" s="3">
        <f t="shared" si="15"/>
        <v>1</v>
      </c>
      <c r="N72" s="3">
        <f t="shared" si="16"/>
        <v>0</v>
      </c>
      <c r="O72" s="3">
        <f t="shared" si="22"/>
        <v>365</v>
      </c>
      <c r="P72" s="51">
        <f t="shared" si="17"/>
        <v>110766.55</v>
      </c>
      <c r="Q72" s="51">
        <f t="shared" si="18"/>
        <v>52016.679540201061</v>
      </c>
      <c r="R72" s="51">
        <f t="shared" si="19"/>
        <v>44618.261078984018</v>
      </c>
      <c r="S72" s="51">
        <f t="shared" si="23"/>
        <v>96634.940619185072</v>
      </c>
      <c r="T72" s="13">
        <f t="shared" si="20"/>
        <v>89.754098360655732</v>
      </c>
      <c r="U72" s="58">
        <f t="shared" si="24"/>
        <v>27237.676229508197</v>
      </c>
      <c r="V72" s="58">
        <f t="shared" si="25"/>
        <v>27237.676229508197</v>
      </c>
      <c r="W72" s="13"/>
      <c r="X72" s="13"/>
      <c r="Y72" s="13"/>
      <c r="Z72" s="14">
        <f t="shared" si="21"/>
        <v>39.89071038251366</v>
      </c>
    </row>
    <row r="73" spans="1:26" ht="14.5" x14ac:dyDescent="0.35">
      <c r="A73">
        <v>1170</v>
      </c>
      <c r="B73" t="s">
        <v>115</v>
      </c>
      <c r="C73" t="s">
        <v>1385</v>
      </c>
      <c r="D73" t="s">
        <v>38</v>
      </c>
      <c r="E73" t="s">
        <v>8</v>
      </c>
      <c r="F73" t="s">
        <v>1496</v>
      </c>
      <c r="G73" t="s">
        <v>40</v>
      </c>
      <c r="H73" s="6">
        <v>43831</v>
      </c>
      <c r="I73" s="2">
        <v>45657</v>
      </c>
      <c r="J73">
        <v>303.47000000000003</v>
      </c>
      <c r="K73" s="45">
        <f t="shared" si="13"/>
        <v>1096.9174509803922</v>
      </c>
      <c r="L73" s="3">
        <f t="shared" si="14"/>
        <v>366</v>
      </c>
      <c r="M73" s="3">
        <f t="shared" si="15"/>
        <v>4</v>
      </c>
      <c r="N73" s="3">
        <f t="shared" si="16"/>
        <v>0</v>
      </c>
      <c r="O73" s="3">
        <f t="shared" si="22"/>
        <v>362</v>
      </c>
      <c r="P73" s="51">
        <f t="shared" si="17"/>
        <v>109856.14000000001</v>
      </c>
      <c r="Q73" s="51">
        <f t="shared" si="18"/>
        <v>51589.145187815848</v>
      </c>
      <c r="R73" s="51">
        <f t="shared" si="19"/>
        <v>44251.535645458127</v>
      </c>
      <c r="S73" s="51">
        <f t="shared" si="23"/>
        <v>95840.680833273975</v>
      </c>
      <c r="T73" s="13">
        <f t="shared" si="20"/>
        <v>89.016393442622956</v>
      </c>
      <c r="U73" s="58">
        <f t="shared" si="24"/>
        <v>27013.804918032791</v>
      </c>
      <c r="V73" s="58">
        <f t="shared" si="25"/>
        <v>27013.804918032791</v>
      </c>
      <c r="W73" s="13"/>
      <c r="X73" s="13"/>
      <c r="Y73" s="13"/>
      <c r="Z73" s="14">
        <f t="shared" si="21"/>
        <v>39.562841530054641</v>
      </c>
    </row>
    <row r="74" spans="1:26" ht="14.5" x14ac:dyDescent="0.35">
      <c r="A74">
        <v>1171</v>
      </c>
      <c r="B74" t="s">
        <v>116</v>
      </c>
      <c r="C74" t="s">
        <v>1385</v>
      </c>
      <c r="D74" t="s">
        <v>38</v>
      </c>
      <c r="E74" t="s">
        <v>8</v>
      </c>
      <c r="F74" t="s">
        <v>1497</v>
      </c>
      <c r="G74" t="s">
        <v>40</v>
      </c>
      <c r="H74" s="6">
        <v>43831</v>
      </c>
      <c r="I74" s="2">
        <v>45657</v>
      </c>
      <c r="J74">
        <v>303.47000000000003</v>
      </c>
      <c r="K74" s="45">
        <f t="shared" si="13"/>
        <v>1016.6789542483658</v>
      </c>
      <c r="L74" s="3">
        <f t="shared" si="14"/>
        <v>366</v>
      </c>
      <c r="M74" s="3">
        <f t="shared" si="15"/>
        <v>8</v>
      </c>
      <c r="N74" s="3">
        <f t="shared" si="16"/>
        <v>4</v>
      </c>
      <c r="O74" s="3">
        <f t="shared" si="22"/>
        <v>354</v>
      </c>
      <c r="P74" s="51">
        <f t="shared" si="17"/>
        <v>107428.38</v>
      </c>
      <c r="Q74" s="51">
        <f t="shared" si="18"/>
        <v>50449.053581455271</v>
      </c>
      <c r="R74" s="51">
        <f t="shared" si="19"/>
        <v>43273.601156055738</v>
      </c>
      <c r="S74" s="51">
        <f t="shared" si="23"/>
        <v>93722.654737511009</v>
      </c>
      <c r="T74" s="13">
        <f t="shared" si="20"/>
        <v>87.049180327868854</v>
      </c>
      <c r="U74" s="58">
        <f t="shared" si="24"/>
        <v>26416.814754098363</v>
      </c>
      <c r="V74" s="58">
        <f t="shared" si="25"/>
        <v>26416.814754098363</v>
      </c>
      <c r="W74" s="13"/>
      <c r="X74" s="13"/>
      <c r="Y74" s="13"/>
      <c r="Z74" s="14">
        <f t="shared" si="21"/>
        <v>38.688524590163937</v>
      </c>
    </row>
    <row r="75" spans="1:26" ht="14.5" x14ac:dyDescent="0.35">
      <c r="A75">
        <v>1172</v>
      </c>
      <c r="B75" t="s">
        <v>1388</v>
      </c>
      <c r="C75" t="s">
        <v>1385</v>
      </c>
      <c r="D75" t="s">
        <v>816</v>
      </c>
      <c r="E75" t="s">
        <v>276</v>
      </c>
      <c r="F75" t="s">
        <v>1500</v>
      </c>
      <c r="G75" t="s">
        <v>40</v>
      </c>
      <c r="H75" s="6">
        <v>45530</v>
      </c>
      <c r="I75" s="2">
        <v>45657</v>
      </c>
      <c r="J75">
        <v>300.25</v>
      </c>
      <c r="K75" s="45">
        <f t="shared" si="13"/>
        <v>255.57405228758165</v>
      </c>
      <c r="L75" s="3">
        <f t="shared" si="14"/>
        <v>128</v>
      </c>
      <c r="M75" s="3">
        <f t="shared" si="15"/>
        <v>7</v>
      </c>
      <c r="N75" s="3">
        <f t="shared" si="16"/>
        <v>0</v>
      </c>
      <c r="O75" s="3">
        <f t="shared" si="22"/>
        <v>121</v>
      </c>
      <c r="P75" s="51">
        <f t="shared" si="17"/>
        <v>36330.25</v>
      </c>
      <c r="Q75" s="51">
        <f t="shared" si="18"/>
        <v>17243.885546203641</v>
      </c>
      <c r="R75" s="51">
        <f t="shared" si="19"/>
        <v>14634.314958484842</v>
      </c>
      <c r="S75" s="51">
        <f t="shared" si="23"/>
        <v>31878.200504688481</v>
      </c>
      <c r="T75" s="13">
        <f t="shared" si="20"/>
        <v>29.754098360655735</v>
      </c>
      <c r="U75" s="58">
        <f t="shared" si="24"/>
        <v>8933.6680327868853</v>
      </c>
      <c r="V75" s="58">
        <f t="shared" si="25"/>
        <v>8933.6680327868853</v>
      </c>
      <c r="W75" s="13"/>
      <c r="X75" s="13"/>
      <c r="Y75" s="13"/>
      <c r="Z75" s="14">
        <f t="shared" si="21"/>
        <v>13.224043715846999</v>
      </c>
    </row>
    <row r="76" spans="1:26" ht="14.5" x14ac:dyDescent="0.35">
      <c r="A76">
        <v>1173</v>
      </c>
      <c r="B76" t="s">
        <v>117</v>
      </c>
      <c r="C76" t="s">
        <v>1385</v>
      </c>
      <c r="D76" t="s">
        <v>38</v>
      </c>
      <c r="E76" t="s">
        <v>8</v>
      </c>
      <c r="F76" t="s">
        <v>1497</v>
      </c>
      <c r="G76" t="s">
        <v>40</v>
      </c>
      <c r="H76" s="6">
        <v>43831</v>
      </c>
      <c r="I76" s="2">
        <v>45657</v>
      </c>
      <c r="J76">
        <v>303.47000000000003</v>
      </c>
      <c r="K76" s="45">
        <f t="shared" si="13"/>
        <v>1094.3794771241828</v>
      </c>
      <c r="L76" s="3">
        <f t="shared" si="14"/>
        <v>366</v>
      </c>
      <c r="M76" s="3">
        <f t="shared" si="15"/>
        <v>5</v>
      </c>
      <c r="N76" s="3">
        <f t="shared" si="16"/>
        <v>0</v>
      </c>
      <c r="O76" s="3">
        <f t="shared" si="22"/>
        <v>361</v>
      </c>
      <c r="P76" s="51">
        <f t="shared" si="17"/>
        <v>109552.67000000001</v>
      </c>
      <c r="Q76" s="51">
        <f t="shared" si="18"/>
        <v>51446.633737020777</v>
      </c>
      <c r="R76" s="51">
        <f t="shared" si="19"/>
        <v>44129.293834282827</v>
      </c>
      <c r="S76" s="51">
        <f t="shared" si="23"/>
        <v>95575.927571303604</v>
      </c>
      <c r="T76" s="13">
        <f t="shared" si="20"/>
        <v>88.770491803278688</v>
      </c>
      <c r="U76" s="58">
        <f t="shared" si="24"/>
        <v>26939.181147540985</v>
      </c>
      <c r="V76" s="58">
        <f t="shared" si="25"/>
        <v>26939.181147540985</v>
      </c>
      <c r="W76" s="13"/>
      <c r="X76" s="13"/>
      <c r="Y76" s="13"/>
      <c r="Z76" s="14">
        <f t="shared" si="21"/>
        <v>39.453551912568301</v>
      </c>
    </row>
    <row r="77" spans="1:26" ht="14.5" x14ac:dyDescent="0.35">
      <c r="A77">
        <v>1174</v>
      </c>
      <c r="B77" t="s">
        <v>118</v>
      </c>
      <c r="C77" t="s">
        <v>1385</v>
      </c>
      <c r="D77" t="s">
        <v>38</v>
      </c>
      <c r="E77" t="s">
        <v>8</v>
      </c>
      <c r="F77" t="s">
        <v>1496</v>
      </c>
      <c r="G77" t="s">
        <v>40</v>
      </c>
      <c r="H77" s="6">
        <v>43831</v>
      </c>
      <c r="I77" s="2">
        <v>45657</v>
      </c>
      <c r="J77">
        <v>303.47000000000003</v>
      </c>
      <c r="K77" s="45">
        <f t="shared" si="13"/>
        <v>1048.1335294117646</v>
      </c>
      <c r="L77" s="3">
        <f t="shared" si="14"/>
        <v>366</v>
      </c>
      <c r="M77" s="3">
        <f t="shared" si="15"/>
        <v>12</v>
      </c>
      <c r="N77" s="3">
        <f t="shared" si="16"/>
        <v>0</v>
      </c>
      <c r="O77" s="3">
        <f t="shared" si="22"/>
        <v>354</v>
      </c>
      <c r="P77" s="51">
        <f t="shared" si="17"/>
        <v>107428.38</v>
      </c>
      <c r="Q77" s="51">
        <f t="shared" si="18"/>
        <v>50449.053581455271</v>
      </c>
      <c r="R77" s="51">
        <f t="shared" si="19"/>
        <v>43273.601156055738</v>
      </c>
      <c r="S77" s="51">
        <f t="shared" si="23"/>
        <v>93722.654737511009</v>
      </c>
      <c r="T77" s="13">
        <f t="shared" si="20"/>
        <v>87.049180327868854</v>
      </c>
      <c r="U77" s="58">
        <f t="shared" si="24"/>
        <v>26416.814754098363</v>
      </c>
      <c r="V77" s="58">
        <f t="shared" si="25"/>
        <v>26416.814754098363</v>
      </c>
      <c r="W77" s="13"/>
      <c r="X77" s="13"/>
      <c r="Y77" s="13"/>
      <c r="Z77" s="14">
        <f t="shared" si="21"/>
        <v>38.688524590163937</v>
      </c>
    </row>
    <row r="78" spans="1:26" ht="14.5" x14ac:dyDescent="0.35">
      <c r="A78">
        <v>1175</v>
      </c>
      <c r="B78" t="s">
        <v>119</v>
      </c>
      <c r="C78" t="s">
        <v>1488</v>
      </c>
      <c r="D78" t="s">
        <v>38</v>
      </c>
      <c r="E78" t="s">
        <v>8</v>
      </c>
      <c r="F78" t="s">
        <v>39</v>
      </c>
      <c r="G78" t="s">
        <v>40</v>
      </c>
      <c r="H78" s="6">
        <v>43831</v>
      </c>
      <c r="I78" s="2">
        <v>45657</v>
      </c>
      <c r="J78">
        <v>285.95</v>
      </c>
      <c r="K78" s="45">
        <f t="shared" si="13"/>
        <v>285.95</v>
      </c>
      <c r="L78" s="3">
        <f t="shared" si="14"/>
        <v>366</v>
      </c>
      <c r="M78" s="3">
        <f t="shared" si="15"/>
        <v>7</v>
      </c>
      <c r="N78" s="3">
        <f t="shared" si="16"/>
        <v>0</v>
      </c>
      <c r="O78" s="3">
        <f t="shared" si="22"/>
        <v>359</v>
      </c>
      <c r="P78" s="51">
        <f t="shared" si="17"/>
        <v>102656.05</v>
      </c>
      <c r="Q78" s="51">
        <f t="shared" si="18"/>
        <v>51161.610835430634</v>
      </c>
      <c r="R78" s="51">
        <f t="shared" si="19"/>
        <v>41351.242231858239</v>
      </c>
      <c r="S78" s="51">
        <f t="shared" si="23"/>
        <v>92512.853067288874</v>
      </c>
      <c r="T78" s="13">
        <f t="shared" si="20"/>
        <v>88.278688524590166</v>
      </c>
      <c r="U78" s="58">
        <f t="shared" si="24"/>
        <v>25243.290983606556</v>
      </c>
      <c r="V78" s="58">
        <f t="shared" si="25"/>
        <v>25243.290983606556</v>
      </c>
      <c r="W78" s="13"/>
      <c r="X78" s="13"/>
      <c r="Y78" s="13"/>
      <c r="Z78" s="14">
        <f t="shared" si="21"/>
        <v>39.234972677595636</v>
      </c>
    </row>
    <row r="79" spans="1:26" ht="14.5" x14ac:dyDescent="0.35">
      <c r="A79">
        <v>1177</v>
      </c>
      <c r="B79" t="s">
        <v>120</v>
      </c>
      <c r="C79" t="s">
        <v>1385</v>
      </c>
      <c r="D79" t="s">
        <v>38</v>
      </c>
      <c r="E79" t="s">
        <v>8</v>
      </c>
      <c r="F79" t="s">
        <v>1497</v>
      </c>
      <c r="G79" t="s">
        <v>40</v>
      </c>
      <c r="H79" s="6">
        <v>43831</v>
      </c>
      <c r="I79" s="2">
        <v>45657</v>
      </c>
      <c r="J79">
        <v>303.47000000000003</v>
      </c>
      <c r="K79" s="45">
        <f t="shared" si="13"/>
        <v>1071.0780392156862</v>
      </c>
      <c r="L79" s="3">
        <f t="shared" si="14"/>
        <v>366</v>
      </c>
      <c r="M79" s="3">
        <f t="shared" si="15"/>
        <v>5</v>
      </c>
      <c r="N79" s="3">
        <f t="shared" si="16"/>
        <v>0</v>
      </c>
      <c r="O79" s="3">
        <f t="shared" si="22"/>
        <v>361</v>
      </c>
      <c r="P79" s="51">
        <f t="shared" si="17"/>
        <v>109552.67000000001</v>
      </c>
      <c r="Q79" s="51">
        <f t="shared" si="18"/>
        <v>51446.633737020777</v>
      </c>
      <c r="R79" s="51">
        <f t="shared" si="19"/>
        <v>44129.293834282827</v>
      </c>
      <c r="S79" s="51">
        <f t="shared" si="23"/>
        <v>95575.927571303604</v>
      </c>
      <c r="T79" s="13">
        <f t="shared" si="20"/>
        <v>88.770491803278688</v>
      </c>
      <c r="U79" s="58">
        <f t="shared" si="24"/>
        <v>26939.181147540985</v>
      </c>
      <c r="V79" s="58">
        <f t="shared" si="25"/>
        <v>26939.181147540985</v>
      </c>
      <c r="W79" s="13"/>
      <c r="X79" s="13"/>
      <c r="Y79" s="13"/>
      <c r="Z79" s="14">
        <f t="shared" si="21"/>
        <v>39.453551912568301</v>
      </c>
    </row>
    <row r="80" spans="1:26" ht="14.5" x14ac:dyDescent="0.35">
      <c r="A80">
        <v>1178</v>
      </c>
      <c r="B80" t="s">
        <v>121</v>
      </c>
      <c r="C80" t="s">
        <v>1385</v>
      </c>
      <c r="D80" t="s">
        <v>38</v>
      </c>
      <c r="E80" t="s">
        <v>8</v>
      </c>
      <c r="F80" t="s">
        <v>56</v>
      </c>
      <c r="G80" t="s">
        <v>40</v>
      </c>
      <c r="H80" s="6">
        <v>44319</v>
      </c>
      <c r="I80" s="2">
        <v>45657</v>
      </c>
      <c r="J80">
        <v>303.47000000000003</v>
      </c>
      <c r="K80" s="45">
        <f t="shared" si="13"/>
        <v>1002.1425490196082</v>
      </c>
      <c r="L80" s="3">
        <f t="shared" si="14"/>
        <v>366</v>
      </c>
      <c r="M80" s="3">
        <f t="shared" si="15"/>
        <v>8</v>
      </c>
      <c r="N80" s="3">
        <f t="shared" si="16"/>
        <v>0</v>
      </c>
      <c r="O80" s="3">
        <f t="shared" si="22"/>
        <v>358</v>
      </c>
      <c r="P80" s="51">
        <f t="shared" si="17"/>
        <v>108642.26000000001</v>
      </c>
      <c r="Q80" s="51">
        <f t="shared" si="18"/>
        <v>51019.099384635563</v>
      </c>
      <c r="R80" s="51">
        <f t="shared" si="19"/>
        <v>43762.568400756936</v>
      </c>
      <c r="S80" s="51">
        <f t="shared" si="23"/>
        <v>94781.667785392492</v>
      </c>
      <c r="T80" s="13">
        <f t="shared" si="20"/>
        <v>88.032786885245898</v>
      </c>
      <c r="U80" s="58">
        <f t="shared" si="24"/>
        <v>26715.309836065575</v>
      </c>
      <c r="V80" s="58">
        <f t="shared" si="25"/>
        <v>26715.309836065575</v>
      </c>
      <c r="W80" s="13"/>
      <c r="X80" s="13"/>
      <c r="Y80" s="13"/>
      <c r="Z80" s="14">
        <f t="shared" si="21"/>
        <v>39.125683060109296</v>
      </c>
    </row>
    <row r="81" spans="1:26" ht="14.5" x14ac:dyDescent="0.35">
      <c r="A81">
        <v>1179</v>
      </c>
      <c r="B81" t="s">
        <v>123</v>
      </c>
      <c r="C81" t="s">
        <v>1385</v>
      </c>
      <c r="D81" t="s">
        <v>38</v>
      </c>
      <c r="E81" t="s">
        <v>8</v>
      </c>
      <c r="F81" t="s">
        <v>1496</v>
      </c>
      <c r="G81" t="s">
        <v>40</v>
      </c>
      <c r="H81" s="6">
        <v>43831</v>
      </c>
      <c r="I81" s="2">
        <v>45657</v>
      </c>
      <c r="J81">
        <v>303.47000000000003</v>
      </c>
      <c r="K81" s="45">
        <f t="shared" si="13"/>
        <v>1123.711568627451</v>
      </c>
      <c r="L81" s="3">
        <f t="shared" si="14"/>
        <v>366</v>
      </c>
      <c r="M81" s="3">
        <f t="shared" si="15"/>
        <v>3</v>
      </c>
      <c r="N81" s="3">
        <f t="shared" si="16"/>
        <v>0</v>
      </c>
      <c r="O81" s="3">
        <f t="shared" si="22"/>
        <v>363</v>
      </c>
      <c r="P81" s="51">
        <f t="shared" si="17"/>
        <v>110159.61000000002</v>
      </c>
      <c r="Q81" s="51">
        <f t="shared" si="18"/>
        <v>51731.656638610919</v>
      </c>
      <c r="R81" s="51">
        <f t="shared" si="19"/>
        <v>44373.777456633426</v>
      </c>
      <c r="S81" s="51">
        <f t="shared" si="23"/>
        <v>96105.434095244345</v>
      </c>
      <c r="T81" s="13">
        <f t="shared" si="20"/>
        <v>89.26229508196721</v>
      </c>
      <c r="U81" s="58">
        <f t="shared" si="24"/>
        <v>27088.428688524593</v>
      </c>
      <c r="V81" s="58">
        <f t="shared" si="25"/>
        <v>27088.428688524593</v>
      </c>
      <c r="W81" s="13"/>
      <c r="X81" s="13"/>
      <c r="Y81" s="13"/>
      <c r="Z81" s="14">
        <f t="shared" si="21"/>
        <v>39.672131147540995</v>
      </c>
    </row>
    <row r="82" spans="1:26" ht="14.5" x14ac:dyDescent="0.35">
      <c r="A82">
        <v>1180</v>
      </c>
      <c r="B82" t="s">
        <v>124</v>
      </c>
      <c r="C82" t="s">
        <v>1385</v>
      </c>
      <c r="D82" t="s">
        <v>38</v>
      </c>
      <c r="E82" t="s">
        <v>8</v>
      </c>
      <c r="F82" t="s">
        <v>1497</v>
      </c>
      <c r="G82" t="s">
        <v>40</v>
      </c>
      <c r="H82" s="6">
        <v>44074</v>
      </c>
      <c r="I82" s="2">
        <v>45657</v>
      </c>
      <c r="J82">
        <v>303.47000000000003</v>
      </c>
      <c r="K82" s="45">
        <f t="shared" si="13"/>
        <v>1024.6268627450982</v>
      </c>
      <c r="L82" s="3">
        <f t="shared" si="14"/>
        <v>366</v>
      </c>
      <c r="M82" s="3">
        <f t="shared" si="15"/>
        <v>6</v>
      </c>
      <c r="N82" s="3">
        <f t="shared" si="16"/>
        <v>8</v>
      </c>
      <c r="O82" s="3">
        <f t="shared" si="22"/>
        <v>352</v>
      </c>
      <c r="P82" s="51">
        <f t="shared" si="17"/>
        <v>106821.44</v>
      </c>
      <c r="Q82" s="51">
        <f t="shared" si="18"/>
        <v>50164.030679865129</v>
      </c>
      <c r="R82" s="51">
        <f t="shared" si="19"/>
        <v>43029.117533705139</v>
      </c>
      <c r="S82" s="51">
        <f t="shared" si="23"/>
        <v>93193.148213570268</v>
      </c>
      <c r="T82" s="13">
        <f t="shared" si="20"/>
        <v>86.557377049180332</v>
      </c>
      <c r="U82" s="58">
        <f t="shared" si="24"/>
        <v>26267.567213114758</v>
      </c>
      <c r="V82" s="58">
        <f t="shared" si="25"/>
        <v>26267.567213114758</v>
      </c>
      <c r="W82" s="13"/>
      <c r="X82" s="13"/>
      <c r="Y82" s="13"/>
      <c r="Z82" s="14">
        <f t="shared" si="21"/>
        <v>38.469945355191257</v>
      </c>
    </row>
    <row r="83" spans="1:26" ht="14.5" x14ac:dyDescent="0.35">
      <c r="A83">
        <v>1181</v>
      </c>
      <c r="B83" t="s">
        <v>126</v>
      </c>
      <c r="C83" t="s">
        <v>1385</v>
      </c>
      <c r="D83" t="s">
        <v>38</v>
      </c>
      <c r="E83" t="s">
        <v>8</v>
      </c>
      <c r="F83" t="s">
        <v>1496</v>
      </c>
      <c r="G83" t="s">
        <v>40</v>
      </c>
      <c r="H83" s="6">
        <v>43831</v>
      </c>
      <c r="I83" s="2">
        <v>45657</v>
      </c>
      <c r="J83">
        <v>303.47000000000003</v>
      </c>
      <c r="K83" s="45">
        <f t="shared" si="13"/>
        <v>1058.5787581699346</v>
      </c>
      <c r="L83" s="3">
        <f t="shared" si="14"/>
        <v>366</v>
      </c>
      <c r="M83" s="3">
        <f t="shared" si="15"/>
        <v>15</v>
      </c>
      <c r="N83" s="3">
        <f t="shared" si="16"/>
        <v>0</v>
      </c>
      <c r="O83" s="3">
        <f t="shared" si="22"/>
        <v>351</v>
      </c>
      <c r="P83" s="51">
        <f t="shared" si="17"/>
        <v>106517.97000000002</v>
      </c>
      <c r="Q83" s="51">
        <f t="shared" si="18"/>
        <v>50021.519229070058</v>
      </c>
      <c r="R83" s="51">
        <f t="shared" si="19"/>
        <v>42906.875722529847</v>
      </c>
      <c r="S83" s="51">
        <f t="shared" si="23"/>
        <v>92928.394951599912</v>
      </c>
      <c r="T83" s="13">
        <f t="shared" si="20"/>
        <v>86.311475409836063</v>
      </c>
      <c r="U83" s="58">
        <f t="shared" si="24"/>
        <v>26192.943442622953</v>
      </c>
      <c r="V83" s="58">
        <f t="shared" si="25"/>
        <v>26192.943442622953</v>
      </c>
      <c r="W83" s="13"/>
      <c r="X83" s="13"/>
      <c r="Y83" s="13"/>
      <c r="Z83" s="14">
        <f t="shared" si="21"/>
        <v>38.360655737704917</v>
      </c>
    </row>
    <row r="84" spans="1:26" ht="14.5" x14ac:dyDescent="0.35">
      <c r="A84">
        <v>1182</v>
      </c>
      <c r="B84" t="s">
        <v>127</v>
      </c>
      <c r="C84" t="s">
        <v>1385</v>
      </c>
      <c r="D84" t="s">
        <v>38</v>
      </c>
      <c r="E84" t="s">
        <v>8</v>
      </c>
      <c r="F84" t="s">
        <v>1496</v>
      </c>
      <c r="G84" t="s">
        <v>40</v>
      </c>
      <c r="H84" s="6">
        <v>44291</v>
      </c>
      <c r="I84" s="2">
        <v>45657</v>
      </c>
      <c r="J84">
        <v>303.47000000000003</v>
      </c>
      <c r="K84" s="45">
        <f t="shared" si="13"/>
        <v>1140.7492156862745</v>
      </c>
      <c r="L84" s="3">
        <f t="shared" si="14"/>
        <v>366</v>
      </c>
      <c r="M84" s="3">
        <f t="shared" si="15"/>
        <v>0</v>
      </c>
      <c r="N84" s="3">
        <f t="shared" si="16"/>
        <v>0</v>
      </c>
      <c r="O84" s="3">
        <f t="shared" si="22"/>
        <v>366</v>
      </c>
      <c r="P84" s="51">
        <f t="shared" si="17"/>
        <v>111070.02</v>
      </c>
      <c r="Q84" s="51">
        <f t="shared" si="18"/>
        <v>52159.190990996132</v>
      </c>
      <c r="R84" s="51">
        <f t="shared" si="19"/>
        <v>44740.502890159318</v>
      </c>
      <c r="S84" s="51">
        <f t="shared" si="23"/>
        <v>96899.693881155457</v>
      </c>
      <c r="T84" s="13">
        <f t="shared" si="20"/>
        <v>90</v>
      </c>
      <c r="U84" s="58">
        <f t="shared" si="24"/>
        <v>27312.300000000003</v>
      </c>
      <c r="V84" s="58">
        <f t="shared" si="25"/>
        <v>27312.300000000003</v>
      </c>
      <c r="W84" s="13"/>
      <c r="X84" s="13"/>
      <c r="Y84" s="13"/>
      <c r="Z84" s="14">
        <f t="shared" si="21"/>
        <v>40</v>
      </c>
    </row>
    <row r="85" spans="1:26" ht="14.5" x14ac:dyDescent="0.35">
      <c r="A85">
        <v>1183</v>
      </c>
      <c r="B85" t="s">
        <v>129</v>
      </c>
      <c r="C85" t="s">
        <v>1488</v>
      </c>
      <c r="D85" t="s">
        <v>38</v>
      </c>
      <c r="E85" t="s">
        <v>8</v>
      </c>
      <c r="F85" t="s">
        <v>1497</v>
      </c>
      <c r="G85" t="s">
        <v>40</v>
      </c>
      <c r="H85" s="6">
        <v>43831</v>
      </c>
      <c r="I85" s="2">
        <v>45657</v>
      </c>
      <c r="J85">
        <v>303.47000000000003</v>
      </c>
      <c r="K85" s="45">
        <f t="shared" si="13"/>
        <v>303.47000000000003</v>
      </c>
      <c r="L85" s="3">
        <f t="shared" si="14"/>
        <v>366</v>
      </c>
      <c r="M85" s="3">
        <f t="shared" si="15"/>
        <v>9</v>
      </c>
      <c r="N85" s="3">
        <f t="shared" si="16"/>
        <v>0</v>
      </c>
      <c r="O85" s="3">
        <f t="shared" si="22"/>
        <v>357</v>
      </c>
      <c r="P85" s="51">
        <f t="shared" si="17"/>
        <v>108338.79000000001</v>
      </c>
      <c r="Q85" s="51">
        <f t="shared" si="18"/>
        <v>50876.587933840492</v>
      </c>
      <c r="R85" s="51">
        <f t="shared" si="19"/>
        <v>43640.326589581637</v>
      </c>
      <c r="S85" s="51">
        <f t="shared" si="23"/>
        <v>94516.914523422136</v>
      </c>
      <c r="T85" s="13">
        <f t="shared" si="20"/>
        <v>87.786885245901644</v>
      </c>
      <c r="U85" s="58">
        <f t="shared" si="24"/>
        <v>26640.686065573773</v>
      </c>
      <c r="V85" s="58">
        <f t="shared" si="25"/>
        <v>26640.686065573773</v>
      </c>
      <c r="W85" s="13"/>
      <c r="X85" s="13"/>
      <c r="Y85" s="13"/>
      <c r="Z85" s="14">
        <f t="shared" si="21"/>
        <v>39.016393442622942</v>
      </c>
    </row>
    <row r="86" spans="1:26" ht="14.5" x14ac:dyDescent="0.35">
      <c r="A86">
        <v>1184</v>
      </c>
      <c r="B86" t="s">
        <v>130</v>
      </c>
      <c r="C86" t="s">
        <v>1385</v>
      </c>
      <c r="D86" t="s">
        <v>38</v>
      </c>
      <c r="E86" t="s">
        <v>8</v>
      </c>
      <c r="F86" t="s">
        <v>1496</v>
      </c>
      <c r="G86" t="s">
        <v>40</v>
      </c>
      <c r="H86" s="6">
        <v>43831</v>
      </c>
      <c r="I86" s="2">
        <v>45657</v>
      </c>
      <c r="J86">
        <v>303.47000000000003</v>
      </c>
      <c r="K86" s="45">
        <f t="shared" si="13"/>
        <v>1165.55</v>
      </c>
      <c r="L86" s="3">
        <f t="shared" si="14"/>
        <v>366</v>
      </c>
      <c r="M86" s="3">
        <f t="shared" si="15"/>
        <v>0</v>
      </c>
      <c r="N86" s="3">
        <f t="shared" si="16"/>
        <v>0</v>
      </c>
      <c r="O86" s="3">
        <f t="shared" si="22"/>
        <v>366</v>
      </c>
      <c r="P86" s="51">
        <f t="shared" si="17"/>
        <v>111070.02</v>
      </c>
      <c r="Q86" s="51">
        <f t="shared" si="18"/>
        <v>52159.190990996132</v>
      </c>
      <c r="R86" s="51">
        <f t="shared" si="19"/>
        <v>44740.502890159318</v>
      </c>
      <c r="S86" s="51">
        <f t="shared" si="23"/>
        <v>96899.693881155457</v>
      </c>
      <c r="T86" s="13">
        <f t="shared" si="20"/>
        <v>90</v>
      </c>
      <c r="U86" s="58">
        <f t="shared" si="24"/>
        <v>27312.300000000003</v>
      </c>
      <c r="V86" s="58">
        <f t="shared" si="25"/>
        <v>27312.300000000003</v>
      </c>
      <c r="W86" s="13"/>
      <c r="X86" s="13"/>
      <c r="Y86" s="13"/>
      <c r="Z86" s="14">
        <f t="shared" si="21"/>
        <v>40</v>
      </c>
    </row>
    <row r="87" spans="1:26" ht="14.5" x14ac:dyDescent="0.35">
      <c r="A87">
        <v>1185</v>
      </c>
      <c r="B87" t="s">
        <v>131</v>
      </c>
      <c r="C87" t="s">
        <v>1385</v>
      </c>
      <c r="D87" t="s">
        <v>38</v>
      </c>
      <c r="E87" t="s">
        <v>8</v>
      </c>
      <c r="F87" t="s">
        <v>39</v>
      </c>
      <c r="G87" t="s">
        <v>40</v>
      </c>
      <c r="H87" s="6">
        <v>44221</v>
      </c>
      <c r="I87" s="2">
        <v>45657</v>
      </c>
      <c r="J87">
        <v>303.47000000000003</v>
      </c>
      <c r="K87" s="45">
        <f t="shared" si="13"/>
        <v>1070.0927450980394</v>
      </c>
      <c r="L87" s="3">
        <f t="shared" si="14"/>
        <v>366</v>
      </c>
      <c r="M87" s="3">
        <f t="shared" si="15"/>
        <v>11</v>
      </c>
      <c r="N87" s="3">
        <f t="shared" si="16"/>
        <v>3</v>
      </c>
      <c r="O87" s="3">
        <f t="shared" si="22"/>
        <v>352</v>
      </c>
      <c r="P87" s="51">
        <f t="shared" si="17"/>
        <v>106821.44</v>
      </c>
      <c r="Q87" s="51">
        <f t="shared" si="18"/>
        <v>50164.030679865129</v>
      </c>
      <c r="R87" s="51">
        <f t="shared" si="19"/>
        <v>43029.117533705139</v>
      </c>
      <c r="S87" s="51">
        <f t="shared" si="23"/>
        <v>93193.148213570268</v>
      </c>
      <c r="T87" s="13">
        <f t="shared" si="20"/>
        <v>86.557377049180332</v>
      </c>
      <c r="U87" s="58">
        <f t="shared" si="24"/>
        <v>26267.567213114758</v>
      </c>
      <c r="V87" s="58">
        <f t="shared" si="25"/>
        <v>26267.567213114758</v>
      </c>
      <c r="W87" s="13"/>
      <c r="X87" s="13"/>
      <c r="Y87" s="13"/>
      <c r="Z87" s="14">
        <f t="shared" si="21"/>
        <v>38.469945355191257</v>
      </c>
    </row>
    <row r="88" spans="1:26" ht="14.5" x14ac:dyDescent="0.35">
      <c r="A88">
        <v>1186</v>
      </c>
      <c r="B88" t="s">
        <v>133</v>
      </c>
      <c r="C88" t="s">
        <v>1385</v>
      </c>
      <c r="D88" t="s">
        <v>38</v>
      </c>
      <c r="E88" t="s">
        <v>8</v>
      </c>
      <c r="F88" t="s">
        <v>1499</v>
      </c>
      <c r="G88" t="s">
        <v>40</v>
      </c>
      <c r="H88" s="6">
        <v>43834</v>
      </c>
      <c r="I88" s="2">
        <v>45657</v>
      </c>
      <c r="J88">
        <v>303.47000000000003</v>
      </c>
      <c r="K88" s="45">
        <f t="shared" si="13"/>
        <v>920.66568627450999</v>
      </c>
      <c r="L88" s="3">
        <f t="shared" si="14"/>
        <v>366</v>
      </c>
      <c r="M88" s="3">
        <f t="shared" si="15"/>
        <v>5</v>
      </c>
      <c r="N88" s="3">
        <f t="shared" si="16"/>
        <v>0</v>
      </c>
      <c r="O88" s="3">
        <f t="shared" si="22"/>
        <v>361</v>
      </c>
      <c r="P88" s="51">
        <f t="shared" si="17"/>
        <v>109552.67000000001</v>
      </c>
      <c r="Q88" s="51">
        <f t="shared" si="18"/>
        <v>51446.633737020777</v>
      </c>
      <c r="R88" s="51">
        <f t="shared" si="19"/>
        <v>44129.293834282827</v>
      </c>
      <c r="S88" s="51">
        <f t="shared" si="23"/>
        <v>95575.927571303604</v>
      </c>
      <c r="T88" s="13">
        <f t="shared" si="20"/>
        <v>88.770491803278688</v>
      </c>
      <c r="U88" s="58">
        <f t="shared" si="24"/>
        <v>26939.181147540985</v>
      </c>
      <c r="V88" s="58">
        <f t="shared" si="25"/>
        <v>26939.181147540985</v>
      </c>
      <c r="W88" s="13"/>
      <c r="X88" s="13"/>
      <c r="Y88" s="13"/>
      <c r="Z88" s="14">
        <f t="shared" si="21"/>
        <v>39.453551912568301</v>
      </c>
    </row>
    <row r="89" spans="1:26" ht="14.5" x14ac:dyDescent="0.35">
      <c r="A89">
        <v>1187</v>
      </c>
      <c r="B89" t="s">
        <v>134</v>
      </c>
      <c r="C89" t="s">
        <v>1385</v>
      </c>
      <c r="D89" t="s">
        <v>38</v>
      </c>
      <c r="E89" t="s">
        <v>8</v>
      </c>
      <c r="F89" t="s">
        <v>1496</v>
      </c>
      <c r="G89" t="s">
        <v>40</v>
      </c>
      <c r="H89" s="6">
        <v>43834</v>
      </c>
      <c r="I89" s="2">
        <v>45657</v>
      </c>
      <c r="J89">
        <v>303.47000000000003</v>
      </c>
      <c r="K89" s="45">
        <f t="shared" si="13"/>
        <v>1143.6566666666668</v>
      </c>
      <c r="L89" s="3">
        <f t="shared" si="14"/>
        <v>366</v>
      </c>
      <c r="M89" s="3">
        <f t="shared" si="15"/>
        <v>0</v>
      </c>
      <c r="N89" s="3">
        <f t="shared" si="16"/>
        <v>0</v>
      </c>
      <c r="O89" s="3">
        <f t="shared" si="22"/>
        <v>366</v>
      </c>
      <c r="P89" s="51">
        <f t="shared" si="17"/>
        <v>111070.02</v>
      </c>
      <c r="Q89" s="51">
        <f t="shared" si="18"/>
        <v>52159.190990996132</v>
      </c>
      <c r="R89" s="51">
        <f t="shared" si="19"/>
        <v>44740.502890159318</v>
      </c>
      <c r="S89" s="51">
        <f t="shared" si="23"/>
        <v>96899.693881155457</v>
      </c>
      <c r="T89" s="13">
        <f t="shared" si="20"/>
        <v>90</v>
      </c>
      <c r="U89" s="58">
        <f t="shared" si="24"/>
        <v>27312.300000000003</v>
      </c>
      <c r="V89" s="58">
        <f t="shared" si="25"/>
        <v>27312.300000000003</v>
      </c>
      <c r="W89" s="13"/>
      <c r="X89" s="13"/>
      <c r="Y89" s="13"/>
      <c r="Z89" s="14">
        <f t="shared" si="21"/>
        <v>40</v>
      </c>
    </row>
    <row r="90" spans="1:26" ht="14.5" x14ac:dyDescent="0.35">
      <c r="A90">
        <v>1188</v>
      </c>
      <c r="B90" t="s">
        <v>135</v>
      </c>
      <c r="C90" t="s">
        <v>1385</v>
      </c>
      <c r="D90" t="s">
        <v>38</v>
      </c>
      <c r="E90" t="s">
        <v>8</v>
      </c>
      <c r="F90" t="s">
        <v>1497</v>
      </c>
      <c r="G90" t="s">
        <v>40</v>
      </c>
      <c r="H90" s="6">
        <v>43831</v>
      </c>
      <c r="I90" s="2">
        <v>45657</v>
      </c>
      <c r="J90">
        <v>303.47000000000003</v>
      </c>
      <c r="K90" s="45">
        <f t="shared" si="13"/>
        <v>1149.2050980392157</v>
      </c>
      <c r="L90" s="3">
        <f t="shared" si="14"/>
        <v>366</v>
      </c>
      <c r="M90" s="3">
        <f t="shared" si="15"/>
        <v>0</v>
      </c>
      <c r="N90" s="3">
        <f t="shared" si="16"/>
        <v>0</v>
      </c>
      <c r="O90" s="3">
        <f t="shared" si="22"/>
        <v>366</v>
      </c>
      <c r="P90" s="51">
        <f t="shared" si="17"/>
        <v>111070.02</v>
      </c>
      <c r="Q90" s="51">
        <f t="shared" si="18"/>
        <v>52159.190990996132</v>
      </c>
      <c r="R90" s="51">
        <f t="shared" si="19"/>
        <v>44740.502890159318</v>
      </c>
      <c r="S90" s="51">
        <f t="shared" si="23"/>
        <v>96899.693881155457</v>
      </c>
      <c r="T90" s="13">
        <f t="shared" si="20"/>
        <v>90</v>
      </c>
      <c r="U90" s="58">
        <f t="shared" si="24"/>
        <v>27312.300000000003</v>
      </c>
      <c r="V90" s="58">
        <f t="shared" si="25"/>
        <v>27312.300000000003</v>
      </c>
      <c r="W90" s="13"/>
      <c r="X90" s="13"/>
      <c r="Y90" s="13"/>
      <c r="Z90" s="14">
        <f t="shared" si="21"/>
        <v>40</v>
      </c>
    </row>
    <row r="91" spans="1:26" ht="14.5" x14ac:dyDescent="0.35">
      <c r="A91">
        <v>1189</v>
      </c>
      <c r="B91" t="s">
        <v>136</v>
      </c>
      <c r="C91" t="s">
        <v>1385</v>
      </c>
      <c r="D91" t="s">
        <v>38</v>
      </c>
      <c r="E91" t="s">
        <v>8</v>
      </c>
      <c r="F91" t="s">
        <v>1497</v>
      </c>
      <c r="G91" t="s">
        <v>40</v>
      </c>
      <c r="H91" s="6">
        <v>43831</v>
      </c>
      <c r="I91" s="2">
        <v>45657</v>
      </c>
      <c r="J91">
        <v>303.47000000000003</v>
      </c>
      <c r="K91" s="45">
        <f t="shared" si="13"/>
        <v>1064.5237908496733</v>
      </c>
      <c r="L91" s="3">
        <f t="shared" si="14"/>
        <v>366</v>
      </c>
      <c r="M91" s="3">
        <f t="shared" si="15"/>
        <v>10</v>
      </c>
      <c r="N91" s="3">
        <f t="shared" si="16"/>
        <v>0</v>
      </c>
      <c r="O91" s="3">
        <f t="shared" si="22"/>
        <v>356</v>
      </c>
      <c r="P91" s="51">
        <f t="shared" si="17"/>
        <v>108035.32</v>
      </c>
      <c r="Q91" s="51">
        <f t="shared" si="18"/>
        <v>50734.076483045421</v>
      </c>
      <c r="R91" s="51">
        <f t="shared" si="19"/>
        <v>43518.084778406337</v>
      </c>
      <c r="S91" s="51">
        <f t="shared" si="23"/>
        <v>94252.161261451751</v>
      </c>
      <c r="T91" s="13">
        <f t="shared" si="20"/>
        <v>87.540983606557376</v>
      </c>
      <c r="U91" s="58">
        <f t="shared" si="24"/>
        <v>26566.062295081971</v>
      </c>
      <c r="V91" s="58">
        <f t="shared" si="25"/>
        <v>26566.062295081971</v>
      </c>
      <c r="W91" s="13"/>
      <c r="X91" s="13"/>
      <c r="Y91" s="13"/>
      <c r="Z91" s="14">
        <f t="shared" si="21"/>
        <v>38.907103825136616</v>
      </c>
    </row>
    <row r="92" spans="1:26" ht="14.5" x14ac:dyDescent="0.35">
      <c r="A92">
        <v>1190</v>
      </c>
      <c r="B92" t="s">
        <v>137</v>
      </c>
      <c r="C92" t="s">
        <v>1385</v>
      </c>
      <c r="D92" t="s">
        <v>38</v>
      </c>
      <c r="E92" t="s">
        <v>8</v>
      </c>
      <c r="F92" t="s">
        <v>39</v>
      </c>
      <c r="G92" t="s">
        <v>40</v>
      </c>
      <c r="H92" s="6">
        <v>43831</v>
      </c>
      <c r="I92" s="2">
        <v>45657</v>
      </c>
      <c r="J92">
        <v>303.47000000000003</v>
      </c>
      <c r="K92" s="45">
        <f t="shared" si="13"/>
        <v>1046.2240522875818</v>
      </c>
      <c r="L92" s="3">
        <f t="shared" si="14"/>
        <v>366</v>
      </c>
      <c r="M92" s="3">
        <f t="shared" si="15"/>
        <v>7</v>
      </c>
      <c r="N92" s="3">
        <f t="shared" si="16"/>
        <v>5</v>
      </c>
      <c r="O92" s="3">
        <f t="shared" si="22"/>
        <v>354</v>
      </c>
      <c r="P92" s="51">
        <f t="shared" si="17"/>
        <v>107428.38</v>
      </c>
      <c r="Q92" s="51">
        <f t="shared" si="18"/>
        <v>50449.053581455271</v>
      </c>
      <c r="R92" s="51">
        <f t="shared" si="19"/>
        <v>43273.601156055738</v>
      </c>
      <c r="S92" s="51">
        <f t="shared" si="23"/>
        <v>93722.654737511009</v>
      </c>
      <c r="T92" s="13">
        <f t="shared" si="20"/>
        <v>87.049180327868854</v>
      </c>
      <c r="U92" s="58">
        <f t="shared" si="24"/>
        <v>26416.814754098363</v>
      </c>
      <c r="V92" s="58">
        <f t="shared" si="25"/>
        <v>26416.814754098363</v>
      </c>
      <c r="W92" s="13"/>
      <c r="X92" s="13"/>
      <c r="Y92" s="13"/>
      <c r="Z92" s="14">
        <f t="shared" si="21"/>
        <v>38.688524590163937</v>
      </c>
    </row>
    <row r="93" spans="1:26" ht="14.5" x14ac:dyDescent="0.35">
      <c r="A93">
        <v>1191</v>
      </c>
      <c r="B93" t="s">
        <v>138</v>
      </c>
      <c r="C93" t="s">
        <v>1385</v>
      </c>
      <c r="D93" t="s">
        <v>38</v>
      </c>
      <c r="E93" t="s">
        <v>8</v>
      </c>
      <c r="F93" t="s">
        <v>1496</v>
      </c>
      <c r="G93" t="s">
        <v>40</v>
      </c>
      <c r="H93" s="6">
        <v>44200</v>
      </c>
      <c r="I93" s="2">
        <v>45657</v>
      </c>
      <c r="J93">
        <v>303.47000000000003</v>
      </c>
      <c r="K93" s="45">
        <f t="shared" si="13"/>
        <v>1056.6829411764704</v>
      </c>
      <c r="L93" s="3">
        <f t="shared" si="14"/>
        <v>366</v>
      </c>
      <c r="M93" s="3">
        <f t="shared" si="15"/>
        <v>10</v>
      </c>
      <c r="N93" s="3">
        <f t="shared" si="16"/>
        <v>0</v>
      </c>
      <c r="O93" s="3">
        <f t="shared" si="22"/>
        <v>356</v>
      </c>
      <c r="P93" s="51">
        <f t="shared" si="17"/>
        <v>108035.32</v>
      </c>
      <c r="Q93" s="51">
        <f t="shared" si="18"/>
        <v>50734.076483045421</v>
      </c>
      <c r="R93" s="51">
        <f t="shared" si="19"/>
        <v>43518.084778406337</v>
      </c>
      <c r="S93" s="51">
        <f t="shared" si="23"/>
        <v>94252.161261451751</v>
      </c>
      <c r="T93" s="13">
        <f t="shared" si="20"/>
        <v>87.540983606557376</v>
      </c>
      <c r="U93" s="58">
        <f t="shared" si="24"/>
        <v>26566.062295081971</v>
      </c>
      <c r="V93" s="58">
        <f t="shared" si="25"/>
        <v>26566.062295081971</v>
      </c>
      <c r="W93" s="13"/>
      <c r="X93" s="13"/>
      <c r="Y93" s="13"/>
      <c r="Z93" s="14">
        <f t="shared" si="21"/>
        <v>38.907103825136616</v>
      </c>
    </row>
    <row r="94" spans="1:26" ht="14.5" x14ac:dyDescent="0.35">
      <c r="A94">
        <v>1193</v>
      </c>
      <c r="B94" t="s">
        <v>140</v>
      </c>
      <c r="C94" t="s">
        <v>1385</v>
      </c>
      <c r="D94" t="s">
        <v>38</v>
      </c>
      <c r="E94" t="s">
        <v>8</v>
      </c>
      <c r="F94" t="s">
        <v>39</v>
      </c>
      <c r="G94" t="s">
        <v>40</v>
      </c>
      <c r="H94" s="6">
        <v>44586</v>
      </c>
      <c r="I94" s="2">
        <v>45657</v>
      </c>
      <c r="J94">
        <v>303.47000000000003</v>
      </c>
      <c r="K94" s="45">
        <f t="shared" si="13"/>
        <v>924.10071895424835</v>
      </c>
      <c r="L94" s="3">
        <f t="shared" si="14"/>
        <v>366</v>
      </c>
      <c r="M94" s="3">
        <f t="shared" si="15"/>
        <v>9</v>
      </c>
      <c r="N94" s="3">
        <f t="shared" si="16"/>
        <v>14</v>
      </c>
      <c r="O94" s="3">
        <f t="shared" si="22"/>
        <v>343</v>
      </c>
      <c r="P94" s="51">
        <f t="shared" si="17"/>
        <v>104090.21</v>
      </c>
      <c r="Q94" s="51">
        <f t="shared" si="18"/>
        <v>48881.427622709489</v>
      </c>
      <c r="R94" s="51">
        <f t="shared" si="19"/>
        <v>41928.941233127451</v>
      </c>
      <c r="S94" s="51">
        <f t="shared" si="23"/>
        <v>90810.368855836947</v>
      </c>
      <c r="T94" s="13">
        <f t="shared" si="20"/>
        <v>84.344262295081961</v>
      </c>
      <c r="U94" s="58">
        <f t="shared" si="24"/>
        <v>25595.953278688525</v>
      </c>
      <c r="V94" s="58">
        <f t="shared" si="25"/>
        <v>25595.953278688525</v>
      </c>
      <c r="W94" s="13"/>
      <c r="X94" s="13"/>
      <c r="Y94" s="13"/>
      <c r="Z94" s="14">
        <f t="shared" si="21"/>
        <v>37.486338797814213</v>
      </c>
    </row>
    <row r="95" spans="1:26" ht="14.5" x14ac:dyDescent="0.35">
      <c r="A95">
        <v>1195</v>
      </c>
      <c r="B95" t="s">
        <v>142</v>
      </c>
      <c r="C95" t="s">
        <v>1385</v>
      </c>
      <c r="D95" t="s">
        <v>143</v>
      </c>
      <c r="E95" t="s">
        <v>8</v>
      </c>
      <c r="F95" t="s">
        <v>39</v>
      </c>
      <c r="G95" t="s">
        <v>40</v>
      </c>
      <c r="H95" s="6">
        <v>44620</v>
      </c>
      <c r="I95" s="2">
        <v>45657</v>
      </c>
      <c r="J95">
        <v>286.27</v>
      </c>
      <c r="K95" s="45">
        <f t="shared" si="13"/>
        <v>721.7135294117644</v>
      </c>
      <c r="L95" s="3">
        <f t="shared" si="14"/>
        <v>366</v>
      </c>
      <c r="M95" s="3">
        <f t="shared" si="15"/>
        <v>1</v>
      </c>
      <c r="N95" s="3">
        <f t="shared" si="16"/>
        <v>0</v>
      </c>
      <c r="O95" s="3">
        <f t="shared" si="22"/>
        <v>365</v>
      </c>
      <c r="P95" s="51">
        <f t="shared" si="17"/>
        <v>104488.54999999999</v>
      </c>
      <c r="Q95" s="51">
        <f t="shared" si="18"/>
        <v>52016.679540201061</v>
      </c>
      <c r="R95" s="51">
        <f t="shared" si="19"/>
        <v>42089.397960525763</v>
      </c>
      <c r="S95" s="51">
        <f t="shared" si="23"/>
        <v>94106.077500726824</v>
      </c>
      <c r="T95" s="13">
        <f t="shared" si="20"/>
        <v>89.754098360655732</v>
      </c>
      <c r="U95" s="58">
        <f t="shared" si="24"/>
        <v>25693.905737704914</v>
      </c>
      <c r="V95" s="58">
        <f t="shared" si="25"/>
        <v>25693.905737704914</v>
      </c>
      <c r="W95" s="13"/>
      <c r="X95" s="13"/>
      <c r="Y95" s="13"/>
      <c r="Z95" s="14">
        <f t="shared" si="21"/>
        <v>39.89071038251366</v>
      </c>
    </row>
    <row r="96" spans="1:26" ht="14.5" x14ac:dyDescent="0.35">
      <c r="A96">
        <v>1196</v>
      </c>
      <c r="B96" t="s">
        <v>146</v>
      </c>
      <c r="C96" t="s">
        <v>1385</v>
      </c>
      <c r="D96" t="s">
        <v>38</v>
      </c>
      <c r="E96" t="s">
        <v>8</v>
      </c>
      <c r="F96" t="s">
        <v>1496</v>
      </c>
      <c r="G96" t="s">
        <v>40</v>
      </c>
      <c r="H96" s="6">
        <v>44655</v>
      </c>
      <c r="I96" s="2">
        <v>45657</v>
      </c>
      <c r="J96">
        <v>303.47000000000003</v>
      </c>
      <c r="K96" s="45">
        <f t="shared" si="13"/>
        <v>695.09503267973867</v>
      </c>
      <c r="L96" s="3">
        <f t="shared" si="14"/>
        <v>366</v>
      </c>
      <c r="M96" s="3">
        <f t="shared" si="15"/>
        <v>10</v>
      </c>
      <c r="N96" s="3">
        <f t="shared" si="16"/>
        <v>61</v>
      </c>
      <c r="O96" s="3">
        <f t="shared" si="22"/>
        <v>295</v>
      </c>
      <c r="P96" s="51">
        <f t="shared" si="17"/>
        <v>89523.650000000009</v>
      </c>
      <c r="Q96" s="51">
        <f t="shared" si="18"/>
        <v>42040.877984546059</v>
      </c>
      <c r="R96" s="51">
        <f t="shared" si="19"/>
        <v>36061.334296713118</v>
      </c>
      <c r="S96" s="51">
        <f t="shared" si="23"/>
        <v>78102.212281259184</v>
      </c>
      <c r="T96" s="13">
        <f t="shared" si="20"/>
        <v>72.540983606557376</v>
      </c>
      <c r="U96" s="58">
        <f t="shared" si="24"/>
        <v>22014.012295081968</v>
      </c>
      <c r="V96" s="58">
        <f t="shared" si="25"/>
        <v>22014.012295081968</v>
      </c>
      <c r="W96" s="13"/>
      <c r="X96" s="13"/>
      <c r="Y96" s="13"/>
      <c r="Z96" s="14">
        <f t="shared" si="21"/>
        <v>32.240437158469945</v>
      </c>
    </row>
    <row r="97" spans="1:26" ht="14.5" x14ac:dyDescent="0.35">
      <c r="A97">
        <v>1197</v>
      </c>
      <c r="B97" t="s">
        <v>148</v>
      </c>
      <c r="C97" t="s">
        <v>1385</v>
      </c>
      <c r="D97" t="s">
        <v>38</v>
      </c>
      <c r="E97" t="s">
        <v>8</v>
      </c>
      <c r="F97" t="s">
        <v>39</v>
      </c>
      <c r="G97" t="s">
        <v>40</v>
      </c>
      <c r="H97" s="6">
        <v>44655</v>
      </c>
      <c r="I97" s="2">
        <v>45657</v>
      </c>
      <c r="J97">
        <v>303.47000000000003</v>
      </c>
      <c r="K97" s="45">
        <f t="shared" si="13"/>
        <v>983.17143790849684</v>
      </c>
      <c r="L97" s="3">
        <f t="shared" si="14"/>
        <v>366</v>
      </c>
      <c r="M97" s="3">
        <f t="shared" si="15"/>
        <v>2</v>
      </c>
      <c r="N97" s="3">
        <f t="shared" si="16"/>
        <v>7</v>
      </c>
      <c r="O97" s="3">
        <f t="shared" si="22"/>
        <v>357</v>
      </c>
      <c r="P97" s="51">
        <f t="shared" si="17"/>
        <v>108338.79000000001</v>
      </c>
      <c r="Q97" s="51">
        <f t="shared" si="18"/>
        <v>50876.587933840492</v>
      </c>
      <c r="R97" s="51">
        <f t="shared" si="19"/>
        <v>43640.326589581637</v>
      </c>
      <c r="S97" s="51">
        <f t="shared" si="23"/>
        <v>94516.914523422136</v>
      </c>
      <c r="T97" s="13">
        <f t="shared" si="20"/>
        <v>87.786885245901644</v>
      </c>
      <c r="U97" s="58">
        <f t="shared" si="24"/>
        <v>26640.686065573773</v>
      </c>
      <c r="V97" s="58">
        <f t="shared" si="25"/>
        <v>26640.686065573773</v>
      </c>
      <c r="W97" s="13"/>
      <c r="X97" s="13"/>
      <c r="Y97" s="13"/>
      <c r="Z97" s="14">
        <f t="shared" si="21"/>
        <v>39.016393442622942</v>
      </c>
    </row>
    <row r="98" spans="1:26" ht="14.5" x14ac:dyDescent="0.35">
      <c r="A98">
        <v>1199</v>
      </c>
      <c r="B98" t="s">
        <v>149</v>
      </c>
      <c r="C98" t="s">
        <v>1385</v>
      </c>
      <c r="D98" t="s">
        <v>38</v>
      </c>
      <c r="E98" t="s">
        <v>8</v>
      </c>
      <c r="F98" t="s">
        <v>39</v>
      </c>
      <c r="G98" t="s">
        <v>40</v>
      </c>
      <c r="H98" s="6">
        <v>44697</v>
      </c>
      <c r="I98" s="2">
        <v>45657</v>
      </c>
      <c r="J98">
        <v>303.47000000000003</v>
      </c>
      <c r="K98" s="45">
        <f t="shared" si="13"/>
        <v>997.09751633986934</v>
      </c>
      <c r="L98" s="3">
        <f t="shared" si="14"/>
        <v>366</v>
      </c>
      <c r="M98" s="3">
        <f t="shared" si="15"/>
        <v>8</v>
      </c>
      <c r="N98" s="3">
        <f t="shared" si="16"/>
        <v>0</v>
      </c>
      <c r="O98" s="3">
        <f t="shared" si="22"/>
        <v>358</v>
      </c>
      <c r="P98" s="51">
        <f t="shared" si="17"/>
        <v>108642.26000000001</v>
      </c>
      <c r="Q98" s="51">
        <f t="shared" si="18"/>
        <v>51019.099384635563</v>
      </c>
      <c r="R98" s="51">
        <f t="shared" si="19"/>
        <v>43762.568400756936</v>
      </c>
      <c r="S98" s="51">
        <f t="shared" si="23"/>
        <v>94781.667785392492</v>
      </c>
      <c r="T98" s="13">
        <f t="shared" si="20"/>
        <v>88.032786885245898</v>
      </c>
      <c r="U98" s="58">
        <f t="shared" si="24"/>
        <v>26715.309836065575</v>
      </c>
      <c r="V98" s="58">
        <f t="shared" si="25"/>
        <v>26715.309836065575</v>
      </c>
      <c r="W98" s="13"/>
      <c r="X98" s="13"/>
      <c r="Y98" s="13"/>
      <c r="Z98" s="14">
        <f t="shared" si="21"/>
        <v>39.125683060109296</v>
      </c>
    </row>
    <row r="99" spans="1:26" ht="14.5" x14ac:dyDescent="0.35">
      <c r="A99">
        <v>1200</v>
      </c>
      <c r="B99" t="s">
        <v>151</v>
      </c>
      <c r="C99" t="s">
        <v>1385</v>
      </c>
      <c r="D99" t="s">
        <v>38</v>
      </c>
      <c r="E99" t="s">
        <v>8</v>
      </c>
      <c r="F99" t="s">
        <v>56</v>
      </c>
      <c r="G99" t="s">
        <v>40</v>
      </c>
      <c r="H99" s="6">
        <v>44704</v>
      </c>
      <c r="I99" s="2">
        <v>45657</v>
      </c>
      <c r="J99">
        <v>303.47000000000003</v>
      </c>
      <c r="K99" s="45">
        <f t="shared" si="13"/>
        <v>955.47836601307188</v>
      </c>
      <c r="L99" s="3">
        <f t="shared" si="14"/>
        <v>366</v>
      </c>
      <c r="M99" s="3">
        <f t="shared" si="15"/>
        <v>10</v>
      </c>
      <c r="N99" s="3">
        <f t="shared" si="16"/>
        <v>14</v>
      </c>
      <c r="O99" s="3">
        <f t="shared" si="22"/>
        <v>342</v>
      </c>
      <c r="P99" s="51">
        <f t="shared" si="17"/>
        <v>103786.74</v>
      </c>
      <c r="Q99" s="51">
        <f t="shared" si="18"/>
        <v>48738.916171914418</v>
      </c>
      <c r="R99" s="51">
        <f t="shared" si="19"/>
        <v>41806.699421952151</v>
      </c>
      <c r="S99" s="51">
        <f t="shared" si="23"/>
        <v>90545.615593866562</v>
      </c>
      <c r="T99" s="13">
        <f t="shared" si="20"/>
        <v>84.098360655737707</v>
      </c>
      <c r="U99" s="58">
        <f t="shared" si="24"/>
        <v>25521.329508196723</v>
      </c>
      <c r="V99" s="58">
        <f t="shared" si="25"/>
        <v>25521.329508196723</v>
      </c>
      <c r="W99" s="13"/>
      <c r="X99" s="13"/>
      <c r="Y99" s="13"/>
      <c r="Z99" s="14">
        <f t="shared" si="21"/>
        <v>37.377049180327873</v>
      </c>
    </row>
    <row r="100" spans="1:26" ht="14.5" x14ac:dyDescent="0.35">
      <c r="A100">
        <v>1201</v>
      </c>
      <c r="B100" t="s">
        <v>153</v>
      </c>
      <c r="C100" t="s">
        <v>1385</v>
      </c>
      <c r="D100" t="s">
        <v>38</v>
      </c>
      <c r="E100" t="s">
        <v>8</v>
      </c>
      <c r="F100" t="s">
        <v>56</v>
      </c>
      <c r="G100" t="s">
        <v>40</v>
      </c>
      <c r="H100" s="6">
        <v>44781</v>
      </c>
      <c r="I100" s="2">
        <v>45657</v>
      </c>
      <c r="J100">
        <v>285.95</v>
      </c>
      <c r="K100" s="45">
        <f t="shared" si="13"/>
        <v>1013.71</v>
      </c>
      <c r="L100" s="3">
        <f t="shared" si="14"/>
        <v>366</v>
      </c>
      <c r="M100" s="3">
        <f t="shared" si="15"/>
        <v>2</v>
      </c>
      <c r="N100" s="3">
        <f t="shared" si="16"/>
        <v>15</v>
      </c>
      <c r="O100" s="3">
        <f t="shared" si="22"/>
        <v>349</v>
      </c>
      <c r="P100" s="51">
        <f t="shared" si="17"/>
        <v>99796.55</v>
      </c>
      <c r="Q100" s="51">
        <f t="shared" si="18"/>
        <v>49736.496327479916</v>
      </c>
      <c r="R100" s="51">
        <f t="shared" si="19"/>
        <v>40199.397044341298</v>
      </c>
      <c r="S100" s="51">
        <f t="shared" si="23"/>
        <v>89935.893371821207</v>
      </c>
      <c r="T100" s="13">
        <f t="shared" si="20"/>
        <v>85.819672131147541</v>
      </c>
      <c r="U100" s="58">
        <f t="shared" si="24"/>
        <v>24540.135245901638</v>
      </c>
      <c r="V100" s="58">
        <f t="shared" si="25"/>
        <v>24540.135245901638</v>
      </c>
      <c r="W100" s="13"/>
      <c r="X100" s="13"/>
      <c r="Y100" s="13"/>
      <c r="Z100" s="14">
        <f t="shared" si="21"/>
        <v>38.142076502732237</v>
      </c>
    </row>
    <row r="101" spans="1:26" ht="14.5" x14ac:dyDescent="0.35">
      <c r="A101">
        <v>1202</v>
      </c>
      <c r="B101" t="s">
        <v>1389</v>
      </c>
      <c r="C101" t="s">
        <v>1488</v>
      </c>
      <c r="D101" t="s">
        <v>38</v>
      </c>
      <c r="E101" t="s">
        <v>8</v>
      </c>
      <c r="F101" t="s">
        <v>56</v>
      </c>
      <c r="G101" t="s">
        <v>40</v>
      </c>
      <c r="H101" s="6">
        <v>44901</v>
      </c>
      <c r="I101" s="2">
        <v>45657</v>
      </c>
      <c r="J101">
        <v>266</v>
      </c>
      <c r="K101" s="45">
        <f t="shared" si="13"/>
        <v>266</v>
      </c>
      <c r="L101" s="3">
        <f t="shared" si="14"/>
        <v>366</v>
      </c>
      <c r="M101" s="3">
        <f t="shared" si="15"/>
        <v>16</v>
      </c>
      <c r="N101" s="3">
        <f t="shared" si="16"/>
        <v>0</v>
      </c>
      <c r="O101" s="3">
        <f t="shared" si="22"/>
        <v>350</v>
      </c>
      <c r="P101" s="51">
        <f t="shared" si="17"/>
        <v>93100</v>
      </c>
      <c r="Q101" s="51">
        <f t="shared" si="18"/>
        <v>49879.007778274987</v>
      </c>
      <c r="R101" s="51">
        <f t="shared" si="19"/>
        <v>37501.936337760926</v>
      </c>
      <c r="S101" s="51">
        <f t="shared" si="23"/>
        <v>87380.944116035913</v>
      </c>
      <c r="T101" s="13">
        <f t="shared" si="20"/>
        <v>86.065573770491795</v>
      </c>
      <c r="U101" s="58">
        <f t="shared" si="24"/>
        <v>22893.442622950817</v>
      </c>
      <c r="V101" s="58">
        <f t="shared" si="25"/>
        <v>22893.442622950817</v>
      </c>
      <c r="W101" s="13"/>
      <c r="X101" s="13"/>
      <c r="Y101" s="13"/>
      <c r="Z101" s="14">
        <f t="shared" si="21"/>
        <v>38.251366120218592</v>
      </c>
    </row>
    <row r="102" spans="1:26" ht="14.5" x14ac:dyDescent="0.35">
      <c r="A102">
        <v>1203</v>
      </c>
      <c r="B102" t="s">
        <v>154</v>
      </c>
      <c r="C102" t="s">
        <v>1385</v>
      </c>
      <c r="D102" t="s">
        <v>38</v>
      </c>
      <c r="E102" t="s">
        <v>8</v>
      </c>
      <c r="F102" t="s">
        <v>1497</v>
      </c>
      <c r="G102" t="s">
        <v>40</v>
      </c>
      <c r="H102" s="6">
        <v>44795</v>
      </c>
      <c r="I102" s="2">
        <v>45657</v>
      </c>
      <c r="J102">
        <v>303.47000000000003</v>
      </c>
      <c r="K102" s="45">
        <f t="shared" si="13"/>
        <v>1036.7913725490198</v>
      </c>
      <c r="L102" s="3">
        <f t="shared" si="14"/>
        <v>366</v>
      </c>
      <c r="M102" s="3">
        <f t="shared" si="15"/>
        <v>8</v>
      </c>
      <c r="N102" s="3">
        <f t="shared" si="16"/>
        <v>0</v>
      </c>
      <c r="O102" s="3">
        <f t="shared" si="22"/>
        <v>358</v>
      </c>
      <c r="P102" s="51">
        <f t="shared" si="17"/>
        <v>108642.26000000001</v>
      </c>
      <c r="Q102" s="51">
        <f t="shared" si="18"/>
        <v>51019.099384635563</v>
      </c>
      <c r="R102" s="51">
        <f t="shared" si="19"/>
        <v>43762.568400756936</v>
      </c>
      <c r="S102" s="51">
        <f t="shared" si="23"/>
        <v>94781.667785392492</v>
      </c>
      <c r="T102" s="13">
        <f t="shared" si="20"/>
        <v>88.032786885245898</v>
      </c>
      <c r="U102" s="58">
        <f t="shared" si="24"/>
        <v>26715.309836065575</v>
      </c>
      <c r="V102" s="58">
        <f t="shared" si="25"/>
        <v>26715.309836065575</v>
      </c>
      <c r="W102" s="13"/>
      <c r="X102" s="13"/>
      <c r="Y102" s="13"/>
      <c r="Z102" s="14">
        <f t="shared" si="21"/>
        <v>39.125683060109296</v>
      </c>
    </row>
    <row r="103" spans="1:26" ht="14.5" x14ac:dyDescent="0.35">
      <c r="A103">
        <v>1204</v>
      </c>
      <c r="B103" t="s">
        <v>156</v>
      </c>
      <c r="C103" t="s">
        <v>1385</v>
      </c>
      <c r="D103" t="s">
        <v>38</v>
      </c>
      <c r="E103" t="s">
        <v>8</v>
      </c>
      <c r="F103" t="s">
        <v>56</v>
      </c>
      <c r="G103" t="s">
        <v>40</v>
      </c>
      <c r="H103" s="6">
        <v>44809</v>
      </c>
      <c r="I103" s="2">
        <v>45657</v>
      </c>
      <c r="J103">
        <v>303.47000000000003</v>
      </c>
      <c r="K103" s="45">
        <f t="shared" si="13"/>
        <v>978.17215686274506</v>
      </c>
      <c r="L103" s="3">
        <f t="shared" si="14"/>
        <v>366</v>
      </c>
      <c r="M103" s="3">
        <f t="shared" si="15"/>
        <v>7</v>
      </c>
      <c r="N103" s="3">
        <f t="shared" si="16"/>
        <v>0</v>
      </c>
      <c r="O103" s="3">
        <f t="shared" si="22"/>
        <v>359</v>
      </c>
      <c r="P103" s="51">
        <f t="shared" si="17"/>
        <v>108945.73000000001</v>
      </c>
      <c r="Q103" s="51">
        <f t="shared" si="18"/>
        <v>51161.610835430634</v>
      </c>
      <c r="R103" s="51">
        <f t="shared" si="19"/>
        <v>43884.810211932228</v>
      </c>
      <c r="S103" s="51">
        <f t="shared" si="23"/>
        <v>95046.421047362863</v>
      </c>
      <c r="T103" s="13">
        <f t="shared" si="20"/>
        <v>88.278688524590166</v>
      </c>
      <c r="U103" s="58">
        <f t="shared" si="24"/>
        <v>26789.933606557381</v>
      </c>
      <c r="V103" s="58">
        <f t="shared" si="25"/>
        <v>26789.933606557381</v>
      </c>
      <c r="W103" s="13"/>
      <c r="X103" s="13"/>
      <c r="Y103" s="13"/>
      <c r="Z103" s="14">
        <f t="shared" si="21"/>
        <v>39.234972677595636</v>
      </c>
    </row>
    <row r="104" spans="1:26" ht="14.5" x14ac:dyDescent="0.35">
      <c r="A104">
        <v>1205</v>
      </c>
      <c r="B104" t="s">
        <v>158</v>
      </c>
      <c r="C104" t="s">
        <v>1385</v>
      </c>
      <c r="D104" t="s">
        <v>38</v>
      </c>
      <c r="E104" t="s">
        <v>8</v>
      </c>
      <c r="F104" t="s">
        <v>1496</v>
      </c>
      <c r="G104" t="s">
        <v>40</v>
      </c>
      <c r="H104" s="6">
        <v>44879</v>
      </c>
      <c r="I104" s="2">
        <v>45657</v>
      </c>
      <c r="J104">
        <v>303.47000000000003</v>
      </c>
      <c r="K104" s="45">
        <f t="shared" si="13"/>
        <v>1088.4835947712418</v>
      </c>
      <c r="L104" s="3">
        <f t="shared" si="14"/>
        <v>366</v>
      </c>
      <c r="M104" s="3">
        <f t="shared" si="15"/>
        <v>13</v>
      </c>
      <c r="N104" s="3">
        <f t="shared" si="16"/>
        <v>4</v>
      </c>
      <c r="O104" s="3">
        <f t="shared" si="22"/>
        <v>349</v>
      </c>
      <c r="P104" s="51">
        <f t="shared" si="17"/>
        <v>105911.03000000001</v>
      </c>
      <c r="Q104" s="51">
        <f t="shared" si="18"/>
        <v>49736.496327479916</v>
      </c>
      <c r="R104" s="51">
        <f t="shared" si="19"/>
        <v>42662.392100179248</v>
      </c>
      <c r="S104" s="51">
        <f t="shared" si="23"/>
        <v>92398.888427659171</v>
      </c>
      <c r="T104" s="13">
        <f t="shared" si="20"/>
        <v>85.819672131147541</v>
      </c>
      <c r="U104" s="58">
        <f t="shared" si="24"/>
        <v>26043.695901639348</v>
      </c>
      <c r="V104" s="58">
        <f t="shared" si="25"/>
        <v>26043.695901639348</v>
      </c>
      <c r="W104" s="13"/>
      <c r="X104" s="13"/>
      <c r="Y104" s="13"/>
      <c r="Z104" s="14">
        <f t="shared" si="21"/>
        <v>38.142076502732237</v>
      </c>
    </row>
    <row r="105" spans="1:26" ht="14.5" x14ac:dyDescent="0.35">
      <c r="A105">
        <v>1207</v>
      </c>
      <c r="B105" t="s">
        <v>160</v>
      </c>
      <c r="C105" t="s">
        <v>1385</v>
      </c>
      <c r="D105" t="s">
        <v>38</v>
      </c>
      <c r="E105" t="s">
        <v>8</v>
      </c>
      <c r="F105" t="s">
        <v>39</v>
      </c>
      <c r="G105" t="s">
        <v>40</v>
      </c>
      <c r="H105" s="6">
        <v>44907</v>
      </c>
      <c r="I105" s="2">
        <v>45657</v>
      </c>
      <c r="J105">
        <v>303.47000000000003</v>
      </c>
      <c r="K105" s="45">
        <f t="shared" si="13"/>
        <v>1013.9729411764707</v>
      </c>
      <c r="L105" s="3">
        <f t="shared" si="14"/>
        <v>366</v>
      </c>
      <c r="M105" s="3">
        <f t="shared" si="15"/>
        <v>8</v>
      </c>
      <c r="N105" s="3">
        <f t="shared" si="16"/>
        <v>0</v>
      </c>
      <c r="O105" s="3">
        <f t="shared" si="22"/>
        <v>358</v>
      </c>
      <c r="P105" s="51">
        <f t="shared" si="17"/>
        <v>108642.26000000001</v>
      </c>
      <c r="Q105" s="51">
        <f t="shared" si="18"/>
        <v>51019.099384635563</v>
      </c>
      <c r="R105" s="51">
        <f t="shared" si="19"/>
        <v>43762.568400756936</v>
      </c>
      <c r="S105" s="51">
        <f t="shared" si="23"/>
        <v>94781.667785392492</v>
      </c>
      <c r="T105" s="13">
        <f t="shared" si="20"/>
        <v>88.032786885245898</v>
      </c>
      <c r="U105" s="58">
        <f t="shared" si="24"/>
        <v>26715.309836065575</v>
      </c>
      <c r="V105" s="58">
        <f t="shared" si="25"/>
        <v>26715.309836065575</v>
      </c>
      <c r="W105" s="13"/>
      <c r="X105" s="13"/>
      <c r="Y105" s="13"/>
      <c r="Z105" s="14">
        <f t="shared" si="21"/>
        <v>39.125683060109296</v>
      </c>
    </row>
    <row r="106" spans="1:26" ht="14.5" x14ac:dyDescent="0.35">
      <c r="A106">
        <v>1208</v>
      </c>
      <c r="B106" t="s">
        <v>162</v>
      </c>
      <c r="C106" t="s">
        <v>1385</v>
      </c>
      <c r="D106" t="s">
        <v>38</v>
      </c>
      <c r="E106" t="s">
        <v>8</v>
      </c>
      <c r="F106" t="s">
        <v>56</v>
      </c>
      <c r="G106" t="s">
        <v>40</v>
      </c>
      <c r="H106" s="6">
        <v>44970</v>
      </c>
      <c r="I106" s="2">
        <v>45657</v>
      </c>
      <c r="J106">
        <v>303.47000000000003</v>
      </c>
      <c r="K106" s="45">
        <f t="shared" si="13"/>
        <v>920.24418300653588</v>
      </c>
      <c r="L106" s="3">
        <f t="shared" si="14"/>
        <v>366</v>
      </c>
      <c r="M106" s="3">
        <f t="shared" si="15"/>
        <v>7</v>
      </c>
      <c r="N106" s="3">
        <f t="shared" si="16"/>
        <v>8</v>
      </c>
      <c r="O106" s="3">
        <f t="shared" si="22"/>
        <v>351</v>
      </c>
      <c r="P106" s="51">
        <f t="shared" si="17"/>
        <v>106517.97000000002</v>
      </c>
      <c r="Q106" s="51">
        <f t="shared" si="18"/>
        <v>50021.519229070058</v>
      </c>
      <c r="R106" s="51">
        <f t="shared" si="19"/>
        <v>42906.875722529847</v>
      </c>
      <c r="S106" s="51">
        <f t="shared" si="23"/>
        <v>92928.394951599912</v>
      </c>
      <c r="T106" s="13">
        <f t="shared" si="20"/>
        <v>86.311475409836063</v>
      </c>
      <c r="U106" s="58">
        <f t="shared" si="24"/>
        <v>26192.943442622953</v>
      </c>
      <c r="V106" s="58">
        <f t="shared" si="25"/>
        <v>26192.943442622953</v>
      </c>
      <c r="W106" s="13"/>
      <c r="X106" s="13"/>
      <c r="Y106" s="13"/>
      <c r="Z106" s="14">
        <f t="shared" si="21"/>
        <v>38.360655737704917</v>
      </c>
    </row>
    <row r="107" spans="1:26" ht="14.5" x14ac:dyDescent="0.35">
      <c r="A107">
        <v>1209</v>
      </c>
      <c r="B107" t="s">
        <v>164</v>
      </c>
      <c r="C107" t="s">
        <v>1385</v>
      </c>
      <c r="D107" t="s">
        <v>38</v>
      </c>
      <c r="E107" t="s">
        <v>8</v>
      </c>
      <c r="F107" t="s">
        <v>39</v>
      </c>
      <c r="G107" t="s">
        <v>40</v>
      </c>
      <c r="H107" s="6">
        <v>44970</v>
      </c>
      <c r="I107" s="2">
        <v>45657</v>
      </c>
      <c r="J107">
        <v>303.47000000000003</v>
      </c>
      <c r="K107" s="45">
        <f t="shared" si="13"/>
        <v>1000.4322222222222</v>
      </c>
      <c r="L107" s="3">
        <f t="shared" si="14"/>
        <v>366</v>
      </c>
      <c r="M107" s="3">
        <f t="shared" si="15"/>
        <v>7</v>
      </c>
      <c r="N107" s="3">
        <f t="shared" si="16"/>
        <v>0</v>
      </c>
      <c r="O107" s="3">
        <f t="shared" si="22"/>
        <v>359</v>
      </c>
      <c r="P107" s="51">
        <f t="shared" si="17"/>
        <v>108945.73000000001</v>
      </c>
      <c r="Q107" s="51">
        <f t="shared" si="18"/>
        <v>51161.610835430634</v>
      </c>
      <c r="R107" s="51">
        <f t="shared" si="19"/>
        <v>43884.810211932228</v>
      </c>
      <c r="S107" s="51">
        <f t="shared" si="23"/>
        <v>95046.421047362863</v>
      </c>
      <c r="T107" s="13">
        <f t="shared" si="20"/>
        <v>88.278688524590166</v>
      </c>
      <c r="U107" s="58">
        <f t="shared" si="24"/>
        <v>26789.933606557381</v>
      </c>
      <c r="V107" s="58">
        <f t="shared" si="25"/>
        <v>26789.933606557381</v>
      </c>
      <c r="W107" s="13"/>
      <c r="X107" s="13"/>
      <c r="Y107" s="13"/>
      <c r="Z107" s="14">
        <f t="shared" si="21"/>
        <v>39.234972677595636</v>
      </c>
    </row>
    <row r="108" spans="1:26" ht="14.5" x14ac:dyDescent="0.35">
      <c r="A108">
        <v>1210</v>
      </c>
      <c r="B108" t="s">
        <v>165</v>
      </c>
      <c r="C108" t="s">
        <v>1385</v>
      </c>
      <c r="D108" t="s">
        <v>38</v>
      </c>
      <c r="E108" t="s">
        <v>8</v>
      </c>
      <c r="F108" t="s">
        <v>56</v>
      </c>
      <c r="G108" t="s">
        <v>40</v>
      </c>
      <c r="H108" s="6">
        <v>44977</v>
      </c>
      <c r="I108" s="2">
        <v>45657</v>
      </c>
      <c r="J108">
        <v>303.47000000000003</v>
      </c>
      <c r="K108" s="45">
        <f t="shared" si="13"/>
        <v>910.74483660130727</v>
      </c>
      <c r="L108" s="3">
        <f t="shared" si="14"/>
        <v>366</v>
      </c>
      <c r="M108" s="3">
        <f t="shared" si="15"/>
        <v>19</v>
      </c>
      <c r="N108" s="3">
        <f t="shared" si="16"/>
        <v>1</v>
      </c>
      <c r="O108" s="3">
        <f t="shared" si="22"/>
        <v>346</v>
      </c>
      <c r="P108" s="51">
        <f t="shared" si="17"/>
        <v>105000.62000000001</v>
      </c>
      <c r="Q108" s="51">
        <f t="shared" si="18"/>
        <v>49308.961975094702</v>
      </c>
      <c r="R108" s="51">
        <f t="shared" si="19"/>
        <v>42295.666666653349</v>
      </c>
      <c r="S108" s="51">
        <f t="shared" si="23"/>
        <v>91604.628641748044</v>
      </c>
      <c r="T108" s="13">
        <f t="shared" si="20"/>
        <v>85.081967213114751</v>
      </c>
      <c r="U108" s="58">
        <f t="shared" si="24"/>
        <v>25819.824590163935</v>
      </c>
      <c r="V108" s="58">
        <f t="shared" si="25"/>
        <v>25819.824590163935</v>
      </c>
      <c r="W108" s="13"/>
      <c r="X108" s="13"/>
      <c r="Y108" s="13"/>
      <c r="Z108" s="14">
        <f t="shared" si="21"/>
        <v>37.814207650273232</v>
      </c>
    </row>
    <row r="109" spans="1:26" ht="14.5" x14ac:dyDescent="0.35">
      <c r="A109">
        <v>1211</v>
      </c>
      <c r="B109" t="s">
        <v>167</v>
      </c>
      <c r="C109" t="s">
        <v>1385</v>
      </c>
      <c r="D109" t="s">
        <v>38</v>
      </c>
      <c r="E109" t="s">
        <v>8</v>
      </c>
      <c r="F109" t="s">
        <v>56</v>
      </c>
      <c r="G109" t="s">
        <v>40</v>
      </c>
      <c r="H109" s="6">
        <v>44991</v>
      </c>
      <c r="I109" s="2">
        <v>45657</v>
      </c>
      <c r="J109">
        <v>303.47000000000003</v>
      </c>
      <c r="K109" s="45">
        <f t="shared" si="13"/>
        <v>1003.4173856209152</v>
      </c>
      <c r="L109" s="3">
        <f t="shared" si="14"/>
        <v>366</v>
      </c>
      <c r="M109" s="3">
        <f t="shared" si="15"/>
        <v>2</v>
      </c>
      <c r="N109" s="3">
        <f t="shared" si="16"/>
        <v>0</v>
      </c>
      <c r="O109" s="3">
        <f t="shared" si="22"/>
        <v>364</v>
      </c>
      <c r="P109" s="51">
        <f t="shared" si="17"/>
        <v>110463.08000000002</v>
      </c>
      <c r="Q109" s="51">
        <f t="shared" si="18"/>
        <v>51874.16808940599</v>
      </c>
      <c r="R109" s="51">
        <f t="shared" si="19"/>
        <v>44496.019267808726</v>
      </c>
      <c r="S109" s="51">
        <f t="shared" si="23"/>
        <v>96370.187357214716</v>
      </c>
      <c r="T109" s="13">
        <f t="shared" si="20"/>
        <v>89.508196721311478</v>
      </c>
      <c r="U109" s="58">
        <f t="shared" si="24"/>
        <v>27163.052459016395</v>
      </c>
      <c r="V109" s="58">
        <f t="shared" si="25"/>
        <v>27163.052459016395</v>
      </c>
      <c r="W109" s="13"/>
      <c r="X109" s="13"/>
      <c r="Y109" s="13"/>
      <c r="Z109" s="14">
        <f t="shared" si="21"/>
        <v>39.781420765027335</v>
      </c>
    </row>
    <row r="110" spans="1:26" s="4" customFormat="1" ht="14.5" x14ac:dyDescent="0.35">
      <c r="A110">
        <v>1212</v>
      </c>
      <c r="B110" t="s">
        <v>169</v>
      </c>
      <c r="C110" t="s">
        <v>1385</v>
      </c>
      <c r="D110" t="s">
        <v>38</v>
      </c>
      <c r="E110" t="s">
        <v>8</v>
      </c>
      <c r="F110" t="s">
        <v>1498</v>
      </c>
      <c r="G110" t="s">
        <v>40</v>
      </c>
      <c r="H110" s="6">
        <v>45006</v>
      </c>
      <c r="I110" s="2">
        <v>45657</v>
      </c>
      <c r="J110">
        <v>303.47000000000003</v>
      </c>
      <c r="K110" s="45">
        <f t="shared" si="13"/>
        <v>1011.6134640522879</v>
      </c>
      <c r="L110" s="3">
        <f t="shared" si="14"/>
        <v>366</v>
      </c>
      <c r="M110" s="3">
        <f t="shared" si="15"/>
        <v>15</v>
      </c>
      <c r="N110" s="3">
        <f t="shared" si="16"/>
        <v>15</v>
      </c>
      <c r="O110" s="3">
        <f t="shared" si="22"/>
        <v>336</v>
      </c>
      <c r="P110" s="51">
        <f t="shared" si="17"/>
        <v>101965.92000000001</v>
      </c>
      <c r="Q110" s="51">
        <f t="shared" si="18"/>
        <v>47883.847467143991</v>
      </c>
      <c r="R110" s="51">
        <f t="shared" si="19"/>
        <v>41073.248554900361</v>
      </c>
      <c r="S110" s="51">
        <f t="shared" si="23"/>
        <v>88957.096022044352</v>
      </c>
      <c r="T110" s="13">
        <f t="shared" si="20"/>
        <v>82.622950819672127</v>
      </c>
      <c r="U110" s="58">
        <f t="shared" si="24"/>
        <v>25073.586885245903</v>
      </c>
      <c r="V110" s="58">
        <f t="shared" si="25"/>
        <v>25073.586885245903</v>
      </c>
      <c r="W110" s="13"/>
      <c r="X110" s="13"/>
      <c r="Y110" s="13"/>
      <c r="Z110" s="14">
        <f t="shared" si="21"/>
        <v>36.721311475409848</v>
      </c>
    </row>
    <row r="111" spans="1:26" ht="14.5" x14ac:dyDescent="0.35">
      <c r="A111">
        <v>1213</v>
      </c>
      <c r="B111" t="s">
        <v>171</v>
      </c>
      <c r="C111" t="s">
        <v>1488</v>
      </c>
      <c r="D111" t="s">
        <v>38</v>
      </c>
      <c r="E111" t="s">
        <v>8</v>
      </c>
      <c r="F111" t="s">
        <v>45</v>
      </c>
      <c r="G111" t="s">
        <v>40</v>
      </c>
      <c r="H111" s="6">
        <v>45040</v>
      </c>
      <c r="I111" s="2">
        <v>45657</v>
      </c>
      <c r="J111">
        <v>285.95</v>
      </c>
      <c r="K111" s="45">
        <f t="shared" si="13"/>
        <v>285.95</v>
      </c>
      <c r="L111" s="3">
        <f t="shared" si="14"/>
        <v>366</v>
      </c>
      <c r="M111" s="3">
        <f t="shared" si="15"/>
        <v>9</v>
      </c>
      <c r="N111" s="3">
        <f t="shared" si="16"/>
        <v>0</v>
      </c>
      <c r="O111" s="3">
        <f t="shared" si="22"/>
        <v>357</v>
      </c>
      <c r="P111" s="51">
        <f t="shared" si="17"/>
        <v>102084.15</v>
      </c>
      <c r="Q111" s="51">
        <f t="shared" si="18"/>
        <v>50876.587933840492</v>
      </c>
      <c r="R111" s="51">
        <f t="shared" si="19"/>
        <v>41120.873194354848</v>
      </c>
      <c r="S111" s="51">
        <f t="shared" si="23"/>
        <v>91997.46112819534</v>
      </c>
      <c r="T111" s="13">
        <f t="shared" si="20"/>
        <v>87.786885245901644</v>
      </c>
      <c r="U111" s="58">
        <f t="shared" si="24"/>
        <v>25102.659836065573</v>
      </c>
      <c r="V111" s="58">
        <f t="shared" si="25"/>
        <v>25102.659836065573</v>
      </c>
      <c r="W111" s="13"/>
      <c r="X111" s="13"/>
      <c r="Y111" s="13"/>
      <c r="Z111" s="14">
        <f t="shared" si="21"/>
        <v>39.016393442622942</v>
      </c>
    </row>
    <row r="112" spans="1:26" ht="14.5" x14ac:dyDescent="0.35">
      <c r="A112">
        <v>1215</v>
      </c>
      <c r="B112" t="s">
        <v>173</v>
      </c>
      <c r="C112" t="s">
        <v>1385</v>
      </c>
      <c r="D112" t="s">
        <v>38</v>
      </c>
      <c r="E112" t="s">
        <v>8</v>
      </c>
      <c r="F112" t="s">
        <v>45</v>
      </c>
      <c r="G112" t="s">
        <v>40</v>
      </c>
      <c r="H112" s="6">
        <v>45061</v>
      </c>
      <c r="I112" s="2">
        <v>45657</v>
      </c>
      <c r="J112">
        <v>303.47000000000003</v>
      </c>
      <c r="K112" s="45">
        <f t="shared" si="13"/>
        <v>1092.3359477124184</v>
      </c>
      <c r="L112" s="3">
        <f t="shared" si="14"/>
        <v>366</v>
      </c>
      <c r="M112" s="3">
        <f t="shared" si="15"/>
        <v>4</v>
      </c>
      <c r="N112" s="3">
        <f t="shared" si="16"/>
        <v>0</v>
      </c>
      <c r="O112" s="3">
        <f t="shared" si="22"/>
        <v>362</v>
      </c>
      <c r="P112" s="51">
        <f t="shared" si="17"/>
        <v>109856.14000000001</v>
      </c>
      <c r="Q112" s="51">
        <f t="shared" si="18"/>
        <v>51589.145187815848</v>
      </c>
      <c r="R112" s="51">
        <f t="shared" si="19"/>
        <v>44251.535645458127</v>
      </c>
      <c r="S112" s="51">
        <f t="shared" si="23"/>
        <v>95840.680833273975</v>
      </c>
      <c r="T112" s="13">
        <f t="shared" si="20"/>
        <v>89.016393442622956</v>
      </c>
      <c r="U112" s="58">
        <f t="shared" si="24"/>
        <v>27013.804918032791</v>
      </c>
      <c r="V112" s="58">
        <f t="shared" si="25"/>
        <v>27013.804918032791</v>
      </c>
      <c r="W112" s="13"/>
      <c r="X112" s="13"/>
      <c r="Y112" s="13"/>
      <c r="Z112" s="14">
        <f t="shared" si="21"/>
        <v>39.562841530054641</v>
      </c>
    </row>
    <row r="113" spans="1:26" ht="14.5" x14ac:dyDescent="0.35">
      <c r="A113">
        <v>1216</v>
      </c>
      <c r="B113" t="s">
        <v>175</v>
      </c>
      <c r="C113" t="s">
        <v>1488</v>
      </c>
      <c r="D113" t="s">
        <v>38</v>
      </c>
      <c r="E113" t="s">
        <v>8</v>
      </c>
      <c r="F113" t="s">
        <v>64</v>
      </c>
      <c r="G113" t="s">
        <v>40</v>
      </c>
      <c r="H113" s="6">
        <v>45068</v>
      </c>
      <c r="I113" s="2">
        <v>45657</v>
      </c>
      <c r="J113">
        <v>266</v>
      </c>
      <c r="K113" s="45">
        <f t="shared" si="13"/>
        <v>266</v>
      </c>
      <c r="L113" s="3">
        <f t="shared" si="14"/>
        <v>366</v>
      </c>
      <c r="M113" s="3">
        <f t="shared" si="15"/>
        <v>2</v>
      </c>
      <c r="N113" s="3">
        <f t="shared" si="16"/>
        <v>0</v>
      </c>
      <c r="O113" s="3">
        <f t="shared" si="22"/>
        <v>364</v>
      </c>
      <c r="P113" s="51">
        <f t="shared" si="17"/>
        <v>96824</v>
      </c>
      <c r="Q113" s="51">
        <f t="shared" si="18"/>
        <v>51874.16808940599</v>
      </c>
      <c r="R113" s="51">
        <f t="shared" si="19"/>
        <v>39002.013791271362</v>
      </c>
      <c r="S113" s="51">
        <f t="shared" si="23"/>
        <v>90876.181880677352</v>
      </c>
      <c r="T113" s="13">
        <f t="shared" si="20"/>
        <v>89.508196721311478</v>
      </c>
      <c r="U113" s="58">
        <f t="shared" si="24"/>
        <v>23809.180327868853</v>
      </c>
      <c r="V113" s="58">
        <f t="shared" si="25"/>
        <v>23809.180327868853</v>
      </c>
      <c r="W113" s="13"/>
      <c r="X113" s="13"/>
      <c r="Y113" s="13"/>
      <c r="Z113" s="14">
        <f t="shared" si="21"/>
        <v>39.781420765027335</v>
      </c>
    </row>
    <row r="114" spans="1:26" ht="14.5" x14ac:dyDescent="0.35">
      <c r="A114">
        <v>1217</v>
      </c>
      <c r="B114" t="s">
        <v>177</v>
      </c>
      <c r="C114" t="s">
        <v>1488</v>
      </c>
      <c r="D114" t="s">
        <v>38</v>
      </c>
      <c r="E114" t="s">
        <v>8</v>
      </c>
      <c r="F114" t="s">
        <v>56</v>
      </c>
      <c r="G114" t="s">
        <v>40</v>
      </c>
      <c r="H114" s="6">
        <v>45096</v>
      </c>
      <c r="I114" s="2">
        <v>45657</v>
      </c>
      <c r="J114">
        <v>285.95</v>
      </c>
      <c r="K114" s="45">
        <f t="shared" si="13"/>
        <v>285.95</v>
      </c>
      <c r="L114" s="3">
        <f t="shared" si="14"/>
        <v>366</v>
      </c>
      <c r="M114" s="3">
        <f t="shared" si="15"/>
        <v>9</v>
      </c>
      <c r="N114" s="3">
        <f t="shared" si="16"/>
        <v>14</v>
      </c>
      <c r="O114" s="3">
        <f t="shared" si="22"/>
        <v>343</v>
      </c>
      <c r="P114" s="51">
        <f t="shared" si="17"/>
        <v>98080.849999999991</v>
      </c>
      <c r="Q114" s="51">
        <f t="shared" si="18"/>
        <v>48881.427622709489</v>
      </c>
      <c r="R114" s="51">
        <f t="shared" si="19"/>
        <v>39508.289931831132</v>
      </c>
      <c r="S114" s="51">
        <f t="shared" si="23"/>
        <v>88389.717554540621</v>
      </c>
      <c r="T114" s="13">
        <f t="shared" si="20"/>
        <v>84.344262295081961</v>
      </c>
      <c r="U114" s="58">
        <f t="shared" si="24"/>
        <v>24118.241803278685</v>
      </c>
      <c r="V114" s="58">
        <f t="shared" si="25"/>
        <v>24118.241803278685</v>
      </c>
      <c r="W114" s="13"/>
      <c r="X114" s="13"/>
      <c r="Y114" s="13"/>
      <c r="Z114" s="14">
        <f t="shared" si="21"/>
        <v>37.486338797814213</v>
      </c>
    </row>
    <row r="115" spans="1:26" ht="14.5" x14ac:dyDescent="0.35">
      <c r="A115">
        <v>1218</v>
      </c>
      <c r="B115" t="s">
        <v>179</v>
      </c>
      <c r="C115" t="s">
        <v>1385</v>
      </c>
      <c r="D115" t="s">
        <v>38</v>
      </c>
      <c r="E115" t="s">
        <v>8</v>
      </c>
      <c r="F115" t="s">
        <v>56</v>
      </c>
      <c r="G115" t="s">
        <v>40</v>
      </c>
      <c r="H115" s="6">
        <v>45110</v>
      </c>
      <c r="I115" s="2">
        <v>45657</v>
      </c>
      <c r="J115">
        <v>303.47000000000003</v>
      </c>
      <c r="K115" s="45">
        <f t="shared" si="13"/>
        <v>984.0997385620916</v>
      </c>
      <c r="L115" s="3">
        <f t="shared" si="14"/>
        <v>366</v>
      </c>
      <c r="M115" s="3">
        <f t="shared" si="15"/>
        <v>5</v>
      </c>
      <c r="N115" s="3">
        <f t="shared" si="16"/>
        <v>4</v>
      </c>
      <c r="O115" s="3">
        <f t="shared" si="22"/>
        <v>357</v>
      </c>
      <c r="P115" s="51">
        <f t="shared" si="17"/>
        <v>108338.79000000001</v>
      </c>
      <c r="Q115" s="51">
        <f t="shared" si="18"/>
        <v>50876.587933840492</v>
      </c>
      <c r="R115" s="51">
        <f t="shared" si="19"/>
        <v>43640.326589581637</v>
      </c>
      <c r="S115" s="51">
        <f t="shared" si="23"/>
        <v>94516.914523422136</v>
      </c>
      <c r="T115" s="13">
        <f t="shared" si="20"/>
        <v>87.786885245901644</v>
      </c>
      <c r="U115" s="58">
        <f t="shared" si="24"/>
        <v>26640.686065573773</v>
      </c>
      <c r="V115" s="58">
        <f t="shared" si="25"/>
        <v>26640.686065573773</v>
      </c>
      <c r="W115" s="13"/>
      <c r="X115" s="13"/>
      <c r="Y115" s="13"/>
      <c r="Z115" s="14">
        <f t="shared" si="21"/>
        <v>39.016393442622942</v>
      </c>
    </row>
    <row r="116" spans="1:26" s="4" customFormat="1" ht="14.5" x14ac:dyDescent="0.35">
      <c r="A116">
        <v>1219</v>
      </c>
      <c r="B116" t="s">
        <v>181</v>
      </c>
      <c r="C116" t="s">
        <v>1385</v>
      </c>
      <c r="D116" t="s">
        <v>38</v>
      </c>
      <c r="E116" t="s">
        <v>8</v>
      </c>
      <c r="F116" t="s">
        <v>56</v>
      </c>
      <c r="G116" t="s">
        <v>40</v>
      </c>
      <c r="H116" s="6">
        <v>45110</v>
      </c>
      <c r="I116" s="2">
        <v>45657</v>
      </c>
      <c r="J116">
        <v>303.47000000000003</v>
      </c>
      <c r="K116" s="45">
        <f t="shared" si="13"/>
        <v>879.25117647058823</v>
      </c>
      <c r="L116" s="3">
        <f t="shared" si="14"/>
        <v>366</v>
      </c>
      <c r="M116" s="3">
        <f t="shared" si="15"/>
        <v>14</v>
      </c>
      <c r="N116" s="3">
        <f t="shared" si="16"/>
        <v>4</v>
      </c>
      <c r="O116" s="3">
        <f t="shared" si="22"/>
        <v>348</v>
      </c>
      <c r="P116" s="51">
        <f t="shared" si="17"/>
        <v>105607.56000000001</v>
      </c>
      <c r="Q116" s="51">
        <f t="shared" si="18"/>
        <v>49593.984876684844</v>
      </c>
      <c r="R116" s="51">
        <f t="shared" si="19"/>
        <v>42540.150289003948</v>
      </c>
      <c r="S116" s="51">
        <f t="shared" si="23"/>
        <v>92134.135165688785</v>
      </c>
      <c r="T116" s="13">
        <f t="shared" si="20"/>
        <v>85.573770491803273</v>
      </c>
      <c r="U116" s="58">
        <f t="shared" si="24"/>
        <v>25969.072131147543</v>
      </c>
      <c r="V116" s="58">
        <f t="shared" si="25"/>
        <v>25969.072131147543</v>
      </c>
      <c r="W116" s="13"/>
      <c r="X116" s="13"/>
      <c r="Y116" s="13"/>
      <c r="Z116" s="14">
        <f t="shared" si="21"/>
        <v>38.032786885245912</v>
      </c>
    </row>
    <row r="117" spans="1:26" s="4" customFormat="1" ht="14.5" x14ac:dyDescent="0.35">
      <c r="A117">
        <v>1220</v>
      </c>
      <c r="B117" t="s">
        <v>182</v>
      </c>
      <c r="C117" t="s">
        <v>1488</v>
      </c>
      <c r="D117" t="s">
        <v>38</v>
      </c>
      <c r="E117" t="s">
        <v>8</v>
      </c>
      <c r="F117" t="s">
        <v>56</v>
      </c>
      <c r="G117" t="s">
        <v>40</v>
      </c>
      <c r="H117" s="6">
        <v>45110</v>
      </c>
      <c r="I117" s="2">
        <v>45657</v>
      </c>
      <c r="J117">
        <v>303.47000000000003</v>
      </c>
      <c r="K117" s="45">
        <f t="shared" si="13"/>
        <v>303.47000000000003</v>
      </c>
      <c r="L117" s="3">
        <f t="shared" si="14"/>
        <v>366</v>
      </c>
      <c r="M117" s="3">
        <f t="shared" si="15"/>
        <v>10</v>
      </c>
      <c r="N117" s="3">
        <f t="shared" si="16"/>
        <v>15</v>
      </c>
      <c r="O117" s="3">
        <f t="shared" si="22"/>
        <v>341</v>
      </c>
      <c r="P117" s="51">
        <f t="shared" si="17"/>
        <v>103483.27</v>
      </c>
      <c r="Q117" s="51">
        <f t="shared" si="18"/>
        <v>48596.404721119347</v>
      </c>
      <c r="R117" s="51">
        <f t="shared" si="19"/>
        <v>41684.457610776852</v>
      </c>
      <c r="S117" s="51">
        <f t="shared" si="23"/>
        <v>90280.862331896205</v>
      </c>
      <c r="T117" s="13">
        <f t="shared" si="20"/>
        <v>83.852459016393439</v>
      </c>
      <c r="U117" s="58">
        <f t="shared" si="24"/>
        <v>25446.70573770492</v>
      </c>
      <c r="V117" s="58">
        <f t="shared" si="25"/>
        <v>25446.70573770492</v>
      </c>
      <c r="W117" s="13"/>
      <c r="X117" s="13"/>
      <c r="Y117" s="13"/>
      <c r="Z117" s="14">
        <f t="shared" si="21"/>
        <v>37.267759562841533</v>
      </c>
    </row>
    <row r="118" spans="1:26" ht="14.5" x14ac:dyDescent="0.35">
      <c r="A118">
        <v>1222</v>
      </c>
      <c r="B118" t="s">
        <v>183</v>
      </c>
      <c r="C118" t="s">
        <v>1385</v>
      </c>
      <c r="D118" t="s">
        <v>38</v>
      </c>
      <c r="E118" t="s">
        <v>8</v>
      </c>
      <c r="F118" t="s">
        <v>39</v>
      </c>
      <c r="G118" t="s">
        <v>40</v>
      </c>
      <c r="H118" s="6">
        <v>45194</v>
      </c>
      <c r="I118" s="2">
        <v>45657</v>
      </c>
      <c r="J118">
        <v>303.47000000000003</v>
      </c>
      <c r="K118" s="45">
        <f t="shared" si="13"/>
        <v>1061.1781045751632</v>
      </c>
      <c r="L118" s="3">
        <f t="shared" si="14"/>
        <v>366</v>
      </c>
      <c r="M118" s="3">
        <f t="shared" si="15"/>
        <v>7</v>
      </c>
      <c r="N118" s="3">
        <f t="shared" si="16"/>
        <v>0</v>
      </c>
      <c r="O118" s="3">
        <f t="shared" si="22"/>
        <v>359</v>
      </c>
      <c r="P118" s="51">
        <f t="shared" si="17"/>
        <v>108945.73000000001</v>
      </c>
      <c r="Q118" s="51">
        <f t="shared" si="18"/>
        <v>51161.610835430634</v>
      </c>
      <c r="R118" s="51">
        <f t="shared" si="19"/>
        <v>43884.810211932228</v>
      </c>
      <c r="S118" s="51">
        <f t="shared" si="23"/>
        <v>95046.421047362863</v>
      </c>
      <c r="T118" s="13">
        <f t="shared" si="20"/>
        <v>88.278688524590166</v>
      </c>
      <c r="U118" s="58">
        <f t="shared" si="24"/>
        <v>26789.933606557381</v>
      </c>
      <c r="V118" s="58">
        <f t="shared" si="25"/>
        <v>26789.933606557381</v>
      </c>
      <c r="W118" s="13"/>
      <c r="X118" s="13"/>
      <c r="Y118" s="13"/>
      <c r="Z118" s="14">
        <f t="shared" si="21"/>
        <v>39.234972677595636</v>
      </c>
    </row>
    <row r="119" spans="1:26" ht="14.5" x14ac:dyDescent="0.35">
      <c r="A119">
        <v>1223</v>
      </c>
      <c r="B119" t="s">
        <v>185</v>
      </c>
      <c r="C119" t="s">
        <v>1488</v>
      </c>
      <c r="D119" t="s">
        <v>38</v>
      </c>
      <c r="E119" t="s">
        <v>8</v>
      </c>
      <c r="F119" t="s">
        <v>43</v>
      </c>
      <c r="G119" t="s">
        <v>40</v>
      </c>
      <c r="H119" s="6">
        <v>45194</v>
      </c>
      <c r="I119" s="2">
        <v>45657</v>
      </c>
      <c r="J119">
        <v>266</v>
      </c>
      <c r="K119" s="45">
        <f t="shared" si="13"/>
        <v>266</v>
      </c>
      <c r="L119" s="3">
        <f t="shared" si="14"/>
        <v>366</v>
      </c>
      <c r="M119" s="3">
        <f t="shared" si="15"/>
        <v>2</v>
      </c>
      <c r="N119" s="3">
        <f t="shared" si="16"/>
        <v>0</v>
      </c>
      <c r="O119" s="3">
        <f t="shared" si="22"/>
        <v>364</v>
      </c>
      <c r="P119" s="51">
        <f t="shared" si="17"/>
        <v>96824</v>
      </c>
      <c r="Q119" s="51">
        <f t="shared" si="18"/>
        <v>51874.16808940599</v>
      </c>
      <c r="R119" s="51">
        <f t="shared" si="19"/>
        <v>39002.013791271362</v>
      </c>
      <c r="S119" s="51">
        <f t="shared" si="23"/>
        <v>90876.181880677352</v>
      </c>
      <c r="T119" s="13">
        <f t="shared" si="20"/>
        <v>89.508196721311478</v>
      </c>
      <c r="U119" s="58">
        <f t="shared" si="24"/>
        <v>23809.180327868853</v>
      </c>
      <c r="V119" s="58">
        <f t="shared" si="25"/>
        <v>23809.180327868853</v>
      </c>
      <c r="W119" s="13"/>
      <c r="X119" s="13"/>
      <c r="Y119" s="13"/>
      <c r="Z119" s="14">
        <f t="shared" si="21"/>
        <v>39.781420765027335</v>
      </c>
    </row>
    <row r="120" spans="1:26" ht="14.5" x14ac:dyDescent="0.35">
      <c r="A120">
        <v>1224</v>
      </c>
      <c r="B120" t="s">
        <v>186</v>
      </c>
      <c r="C120" t="s">
        <v>1488</v>
      </c>
      <c r="D120" t="s">
        <v>38</v>
      </c>
      <c r="E120" t="s">
        <v>8</v>
      </c>
      <c r="F120" t="s">
        <v>43</v>
      </c>
      <c r="G120" t="s">
        <v>40</v>
      </c>
      <c r="H120" s="6">
        <v>45257</v>
      </c>
      <c r="I120" s="2">
        <v>45657</v>
      </c>
      <c r="J120">
        <v>266</v>
      </c>
      <c r="K120" s="45">
        <f t="shared" si="13"/>
        <v>266</v>
      </c>
      <c r="L120" s="3">
        <f t="shared" si="14"/>
        <v>366</v>
      </c>
      <c r="M120" s="3">
        <f t="shared" si="15"/>
        <v>1</v>
      </c>
      <c r="N120" s="3">
        <f t="shared" si="16"/>
        <v>14</v>
      </c>
      <c r="O120" s="3">
        <f t="shared" si="22"/>
        <v>351</v>
      </c>
      <c r="P120" s="51">
        <f t="shared" si="17"/>
        <v>93366</v>
      </c>
      <c r="Q120" s="51">
        <f t="shared" si="18"/>
        <v>50021.519229070058</v>
      </c>
      <c r="R120" s="51">
        <f t="shared" si="19"/>
        <v>37609.084727297384</v>
      </c>
      <c r="S120" s="51">
        <f t="shared" si="23"/>
        <v>87630.603956367442</v>
      </c>
      <c r="T120" s="13">
        <f t="shared" si="20"/>
        <v>86.311475409836063</v>
      </c>
      <c r="U120" s="58">
        <f t="shared" si="24"/>
        <v>22958.852459016394</v>
      </c>
      <c r="V120" s="58">
        <f t="shared" si="25"/>
        <v>22958.852459016394</v>
      </c>
      <c r="W120" s="13"/>
      <c r="X120" s="13"/>
      <c r="Y120" s="13"/>
      <c r="Z120" s="14">
        <f t="shared" si="21"/>
        <v>38.360655737704917</v>
      </c>
    </row>
    <row r="121" spans="1:26" ht="14.5" x14ac:dyDescent="0.35">
      <c r="A121">
        <v>1225</v>
      </c>
      <c r="B121" t="s">
        <v>1390</v>
      </c>
      <c r="C121" t="s">
        <v>1385</v>
      </c>
      <c r="D121" t="s">
        <v>38</v>
      </c>
      <c r="E121" t="s">
        <v>8</v>
      </c>
      <c r="F121" t="s">
        <v>39</v>
      </c>
      <c r="G121" t="s">
        <v>40</v>
      </c>
      <c r="H121" s="6">
        <v>45348</v>
      </c>
      <c r="I121" s="2">
        <v>45657</v>
      </c>
      <c r="J121">
        <v>303.47000000000003</v>
      </c>
      <c r="K121" s="45">
        <f t="shared" si="13"/>
        <v>1129.9730065359479</v>
      </c>
      <c r="L121" s="3">
        <f t="shared" si="14"/>
        <v>310</v>
      </c>
      <c r="M121" s="3">
        <f t="shared" si="15"/>
        <v>6</v>
      </c>
      <c r="N121" s="3">
        <f t="shared" si="16"/>
        <v>0</v>
      </c>
      <c r="O121" s="3">
        <f t="shared" si="22"/>
        <v>304</v>
      </c>
      <c r="P121" s="51">
        <f t="shared" si="17"/>
        <v>92254.88</v>
      </c>
      <c r="Q121" s="51">
        <f t="shared" si="18"/>
        <v>43323.481041701707</v>
      </c>
      <c r="R121" s="51">
        <f t="shared" si="19"/>
        <v>37161.510597290799</v>
      </c>
      <c r="S121" s="51">
        <f t="shared" si="23"/>
        <v>80484.991638992506</v>
      </c>
      <c r="T121" s="13">
        <f t="shared" si="20"/>
        <v>74.754098360655732</v>
      </c>
      <c r="U121" s="58">
        <f t="shared" si="24"/>
        <v>22685.626229508198</v>
      </c>
      <c r="V121" s="58">
        <f t="shared" si="25"/>
        <v>22685.626229508198</v>
      </c>
      <c r="W121" s="13"/>
      <c r="X121" s="13"/>
      <c r="Y121" s="13"/>
      <c r="Z121" s="14">
        <f t="shared" si="21"/>
        <v>33.224043715847003</v>
      </c>
    </row>
    <row r="122" spans="1:26" ht="14.5" x14ac:dyDescent="0.35">
      <c r="A122">
        <v>1226</v>
      </c>
      <c r="B122" t="s">
        <v>1391</v>
      </c>
      <c r="C122" t="s">
        <v>1385</v>
      </c>
      <c r="D122" t="s">
        <v>38</v>
      </c>
      <c r="E122" t="s">
        <v>8</v>
      </c>
      <c r="F122" t="s">
        <v>56</v>
      </c>
      <c r="G122" t="s">
        <v>40</v>
      </c>
      <c r="H122" s="6">
        <v>45348</v>
      </c>
      <c r="I122" s="2">
        <v>45657</v>
      </c>
      <c r="J122">
        <v>303.47000000000003</v>
      </c>
      <c r="K122" s="45">
        <f t="shared" si="13"/>
        <v>1045.803202614379</v>
      </c>
      <c r="L122" s="3">
        <f t="shared" si="14"/>
        <v>310</v>
      </c>
      <c r="M122" s="3">
        <f t="shared" si="15"/>
        <v>3</v>
      </c>
      <c r="N122" s="3">
        <f t="shared" si="16"/>
        <v>5</v>
      </c>
      <c r="O122" s="3">
        <f t="shared" si="22"/>
        <v>302</v>
      </c>
      <c r="P122" s="51">
        <f t="shared" si="17"/>
        <v>91647.94</v>
      </c>
      <c r="Q122" s="51">
        <f t="shared" si="18"/>
        <v>43038.458140111565</v>
      </c>
      <c r="R122" s="51">
        <f t="shared" si="19"/>
        <v>36917.026974940207</v>
      </c>
      <c r="S122" s="51">
        <f t="shared" si="23"/>
        <v>79955.485115051764</v>
      </c>
      <c r="T122" s="13">
        <f t="shared" si="20"/>
        <v>74.26229508196721</v>
      </c>
      <c r="U122" s="58">
        <f t="shared" si="24"/>
        <v>22536.37868852459</v>
      </c>
      <c r="V122" s="58">
        <f t="shared" si="25"/>
        <v>22536.37868852459</v>
      </c>
      <c r="W122" s="13"/>
      <c r="X122" s="13"/>
      <c r="Y122" s="13"/>
      <c r="Z122" s="14">
        <f t="shared" si="21"/>
        <v>33.005464480874323</v>
      </c>
    </row>
    <row r="123" spans="1:26" ht="14.5" x14ac:dyDescent="0.35">
      <c r="A123">
        <v>1227</v>
      </c>
      <c r="B123" t="s">
        <v>1392</v>
      </c>
      <c r="C123" t="s">
        <v>1488</v>
      </c>
      <c r="D123" t="s">
        <v>38</v>
      </c>
      <c r="E123" t="s">
        <v>8</v>
      </c>
      <c r="F123" t="s">
        <v>43</v>
      </c>
      <c r="G123" t="s">
        <v>40</v>
      </c>
      <c r="H123" s="6">
        <v>45348</v>
      </c>
      <c r="I123" s="2">
        <v>45657</v>
      </c>
      <c r="J123">
        <v>285.95</v>
      </c>
      <c r="K123" s="45">
        <f t="shared" si="13"/>
        <v>285.95</v>
      </c>
      <c r="L123" s="3">
        <f t="shared" si="14"/>
        <v>310</v>
      </c>
      <c r="M123" s="3">
        <f t="shared" si="15"/>
        <v>6</v>
      </c>
      <c r="N123" s="3">
        <f t="shared" si="16"/>
        <v>0</v>
      </c>
      <c r="O123" s="3">
        <f t="shared" si="22"/>
        <v>304</v>
      </c>
      <c r="P123" s="51">
        <f t="shared" si="17"/>
        <v>86928.8</v>
      </c>
      <c r="Q123" s="51">
        <f t="shared" si="18"/>
        <v>43323.481041701707</v>
      </c>
      <c r="R123" s="51">
        <f t="shared" si="19"/>
        <v>35016.093700515055</v>
      </c>
      <c r="S123" s="51">
        <f t="shared" si="23"/>
        <v>78339.574742216762</v>
      </c>
      <c r="T123" s="13">
        <f t="shared" si="20"/>
        <v>74.754098360655732</v>
      </c>
      <c r="U123" s="58">
        <f t="shared" si="24"/>
        <v>21375.934426229505</v>
      </c>
      <c r="V123" s="58">
        <f t="shared" si="25"/>
        <v>21375.934426229505</v>
      </c>
      <c r="W123" s="13"/>
      <c r="X123" s="13"/>
      <c r="Y123" s="13"/>
      <c r="Z123" s="14">
        <f t="shared" si="21"/>
        <v>33.224043715847003</v>
      </c>
    </row>
    <row r="124" spans="1:26" ht="14.5" x14ac:dyDescent="0.35">
      <c r="A124">
        <v>1228</v>
      </c>
      <c r="B124" t="s">
        <v>1393</v>
      </c>
      <c r="C124" t="s">
        <v>1488</v>
      </c>
      <c r="D124" t="s">
        <v>38</v>
      </c>
      <c r="E124" t="s">
        <v>8</v>
      </c>
      <c r="F124" t="s">
        <v>43</v>
      </c>
      <c r="G124" t="s">
        <v>40</v>
      </c>
      <c r="H124" s="6">
        <v>45383</v>
      </c>
      <c r="I124" s="2">
        <v>45657</v>
      </c>
      <c r="J124">
        <v>285.95</v>
      </c>
      <c r="K124" s="45">
        <f t="shared" si="13"/>
        <v>285.95</v>
      </c>
      <c r="L124" s="3">
        <f t="shared" si="14"/>
        <v>275</v>
      </c>
      <c r="M124" s="3">
        <f t="shared" si="15"/>
        <v>0</v>
      </c>
      <c r="N124" s="3">
        <f t="shared" si="16"/>
        <v>0</v>
      </c>
      <c r="O124" s="3">
        <f t="shared" si="22"/>
        <v>275</v>
      </c>
      <c r="P124" s="51">
        <f t="shared" si="17"/>
        <v>78636.25</v>
      </c>
      <c r="Q124" s="51">
        <f t="shared" si="18"/>
        <v>39190.648968644637</v>
      </c>
      <c r="R124" s="51">
        <f t="shared" si="19"/>
        <v>31675.742656715924</v>
      </c>
      <c r="S124" s="51">
        <f t="shared" si="23"/>
        <v>70866.391625360557</v>
      </c>
      <c r="T124" s="13">
        <f t="shared" si="20"/>
        <v>67.622950819672127</v>
      </c>
      <c r="U124" s="58">
        <f t="shared" si="24"/>
        <v>19336.782786885244</v>
      </c>
      <c r="V124" s="58">
        <f t="shared" si="25"/>
        <v>19336.782786885244</v>
      </c>
      <c r="W124" s="13"/>
      <c r="X124" s="13"/>
      <c r="Y124" s="13"/>
      <c r="Z124" s="14">
        <f t="shared" si="21"/>
        <v>30.054644808743177</v>
      </c>
    </row>
    <row r="125" spans="1:26" ht="14.5" x14ac:dyDescent="0.35">
      <c r="A125">
        <v>1229</v>
      </c>
      <c r="B125" t="s">
        <v>1394</v>
      </c>
      <c r="C125" t="s">
        <v>1385</v>
      </c>
      <c r="D125" t="s">
        <v>38</v>
      </c>
      <c r="E125" t="s">
        <v>8</v>
      </c>
      <c r="F125" t="s">
        <v>1496</v>
      </c>
      <c r="G125" t="s">
        <v>40</v>
      </c>
      <c r="H125" s="6">
        <v>45432</v>
      </c>
      <c r="I125" s="2">
        <v>45657</v>
      </c>
      <c r="J125">
        <v>303.47000000000003</v>
      </c>
      <c r="K125" s="45">
        <f t="shared" si="13"/>
        <v>783.97718954248376</v>
      </c>
      <c r="L125" s="3">
        <f t="shared" si="14"/>
        <v>226</v>
      </c>
      <c r="M125" s="3">
        <f t="shared" si="15"/>
        <v>15</v>
      </c>
      <c r="N125" s="3">
        <f t="shared" si="16"/>
        <v>5</v>
      </c>
      <c r="O125" s="3">
        <f t="shared" si="22"/>
        <v>206</v>
      </c>
      <c r="P125" s="51">
        <f t="shared" si="17"/>
        <v>62514.820000000007</v>
      </c>
      <c r="Q125" s="51">
        <f t="shared" si="18"/>
        <v>29357.358863784706</v>
      </c>
      <c r="R125" s="51">
        <f t="shared" si="19"/>
        <v>25181.813102111533</v>
      </c>
      <c r="S125" s="51">
        <f t="shared" si="23"/>
        <v>54539.171965896239</v>
      </c>
      <c r="T125" s="13">
        <f t="shared" si="20"/>
        <v>50.655737704918032</v>
      </c>
      <c r="U125" s="58">
        <f t="shared" si="24"/>
        <v>15372.496721311476</v>
      </c>
      <c r="V125" s="58">
        <f t="shared" si="25"/>
        <v>15372.496721311476</v>
      </c>
      <c r="W125" s="13"/>
      <c r="X125" s="13"/>
      <c r="Y125" s="13"/>
      <c r="Z125" s="14">
        <f t="shared" si="21"/>
        <v>22.513661202185794</v>
      </c>
    </row>
    <row r="126" spans="1:26" ht="14.5" x14ac:dyDescent="0.35">
      <c r="A126">
        <v>1230</v>
      </c>
      <c r="B126" t="s">
        <v>1395</v>
      </c>
      <c r="C126" t="s">
        <v>1385</v>
      </c>
      <c r="D126" t="s">
        <v>38</v>
      </c>
      <c r="E126" t="s">
        <v>8</v>
      </c>
      <c r="F126" t="s">
        <v>1496</v>
      </c>
      <c r="G126" t="s">
        <v>40</v>
      </c>
      <c r="H126" s="6">
        <v>45474</v>
      </c>
      <c r="I126" s="2">
        <v>45657</v>
      </c>
      <c r="J126">
        <v>303.47000000000003</v>
      </c>
      <c r="K126" s="45">
        <f t="shared" si="13"/>
        <v>755.04111111111104</v>
      </c>
      <c r="L126" s="3">
        <f t="shared" si="14"/>
        <v>184</v>
      </c>
      <c r="M126" s="3">
        <f t="shared" si="15"/>
        <v>17</v>
      </c>
      <c r="N126" s="3">
        <f t="shared" si="16"/>
        <v>2</v>
      </c>
      <c r="O126" s="3">
        <f t="shared" si="22"/>
        <v>165</v>
      </c>
      <c r="P126" s="51">
        <f t="shared" si="17"/>
        <v>50072.55</v>
      </c>
      <c r="Q126" s="51">
        <f t="shared" si="18"/>
        <v>23514.389381186782</v>
      </c>
      <c r="R126" s="51">
        <f t="shared" si="19"/>
        <v>20169.898843924286</v>
      </c>
      <c r="S126" s="51">
        <f t="shared" si="23"/>
        <v>43684.288225111071</v>
      </c>
      <c r="T126" s="13">
        <f t="shared" si="20"/>
        <v>40.57377049180328</v>
      </c>
      <c r="U126" s="58">
        <f t="shared" si="24"/>
        <v>12312.922131147543</v>
      </c>
      <c r="V126" s="58">
        <f t="shared" si="25"/>
        <v>12312.922131147543</v>
      </c>
      <c r="W126" s="13"/>
      <c r="X126" s="13"/>
      <c r="Y126" s="13"/>
      <c r="Z126" s="14">
        <f t="shared" si="21"/>
        <v>18.032786885245898</v>
      </c>
    </row>
    <row r="127" spans="1:26" ht="14.5" x14ac:dyDescent="0.35">
      <c r="A127">
        <v>1231</v>
      </c>
      <c r="B127" t="s">
        <v>1396</v>
      </c>
      <c r="C127" t="s">
        <v>1488</v>
      </c>
      <c r="D127" t="s">
        <v>38</v>
      </c>
      <c r="E127" t="s">
        <v>8</v>
      </c>
      <c r="F127" t="s">
        <v>43</v>
      </c>
      <c r="G127" t="s">
        <v>40</v>
      </c>
      <c r="H127" s="6">
        <v>45474</v>
      </c>
      <c r="I127" s="2">
        <v>45657</v>
      </c>
      <c r="J127">
        <v>285.75</v>
      </c>
      <c r="K127" s="45">
        <f t="shared" si="13"/>
        <v>285.75</v>
      </c>
      <c r="L127" s="3">
        <f t="shared" si="14"/>
        <v>184</v>
      </c>
      <c r="M127" s="3">
        <f t="shared" si="15"/>
        <v>0</v>
      </c>
      <c r="N127" s="3">
        <f t="shared" si="16"/>
        <v>0</v>
      </c>
      <c r="O127" s="3">
        <f t="shared" si="22"/>
        <v>184</v>
      </c>
      <c r="P127" s="51">
        <f t="shared" si="17"/>
        <v>52578</v>
      </c>
      <c r="Q127" s="51">
        <f t="shared" si="18"/>
        <v>26222.106946293137</v>
      </c>
      <c r="R127" s="51">
        <f t="shared" si="19"/>
        <v>21179.127913714219</v>
      </c>
      <c r="S127" s="51">
        <f t="shared" si="23"/>
        <v>47401.23486000736</v>
      </c>
      <c r="T127" s="13">
        <f t="shared" si="20"/>
        <v>45.245901639344261</v>
      </c>
      <c r="U127" s="58">
        <f t="shared" si="24"/>
        <v>12929.016393442622</v>
      </c>
      <c r="V127" s="58">
        <f t="shared" si="25"/>
        <v>12929.016393442622</v>
      </c>
      <c r="W127" s="13"/>
      <c r="X127" s="13"/>
      <c r="Y127" s="13"/>
      <c r="Z127" s="14">
        <f t="shared" si="21"/>
        <v>20.109289617486347</v>
      </c>
    </row>
    <row r="128" spans="1:26" ht="14.5" x14ac:dyDescent="0.35">
      <c r="A128">
        <v>1232</v>
      </c>
      <c r="B128" t="s">
        <v>1397</v>
      </c>
      <c r="C128" t="s">
        <v>1488</v>
      </c>
      <c r="D128" t="s">
        <v>38</v>
      </c>
      <c r="E128" t="s">
        <v>8</v>
      </c>
      <c r="F128" t="s">
        <v>1497</v>
      </c>
      <c r="G128" t="s">
        <v>40</v>
      </c>
      <c r="H128" s="6">
        <v>45509</v>
      </c>
      <c r="I128" s="2">
        <v>45657</v>
      </c>
      <c r="J128">
        <v>303.47000000000003</v>
      </c>
      <c r="K128" s="45">
        <f t="shared" si="13"/>
        <v>303.47000000000003</v>
      </c>
      <c r="L128" s="3">
        <f t="shared" si="14"/>
        <v>149</v>
      </c>
      <c r="M128" s="3">
        <f t="shared" si="15"/>
        <v>4</v>
      </c>
      <c r="N128" s="3">
        <f t="shared" si="16"/>
        <v>0</v>
      </c>
      <c r="O128" s="3">
        <f t="shared" si="22"/>
        <v>145</v>
      </c>
      <c r="P128" s="51">
        <f t="shared" si="17"/>
        <v>44003.15</v>
      </c>
      <c r="Q128" s="51">
        <f t="shared" si="18"/>
        <v>20664.160365285352</v>
      </c>
      <c r="R128" s="51">
        <f t="shared" si="19"/>
        <v>17725.06262041831</v>
      </c>
      <c r="S128" s="51">
        <f t="shared" si="23"/>
        <v>38389.222985703658</v>
      </c>
      <c r="T128" s="13">
        <f t="shared" si="20"/>
        <v>35.655737704918032</v>
      </c>
      <c r="U128" s="58">
        <f t="shared" si="24"/>
        <v>10820.446721311477</v>
      </c>
      <c r="V128" s="58">
        <f t="shared" si="25"/>
        <v>10820.446721311477</v>
      </c>
      <c r="W128" s="13"/>
      <c r="X128" s="13"/>
      <c r="Y128" s="13"/>
      <c r="Z128" s="14">
        <f t="shared" si="21"/>
        <v>15.84699453551913</v>
      </c>
    </row>
    <row r="129" spans="1:26" ht="14.5" x14ac:dyDescent="0.35">
      <c r="A129">
        <v>1233</v>
      </c>
      <c r="B129" t="s">
        <v>1398</v>
      </c>
      <c r="C129" t="s">
        <v>1488</v>
      </c>
      <c r="D129" t="s">
        <v>38</v>
      </c>
      <c r="E129" t="s">
        <v>8</v>
      </c>
      <c r="F129" t="s">
        <v>43</v>
      </c>
      <c r="G129" t="s">
        <v>40</v>
      </c>
      <c r="H129" s="6">
        <v>45509</v>
      </c>
      <c r="I129" s="2">
        <v>45657</v>
      </c>
      <c r="J129">
        <v>303.47000000000003</v>
      </c>
      <c r="K129" s="45">
        <f t="shared" si="13"/>
        <v>303.47000000000003</v>
      </c>
      <c r="L129" s="3">
        <f t="shared" si="14"/>
        <v>149</v>
      </c>
      <c r="M129" s="3">
        <f t="shared" si="15"/>
        <v>0</v>
      </c>
      <c r="N129" s="3">
        <f t="shared" si="16"/>
        <v>0</v>
      </c>
      <c r="O129" s="3">
        <f t="shared" si="22"/>
        <v>149</v>
      </c>
      <c r="P129" s="51">
        <f t="shared" si="17"/>
        <v>45217.030000000006</v>
      </c>
      <c r="Q129" s="51">
        <f t="shared" si="18"/>
        <v>21234.206168465636</v>
      </c>
      <c r="R129" s="51">
        <f t="shared" si="19"/>
        <v>18214.029865119508</v>
      </c>
      <c r="S129" s="51">
        <f t="shared" si="23"/>
        <v>39448.236033585141</v>
      </c>
      <c r="T129" s="13">
        <f t="shared" si="20"/>
        <v>36.639344262295083</v>
      </c>
      <c r="U129" s="58">
        <f t="shared" si="24"/>
        <v>11118.941803278691</v>
      </c>
      <c r="V129" s="58">
        <f t="shared" si="25"/>
        <v>11118.941803278691</v>
      </c>
      <c r="W129" s="13"/>
      <c r="X129" s="13"/>
      <c r="Y129" s="13"/>
      <c r="Z129" s="14">
        <f t="shared" si="21"/>
        <v>16.284153005464482</v>
      </c>
    </row>
    <row r="130" spans="1:26" ht="14.5" x14ac:dyDescent="0.35">
      <c r="A130">
        <v>1234</v>
      </c>
      <c r="B130" t="s">
        <v>1399</v>
      </c>
      <c r="C130" t="s">
        <v>1385</v>
      </c>
      <c r="D130" t="s">
        <v>38</v>
      </c>
      <c r="E130" t="s">
        <v>8</v>
      </c>
      <c r="F130" t="s">
        <v>39</v>
      </c>
      <c r="G130" t="s">
        <v>40</v>
      </c>
      <c r="H130" s="6">
        <v>45600</v>
      </c>
      <c r="I130" s="2">
        <v>45657</v>
      </c>
      <c r="J130">
        <v>303.47000000000003</v>
      </c>
      <c r="K130" s="45">
        <f t="shared" si="13"/>
        <v>133.95228758169938</v>
      </c>
      <c r="L130" s="3">
        <f t="shared" si="14"/>
        <v>58</v>
      </c>
      <c r="M130" s="3">
        <f t="shared" si="15"/>
        <v>0</v>
      </c>
      <c r="N130" s="3">
        <f t="shared" si="16"/>
        <v>0</v>
      </c>
      <c r="O130" s="3">
        <f t="shared" si="22"/>
        <v>58</v>
      </c>
      <c r="P130" s="51">
        <f t="shared" si="17"/>
        <v>17601.260000000002</v>
      </c>
      <c r="Q130" s="51">
        <f t="shared" si="18"/>
        <v>8265.6641461141407</v>
      </c>
      <c r="R130" s="51">
        <f t="shared" si="19"/>
        <v>7090.0250481673247</v>
      </c>
      <c r="S130" s="51">
        <f t="shared" si="23"/>
        <v>15355.689194281465</v>
      </c>
      <c r="T130" s="13">
        <f t="shared" si="20"/>
        <v>14.262295081967213</v>
      </c>
      <c r="U130" s="58">
        <f t="shared" si="24"/>
        <v>4328.1786885245911</v>
      </c>
      <c r="V130" s="58">
        <f t="shared" si="25"/>
        <v>4328.1786885245911</v>
      </c>
      <c r="W130" s="13"/>
      <c r="X130" s="13"/>
      <c r="Y130" s="13"/>
      <c r="Z130" s="14">
        <f t="shared" si="21"/>
        <v>6.338797814207652</v>
      </c>
    </row>
    <row r="131" spans="1:26" ht="14.5" x14ac:dyDescent="0.35">
      <c r="A131">
        <v>1235</v>
      </c>
      <c r="B131" t="s">
        <v>1400</v>
      </c>
      <c r="C131" t="s">
        <v>1385</v>
      </c>
      <c r="D131" t="s">
        <v>38</v>
      </c>
      <c r="E131" t="s">
        <v>8</v>
      </c>
      <c r="F131" t="s">
        <v>1496</v>
      </c>
      <c r="G131" t="s">
        <v>40</v>
      </c>
      <c r="H131" s="6">
        <v>45600</v>
      </c>
      <c r="I131" s="2">
        <v>45657</v>
      </c>
      <c r="J131">
        <v>303.47000000000003</v>
      </c>
      <c r="K131" s="45">
        <f t="shared" si="13"/>
        <v>135.13849673202617</v>
      </c>
      <c r="L131" s="3">
        <f t="shared" si="14"/>
        <v>58</v>
      </c>
      <c r="M131" s="3">
        <f t="shared" si="15"/>
        <v>0</v>
      </c>
      <c r="N131" s="3">
        <f t="shared" si="16"/>
        <v>0</v>
      </c>
      <c r="O131" s="3">
        <f t="shared" si="22"/>
        <v>58</v>
      </c>
      <c r="P131" s="51">
        <f t="shared" si="17"/>
        <v>17601.260000000002</v>
      </c>
      <c r="Q131" s="51">
        <f t="shared" si="18"/>
        <v>8265.6641461141407</v>
      </c>
      <c r="R131" s="51">
        <f t="shared" si="19"/>
        <v>7090.0250481673247</v>
      </c>
      <c r="S131" s="51">
        <f t="shared" si="23"/>
        <v>15355.689194281465</v>
      </c>
      <c r="T131" s="13">
        <f t="shared" si="20"/>
        <v>14.262295081967213</v>
      </c>
      <c r="U131" s="58">
        <f t="shared" si="24"/>
        <v>4328.1786885245911</v>
      </c>
      <c r="V131" s="58">
        <f t="shared" si="25"/>
        <v>4328.1786885245911</v>
      </c>
      <c r="W131" s="13"/>
      <c r="X131" s="13"/>
      <c r="Y131" s="13"/>
      <c r="Z131" s="14">
        <f t="shared" si="21"/>
        <v>6.338797814207652</v>
      </c>
    </row>
    <row r="132" spans="1:26" ht="14.5" x14ac:dyDescent="0.35">
      <c r="A132">
        <v>1236</v>
      </c>
      <c r="B132" t="s">
        <v>1401</v>
      </c>
      <c r="C132" t="s">
        <v>1385</v>
      </c>
      <c r="D132" t="s">
        <v>38</v>
      </c>
      <c r="E132" t="s">
        <v>8</v>
      </c>
      <c r="F132" t="s">
        <v>56</v>
      </c>
      <c r="G132" t="s">
        <v>40</v>
      </c>
      <c r="H132" s="6">
        <v>45600</v>
      </c>
      <c r="I132" s="2">
        <v>45657</v>
      </c>
      <c r="J132">
        <v>303.47000000000003</v>
      </c>
      <c r="K132" s="45">
        <f t="shared" si="13"/>
        <v>139.40294117647065</v>
      </c>
      <c r="L132" s="3">
        <f t="shared" si="14"/>
        <v>58</v>
      </c>
      <c r="M132" s="3">
        <f t="shared" si="15"/>
        <v>4</v>
      </c>
      <c r="N132" s="3">
        <f t="shared" si="16"/>
        <v>0</v>
      </c>
      <c r="O132" s="3">
        <f t="shared" si="22"/>
        <v>54</v>
      </c>
      <c r="P132" s="51">
        <f t="shared" si="17"/>
        <v>16387.38</v>
      </c>
      <c r="Q132" s="51">
        <f t="shared" si="18"/>
        <v>7695.6183429338553</v>
      </c>
      <c r="R132" s="51">
        <f t="shared" si="19"/>
        <v>6601.0578034661294</v>
      </c>
      <c r="S132" s="51">
        <f t="shared" si="23"/>
        <v>14296.676146399985</v>
      </c>
      <c r="T132" s="13">
        <f t="shared" si="20"/>
        <v>13.278688524590164</v>
      </c>
      <c r="U132" s="58">
        <f t="shared" si="24"/>
        <v>4029.6836065573775</v>
      </c>
      <c r="V132" s="58">
        <f t="shared" si="25"/>
        <v>4029.6836065573775</v>
      </c>
      <c r="W132" s="13"/>
      <c r="X132" s="13"/>
      <c r="Y132" s="13"/>
      <c r="Z132" s="14">
        <f t="shared" si="21"/>
        <v>5.9016393442622945</v>
      </c>
    </row>
    <row r="133" spans="1:26" s="68" customFormat="1" ht="14.5" x14ac:dyDescent="0.35">
      <c r="A133" s="60">
        <v>1237</v>
      </c>
      <c r="B133" s="60" t="s">
        <v>1402</v>
      </c>
      <c r="C133" s="60" t="s">
        <v>1385</v>
      </c>
      <c r="D133" s="60" t="s">
        <v>38</v>
      </c>
      <c r="E133" s="60" t="s">
        <v>8</v>
      </c>
      <c r="F133" s="60" t="s">
        <v>1497</v>
      </c>
      <c r="G133" s="60" t="s">
        <v>40</v>
      </c>
      <c r="H133" s="61">
        <v>45642</v>
      </c>
      <c r="I133" s="62">
        <v>45657</v>
      </c>
      <c r="J133" s="60">
        <v>303.47000000000003</v>
      </c>
      <c r="K133" s="45">
        <f t="shared" ref="K133:K196" si="26">IFERROR(VLOOKUP(A133,promedio,29,FALSE),J133)</f>
        <v>303.47000000000003</v>
      </c>
      <c r="L133" s="63">
        <f t="shared" ref="L133:L196" si="27">IF(DATEDIF(H133,I133,"D")&gt;366,366,DATEDIF(H133,I133,"D")+1)</f>
        <v>16</v>
      </c>
      <c r="M133" s="63">
        <f t="shared" ref="M133:M196" si="28">IFERROR(VLOOKUP(A133,faltas,7,FALSE),0)</f>
        <v>0</v>
      </c>
      <c r="N133" s="63">
        <f t="shared" ref="N133:N196" si="29">IFERROR(VLOOKUP(A133,INCP,4,FALSE),0)</f>
        <v>0</v>
      </c>
      <c r="O133" s="63">
        <f t="shared" si="22"/>
        <v>16</v>
      </c>
      <c r="P133" s="64">
        <f t="shared" ref="P133:P196" si="30">IF(J133&gt;TOPE,TOPE,J133)*O133</f>
        <v>4855.5200000000004</v>
      </c>
      <c r="Q133" s="64">
        <f t="shared" ref="Q133:Q196" si="31">O133*facdias</f>
        <v>2280.1832127211424</v>
      </c>
      <c r="R133" s="64">
        <f t="shared" ref="R133:R196" si="32">P133*facsueldo</f>
        <v>1955.8689788047791</v>
      </c>
      <c r="S133" s="71">
        <f t="shared" si="23"/>
        <v>4236.0521915259214</v>
      </c>
      <c r="T133" s="65">
        <f t="shared" ref="T133:T196" si="33">((90/366)*O133)</f>
        <v>3.9344262295081966</v>
      </c>
      <c r="U133" s="58">
        <f t="shared" si="24"/>
        <v>1193.9803278688526</v>
      </c>
      <c r="V133" s="66">
        <f t="shared" si="25"/>
        <v>1193.9803278688526</v>
      </c>
      <c r="W133" s="65"/>
      <c r="X133" s="65"/>
      <c r="Y133" s="65"/>
      <c r="Z133" s="67">
        <f t="shared" ref="Z133:Z196" si="34">((130/366)*O133-T133)</f>
        <v>1.7486338797814209</v>
      </c>
    </row>
    <row r="134" spans="1:26" s="68" customFormat="1" ht="14.5" x14ac:dyDescent="0.35">
      <c r="A134" s="60">
        <v>1238</v>
      </c>
      <c r="B134" s="60" t="s">
        <v>1403</v>
      </c>
      <c r="C134" s="60" t="s">
        <v>1385</v>
      </c>
      <c r="D134" s="60" t="s">
        <v>38</v>
      </c>
      <c r="E134" s="60" t="s">
        <v>8</v>
      </c>
      <c r="F134" s="60" t="s">
        <v>1497</v>
      </c>
      <c r="G134" s="60" t="s">
        <v>40</v>
      </c>
      <c r="H134" s="61">
        <v>45642</v>
      </c>
      <c r="I134" s="62">
        <v>45657</v>
      </c>
      <c r="J134" s="60">
        <v>303.47000000000003</v>
      </c>
      <c r="K134" s="45">
        <f t="shared" si="26"/>
        <v>303.47000000000003</v>
      </c>
      <c r="L134" s="63">
        <f t="shared" si="27"/>
        <v>16</v>
      </c>
      <c r="M134" s="63">
        <f t="shared" si="28"/>
        <v>0</v>
      </c>
      <c r="N134" s="63">
        <f t="shared" si="29"/>
        <v>0</v>
      </c>
      <c r="O134" s="63">
        <f t="shared" ref="O134:O197" si="35">L134-M134-N134</f>
        <v>16</v>
      </c>
      <c r="P134" s="64">
        <f t="shared" si="30"/>
        <v>4855.5200000000004</v>
      </c>
      <c r="Q134" s="64">
        <f t="shared" si="31"/>
        <v>2280.1832127211424</v>
      </c>
      <c r="R134" s="64">
        <f t="shared" si="32"/>
        <v>1955.8689788047791</v>
      </c>
      <c r="S134" s="71">
        <f t="shared" ref="S134:S197" si="36">Q134+R134</f>
        <v>4236.0521915259214</v>
      </c>
      <c r="T134" s="65">
        <f t="shared" si="33"/>
        <v>3.9344262295081966</v>
      </c>
      <c r="U134" s="58">
        <f t="shared" ref="U134:U197" si="37">T134*J134</f>
        <v>1193.9803278688526</v>
      </c>
      <c r="V134" s="66">
        <f t="shared" ref="V134:V197" si="38">IF(S134&gt;U134,U134,S134)</f>
        <v>1193.9803278688526</v>
      </c>
      <c r="W134" s="65"/>
      <c r="X134" s="65"/>
      <c r="Y134" s="65"/>
      <c r="Z134" s="67">
        <f t="shared" si="34"/>
        <v>1.7486338797814209</v>
      </c>
    </row>
    <row r="135" spans="1:26" s="68" customFormat="1" ht="14.5" x14ac:dyDescent="0.35">
      <c r="A135" s="60">
        <v>1239</v>
      </c>
      <c r="B135" s="60" t="s">
        <v>1404</v>
      </c>
      <c r="C135" s="60" t="s">
        <v>1385</v>
      </c>
      <c r="D135" s="60" t="s">
        <v>38</v>
      </c>
      <c r="E135" s="60" t="s">
        <v>8</v>
      </c>
      <c r="F135" s="60" t="s">
        <v>1496</v>
      </c>
      <c r="G135" s="60" t="s">
        <v>40</v>
      </c>
      <c r="H135" s="61">
        <v>45642</v>
      </c>
      <c r="I135" s="62">
        <v>45657</v>
      </c>
      <c r="J135" s="60">
        <v>303.47000000000003</v>
      </c>
      <c r="K135" s="45">
        <f t="shared" si="26"/>
        <v>303.47000000000003</v>
      </c>
      <c r="L135" s="63">
        <f t="shared" si="27"/>
        <v>16</v>
      </c>
      <c r="M135" s="63">
        <f t="shared" si="28"/>
        <v>0</v>
      </c>
      <c r="N135" s="63">
        <f t="shared" si="29"/>
        <v>0</v>
      </c>
      <c r="O135" s="63">
        <f t="shared" si="35"/>
        <v>16</v>
      </c>
      <c r="P135" s="64">
        <f t="shared" si="30"/>
        <v>4855.5200000000004</v>
      </c>
      <c r="Q135" s="64">
        <f t="shared" si="31"/>
        <v>2280.1832127211424</v>
      </c>
      <c r="R135" s="64">
        <f t="shared" si="32"/>
        <v>1955.8689788047791</v>
      </c>
      <c r="S135" s="71">
        <f t="shared" si="36"/>
        <v>4236.0521915259214</v>
      </c>
      <c r="T135" s="65">
        <f t="shared" si="33"/>
        <v>3.9344262295081966</v>
      </c>
      <c r="U135" s="58">
        <f t="shared" si="37"/>
        <v>1193.9803278688526</v>
      </c>
      <c r="V135" s="66">
        <f t="shared" si="38"/>
        <v>1193.9803278688526</v>
      </c>
      <c r="W135" s="65"/>
      <c r="X135" s="65"/>
      <c r="Y135" s="65"/>
      <c r="Z135" s="67">
        <f t="shared" si="34"/>
        <v>1.7486338797814209</v>
      </c>
    </row>
    <row r="136" spans="1:26" ht="14.5" x14ac:dyDescent="0.35">
      <c r="A136">
        <v>1301</v>
      </c>
      <c r="B136" t="s">
        <v>188</v>
      </c>
      <c r="C136" t="s">
        <v>1385</v>
      </c>
      <c r="D136" t="s">
        <v>189</v>
      </c>
      <c r="E136" t="s">
        <v>8</v>
      </c>
      <c r="F136" t="s">
        <v>190</v>
      </c>
      <c r="G136" t="s">
        <v>40</v>
      </c>
      <c r="H136" s="6">
        <v>44235</v>
      </c>
      <c r="I136" s="2">
        <v>45657</v>
      </c>
      <c r="J136">
        <v>286.27</v>
      </c>
      <c r="K136" s="45">
        <f t="shared" si="26"/>
        <v>920.42215686274506</v>
      </c>
      <c r="L136" s="3">
        <f t="shared" si="27"/>
        <v>366</v>
      </c>
      <c r="M136" s="3">
        <f t="shared" si="28"/>
        <v>6</v>
      </c>
      <c r="N136" s="3">
        <f t="shared" si="29"/>
        <v>0</v>
      </c>
      <c r="O136" s="3">
        <f t="shared" si="35"/>
        <v>360</v>
      </c>
      <c r="P136" s="51">
        <f t="shared" si="30"/>
        <v>103057.2</v>
      </c>
      <c r="Q136" s="51">
        <f t="shared" si="31"/>
        <v>51304.122286225705</v>
      </c>
      <c r="R136" s="51">
        <f t="shared" si="32"/>
        <v>41512.830865176104</v>
      </c>
      <c r="S136" s="51">
        <f t="shared" si="36"/>
        <v>92816.953151401802</v>
      </c>
      <c r="T136" s="13">
        <f t="shared" si="33"/>
        <v>88.52459016393442</v>
      </c>
      <c r="U136" s="58">
        <f t="shared" si="37"/>
        <v>25341.934426229505</v>
      </c>
      <c r="V136" s="58">
        <f t="shared" si="38"/>
        <v>25341.934426229505</v>
      </c>
      <c r="W136" s="13"/>
      <c r="X136" s="13"/>
      <c r="Y136" s="13"/>
      <c r="Z136" s="14">
        <f t="shared" si="34"/>
        <v>39.344262295081975</v>
      </c>
    </row>
    <row r="137" spans="1:26" ht="14.5" x14ac:dyDescent="0.35">
      <c r="A137">
        <v>1302</v>
      </c>
      <c r="B137" t="s">
        <v>191</v>
      </c>
      <c r="C137" t="s">
        <v>1385</v>
      </c>
      <c r="D137" t="s">
        <v>189</v>
      </c>
      <c r="E137" t="s">
        <v>8</v>
      </c>
      <c r="F137" t="s">
        <v>1501</v>
      </c>
      <c r="G137" t="s">
        <v>40</v>
      </c>
      <c r="H137" s="6">
        <v>43831</v>
      </c>
      <c r="I137" s="2">
        <v>45657</v>
      </c>
      <c r="J137">
        <v>286.27</v>
      </c>
      <c r="K137" s="45">
        <f t="shared" si="26"/>
        <v>950.93444444444447</v>
      </c>
      <c r="L137" s="3">
        <f t="shared" si="27"/>
        <v>366</v>
      </c>
      <c r="M137" s="3">
        <f t="shared" si="28"/>
        <v>0</v>
      </c>
      <c r="N137" s="3">
        <f t="shared" si="29"/>
        <v>0</v>
      </c>
      <c r="O137" s="3">
        <f t="shared" si="35"/>
        <v>366</v>
      </c>
      <c r="P137" s="51">
        <f t="shared" si="30"/>
        <v>104774.81999999999</v>
      </c>
      <c r="Q137" s="51">
        <f t="shared" si="31"/>
        <v>52159.190990996132</v>
      </c>
      <c r="R137" s="51">
        <f t="shared" si="32"/>
        <v>42204.711379595698</v>
      </c>
      <c r="S137" s="51">
        <f t="shared" si="36"/>
        <v>94363.902370591823</v>
      </c>
      <c r="T137" s="13">
        <f t="shared" si="33"/>
        <v>90</v>
      </c>
      <c r="U137" s="58">
        <f t="shared" si="37"/>
        <v>25764.3</v>
      </c>
      <c r="V137" s="58">
        <f t="shared" si="38"/>
        <v>25764.3</v>
      </c>
      <c r="W137" s="13"/>
      <c r="X137" s="13"/>
      <c r="Y137" s="13"/>
      <c r="Z137" s="14">
        <f t="shared" si="34"/>
        <v>40</v>
      </c>
    </row>
    <row r="138" spans="1:26" s="4" customFormat="1" ht="14.5" x14ac:dyDescent="0.35">
      <c r="A138">
        <v>1303</v>
      </c>
      <c r="B138" t="s">
        <v>192</v>
      </c>
      <c r="C138" t="s">
        <v>1385</v>
      </c>
      <c r="D138" t="s">
        <v>30</v>
      </c>
      <c r="E138" t="s">
        <v>8</v>
      </c>
      <c r="F138" t="s">
        <v>1495</v>
      </c>
      <c r="G138" t="s">
        <v>1529</v>
      </c>
      <c r="H138" s="6">
        <v>43831</v>
      </c>
      <c r="I138" s="2">
        <v>45657</v>
      </c>
      <c r="J138">
        <v>341.85</v>
      </c>
      <c r="K138" s="45">
        <f t="shared" si="26"/>
        <v>1238.9815032679739</v>
      </c>
      <c r="L138" s="3">
        <f t="shared" si="27"/>
        <v>366</v>
      </c>
      <c r="M138" s="3">
        <f t="shared" si="28"/>
        <v>0</v>
      </c>
      <c r="N138" s="3">
        <f t="shared" si="29"/>
        <v>0</v>
      </c>
      <c r="O138" s="3">
        <f t="shared" si="35"/>
        <v>366</v>
      </c>
      <c r="P138" s="51">
        <f t="shared" si="30"/>
        <v>125117.1</v>
      </c>
      <c r="Q138" s="51">
        <f t="shared" si="31"/>
        <v>52159.190990996132</v>
      </c>
      <c r="R138" s="51">
        <f t="shared" si="32"/>
        <v>50398.856272451856</v>
      </c>
      <c r="S138" s="51">
        <f t="shared" si="36"/>
        <v>102558.04726344798</v>
      </c>
      <c r="T138" s="13">
        <f t="shared" si="33"/>
        <v>90</v>
      </c>
      <c r="U138" s="58">
        <f t="shared" si="37"/>
        <v>30766.500000000004</v>
      </c>
      <c r="V138" s="58">
        <f t="shared" si="38"/>
        <v>30766.500000000004</v>
      </c>
      <c r="W138" s="13"/>
      <c r="X138" s="13"/>
      <c r="Y138" s="13"/>
      <c r="Z138" s="14">
        <f t="shared" si="34"/>
        <v>40</v>
      </c>
    </row>
    <row r="139" spans="1:26" ht="14.5" x14ac:dyDescent="0.35">
      <c r="A139">
        <v>1304</v>
      </c>
      <c r="B139" t="s">
        <v>194</v>
      </c>
      <c r="C139" t="s">
        <v>1488</v>
      </c>
      <c r="D139" t="s">
        <v>189</v>
      </c>
      <c r="E139" t="s">
        <v>8</v>
      </c>
      <c r="F139" t="s">
        <v>195</v>
      </c>
      <c r="G139" t="s">
        <v>40</v>
      </c>
      <c r="H139" s="6">
        <v>43920</v>
      </c>
      <c r="I139" s="2">
        <v>45657</v>
      </c>
      <c r="J139">
        <v>268.75</v>
      </c>
      <c r="K139" s="45">
        <f t="shared" si="26"/>
        <v>268.75</v>
      </c>
      <c r="L139" s="3">
        <f t="shared" si="27"/>
        <v>366</v>
      </c>
      <c r="M139" s="3">
        <f t="shared" si="28"/>
        <v>3</v>
      </c>
      <c r="N139" s="3">
        <f t="shared" si="29"/>
        <v>0</v>
      </c>
      <c r="O139" s="3">
        <f t="shared" si="35"/>
        <v>363</v>
      </c>
      <c r="P139" s="51">
        <f t="shared" si="30"/>
        <v>97556.25</v>
      </c>
      <c r="Q139" s="51">
        <f t="shared" si="31"/>
        <v>51731.656638610919</v>
      </c>
      <c r="R139" s="51">
        <f t="shared" si="32"/>
        <v>39296.973972617496</v>
      </c>
      <c r="S139" s="51">
        <f t="shared" si="36"/>
        <v>91028.630611228407</v>
      </c>
      <c r="T139" s="13">
        <f t="shared" si="33"/>
        <v>89.26229508196721</v>
      </c>
      <c r="U139" s="58">
        <f t="shared" si="37"/>
        <v>23989.241803278688</v>
      </c>
      <c r="V139" s="58">
        <f t="shared" si="38"/>
        <v>23989.241803278688</v>
      </c>
      <c r="W139" s="13"/>
      <c r="X139" s="13"/>
      <c r="Y139" s="13"/>
      <c r="Z139" s="14">
        <f t="shared" si="34"/>
        <v>39.672131147540995</v>
      </c>
    </row>
    <row r="140" spans="1:26" ht="14.5" x14ac:dyDescent="0.35">
      <c r="A140">
        <v>1305</v>
      </c>
      <c r="B140" t="s">
        <v>197</v>
      </c>
      <c r="C140" t="s">
        <v>1385</v>
      </c>
      <c r="D140" t="s">
        <v>198</v>
      </c>
      <c r="E140" t="s">
        <v>8</v>
      </c>
      <c r="F140" t="s">
        <v>190</v>
      </c>
      <c r="G140" t="s">
        <v>40</v>
      </c>
      <c r="H140" s="6">
        <v>43831</v>
      </c>
      <c r="I140" s="2">
        <v>45657</v>
      </c>
      <c r="J140">
        <v>286.27</v>
      </c>
      <c r="K140" s="45">
        <f t="shared" si="26"/>
        <v>963.2</v>
      </c>
      <c r="L140" s="3">
        <f t="shared" si="27"/>
        <v>366</v>
      </c>
      <c r="M140" s="3">
        <f t="shared" si="28"/>
        <v>0</v>
      </c>
      <c r="N140" s="3">
        <f t="shared" si="29"/>
        <v>0</v>
      </c>
      <c r="O140" s="3">
        <f t="shared" si="35"/>
        <v>366</v>
      </c>
      <c r="P140" s="51">
        <f t="shared" si="30"/>
        <v>104774.81999999999</v>
      </c>
      <c r="Q140" s="51">
        <f t="shared" si="31"/>
        <v>52159.190990996132</v>
      </c>
      <c r="R140" s="51">
        <f t="shared" si="32"/>
        <v>42204.711379595698</v>
      </c>
      <c r="S140" s="51">
        <f t="shared" si="36"/>
        <v>94363.902370591823</v>
      </c>
      <c r="T140" s="13">
        <f t="shared" si="33"/>
        <v>90</v>
      </c>
      <c r="U140" s="58">
        <f t="shared" si="37"/>
        <v>25764.3</v>
      </c>
      <c r="V140" s="58">
        <f t="shared" si="38"/>
        <v>25764.3</v>
      </c>
      <c r="W140" s="13"/>
      <c r="X140" s="13"/>
      <c r="Y140" s="13"/>
      <c r="Z140" s="14">
        <f t="shared" si="34"/>
        <v>40</v>
      </c>
    </row>
    <row r="141" spans="1:26" ht="14.5" x14ac:dyDescent="0.35">
      <c r="A141">
        <v>1306</v>
      </c>
      <c r="B141" t="s">
        <v>199</v>
      </c>
      <c r="C141" t="s">
        <v>1385</v>
      </c>
      <c r="D141" t="s">
        <v>143</v>
      </c>
      <c r="E141" t="s">
        <v>8</v>
      </c>
      <c r="F141" t="s">
        <v>144</v>
      </c>
      <c r="G141" t="s">
        <v>40</v>
      </c>
      <c r="H141" s="6">
        <v>43831</v>
      </c>
      <c r="I141" s="2">
        <v>45657</v>
      </c>
      <c r="J141">
        <v>286.27</v>
      </c>
      <c r="K141" s="45">
        <f t="shared" si="26"/>
        <v>889.51568627450979</v>
      </c>
      <c r="L141" s="3">
        <f t="shared" si="27"/>
        <v>366</v>
      </c>
      <c r="M141" s="3">
        <f t="shared" si="28"/>
        <v>2</v>
      </c>
      <c r="N141" s="3">
        <f t="shared" si="29"/>
        <v>0</v>
      </c>
      <c r="O141" s="3">
        <f t="shared" si="35"/>
        <v>364</v>
      </c>
      <c r="P141" s="51">
        <f t="shared" si="30"/>
        <v>104202.28</v>
      </c>
      <c r="Q141" s="51">
        <f t="shared" si="31"/>
        <v>51874.16808940599</v>
      </c>
      <c r="R141" s="51">
        <f t="shared" si="32"/>
        <v>41974.084541455835</v>
      </c>
      <c r="S141" s="51">
        <f t="shared" si="36"/>
        <v>93848.252630861825</v>
      </c>
      <c r="T141" s="13">
        <f t="shared" si="33"/>
        <v>89.508196721311478</v>
      </c>
      <c r="U141" s="58">
        <f t="shared" si="37"/>
        <v>25623.511475409836</v>
      </c>
      <c r="V141" s="58">
        <f t="shared" si="38"/>
        <v>25623.511475409836</v>
      </c>
      <c r="W141" s="13"/>
      <c r="X141" s="13"/>
      <c r="Y141" s="13"/>
      <c r="Z141" s="14">
        <f t="shared" si="34"/>
        <v>39.781420765027335</v>
      </c>
    </row>
    <row r="142" spans="1:26" ht="14.5" x14ac:dyDescent="0.35">
      <c r="A142">
        <v>1308</v>
      </c>
      <c r="B142" t="s">
        <v>200</v>
      </c>
      <c r="C142" t="s">
        <v>1385</v>
      </c>
      <c r="D142" t="s">
        <v>189</v>
      </c>
      <c r="E142" t="s">
        <v>8</v>
      </c>
      <c r="F142" t="s">
        <v>144</v>
      </c>
      <c r="G142" t="s">
        <v>40</v>
      </c>
      <c r="H142" s="6">
        <v>43831</v>
      </c>
      <c r="I142" s="2">
        <v>45657</v>
      </c>
      <c r="J142">
        <v>286.27</v>
      </c>
      <c r="K142" s="45">
        <f t="shared" si="26"/>
        <v>943.42908496732025</v>
      </c>
      <c r="L142" s="3">
        <f t="shared" si="27"/>
        <v>366</v>
      </c>
      <c r="M142" s="3">
        <f t="shared" si="28"/>
        <v>2</v>
      </c>
      <c r="N142" s="3">
        <f t="shared" si="29"/>
        <v>0</v>
      </c>
      <c r="O142" s="3">
        <f t="shared" si="35"/>
        <v>364</v>
      </c>
      <c r="P142" s="51">
        <f t="shared" si="30"/>
        <v>104202.28</v>
      </c>
      <c r="Q142" s="51">
        <f t="shared" si="31"/>
        <v>51874.16808940599</v>
      </c>
      <c r="R142" s="51">
        <f t="shared" si="32"/>
        <v>41974.084541455835</v>
      </c>
      <c r="S142" s="51">
        <f t="shared" si="36"/>
        <v>93848.252630861825</v>
      </c>
      <c r="T142" s="13">
        <f t="shared" si="33"/>
        <v>89.508196721311478</v>
      </c>
      <c r="U142" s="58">
        <f t="shared" si="37"/>
        <v>25623.511475409836</v>
      </c>
      <c r="V142" s="58">
        <f t="shared" si="38"/>
        <v>25623.511475409836</v>
      </c>
      <c r="W142" s="13"/>
      <c r="X142" s="13"/>
      <c r="Y142" s="13"/>
      <c r="Z142" s="14">
        <f t="shared" si="34"/>
        <v>39.781420765027335</v>
      </c>
    </row>
    <row r="143" spans="1:26" ht="14.5" x14ac:dyDescent="0.35">
      <c r="A143">
        <v>1309</v>
      </c>
      <c r="B143" t="s">
        <v>201</v>
      </c>
      <c r="C143" t="s">
        <v>1385</v>
      </c>
      <c r="D143" t="s">
        <v>189</v>
      </c>
      <c r="E143" t="s">
        <v>8</v>
      </c>
      <c r="F143" t="s">
        <v>190</v>
      </c>
      <c r="G143" t="s">
        <v>40</v>
      </c>
      <c r="H143" s="6">
        <v>44235</v>
      </c>
      <c r="I143" s="2">
        <v>45657</v>
      </c>
      <c r="J143">
        <v>286.27</v>
      </c>
      <c r="K143" s="45">
        <f t="shared" si="26"/>
        <v>951.08705882352945</v>
      </c>
      <c r="L143" s="3">
        <f t="shared" si="27"/>
        <v>366</v>
      </c>
      <c r="M143" s="3">
        <f t="shared" si="28"/>
        <v>4</v>
      </c>
      <c r="N143" s="3">
        <f t="shared" si="29"/>
        <v>3</v>
      </c>
      <c r="O143" s="3">
        <f t="shared" si="35"/>
        <v>359</v>
      </c>
      <c r="P143" s="51">
        <f t="shared" si="30"/>
        <v>102770.93</v>
      </c>
      <c r="Q143" s="51">
        <f t="shared" si="31"/>
        <v>51161.610835430634</v>
      </c>
      <c r="R143" s="51">
        <f t="shared" si="32"/>
        <v>41397.517446106169</v>
      </c>
      <c r="S143" s="51">
        <f t="shared" si="36"/>
        <v>92559.128281536803</v>
      </c>
      <c r="T143" s="13">
        <f t="shared" si="33"/>
        <v>88.278688524590166</v>
      </c>
      <c r="U143" s="58">
        <f t="shared" si="37"/>
        <v>25271.540163934424</v>
      </c>
      <c r="V143" s="58">
        <f t="shared" si="38"/>
        <v>25271.540163934424</v>
      </c>
      <c r="W143" s="13"/>
      <c r="X143" s="13"/>
      <c r="Y143" s="13"/>
      <c r="Z143" s="14">
        <f t="shared" si="34"/>
        <v>39.234972677595636</v>
      </c>
    </row>
    <row r="144" spans="1:26" ht="14.5" x14ac:dyDescent="0.35">
      <c r="A144">
        <v>1310</v>
      </c>
      <c r="B144" t="s">
        <v>202</v>
      </c>
      <c r="C144" t="s">
        <v>1385</v>
      </c>
      <c r="D144" t="s">
        <v>189</v>
      </c>
      <c r="E144" t="s">
        <v>8</v>
      </c>
      <c r="F144" t="s">
        <v>1502</v>
      </c>
      <c r="G144" t="s">
        <v>40</v>
      </c>
      <c r="H144" s="6">
        <v>44242</v>
      </c>
      <c r="I144" s="2">
        <v>45657</v>
      </c>
      <c r="J144">
        <v>286.27</v>
      </c>
      <c r="K144" s="45">
        <f t="shared" si="26"/>
        <v>946.48941176470589</v>
      </c>
      <c r="L144" s="3">
        <f t="shared" si="27"/>
        <v>366</v>
      </c>
      <c r="M144" s="3">
        <f t="shared" si="28"/>
        <v>0</v>
      </c>
      <c r="N144" s="3">
        <f t="shared" si="29"/>
        <v>0</v>
      </c>
      <c r="O144" s="3">
        <f t="shared" si="35"/>
        <v>366</v>
      </c>
      <c r="P144" s="51">
        <f t="shared" si="30"/>
        <v>104774.81999999999</v>
      </c>
      <c r="Q144" s="51">
        <f t="shared" si="31"/>
        <v>52159.190990996132</v>
      </c>
      <c r="R144" s="51">
        <f t="shared" si="32"/>
        <v>42204.711379595698</v>
      </c>
      <c r="S144" s="51">
        <f t="shared" si="36"/>
        <v>94363.902370591823</v>
      </c>
      <c r="T144" s="13">
        <f t="shared" si="33"/>
        <v>90</v>
      </c>
      <c r="U144" s="58">
        <f t="shared" si="37"/>
        <v>25764.3</v>
      </c>
      <c r="V144" s="58">
        <f t="shared" si="38"/>
        <v>25764.3</v>
      </c>
      <c r="W144" s="13"/>
      <c r="X144" s="13"/>
      <c r="Y144" s="13"/>
      <c r="Z144" s="14">
        <f t="shared" si="34"/>
        <v>40</v>
      </c>
    </row>
    <row r="145" spans="1:26" ht="14.5" x14ac:dyDescent="0.35">
      <c r="A145">
        <v>1314</v>
      </c>
      <c r="B145" t="s">
        <v>204</v>
      </c>
      <c r="C145" t="s">
        <v>1385</v>
      </c>
      <c r="D145" t="s">
        <v>205</v>
      </c>
      <c r="E145" t="s">
        <v>8</v>
      </c>
      <c r="F145" t="s">
        <v>190</v>
      </c>
      <c r="G145" t="s">
        <v>40</v>
      </c>
      <c r="H145" s="6">
        <v>43831</v>
      </c>
      <c r="I145" s="2">
        <v>45657</v>
      </c>
      <c r="J145">
        <v>291.64999999999998</v>
      </c>
      <c r="K145" s="45">
        <f t="shared" si="26"/>
        <v>1073.8265359477123</v>
      </c>
      <c r="L145" s="3">
        <f t="shared" si="27"/>
        <v>366</v>
      </c>
      <c r="M145" s="3">
        <f t="shared" si="28"/>
        <v>2</v>
      </c>
      <c r="N145" s="3">
        <f t="shared" si="29"/>
        <v>0</v>
      </c>
      <c r="O145" s="3">
        <f t="shared" si="35"/>
        <v>364</v>
      </c>
      <c r="P145" s="51">
        <f t="shared" si="30"/>
        <v>106160.59999999999</v>
      </c>
      <c r="Q145" s="51">
        <f t="shared" si="31"/>
        <v>51874.16808940599</v>
      </c>
      <c r="R145" s="51">
        <f t="shared" si="32"/>
        <v>42762.922264001092</v>
      </c>
      <c r="S145" s="51">
        <f t="shared" si="36"/>
        <v>94637.090353407082</v>
      </c>
      <c r="T145" s="13">
        <f t="shared" si="33"/>
        <v>89.508196721311478</v>
      </c>
      <c r="U145" s="58">
        <f t="shared" si="37"/>
        <v>26105.065573770491</v>
      </c>
      <c r="V145" s="58">
        <f t="shared" si="38"/>
        <v>26105.065573770491</v>
      </c>
      <c r="W145" s="13"/>
      <c r="X145" s="13"/>
      <c r="Y145" s="13"/>
      <c r="Z145" s="14">
        <f t="shared" si="34"/>
        <v>39.781420765027335</v>
      </c>
    </row>
    <row r="146" spans="1:26" ht="14.5" x14ac:dyDescent="0.35">
      <c r="A146">
        <v>1315</v>
      </c>
      <c r="B146" t="s">
        <v>206</v>
      </c>
      <c r="C146" t="s">
        <v>1385</v>
      </c>
      <c r="D146" t="s">
        <v>189</v>
      </c>
      <c r="E146" t="s">
        <v>8</v>
      </c>
      <c r="F146" t="s">
        <v>1501</v>
      </c>
      <c r="G146" t="s">
        <v>40</v>
      </c>
      <c r="H146" s="6">
        <v>43831</v>
      </c>
      <c r="I146" s="2">
        <v>45657</v>
      </c>
      <c r="J146">
        <v>286.27</v>
      </c>
      <c r="K146" s="45">
        <f t="shared" si="26"/>
        <v>946.61934640522884</v>
      </c>
      <c r="L146" s="3">
        <f t="shared" si="27"/>
        <v>366</v>
      </c>
      <c r="M146" s="3">
        <f t="shared" si="28"/>
        <v>1</v>
      </c>
      <c r="N146" s="3">
        <f t="shared" si="29"/>
        <v>0</v>
      </c>
      <c r="O146" s="3">
        <f t="shared" si="35"/>
        <v>365</v>
      </c>
      <c r="P146" s="51">
        <f t="shared" si="30"/>
        <v>104488.54999999999</v>
      </c>
      <c r="Q146" s="51">
        <f t="shared" si="31"/>
        <v>52016.679540201061</v>
      </c>
      <c r="R146" s="51">
        <f t="shared" si="32"/>
        <v>42089.397960525763</v>
      </c>
      <c r="S146" s="51">
        <f t="shared" si="36"/>
        <v>94106.077500726824</v>
      </c>
      <c r="T146" s="13">
        <f t="shared" si="33"/>
        <v>89.754098360655732</v>
      </c>
      <c r="U146" s="58">
        <f t="shared" si="37"/>
        <v>25693.905737704914</v>
      </c>
      <c r="V146" s="58">
        <f t="shared" si="38"/>
        <v>25693.905737704914</v>
      </c>
      <c r="W146" s="13"/>
      <c r="X146" s="13"/>
      <c r="Y146" s="13"/>
      <c r="Z146" s="14">
        <f t="shared" si="34"/>
        <v>39.89071038251366</v>
      </c>
    </row>
    <row r="147" spans="1:26" ht="14.5" x14ac:dyDescent="0.35">
      <c r="A147">
        <v>1316</v>
      </c>
      <c r="B147" t="s">
        <v>207</v>
      </c>
      <c r="C147" t="s">
        <v>1385</v>
      </c>
      <c r="D147" t="s">
        <v>198</v>
      </c>
      <c r="E147" t="s">
        <v>8</v>
      </c>
      <c r="F147" t="s">
        <v>1501</v>
      </c>
      <c r="G147" t="s">
        <v>40</v>
      </c>
      <c r="H147" s="6">
        <v>43831</v>
      </c>
      <c r="I147" s="2">
        <v>45657</v>
      </c>
      <c r="J147">
        <v>286.27</v>
      </c>
      <c r="K147" s="45">
        <f t="shared" si="26"/>
        <v>980.6773202614379</v>
      </c>
      <c r="L147" s="3">
        <f t="shared" si="27"/>
        <v>366</v>
      </c>
      <c r="M147" s="3">
        <f t="shared" si="28"/>
        <v>0</v>
      </c>
      <c r="N147" s="3">
        <f t="shared" si="29"/>
        <v>0</v>
      </c>
      <c r="O147" s="3">
        <f t="shared" si="35"/>
        <v>366</v>
      </c>
      <c r="P147" s="51">
        <f t="shared" si="30"/>
        <v>104774.81999999999</v>
      </c>
      <c r="Q147" s="51">
        <f t="shared" si="31"/>
        <v>52159.190990996132</v>
      </c>
      <c r="R147" s="51">
        <f t="shared" si="32"/>
        <v>42204.711379595698</v>
      </c>
      <c r="S147" s="51">
        <f t="shared" si="36"/>
        <v>94363.902370591823</v>
      </c>
      <c r="T147" s="13">
        <f t="shared" si="33"/>
        <v>90</v>
      </c>
      <c r="U147" s="58">
        <f t="shared" si="37"/>
        <v>25764.3</v>
      </c>
      <c r="V147" s="58">
        <f t="shared" si="38"/>
        <v>25764.3</v>
      </c>
      <c r="W147" s="13"/>
      <c r="X147" s="13"/>
      <c r="Y147" s="13"/>
      <c r="Z147" s="14">
        <f t="shared" si="34"/>
        <v>40</v>
      </c>
    </row>
    <row r="148" spans="1:26" ht="14.5" x14ac:dyDescent="0.35">
      <c r="A148">
        <v>1317</v>
      </c>
      <c r="B148" t="s">
        <v>208</v>
      </c>
      <c r="C148" t="s">
        <v>1385</v>
      </c>
      <c r="D148" t="s">
        <v>30</v>
      </c>
      <c r="E148" t="s">
        <v>8</v>
      </c>
      <c r="F148" t="s">
        <v>1495</v>
      </c>
      <c r="G148" t="s">
        <v>1529</v>
      </c>
      <c r="H148" s="6">
        <v>43831</v>
      </c>
      <c r="I148" s="2">
        <v>45657</v>
      </c>
      <c r="J148">
        <v>341.85</v>
      </c>
      <c r="K148" s="45">
        <f t="shared" si="26"/>
        <v>1225.7990196078429</v>
      </c>
      <c r="L148" s="3">
        <f t="shared" si="27"/>
        <v>366</v>
      </c>
      <c r="M148" s="3">
        <f t="shared" si="28"/>
        <v>0</v>
      </c>
      <c r="N148" s="3">
        <f t="shared" si="29"/>
        <v>8</v>
      </c>
      <c r="O148" s="3">
        <f t="shared" si="35"/>
        <v>358</v>
      </c>
      <c r="P148" s="51">
        <f t="shared" si="30"/>
        <v>122382.3</v>
      </c>
      <c r="Q148" s="51">
        <f t="shared" si="31"/>
        <v>51019.099384635563</v>
      </c>
      <c r="R148" s="51">
        <f t="shared" si="32"/>
        <v>49297.241927698808</v>
      </c>
      <c r="S148" s="51">
        <f t="shared" si="36"/>
        <v>100316.34131233438</v>
      </c>
      <c r="T148" s="13">
        <f t="shared" si="33"/>
        <v>88.032786885245898</v>
      </c>
      <c r="U148" s="58">
        <f t="shared" si="37"/>
        <v>30094.008196721312</v>
      </c>
      <c r="V148" s="58">
        <f t="shared" si="38"/>
        <v>30094.008196721312</v>
      </c>
      <c r="W148" s="13"/>
      <c r="X148" s="13"/>
      <c r="Y148" s="13"/>
      <c r="Z148" s="14">
        <f t="shared" si="34"/>
        <v>39.125683060109296</v>
      </c>
    </row>
    <row r="149" spans="1:26" ht="14.5" x14ac:dyDescent="0.35">
      <c r="A149">
        <v>1318</v>
      </c>
      <c r="B149" t="s">
        <v>209</v>
      </c>
      <c r="C149" t="s">
        <v>1385</v>
      </c>
      <c r="D149" t="s">
        <v>143</v>
      </c>
      <c r="E149" t="s">
        <v>8</v>
      </c>
      <c r="F149" t="s">
        <v>39</v>
      </c>
      <c r="G149" t="s">
        <v>40</v>
      </c>
      <c r="H149" s="6">
        <v>44105</v>
      </c>
      <c r="I149" s="2">
        <v>45657</v>
      </c>
      <c r="J149">
        <v>300.25</v>
      </c>
      <c r="K149" s="45">
        <f t="shared" si="26"/>
        <v>621.60653594771236</v>
      </c>
      <c r="L149" s="3">
        <f t="shared" si="27"/>
        <v>366</v>
      </c>
      <c r="M149" s="3">
        <f t="shared" si="28"/>
        <v>2</v>
      </c>
      <c r="N149" s="3">
        <f t="shared" si="29"/>
        <v>43</v>
      </c>
      <c r="O149" s="3">
        <f t="shared" si="35"/>
        <v>321</v>
      </c>
      <c r="P149" s="51">
        <f t="shared" si="30"/>
        <v>96380.25</v>
      </c>
      <c r="Q149" s="51">
        <f t="shared" si="31"/>
        <v>45746.175705217916</v>
      </c>
      <c r="R149" s="51">
        <f t="shared" si="32"/>
        <v>38823.265303087886</v>
      </c>
      <c r="S149" s="51">
        <f t="shared" si="36"/>
        <v>84569.441008305803</v>
      </c>
      <c r="T149" s="13">
        <f t="shared" si="33"/>
        <v>78.93442622950819</v>
      </c>
      <c r="U149" s="58">
        <f t="shared" si="37"/>
        <v>23700.061475409835</v>
      </c>
      <c r="V149" s="58">
        <f t="shared" si="38"/>
        <v>23700.061475409835</v>
      </c>
      <c r="W149" s="13"/>
      <c r="X149" s="13"/>
      <c r="Y149" s="13"/>
      <c r="Z149" s="14">
        <f t="shared" si="34"/>
        <v>35.081967213114766</v>
      </c>
    </row>
    <row r="150" spans="1:26" ht="14.5" x14ac:dyDescent="0.35">
      <c r="A150">
        <v>1320</v>
      </c>
      <c r="B150" t="s">
        <v>211</v>
      </c>
      <c r="C150" t="s">
        <v>1488</v>
      </c>
      <c r="D150" t="s">
        <v>189</v>
      </c>
      <c r="E150" t="s">
        <v>8</v>
      </c>
      <c r="F150" t="s">
        <v>144</v>
      </c>
      <c r="G150" t="s">
        <v>40</v>
      </c>
      <c r="H150" s="6">
        <v>43831</v>
      </c>
      <c r="I150" s="2">
        <v>45657</v>
      </c>
      <c r="J150">
        <v>286.27</v>
      </c>
      <c r="K150" s="45">
        <f t="shared" si="26"/>
        <v>906.58771241830073</v>
      </c>
      <c r="L150" s="3">
        <f t="shared" si="27"/>
        <v>366</v>
      </c>
      <c r="M150" s="3">
        <f t="shared" si="28"/>
        <v>4</v>
      </c>
      <c r="N150" s="3">
        <f t="shared" si="29"/>
        <v>0</v>
      </c>
      <c r="O150" s="3">
        <f t="shared" si="35"/>
        <v>362</v>
      </c>
      <c r="P150" s="51">
        <f t="shared" si="30"/>
        <v>103629.73999999999</v>
      </c>
      <c r="Q150" s="51">
        <f t="shared" si="31"/>
        <v>51589.145187815848</v>
      </c>
      <c r="R150" s="51">
        <f t="shared" si="32"/>
        <v>41743.457703315966</v>
      </c>
      <c r="S150" s="51">
        <f t="shared" si="36"/>
        <v>93332.602891131814</v>
      </c>
      <c r="T150" s="13">
        <f t="shared" si="33"/>
        <v>89.016393442622956</v>
      </c>
      <c r="U150" s="58">
        <f t="shared" si="37"/>
        <v>25482.722950819672</v>
      </c>
      <c r="V150" s="58">
        <f t="shared" si="38"/>
        <v>25482.722950819672</v>
      </c>
      <c r="W150" s="13"/>
      <c r="X150" s="13"/>
      <c r="Y150" s="13"/>
      <c r="Z150" s="14">
        <f t="shared" si="34"/>
        <v>39.562841530054641</v>
      </c>
    </row>
    <row r="151" spans="1:26" ht="14.5" x14ac:dyDescent="0.35">
      <c r="A151">
        <v>1321</v>
      </c>
      <c r="B151" t="s">
        <v>213</v>
      </c>
      <c r="C151" t="s">
        <v>1385</v>
      </c>
      <c r="D151" t="s">
        <v>198</v>
      </c>
      <c r="E151" t="s">
        <v>8</v>
      </c>
      <c r="F151" t="s">
        <v>190</v>
      </c>
      <c r="G151" t="s">
        <v>40</v>
      </c>
      <c r="H151" s="6">
        <v>43831</v>
      </c>
      <c r="I151" s="2">
        <v>45657</v>
      </c>
      <c r="J151">
        <v>286.27</v>
      </c>
      <c r="K151" s="45">
        <f t="shared" si="26"/>
        <v>963.19928104575172</v>
      </c>
      <c r="L151" s="3">
        <f t="shared" si="27"/>
        <v>366</v>
      </c>
      <c r="M151" s="3">
        <f t="shared" si="28"/>
        <v>1</v>
      </c>
      <c r="N151" s="3">
        <f t="shared" si="29"/>
        <v>0</v>
      </c>
      <c r="O151" s="3">
        <f t="shared" si="35"/>
        <v>365</v>
      </c>
      <c r="P151" s="51">
        <f t="shared" si="30"/>
        <v>104488.54999999999</v>
      </c>
      <c r="Q151" s="51">
        <f t="shared" si="31"/>
        <v>52016.679540201061</v>
      </c>
      <c r="R151" s="51">
        <f t="shared" si="32"/>
        <v>42089.397960525763</v>
      </c>
      <c r="S151" s="51">
        <f t="shared" si="36"/>
        <v>94106.077500726824</v>
      </c>
      <c r="T151" s="13">
        <f t="shared" si="33"/>
        <v>89.754098360655732</v>
      </c>
      <c r="U151" s="58">
        <f t="shared" si="37"/>
        <v>25693.905737704914</v>
      </c>
      <c r="V151" s="58">
        <f t="shared" si="38"/>
        <v>25693.905737704914</v>
      </c>
      <c r="W151" s="13"/>
      <c r="X151" s="13"/>
      <c r="Y151" s="13"/>
      <c r="Z151" s="14">
        <f t="shared" si="34"/>
        <v>39.89071038251366</v>
      </c>
    </row>
    <row r="152" spans="1:26" ht="14.5" x14ac:dyDescent="0.35">
      <c r="A152">
        <v>1322</v>
      </c>
      <c r="B152" t="s">
        <v>214</v>
      </c>
      <c r="C152" t="s">
        <v>1385</v>
      </c>
      <c r="D152" t="s">
        <v>189</v>
      </c>
      <c r="E152" t="s">
        <v>8</v>
      </c>
      <c r="F152" t="s">
        <v>1501</v>
      </c>
      <c r="G152" t="s">
        <v>40</v>
      </c>
      <c r="H152" s="6">
        <v>44242</v>
      </c>
      <c r="I152" s="2">
        <v>45657</v>
      </c>
      <c r="J152">
        <v>286.27</v>
      </c>
      <c r="K152" s="45">
        <f t="shared" si="26"/>
        <v>940.16013071895429</v>
      </c>
      <c r="L152" s="3">
        <f t="shared" si="27"/>
        <v>366</v>
      </c>
      <c r="M152" s="3">
        <f t="shared" si="28"/>
        <v>4</v>
      </c>
      <c r="N152" s="3">
        <f t="shared" si="29"/>
        <v>0</v>
      </c>
      <c r="O152" s="3">
        <f t="shared" si="35"/>
        <v>362</v>
      </c>
      <c r="P152" s="51">
        <f t="shared" si="30"/>
        <v>103629.73999999999</v>
      </c>
      <c r="Q152" s="51">
        <f t="shared" si="31"/>
        <v>51589.145187815848</v>
      </c>
      <c r="R152" s="51">
        <f t="shared" si="32"/>
        <v>41743.457703315966</v>
      </c>
      <c r="S152" s="51">
        <f t="shared" si="36"/>
        <v>93332.602891131814</v>
      </c>
      <c r="T152" s="13">
        <f t="shared" si="33"/>
        <v>89.016393442622956</v>
      </c>
      <c r="U152" s="58">
        <f t="shared" si="37"/>
        <v>25482.722950819672</v>
      </c>
      <c r="V152" s="58">
        <f t="shared" si="38"/>
        <v>25482.722950819672</v>
      </c>
      <c r="W152" s="13"/>
      <c r="X152" s="13"/>
      <c r="Y152" s="13"/>
      <c r="Z152" s="14">
        <f t="shared" si="34"/>
        <v>39.562841530054641</v>
      </c>
    </row>
    <row r="153" spans="1:26" ht="14.5" x14ac:dyDescent="0.35">
      <c r="A153">
        <v>1323</v>
      </c>
      <c r="B153" t="s">
        <v>215</v>
      </c>
      <c r="C153" t="s">
        <v>1385</v>
      </c>
      <c r="D153" t="s">
        <v>30</v>
      </c>
      <c r="E153" t="s">
        <v>8</v>
      </c>
      <c r="F153" t="s">
        <v>1495</v>
      </c>
      <c r="G153" t="s">
        <v>1529</v>
      </c>
      <c r="H153" s="6">
        <v>44137</v>
      </c>
      <c r="I153" s="2">
        <v>45657</v>
      </c>
      <c r="J153">
        <v>341.85</v>
      </c>
      <c r="K153" s="45">
        <f t="shared" si="26"/>
        <v>1226.337320261438</v>
      </c>
      <c r="L153" s="3">
        <f t="shared" si="27"/>
        <v>366</v>
      </c>
      <c r="M153" s="3">
        <f t="shared" si="28"/>
        <v>1</v>
      </c>
      <c r="N153" s="3">
        <f t="shared" si="29"/>
        <v>0</v>
      </c>
      <c r="O153" s="3">
        <f t="shared" si="35"/>
        <v>365</v>
      </c>
      <c r="P153" s="51">
        <f t="shared" si="30"/>
        <v>124775.25000000001</v>
      </c>
      <c r="Q153" s="51">
        <f t="shared" si="31"/>
        <v>52016.679540201061</v>
      </c>
      <c r="R153" s="51">
        <f t="shared" si="32"/>
        <v>50261.154479357727</v>
      </c>
      <c r="S153" s="51">
        <f t="shared" si="36"/>
        <v>102277.8340195588</v>
      </c>
      <c r="T153" s="13">
        <f t="shared" si="33"/>
        <v>89.754098360655732</v>
      </c>
      <c r="U153" s="58">
        <f t="shared" si="37"/>
        <v>30682.438524590165</v>
      </c>
      <c r="V153" s="58">
        <f t="shared" si="38"/>
        <v>30682.438524590165</v>
      </c>
      <c r="W153" s="13"/>
      <c r="X153" s="13"/>
      <c r="Y153" s="13"/>
      <c r="Z153" s="14">
        <f t="shared" si="34"/>
        <v>39.89071038251366</v>
      </c>
    </row>
    <row r="154" spans="1:26" ht="14.5" x14ac:dyDescent="0.35">
      <c r="A154">
        <v>1324</v>
      </c>
      <c r="B154" t="s">
        <v>217</v>
      </c>
      <c r="C154" t="s">
        <v>1385</v>
      </c>
      <c r="D154" t="s">
        <v>189</v>
      </c>
      <c r="E154" t="s">
        <v>8</v>
      </c>
      <c r="F154" t="s">
        <v>144</v>
      </c>
      <c r="G154" t="s">
        <v>40</v>
      </c>
      <c r="H154" s="6">
        <v>43899</v>
      </c>
      <c r="I154" s="2">
        <v>45657</v>
      </c>
      <c r="J154">
        <v>286.27</v>
      </c>
      <c r="K154" s="45">
        <f t="shared" si="26"/>
        <v>931.30790849673213</v>
      </c>
      <c r="L154" s="3">
        <f t="shared" si="27"/>
        <v>366</v>
      </c>
      <c r="M154" s="3">
        <f t="shared" si="28"/>
        <v>10</v>
      </c>
      <c r="N154" s="3">
        <f t="shared" si="29"/>
        <v>3</v>
      </c>
      <c r="O154" s="3">
        <f t="shared" si="35"/>
        <v>353</v>
      </c>
      <c r="P154" s="51">
        <f t="shared" si="30"/>
        <v>101053.31</v>
      </c>
      <c r="Q154" s="51">
        <f t="shared" si="31"/>
        <v>50306.5421306602</v>
      </c>
      <c r="R154" s="51">
        <f t="shared" si="32"/>
        <v>40705.636931686568</v>
      </c>
      <c r="S154" s="51">
        <f t="shared" si="36"/>
        <v>91012.179062346768</v>
      </c>
      <c r="T154" s="13">
        <f t="shared" si="33"/>
        <v>86.803278688524586</v>
      </c>
      <c r="U154" s="58">
        <f t="shared" si="37"/>
        <v>24849.174590163933</v>
      </c>
      <c r="V154" s="58">
        <f t="shared" si="38"/>
        <v>24849.174590163933</v>
      </c>
      <c r="W154" s="13"/>
      <c r="X154" s="13"/>
      <c r="Y154" s="13"/>
      <c r="Z154" s="14">
        <f t="shared" si="34"/>
        <v>38.579234972677597</v>
      </c>
    </row>
    <row r="155" spans="1:26" ht="14.5" x14ac:dyDescent="0.35">
      <c r="A155">
        <v>1326</v>
      </c>
      <c r="B155" t="s">
        <v>219</v>
      </c>
      <c r="C155" t="s">
        <v>1385</v>
      </c>
      <c r="D155" t="s">
        <v>198</v>
      </c>
      <c r="E155" t="s">
        <v>8</v>
      </c>
      <c r="F155" t="s">
        <v>144</v>
      </c>
      <c r="G155" t="s">
        <v>40</v>
      </c>
      <c r="H155" s="6">
        <v>43831</v>
      </c>
      <c r="I155" s="2">
        <v>45657</v>
      </c>
      <c r="J155">
        <v>286.27</v>
      </c>
      <c r="K155" s="45">
        <f t="shared" si="26"/>
        <v>979.67810457516339</v>
      </c>
      <c r="L155" s="3">
        <f t="shared" si="27"/>
        <v>366</v>
      </c>
      <c r="M155" s="3">
        <f t="shared" si="28"/>
        <v>0</v>
      </c>
      <c r="N155" s="3">
        <f t="shared" si="29"/>
        <v>0</v>
      </c>
      <c r="O155" s="3">
        <f t="shared" si="35"/>
        <v>366</v>
      </c>
      <c r="P155" s="51">
        <f t="shared" si="30"/>
        <v>104774.81999999999</v>
      </c>
      <c r="Q155" s="51">
        <f t="shared" si="31"/>
        <v>52159.190990996132</v>
      </c>
      <c r="R155" s="51">
        <f t="shared" si="32"/>
        <v>42204.711379595698</v>
      </c>
      <c r="S155" s="51">
        <f t="shared" si="36"/>
        <v>94363.902370591823</v>
      </c>
      <c r="T155" s="13">
        <f t="shared" si="33"/>
        <v>90</v>
      </c>
      <c r="U155" s="58">
        <f t="shared" si="37"/>
        <v>25764.3</v>
      </c>
      <c r="V155" s="58">
        <f t="shared" si="38"/>
        <v>25764.3</v>
      </c>
      <c r="W155" s="13"/>
      <c r="X155" s="13"/>
      <c r="Y155" s="13"/>
      <c r="Z155" s="14">
        <f t="shared" si="34"/>
        <v>40</v>
      </c>
    </row>
    <row r="156" spans="1:26" ht="14.5" x14ac:dyDescent="0.35">
      <c r="A156">
        <v>1327</v>
      </c>
      <c r="B156" t="s">
        <v>220</v>
      </c>
      <c r="C156" t="s">
        <v>1488</v>
      </c>
      <c r="D156" t="s">
        <v>189</v>
      </c>
      <c r="E156" t="s">
        <v>212</v>
      </c>
      <c r="F156" t="s">
        <v>193</v>
      </c>
      <c r="G156" t="s">
        <v>40</v>
      </c>
      <c r="H156" s="6">
        <v>43831</v>
      </c>
      <c r="I156" s="2">
        <v>45657</v>
      </c>
      <c r="J156">
        <v>250</v>
      </c>
      <c r="K156" s="45">
        <f t="shared" si="26"/>
        <v>250</v>
      </c>
      <c r="L156" s="3">
        <f t="shared" si="27"/>
        <v>366</v>
      </c>
      <c r="M156" s="3">
        <f t="shared" si="28"/>
        <v>1</v>
      </c>
      <c r="N156" s="3">
        <f t="shared" si="29"/>
        <v>0</v>
      </c>
      <c r="O156" s="3">
        <f t="shared" si="35"/>
        <v>365</v>
      </c>
      <c r="P156" s="51">
        <f t="shared" si="30"/>
        <v>91250</v>
      </c>
      <c r="Q156" s="51">
        <f t="shared" si="31"/>
        <v>52016.679540201061</v>
      </c>
      <c r="R156" s="51">
        <f t="shared" si="32"/>
        <v>36756.731372939677</v>
      </c>
      <c r="S156" s="51">
        <f t="shared" si="36"/>
        <v>88773.410913140746</v>
      </c>
      <c r="T156" s="13">
        <f t="shared" si="33"/>
        <v>89.754098360655732</v>
      </c>
      <c r="U156" s="58">
        <f t="shared" si="37"/>
        <v>22438.524590163932</v>
      </c>
      <c r="V156" s="58">
        <f t="shared" si="38"/>
        <v>22438.524590163932</v>
      </c>
      <c r="W156" s="13"/>
      <c r="X156" s="13"/>
      <c r="Y156" s="13"/>
      <c r="Z156" s="14">
        <f t="shared" si="34"/>
        <v>39.89071038251366</v>
      </c>
    </row>
    <row r="157" spans="1:26" ht="14.5" x14ac:dyDescent="0.35">
      <c r="A157">
        <v>1328</v>
      </c>
      <c r="B157" t="s">
        <v>221</v>
      </c>
      <c r="C157" t="s">
        <v>1385</v>
      </c>
      <c r="D157" t="s">
        <v>143</v>
      </c>
      <c r="E157" t="s">
        <v>8</v>
      </c>
      <c r="F157" t="s">
        <v>39</v>
      </c>
      <c r="G157" t="s">
        <v>40</v>
      </c>
      <c r="H157" s="6">
        <v>43831</v>
      </c>
      <c r="I157" s="2">
        <v>45657</v>
      </c>
      <c r="J157">
        <v>286.27</v>
      </c>
      <c r="K157" s="45">
        <f t="shared" si="26"/>
        <v>724.93431372549026</v>
      </c>
      <c r="L157" s="3">
        <f t="shared" si="27"/>
        <v>366</v>
      </c>
      <c r="M157" s="3">
        <f t="shared" si="28"/>
        <v>0</v>
      </c>
      <c r="N157" s="3">
        <f t="shared" si="29"/>
        <v>0</v>
      </c>
      <c r="O157" s="3">
        <f t="shared" si="35"/>
        <v>366</v>
      </c>
      <c r="P157" s="51">
        <f t="shared" si="30"/>
        <v>104774.81999999999</v>
      </c>
      <c r="Q157" s="51">
        <f t="shared" si="31"/>
        <v>52159.190990996132</v>
      </c>
      <c r="R157" s="51">
        <f t="shared" si="32"/>
        <v>42204.711379595698</v>
      </c>
      <c r="S157" s="51">
        <f t="shared" si="36"/>
        <v>94363.902370591823</v>
      </c>
      <c r="T157" s="13">
        <f t="shared" si="33"/>
        <v>90</v>
      </c>
      <c r="U157" s="58">
        <f t="shared" si="37"/>
        <v>25764.3</v>
      </c>
      <c r="V157" s="58">
        <f t="shared" si="38"/>
        <v>25764.3</v>
      </c>
      <c r="W157" s="13"/>
      <c r="X157" s="13"/>
      <c r="Y157" s="13"/>
      <c r="Z157" s="14">
        <f t="shared" si="34"/>
        <v>40</v>
      </c>
    </row>
    <row r="158" spans="1:26" s="4" customFormat="1" ht="14.5" x14ac:dyDescent="0.35">
      <c r="A158">
        <v>1331</v>
      </c>
      <c r="B158" t="s">
        <v>222</v>
      </c>
      <c r="C158" t="s">
        <v>1385</v>
      </c>
      <c r="D158" t="s">
        <v>189</v>
      </c>
      <c r="E158" t="s">
        <v>8</v>
      </c>
      <c r="F158" t="s">
        <v>144</v>
      </c>
      <c r="G158" t="s">
        <v>40</v>
      </c>
      <c r="H158" s="6">
        <v>44109</v>
      </c>
      <c r="I158" s="2">
        <v>45657</v>
      </c>
      <c r="J158">
        <v>286.27</v>
      </c>
      <c r="K158" s="45">
        <f t="shared" si="26"/>
        <v>892.97856209150325</v>
      </c>
      <c r="L158" s="3">
        <f t="shared" si="27"/>
        <v>366</v>
      </c>
      <c r="M158" s="3">
        <f t="shared" si="28"/>
        <v>6</v>
      </c>
      <c r="N158" s="3">
        <f t="shared" si="29"/>
        <v>13</v>
      </c>
      <c r="O158" s="3">
        <f t="shared" si="35"/>
        <v>347</v>
      </c>
      <c r="P158" s="51">
        <f t="shared" si="30"/>
        <v>99335.689999999988</v>
      </c>
      <c r="Q158" s="51">
        <f t="shared" si="31"/>
        <v>49451.473425889773</v>
      </c>
      <c r="R158" s="51">
        <f t="shared" si="32"/>
        <v>40013.756417266959</v>
      </c>
      <c r="S158" s="51">
        <f t="shared" si="36"/>
        <v>89465.229843156732</v>
      </c>
      <c r="T158" s="13">
        <f t="shared" si="33"/>
        <v>85.327868852459019</v>
      </c>
      <c r="U158" s="58">
        <f t="shared" si="37"/>
        <v>24426.809016393443</v>
      </c>
      <c r="V158" s="58">
        <f t="shared" si="38"/>
        <v>24426.809016393443</v>
      </c>
      <c r="W158" s="13"/>
      <c r="X158" s="13"/>
      <c r="Y158" s="13"/>
      <c r="Z158" s="14">
        <f t="shared" si="34"/>
        <v>37.923497267759558</v>
      </c>
    </row>
    <row r="159" spans="1:26" ht="14.5" x14ac:dyDescent="0.35">
      <c r="A159">
        <v>1332</v>
      </c>
      <c r="B159" t="s">
        <v>224</v>
      </c>
      <c r="C159" t="s">
        <v>1385</v>
      </c>
      <c r="D159" t="s">
        <v>205</v>
      </c>
      <c r="E159" t="s">
        <v>8</v>
      </c>
      <c r="F159" t="s">
        <v>1502</v>
      </c>
      <c r="G159" t="s">
        <v>40</v>
      </c>
      <c r="H159" s="6">
        <v>43831</v>
      </c>
      <c r="I159" s="2">
        <v>45657</v>
      </c>
      <c r="J159">
        <v>291.64999999999998</v>
      </c>
      <c r="K159" s="45">
        <f t="shared" si="26"/>
        <v>1067.1852941176469</v>
      </c>
      <c r="L159" s="3">
        <f t="shared" si="27"/>
        <v>366</v>
      </c>
      <c r="M159" s="3">
        <f t="shared" si="28"/>
        <v>2</v>
      </c>
      <c r="N159" s="3">
        <f t="shared" si="29"/>
        <v>2</v>
      </c>
      <c r="O159" s="3">
        <f t="shared" si="35"/>
        <v>362</v>
      </c>
      <c r="P159" s="51">
        <f t="shared" si="30"/>
        <v>105577.29999999999</v>
      </c>
      <c r="Q159" s="51">
        <f t="shared" si="31"/>
        <v>51589.145187815848</v>
      </c>
      <c r="R159" s="51">
        <f t="shared" si="32"/>
        <v>42527.961152660428</v>
      </c>
      <c r="S159" s="51">
        <f t="shared" si="36"/>
        <v>94117.106340476283</v>
      </c>
      <c r="T159" s="13">
        <f t="shared" si="33"/>
        <v>89.016393442622956</v>
      </c>
      <c r="U159" s="58">
        <f t="shared" si="37"/>
        <v>25961.631147540982</v>
      </c>
      <c r="V159" s="58">
        <f t="shared" si="38"/>
        <v>25961.631147540982</v>
      </c>
      <c r="W159" s="13"/>
      <c r="X159" s="13"/>
      <c r="Y159" s="13"/>
      <c r="Z159" s="14">
        <f t="shared" si="34"/>
        <v>39.562841530054641</v>
      </c>
    </row>
    <row r="160" spans="1:26" ht="14.5" x14ac:dyDescent="0.35">
      <c r="A160">
        <v>1333</v>
      </c>
      <c r="B160" t="s">
        <v>225</v>
      </c>
      <c r="C160" t="s">
        <v>1385</v>
      </c>
      <c r="D160" t="s">
        <v>189</v>
      </c>
      <c r="E160" t="s">
        <v>8</v>
      </c>
      <c r="F160" t="s">
        <v>1502</v>
      </c>
      <c r="G160" t="s">
        <v>40</v>
      </c>
      <c r="H160" s="6">
        <v>44242</v>
      </c>
      <c r="I160" s="2">
        <v>45657</v>
      </c>
      <c r="J160">
        <v>286.27</v>
      </c>
      <c r="K160" s="45">
        <f t="shared" si="26"/>
        <v>925.549477124183</v>
      </c>
      <c r="L160" s="3">
        <f t="shared" si="27"/>
        <v>366</v>
      </c>
      <c r="M160" s="3">
        <f t="shared" si="28"/>
        <v>4</v>
      </c>
      <c r="N160" s="3">
        <f t="shared" si="29"/>
        <v>0</v>
      </c>
      <c r="O160" s="3">
        <f t="shared" si="35"/>
        <v>362</v>
      </c>
      <c r="P160" s="51">
        <f t="shared" si="30"/>
        <v>103629.73999999999</v>
      </c>
      <c r="Q160" s="51">
        <f t="shared" si="31"/>
        <v>51589.145187815848</v>
      </c>
      <c r="R160" s="51">
        <f t="shared" si="32"/>
        <v>41743.457703315966</v>
      </c>
      <c r="S160" s="51">
        <f t="shared" si="36"/>
        <v>93332.602891131814</v>
      </c>
      <c r="T160" s="13">
        <f t="shared" si="33"/>
        <v>89.016393442622956</v>
      </c>
      <c r="U160" s="58">
        <f t="shared" si="37"/>
        <v>25482.722950819672</v>
      </c>
      <c r="V160" s="58">
        <f t="shared" si="38"/>
        <v>25482.722950819672</v>
      </c>
      <c r="W160" s="13"/>
      <c r="X160" s="13"/>
      <c r="Y160" s="13"/>
      <c r="Z160" s="14">
        <f t="shared" si="34"/>
        <v>39.562841530054641</v>
      </c>
    </row>
    <row r="161" spans="1:26" ht="14.5" x14ac:dyDescent="0.35">
      <c r="A161">
        <v>1334</v>
      </c>
      <c r="B161" t="s">
        <v>226</v>
      </c>
      <c r="C161" t="s">
        <v>1488</v>
      </c>
      <c r="D161" t="s">
        <v>189</v>
      </c>
      <c r="E161" t="s">
        <v>8</v>
      </c>
      <c r="F161" t="s">
        <v>144</v>
      </c>
      <c r="G161" t="s">
        <v>40</v>
      </c>
      <c r="H161" s="6">
        <v>44298</v>
      </c>
      <c r="I161" s="2">
        <v>45657</v>
      </c>
      <c r="J161">
        <v>268.75</v>
      </c>
      <c r="K161" s="45">
        <f t="shared" si="26"/>
        <v>268.75</v>
      </c>
      <c r="L161" s="3">
        <f t="shared" si="27"/>
        <v>366</v>
      </c>
      <c r="M161" s="3">
        <f t="shared" si="28"/>
        <v>3</v>
      </c>
      <c r="N161" s="3">
        <f t="shared" si="29"/>
        <v>0</v>
      </c>
      <c r="O161" s="3">
        <f t="shared" si="35"/>
        <v>363</v>
      </c>
      <c r="P161" s="51">
        <f t="shared" si="30"/>
        <v>97556.25</v>
      </c>
      <c r="Q161" s="51">
        <f t="shared" si="31"/>
        <v>51731.656638610919</v>
      </c>
      <c r="R161" s="51">
        <f t="shared" si="32"/>
        <v>39296.973972617496</v>
      </c>
      <c r="S161" s="51">
        <f t="shared" si="36"/>
        <v>91028.630611228407</v>
      </c>
      <c r="T161" s="13">
        <f t="shared" si="33"/>
        <v>89.26229508196721</v>
      </c>
      <c r="U161" s="58">
        <f t="shared" si="37"/>
        <v>23989.241803278688</v>
      </c>
      <c r="V161" s="58">
        <f t="shared" si="38"/>
        <v>23989.241803278688</v>
      </c>
      <c r="W161" s="13"/>
      <c r="X161" s="13"/>
      <c r="Y161" s="13"/>
      <c r="Z161" s="14">
        <f t="shared" si="34"/>
        <v>39.672131147540995</v>
      </c>
    </row>
    <row r="162" spans="1:26" ht="14.5" x14ac:dyDescent="0.35">
      <c r="A162">
        <v>1335</v>
      </c>
      <c r="B162" t="s">
        <v>227</v>
      </c>
      <c r="C162" t="s">
        <v>1385</v>
      </c>
      <c r="D162" t="s">
        <v>228</v>
      </c>
      <c r="E162" t="s">
        <v>8</v>
      </c>
      <c r="F162" t="s">
        <v>144</v>
      </c>
      <c r="G162" t="s">
        <v>40</v>
      </c>
      <c r="H162" s="6">
        <v>43831</v>
      </c>
      <c r="I162" s="2">
        <v>45657</v>
      </c>
      <c r="J162">
        <v>286.27</v>
      </c>
      <c r="K162" s="45">
        <f t="shared" si="26"/>
        <v>891.49320261437902</v>
      </c>
      <c r="L162" s="3">
        <f t="shared" si="27"/>
        <v>366</v>
      </c>
      <c r="M162" s="3">
        <f t="shared" si="28"/>
        <v>0</v>
      </c>
      <c r="N162" s="3">
        <f t="shared" si="29"/>
        <v>0</v>
      </c>
      <c r="O162" s="3">
        <f t="shared" si="35"/>
        <v>366</v>
      </c>
      <c r="P162" s="51">
        <f t="shared" si="30"/>
        <v>104774.81999999999</v>
      </c>
      <c r="Q162" s="51">
        <f t="shared" si="31"/>
        <v>52159.190990996132</v>
      </c>
      <c r="R162" s="51">
        <f t="shared" si="32"/>
        <v>42204.711379595698</v>
      </c>
      <c r="S162" s="51">
        <f t="shared" si="36"/>
        <v>94363.902370591823</v>
      </c>
      <c r="T162" s="13">
        <f t="shared" si="33"/>
        <v>90</v>
      </c>
      <c r="U162" s="58">
        <f t="shared" si="37"/>
        <v>25764.3</v>
      </c>
      <c r="V162" s="58">
        <f t="shared" si="38"/>
        <v>25764.3</v>
      </c>
      <c r="W162" s="13"/>
      <c r="X162" s="13"/>
      <c r="Y162" s="13"/>
      <c r="Z162" s="14">
        <f t="shared" si="34"/>
        <v>40</v>
      </c>
    </row>
    <row r="163" spans="1:26" ht="14.5" x14ac:dyDescent="0.35">
      <c r="A163">
        <v>1336</v>
      </c>
      <c r="B163" t="s">
        <v>229</v>
      </c>
      <c r="C163" t="s">
        <v>1385</v>
      </c>
      <c r="D163" t="s">
        <v>230</v>
      </c>
      <c r="E163" t="s">
        <v>8</v>
      </c>
      <c r="F163" t="s">
        <v>190</v>
      </c>
      <c r="G163" t="s">
        <v>40</v>
      </c>
      <c r="H163" s="6">
        <v>43831</v>
      </c>
      <c r="I163" s="2">
        <v>45657</v>
      </c>
      <c r="J163">
        <v>301.32</v>
      </c>
      <c r="K163" s="45">
        <f t="shared" si="26"/>
        <v>1096.545751633987</v>
      </c>
      <c r="L163" s="3">
        <f t="shared" si="27"/>
        <v>366</v>
      </c>
      <c r="M163" s="3">
        <f t="shared" si="28"/>
        <v>2</v>
      </c>
      <c r="N163" s="3">
        <f t="shared" si="29"/>
        <v>0</v>
      </c>
      <c r="O163" s="3">
        <f t="shared" si="35"/>
        <v>364</v>
      </c>
      <c r="P163" s="51">
        <f t="shared" si="30"/>
        <v>109680.48</v>
      </c>
      <c r="Q163" s="51">
        <f t="shared" si="31"/>
        <v>51874.16808940599</v>
      </c>
      <c r="R163" s="51">
        <f t="shared" si="32"/>
        <v>44180.777427014611</v>
      </c>
      <c r="S163" s="51">
        <f t="shared" si="36"/>
        <v>96054.945516420601</v>
      </c>
      <c r="T163" s="13">
        <f t="shared" si="33"/>
        <v>89.508196721311478</v>
      </c>
      <c r="U163" s="58">
        <f t="shared" si="37"/>
        <v>26970.609836065574</v>
      </c>
      <c r="V163" s="58">
        <f t="shared" si="38"/>
        <v>26970.609836065574</v>
      </c>
      <c r="W163" s="13"/>
      <c r="X163" s="13"/>
      <c r="Y163" s="13"/>
      <c r="Z163" s="14">
        <f t="shared" si="34"/>
        <v>39.781420765027335</v>
      </c>
    </row>
    <row r="164" spans="1:26" ht="14.5" x14ac:dyDescent="0.35">
      <c r="A164">
        <v>1338</v>
      </c>
      <c r="B164" t="s">
        <v>231</v>
      </c>
      <c r="C164" t="s">
        <v>1385</v>
      </c>
      <c r="D164" t="s">
        <v>189</v>
      </c>
      <c r="E164" t="s">
        <v>8</v>
      </c>
      <c r="F164" t="s">
        <v>144</v>
      </c>
      <c r="G164" t="s">
        <v>40</v>
      </c>
      <c r="H164" s="6">
        <v>44305</v>
      </c>
      <c r="I164" s="2">
        <v>45657</v>
      </c>
      <c r="J164">
        <v>286.27</v>
      </c>
      <c r="K164" s="45">
        <f t="shared" si="26"/>
        <v>923.01653594771244</v>
      </c>
      <c r="L164" s="3">
        <f t="shared" si="27"/>
        <v>366</v>
      </c>
      <c r="M164" s="3">
        <f t="shared" si="28"/>
        <v>4</v>
      </c>
      <c r="N164" s="3">
        <f t="shared" si="29"/>
        <v>36</v>
      </c>
      <c r="O164" s="3">
        <f t="shared" si="35"/>
        <v>326</v>
      </c>
      <c r="P164" s="51">
        <f t="shared" si="30"/>
        <v>93324.01999999999</v>
      </c>
      <c r="Q164" s="51">
        <f t="shared" si="31"/>
        <v>46458.732959193272</v>
      </c>
      <c r="R164" s="51">
        <f t="shared" si="32"/>
        <v>37592.174616798351</v>
      </c>
      <c r="S164" s="51">
        <f t="shared" si="36"/>
        <v>84050.907575991616</v>
      </c>
      <c r="T164" s="13">
        <f t="shared" si="33"/>
        <v>80.163934426229503</v>
      </c>
      <c r="U164" s="58">
        <f t="shared" si="37"/>
        <v>22948.52950819672</v>
      </c>
      <c r="V164" s="58">
        <f t="shared" si="38"/>
        <v>22948.52950819672</v>
      </c>
      <c r="W164" s="13"/>
      <c r="X164" s="13"/>
      <c r="Y164" s="13"/>
      <c r="Z164" s="14">
        <f t="shared" si="34"/>
        <v>35.62841530054645</v>
      </c>
    </row>
    <row r="165" spans="1:26" ht="14.5" x14ac:dyDescent="0.35">
      <c r="A165">
        <v>1339</v>
      </c>
      <c r="B165" t="s">
        <v>232</v>
      </c>
      <c r="C165" t="s">
        <v>1385</v>
      </c>
      <c r="D165" t="s">
        <v>205</v>
      </c>
      <c r="E165" t="s">
        <v>8</v>
      </c>
      <c r="F165" t="s">
        <v>1502</v>
      </c>
      <c r="G165" t="s">
        <v>40</v>
      </c>
      <c r="H165" s="6">
        <v>44046</v>
      </c>
      <c r="I165" s="2">
        <v>45657</v>
      </c>
      <c r="J165">
        <v>291.64999999999998</v>
      </c>
      <c r="K165" s="45">
        <f t="shared" si="26"/>
        <v>1077.7792156862743</v>
      </c>
      <c r="L165" s="3">
        <f t="shared" si="27"/>
        <v>366</v>
      </c>
      <c r="M165" s="3">
        <f t="shared" si="28"/>
        <v>0</v>
      </c>
      <c r="N165" s="3">
        <f t="shared" si="29"/>
        <v>0</v>
      </c>
      <c r="O165" s="3">
        <f t="shared" si="35"/>
        <v>366</v>
      </c>
      <c r="P165" s="51">
        <f t="shared" si="30"/>
        <v>106743.9</v>
      </c>
      <c r="Q165" s="51">
        <f t="shared" si="31"/>
        <v>52159.190990996132</v>
      </c>
      <c r="R165" s="51">
        <f t="shared" si="32"/>
        <v>42997.883375341764</v>
      </c>
      <c r="S165" s="51">
        <f t="shared" si="36"/>
        <v>95157.074366337896</v>
      </c>
      <c r="T165" s="13">
        <f t="shared" si="33"/>
        <v>90</v>
      </c>
      <c r="U165" s="58">
        <f t="shared" si="37"/>
        <v>26248.499999999996</v>
      </c>
      <c r="V165" s="58">
        <f t="shared" si="38"/>
        <v>26248.499999999996</v>
      </c>
      <c r="W165" s="13"/>
      <c r="X165" s="13"/>
      <c r="Y165" s="13"/>
      <c r="Z165" s="14">
        <f t="shared" si="34"/>
        <v>40</v>
      </c>
    </row>
    <row r="166" spans="1:26" ht="14.5" x14ac:dyDescent="0.35">
      <c r="A166">
        <v>1340</v>
      </c>
      <c r="B166" t="s">
        <v>233</v>
      </c>
      <c r="C166" t="s">
        <v>1385</v>
      </c>
      <c r="D166" t="s">
        <v>205</v>
      </c>
      <c r="E166" t="s">
        <v>8</v>
      </c>
      <c r="F166" t="s">
        <v>190</v>
      </c>
      <c r="G166" t="s">
        <v>40</v>
      </c>
      <c r="H166" s="6">
        <v>43831</v>
      </c>
      <c r="I166" s="2">
        <v>45657</v>
      </c>
      <c r="J166">
        <v>291.64999999999998</v>
      </c>
      <c r="K166" s="45">
        <f t="shared" si="26"/>
        <v>1083.456339869281</v>
      </c>
      <c r="L166" s="3">
        <f t="shared" si="27"/>
        <v>366</v>
      </c>
      <c r="M166" s="3">
        <f t="shared" si="28"/>
        <v>1</v>
      </c>
      <c r="N166" s="3">
        <f t="shared" si="29"/>
        <v>0</v>
      </c>
      <c r="O166" s="3">
        <f t="shared" si="35"/>
        <v>365</v>
      </c>
      <c r="P166" s="51">
        <f t="shared" si="30"/>
        <v>106452.24999999999</v>
      </c>
      <c r="Q166" s="51">
        <f t="shared" si="31"/>
        <v>52016.679540201061</v>
      </c>
      <c r="R166" s="51">
        <f t="shared" si="32"/>
        <v>42880.402819671428</v>
      </c>
      <c r="S166" s="51">
        <f t="shared" si="36"/>
        <v>94897.082359872496</v>
      </c>
      <c r="T166" s="13">
        <f t="shared" si="33"/>
        <v>89.754098360655732</v>
      </c>
      <c r="U166" s="58">
        <f t="shared" si="37"/>
        <v>26176.782786885244</v>
      </c>
      <c r="V166" s="58">
        <f t="shared" si="38"/>
        <v>26176.782786885244</v>
      </c>
      <c r="W166" s="13"/>
      <c r="X166" s="13"/>
      <c r="Y166" s="13"/>
      <c r="Z166" s="14">
        <f t="shared" si="34"/>
        <v>39.89071038251366</v>
      </c>
    </row>
    <row r="167" spans="1:26" ht="14.5" x14ac:dyDescent="0.35">
      <c r="A167">
        <v>1341</v>
      </c>
      <c r="B167" t="s">
        <v>234</v>
      </c>
      <c r="C167" t="s">
        <v>1385</v>
      </c>
      <c r="D167" t="s">
        <v>38</v>
      </c>
      <c r="E167" t="s">
        <v>8</v>
      </c>
      <c r="F167" t="s">
        <v>1496</v>
      </c>
      <c r="G167" t="s">
        <v>40</v>
      </c>
      <c r="H167" s="6">
        <v>44368</v>
      </c>
      <c r="I167" s="2">
        <v>45657</v>
      </c>
      <c r="J167">
        <v>303.47000000000003</v>
      </c>
      <c r="K167" s="45">
        <f t="shared" si="26"/>
        <v>1116.8627450980391</v>
      </c>
      <c r="L167" s="3">
        <f t="shared" si="27"/>
        <v>366</v>
      </c>
      <c r="M167" s="3">
        <f t="shared" si="28"/>
        <v>3</v>
      </c>
      <c r="N167" s="3">
        <f t="shared" si="29"/>
        <v>0</v>
      </c>
      <c r="O167" s="3">
        <f t="shared" si="35"/>
        <v>363</v>
      </c>
      <c r="P167" s="51">
        <f t="shared" si="30"/>
        <v>110159.61000000002</v>
      </c>
      <c r="Q167" s="51">
        <f t="shared" si="31"/>
        <v>51731.656638610919</v>
      </c>
      <c r="R167" s="51">
        <f t="shared" si="32"/>
        <v>44373.777456633426</v>
      </c>
      <c r="S167" s="51">
        <f t="shared" si="36"/>
        <v>96105.434095244345</v>
      </c>
      <c r="T167" s="13">
        <f t="shared" si="33"/>
        <v>89.26229508196721</v>
      </c>
      <c r="U167" s="58">
        <f t="shared" si="37"/>
        <v>27088.428688524593</v>
      </c>
      <c r="V167" s="58">
        <f t="shared" si="38"/>
        <v>27088.428688524593</v>
      </c>
      <c r="W167" s="13"/>
      <c r="X167" s="13"/>
      <c r="Y167" s="13"/>
      <c r="Z167" s="14">
        <f t="shared" si="34"/>
        <v>39.672131147540995</v>
      </c>
    </row>
    <row r="168" spans="1:26" ht="14.5" x14ac:dyDescent="0.35">
      <c r="A168">
        <v>1342</v>
      </c>
      <c r="B168" t="s">
        <v>236</v>
      </c>
      <c r="C168" t="s">
        <v>1385</v>
      </c>
      <c r="D168" t="s">
        <v>38</v>
      </c>
      <c r="E168" t="s">
        <v>8</v>
      </c>
      <c r="F168" t="s">
        <v>56</v>
      </c>
      <c r="G168" t="s">
        <v>40</v>
      </c>
      <c r="H168" s="6">
        <v>44368</v>
      </c>
      <c r="I168" s="2">
        <v>45657</v>
      </c>
      <c r="J168">
        <v>303.47000000000003</v>
      </c>
      <c r="K168" s="45">
        <f t="shared" si="26"/>
        <v>961.38653594771233</v>
      </c>
      <c r="L168" s="3">
        <f t="shared" si="27"/>
        <v>366</v>
      </c>
      <c r="M168" s="3">
        <f t="shared" si="28"/>
        <v>12</v>
      </c>
      <c r="N168" s="3">
        <f t="shared" si="29"/>
        <v>6</v>
      </c>
      <c r="O168" s="3">
        <f t="shared" si="35"/>
        <v>348</v>
      </c>
      <c r="P168" s="51">
        <f t="shared" si="30"/>
        <v>105607.56000000001</v>
      </c>
      <c r="Q168" s="51">
        <f t="shared" si="31"/>
        <v>49593.984876684844</v>
      </c>
      <c r="R168" s="51">
        <f t="shared" si="32"/>
        <v>42540.150289003948</v>
      </c>
      <c r="S168" s="51">
        <f t="shared" si="36"/>
        <v>92134.135165688785</v>
      </c>
      <c r="T168" s="13">
        <f t="shared" si="33"/>
        <v>85.573770491803273</v>
      </c>
      <c r="U168" s="58">
        <f t="shared" si="37"/>
        <v>25969.072131147543</v>
      </c>
      <c r="V168" s="58">
        <f t="shared" si="38"/>
        <v>25969.072131147543</v>
      </c>
      <c r="W168" s="13"/>
      <c r="X168" s="13"/>
      <c r="Y168" s="13"/>
      <c r="Z168" s="14">
        <f t="shared" si="34"/>
        <v>38.032786885245912</v>
      </c>
    </row>
    <row r="169" spans="1:26" ht="14.5" x14ac:dyDescent="0.35">
      <c r="A169">
        <v>1343</v>
      </c>
      <c r="B169" t="s">
        <v>237</v>
      </c>
      <c r="C169" t="s">
        <v>1385</v>
      </c>
      <c r="D169" t="s">
        <v>38</v>
      </c>
      <c r="E169" t="s">
        <v>8</v>
      </c>
      <c r="F169" t="s">
        <v>1497</v>
      </c>
      <c r="G169" t="s">
        <v>40</v>
      </c>
      <c r="H169" s="6">
        <v>44368</v>
      </c>
      <c r="I169" s="2">
        <v>45657</v>
      </c>
      <c r="J169">
        <v>303.47000000000003</v>
      </c>
      <c r="K169" s="45">
        <f t="shared" si="26"/>
        <v>1059.9233333333334</v>
      </c>
      <c r="L169" s="3">
        <f t="shared" si="27"/>
        <v>366</v>
      </c>
      <c r="M169" s="3">
        <f t="shared" si="28"/>
        <v>6</v>
      </c>
      <c r="N169" s="3">
        <f t="shared" si="29"/>
        <v>0</v>
      </c>
      <c r="O169" s="3">
        <f t="shared" si="35"/>
        <v>360</v>
      </c>
      <c r="P169" s="51">
        <f t="shared" si="30"/>
        <v>109249.20000000001</v>
      </c>
      <c r="Q169" s="51">
        <f t="shared" si="31"/>
        <v>51304.122286225705</v>
      </c>
      <c r="R169" s="51">
        <f t="shared" si="32"/>
        <v>44007.052023107528</v>
      </c>
      <c r="S169" s="51">
        <f t="shared" si="36"/>
        <v>95311.174309333233</v>
      </c>
      <c r="T169" s="13">
        <f t="shared" si="33"/>
        <v>88.52459016393442</v>
      </c>
      <c r="U169" s="58">
        <f t="shared" si="37"/>
        <v>26864.557377049179</v>
      </c>
      <c r="V169" s="58">
        <f t="shared" si="38"/>
        <v>26864.557377049179</v>
      </c>
      <c r="W169" s="13"/>
      <c r="X169" s="13"/>
      <c r="Y169" s="13"/>
      <c r="Z169" s="14">
        <f t="shared" si="34"/>
        <v>39.344262295081975</v>
      </c>
    </row>
    <row r="170" spans="1:26" ht="14.5" x14ac:dyDescent="0.35">
      <c r="A170">
        <v>1345</v>
      </c>
      <c r="B170" t="s">
        <v>238</v>
      </c>
      <c r="C170" t="s">
        <v>1385</v>
      </c>
      <c r="D170" t="s">
        <v>189</v>
      </c>
      <c r="E170" t="s">
        <v>8</v>
      </c>
      <c r="F170" t="s">
        <v>190</v>
      </c>
      <c r="G170" t="s">
        <v>40</v>
      </c>
      <c r="H170" s="6">
        <v>44655</v>
      </c>
      <c r="I170" s="2">
        <v>45657</v>
      </c>
      <c r="J170">
        <v>286.27</v>
      </c>
      <c r="K170" s="45">
        <f t="shared" si="26"/>
        <v>947.34830065359483</v>
      </c>
      <c r="L170" s="3">
        <f t="shared" si="27"/>
        <v>366</v>
      </c>
      <c r="M170" s="3">
        <f t="shared" si="28"/>
        <v>6</v>
      </c>
      <c r="N170" s="3">
        <f t="shared" si="29"/>
        <v>0</v>
      </c>
      <c r="O170" s="3">
        <f t="shared" si="35"/>
        <v>360</v>
      </c>
      <c r="P170" s="51">
        <f t="shared" si="30"/>
        <v>103057.2</v>
      </c>
      <c r="Q170" s="51">
        <f t="shared" si="31"/>
        <v>51304.122286225705</v>
      </c>
      <c r="R170" s="51">
        <f t="shared" si="32"/>
        <v>41512.830865176104</v>
      </c>
      <c r="S170" s="51">
        <f t="shared" si="36"/>
        <v>92816.953151401802</v>
      </c>
      <c r="T170" s="13">
        <f t="shared" si="33"/>
        <v>88.52459016393442</v>
      </c>
      <c r="U170" s="58">
        <f t="shared" si="37"/>
        <v>25341.934426229505</v>
      </c>
      <c r="V170" s="58">
        <f t="shared" si="38"/>
        <v>25341.934426229505</v>
      </c>
      <c r="W170" s="13"/>
      <c r="X170" s="13"/>
      <c r="Y170" s="13"/>
      <c r="Z170" s="14">
        <f t="shared" si="34"/>
        <v>39.344262295081975</v>
      </c>
    </row>
    <row r="171" spans="1:26" ht="14.5" x14ac:dyDescent="0.35">
      <c r="A171">
        <v>1357</v>
      </c>
      <c r="B171" t="s">
        <v>239</v>
      </c>
      <c r="C171" t="s">
        <v>1488</v>
      </c>
      <c r="D171" t="s">
        <v>189</v>
      </c>
      <c r="E171" t="s">
        <v>8</v>
      </c>
      <c r="F171" t="s">
        <v>193</v>
      </c>
      <c r="G171" t="s">
        <v>40</v>
      </c>
      <c r="H171" s="6">
        <v>44452</v>
      </c>
      <c r="I171" s="2">
        <v>45657</v>
      </c>
      <c r="J171">
        <v>268.75</v>
      </c>
      <c r="K171" s="45">
        <f t="shared" si="26"/>
        <v>268.75</v>
      </c>
      <c r="L171" s="3">
        <f t="shared" si="27"/>
        <v>366</v>
      </c>
      <c r="M171" s="3">
        <f t="shared" si="28"/>
        <v>11</v>
      </c>
      <c r="N171" s="3">
        <f t="shared" si="29"/>
        <v>0</v>
      </c>
      <c r="O171" s="3">
        <f t="shared" si="35"/>
        <v>355</v>
      </c>
      <c r="P171" s="51">
        <f t="shared" si="30"/>
        <v>95406.25</v>
      </c>
      <c r="Q171" s="51">
        <f t="shared" si="31"/>
        <v>50591.565032250342</v>
      </c>
      <c r="R171" s="51">
        <f t="shared" si="32"/>
        <v>38430.924959446864</v>
      </c>
      <c r="S171" s="51">
        <f t="shared" si="36"/>
        <v>89022.489991697206</v>
      </c>
      <c r="T171" s="13">
        <f t="shared" si="33"/>
        <v>87.295081967213108</v>
      </c>
      <c r="U171" s="58">
        <f t="shared" si="37"/>
        <v>23460.553278688523</v>
      </c>
      <c r="V171" s="58">
        <f t="shared" si="38"/>
        <v>23460.553278688523</v>
      </c>
      <c r="W171" s="13"/>
      <c r="X171" s="13"/>
      <c r="Y171" s="13"/>
      <c r="Z171" s="14">
        <f t="shared" si="34"/>
        <v>38.797814207650276</v>
      </c>
    </row>
    <row r="172" spans="1:26" ht="14.5" x14ac:dyDescent="0.35">
      <c r="A172">
        <v>1400</v>
      </c>
      <c r="B172" t="s">
        <v>240</v>
      </c>
      <c r="C172" t="s">
        <v>1385</v>
      </c>
      <c r="D172" t="s">
        <v>241</v>
      </c>
      <c r="E172" t="s">
        <v>8</v>
      </c>
      <c r="F172" t="s">
        <v>242</v>
      </c>
      <c r="G172" t="s">
        <v>40</v>
      </c>
      <c r="H172" s="6">
        <v>44207</v>
      </c>
      <c r="I172" s="2">
        <v>45657</v>
      </c>
      <c r="J172">
        <v>303.47000000000003</v>
      </c>
      <c r="K172" s="45">
        <f t="shared" si="26"/>
        <v>955.05771241830075</v>
      </c>
      <c r="L172" s="3">
        <f t="shared" si="27"/>
        <v>366</v>
      </c>
      <c r="M172" s="3">
        <f t="shared" si="28"/>
        <v>8</v>
      </c>
      <c r="N172" s="3">
        <f t="shared" si="29"/>
        <v>0</v>
      </c>
      <c r="O172" s="3">
        <f t="shared" si="35"/>
        <v>358</v>
      </c>
      <c r="P172" s="51">
        <f t="shared" si="30"/>
        <v>108642.26000000001</v>
      </c>
      <c r="Q172" s="51">
        <f t="shared" si="31"/>
        <v>51019.099384635563</v>
      </c>
      <c r="R172" s="51">
        <f t="shared" si="32"/>
        <v>43762.568400756936</v>
      </c>
      <c r="S172" s="51">
        <f t="shared" si="36"/>
        <v>94781.667785392492</v>
      </c>
      <c r="T172" s="13">
        <f t="shared" si="33"/>
        <v>88.032786885245898</v>
      </c>
      <c r="U172" s="58">
        <f t="shared" si="37"/>
        <v>26715.309836065575</v>
      </c>
      <c r="V172" s="58">
        <f t="shared" si="38"/>
        <v>26715.309836065575</v>
      </c>
      <c r="W172" s="13"/>
      <c r="X172" s="13"/>
      <c r="Y172" s="13"/>
      <c r="Z172" s="14">
        <f t="shared" si="34"/>
        <v>39.125683060109296</v>
      </c>
    </row>
    <row r="173" spans="1:26" ht="14.5" x14ac:dyDescent="0.35">
      <c r="A173">
        <v>1401</v>
      </c>
      <c r="B173" t="s">
        <v>243</v>
      </c>
      <c r="C173" t="s">
        <v>1385</v>
      </c>
      <c r="D173" t="s">
        <v>241</v>
      </c>
      <c r="E173" t="s">
        <v>8</v>
      </c>
      <c r="F173" t="s">
        <v>242</v>
      </c>
      <c r="G173" t="s">
        <v>40</v>
      </c>
      <c r="H173" s="6">
        <v>43831</v>
      </c>
      <c r="I173" s="2">
        <v>45657</v>
      </c>
      <c r="J173">
        <v>285.95</v>
      </c>
      <c r="K173" s="45">
        <f t="shared" si="26"/>
        <v>471.88915032679733</v>
      </c>
      <c r="L173" s="3">
        <f t="shared" si="27"/>
        <v>366</v>
      </c>
      <c r="M173" s="3">
        <f t="shared" si="28"/>
        <v>2</v>
      </c>
      <c r="N173" s="3">
        <f t="shared" si="29"/>
        <v>140</v>
      </c>
      <c r="O173" s="3">
        <f t="shared" si="35"/>
        <v>224</v>
      </c>
      <c r="P173" s="51">
        <f t="shared" si="30"/>
        <v>64052.799999999996</v>
      </c>
      <c r="Q173" s="51">
        <f t="shared" si="31"/>
        <v>31922.564978095994</v>
      </c>
      <c r="R173" s="51">
        <f t="shared" si="32"/>
        <v>25801.332200379515</v>
      </c>
      <c r="S173" s="51">
        <f t="shared" si="36"/>
        <v>57723.897178475512</v>
      </c>
      <c r="T173" s="13">
        <f t="shared" si="33"/>
        <v>55.081967213114751</v>
      </c>
      <c r="U173" s="58">
        <f t="shared" si="37"/>
        <v>15750.688524590163</v>
      </c>
      <c r="V173" s="58">
        <f t="shared" si="38"/>
        <v>15750.688524590163</v>
      </c>
      <c r="W173" s="13"/>
      <c r="X173" s="13"/>
      <c r="Y173" s="13"/>
      <c r="Z173" s="14">
        <f t="shared" si="34"/>
        <v>24.480874316939889</v>
      </c>
    </row>
    <row r="174" spans="1:26" ht="14.5" x14ac:dyDescent="0.35">
      <c r="A174">
        <v>1402</v>
      </c>
      <c r="B174" t="s">
        <v>244</v>
      </c>
      <c r="C174" t="s">
        <v>1385</v>
      </c>
      <c r="D174" t="s">
        <v>241</v>
      </c>
      <c r="E174" t="s">
        <v>8</v>
      </c>
      <c r="F174" t="s">
        <v>242</v>
      </c>
      <c r="G174" t="s">
        <v>40</v>
      </c>
      <c r="H174" s="6">
        <v>43831</v>
      </c>
      <c r="I174" s="2">
        <v>45657</v>
      </c>
      <c r="J174">
        <v>303.47000000000003</v>
      </c>
      <c r="K174" s="45">
        <f t="shared" si="26"/>
        <v>1004.9878431372548</v>
      </c>
      <c r="L174" s="3">
        <f t="shared" si="27"/>
        <v>366</v>
      </c>
      <c r="M174" s="3">
        <f t="shared" si="28"/>
        <v>2</v>
      </c>
      <c r="N174" s="3">
        <f t="shared" si="29"/>
        <v>0</v>
      </c>
      <c r="O174" s="3">
        <f t="shared" si="35"/>
        <v>364</v>
      </c>
      <c r="P174" s="51">
        <f t="shared" si="30"/>
        <v>110463.08000000002</v>
      </c>
      <c r="Q174" s="51">
        <f t="shared" si="31"/>
        <v>51874.16808940599</v>
      </c>
      <c r="R174" s="51">
        <f t="shared" si="32"/>
        <v>44496.019267808726</v>
      </c>
      <c r="S174" s="51">
        <f t="shared" si="36"/>
        <v>96370.187357214716</v>
      </c>
      <c r="T174" s="13">
        <f t="shared" si="33"/>
        <v>89.508196721311478</v>
      </c>
      <c r="U174" s="58">
        <f t="shared" si="37"/>
        <v>27163.052459016395</v>
      </c>
      <c r="V174" s="58">
        <f t="shared" si="38"/>
        <v>27163.052459016395</v>
      </c>
      <c r="W174" s="13"/>
      <c r="X174" s="13"/>
      <c r="Y174" s="13"/>
      <c r="Z174" s="14">
        <f t="shared" si="34"/>
        <v>39.781420765027335</v>
      </c>
    </row>
    <row r="175" spans="1:26" ht="14.5" x14ac:dyDescent="0.35">
      <c r="A175">
        <v>1403</v>
      </c>
      <c r="B175" t="s">
        <v>245</v>
      </c>
      <c r="C175" t="s">
        <v>1385</v>
      </c>
      <c r="D175" t="s">
        <v>241</v>
      </c>
      <c r="E175" t="s">
        <v>8</v>
      </c>
      <c r="F175" t="s">
        <v>242</v>
      </c>
      <c r="G175" t="s">
        <v>40</v>
      </c>
      <c r="H175" s="6">
        <v>43831</v>
      </c>
      <c r="I175" s="2">
        <v>45657</v>
      </c>
      <c r="J175">
        <v>303.47000000000003</v>
      </c>
      <c r="K175" s="45">
        <f t="shared" si="26"/>
        <v>881.86006535947695</v>
      </c>
      <c r="L175" s="3">
        <f t="shared" si="27"/>
        <v>366</v>
      </c>
      <c r="M175" s="3">
        <f t="shared" si="28"/>
        <v>2</v>
      </c>
      <c r="N175" s="3">
        <f t="shared" si="29"/>
        <v>0</v>
      </c>
      <c r="O175" s="3">
        <f t="shared" si="35"/>
        <v>364</v>
      </c>
      <c r="P175" s="51">
        <f t="shared" si="30"/>
        <v>110463.08000000002</v>
      </c>
      <c r="Q175" s="51">
        <f t="shared" si="31"/>
        <v>51874.16808940599</v>
      </c>
      <c r="R175" s="51">
        <f t="shared" si="32"/>
        <v>44496.019267808726</v>
      </c>
      <c r="S175" s="51">
        <f t="shared" si="36"/>
        <v>96370.187357214716</v>
      </c>
      <c r="T175" s="13">
        <f t="shared" si="33"/>
        <v>89.508196721311478</v>
      </c>
      <c r="U175" s="58">
        <f t="shared" si="37"/>
        <v>27163.052459016395</v>
      </c>
      <c r="V175" s="58">
        <f t="shared" si="38"/>
        <v>27163.052459016395</v>
      </c>
      <c r="W175" s="13"/>
      <c r="X175" s="13"/>
      <c r="Y175" s="13"/>
      <c r="Z175" s="14">
        <f t="shared" si="34"/>
        <v>39.781420765027335</v>
      </c>
    </row>
    <row r="176" spans="1:26" ht="14.5" x14ac:dyDescent="0.35">
      <c r="A176">
        <v>1404</v>
      </c>
      <c r="B176" t="s">
        <v>246</v>
      </c>
      <c r="C176" t="s">
        <v>1488</v>
      </c>
      <c r="D176" t="s">
        <v>241</v>
      </c>
      <c r="E176" t="s">
        <v>212</v>
      </c>
      <c r="F176" t="s">
        <v>242</v>
      </c>
      <c r="G176" t="s">
        <v>40</v>
      </c>
      <c r="H176" s="6">
        <v>43831</v>
      </c>
      <c r="I176" s="2">
        <v>45657</v>
      </c>
      <c r="J176">
        <v>266</v>
      </c>
      <c r="K176" s="45">
        <f t="shared" si="26"/>
        <v>266</v>
      </c>
      <c r="L176" s="3">
        <f t="shared" si="27"/>
        <v>366</v>
      </c>
      <c r="M176" s="3">
        <f t="shared" si="28"/>
        <v>0</v>
      </c>
      <c r="N176" s="3">
        <f t="shared" si="29"/>
        <v>0</v>
      </c>
      <c r="O176" s="3">
        <f t="shared" si="35"/>
        <v>366</v>
      </c>
      <c r="P176" s="51">
        <f t="shared" si="30"/>
        <v>97356</v>
      </c>
      <c r="Q176" s="51">
        <f t="shared" si="31"/>
        <v>52159.190990996132</v>
      </c>
      <c r="R176" s="51">
        <f t="shared" si="32"/>
        <v>39216.310570344278</v>
      </c>
      <c r="S176" s="51">
        <f t="shared" si="36"/>
        <v>91375.50156134041</v>
      </c>
      <c r="T176" s="13">
        <f t="shared" si="33"/>
        <v>90</v>
      </c>
      <c r="U176" s="58">
        <f t="shared" si="37"/>
        <v>23940</v>
      </c>
      <c r="V176" s="58">
        <f t="shared" si="38"/>
        <v>23940</v>
      </c>
      <c r="W176" s="13"/>
      <c r="X176" s="13"/>
      <c r="Y176" s="13"/>
      <c r="Z176" s="14">
        <f t="shared" si="34"/>
        <v>40</v>
      </c>
    </row>
    <row r="177" spans="1:26" ht="14.5" x14ac:dyDescent="0.35">
      <c r="A177">
        <v>1405</v>
      </c>
      <c r="B177" t="s">
        <v>247</v>
      </c>
      <c r="C177" t="s">
        <v>1385</v>
      </c>
      <c r="D177" t="s">
        <v>241</v>
      </c>
      <c r="E177" t="s">
        <v>8</v>
      </c>
      <c r="F177" t="s">
        <v>242</v>
      </c>
      <c r="G177" t="s">
        <v>40</v>
      </c>
      <c r="H177" s="6">
        <v>44431</v>
      </c>
      <c r="I177" s="2">
        <v>45657</v>
      </c>
      <c r="J177">
        <v>303.47000000000003</v>
      </c>
      <c r="K177" s="45">
        <f t="shared" si="26"/>
        <v>950.5669934640523</v>
      </c>
      <c r="L177" s="3">
        <f t="shared" si="27"/>
        <v>366</v>
      </c>
      <c r="M177" s="3">
        <f t="shared" si="28"/>
        <v>1</v>
      </c>
      <c r="N177" s="3">
        <f t="shared" si="29"/>
        <v>11</v>
      </c>
      <c r="O177" s="3">
        <f t="shared" si="35"/>
        <v>354</v>
      </c>
      <c r="P177" s="51">
        <f t="shared" si="30"/>
        <v>107428.38</v>
      </c>
      <c r="Q177" s="51">
        <f t="shared" si="31"/>
        <v>50449.053581455271</v>
      </c>
      <c r="R177" s="51">
        <f t="shared" si="32"/>
        <v>43273.601156055738</v>
      </c>
      <c r="S177" s="51">
        <f t="shared" si="36"/>
        <v>93722.654737511009</v>
      </c>
      <c r="T177" s="13">
        <f t="shared" si="33"/>
        <v>87.049180327868854</v>
      </c>
      <c r="U177" s="58">
        <f t="shared" si="37"/>
        <v>26416.814754098363</v>
      </c>
      <c r="V177" s="58">
        <f t="shared" si="38"/>
        <v>26416.814754098363</v>
      </c>
      <c r="W177" s="13"/>
      <c r="X177" s="13"/>
      <c r="Y177" s="13"/>
      <c r="Z177" s="14">
        <f t="shared" si="34"/>
        <v>38.688524590163937</v>
      </c>
    </row>
    <row r="178" spans="1:26" ht="14.5" x14ac:dyDescent="0.35">
      <c r="A178">
        <v>1406</v>
      </c>
      <c r="B178" t="s">
        <v>249</v>
      </c>
      <c r="C178" t="s">
        <v>1385</v>
      </c>
      <c r="D178" t="s">
        <v>189</v>
      </c>
      <c r="E178" t="s">
        <v>8</v>
      </c>
      <c r="F178" t="s">
        <v>1502</v>
      </c>
      <c r="G178" t="s">
        <v>40</v>
      </c>
      <c r="H178" s="6">
        <v>44795</v>
      </c>
      <c r="I178" s="2">
        <v>45657</v>
      </c>
      <c r="J178">
        <v>286.27</v>
      </c>
      <c r="K178" s="45">
        <f t="shared" si="26"/>
        <v>941.60352941176473</v>
      </c>
      <c r="L178" s="3">
        <f t="shared" si="27"/>
        <v>366</v>
      </c>
      <c r="M178" s="3">
        <f t="shared" si="28"/>
        <v>3</v>
      </c>
      <c r="N178" s="3">
        <f t="shared" si="29"/>
        <v>0</v>
      </c>
      <c r="O178" s="3">
        <f t="shared" si="35"/>
        <v>363</v>
      </c>
      <c r="P178" s="51">
        <f t="shared" si="30"/>
        <v>103916.01</v>
      </c>
      <c r="Q178" s="51">
        <f t="shared" si="31"/>
        <v>51731.656638610919</v>
      </c>
      <c r="R178" s="51">
        <f t="shared" si="32"/>
        <v>41858.771122385901</v>
      </c>
      <c r="S178" s="51">
        <f t="shared" si="36"/>
        <v>93590.427760996827</v>
      </c>
      <c r="T178" s="13">
        <f t="shared" si="33"/>
        <v>89.26229508196721</v>
      </c>
      <c r="U178" s="58">
        <f t="shared" si="37"/>
        <v>25553.11721311475</v>
      </c>
      <c r="V178" s="58">
        <f t="shared" si="38"/>
        <v>25553.11721311475</v>
      </c>
      <c r="W178" s="13"/>
      <c r="X178" s="13"/>
      <c r="Y178" s="13"/>
      <c r="Z178" s="14">
        <f t="shared" si="34"/>
        <v>39.672131147540995</v>
      </c>
    </row>
    <row r="179" spans="1:26" ht="14.5" x14ac:dyDescent="0.35">
      <c r="A179">
        <v>1410</v>
      </c>
      <c r="B179" t="s">
        <v>250</v>
      </c>
      <c r="C179" t="s">
        <v>1385</v>
      </c>
      <c r="D179" t="s">
        <v>189</v>
      </c>
      <c r="E179" t="s">
        <v>8</v>
      </c>
      <c r="F179" t="s">
        <v>1501</v>
      </c>
      <c r="G179" t="s">
        <v>40</v>
      </c>
      <c r="H179" s="6">
        <v>44900</v>
      </c>
      <c r="I179" s="2">
        <v>45657</v>
      </c>
      <c r="J179">
        <v>286.27</v>
      </c>
      <c r="K179" s="45">
        <f t="shared" si="26"/>
        <v>951.73052287581697</v>
      </c>
      <c r="L179" s="3">
        <f t="shared" si="27"/>
        <v>366</v>
      </c>
      <c r="M179" s="3">
        <f t="shared" si="28"/>
        <v>0</v>
      </c>
      <c r="N179" s="3">
        <f t="shared" si="29"/>
        <v>0</v>
      </c>
      <c r="O179" s="3">
        <f t="shared" si="35"/>
        <v>366</v>
      </c>
      <c r="P179" s="51">
        <f t="shared" si="30"/>
        <v>104774.81999999999</v>
      </c>
      <c r="Q179" s="51">
        <f t="shared" si="31"/>
        <v>52159.190990996132</v>
      </c>
      <c r="R179" s="51">
        <f t="shared" si="32"/>
        <v>42204.711379595698</v>
      </c>
      <c r="S179" s="51">
        <f t="shared" si="36"/>
        <v>94363.902370591823</v>
      </c>
      <c r="T179" s="13">
        <f t="shared" si="33"/>
        <v>90</v>
      </c>
      <c r="U179" s="58">
        <f t="shared" si="37"/>
        <v>25764.3</v>
      </c>
      <c r="V179" s="58">
        <f t="shared" si="38"/>
        <v>25764.3</v>
      </c>
      <c r="W179" s="13"/>
      <c r="X179" s="13"/>
      <c r="Y179" s="13"/>
      <c r="Z179" s="14">
        <f t="shared" si="34"/>
        <v>40</v>
      </c>
    </row>
    <row r="180" spans="1:26" ht="14.5" x14ac:dyDescent="0.35">
      <c r="A180">
        <v>1412</v>
      </c>
      <c r="B180" t="s">
        <v>252</v>
      </c>
      <c r="C180" t="s">
        <v>1385</v>
      </c>
      <c r="D180" t="s">
        <v>253</v>
      </c>
      <c r="E180" t="s">
        <v>8</v>
      </c>
      <c r="F180" t="s">
        <v>190</v>
      </c>
      <c r="G180" t="s">
        <v>40</v>
      </c>
      <c r="H180" s="6">
        <v>44942</v>
      </c>
      <c r="I180" s="2">
        <v>45657</v>
      </c>
      <c r="J180">
        <v>286.27</v>
      </c>
      <c r="K180" s="45">
        <f t="shared" si="26"/>
        <v>948.21934640522875</v>
      </c>
      <c r="L180" s="3">
        <f t="shared" si="27"/>
        <v>366</v>
      </c>
      <c r="M180" s="3">
        <f t="shared" si="28"/>
        <v>0</v>
      </c>
      <c r="N180" s="3">
        <f t="shared" si="29"/>
        <v>0</v>
      </c>
      <c r="O180" s="3">
        <f t="shared" si="35"/>
        <v>366</v>
      </c>
      <c r="P180" s="51">
        <f t="shared" si="30"/>
        <v>104774.81999999999</v>
      </c>
      <c r="Q180" s="51">
        <f t="shared" si="31"/>
        <v>52159.190990996132</v>
      </c>
      <c r="R180" s="51">
        <f t="shared" si="32"/>
        <v>42204.711379595698</v>
      </c>
      <c r="S180" s="51">
        <f t="shared" si="36"/>
        <v>94363.902370591823</v>
      </c>
      <c r="T180" s="13">
        <f t="shared" si="33"/>
        <v>90</v>
      </c>
      <c r="U180" s="58">
        <f t="shared" si="37"/>
        <v>25764.3</v>
      </c>
      <c r="V180" s="58">
        <f t="shared" si="38"/>
        <v>25764.3</v>
      </c>
      <c r="W180" s="13"/>
      <c r="X180" s="13"/>
      <c r="Y180" s="13"/>
      <c r="Z180" s="14">
        <f t="shared" si="34"/>
        <v>40</v>
      </c>
    </row>
    <row r="181" spans="1:26" ht="14.5" x14ac:dyDescent="0.35">
      <c r="A181">
        <v>1414</v>
      </c>
      <c r="B181" t="s">
        <v>255</v>
      </c>
      <c r="C181" t="s">
        <v>1385</v>
      </c>
      <c r="D181" t="s">
        <v>228</v>
      </c>
      <c r="E181" t="s">
        <v>8</v>
      </c>
      <c r="F181" t="s">
        <v>1502</v>
      </c>
      <c r="G181" t="s">
        <v>40</v>
      </c>
      <c r="H181" s="6">
        <v>44951</v>
      </c>
      <c r="I181" s="2">
        <v>45657</v>
      </c>
      <c r="J181">
        <v>286.27</v>
      </c>
      <c r="K181" s="45">
        <f t="shared" si="26"/>
        <v>839.52294117647068</v>
      </c>
      <c r="L181" s="3">
        <f t="shared" si="27"/>
        <v>366</v>
      </c>
      <c r="M181" s="3">
        <f t="shared" si="28"/>
        <v>12</v>
      </c>
      <c r="N181" s="3">
        <f t="shared" si="29"/>
        <v>3</v>
      </c>
      <c r="O181" s="3">
        <f t="shared" si="35"/>
        <v>351</v>
      </c>
      <c r="P181" s="51">
        <f t="shared" si="30"/>
        <v>100480.76999999999</v>
      </c>
      <c r="Q181" s="51">
        <f t="shared" si="31"/>
        <v>50021.519229070058</v>
      </c>
      <c r="R181" s="51">
        <f t="shared" si="32"/>
        <v>40475.010093546698</v>
      </c>
      <c r="S181" s="51">
        <f t="shared" si="36"/>
        <v>90496.529322616756</v>
      </c>
      <c r="T181" s="13">
        <f t="shared" si="33"/>
        <v>86.311475409836063</v>
      </c>
      <c r="U181" s="58">
        <f t="shared" si="37"/>
        <v>24708.38606557377</v>
      </c>
      <c r="V181" s="58">
        <f t="shared" si="38"/>
        <v>24708.38606557377</v>
      </c>
      <c r="W181" s="13"/>
      <c r="X181" s="13"/>
      <c r="Y181" s="13"/>
      <c r="Z181" s="14">
        <f t="shared" si="34"/>
        <v>38.360655737704917</v>
      </c>
    </row>
    <row r="182" spans="1:26" ht="14.5" x14ac:dyDescent="0.35">
      <c r="A182">
        <v>1416</v>
      </c>
      <c r="B182" t="s">
        <v>257</v>
      </c>
      <c r="C182" t="s">
        <v>1385</v>
      </c>
      <c r="D182" t="s">
        <v>253</v>
      </c>
      <c r="E182" t="s">
        <v>8</v>
      </c>
      <c r="F182" t="s">
        <v>1501</v>
      </c>
      <c r="G182" t="s">
        <v>40</v>
      </c>
      <c r="H182" s="6">
        <v>44964</v>
      </c>
      <c r="I182" s="2">
        <v>45657</v>
      </c>
      <c r="J182">
        <v>286.27</v>
      </c>
      <c r="K182" s="45">
        <f t="shared" si="26"/>
        <v>951.98254901960775</v>
      </c>
      <c r="L182" s="3">
        <f t="shared" si="27"/>
        <v>366</v>
      </c>
      <c r="M182" s="3">
        <f t="shared" si="28"/>
        <v>0</v>
      </c>
      <c r="N182" s="3">
        <f t="shared" si="29"/>
        <v>3</v>
      </c>
      <c r="O182" s="3">
        <f t="shared" si="35"/>
        <v>363</v>
      </c>
      <c r="P182" s="51">
        <f t="shared" si="30"/>
        <v>103916.01</v>
      </c>
      <c r="Q182" s="51">
        <f t="shared" si="31"/>
        <v>51731.656638610919</v>
      </c>
      <c r="R182" s="51">
        <f t="shared" si="32"/>
        <v>41858.771122385901</v>
      </c>
      <c r="S182" s="51">
        <f t="shared" si="36"/>
        <v>93590.427760996827</v>
      </c>
      <c r="T182" s="13">
        <f t="shared" si="33"/>
        <v>89.26229508196721</v>
      </c>
      <c r="U182" s="58">
        <f t="shared" si="37"/>
        <v>25553.11721311475</v>
      </c>
      <c r="V182" s="58">
        <f t="shared" si="38"/>
        <v>25553.11721311475</v>
      </c>
      <c r="W182" s="13"/>
      <c r="X182" s="13"/>
      <c r="Y182" s="13"/>
      <c r="Z182" s="14">
        <f t="shared" si="34"/>
        <v>39.672131147540995</v>
      </c>
    </row>
    <row r="183" spans="1:26" ht="14.5" x14ac:dyDescent="0.35">
      <c r="A183">
        <v>1417</v>
      </c>
      <c r="B183" t="s">
        <v>259</v>
      </c>
      <c r="C183" t="s">
        <v>1385</v>
      </c>
      <c r="D183" t="s">
        <v>189</v>
      </c>
      <c r="E183" t="s">
        <v>8</v>
      </c>
      <c r="F183" t="s">
        <v>190</v>
      </c>
      <c r="G183" t="s">
        <v>40</v>
      </c>
      <c r="H183" s="6">
        <v>44964</v>
      </c>
      <c r="I183" s="2">
        <v>45657</v>
      </c>
      <c r="J183">
        <v>286.27</v>
      </c>
      <c r="K183" s="45">
        <f t="shared" si="26"/>
        <v>940.91274509803941</v>
      </c>
      <c r="L183" s="3">
        <f t="shared" si="27"/>
        <v>366</v>
      </c>
      <c r="M183" s="3">
        <f t="shared" si="28"/>
        <v>3</v>
      </c>
      <c r="N183" s="3">
        <f t="shared" si="29"/>
        <v>0</v>
      </c>
      <c r="O183" s="3">
        <f t="shared" si="35"/>
        <v>363</v>
      </c>
      <c r="P183" s="51">
        <f t="shared" si="30"/>
        <v>103916.01</v>
      </c>
      <c r="Q183" s="51">
        <f t="shared" si="31"/>
        <v>51731.656638610919</v>
      </c>
      <c r="R183" s="51">
        <f t="shared" si="32"/>
        <v>41858.771122385901</v>
      </c>
      <c r="S183" s="51">
        <f t="shared" si="36"/>
        <v>93590.427760996827</v>
      </c>
      <c r="T183" s="13">
        <f t="shared" si="33"/>
        <v>89.26229508196721</v>
      </c>
      <c r="U183" s="58">
        <f t="shared" si="37"/>
        <v>25553.11721311475</v>
      </c>
      <c r="V183" s="58">
        <f t="shared" si="38"/>
        <v>25553.11721311475</v>
      </c>
      <c r="W183" s="13"/>
      <c r="X183" s="13"/>
      <c r="Y183" s="13"/>
      <c r="Z183" s="14">
        <f t="shared" si="34"/>
        <v>39.672131147540995</v>
      </c>
    </row>
    <row r="184" spans="1:26" ht="14.5" x14ac:dyDescent="0.35">
      <c r="A184">
        <v>1418</v>
      </c>
      <c r="B184" t="s">
        <v>260</v>
      </c>
      <c r="C184" t="s">
        <v>1488</v>
      </c>
      <c r="D184" t="s">
        <v>189</v>
      </c>
      <c r="E184" t="s">
        <v>8</v>
      </c>
      <c r="F184" t="s">
        <v>190</v>
      </c>
      <c r="G184" t="s">
        <v>40</v>
      </c>
      <c r="H184" s="6">
        <v>44970</v>
      </c>
      <c r="I184" s="2">
        <v>45657</v>
      </c>
      <c r="J184">
        <v>268.75</v>
      </c>
      <c r="K184" s="45">
        <f t="shared" si="26"/>
        <v>268.75</v>
      </c>
      <c r="L184" s="3">
        <f t="shared" si="27"/>
        <v>366</v>
      </c>
      <c r="M184" s="3">
        <f t="shared" si="28"/>
        <v>7</v>
      </c>
      <c r="N184" s="3">
        <f t="shared" si="29"/>
        <v>0</v>
      </c>
      <c r="O184" s="3">
        <f t="shared" si="35"/>
        <v>359</v>
      </c>
      <c r="P184" s="51">
        <f t="shared" si="30"/>
        <v>96481.25</v>
      </c>
      <c r="Q184" s="51">
        <f t="shared" si="31"/>
        <v>51161.610835430634</v>
      </c>
      <c r="R184" s="51">
        <f t="shared" si="32"/>
        <v>38863.94946603218</v>
      </c>
      <c r="S184" s="51">
        <f t="shared" si="36"/>
        <v>90025.560301462814</v>
      </c>
      <c r="T184" s="13">
        <f t="shared" si="33"/>
        <v>88.278688524590166</v>
      </c>
      <c r="U184" s="58">
        <f t="shared" si="37"/>
        <v>23724.897540983606</v>
      </c>
      <c r="V184" s="58">
        <f t="shared" si="38"/>
        <v>23724.897540983606</v>
      </c>
      <c r="W184" s="13"/>
      <c r="X184" s="13"/>
      <c r="Y184" s="13"/>
      <c r="Z184" s="14">
        <f t="shared" si="34"/>
        <v>39.234972677595636</v>
      </c>
    </row>
    <row r="185" spans="1:26" ht="14.5" x14ac:dyDescent="0.35">
      <c r="A185">
        <v>1419</v>
      </c>
      <c r="B185" t="s">
        <v>261</v>
      </c>
      <c r="C185" t="s">
        <v>1385</v>
      </c>
      <c r="D185" t="s">
        <v>189</v>
      </c>
      <c r="E185" t="s">
        <v>8</v>
      </c>
      <c r="F185" t="s">
        <v>1501</v>
      </c>
      <c r="G185" t="s">
        <v>40</v>
      </c>
      <c r="H185" s="6">
        <v>44970</v>
      </c>
      <c r="I185" s="2">
        <v>45657</v>
      </c>
      <c r="J185">
        <v>286.27</v>
      </c>
      <c r="K185" s="45">
        <f t="shared" si="26"/>
        <v>925.95869281045771</v>
      </c>
      <c r="L185" s="3">
        <f t="shared" si="27"/>
        <v>366</v>
      </c>
      <c r="M185" s="3">
        <f t="shared" si="28"/>
        <v>6</v>
      </c>
      <c r="N185" s="3">
        <f t="shared" si="29"/>
        <v>0</v>
      </c>
      <c r="O185" s="3">
        <f t="shared" si="35"/>
        <v>360</v>
      </c>
      <c r="P185" s="51">
        <f t="shared" si="30"/>
        <v>103057.2</v>
      </c>
      <c r="Q185" s="51">
        <f t="shared" si="31"/>
        <v>51304.122286225705</v>
      </c>
      <c r="R185" s="51">
        <f t="shared" si="32"/>
        <v>41512.830865176104</v>
      </c>
      <c r="S185" s="51">
        <f t="shared" si="36"/>
        <v>92816.953151401802</v>
      </c>
      <c r="T185" s="13">
        <f t="shared" si="33"/>
        <v>88.52459016393442</v>
      </c>
      <c r="U185" s="58">
        <f t="shared" si="37"/>
        <v>25341.934426229505</v>
      </c>
      <c r="V185" s="58">
        <f t="shared" si="38"/>
        <v>25341.934426229505</v>
      </c>
      <c r="W185" s="13"/>
      <c r="X185" s="13"/>
      <c r="Y185" s="13"/>
      <c r="Z185" s="14">
        <f t="shared" si="34"/>
        <v>39.344262295081975</v>
      </c>
    </row>
    <row r="186" spans="1:26" ht="14.5" x14ac:dyDescent="0.35">
      <c r="A186">
        <v>1420</v>
      </c>
      <c r="B186" t="s">
        <v>262</v>
      </c>
      <c r="C186" t="s">
        <v>1385</v>
      </c>
      <c r="D186" t="s">
        <v>205</v>
      </c>
      <c r="E186" t="s">
        <v>8</v>
      </c>
      <c r="F186" t="s">
        <v>1501</v>
      </c>
      <c r="G186" t="s">
        <v>40</v>
      </c>
      <c r="H186" s="6">
        <v>44970</v>
      </c>
      <c r="I186" s="2">
        <v>45657</v>
      </c>
      <c r="J186">
        <v>291.64999999999998</v>
      </c>
      <c r="K186" s="45">
        <f t="shared" si="26"/>
        <v>1077.07</v>
      </c>
      <c r="L186" s="3">
        <f t="shared" si="27"/>
        <v>366</v>
      </c>
      <c r="M186" s="3">
        <f t="shared" si="28"/>
        <v>0</v>
      </c>
      <c r="N186" s="3">
        <f t="shared" si="29"/>
        <v>0</v>
      </c>
      <c r="O186" s="3">
        <f t="shared" si="35"/>
        <v>366</v>
      </c>
      <c r="P186" s="51">
        <f t="shared" si="30"/>
        <v>106743.9</v>
      </c>
      <c r="Q186" s="51">
        <f t="shared" si="31"/>
        <v>52159.190990996132</v>
      </c>
      <c r="R186" s="51">
        <f t="shared" si="32"/>
        <v>42997.883375341764</v>
      </c>
      <c r="S186" s="51">
        <f t="shared" si="36"/>
        <v>95157.074366337896</v>
      </c>
      <c r="T186" s="13">
        <f t="shared" si="33"/>
        <v>90</v>
      </c>
      <c r="U186" s="58">
        <f t="shared" si="37"/>
        <v>26248.499999999996</v>
      </c>
      <c r="V186" s="58">
        <f t="shared" si="38"/>
        <v>26248.499999999996</v>
      </c>
      <c r="W186" s="13"/>
      <c r="X186" s="13"/>
      <c r="Y186" s="13"/>
      <c r="Z186" s="14">
        <f t="shared" si="34"/>
        <v>40</v>
      </c>
    </row>
    <row r="187" spans="1:26" ht="14.5" x14ac:dyDescent="0.35">
      <c r="A187">
        <v>1422</v>
      </c>
      <c r="B187" t="s">
        <v>263</v>
      </c>
      <c r="C187" t="s">
        <v>1385</v>
      </c>
      <c r="D187" t="s">
        <v>189</v>
      </c>
      <c r="E187" t="s">
        <v>8</v>
      </c>
      <c r="F187" t="s">
        <v>1501</v>
      </c>
      <c r="G187" t="s">
        <v>40</v>
      </c>
      <c r="H187" s="6">
        <v>44977</v>
      </c>
      <c r="I187" s="2">
        <v>45657</v>
      </c>
      <c r="J187">
        <v>286.27</v>
      </c>
      <c r="K187" s="45">
        <f t="shared" si="26"/>
        <v>945.64764705882351</v>
      </c>
      <c r="L187" s="3">
        <f t="shared" si="27"/>
        <v>366</v>
      </c>
      <c r="M187" s="3">
        <f t="shared" si="28"/>
        <v>3</v>
      </c>
      <c r="N187" s="3">
        <f t="shared" si="29"/>
        <v>0</v>
      </c>
      <c r="O187" s="3">
        <f t="shared" si="35"/>
        <v>363</v>
      </c>
      <c r="P187" s="51">
        <f t="shared" si="30"/>
        <v>103916.01</v>
      </c>
      <c r="Q187" s="51">
        <f t="shared" si="31"/>
        <v>51731.656638610919</v>
      </c>
      <c r="R187" s="51">
        <f t="shared" si="32"/>
        <v>41858.771122385901</v>
      </c>
      <c r="S187" s="51">
        <f t="shared" si="36"/>
        <v>93590.427760996827</v>
      </c>
      <c r="T187" s="13">
        <f t="shared" si="33"/>
        <v>89.26229508196721</v>
      </c>
      <c r="U187" s="58">
        <f t="shared" si="37"/>
        <v>25553.11721311475</v>
      </c>
      <c r="V187" s="58">
        <f t="shared" si="38"/>
        <v>25553.11721311475</v>
      </c>
      <c r="W187" s="13"/>
      <c r="X187" s="13"/>
      <c r="Y187" s="13"/>
      <c r="Z187" s="14">
        <f t="shared" si="34"/>
        <v>39.672131147540995</v>
      </c>
    </row>
    <row r="188" spans="1:26" ht="14.5" x14ac:dyDescent="0.35">
      <c r="A188">
        <v>1423</v>
      </c>
      <c r="B188" t="s">
        <v>264</v>
      </c>
      <c r="C188" t="s">
        <v>1385</v>
      </c>
      <c r="D188" t="s">
        <v>253</v>
      </c>
      <c r="E188" t="s">
        <v>8</v>
      </c>
      <c r="F188" t="s">
        <v>1501</v>
      </c>
      <c r="G188" t="s">
        <v>40</v>
      </c>
      <c r="H188" s="6">
        <v>45019</v>
      </c>
      <c r="I188" s="2">
        <v>45657</v>
      </c>
      <c r="J188">
        <v>286.27</v>
      </c>
      <c r="K188" s="45">
        <f t="shared" si="26"/>
        <v>943.00882352941176</v>
      </c>
      <c r="L188" s="3">
        <f t="shared" si="27"/>
        <v>366</v>
      </c>
      <c r="M188" s="3">
        <f t="shared" si="28"/>
        <v>1</v>
      </c>
      <c r="N188" s="3">
        <f t="shared" si="29"/>
        <v>0</v>
      </c>
      <c r="O188" s="3">
        <f t="shared" si="35"/>
        <v>365</v>
      </c>
      <c r="P188" s="51">
        <f t="shared" si="30"/>
        <v>104488.54999999999</v>
      </c>
      <c r="Q188" s="51">
        <f t="shared" si="31"/>
        <v>52016.679540201061</v>
      </c>
      <c r="R188" s="51">
        <f t="shared" si="32"/>
        <v>42089.397960525763</v>
      </c>
      <c r="S188" s="51">
        <f t="shared" si="36"/>
        <v>94106.077500726824</v>
      </c>
      <c r="T188" s="13">
        <f t="shared" si="33"/>
        <v>89.754098360655732</v>
      </c>
      <c r="U188" s="58">
        <f t="shared" si="37"/>
        <v>25693.905737704914</v>
      </c>
      <c r="V188" s="58">
        <f t="shared" si="38"/>
        <v>25693.905737704914</v>
      </c>
      <c r="W188" s="13"/>
      <c r="X188" s="13"/>
      <c r="Y188" s="13"/>
      <c r="Z188" s="14">
        <f t="shared" si="34"/>
        <v>39.89071038251366</v>
      </c>
    </row>
    <row r="189" spans="1:26" ht="14.5" x14ac:dyDescent="0.35">
      <c r="A189">
        <v>1424</v>
      </c>
      <c r="B189" t="s">
        <v>266</v>
      </c>
      <c r="C189" t="s">
        <v>1385</v>
      </c>
      <c r="D189" t="s">
        <v>189</v>
      </c>
      <c r="E189" t="s">
        <v>8</v>
      </c>
      <c r="F189" t="s">
        <v>1501</v>
      </c>
      <c r="G189" t="s">
        <v>40</v>
      </c>
      <c r="H189" s="6">
        <v>45019</v>
      </c>
      <c r="I189" s="2">
        <v>45657</v>
      </c>
      <c r="J189">
        <v>286.27</v>
      </c>
      <c r="K189" s="45">
        <f t="shared" si="26"/>
        <v>949.46614379084974</v>
      </c>
      <c r="L189" s="3">
        <f t="shared" si="27"/>
        <v>366</v>
      </c>
      <c r="M189" s="3">
        <f t="shared" si="28"/>
        <v>0</v>
      </c>
      <c r="N189" s="3">
        <f t="shared" si="29"/>
        <v>0</v>
      </c>
      <c r="O189" s="3">
        <f t="shared" si="35"/>
        <v>366</v>
      </c>
      <c r="P189" s="51">
        <f t="shared" si="30"/>
        <v>104774.81999999999</v>
      </c>
      <c r="Q189" s="51">
        <f t="shared" si="31"/>
        <v>52159.190990996132</v>
      </c>
      <c r="R189" s="51">
        <f t="shared" si="32"/>
        <v>42204.711379595698</v>
      </c>
      <c r="S189" s="51">
        <f t="shared" si="36"/>
        <v>94363.902370591823</v>
      </c>
      <c r="T189" s="13">
        <f t="shared" si="33"/>
        <v>90</v>
      </c>
      <c r="U189" s="58">
        <f t="shared" si="37"/>
        <v>25764.3</v>
      </c>
      <c r="V189" s="58">
        <f t="shared" si="38"/>
        <v>25764.3</v>
      </c>
      <c r="W189" s="13"/>
      <c r="X189" s="13"/>
      <c r="Y189" s="13"/>
      <c r="Z189" s="14">
        <f t="shared" si="34"/>
        <v>40</v>
      </c>
    </row>
    <row r="190" spans="1:26" ht="14.5" x14ac:dyDescent="0.35">
      <c r="A190">
        <v>1425</v>
      </c>
      <c r="B190" t="s">
        <v>267</v>
      </c>
      <c r="C190" t="s">
        <v>1488</v>
      </c>
      <c r="D190" t="s">
        <v>143</v>
      </c>
      <c r="E190" t="s">
        <v>8</v>
      </c>
      <c r="F190" t="s">
        <v>56</v>
      </c>
      <c r="G190" t="s">
        <v>40</v>
      </c>
      <c r="H190" s="6">
        <v>45082</v>
      </c>
      <c r="I190" s="2">
        <v>45657</v>
      </c>
      <c r="J190">
        <v>286.27</v>
      </c>
      <c r="K190" s="45">
        <f t="shared" si="26"/>
        <v>706.58620915032691</v>
      </c>
      <c r="L190" s="3">
        <f t="shared" si="27"/>
        <v>366</v>
      </c>
      <c r="M190" s="3">
        <f t="shared" si="28"/>
        <v>12</v>
      </c>
      <c r="N190" s="3">
        <f t="shared" si="29"/>
        <v>0</v>
      </c>
      <c r="O190" s="3">
        <f t="shared" si="35"/>
        <v>354</v>
      </c>
      <c r="P190" s="51">
        <f t="shared" si="30"/>
        <v>101339.57999999999</v>
      </c>
      <c r="Q190" s="51">
        <f t="shared" si="31"/>
        <v>50449.053581455271</v>
      </c>
      <c r="R190" s="51">
        <f t="shared" si="32"/>
        <v>40820.950350756495</v>
      </c>
      <c r="S190" s="51">
        <f t="shared" si="36"/>
        <v>91270.003932211766</v>
      </c>
      <c r="T190" s="13">
        <f t="shared" si="33"/>
        <v>87.049180327868854</v>
      </c>
      <c r="U190" s="58">
        <f t="shared" si="37"/>
        <v>24919.568852459015</v>
      </c>
      <c r="V190" s="58">
        <f t="shared" si="38"/>
        <v>24919.568852459015</v>
      </c>
      <c r="W190" s="13"/>
      <c r="X190" s="13"/>
      <c r="Y190" s="13"/>
      <c r="Z190" s="14">
        <f t="shared" si="34"/>
        <v>38.688524590163937</v>
      </c>
    </row>
    <row r="191" spans="1:26" ht="14.5" x14ac:dyDescent="0.35">
      <c r="A191">
        <v>1426</v>
      </c>
      <c r="B191" t="s">
        <v>269</v>
      </c>
      <c r="C191" t="s">
        <v>1385</v>
      </c>
      <c r="D191" t="s">
        <v>1003</v>
      </c>
      <c r="E191" t="s">
        <v>8</v>
      </c>
      <c r="F191" t="s">
        <v>1503</v>
      </c>
      <c r="G191" t="s">
        <v>40</v>
      </c>
      <c r="H191" s="6">
        <v>45082</v>
      </c>
      <c r="I191" s="2">
        <v>45657</v>
      </c>
      <c r="J191">
        <v>286.27</v>
      </c>
      <c r="K191" s="45">
        <f t="shared" si="26"/>
        <v>749.60202614379091</v>
      </c>
      <c r="L191" s="3">
        <f t="shared" si="27"/>
        <v>366</v>
      </c>
      <c r="M191" s="3">
        <f t="shared" si="28"/>
        <v>1</v>
      </c>
      <c r="N191" s="3">
        <f t="shared" si="29"/>
        <v>0</v>
      </c>
      <c r="O191" s="3">
        <f t="shared" si="35"/>
        <v>365</v>
      </c>
      <c r="P191" s="51">
        <f t="shared" si="30"/>
        <v>104488.54999999999</v>
      </c>
      <c r="Q191" s="51">
        <f t="shared" si="31"/>
        <v>52016.679540201061</v>
      </c>
      <c r="R191" s="51">
        <f t="shared" si="32"/>
        <v>42089.397960525763</v>
      </c>
      <c r="S191" s="51">
        <f t="shared" si="36"/>
        <v>94106.077500726824</v>
      </c>
      <c r="T191" s="13">
        <f t="shared" si="33"/>
        <v>89.754098360655732</v>
      </c>
      <c r="U191" s="58">
        <f t="shared" si="37"/>
        <v>25693.905737704914</v>
      </c>
      <c r="V191" s="58">
        <f t="shared" si="38"/>
        <v>25693.905737704914</v>
      </c>
      <c r="W191" s="13"/>
      <c r="X191" s="13"/>
      <c r="Y191" s="13"/>
      <c r="Z191" s="14">
        <f t="shared" si="34"/>
        <v>39.89071038251366</v>
      </c>
    </row>
    <row r="192" spans="1:26" ht="14.5" x14ac:dyDescent="0.35">
      <c r="A192">
        <v>1427</v>
      </c>
      <c r="B192" t="s">
        <v>270</v>
      </c>
      <c r="C192" t="s">
        <v>1385</v>
      </c>
      <c r="D192" t="s">
        <v>189</v>
      </c>
      <c r="E192" t="s">
        <v>8</v>
      </c>
      <c r="F192" t="s">
        <v>144</v>
      </c>
      <c r="G192" t="s">
        <v>40</v>
      </c>
      <c r="H192" s="6">
        <v>45082</v>
      </c>
      <c r="I192" s="2">
        <v>45657</v>
      </c>
      <c r="J192">
        <v>286.27</v>
      </c>
      <c r="K192" s="45">
        <f t="shared" si="26"/>
        <v>907.86882352941177</v>
      </c>
      <c r="L192" s="3">
        <f t="shared" si="27"/>
        <v>366</v>
      </c>
      <c r="M192" s="3">
        <f t="shared" si="28"/>
        <v>6</v>
      </c>
      <c r="N192" s="3">
        <f t="shared" si="29"/>
        <v>5</v>
      </c>
      <c r="O192" s="3">
        <f t="shared" si="35"/>
        <v>355</v>
      </c>
      <c r="P192" s="51">
        <f t="shared" si="30"/>
        <v>101625.84999999999</v>
      </c>
      <c r="Q192" s="51">
        <f t="shared" si="31"/>
        <v>50591.565032250342</v>
      </c>
      <c r="R192" s="51">
        <f t="shared" si="32"/>
        <v>40936.26376982643</v>
      </c>
      <c r="S192" s="51">
        <f t="shared" si="36"/>
        <v>91527.82880207678</v>
      </c>
      <c r="T192" s="13">
        <f t="shared" si="33"/>
        <v>87.295081967213108</v>
      </c>
      <c r="U192" s="58">
        <f t="shared" si="37"/>
        <v>24989.963114754093</v>
      </c>
      <c r="V192" s="58">
        <f t="shared" si="38"/>
        <v>24989.963114754093</v>
      </c>
      <c r="W192" s="13"/>
      <c r="X192" s="13"/>
      <c r="Y192" s="13"/>
      <c r="Z192" s="14">
        <f t="shared" si="34"/>
        <v>38.797814207650276</v>
      </c>
    </row>
    <row r="193" spans="1:26" ht="14.5" x14ac:dyDescent="0.35">
      <c r="A193">
        <v>1428</v>
      </c>
      <c r="B193" t="s">
        <v>271</v>
      </c>
      <c r="C193" t="s">
        <v>1385</v>
      </c>
      <c r="D193" t="s">
        <v>189</v>
      </c>
      <c r="E193" t="s">
        <v>8</v>
      </c>
      <c r="F193" t="s">
        <v>190</v>
      </c>
      <c r="G193" t="s">
        <v>40</v>
      </c>
      <c r="H193" s="6">
        <v>45194</v>
      </c>
      <c r="I193" s="2">
        <v>45657</v>
      </c>
      <c r="J193">
        <v>286.27</v>
      </c>
      <c r="K193" s="45">
        <f t="shared" si="26"/>
        <v>951.47274509803913</v>
      </c>
      <c r="L193" s="3">
        <f t="shared" si="27"/>
        <v>366</v>
      </c>
      <c r="M193" s="3">
        <f t="shared" si="28"/>
        <v>0</v>
      </c>
      <c r="N193" s="3">
        <f t="shared" si="29"/>
        <v>0</v>
      </c>
      <c r="O193" s="3">
        <f t="shared" si="35"/>
        <v>366</v>
      </c>
      <c r="P193" s="51">
        <f t="shared" si="30"/>
        <v>104774.81999999999</v>
      </c>
      <c r="Q193" s="51">
        <f t="shared" si="31"/>
        <v>52159.190990996132</v>
      </c>
      <c r="R193" s="51">
        <f t="shared" si="32"/>
        <v>42204.711379595698</v>
      </c>
      <c r="S193" s="51">
        <f t="shared" si="36"/>
        <v>94363.902370591823</v>
      </c>
      <c r="T193" s="13">
        <f t="shared" si="33"/>
        <v>90</v>
      </c>
      <c r="U193" s="58">
        <f t="shared" si="37"/>
        <v>25764.3</v>
      </c>
      <c r="V193" s="58">
        <f t="shared" si="38"/>
        <v>25764.3</v>
      </c>
      <c r="W193" s="13"/>
      <c r="X193" s="13"/>
      <c r="Y193" s="13"/>
      <c r="Z193" s="14">
        <f t="shared" si="34"/>
        <v>40</v>
      </c>
    </row>
    <row r="194" spans="1:26" ht="14.5" x14ac:dyDescent="0.35">
      <c r="A194">
        <v>1429</v>
      </c>
      <c r="B194" t="s">
        <v>272</v>
      </c>
      <c r="C194" t="s">
        <v>1385</v>
      </c>
      <c r="D194" t="s">
        <v>143</v>
      </c>
      <c r="E194" t="s">
        <v>8</v>
      </c>
      <c r="F194" t="s">
        <v>56</v>
      </c>
      <c r="G194" t="s">
        <v>40</v>
      </c>
      <c r="H194" s="6">
        <v>45208</v>
      </c>
      <c r="I194" s="2">
        <v>45657</v>
      </c>
      <c r="J194">
        <v>286.27</v>
      </c>
      <c r="K194" s="45">
        <f t="shared" si="26"/>
        <v>714.91084967320262</v>
      </c>
      <c r="L194" s="3">
        <f t="shared" si="27"/>
        <v>366</v>
      </c>
      <c r="M194" s="3">
        <f t="shared" si="28"/>
        <v>3</v>
      </c>
      <c r="N194" s="3">
        <f t="shared" si="29"/>
        <v>0</v>
      </c>
      <c r="O194" s="3">
        <f t="shared" si="35"/>
        <v>363</v>
      </c>
      <c r="P194" s="51">
        <f t="shared" si="30"/>
        <v>103916.01</v>
      </c>
      <c r="Q194" s="51">
        <f t="shared" si="31"/>
        <v>51731.656638610919</v>
      </c>
      <c r="R194" s="51">
        <f t="shared" si="32"/>
        <v>41858.771122385901</v>
      </c>
      <c r="S194" s="51">
        <f t="shared" si="36"/>
        <v>93590.427760996827</v>
      </c>
      <c r="T194" s="13">
        <f t="shared" si="33"/>
        <v>89.26229508196721</v>
      </c>
      <c r="U194" s="58">
        <f t="shared" si="37"/>
        <v>25553.11721311475</v>
      </c>
      <c r="V194" s="58">
        <f t="shared" si="38"/>
        <v>25553.11721311475</v>
      </c>
      <c r="W194" s="13"/>
      <c r="X194" s="13"/>
      <c r="Y194" s="13"/>
      <c r="Z194" s="14">
        <f t="shared" si="34"/>
        <v>39.672131147540995</v>
      </c>
    </row>
    <row r="195" spans="1:26" ht="14.5" x14ac:dyDescent="0.35">
      <c r="A195">
        <v>1430</v>
      </c>
      <c r="B195" t="s">
        <v>1405</v>
      </c>
      <c r="C195" t="s">
        <v>1488</v>
      </c>
      <c r="D195" t="s">
        <v>205</v>
      </c>
      <c r="E195" t="s">
        <v>8</v>
      </c>
      <c r="F195" t="s">
        <v>193</v>
      </c>
      <c r="G195" t="s">
        <v>40</v>
      </c>
      <c r="H195" s="6">
        <v>45323</v>
      </c>
      <c r="I195" s="2">
        <v>45657</v>
      </c>
      <c r="J195">
        <v>274.13</v>
      </c>
      <c r="K195" s="45">
        <f t="shared" si="26"/>
        <v>274.13</v>
      </c>
      <c r="L195" s="3">
        <f t="shared" si="27"/>
        <v>335</v>
      </c>
      <c r="M195" s="3">
        <f t="shared" si="28"/>
        <v>11</v>
      </c>
      <c r="N195" s="3">
        <f t="shared" si="29"/>
        <v>3</v>
      </c>
      <c r="O195" s="3">
        <f t="shared" si="35"/>
        <v>321</v>
      </c>
      <c r="P195" s="51">
        <f t="shared" si="30"/>
        <v>87995.73</v>
      </c>
      <c r="Q195" s="51">
        <f t="shared" si="31"/>
        <v>45746.175705217916</v>
      </c>
      <c r="R195" s="51">
        <f t="shared" si="32"/>
        <v>35445.86750219977</v>
      </c>
      <c r="S195" s="51">
        <f t="shared" si="36"/>
        <v>81192.043207417679</v>
      </c>
      <c r="T195" s="13">
        <f t="shared" si="33"/>
        <v>78.93442622950819</v>
      </c>
      <c r="U195" s="58">
        <f t="shared" si="37"/>
        <v>21638.29426229508</v>
      </c>
      <c r="V195" s="58">
        <f t="shared" si="38"/>
        <v>21638.29426229508</v>
      </c>
      <c r="W195" s="13"/>
      <c r="X195" s="13"/>
      <c r="Y195" s="13"/>
      <c r="Z195" s="14">
        <f t="shared" si="34"/>
        <v>35.081967213114766</v>
      </c>
    </row>
    <row r="196" spans="1:26" ht="14.5" x14ac:dyDescent="0.35">
      <c r="A196">
        <v>1431</v>
      </c>
      <c r="B196" t="s">
        <v>1406</v>
      </c>
      <c r="C196" t="s">
        <v>1385</v>
      </c>
      <c r="D196" t="s">
        <v>189</v>
      </c>
      <c r="E196" t="s">
        <v>8</v>
      </c>
      <c r="F196" t="s">
        <v>144</v>
      </c>
      <c r="G196" t="s">
        <v>40</v>
      </c>
      <c r="H196" s="6">
        <v>45348</v>
      </c>
      <c r="I196" s="2">
        <v>45657</v>
      </c>
      <c r="J196">
        <v>286.27</v>
      </c>
      <c r="K196" s="45">
        <f t="shared" si="26"/>
        <v>930.6519607843137</v>
      </c>
      <c r="L196" s="3">
        <f t="shared" si="27"/>
        <v>310</v>
      </c>
      <c r="M196" s="3">
        <f t="shared" si="28"/>
        <v>0</v>
      </c>
      <c r="N196" s="3">
        <f t="shared" si="29"/>
        <v>5</v>
      </c>
      <c r="O196" s="3">
        <f t="shared" si="35"/>
        <v>305</v>
      </c>
      <c r="P196" s="51">
        <f t="shared" si="30"/>
        <v>87312.349999999991</v>
      </c>
      <c r="Q196" s="51">
        <f t="shared" si="31"/>
        <v>43465.992492496778</v>
      </c>
      <c r="R196" s="51">
        <f t="shared" si="32"/>
        <v>35170.59281632975</v>
      </c>
      <c r="S196" s="51">
        <f t="shared" si="36"/>
        <v>78636.585308826528</v>
      </c>
      <c r="T196" s="13">
        <f t="shared" si="33"/>
        <v>75</v>
      </c>
      <c r="U196" s="58">
        <f t="shared" si="37"/>
        <v>21470.25</v>
      </c>
      <c r="V196" s="58">
        <f t="shared" si="38"/>
        <v>21470.25</v>
      </c>
      <c r="W196" s="13"/>
      <c r="X196" s="13"/>
      <c r="Y196" s="13"/>
      <c r="Z196" s="14">
        <f t="shared" si="34"/>
        <v>33.333333333333329</v>
      </c>
    </row>
    <row r="197" spans="1:26" ht="14.5" x14ac:dyDescent="0.35">
      <c r="A197">
        <v>1432</v>
      </c>
      <c r="B197" t="s">
        <v>1407</v>
      </c>
      <c r="C197" t="s">
        <v>1385</v>
      </c>
      <c r="D197" t="s">
        <v>189</v>
      </c>
      <c r="E197" t="s">
        <v>8</v>
      </c>
      <c r="F197" t="s">
        <v>144</v>
      </c>
      <c r="G197" t="s">
        <v>40</v>
      </c>
      <c r="H197" s="6">
        <v>45418</v>
      </c>
      <c r="I197" s="2">
        <v>45657</v>
      </c>
      <c r="J197">
        <v>286.27</v>
      </c>
      <c r="K197" s="45">
        <f t="shared" ref="K197:K260" si="39">IFERROR(VLOOKUP(A197,promedio,29,FALSE),J197)</f>
        <v>823.07895424836602</v>
      </c>
      <c r="L197" s="3">
        <f t="shared" ref="L197:L260" si="40">IF(DATEDIF(H197,I197,"D")&gt;366,366,DATEDIF(H197,I197,"D")+1)</f>
        <v>240</v>
      </c>
      <c r="M197" s="3">
        <f t="shared" ref="M197:M260" si="41">IFERROR(VLOOKUP(A197,faltas,7,FALSE),0)</f>
        <v>1</v>
      </c>
      <c r="N197" s="3">
        <f t="shared" ref="N197:N260" si="42">IFERROR(VLOOKUP(A197,INCP,4,FALSE),0)</f>
        <v>0</v>
      </c>
      <c r="O197" s="3">
        <f t="shared" si="35"/>
        <v>239</v>
      </c>
      <c r="P197" s="51">
        <f t="shared" ref="P197:P260" si="43">IF(J197&gt;TOPE,TOPE,J197)*O197</f>
        <v>68418.53</v>
      </c>
      <c r="Q197" s="51">
        <f t="shared" ref="Q197:Q260" si="44">O197*facdias</f>
        <v>34060.236740022061</v>
      </c>
      <c r="R197" s="51">
        <f t="shared" ref="R197:R260" si="45">P197*facsueldo</f>
        <v>27559.907157714133</v>
      </c>
      <c r="S197" s="51">
        <f t="shared" si="36"/>
        <v>61620.143897736198</v>
      </c>
      <c r="T197" s="13">
        <f t="shared" ref="T197:T260" si="46">((90/366)*O197)</f>
        <v>58.770491803278688</v>
      </c>
      <c r="U197" s="58">
        <f t="shared" si="37"/>
        <v>16824.228688524589</v>
      </c>
      <c r="V197" s="58">
        <f t="shared" si="38"/>
        <v>16824.228688524589</v>
      </c>
      <c r="W197" s="13"/>
      <c r="X197" s="13"/>
      <c r="Y197" s="13"/>
      <c r="Z197" s="14">
        <f t="shared" ref="Z197:Z260" si="47">((130/366)*O197-T197)</f>
        <v>26.120218579234972</v>
      </c>
    </row>
    <row r="198" spans="1:26" ht="14.5" x14ac:dyDescent="0.35">
      <c r="A198">
        <v>1433</v>
      </c>
      <c r="B198" t="s">
        <v>1408</v>
      </c>
      <c r="C198" t="s">
        <v>1385</v>
      </c>
      <c r="D198" t="s">
        <v>189</v>
      </c>
      <c r="E198" t="s">
        <v>8</v>
      </c>
      <c r="F198" t="s">
        <v>1502</v>
      </c>
      <c r="G198" t="s">
        <v>40</v>
      </c>
      <c r="H198" s="6">
        <v>45474</v>
      </c>
      <c r="I198" s="2">
        <v>45657</v>
      </c>
      <c r="J198">
        <v>286.27</v>
      </c>
      <c r="K198" s="45">
        <f t="shared" si="39"/>
        <v>742.66751633986928</v>
      </c>
      <c r="L198" s="3">
        <f t="shared" si="40"/>
        <v>184</v>
      </c>
      <c r="M198" s="3">
        <f t="shared" si="41"/>
        <v>0</v>
      </c>
      <c r="N198" s="3">
        <f t="shared" si="42"/>
        <v>0</v>
      </c>
      <c r="O198" s="3">
        <f t="shared" ref="O198:O261" si="48">L198-M198-N198</f>
        <v>184</v>
      </c>
      <c r="P198" s="51">
        <f t="shared" si="43"/>
        <v>52673.679999999993</v>
      </c>
      <c r="Q198" s="51">
        <f t="shared" si="44"/>
        <v>26222.106946293137</v>
      </c>
      <c r="R198" s="51">
        <f t="shared" si="45"/>
        <v>21217.669108867784</v>
      </c>
      <c r="S198" s="51">
        <f t="shared" ref="S198:S261" si="49">Q198+R198</f>
        <v>47439.776055160924</v>
      </c>
      <c r="T198" s="13">
        <f t="shared" si="46"/>
        <v>45.245901639344261</v>
      </c>
      <c r="U198" s="58">
        <f t="shared" ref="U198:U261" si="50">T198*J198</f>
        <v>12952.544262295081</v>
      </c>
      <c r="V198" s="58">
        <f t="shared" ref="V198:V261" si="51">IF(S198&gt;U198,U198,S198)</f>
        <v>12952.544262295081</v>
      </c>
      <c r="W198" s="13"/>
      <c r="X198" s="13"/>
      <c r="Y198" s="13"/>
      <c r="Z198" s="14">
        <f t="shared" si="47"/>
        <v>20.109289617486347</v>
      </c>
    </row>
    <row r="199" spans="1:26" ht="14.5" x14ac:dyDescent="0.35">
      <c r="A199">
        <v>1434</v>
      </c>
      <c r="B199" t="s">
        <v>1409</v>
      </c>
      <c r="C199" t="s">
        <v>1385</v>
      </c>
      <c r="D199" t="s">
        <v>189</v>
      </c>
      <c r="E199" t="s">
        <v>8</v>
      </c>
      <c r="F199" t="s">
        <v>1501</v>
      </c>
      <c r="G199" t="s">
        <v>40</v>
      </c>
      <c r="H199" s="6">
        <v>45474</v>
      </c>
      <c r="I199" s="2">
        <v>45657</v>
      </c>
      <c r="J199">
        <v>286.27</v>
      </c>
      <c r="K199" s="45">
        <f t="shared" si="39"/>
        <v>748.82679738562092</v>
      </c>
      <c r="L199" s="3">
        <f t="shared" si="40"/>
        <v>184</v>
      </c>
      <c r="M199" s="3">
        <f t="shared" si="41"/>
        <v>0</v>
      </c>
      <c r="N199" s="3">
        <f t="shared" si="42"/>
        <v>0</v>
      </c>
      <c r="O199" s="3">
        <f t="shared" si="48"/>
        <v>184</v>
      </c>
      <c r="P199" s="51">
        <f t="shared" si="43"/>
        <v>52673.679999999993</v>
      </c>
      <c r="Q199" s="51">
        <f t="shared" si="44"/>
        <v>26222.106946293137</v>
      </c>
      <c r="R199" s="51">
        <f t="shared" si="45"/>
        <v>21217.669108867784</v>
      </c>
      <c r="S199" s="51">
        <f t="shared" si="49"/>
        <v>47439.776055160924</v>
      </c>
      <c r="T199" s="13">
        <f t="shared" si="46"/>
        <v>45.245901639344261</v>
      </c>
      <c r="U199" s="58">
        <f t="shared" si="50"/>
        <v>12952.544262295081</v>
      </c>
      <c r="V199" s="58">
        <f t="shared" si="51"/>
        <v>12952.544262295081</v>
      </c>
      <c r="W199" s="13"/>
      <c r="X199" s="13"/>
      <c r="Y199" s="13"/>
      <c r="Z199" s="14">
        <f t="shared" si="47"/>
        <v>20.109289617486347</v>
      </c>
    </row>
    <row r="200" spans="1:26" ht="14.5" x14ac:dyDescent="0.35">
      <c r="A200">
        <v>1435</v>
      </c>
      <c r="B200" t="s">
        <v>1410</v>
      </c>
      <c r="C200" t="s">
        <v>1385</v>
      </c>
      <c r="D200" t="s">
        <v>189</v>
      </c>
      <c r="E200" t="s">
        <v>8</v>
      </c>
      <c r="F200" t="s">
        <v>144</v>
      </c>
      <c r="G200" t="s">
        <v>40</v>
      </c>
      <c r="H200" s="6">
        <v>45509</v>
      </c>
      <c r="I200" s="2">
        <v>45657</v>
      </c>
      <c r="J200">
        <v>286.27</v>
      </c>
      <c r="K200" s="45">
        <f t="shared" si="39"/>
        <v>579.05921568627457</v>
      </c>
      <c r="L200" s="3">
        <f t="shared" si="40"/>
        <v>149</v>
      </c>
      <c r="M200" s="3">
        <f t="shared" si="41"/>
        <v>0</v>
      </c>
      <c r="N200" s="3">
        <f t="shared" si="42"/>
        <v>0</v>
      </c>
      <c r="O200" s="3">
        <f t="shared" si="48"/>
        <v>149</v>
      </c>
      <c r="P200" s="51">
        <f t="shared" si="43"/>
        <v>42654.229999999996</v>
      </c>
      <c r="Q200" s="51">
        <f t="shared" si="44"/>
        <v>21234.206168465636</v>
      </c>
      <c r="R200" s="51">
        <f t="shared" si="45"/>
        <v>17181.699441420107</v>
      </c>
      <c r="S200" s="51">
        <f t="shared" si="49"/>
        <v>38415.90560988574</v>
      </c>
      <c r="T200" s="13">
        <f t="shared" si="46"/>
        <v>36.639344262295083</v>
      </c>
      <c r="U200" s="58">
        <f t="shared" si="50"/>
        <v>10488.745081967212</v>
      </c>
      <c r="V200" s="58">
        <f t="shared" si="51"/>
        <v>10488.745081967212</v>
      </c>
      <c r="W200" s="13"/>
      <c r="X200" s="13"/>
      <c r="Y200" s="13"/>
      <c r="Z200" s="14">
        <f t="shared" si="47"/>
        <v>16.284153005464482</v>
      </c>
    </row>
    <row r="201" spans="1:26" ht="14.5" x14ac:dyDescent="0.35">
      <c r="A201">
        <v>1436</v>
      </c>
      <c r="B201" t="s">
        <v>1411</v>
      </c>
      <c r="C201" t="s">
        <v>1385</v>
      </c>
      <c r="D201" t="s">
        <v>189</v>
      </c>
      <c r="E201" t="s">
        <v>8</v>
      </c>
      <c r="F201" t="s">
        <v>1502</v>
      </c>
      <c r="G201" t="s">
        <v>40</v>
      </c>
      <c r="H201" s="6">
        <v>45523</v>
      </c>
      <c r="I201" s="2">
        <v>45657</v>
      </c>
      <c r="J201">
        <v>286.27</v>
      </c>
      <c r="K201" s="45">
        <f t="shared" si="39"/>
        <v>512.33535947712426</v>
      </c>
      <c r="L201" s="3">
        <f t="shared" si="40"/>
        <v>135</v>
      </c>
      <c r="M201" s="3">
        <f t="shared" si="41"/>
        <v>0</v>
      </c>
      <c r="N201" s="3">
        <f t="shared" si="42"/>
        <v>0</v>
      </c>
      <c r="O201" s="3">
        <f t="shared" si="48"/>
        <v>135</v>
      </c>
      <c r="P201" s="51">
        <f t="shared" si="43"/>
        <v>38646.449999999997</v>
      </c>
      <c r="Q201" s="51">
        <f t="shared" si="44"/>
        <v>19239.045857334637</v>
      </c>
      <c r="R201" s="51">
        <f t="shared" si="45"/>
        <v>15567.311574441037</v>
      </c>
      <c r="S201" s="51">
        <f t="shared" si="49"/>
        <v>34806.357431775672</v>
      </c>
      <c r="T201" s="13">
        <f t="shared" si="46"/>
        <v>33.196721311475407</v>
      </c>
      <c r="U201" s="58">
        <f t="shared" si="50"/>
        <v>9503.2254098360645</v>
      </c>
      <c r="V201" s="58">
        <f t="shared" si="51"/>
        <v>9503.2254098360645</v>
      </c>
      <c r="W201" s="13"/>
      <c r="X201" s="13"/>
      <c r="Y201" s="13"/>
      <c r="Z201" s="14">
        <f t="shared" si="47"/>
        <v>14.754098360655739</v>
      </c>
    </row>
    <row r="202" spans="1:26" ht="14.5" x14ac:dyDescent="0.35">
      <c r="A202">
        <v>1437</v>
      </c>
      <c r="B202" t="s">
        <v>1412</v>
      </c>
      <c r="C202" t="s">
        <v>1488</v>
      </c>
      <c r="D202" t="s">
        <v>189</v>
      </c>
      <c r="E202" t="s">
        <v>8</v>
      </c>
      <c r="F202" t="s">
        <v>190</v>
      </c>
      <c r="G202" t="s">
        <v>40</v>
      </c>
      <c r="H202" s="6">
        <v>45523</v>
      </c>
      <c r="I202" s="2">
        <v>45657</v>
      </c>
      <c r="J202">
        <v>268.75</v>
      </c>
      <c r="K202" s="45">
        <f t="shared" si="39"/>
        <v>268.75</v>
      </c>
      <c r="L202" s="3">
        <f t="shared" si="40"/>
        <v>135</v>
      </c>
      <c r="M202" s="3">
        <f t="shared" si="41"/>
        <v>1</v>
      </c>
      <c r="N202" s="3">
        <f t="shared" si="42"/>
        <v>0</v>
      </c>
      <c r="O202" s="3">
        <f t="shared" si="48"/>
        <v>134</v>
      </c>
      <c r="P202" s="51">
        <f t="shared" si="43"/>
        <v>36012.5</v>
      </c>
      <c r="Q202" s="51">
        <f t="shared" si="44"/>
        <v>19096.534406539566</v>
      </c>
      <c r="R202" s="51">
        <f t="shared" si="45"/>
        <v>14506.320970608112</v>
      </c>
      <c r="S202" s="51">
        <f t="shared" si="49"/>
        <v>33602.85537714768</v>
      </c>
      <c r="T202" s="13">
        <f t="shared" si="46"/>
        <v>32.950819672131146</v>
      </c>
      <c r="U202" s="58">
        <f t="shared" si="50"/>
        <v>8855.5327868852455</v>
      </c>
      <c r="V202" s="58">
        <f t="shared" si="51"/>
        <v>8855.5327868852455</v>
      </c>
      <c r="W202" s="13"/>
      <c r="X202" s="13"/>
      <c r="Y202" s="13"/>
      <c r="Z202" s="14">
        <f t="shared" si="47"/>
        <v>14.644808743169399</v>
      </c>
    </row>
    <row r="203" spans="1:26" ht="14.5" x14ac:dyDescent="0.35">
      <c r="A203">
        <v>1438</v>
      </c>
      <c r="B203" t="s">
        <v>1413</v>
      </c>
      <c r="C203" t="s">
        <v>1385</v>
      </c>
      <c r="D203" t="s">
        <v>143</v>
      </c>
      <c r="E203" t="s">
        <v>8</v>
      </c>
      <c r="F203" t="s">
        <v>56</v>
      </c>
      <c r="G203" t="s">
        <v>40</v>
      </c>
      <c r="H203" s="6">
        <v>45523</v>
      </c>
      <c r="I203" s="2">
        <v>45657</v>
      </c>
      <c r="J203">
        <v>286.27</v>
      </c>
      <c r="K203" s="45">
        <f t="shared" si="39"/>
        <v>490.51823529411769</v>
      </c>
      <c r="L203" s="3">
        <f t="shared" si="40"/>
        <v>135</v>
      </c>
      <c r="M203" s="3">
        <f t="shared" si="41"/>
        <v>0</v>
      </c>
      <c r="N203" s="3">
        <f t="shared" si="42"/>
        <v>0</v>
      </c>
      <c r="O203" s="3">
        <f t="shared" si="48"/>
        <v>135</v>
      </c>
      <c r="P203" s="51">
        <f t="shared" si="43"/>
        <v>38646.449999999997</v>
      </c>
      <c r="Q203" s="51">
        <f t="shared" si="44"/>
        <v>19239.045857334637</v>
      </c>
      <c r="R203" s="51">
        <f t="shared" si="45"/>
        <v>15567.311574441037</v>
      </c>
      <c r="S203" s="51">
        <f t="shared" si="49"/>
        <v>34806.357431775672</v>
      </c>
      <c r="T203" s="13">
        <f t="shared" si="46"/>
        <v>33.196721311475407</v>
      </c>
      <c r="U203" s="58">
        <f t="shared" si="50"/>
        <v>9503.2254098360645</v>
      </c>
      <c r="V203" s="58">
        <f t="shared" si="51"/>
        <v>9503.2254098360645</v>
      </c>
      <c r="W203" s="13"/>
      <c r="X203" s="13"/>
      <c r="Y203" s="13"/>
      <c r="Z203" s="14">
        <f t="shared" si="47"/>
        <v>14.754098360655739</v>
      </c>
    </row>
    <row r="204" spans="1:26" ht="14.5" x14ac:dyDescent="0.35">
      <c r="A204">
        <v>1439</v>
      </c>
      <c r="B204" t="s">
        <v>1414</v>
      </c>
      <c r="C204" t="s">
        <v>1385</v>
      </c>
      <c r="D204" t="s">
        <v>241</v>
      </c>
      <c r="E204" t="s">
        <v>8</v>
      </c>
      <c r="F204" t="s">
        <v>242</v>
      </c>
      <c r="G204" t="s">
        <v>40</v>
      </c>
      <c r="H204" s="6">
        <v>45530</v>
      </c>
      <c r="I204" s="2">
        <v>45657</v>
      </c>
      <c r="J204">
        <v>303.47000000000003</v>
      </c>
      <c r="K204" s="45">
        <f t="shared" si="39"/>
        <v>470.28222222222217</v>
      </c>
      <c r="L204" s="3">
        <f t="shared" si="40"/>
        <v>128</v>
      </c>
      <c r="M204" s="3">
        <f t="shared" si="41"/>
        <v>0</v>
      </c>
      <c r="N204" s="3">
        <f t="shared" si="42"/>
        <v>0</v>
      </c>
      <c r="O204" s="3">
        <f t="shared" si="48"/>
        <v>128</v>
      </c>
      <c r="P204" s="51">
        <f t="shared" si="43"/>
        <v>38844.160000000003</v>
      </c>
      <c r="Q204" s="51">
        <f t="shared" si="44"/>
        <v>18241.465701769139</v>
      </c>
      <c r="R204" s="51">
        <f t="shared" si="45"/>
        <v>15646.951830438233</v>
      </c>
      <c r="S204" s="51">
        <f t="shared" si="49"/>
        <v>33888.417532207372</v>
      </c>
      <c r="T204" s="13">
        <f t="shared" si="46"/>
        <v>31.475409836065573</v>
      </c>
      <c r="U204" s="58">
        <f t="shared" si="50"/>
        <v>9551.8426229508204</v>
      </c>
      <c r="V204" s="58">
        <f t="shared" si="51"/>
        <v>9551.8426229508204</v>
      </c>
      <c r="W204" s="13"/>
      <c r="X204" s="13"/>
      <c r="Y204" s="13"/>
      <c r="Z204" s="14">
        <f t="shared" si="47"/>
        <v>13.989071038251367</v>
      </c>
    </row>
    <row r="205" spans="1:26" ht="14.5" x14ac:dyDescent="0.35">
      <c r="A205">
        <v>1440</v>
      </c>
      <c r="B205" t="s">
        <v>1415</v>
      </c>
      <c r="C205" t="s">
        <v>1385</v>
      </c>
      <c r="D205" t="s">
        <v>189</v>
      </c>
      <c r="E205" t="s">
        <v>8</v>
      </c>
      <c r="F205" t="s">
        <v>190</v>
      </c>
      <c r="G205" t="s">
        <v>40</v>
      </c>
      <c r="H205" s="6">
        <v>45579</v>
      </c>
      <c r="I205" s="2">
        <v>45657</v>
      </c>
      <c r="J205">
        <v>286.27</v>
      </c>
      <c r="K205" s="45">
        <f t="shared" si="39"/>
        <v>232.92483660130728</v>
      </c>
      <c r="L205" s="3">
        <f t="shared" si="40"/>
        <v>79</v>
      </c>
      <c r="M205" s="3">
        <f t="shared" si="41"/>
        <v>0</v>
      </c>
      <c r="N205" s="3">
        <f t="shared" si="42"/>
        <v>0</v>
      </c>
      <c r="O205" s="3">
        <f t="shared" si="48"/>
        <v>79</v>
      </c>
      <c r="P205" s="51">
        <f t="shared" si="43"/>
        <v>22615.329999999998</v>
      </c>
      <c r="Q205" s="51">
        <f t="shared" si="44"/>
        <v>11258.40461281064</v>
      </c>
      <c r="R205" s="51">
        <f t="shared" si="45"/>
        <v>9109.7601065247545</v>
      </c>
      <c r="S205" s="51">
        <f t="shared" si="49"/>
        <v>20368.164719335393</v>
      </c>
      <c r="T205" s="13">
        <f t="shared" si="46"/>
        <v>19.42622950819672</v>
      </c>
      <c r="U205" s="58">
        <f t="shared" si="50"/>
        <v>5561.1467213114747</v>
      </c>
      <c r="V205" s="58">
        <f t="shared" si="51"/>
        <v>5561.1467213114747</v>
      </c>
      <c r="W205" s="13"/>
      <c r="X205" s="13"/>
      <c r="Y205" s="13"/>
      <c r="Z205" s="14">
        <f t="shared" si="47"/>
        <v>8.6338797814207666</v>
      </c>
    </row>
    <row r="206" spans="1:26" ht="14.5" x14ac:dyDescent="0.35">
      <c r="A206">
        <v>1441</v>
      </c>
      <c r="B206" t="s">
        <v>1416</v>
      </c>
      <c r="C206" t="s">
        <v>1385</v>
      </c>
      <c r="D206" t="s">
        <v>189</v>
      </c>
      <c r="E206" t="s">
        <v>8</v>
      </c>
      <c r="F206" t="s">
        <v>193</v>
      </c>
      <c r="G206" t="s">
        <v>40</v>
      </c>
      <c r="H206" s="6">
        <v>45600</v>
      </c>
      <c r="I206" s="2">
        <v>45657</v>
      </c>
      <c r="J206">
        <v>286.27</v>
      </c>
      <c r="K206" s="45">
        <f t="shared" si="39"/>
        <v>140.48352941176472</v>
      </c>
      <c r="L206" s="3">
        <f t="shared" si="40"/>
        <v>58</v>
      </c>
      <c r="M206" s="3">
        <f t="shared" si="41"/>
        <v>0</v>
      </c>
      <c r="N206" s="3">
        <f t="shared" si="42"/>
        <v>0</v>
      </c>
      <c r="O206" s="3">
        <f t="shared" si="48"/>
        <v>58</v>
      </c>
      <c r="P206" s="51">
        <f t="shared" si="43"/>
        <v>16603.66</v>
      </c>
      <c r="Q206" s="51">
        <f t="shared" si="44"/>
        <v>8265.6641461141407</v>
      </c>
      <c r="R206" s="51">
        <f t="shared" si="45"/>
        <v>6688.1783060561493</v>
      </c>
      <c r="S206" s="51">
        <f t="shared" si="49"/>
        <v>14953.842452170291</v>
      </c>
      <c r="T206" s="13">
        <f t="shared" si="46"/>
        <v>14.262295081967213</v>
      </c>
      <c r="U206" s="58">
        <f t="shared" si="50"/>
        <v>4082.8672131147541</v>
      </c>
      <c r="V206" s="58">
        <f t="shared" si="51"/>
        <v>4082.8672131147541</v>
      </c>
      <c r="W206" s="13"/>
      <c r="X206" s="13"/>
      <c r="Y206" s="13"/>
      <c r="Z206" s="14">
        <f t="shared" si="47"/>
        <v>6.338797814207652</v>
      </c>
    </row>
    <row r="207" spans="1:26" ht="14.5" x14ac:dyDescent="0.35">
      <c r="A207">
        <v>2001</v>
      </c>
      <c r="B207" t="s">
        <v>274</v>
      </c>
      <c r="C207" t="s">
        <v>1385</v>
      </c>
      <c r="D207" t="s">
        <v>385</v>
      </c>
      <c r="E207" t="s">
        <v>276</v>
      </c>
      <c r="F207" t="s">
        <v>277</v>
      </c>
      <c r="G207" t="s">
        <v>40</v>
      </c>
      <c r="H207" s="6">
        <v>43832</v>
      </c>
      <c r="I207" s="2">
        <v>45657</v>
      </c>
      <c r="J207">
        <v>300.25</v>
      </c>
      <c r="K207" s="45">
        <f t="shared" si="39"/>
        <v>914.31568627450997</v>
      </c>
      <c r="L207" s="3">
        <f t="shared" si="40"/>
        <v>366</v>
      </c>
      <c r="M207" s="3">
        <f t="shared" si="41"/>
        <v>2</v>
      </c>
      <c r="N207" s="3">
        <f t="shared" si="42"/>
        <v>0</v>
      </c>
      <c r="O207" s="3">
        <f t="shared" si="48"/>
        <v>364</v>
      </c>
      <c r="P207" s="51">
        <f t="shared" si="43"/>
        <v>109291</v>
      </c>
      <c r="Q207" s="51">
        <f t="shared" si="44"/>
        <v>51874.16808940599</v>
      </c>
      <c r="R207" s="51">
        <f t="shared" si="45"/>
        <v>44023.889627177545</v>
      </c>
      <c r="S207" s="51">
        <f t="shared" si="49"/>
        <v>95898.057716583542</v>
      </c>
      <c r="T207" s="13">
        <f t="shared" si="46"/>
        <v>89.508196721311478</v>
      </c>
      <c r="U207" s="58">
        <f t="shared" si="50"/>
        <v>26874.836065573771</v>
      </c>
      <c r="V207" s="58">
        <f t="shared" si="51"/>
        <v>26874.836065573771</v>
      </c>
      <c r="W207" s="13"/>
      <c r="X207" s="13"/>
      <c r="Y207" s="13"/>
      <c r="Z207" s="14">
        <f t="shared" si="47"/>
        <v>39.781420765027335</v>
      </c>
    </row>
    <row r="208" spans="1:26" ht="14.5" x14ac:dyDescent="0.35">
      <c r="A208">
        <v>2002</v>
      </c>
      <c r="B208" t="s">
        <v>279</v>
      </c>
      <c r="C208" t="s">
        <v>1385</v>
      </c>
      <c r="D208" t="s">
        <v>280</v>
      </c>
      <c r="E208" t="s">
        <v>276</v>
      </c>
      <c r="F208" t="s">
        <v>277</v>
      </c>
      <c r="G208" t="s">
        <v>40</v>
      </c>
      <c r="H208" s="6">
        <v>43832</v>
      </c>
      <c r="I208" s="2">
        <v>45657</v>
      </c>
      <c r="J208">
        <v>328.2</v>
      </c>
      <c r="K208" s="45">
        <f t="shared" si="39"/>
        <v>602.63535947712421</v>
      </c>
      <c r="L208" s="3">
        <f t="shared" si="40"/>
        <v>366</v>
      </c>
      <c r="M208" s="3">
        <f t="shared" si="41"/>
        <v>0</v>
      </c>
      <c r="N208" s="3">
        <f t="shared" si="42"/>
        <v>3</v>
      </c>
      <c r="O208" s="3">
        <f t="shared" si="48"/>
        <v>363</v>
      </c>
      <c r="P208" s="51">
        <f t="shared" si="43"/>
        <v>119136.59999999999</v>
      </c>
      <c r="Q208" s="51">
        <f t="shared" si="44"/>
        <v>51731.656638610919</v>
      </c>
      <c r="R208" s="51">
        <f t="shared" si="45"/>
        <v>47989.830168606743</v>
      </c>
      <c r="S208" s="51">
        <f t="shared" si="49"/>
        <v>99721.486807217661</v>
      </c>
      <c r="T208" s="13">
        <f t="shared" si="46"/>
        <v>89.26229508196721</v>
      </c>
      <c r="U208" s="58">
        <f t="shared" si="50"/>
        <v>29295.885245901638</v>
      </c>
      <c r="V208" s="58">
        <f t="shared" si="51"/>
        <v>29295.885245901638</v>
      </c>
      <c r="W208" s="13"/>
      <c r="X208" s="13"/>
      <c r="Y208" s="13"/>
      <c r="Z208" s="14">
        <f t="shared" si="47"/>
        <v>39.672131147540995</v>
      </c>
    </row>
    <row r="209" spans="1:26" ht="14.5" x14ac:dyDescent="0.35">
      <c r="A209">
        <v>2004</v>
      </c>
      <c r="B209" t="s">
        <v>281</v>
      </c>
      <c r="C209" t="s">
        <v>1385</v>
      </c>
      <c r="D209" t="s">
        <v>282</v>
      </c>
      <c r="E209" t="s">
        <v>276</v>
      </c>
      <c r="F209" t="s">
        <v>277</v>
      </c>
      <c r="G209" t="s">
        <v>40</v>
      </c>
      <c r="H209" s="6">
        <v>43832</v>
      </c>
      <c r="I209" s="2">
        <v>45657</v>
      </c>
      <c r="J209">
        <v>328.2</v>
      </c>
      <c r="K209" s="45">
        <f t="shared" si="39"/>
        <v>795.92379084967342</v>
      </c>
      <c r="L209" s="3">
        <f t="shared" si="40"/>
        <v>366</v>
      </c>
      <c r="M209" s="3">
        <f t="shared" si="41"/>
        <v>7</v>
      </c>
      <c r="N209" s="3">
        <f t="shared" si="42"/>
        <v>0</v>
      </c>
      <c r="O209" s="3">
        <f t="shared" si="48"/>
        <v>359</v>
      </c>
      <c r="P209" s="51">
        <f t="shared" si="43"/>
        <v>117823.8</v>
      </c>
      <c r="Q209" s="51">
        <f t="shared" si="44"/>
        <v>51161.610835430634</v>
      </c>
      <c r="R209" s="51">
        <f t="shared" si="45"/>
        <v>47461.016613029817</v>
      </c>
      <c r="S209" s="51">
        <f t="shared" si="49"/>
        <v>98622.627448460451</v>
      </c>
      <c r="T209" s="13">
        <f t="shared" si="46"/>
        <v>88.278688524590166</v>
      </c>
      <c r="U209" s="58">
        <f t="shared" si="50"/>
        <v>28973.065573770491</v>
      </c>
      <c r="V209" s="58">
        <f t="shared" si="51"/>
        <v>28973.065573770491</v>
      </c>
      <c r="W209" s="13"/>
      <c r="X209" s="13"/>
      <c r="Y209" s="13"/>
      <c r="Z209" s="14">
        <f t="shared" si="47"/>
        <v>39.234972677595636</v>
      </c>
    </row>
    <row r="210" spans="1:26" ht="14.5" x14ac:dyDescent="0.35">
      <c r="A210">
        <v>2006</v>
      </c>
      <c r="B210" t="s">
        <v>283</v>
      </c>
      <c r="C210" t="s">
        <v>1385</v>
      </c>
      <c r="D210" t="s">
        <v>284</v>
      </c>
      <c r="E210" t="s">
        <v>276</v>
      </c>
      <c r="F210" t="s">
        <v>277</v>
      </c>
      <c r="G210" t="s">
        <v>40</v>
      </c>
      <c r="H210" s="6">
        <v>43832</v>
      </c>
      <c r="I210" s="2">
        <v>45657</v>
      </c>
      <c r="J210">
        <v>300.25</v>
      </c>
      <c r="K210" s="45">
        <f t="shared" si="39"/>
        <v>696.48836601307198</v>
      </c>
      <c r="L210" s="3">
        <f t="shared" si="40"/>
        <v>366</v>
      </c>
      <c r="M210" s="3">
        <f t="shared" si="41"/>
        <v>2</v>
      </c>
      <c r="N210" s="3">
        <f t="shared" si="42"/>
        <v>0</v>
      </c>
      <c r="O210" s="3">
        <f t="shared" si="48"/>
        <v>364</v>
      </c>
      <c r="P210" s="51">
        <f t="shared" si="43"/>
        <v>109291</v>
      </c>
      <c r="Q210" s="51">
        <f t="shared" si="44"/>
        <v>51874.16808940599</v>
      </c>
      <c r="R210" s="51">
        <f t="shared" si="45"/>
        <v>44023.889627177545</v>
      </c>
      <c r="S210" s="51">
        <f t="shared" si="49"/>
        <v>95898.057716583542</v>
      </c>
      <c r="T210" s="13">
        <f t="shared" si="46"/>
        <v>89.508196721311478</v>
      </c>
      <c r="U210" s="58">
        <f t="shared" si="50"/>
        <v>26874.836065573771</v>
      </c>
      <c r="V210" s="58">
        <f t="shared" si="51"/>
        <v>26874.836065573771</v>
      </c>
      <c r="W210" s="13"/>
      <c r="X210" s="13"/>
      <c r="Y210" s="13"/>
      <c r="Z210" s="14">
        <f t="shared" si="47"/>
        <v>39.781420765027335</v>
      </c>
    </row>
    <row r="211" spans="1:26" ht="14.5" x14ac:dyDescent="0.35">
      <c r="A211">
        <v>2007</v>
      </c>
      <c r="B211" t="s">
        <v>285</v>
      </c>
      <c r="C211" t="s">
        <v>1385</v>
      </c>
      <c r="D211" t="s">
        <v>286</v>
      </c>
      <c r="E211" t="s">
        <v>276</v>
      </c>
      <c r="F211" t="s">
        <v>1504</v>
      </c>
      <c r="G211" t="s">
        <v>1529</v>
      </c>
      <c r="H211" s="6">
        <v>43832</v>
      </c>
      <c r="I211" s="2">
        <v>45657</v>
      </c>
      <c r="J211">
        <v>455.8</v>
      </c>
      <c r="K211" s="45">
        <f t="shared" si="39"/>
        <v>1493.0559477124182</v>
      </c>
      <c r="L211" s="3">
        <f t="shared" si="40"/>
        <v>366</v>
      </c>
      <c r="M211" s="3">
        <f t="shared" si="41"/>
        <v>1</v>
      </c>
      <c r="N211" s="3">
        <f t="shared" si="42"/>
        <v>0</v>
      </c>
      <c r="O211" s="3">
        <f t="shared" si="48"/>
        <v>365</v>
      </c>
      <c r="P211" s="51">
        <f t="shared" si="43"/>
        <v>166367</v>
      </c>
      <c r="Q211" s="51">
        <f t="shared" si="44"/>
        <v>52016.679540201061</v>
      </c>
      <c r="R211" s="51">
        <f t="shared" si="45"/>
        <v>67014.872639143621</v>
      </c>
      <c r="S211" s="51">
        <f t="shared" si="49"/>
        <v>119031.55217934468</v>
      </c>
      <c r="T211" s="13">
        <f t="shared" si="46"/>
        <v>89.754098360655732</v>
      </c>
      <c r="U211" s="58">
        <f t="shared" si="50"/>
        <v>40909.918032786882</v>
      </c>
      <c r="V211" s="58">
        <f t="shared" si="51"/>
        <v>40909.918032786882</v>
      </c>
      <c r="W211" s="13"/>
      <c r="X211" s="13"/>
      <c r="Y211" s="13"/>
      <c r="Z211" s="14">
        <f t="shared" si="47"/>
        <v>39.89071038251366</v>
      </c>
    </row>
    <row r="212" spans="1:26" ht="14.5" x14ac:dyDescent="0.35">
      <c r="A212">
        <v>2009</v>
      </c>
      <c r="B212" t="s">
        <v>287</v>
      </c>
      <c r="C212" t="s">
        <v>1385</v>
      </c>
      <c r="D212" t="s">
        <v>282</v>
      </c>
      <c r="E212" t="s">
        <v>276</v>
      </c>
      <c r="F212" t="s">
        <v>277</v>
      </c>
      <c r="G212" t="s">
        <v>40</v>
      </c>
      <c r="H212" s="6">
        <v>43832</v>
      </c>
      <c r="I212" s="2">
        <v>45657</v>
      </c>
      <c r="J212">
        <v>328.2</v>
      </c>
      <c r="K212" s="45">
        <f t="shared" si="39"/>
        <v>862.57725490196083</v>
      </c>
      <c r="L212" s="3">
        <f t="shared" si="40"/>
        <v>366</v>
      </c>
      <c r="M212" s="3">
        <f t="shared" si="41"/>
        <v>8</v>
      </c>
      <c r="N212" s="3">
        <f t="shared" si="42"/>
        <v>0</v>
      </c>
      <c r="O212" s="3">
        <f t="shared" si="48"/>
        <v>358</v>
      </c>
      <c r="P212" s="51">
        <f t="shared" si="43"/>
        <v>117495.59999999999</v>
      </c>
      <c r="Q212" s="51">
        <f t="shared" si="44"/>
        <v>51019.099384635563</v>
      </c>
      <c r="R212" s="51">
        <f t="shared" si="45"/>
        <v>47328.813224135578</v>
      </c>
      <c r="S212" s="51">
        <f t="shared" si="49"/>
        <v>98347.912608771148</v>
      </c>
      <c r="T212" s="13">
        <f t="shared" si="46"/>
        <v>88.032786885245898</v>
      </c>
      <c r="U212" s="58">
        <f t="shared" si="50"/>
        <v>28892.360655737702</v>
      </c>
      <c r="V212" s="58">
        <f t="shared" si="51"/>
        <v>28892.360655737702</v>
      </c>
      <c r="W212" s="13"/>
      <c r="X212" s="13"/>
      <c r="Y212" s="13"/>
      <c r="Z212" s="14">
        <f t="shared" si="47"/>
        <v>39.125683060109296</v>
      </c>
    </row>
    <row r="213" spans="1:26" ht="14.5" x14ac:dyDescent="0.35">
      <c r="A213">
        <v>2010</v>
      </c>
      <c r="B213" t="s">
        <v>288</v>
      </c>
      <c r="C213" t="s">
        <v>1385</v>
      </c>
      <c r="D213" t="s">
        <v>316</v>
      </c>
      <c r="E213" t="s">
        <v>276</v>
      </c>
      <c r="F213" t="s">
        <v>277</v>
      </c>
      <c r="G213" t="s">
        <v>40</v>
      </c>
      <c r="H213" s="6">
        <v>43832</v>
      </c>
      <c r="I213" s="2">
        <v>45657</v>
      </c>
      <c r="J213">
        <v>362.6</v>
      </c>
      <c r="K213" s="45">
        <f t="shared" si="39"/>
        <v>706.11758169934649</v>
      </c>
      <c r="L213" s="3">
        <f t="shared" si="40"/>
        <v>366</v>
      </c>
      <c r="M213" s="3">
        <f t="shared" si="41"/>
        <v>10</v>
      </c>
      <c r="N213" s="3">
        <f t="shared" si="42"/>
        <v>0</v>
      </c>
      <c r="O213" s="3">
        <f t="shared" si="48"/>
        <v>356</v>
      </c>
      <c r="P213" s="51">
        <f t="shared" si="43"/>
        <v>129085.6</v>
      </c>
      <c r="Q213" s="51">
        <f t="shared" si="44"/>
        <v>50734.076483045421</v>
      </c>
      <c r="R213" s="51">
        <f t="shared" si="45"/>
        <v>51997.421625367046</v>
      </c>
      <c r="S213" s="51">
        <f t="shared" si="49"/>
        <v>102731.49810841246</v>
      </c>
      <c r="T213" s="13">
        <f t="shared" si="46"/>
        <v>87.540983606557376</v>
      </c>
      <c r="U213" s="58">
        <f t="shared" si="50"/>
        <v>31742.360655737706</v>
      </c>
      <c r="V213" s="58">
        <f t="shared" si="51"/>
        <v>31742.360655737706</v>
      </c>
      <c r="W213" s="13"/>
      <c r="X213" s="13"/>
      <c r="Y213" s="13"/>
      <c r="Z213" s="14">
        <f t="shared" si="47"/>
        <v>38.907103825136616</v>
      </c>
    </row>
    <row r="214" spans="1:26" ht="14.5" x14ac:dyDescent="0.35">
      <c r="A214">
        <v>2011</v>
      </c>
      <c r="B214" t="s">
        <v>290</v>
      </c>
      <c r="C214" t="s">
        <v>1385</v>
      </c>
      <c r="D214" t="s">
        <v>286</v>
      </c>
      <c r="E214" t="s">
        <v>276</v>
      </c>
      <c r="F214" t="s">
        <v>1504</v>
      </c>
      <c r="G214" t="s">
        <v>1529</v>
      </c>
      <c r="H214" s="6">
        <v>43832</v>
      </c>
      <c r="I214" s="2">
        <v>45657</v>
      </c>
      <c r="J214">
        <v>455.8</v>
      </c>
      <c r="K214" s="45">
        <f t="shared" si="39"/>
        <v>1477.1783006535948</v>
      </c>
      <c r="L214" s="3">
        <f t="shared" si="40"/>
        <v>366</v>
      </c>
      <c r="M214" s="3">
        <f t="shared" si="41"/>
        <v>0</v>
      </c>
      <c r="N214" s="3">
        <f t="shared" si="42"/>
        <v>0</v>
      </c>
      <c r="O214" s="3">
        <f t="shared" si="48"/>
        <v>366</v>
      </c>
      <c r="P214" s="51">
        <f t="shared" si="43"/>
        <v>166822.80000000002</v>
      </c>
      <c r="Q214" s="51">
        <f t="shared" si="44"/>
        <v>52159.190990996132</v>
      </c>
      <c r="R214" s="51">
        <f t="shared" si="45"/>
        <v>67198.475029935813</v>
      </c>
      <c r="S214" s="51">
        <f t="shared" si="49"/>
        <v>119357.66602093194</v>
      </c>
      <c r="T214" s="13">
        <f t="shared" si="46"/>
        <v>90</v>
      </c>
      <c r="U214" s="58">
        <f t="shared" si="50"/>
        <v>41022</v>
      </c>
      <c r="V214" s="58">
        <f t="shared" si="51"/>
        <v>41022</v>
      </c>
      <c r="W214" s="13"/>
      <c r="X214" s="13"/>
      <c r="Y214" s="13"/>
      <c r="Z214" s="14">
        <f t="shared" si="47"/>
        <v>40</v>
      </c>
    </row>
    <row r="215" spans="1:26" ht="14.5" x14ac:dyDescent="0.35">
      <c r="A215">
        <v>2012</v>
      </c>
      <c r="B215" t="s">
        <v>291</v>
      </c>
      <c r="C215" t="s">
        <v>1385</v>
      </c>
      <c r="D215" t="s">
        <v>292</v>
      </c>
      <c r="E215" t="s">
        <v>276</v>
      </c>
      <c r="F215" t="s">
        <v>277</v>
      </c>
      <c r="G215" t="s">
        <v>40</v>
      </c>
      <c r="H215" s="6">
        <v>43832</v>
      </c>
      <c r="I215" s="2">
        <v>45657</v>
      </c>
      <c r="J215">
        <v>434.62</v>
      </c>
      <c r="K215" s="45">
        <f t="shared" si="39"/>
        <v>952.08928104575182</v>
      </c>
      <c r="L215" s="3">
        <f t="shared" si="40"/>
        <v>366</v>
      </c>
      <c r="M215" s="3">
        <f t="shared" si="41"/>
        <v>0</v>
      </c>
      <c r="N215" s="3">
        <f t="shared" si="42"/>
        <v>0</v>
      </c>
      <c r="O215" s="3">
        <f t="shared" si="48"/>
        <v>366</v>
      </c>
      <c r="P215" s="51">
        <f t="shared" si="43"/>
        <v>159070.92000000001</v>
      </c>
      <c r="Q215" s="51">
        <f t="shared" si="44"/>
        <v>52159.190990996132</v>
      </c>
      <c r="R215" s="51">
        <f t="shared" si="45"/>
        <v>64075.913158206888</v>
      </c>
      <c r="S215" s="51">
        <f t="shared" si="49"/>
        <v>116235.10414920302</v>
      </c>
      <c r="T215" s="13">
        <f t="shared" si="46"/>
        <v>90</v>
      </c>
      <c r="U215" s="58">
        <f t="shared" si="50"/>
        <v>39115.800000000003</v>
      </c>
      <c r="V215" s="58">
        <f t="shared" si="51"/>
        <v>39115.800000000003</v>
      </c>
      <c r="W215" s="13"/>
      <c r="X215" s="13"/>
      <c r="Y215" s="13"/>
      <c r="Z215" s="14">
        <f t="shared" si="47"/>
        <v>40</v>
      </c>
    </row>
    <row r="216" spans="1:26" ht="14.5" x14ac:dyDescent="0.35">
      <c r="A216">
        <v>2013</v>
      </c>
      <c r="B216" t="s">
        <v>293</v>
      </c>
      <c r="C216" t="s">
        <v>1385</v>
      </c>
      <c r="D216" t="s">
        <v>289</v>
      </c>
      <c r="E216" t="s">
        <v>276</v>
      </c>
      <c r="F216" t="s">
        <v>277</v>
      </c>
      <c r="G216" t="s">
        <v>40</v>
      </c>
      <c r="H216" s="6">
        <v>43832</v>
      </c>
      <c r="I216" s="2">
        <v>45657</v>
      </c>
      <c r="J216">
        <v>362.6</v>
      </c>
      <c r="K216" s="45">
        <f t="shared" si="39"/>
        <v>648.54084967320262</v>
      </c>
      <c r="L216" s="3">
        <f t="shared" si="40"/>
        <v>366</v>
      </c>
      <c r="M216" s="3">
        <f t="shared" si="41"/>
        <v>1</v>
      </c>
      <c r="N216" s="3">
        <f t="shared" si="42"/>
        <v>9</v>
      </c>
      <c r="O216" s="3">
        <f t="shared" si="48"/>
        <v>356</v>
      </c>
      <c r="P216" s="51">
        <f t="shared" si="43"/>
        <v>129085.6</v>
      </c>
      <c r="Q216" s="51">
        <f t="shared" si="44"/>
        <v>50734.076483045421</v>
      </c>
      <c r="R216" s="51">
        <f t="shared" si="45"/>
        <v>51997.421625367046</v>
      </c>
      <c r="S216" s="51">
        <f t="shared" si="49"/>
        <v>102731.49810841246</v>
      </c>
      <c r="T216" s="13">
        <f t="shared" si="46"/>
        <v>87.540983606557376</v>
      </c>
      <c r="U216" s="58">
        <f t="shared" si="50"/>
        <v>31742.360655737706</v>
      </c>
      <c r="V216" s="58">
        <f t="shared" si="51"/>
        <v>31742.360655737706</v>
      </c>
      <c r="W216" s="13"/>
      <c r="X216" s="13"/>
      <c r="Y216" s="13"/>
      <c r="Z216" s="14">
        <f t="shared" si="47"/>
        <v>38.907103825136616</v>
      </c>
    </row>
    <row r="217" spans="1:26" ht="14.5" x14ac:dyDescent="0.35">
      <c r="A217">
        <v>2014</v>
      </c>
      <c r="B217" t="s">
        <v>295</v>
      </c>
      <c r="C217" t="s">
        <v>1385</v>
      </c>
      <c r="D217" t="s">
        <v>296</v>
      </c>
      <c r="E217" t="s">
        <v>276</v>
      </c>
      <c r="F217" t="s">
        <v>277</v>
      </c>
      <c r="G217" t="s">
        <v>40</v>
      </c>
      <c r="H217" s="6">
        <v>43832</v>
      </c>
      <c r="I217" s="2">
        <v>45657</v>
      </c>
      <c r="J217">
        <v>434.62</v>
      </c>
      <c r="K217" s="45">
        <f t="shared" si="39"/>
        <v>1052.6416339869281</v>
      </c>
      <c r="L217" s="3">
        <f t="shared" si="40"/>
        <v>366</v>
      </c>
      <c r="M217" s="3">
        <f t="shared" si="41"/>
        <v>4</v>
      </c>
      <c r="N217" s="3">
        <f t="shared" si="42"/>
        <v>0</v>
      </c>
      <c r="O217" s="3">
        <f t="shared" si="48"/>
        <v>362</v>
      </c>
      <c r="P217" s="51">
        <f t="shared" si="43"/>
        <v>157332.44</v>
      </c>
      <c r="Q217" s="51">
        <f t="shared" si="44"/>
        <v>51589.145187815848</v>
      </c>
      <c r="R217" s="51">
        <f t="shared" si="45"/>
        <v>63375.629954292053</v>
      </c>
      <c r="S217" s="51">
        <f t="shared" si="49"/>
        <v>114964.7751421079</v>
      </c>
      <c r="T217" s="13">
        <f t="shared" si="46"/>
        <v>89.016393442622956</v>
      </c>
      <c r="U217" s="58">
        <f t="shared" si="50"/>
        <v>38688.304918032787</v>
      </c>
      <c r="V217" s="58">
        <f t="shared" si="51"/>
        <v>38688.304918032787</v>
      </c>
      <c r="W217" s="13"/>
      <c r="X217" s="13"/>
      <c r="Y217" s="13"/>
      <c r="Z217" s="14">
        <f t="shared" si="47"/>
        <v>39.562841530054641</v>
      </c>
    </row>
    <row r="218" spans="1:26" ht="14.5" x14ac:dyDescent="0.35">
      <c r="A218">
        <v>2016</v>
      </c>
      <c r="B218" t="s">
        <v>297</v>
      </c>
      <c r="C218" t="s">
        <v>1385</v>
      </c>
      <c r="D218" t="s">
        <v>298</v>
      </c>
      <c r="E218" t="s">
        <v>276</v>
      </c>
      <c r="F218" t="s">
        <v>277</v>
      </c>
      <c r="G218" t="s">
        <v>40</v>
      </c>
      <c r="H218" s="6">
        <v>43997</v>
      </c>
      <c r="I218" s="2">
        <v>45657</v>
      </c>
      <c r="J218">
        <v>300.25</v>
      </c>
      <c r="K218" s="45">
        <f t="shared" si="39"/>
        <v>727.86111111111109</v>
      </c>
      <c r="L218" s="3">
        <f t="shared" si="40"/>
        <v>366</v>
      </c>
      <c r="M218" s="3">
        <f t="shared" si="41"/>
        <v>4</v>
      </c>
      <c r="N218" s="3">
        <f t="shared" si="42"/>
        <v>0</v>
      </c>
      <c r="O218" s="3">
        <f t="shared" si="48"/>
        <v>362</v>
      </c>
      <c r="P218" s="51">
        <f t="shared" si="43"/>
        <v>108690.5</v>
      </c>
      <c r="Q218" s="51">
        <f t="shared" si="44"/>
        <v>51589.145187815848</v>
      </c>
      <c r="R218" s="51">
        <f t="shared" si="45"/>
        <v>43782.000123731508</v>
      </c>
      <c r="S218" s="51">
        <f t="shared" si="49"/>
        <v>95371.145311547356</v>
      </c>
      <c r="T218" s="13">
        <f t="shared" si="46"/>
        <v>89.016393442622956</v>
      </c>
      <c r="U218" s="58">
        <f t="shared" si="50"/>
        <v>26727.172131147541</v>
      </c>
      <c r="V218" s="58">
        <f t="shared" si="51"/>
        <v>26727.172131147541</v>
      </c>
      <c r="W218" s="13"/>
      <c r="X218" s="13"/>
      <c r="Y218" s="13"/>
      <c r="Z218" s="14">
        <f t="shared" si="47"/>
        <v>39.562841530054641</v>
      </c>
    </row>
    <row r="219" spans="1:26" ht="14.5" x14ac:dyDescent="0.35">
      <c r="A219">
        <v>2017</v>
      </c>
      <c r="B219" t="s">
        <v>300</v>
      </c>
      <c r="C219" t="s">
        <v>1385</v>
      </c>
      <c r="D219" t="s">
        <v>301</v>
      </c>
      <c r="E219" t="s">
        <v>276</v>
      </c>
      <c r="F219" t="s">
        <v>1504</v>
      </c>
      <c r="G219" t="s">
        <v>1529</v>
      </c>
      <c r="H219" s="6">
        <v>43832</v>
      </c>
      <c r="I219" s="2">
        <v>45657</v>
      </c>
      <c r="J219">
        <v>455.8</v>
      </c>
      <c r="K219" s="45">
        <f t="shared" si="39"/>
        <v>1174.7428758169935</v>
      </c>
      <c r="L219" s="3">
        <f t="shared" si="40"/>
        <v>366</v>
      </c>
      <c r="M219" s="3">
        <f t="shared" si="41"/>
        <v>6</v>
      </c>
      <c r="N219" s="3">
        <f t="shared" si="42"/>
        <v>0</v>
      </c>
      <c r="O219" s="3">
        <f t="shared" si="48"/>
        <v>360</v>
      </c>
      <c r="P219" s="51">
        <f t="shared" si="43"/>
        <v>164088</v>
      </c>
      <c r="Q219" s="51">
        <f t="shared" si="44"/>
        <v>51304.122286225705</v>
      </c>
      <c r="R219" s="51">
        <f t="shared" si="45"/>
        <v>66096.86068518275</v>
      </c>
      <c r="S219" s="51">
        <f t="shared" si="49"/>
        <v>117400.98297140846</v>
      </c>
      <c r="T219" s="13">
        <f t="shared" si="46"/>
        <v>88.52459016393442</v>
      </c>
      <c r="U219" s="58">
        <f t="shared" si="50"/>
        <v>40349.508196721312</v>
      </c>
      <c r="V219" s="58">
        <f t="shared" si="51"/>
        <v>40349.508196721312</v>
      </c>
      <c r="W219" s="13"/>
      <c r="X219" s="13"/>
      <c r="Y219" s="13"/>
      <c r="Z219" s="14">
        <f t="shared" si="47"/>
        <v>39.344262295081975</v>
      </c>
    </row>
    <row r="220" spans="1:26" ht="14.5" x14ac:dyDescent="0.35">
      <c r="A220">
        <v>2018</v>
      </c>
      <c r="B220" t="s">
        <v>302</v>
      </c>
      <c r="C220" t="s">
        <v>1385</v>
      </c>
      <c r="D220" t="s">
        <v>303</v>
      </c>
      <c r="E220" t="s">
        <v>276</v>
      </c>
      <c r="F220" t="s">
        <v>304</v>
      </c>
      <c r="G220" t="s">
        <v>40</v>
      </c>
      <c r="H220" s="6">
        <v>41645</v>
      </c>
      <c r="I220" s="2">
        <v>45657</v>
      </c>
      <c r="J220">
        <v>355.07</v>
      </c>
      <c r="K220" s="45">
        <f t="shared" si="39"/>
        <v>616.30477124183005</v>
      </c>
      <c r="L220" s="3">
        <f t="shared" si="40"/>
        <v>366</v>
      </c>
      <c r="M220" s="3">
        <f t="shared" si="41"/>
        <v>1</v>
      </c>
      <c r="N220" s="3">
        <f t="shared" si="42"/>
        <v>0</v>
      </c>
      <c r="O220" s="3">
        <f t="shared" si="48"/>
        <v>365</v>
      </c>
      <c r="P220" s="51">
        <f t="shared" si="43"/>
        <v>129600.55</v>
      </c>
      <c r="Q220" s="51">
        <f t="shared" si="44"/>
        <v>52016.679540201061</v>
      </c>
      <c r="R220" s="51">
        <f t="shared" si="45"/>
        <v>52204.85043435877</v>
      </c>
      <c r="S220" s="51">
        <f t="shared" si="49"/>
        <v>104221.52997455983</v>
      </c>
      <c r="T220" s="13">
        <f t="shared" si="46"/>
        <v>89.754098360655732</v>
      </c>
      <c r="U220" s="58">
        <f t="shared" si="50"/>
        <v>31868.987704918029</v>
      </c>
      <c r="V220" s="58">
        <f t="shared" si="51"/>
        <v>31868.987704918029</v>
      </c>
      <c r="W220" s="13"/>
      <c r="X220" s="13"/>
      <c r="Y220" s="13"/>
      <c r="Z220" s="14">
        <f t="shared" si="47"/>
        <v>39.89071038251366</v>
      </c>
    </row>
    <row r="221" spans="1:26" ht="14.5" x14ac:dyDescent="0.35">
      <c r="A221">
        <v>2020</v>
      </c>
      <c r="B221" t="s">
        <v>306</v>
      </c>
      <c r="C221" t="s">
        <v>1385</v>
      </c>
      <c r="D221" t="s">
        <v>422</v>
      </c>
      <c r="E221" t="s">
        <v>276</v>
      </c>
      <c r="F221" t="s">
        <v>1500</v>
      </c>
      <c r="G221" t="s">
        <v>40</v>
      </c>
      <c r="H221" s="6">
        <v>43832</v>
      </c>
      <c r="I221" s="2">
        <v>45657</v>
      </c>
      <c r="J221">
        <v>362.6</v>
      </c>
      <c r="K221" s="45">
        <f t="shared" si="39"/>
        <v>774.95</v>
      </c>
      <c r="L221" s="3">
        <f t="shared" si="40"/>
        <v>366</v>
      </c>
      <c r="M221" s="3">
        <f t="shared" si="41"/>
        <v>1</v>
      </c>
      <c r="N221" s="3">
        <f t="shared" si="42"/>
        <v>0</v>
      </c>
      <c r="O221" s="3">
        <f t="shared" si="48"/>
        <v>365</v>
      </c>
      <c r="P221" s="51">
        <f t="shared" si="43"/>
        <v>132349</v>
      </c>
      <c r="Q221" s="51">
        <f t="shared" si="44"/>
        <v>52016.679540201061</v>
      </c>
      <c r="R221" s="51">
        <f t="shared" si="45"/>
        <v>53311.963183311716</v>
      </c>
      <c r="S221" s="51">
        <f t="shared" si="49"/>
        <v>105328.64272351278</v>
      </c>
      <c r="T221" s="13">
        <f t="shared" si="46"/>
        <v>89.754098360655732</v>
      </c>
      <c r="U221" s="58">
        <f t="shared" si="50"/>
        <v>32544.836065573771</v>
      </c>
      <c r="V221" s="58">
        <f t="shared" si="51"/>
        <v>32544.836065573771</v>
      </c>
      <c r="W221" s="13"/>
      <c r="X221" s="13"/>
      <c r="Y221" s="13"/>
      <c r="Z221" s="14">
        <f t="shared" si="47"/>
        <v>39.89071038251366</v>
      </c>
    </row>
    <row r="222" spans="1:26" ht="14.5" x14ac:dyDescent="0.35">
      <c r="A222">
        <v>2022</v>
      </c>
      <c r="B222" t="s">
        <v>308</v>
      </c>
      <c r="C222" t="s">
        <v>1385</v>
      </c>
      <c r="D222" t="s">
        <v>309</v>
      </c>
      <c r="E222" t="s">
        <v>276</v>
      </c>
      <c r="F222" t="s">
        <v>310</v>
      </c>
      <c r="G222" t="s">
        <v>40</v>
      </c>
      <c r="H222" s="6">
        <v>43832</v>
      </c>
      <c r="I222" s="2">
        <v>45657</v>
      </c>
      <c r="J222">
        <v>434.62</v>
      </c>
      <c r="K222" s="45">
        <f t="shared" si="39"/>
        <v>880.19444444444446</v>
      </c>
      <c r="L222" s="3">
        <f t="shared" si="40"/>
        <v>366</v>
      </c>
      <c r="M222" s="3">
        <f t="shared" si="41"/>
        <v>1</v>
      </c>
      <c r="N222" s="3">
        <f t="shared" si="42"/>
        <v>0</v>
      </c>
      <c r="O222" s="3">
        <f t="shared" si="48"/>
        <v>365</v>
      </c>
      <c r="P222" s="51">
        <f t="shared" si="43"/>
        <v>158636.29999999999</v>
      </c>
      <c r="Q222" s="51">
        <f t="shared" si="44"/>
        <v>52016.679540201061</v>
      </c>
      <c r="R222" s="51">
        <f t="shared" si="45"/>
        <v>63900.842357228168</v>
      </c>
      <c r="S222" s="51">
        <f t="shared" si="49"/>
        <v>115917.52189742922</v>
      </c>
      <c r="T222" s="13">
        <f t="shared" si="46"/>
        <v>89.754098360655732</v>
      </c>
      <c r="U222" s="58">
        <f t="shared" si="50"/>
        <v>39008.926229508194</v>
      </c>
      <c r="V222" s="58">
        <f t="shared" si="51"/>
        <v>39008.926229508194</v>
      </c>
      <c r="W222" s="13"/>
      <c r="X222" s="13"/>
      <c r="Y222" s="13"/>
      <c r="Z222" s="14">
        <f t="shared" si="47"/>
        <v>39.89071038251366</v>
      </c>
    </row>
    <row r="223" spans="1:26" ht="14.5" x14ac:dyDescent="0.35">
      <c r="A223">
        <v>2024</v>
      </c>
      <c r="B223" t="s">
        <v>311</v>
      </c>
      <c r="C223" t="s">
        <v>1385</v>
      </c>
      <c r="D223" t="s">
        <v>312</v>
      </c>
      <c r="E223" t="s">
        <v>276</v>
      </c>
      <c r="F223" t="s">
        <v>277</v>
      </c>
      <c r="G223" t="s">
        <v>40</v>
      </c>
      <c r="H223" s="6">
        <v>43832</v>
      </c>
      <c r="I223" s="2">
        <v>45657</v>
      </c>
      <c r="J223">
        <v>300.25</v>
      </c>
      <c r="K223" s="45">
        <f t="shared" si="39"/>
        <v>743.34869281045746</v>
      </c>
      <c r="L223" s="3">
        <f t="shared" si="40"/>
        <v>366</v>
      </c>
      <c r="M223" s="3">
        <f t="shared" si="41"/>
        <v>3</v>
      </c>
      <c r="N223" s="3">
        <f t="shared" si="42"/>
        <v>0</v>
      </c>
      <c r="O223" s="3">
        <f t="shared" si="48"/>
        <v>363</v>
      </c>
      <c r="P223" s="51">
        <f t="shared" si="43"/>
        <v>108990.75</v>
      </c>
      <c r="Q223" s="51">
        <f t="shared" si="44"/>
        <v>51731.656638610919</v>
      </c>
      <c r="R223" s="51">
        <f t="shared" si="45"/>
        <v>43902.944875454523</v>
      </c>
      <c r="S223" s="51">
        <f t="shared" si="49"/>
        <v>95634.601514065434</v>
      </c>
      <c r="T223" s="13">
        <f t="shared" si="46"/>
        <v>89.26229508196721</v>
      </c>
      <c r="U223" s="58">
        <f t="shared" si="50"/>
        <v>26801.004098360656</v>
      </c>
      <c r="V223" s="58">
        <f t="shared" si="51"/>
        <v>26801.004098360656</v>
      </c>
      <c r="W223" s="13"/>
      <c r="X223" s="13"/>
      <c r="Y223" s="13"/>
      <c r="Z223" s="14">
        <f t="shared" si="47"/>
        <v>39.672131147540995</v>
      </c>
    </row>
    <row r="224" spans="1:26" ht="14.5" x14ac:dyDescent="0.35">
      <c r="A224">
        <v>2025</v>
      </c>
      <c r="B224" t="s">
        <v>313</v>
      </c>
      <c r="C224" t="s">
        <v>1385</v>
      </c>
      <c r="D224" t="s">
        <v>294</v>
      </c>
      <c r="E224" t="s">
        <v>276</v>
      </c>
      <c r="F224" t="s">
        <v>277</v>
      </c>
      <c r="G224" t="s">
        <v>40</v>
      </c>
      <c r="H224" s="6">
        <v>43832</v>
      </c>
      <c r="I224" s="2">
        <v>45657</v>
      </c>
      <c r="J224">
        <v>362.6</v>
      </c>
      <c r="K224" s="45">
        <f t="shared" si="39"/>
        <v>767.63633986928119</v>
      </c>
      <c r="L224" s="3">
        <f t="shared" si="40"/>
        <v>366</v>
      </c>
      <c r="M224" s="3">
        <f t="shared" si="41"/>
        <v>3</v>
      </c>
      <c r="N224" s="3">
        <f t="shared" si="42"/>
        <v>0</v>
      </c>
      <c r="O224" s="3">
        <f t="shared" si="48"/>
        <v>363</v>
      </c>
      <c r="P224" s="51">
        <f t="shared" si="43"/>
        <v>131623.80000000002</v>
      </c>
      <c r="Q224" s="51">
        <f t="shared" si="44"/>
        <v>51731.656638610919</v>
      </c>
      <c r="R224" s="51">
        <f t="shared" si="45"/>
        <v>53019.842837101794</v>
      </c>
      <c r="S224" s="51">
        <f t="shared" si="49"/>
        <v>104751.49947571271</v>
      </c>
      <c r="T224" s="13">
        <f t="shared" si="46"/>
        <v>89.26229508196721</v>
      </c>
      <c r="U224" s="58">
        <f t="shared" si="50"/>
        <v>32366.508196721312</v>
      </c>
      <c r="V224" s="58">
        <f t="shared" si="51"/>
        <v>32366.508196721312</v>
      </c>
      <c r="W224" s="13"/>
      <c r="X224" s="13"/>
      <c r="Y224" s="13"/>
      <c r="Z224" s="14">
        <f t="shared" si="47"/>
        <v>39.672131147540995</v>
      </c>
    </row>
    <row r="225" spans="1:26" ht="14.5" x14ac:dyDescent="0.35">
      <c r="A225">
        <v>2026</v>
      </c>
      <c r="B225" t="s">
        <v>314</v>
      </c>
      <c r="C225" t="s">
        <v>1385</v>
      </c>
      <c r="D225" t="s">
        <v>282</v>
      </c>
      <c r="E225" t="s">
        <v>276</v>
      </c>
      <c r="F225" t="s">
        <v>277</v>
      </c>
      <c r="G225" t="s">
        <v>40</v>
      </c>
      <c r="H225" s="6">
        <v>43832</v>
      </c>
      <c r="I225" s="2">
        <v>45657</v>
      </c>
      <c r="J225">
        <v>328.2</v>
      </c>
      <c r="K225" s="45">
        <f t="shared" si="39"/>
        <v>802.36901960784314</v>
      </c>
      <c r="L225" s="3">
        <f t="shared" si="40"/>
        <v>366</v>
      </c>
      <c r="M225" s="3">
        <f t="shared" si="41"/>
        <v>1</v>
      </c>
      <c r="N225" s="3">
        <f t="shared" si="42"/>
        <v>1</v>
      </c>
      <c r="O225" s="3">
        <f t="shared" si="48"/>
        <v>364</v>
      </c>
      <c r="P225" s="51">
        <f t="shared" si="43"/>
        <v>119464.8</v>
      </c>
      <c r="Q225" s="51">
        <f t="shared" si="44"/>
        <v>51874.16808940599</v>
      </c>
      <c r="R225" s="51">
        <f t="shared" si="45"/>
        <v>48122.033557500981</v>
      </c>
      <c r="S225" s="51">
        <f t="shared" si="49"/>
        <v>99996.201646906964</v>
      </c>
      <c r="T225" s="13">
        <f t="shared" si="46"/>
        <v>89.508196721311478</v>
      </c>
      <c r="U225" s="58">
        <f t="shared" si="50"/>
        <v>29376.590163934427</v>
      </c>
      <c r="V225" s="58">
        <f t="shared" si="51"/>
        <v>29376.590163934427</v>
      </c>
      <c r="W225" s="13"/>
      <c r="X225" s="13"/>
      <c r="Y225" s="13"/>
      <c r="Z225" s="14">
        <f t="shared" si="47"/>
        <v>39.781420765027335</v>
      </c>
    </row>
    <row r="226" spans="1:26" ht="14.5" x14ac:dyDescent="0.35">
      <c r="A226">
        <v>2028</v>
      </c>
      <c r="B226" t="s">
        <v>315</v>
      </c>
      <c r="C226" t="s">
        <v>1488</v>
      </c>
      <c r="D226" t="s">
        <v>316</v>
      </c>
      <c r="E226" t="s">
        <v>276</v>
      </c>
      <c r="F226" t="s">
        <v>1505</v>
      </c>
      <c r="G226" t="s">
        <v>40</v>
      </c>
      <c r="H226" s="6">
        <v>43832</v>
      </c>
      <c r="I226" s="2">
        <v>45657</v>
      </c>
      <c r="J226">
        <v>362.6</v>
      </c>
      <c r="K226" s="45">
        <f t="shared" si="39"/>
        <v>740.66797385620919</v>
      </c>
      <c r="L226" s="3">
        <f t="shared" si="40"/>
        <v>366</v>
      </c>
      <c r="M226" s="3">
        <f t="shared" si="41"/>
        <v>0</v>
      </c>
      <c r="N226" s="3">
        <f t="shared" si="42"/>
        <v>0</v>
      </c>
      <c r="O226" s="3">
        <f t="shared" si="48"/>
        <v>366</v>
      </c>
      <c r="P226" s="51">
        <f t="shared" si="43"/>
        <v>132711.6</v>
      </c>
      <c r="Q226" s="51">
        <f t="shared" si="44"/>
        <v>52159.190990996132</v>
      </c>
      <c r="R226" s="51">
        <f t="shared" si="45"/>
        <v>53458.023356416677</v>
      </c>
      <c r="S226" s="51">
        <f t="shared" si="49"/>
        <v>105617.21434741281</v>
      </c>
      <c r="T226" s="13">
        <f t="shared" si="46"/>
        <v>90</v>
      </c>
      <c r="U226" s="58">
        <f t="shared" si="50"/>
        <v>32634.000000000004</v>
      </c>
      <c r="V226" s="58">
        <f t="shared" si="51"/>
        <v>32634.000000000004</v>
      </c>
      <c r="W226" s="13"/>
      <c r="X226" s="13"/>
      <c r="Y226" s="13"/>
      <c r="Z226" s="14">
        <f t="shared" si="47"/>
        <v>40</v>
      </c>
    </row>
    <row r="227" spans="1:26" ht="14.5" x14ac:dyDescent="0.35">
      <c r="A227">
        <v>2029</v>
      </c>
      <c r="B227" t="s">
        <v>317</v>
      </c>
      <c r="C227" t="s">
        <v>1385</v>
      </c>
      <c r="D227" t="s">
        <v>821</v>
      </c>
      <c r="E227" t="s">
        <v>276</v>
      </c>
      <c r="F227" t="s">
        <v>1500</v>
      </c>
      <c r="G227" t="s">
        <v>40</v>
      </c>
      <c r="H227" s="6">
        <v>43832</v>
      </c>
      <c r="I227" s="2">
        <v>45657</v>
      </c>
      <c r="J227">
        <v>362.6</v>
      </c>
      <c r="K227" s="45">
        <f t="shared" si="39"/>
        <v>956.47862745098041</v>
      </c>
      <c r="L227" s="3">
        <f t="shared" si="40"/>
        <v>366</v>
      </c>
      <c r="M227" s="3">
        <f t="shared" si="41"/>
        <v>0</v>
      </c>
      <c r="N227" s="3">
        <f t="shared" si="42"/>
        <v>0</v>
      </c>
      <c r="O227" s="3">
        <f t="shared" si="48"/>
        <v>366</v>
      </c>
      <c r="P227" s="51">
        <f t="shared" si="43"/>
        <v>132711.6</v>
      </c>
      <c r="Q227" s="51">
        <f t="shared" si="44"/>
        <v>52159.190990996132</v>
      </c>
      <c r="R227" s="51">
        <f t="shared" si="45"/>
        <v>53458.023356416677</v>
      </c>
      <c r="S227" s="51">
        <f t="shared" si="49"/>
        <v>105617.21434741281</v>
      </c>
      <c r="T227" s="13">
        <f t="shared" si="46"/>
        <v>90</v>
      </c>
      <c r="U227" s="58">
        <f t="shared" si="50"/>
        <v>32634.000000000004</v>
      </c>
      <c r="V227" s="58">
        <f t="shared" si="51"/>
        <v>32634.000000000004</v>
      </c>
      <c r="W227" s="13"/>
      <c r="X227" s="13"/>
      <c r="Y227" s="13"/>
      <c r="Z227" s="14">
        <f t="shared" si="47"/>
        <v>40</v>
      </c>
    </row>
    <row r="228" spans="1:26" ht="14.5" x14ac:dyDescent="0.35">
      <c r="A228">
        <v>2031</v>
      </c>
      <c r="B228" t="s">
        <v>319</v>
      </c>
      <c r="C228" t="s">
        <v>1385</v>
      </c>
      <c r="D228" t="s">
        <v>316</v>
      </c>
      <c r="E228" t="s">
        <v>276</v>
      </c>
      <c r="F228" t="s">
        <v>277</v>
      </c>
      <c r="G228" t="s">
        <v>40</v>
      </c>
      <c r="H228" s="6">
        <v>43832</v>
      </c>
      <c r="I228" s="2">
        <v>45657</v>
      </c>
      <c r="J228">
        <v>362.6</v>
      </c>
      <c r="K228" s="45">
        <f t="shared" si="39"/>
        <v>831.84503267973867</v>
      </c>
      <c r="L228" s="3">
        <f t="shared" si="40"/>
        <v>366</v>
      </c>
      <c r="M228" s="3">
        <f t="shared" si="41"/>
        <v>1</v>
      </c>
      <c r="N228" s="3">
        <f t="shared" si="42"/>
        <v>50</v>
      </c>
      <c r="O228" s="3">
        <f t="shared" si="48"/>
        <v>315</v>
      </c>
      <c r="P228" s="51">
        <f t="shared" si="43"/>
        <v>114219</v>
      </c>
      <c r="Q228" s="51">
        <f t="shared" si="44"/>
        <v>44891.10700044749</v>
      </c>
      <c r="R228" s="51">
        <f t="shared" si="45"/>
        <v>46008.954528063536</v>
      </c>
      <c r="S228" s="51">
        <f t="shared" si="49"/>
        <v>90900.061528511025</v>
      </c>
      <c r="T228" s="13">
        <f t="shared" si="46"/>
        <v>77.459016393442624</v>
      </c>
      <c r="U228" s="58">
        <f t="shared" si="50"/>
        <v>28086.639344262298</v>
      </c>
      <c r="V228" s="58">
        <f t="shared" si="51"/>
        <v>28086.639344262298</v>
      </c>
      <c r="W228" s="13"/>
      <c r="X228" s="13"/>
      <c r="Y228" s="13"/>
      <c r="Z228" s="14">
        <f t="shared" si="47"/>
        <v>34.426229508196727</v>
      </c>
    </row>
    <row r="229" spans="1:26" ht="14.5" x14ac:dyDescent="0.35">
      <c r="A229">
        <v>2033</v>
      </c>
      <c r="B229" t="s">
        <v>320</v>
      </c>
      <c r="C229" t="s">
        <v>1385</v>
      </c>
      <c r="D229" t="s">
        <v>292</v>
      </c>
      <c r="E229" t="s">
        <v>276</v>
      </c>
      <c r="F229" t="s">
        <v>277</v>
      </c>
      <c r="G229" t="s">
        <v>40</v>
      </c>
      <c r="H229" s="6">
        <v>43832</v>
      </c>
      <c r="I229" s="2">
        <v>45657</v>
      </c>
      <c r="J229">
        <v>434.62</v>
      </c>
      <c r="K229" s="45">
        <f t="shared" si="39"/>
        <v>829.45660130718966</v>
      </c>
      <c r="L229" s="3">
        <f t="shared" si="40"/>
        <v>366</v>
      </c>
      <c r="M229" s="3">
        <f t="shared" si="41"/>
        <v>3</v>
      </c>
      <c r="N229" s="3">
        <f t="shared" si="42"/>
        <v>0</v>
      </c>
      <c r="O229" s="3">
        <f t="shared" si="48"/>
        <v>363</v>
      </c>
      <c r="P229" s="51">
        <f t="shared" si="43"/>
        <v>157767.06</v>
      </c>
      <c r="Q229" s="51">
        <f t="shared" si="44"/>
        <v>51731.656638610919</v>
      </c>
      <c r="R229" s="51">
        <f t="shared" si="45"/>
        <v>63550.700755270758</v>
      </c>
      <c r="S229" s="51">
        <f t="shared" si="49"/>
        <v>115282.35739388168</v>
      </c>
      <c r="T229" s="13">
        <f t="shared" si="46"/>
        <v>89.26229508196721</v>
      </c>
      <c r="U229" s="58">
        <f t="shared" si="50"/>
        <v>38795.178688524589</v>
      </c>
      <c r="V229" s="58">
        <f t="shared" si="51"/>
        <v>38795.178688524589</v>
      </c>
      <c r="W229" s="13"/>
      <c r="X229" s="13"/>
      <c r="Y229" s="13"/>
      <c r="Z229" s="14">
        <f t="shared" si="47"/>
        <v>39.672131147540995</v>
      </c>
    </row>
    <row r="230" spans="1:26" ht="14.5" x14ac:dyDescent="0.35">
      <c r="A230">
        <v>2034</v>
      </c>
      <c r="B230" t="s">
        <v>321</v>
      </c>
      <c r="C230" t="s">
        <v>1385</v>
      </c>
      <c r="D230" t="s">
        <v>408</v>
      </c>
      <c r="E230" t="s">
        <v>276</v>
      </c>
      <c r="F230" t="s">
        <v>277</v>
      </c>
      <c r="G230" t="s">
        <v>40</v>
      </c>
      <c r="H230" s="6">
        <v>43832</v>
      </c>
      <c r="I230" s="2">
        <v>45657</v>
      </c>
      <c r="J230">
        <v>362.6</v>
      </c>
      <c r="K230" s="45">
        <f t="shared" si="39"/>
        <v>857.01</v>
      </c>
      <c r="L230" s="3">
        <f t="shared" si="40"/>
        <v>366</v>
      </c>
      <c r="M230" s="3">
        <f t="shared" si="41"/>
        <v>4</v>
      </c>
      <c r="N230" s="3">
        <f t="shared" si="42"/>
        <v>0</v>
      </c>
      <c r="O230" s="3">
        <f t="shared" si="48"/>
        <v>362</v>
      </c>
      <c r="P230" s="51">
        <f t="shared" si="43"/>
        <v>131261.20000000001</v>
      </c>
      <c r="Q230" s="51">
        <f t="shared" si="44"/>
        <v>51589.145187815848</v>
      </c>
      <c r="R230" s="51">
        <f t="shared" si="45"/>
        <v>52873.782663996826</v>
      </c>
      <c r="S230" s="51">
        <f t="shared" si="49"/>
        <v>104462.92785181268</v>
      </c>
      <c r="T230" s="13">
        <f t="shared" si="46"/>
        <v>89.016393442622956</v>
      </c>
      <c r="U230" s="58">
        <f t="shared" si="50"/>
        <v>32277.344262295086</v>
      </c>
      <c r="V230" s="58">
        <f t="shared" si="51"/>
        <v>32277.344262295086</v>
      </c>
      <c r="W230" s="13"/>
      <c r="X230" s="13"/>
      <c r="Y230" s="13"/>
      <c r="Z230" s="14">
        <f t="shared" si="47"/>
        <v>39.562841530054641</v>
      </c>
    </row>
    <row r="231" spans="1:26" ht="14.5" x14ac:dyDescent="0.35">
      <c r="A231">
        <v>2035</v>
      </c>
      <c r="B231" t="s">
        <v>322</v>
      </c>
      <c r="C231" t="s">
        <v>1488</v>
      </c>
      <c r="D231" t="s">
        <v>275</v>
      </c>
      <c r="E231" t="s">
        <v>276</v>
      </c>
      <c r="F231" t="s">
        <v>277</v>
      </c>
      <c r="G231" t="s">
        <v>40</v>
      </c>
      <c r="H231" s="6">
        <v>43832</v>
      </c>
      <c r="I231" s="2">
        <v>45657</v>
      </c>
      <c r="J231">
        <v>300.25</v>
      </c>
      <c r="K231" s="45">
        <f t="shared" si="39"/>
        <v>923.56686274509786</v>
      </c>
      <c r="L231" s="3">
        <f t="shared" si="40"/>
        <v>366</v>
      </c>
      <c r="M231" s="3">
        <f t="shared" si="41"/>
        <v>0</v>
      </c>
      <c r="N231" s="3">
        <f t="shared" si="42"/>
        <v>0</v>
      </c>
      <c r="O231" s="3">
        <f t="shared" si="48"/>
        <v>366</v>
      </c>
      <c r="P231" s="51">
        <f t="shared" si="43"/>
        <v>109891.5</v>
      </c>
      <c r="Q231" s="51">
        <f t="shared" si="44"/>
        <v>52159.190990996132</v>
      </c>
      <c r="R231" s="51">
        <f t="shared" si="45"/>
        <v>44265.779130623574</v>
      </c>
      <c r="S231" s="51">
        <f t="shared" si="49"/>
        <v>96424.970121619699</v>
      </c>
      <c r="T231" s="13">
        <f t="shared" si="46"/>
        <v>90</v>
      </c>
      <c r="U231" s="58">
        <f t="shared" si="50"/>
        <v>27022.5</v>
      </c>
      <c r="V231" s="58">
        <f t="shared" si="51"/>
        <v>27022.5</v>
      </c>
      <c r="W231" s="13"/>
      <c r="X231" s="13"/>
      <c r="Y231" s="13"/>
      <c r="Z231" s="14">
        <f t="shared" si="47"/>
        <v>40</v>
      </c>
    </row>
    <row r="232" spans="1:26" ht="14.5" x14ac:dyDescent="0.35">
      <c r="A232">
        <v>2036</v>
      </c>
      <c r="B232" t="s">
        <v>323</v>
      </c>
      <c r="C232" t="s">
        <v>1385</v>
      </c>
      <c r="D232" t="s">
        <v>316</v>
      </c>
      <c r="E232" t="s">
        <v>276</v>
      </c>
      <c r="F232" t="s">
        <v>277</v>
      </c>
      <c r="G232" t="s">
        <v>40</v>
      </c>
      <c r="H232" s="6">
        <v>43832</v>
      </c>
      <c r="I232" s="2">
        <v>45657</v>
      </c>
      <c r="J232">
        <v>362.6</v>
      </c>
      <c r="K232" s="45">
        <f t="shared" si="39"/>
        <v>815.34607843137258</v>
      </c>
      <c r="L232" s="3">
        <f t="shared" si="40"/>
        <v>366</v>
      </c>
      <c r="M232" s="3">
        <f t="shared" si="41"/>
        <v>3</v>
      </c>
      <c r="N232" s="3">
        <f t="shared" si="42"/>
        <v>0</v>
      </c>
      <c r="O232" s="3">
        <f t="shared" si="48"/>
        <v>363</v>
      </c>
      <c r="P232" s="51">
        <f t="shared" si="43"/>
        <v>131623.80000000002</v>
      </c>
      <c r="Q232" s="51">
        <f t="shared" si="44"/>
        <v>51731.656638610919</v>
      </c>
      <c r="R232" s="51">
        <f t="shared" si="45"/>
        <v>53019.842837101794</v>
      </c>
      <c r="S232" s="51">
        <f t="shared" si="49"/>
        <v>104751.49947571271</v>
      </c>
      <c r="T232" s="13">
        <f t="shared" si="46"/>
        <v>89.26229508196721</v>
      </c>
      <c r="U232" s="58">
        <f t="shared" si="50"/>
        <v>32366.508196721312</v>
      </c>
      <c r="V232" s="58">
        <f t="shared" si="51"/>
        <v>32366.508196721312</v>
      </c>
      <c r="W232" s="13"/>
      <c r="X232" s="13"/>
      <c r="Y232" s="13"/>
      <c r="Z232" s="14">
        <f t="shared" si="47"/>
        <v>39.672131147540995</v>
      </c>
    </row>
    <row r="233" spans="1:26" ht="14.5" x14ac:dyDescent="0.35">
      <c r="A233">
        <v>2037</v>
      </c>
      <c r="B233" t="s">
        <v>324</v>
      </c>
      <c r="C233" t="s">
        <v>1385</v>
      </c>
      <c r="D233" t="s">
        <v>312</v>
      </c>
      <c r="E233" t="s">
        <v>276</v>
      </c>
      <c r="F233" t="s">
        <v>277</v>
      </c>
      <c r="G233" t="s">
        <v>40</v>
      </c>
      <c r="H233" s="6">
        <v>43832</v>
      </c>
      <c r="I233" s="2">
        <v>45657</v>
      </c>
      <c r="J233">
        <v>300.25</v>
      </c>
      <c r="K233" s="45">
        <f t="shared" si="39"/>
        <v>827.52111111111117</v>
      </c>
      <c r="L233" s="3">
        <f t="shared" si="40"/>
        <v>366</v>
      </c>
      <c r="M233" s="3">
        <f t="shared" si="41"/>
        <v>0</v>
      </c>
      <c r="N233" s="3">
        <f t="shared" si="42"/>
        <v>0</v>
      </c>
      <c r="O233" s="3">
        <f t="shared" si="48"/>
        <v>366</v>
      </c>
      <c r="P233" s="51">
        <f t="shared" si="43"/>
        <v>109891.5</v>
      </c>
      <c r="Q233" s="51">
        <f t="shared" si="44"/>
        <v>52159.190990996132</v>
      </c>
      <c r="R233" s="51">
        <f t="shared" si="45"/>
        <v>44265.779130623574</v>
      </c>
      <c r="S233" s="51">
        <f t="shared" si="49"/>
        <v>96424.970121619699</v>
      </c>
      <c r="T233" s="13">
        <f t="shared" si="46"/>
        <v>90</v>
      </c>
      <c r="U233" s="58">
        <f t="shared" si="50"/>
        <v>27022.5</v>
      </c>
      <c r="V233" s="58">
        <f t="shared" si="51"/>
        <v>27022.5</v>
      </c>
      <c r="W233" s="13"/>
      <c r="X233" s="13"/>
      <c r="Y233" s="13"/>
      <c r="Z233" s="14">
        <f t="shared" si="47"/>
        <v>40</v>
      </c>
    </row>
    <row r="234" spans="1:26" ht="14.5" x14ac:dyDescent="0.35">
      <c r="A234">
        <v>2038</v>
      </c>
      <c r="B234" t="s">
        <v>325</v>
      </c>
      <c r="C234" t="s">
        <v>1385</v>
      </c>
      <c r="D234" t="s">
        <v>296</v>
      </c>
      <c r="E234" t="s">
        <v>276</v>
      </c>
      <c r="F234" t="s">
        <v>277</v>
      </c>
      <c r="G234" t="s">
        <v>40</v>
      </c>
      <c r="H234" s="6">
        <v>43832</v>
      </c>
      <c r="I234" s="2">
        <v>45657</v>
      </c>
      <c r="J234">
        <v>434.62</v>
      </c>
      <c r="K234" s="45">
        <f t="shared" si="39"/>
        <v>988.21960784313728</v>
      </c>
      <c r="L234" s="3">
        <f t="shared" si="40"/>
        <v>366</v>
      </c>
      <c r="M234" s="3">
        <f t="shared" si="41"/>
        <v>1</v>
      </c>
      <c r="N234" s="3">
        <f t="shared" si="42"/>
        <v>0</v>
      </c>
      <c r="O234" s="3">
        <f t="shared" si="48"/>
        <v>365</v>
      </c>
      <c r="P234" s="51">
        <f t="shared" si="43"/>
        <v>158636.29999999999</v>
      </c>
      <c r="Q234" s="51">
        <f t="shared" si="44"/>
        <v>52016.679540201061</v>
      </c>
      <c r="R234" s="51">
        <f t="shared" si="45"/>
        <v>63900.842357228168</v>
      </c>
      <c r="S234" s="51">
        <f t="shared" si="49"/>
        <v>115917.52189742922</v>
      </c>
      <c r="T234" s="13">
        <f t="shared" si="46"/>
        <v>89.754098360655732</v>
      </c>
      <c r="U234" s="58">
        <f t="shared" si="50"/>
        <v>39008.926229508194</v>
      </c>
      <c r="V234" s="58">
        <f t="shared" si="51"/>
        <v>39008.926229508194</v>
      </c>
      <c r="W234" s="13"/>
      <c r="X234" s="13"/>
      <c r="Y234" s="13"/>
      <c r="Z234" s="14">
        <f t="shared" si="47"/>
        <v>39.89071038251366</v>
      </c>
    </row>
    <row r="235" spans="1:26" ht="14.5" x14ac:dyDescent="0.35">
      <c r="A235">
        <v>2039</v>
      </c>
      <c r="B235" t="s">
        <v>326</v>
      </c>
      <c r="C235" t="s">
        <v>1385</v>
      </c>
      <c r="D235" t="s">
        <v>327</v>
      </c>
      <c r="E235" t="s">
        <v>276</v>
      </c>
      <c r="F235" t="s">
        <v>1504</v>
      </c>
      <c r="G235" t="s">
        <v>1529</v>
      </c>
      <c r="H235" s="6">
        <v>43832</v>
      </c>
      <c r="I235" s="2">
        <v>45657</v>
      </c>
      <c r="J235">
        <v>455.8</v>
      </c>
      <c r="K235" s="45">
        <f t="shared" si="39"/>
        <v>952.16405228758151</v>
      </c>
      <c r="L235" s="3">
        <f t="shared" si="40"/>
        <v>366</v>
      </c>
      <c r="M235" s="3">
        <f t="shared" si="41"/>
        <v>1</v>
      </c>
      <c r="N235" s="3">
        <f t="shared" si="42"/>
        <v>0</v>
      </c>
      <c r="O235" s="3">
        <f t="shared" si="48"/>
        <v>365</v>
      </c>
      <c r="P235" s="51">
        <f t="shared" si="43"/>
        <v>166367</v>
      </c>
      <c r="Q235" s="51">
        <f t="shared" si="44"/>
        <v>52016.679540201061</v>
      </c>
      <c r="R235" s="51">
        <f t="shared" si="45"/>
        <v>67014.872639143621</v>
      </c>
      <c r="S235" s="51">
        <f t="shared" si="49"/>
        <v>119031.55217934468</v>
      </c>
      <c r="T235" s="13">
        <f t="shared" si="46"/>
        <v>89.754098360655732</v>
      </c>
      <c r="U235" s="58">
        <f t="shared" si="50"/>
        <v>40909.918032786882</v>
      </c>
      <c r="V235" s="58">
        <f t="shared" si="51"/>
        <v>40909.918032786882</v>
      </c>
      <c r="W235" s="13"/>
      <c r="X235" s="13"/>
      <c r="Y235" s="13"/>
      <c r="Z235" s="14">
        <f t="shared" si="47"/>
        <v>39.89071038251366</v>
      </c>
    </row>
    <row r="236" spans="1:26" ht="14.5" x14ac:dyDescent="0.35">
      <c r="A236">
        <v>2040</v>
      </c>
      <c r="B236" t="s">
        <v>328</v>
      </c>
      <c r="C236" t="s">
        <v>1385</v>
      </c>
      <c r="D236" t="s">
        <v>329</v>
      </c>
      <c r="E236" t="s">
        <v>276</v>
      </c>
      <c r="F236" t="s">
        <v>1504</v>
      </c>
      <c r="G236" t="s">
        <v>1529</v>
      </c>
      <c r="H236" s="6">
        <v>43832</v>
      </c>
      <c r="I236" s="2">
        <v>45657</v>
      </c>
      <c r="J236">
        <v>778.3</v>
      </c>
      <c r="K236" s="45">
        <f t="shared" si="39"/>
        <v>1926.5027450980392</v>
      </c>
      <c r="L236" s="3">
        <f t="shared" si="40"/>
        <v>366</v>
      </c>
      <c r="M236" s="3">
        <f t="shared" si="41"/>
        <v>2</v>
      </c>
      <c r="N236" s="3">
        <f t="shared" si="42"/>
        <v>7</v>
      </c>
      <c r="O236" s="3">
        <f t="shared" si="48"/>
        <v>357</v>
      </c>
      <c r="P236" s="51">
        <f t="shared" si="43"/>
        <v>186191.20799999998</v>
      </c>
      <c r="Q236" s="51">
        <f t="shared" si="44"/>
        <v>50876.587933840492</v>
      </c>
      <c r="R236" s="51">
        <f t="shared" si="45"/>
        <v>75000.33113927822</v>
      </c>
      <c r="S236" s="51">
        <f t="shared" si="49"/>
        <v>125876.91907311871</v>
      </c>
      <c r="T236" s="13">
        <f t="shared" si="46"/>
        <v>87.786885245901644</v>
      </c>
      <c r="U236" s="58">
        <f t="shared" si="50"/>
        <v>68324.532786885247</v>
      </c>
      <c r="V236" s="58">
        <f t="shared" si="51"/>
        <v>68324.532786885247</v>
      </c>
      <c r="W236" s="13"/>
      <c r="X236" s="13"/>
      <c r="Y236" s="13"/>
      <c r="Z236" s="14">
        <f t="shared" si="47"/>
        <v>39.016393442622942</v>
      </c>
    </row>
    <row r="237" spans="1:26" ht="14.5" x14ac:dyDescent="0.35">
      <c r="A237">
        <v>2041</v>
      </c>
      <c r="B237" t="s">
        <v>330</v>
      </c>
      <c r="C237" t="s">
        <v>1385</v>
      </c>
      <c r="D237" t="s">
        <v>282</v>
      </c>
      <c r="E237" t="s">
        <v>276</v>
      </c>
      <c r="F237" t="s">
        <v>277</v>
      </c>
      <c r="G237" t="s">
        <v>40</v>
      </c>
      <c r="H237" s="6">
        <v>43832</v>
      </c>
      <c r="I237" s="2">
        <v>45657</v>
      </c>
      <c r="J237">
        <v>328.2</v>
      </c>
      <c r="K237" s="45">
        <f t="shared" si="39"/>
        <v>843.6747058823529</v>
      </c>
      <c r="L237" s="3">
        <f t="shared" si="40"/>
        <v>366</v>
      </c>
      <c r="M237" s="3">
        <f t="shared" si="41"/>
        <v>1</v>
      </c>
      <c r="N237" s="3">
        <f t="shared" si="42"/>
        <v>0</v>
      </c>
      <c r="O237" s="3">
        <f t="shared" si="48"/>
        <v>365</v>
      </c>
      <c r="P237" s="51">
        <f t="shared" si="43"/>
        <v>119793</v>
      </c>
      <c r="Q237" s="51">
        <f t="shared" si="44"/>
        <v>52016.679540201061</v>
      </c>
      <c r="R237" s="51">
        <f t="shared" si="45"/>
        <v>48254.236946395213</v>
      </c>
      <c r="S237" s="51">
        <f t="shared" si="49"/>
        <v>100270.91648659628</v>
      </c>
      <c r="T237" s="13">
        <f t="shared" si="46"/>
        <v>89.754098360655732</v>
      </c>
      <c r="U237" s="58">
        <f t="shared" si="50"/>
        <v>29457.295081967211</v>
      </c>
      <c r="V237" s="58">
        <f t="shared" si="51"/>
        <v>29457.295081967211</v>
      </c>
      <c r="W237" s="13"/>
      <c r="X237" s="13"/>
      <c r="Y237" s="13"/>
      <c r="Z237" s="14">
        <f t="shared" si="47"/>
        <v>39.89071038251366</v>
      </c>
    </row>
    <row r="238" spans="1:26" ht="14.5" x14ac:dyDescent="0.35">
      <c r="A238">
        <v>2042</v>
      </c>
      <c r="B238" t="s">
        <v>331</v>
      </c>
      <c r="C238" t="s">
        <v>1385</v>
      </c>
      <c r="D238" t="s">
        <v>408</v>
      </c>
      <c r="E238" t="s">
        <v>276</v>
      </c>
      <c r="F238" t="s">
        <v>277</v>
      </c>
      <c r="G238" t="s">
        <v>40</v>
      </c>
      <c r="H238" s="6">
        <v>43832</v>
      </c>
      <c r="I238" s="2">
        <v>45657</v>
      </c>
      <c r="J238">
        <v>362.6</v>
      </c>
      <c r="K238" s="45">
        <f t="shared" si="39"/>
        <v>680.5196732026144</v>
      </c>
      <c r="L238" s="3">
        <f t="shared" si="40"/>
        <v>366</v>
      </c>
      <c r="M238" s="3">
        <f t="shared" si="41"/>
        <v>6</v>
      </c>
      <c r="N238" s="3">
        <f t="shared" si="42"/>
        <v>0</v>
      </c>
      <c r="O238" s="3">
        <f t="shared" si="48"/>
        <v>360</v>
      </c>
      <c r="P238" s="51">
        <f t="shared" si="43"/>
        <v>130536.00000000001</v>
      </c>
      <c r="Q238" s="51">
        <f t="shared" si="44"/>
        <v>51304.122286225705</v>
      </c>
      <c r="R238" s="51">
        <f t="shared" si="45"/>
        <v>52581.662317786904</v>
      </c>
      <c r="S238" s="51">
        <f t="shared" si="49"/>
        <v>103885.78460401262</v>
      </c>
      <c r="T238" s="13">
        <f t="shared" si="46"/>
        <v>88.52459016393442</v>
      </c>
      <c r="U238" s="58">
        <f t="shared" si="50"/>
        <v>32099.016393442624</v>
      </c>
      <c r="V238" s="58">
        <f t="shared" si="51"/>
        <v>32099.016393442624</v>
      </c>
      <c r="W238" s="13"/>
      <c r="X238" s="13"/>
      <c r="Y238" s="13"/>
      <c r="Z238" s="14">
        <f t="shared" si="47"/>
        <v>39.344262295081975</v>
      </c>
    </row>
    <row r="239" spans="1:26" ht="14.5" x14ac:dyDescent="0.35">
      <c r="A239">
        <v>2043</v>
      </c>
      <c r="B239" t="s">
        <v>332</v>
      </c>
      <c r="C239" t="s">
        <v>1385</v>
      </c>
      <c r="D239" t="s">
        <v>296</v>
      </c>
      <c r="E239" t="s">
        <v>276</v>
      </c>
      <c r="F239" t="s">
        <v>277</v>
      </c>
      <c r="G239" t="s">
        <v>40</v>
      </c>
      <c r="H239" s="6">
        <v>43832</v>
      </c>
      <c r="I239" s="2">
        <v>45657</v>
      </c>
      <c r="J239">
        <v>434.62</v>
      </c>
      <c r="K239" s="45">
        <f t="shared" si="39"/>
        <v>1116.3301960784315</v>
      </c>
      <c r="L239" s="3">
        <f t="shared" si="40"/>
        <v>366</v>
      </c>
      <c r="M239" s="3">
        <f t="shared" si="41"/>
        <v>2</v>
      </c>
      <c r="N239" s="3">
        <f t="shared" si="42"/>
        <v>0</v>
      </c>
      <c r="O239" s="3">
        <f t="shared" si="48"/>
        <v>364</v>
      </c>
      <c r="P239" s="51">
        <f t="shared" si="43"/>
        <v>158201.68</v>
      </c>
      <c r="Q239" s="51">
        <f t="shared" si="44"/>
        <v>51874.16808940599</v>
      </c>
      <c r="R239" s="51">
        <f t="shared" si="45"/>
        <v>63725.771556249463</v>
      </c>
      <c r="S239" s="51">
        <f t="shared" si="49"/>
        <v>115599.93964565545</v>
      </c>
      <c r="T239" s="13">
        <f t="shared" si="46"/>
        <v>89.508196721311478</v>
      </c>
      <c r="U239" s="58">
        <f t="shared" si="50"/>
        <v>38902.052459016391</v>
      </c>
      <c r="V239" s="58">
        <f t="shared" si="51"/>
        <v>38902.052459016391</v>
      </c>
      <c r="W239" s="13"/>
      <c r="X239" s="13"/>
      <c r="Y239" s="13"/>
      <c r="Z239" s="14">
        <f t="shared" si="47"/>
        <v>39.781420765027335</v>
      </c>
    </row>
    <row r="240" spans="1:26" ht="14.5" x14ac:dyDescent="0.35">
      <c r="A240">
        <v>2044</v>
      </c>
      <c r="B240" t="s">
        <v>333</v>
      </c>
      <c r="C240" t="s">
        <v>1385</v>
      </c>
      <c r="D240" t="s">
        <v>292</v>
      </c>
      <c r="E240" t="s">
        <v>276</v>
      </c>
      <c r="F240" t="s">
        <v>277</v>
      </c>
      <c r="G240" t="s">
        <v>40</v>
      </c>
      <c r="H240" s="6">
        <v>43832</v>
      </c>
      <c r="I240" s="2">
        <v>45657</v>
      </c>
      <c r="J240">
        <v>434.62</v>
      </c>
      <c r="K240" s="45">
        <f t="shared" si="39"/>
        <v>1254.9256209150326</v>
      </c>
      <c r="L240" s="3">
        <f t="shared" si="40"/>
        <v>366</v>
      </c>
      <c r="M240" s="3">
        <f t="shared" si="41"/>
        <v>1</v>
      </c>
      <c r="N240" s="3">
        <f t="shared" si="42"/>
        <v>0</v>
      </c>
      <c r="O240" s="3">
        <f t="shared" si="48"/>
        <v>365</v>
      </c>
      <c r="P240" s="51">
        <f t="shared" si="43"/>
        <v>158636.29999999999</v>
      </c>
      <c r="Q240" s="51">
        <f t="shared" si="44"/>
        <v>52016.679540201061</v>
      </c>
      <c r="R240" s="51">
        <f t="shared" si="45"/>
        <v>63900.842357228168</v>
      </c>
      <c r="S240" s="51">
        <f t="shared" si="49"/>
        <v>115917.52189742922</v>
      </c>
      <c r="T240" s="13">
        <f t="shared" si="46"/>
        <v>89.754098360655732</v>
      </c>
      <c r="U240" s="58">
        <f t="shared" si="50"/>
        <v>39008.926229508194</v>
      </c>
      <c r="V240" s="58">
        <f t="shared" si="51"/>
        <v>39008.926229508194</v>
      </c>
      <c r="W240" s="13"/>
      <c r="X240" s="13"/>
      <c r="Y240" s="13"/>
      <c r="Z240" s="14">
        <f t="shared" si="47"/>
        <v>39.89071038251366</v>
      </c>
    </row>
    <row r="241" spans="1:26" ht="14.5" x14ac:dyDescent="0.35">
      <c r="A241">
        <v>2045</v>
      </c>
      <c r="B241" t="s">
        <v>334</v>
      </c>
      <c r="C241" t="s">
        <v>1385</v>
      </c>
      <c r="D241" t="s">
        <v>282</v>
      </c>
      <c r="E241" t="s">
        <v>276</v>
      </c>
      <c r="F241" t="s">
        <v>277</v>
      </c>
      <c r="G241" t="s">
        <v>40</v>
      </c>
      <c r="H241" s="6">
        <v>43832</v>
      </c>
      <c r="I241" s="2">
        <v>45657</v>
      </c>
      <c r="J241">
        <v>328.2</v>
      </c>
      <c r="K241" s="45">
        <f t="shared" si="39"/>
        <v>790.53300653594772</v>
      </c>
      <c r="L241" s="3">
        <f t="shared" si="40"/>
        <v>366</v>
      </c>
      <c r="M241" s="3">
        <f t="shared" si="41"/>
        <v>5</v>
      </c>
      <c r="N241" s="3">
        <f t="shared" si="42"/>
        <v>0</v>
      </c>
      <c r="O241" s="3">
        <f t="shared" si="48"/>
        <v>361</v>
      </c>
      <c r="P241" s="51">
        <f t="shared" si="43"/>
        <v>118480.2</v>
      </c>
      <c r="Q241" s="51">
        <f t="shared" si="44"/>
        <v>51446.633737020777</v>
      </c>
      <c r="R241" s="51">
        <f t="shared" si="45"/>
        <v>47725.42339081828</v>
      </c>
      <c r="S241" s="51">
        <f t="shared" si="49"/>
        <v>99172.057127839056</v>
      </c>
      <c r="T241" s="13">
        <f t="shared" si="46"/>
        <v>88.770491803278688</v>
      </c>
      <c r="U241" s="58">
        <f t="shared" si="50"/>
        <v>29134.475409836065</v>
      </c>
      <c r="V241" s="58">
        <f t="shared" si="51"/>
        <v>29134.475409836065</v>
      </c>
      <c r="W241" s="13"/>
      <c r="X241" s="13"/>
      <c r="Y241" s="13"/>
      <c r="Z241" s="14">
        <f t="shared" si="47"/>
        <v>39.453551912568301</v>
      </c>
    </row>
    <row r="242" spans="1:26" ht="14.5" x14ac:dyDescent="0.35">
      <c r="A242">
        <v>2047</v>
      </c>
      <c r="B242" t="s">
        <v>335</v>
      </c>
      <c r="C242" t="s">
        <v>1385</v>
      </c>
      <c r="D242" t="s">
        <v>336</v>
      </c>
      <c r="E242" t="s">
        <v>276</v>
      </c>
      <c r="F242" t="s">
        <v>310</v>
      </c>
      <c r="G242" t="s">
        <v>40</v>
      </c>
      <c r="H242" s="6">
        <v>43832</v>
      </c>
      <c r="I242" s="2">
        <v>45657</v>
      </c>
      <c r="J242">
        <v>300.25</v>
      </c>
      <c r="K242" s="45">
        <f t="shared" si="39"/>
        <v>720.07026143790847</v>
      </c>
      <c r="L242" s="3">
        <f t="shared" si="40"/>
        <v>366</v>
      </c>
      <c r="M242" s="3">
        <f t="shared" si="41"/>
        <v>0</v>
      </c>
      <c r="N242" s="3">
        <f t="shared" si="42"/>
        <v>7</v>
      </c>
      <c r="O242" s="3">
        <f t="shared" si="48"/>
        <v>359</v>
      </c>
      <c r="P242" s="51">
        <f t="shared" si="43"/>
        <v>107789.75</v>
      </c>
      <c r="Q242" s="51">
        <f t="shared" si="44"/>
        <v>51161.610835430634</v>
      </c>
      <c r="R242" s="51">
        <f t="shared" si="45"/>
        <v>43419.165868562464</v>
      </c>
      <c r="S242" s="51">
        <f t="shared" si="49"/>
        <v>94580.776703993091</v>
      </c>
      <c r="T242" s="13">
        <f t="shared" si="46"/>
        <v>88.278688524590166</v>
      </c>
      <c r="U242" s="58">
        <f t="shared" si="50"/>
        <v>26505.676229508197</v>
      </c>
      <c r="V242" s="58">
        <f t="shared" si="51"/>
        <v>26505.676229508197</v>
      </c>
      <c r="W242" s="13"/>
      <c r="X242" s="13"/>
      <c r="Y242" s="13"/>
      <c r="Z242" s="14">
        <f t="shared" si="47"/>
        <v>39.234972677595636</v>
      </c>
    </row>
    <row r="243" spans="1:26" ht="14.5" x14ac:dyDescent="0.35">
      <c r="A243">
        <v>2048</v>
      </c>
      <c r="B243" t="s">
        <v>337</v>
      </c>
      <c r="C243" t="s">
        <v>1385</v>
      </c>
      <c r="D243" t="s">
        <v>286</v>
      </c>
      <c r="E243" t="s">
        <v>276</v>
      </c>
      <c r="F243" t="s">
        <v>1504</v>
      </c>
      <c r="G243" t="s">
        <v>1529</v>
      </c>
      <c r="H243" s="6">
        <v>43832</v>
      </c>
      <c r="I243" s="2">
        <v>45657</v>
      </c>
      <c r="J243">
        <v>455.8</v>
      </c>
      <c r="K243" s="45">
        <f t="shared" si="39"/>
        <v>1503.739934640523</v>
      </c>
      <c r="L243" s="3">
        <f t="shared" si="40"/>
        <v>366</v>
      </c>
      <c r="M243" s="3">
        <f t="shared" si="41"/>
        <v>3</v>
      </c>
      <c r="N243" s="3">
        <f t="shared" si="42"/>
        <v>0</v>
      </c>
      <c r="O243" s="3">
        <f t="shared" si="48"/>
        <v>363</v>
      </c>
      <c r="P243" s="51">
        <f t="shared" si="43"/>
        <v>165455.4</v>
      </c>
      <c r="Q243" s="51">
        <f t="shared" si="44"/>
        <v>51731.656638610919</v>
      </c>
      <c r="R243" s="51">
        <f t="shared" si="45"/>
        <v>66647.667857559281</v>
      </c>
      <c r="S243" s="51">
        <f t="shared" si="49"/>
        <v>118379.3244961702</v>
      </c>
      <c r="T243" s="13">
        <f t="shared" si="46"/>
        <v>89.26229508196721</v>
      </c>
      <c r="U243" s="58">
        <f t="shared" si="50"/>
        <v>40685.754098360652</v>
      </c>
      <c r="V243" s="58">
        <f t="shared" si="51"/>
        <v>40685.754098360652</v>
      </c>
      <c r="W243" s="13"/>
      <c r="X243" s="13"/>
      <c r="Y243" s="13"/>
      <c r="Z243" s="14">
        <f t="shared" si="47"/>
        <v>39.672131147540995</v>
      </c>
    </row>
    <row r="244" spans="1:26" ht="14.5" x14ac:dyDescent="0.35">
      <c r="A244">
        <v>2049</v>
      </c>
      <c r="B244" t="s">
        <v>338</v>
      </c>
      <c r="C244" t="s">
        <v>1385</v>
      </c>
      <c r="D244" t="s">
        <v>339</v>
      </c>
      <c r="E244" t="s">
        <v>276</v>
      </c>
      <c r="F244" t="s">
        <v>277</v>
      </c>
      <c r="G244" t="s">
        <v>40</v>
      </c>
      <c r="H244" s="6">
        <v>43832</v>
      </c>
      <c r="I244" s="2">
        <v>45657</v>
      </c>
      <c r="J244">
        <v>434.62</v>
      </c>
      <c r="K244" s="45">
        <f t="shared" si="39"/>
        <v>937.97568627450983</v>
      </c>
      <c r="L244" s="3">
        <f t="shared" si="40"/>
        <v>366</v>
      </c>
      <c r="M244" s="3">
        <f t="shared" si="41"/>
        <v>1</v>
      </c>
      <c r="N244" s="3">
        <f t="shared" si="42"/>
        <v>0</v>
      </c>
      <c r="O244" s="3">
        <f t="shared" si="48"/>
        <v>365</v>
      </c>
      <c r="P244" s="51">
        <f t="shared" si="43"/>
        <v>158636.29999999999</v>
      </c>
      <c r="Q244" s="51">
        <f t="shared" si="44"/>
        <v>52016.679540201061</v>
      </c>
      <c r="R244" s="51">
        <f t="shared" si="45"/>
        <v>63900.842357228168</v>
      </c>
      <c r="S244" s="51">
        <f t="shared" si="49"/>
        <v>115917.52189742922</v>
      </c>
      <c r="T244" s="13">
        <f t="shared" si="46"/>
        <v>89.754098360655732</v>
      </c>
      <c r="U244" s="58">
        <f t="shared" si="50"/>
        <v>39008.926229508194</v>
      </c>
      <c r="V244" s="58">
        <f t="shared" si="51"/>
        <v>39008.926229508194</v>
      </c>
      <c r="W244" s="13"/>
      <c r="X244" s="13"/>
      <c r="Y244" s="13"/>
      <c r="Z244" s="14">
        <f t="shared" si="47"/>
        <v>39.89071038251366</v>
      </c>
    </row>
    <row r="245" spans="1:26" ht="14.5" x14ac:dyDescent="0.35">
      <c r="A245">
        <v>2051</v>
      </c>
      <c r="B245" t="s">
        <v>340</v>
      </c>
      <c r="C245" t="s">
        <v>1385</v>
      </c>
      <c r="D245" t="s">
        <v>341</v>
      </c>
      <c r="E245" t="s">
        <v>276</v>
      </c>
      <c r="F245" t="s">
        <v>277</v>
      </c>
      <c r="G245" t="s">
        <v>40</v>
      </c>
      <c r="H245" s="6">
        <v>43832</v>
      </c>
      <c r="I245" s="2">
        <v>45657</v>
      </c>
      <c r="J245">
        <v>362.6</v>
      </c>
      <c r="K245" s="45">
        <f t="shared" si="39"/>
        <v>711.22581699346415</v>
      </c>
      <c r="L245" s="3">
        <f t="shared" si="40"/>
        <v>366</v>
      </c>
      <c r="M245" s="3">
        <f t="shared" si="41"/>
        <v>8</v>
      </c>
      <c r="N245" s="3">
        <f t="shared" si="42"/>
        <v>0</v>
      </c>
      <c r="O245" s="3">
        <f t="shared" si="48"/>
        <v>358</v>
      </c>
      <c r="P245" s="51">
        <f t="shared" si="43"/>
        <v>129810.8</v>
      </c>
      <c r="Q245" s="51">
        <f t="shared" si="44"/>
        <v>51019.099384635563</v>
      </c>
      <c r="R245" s="51">
        <f t="shared" si="45"/>
        <v>52289.541971576968</v>
      </c>
      <c r="S245" s="51">
        <f t="shared" si="49"/>
        <v>103308.64135621252</v>
      </c>
      <c r="T245" s="13">
        <f t="shared" si="46"/>
        <v>88.032786885245898</v>
      </c>
      <c r="U245" s="58">
        <f t="shared" si="50"/>
        <v>31920.688524590165</v>
      </c>
      <c r="V245" s="58">
        <f t="shared" si="51"/>
        <v>31920.688524590165</v>
      </c>
      <c r="W245" s="13"/>
      <c r="X245" s="13"/>
      <c r="Y245" s="13"/>
      <c r="Z245" s="14">
        <f t="shared" si="47"/>
        <v>39.125683060109296</v>
      </c>
    </row>
    <row r="246" spans="1:26" ht="14.5" x14ac:dyDescent="0.35">
      <c r="A246">
        <v>2052</v>
      </c>
      <c r="B246" t="s">
        <v>342</v>
      </c>
      <c r="C246" t="s">
        <v>1385</v>
      </c>
      <c r="D246" t="s">
        <v>339</v>
      </c>
      <c r="E246" t="s">
        <v>276</v>
      </c>
      <c r="F246" t="s">
        <v>277</v>
      </c>
      <c r="G246" t="s">
        <v>40</v>
      </c>
      <c r="H246" s="6">
        <v>43832</v>
      </c>
      <c r="I246" s="2">
        <v>45657</v>
      </c>
      <c r="J246">
        <v>434.62</v>
      </c>
      <c r="K246" s="45">
        <f t="shared" si="39"/>
        <v>838.54169934640515</v>
      </c>
      <c r="L246" s="3">
        <f t="shared" si="40"/>
        <v>366</v>
      </c>
      <c r="M246" s="3">
        <f t="shared" si="41"/>
        <v>6</v>
      </c>
      <c r="N246" s="3">
        <f t="shared" si="42"/>
        <v>0</v>
      </c>
      <c r="O246" s="3">
        <f t="shared" si="48"/>
        <v>360</v>
      </c>
      <c r="P246" s="51">
        <f t="shared" si="43"/>
        <v>156463.20000000001</v>
      </c>
      <c r="Q246" s="51">
        <f t="shared" si="44"/>
        <v>51304.122286225705</v>
      </c>
      <c r="R246" s="51">
        <f t="shared" si="45"/>
        <v>63025.488352334643</v>
      </c>
      <c r="S246" s="51">
        <f t="shared" si="49"/>
        <v>114329.61063856035</v>
      </c>
      <c r="T246" s="13">
        <f t="shared" si="46"/>
        <v>88.52459016393442</v>
      </c>
      <c r="U246" s="58">
        <f t="shared" si="50"/>
        <v>38474.557377049176</v>
      </c>
      <c r="V246" s="58">
        <f t="shared" si="51"/>
        <v>38474.557377049176</v>
      </c>
      <c r="W246" s="13"/>
      <c r="X246" s="13"/>
      <c r="Y246" s="13"/>
      <c r="Z246" s="14">
        <f t="shared" si="47"/>
        <v>39.344262295081975</v>
      </c>
    </row>
    <row r="247" spans="1:26" ht="14.5" x14ac:dyDescent="0.35">
      <c r="A247">
        <v>2053</v>
      </c>
      <c r="B247" t="s">
        <v>343</v>
      </c>
      <c r="C247" t="s">
        <v>1385</v>
      </c>
      <c r="D247" t="s">
        <v>292</v>
      </c>
      <c r="E247" t="s">
        <v>276</v>
      </c>
      <c r="F247" t="s">
        <v>277</v>
      </c>
      <c r="G247" t="s">
        <v>40</v>
      </c>
      <c r="H247" s="6">
        <v>43832</v>
      </c>
      <c r="I247" s="2">
        <v>45657</v>
      </c>
      <c r="J247">
        <v>434.62</v>
      </c>
      <c r="K247" s="45">
        <f t="shared" si="39"/>
        <v>977.84542483660152</v>
      </c>
      <c r="L247" s="3">
        <f t="shared" si="40"/>
        <v>366</v>
      </c>
      <c r="M247" s="3">
        <f t="shared" si="41"/>
        <v>2</v>
      </c>
      <c r="N247" s="3">
        <f t="shared" si="42"/>
        <v>0</v>
      </c>
      <c r="O247" s="3">
        <f t="shared" si="48"/>
        <v>364</v>
      </c>
      <c r="P247" s="51">
        <f t="shared" si="43"/>
        <v>158201.68</v>
      </c>
      <c r="Q247" s="51">
        <f t="shared" si="44"/>
        <v>51874.16808940599</v>
      </c>
      <c r="R247" s="51">
        <f t="shared" si="45"/>
        <v>63725.771556249463</v>
      </c>
      <c r="S247" s="51">
        <f t="shared" si="49"/>
        <v>115599.93964565545</v>
      </c>
      <c r="T247" s="13">
        <f t="shared" si="46"/>
        <v>89.508196721311478</v>
      </c>
      <c r="U247" s="58">
        <f t="shared" si="50"/>
        <v>38902.052459016391</v>
      </c>
      <c r="V247" s="58">
        <f t="shared" si="51"/>
        <v>38902.052459016391</v>
      </c>
      <c r="W247" s="13"/>
      <c r="X247" s="13"/>
      <c r="Y247" s="13"/>
      <c r="Z247" s="14">
        <f t="shared" si="47"/>
        <v>39.781420765027335</v>
      </c>
    </row>
    <row r="248" spans="1:26" ht="14.5" x14ac:dyDescent="0.35">
      <c r="A248">
        <v>2054</v>
      </c>
      <c r="B248" t="s">
        <v>344</v>
      </c>
      <c r="C248" t="s">
        <v>1385</v>
      </c>
      <c r="D248" t="s">
        <v>289</v>
      </c>
      <c r="E248" t="s">
        <v>276</v>
      </c>
      <c r="F248" t="s">
        <v>277</v>
      </c>
      <c r="G248" t="s">
        <v>40</v>
      </c>
      <c r="H248" s="6">
        <v>43832</v>
      </c>
      <c r="I248" s="2">
        <v>45657</v>
      </c>
      <c r="J248">
        <v>362.6</v>
      </c>
      <c r="K248" s="45">
        <f t="shared" si="39"/>
        <v>702.25535947712433</v>
      </c>
      <c r="L248" s="3">
        <f t="shared" si="40"/>
        <v>366</v>
      </c>
      <c r="M248" s="3">
        <f t="shared" si="41"/>
        <v>23</v>
      </c>
      <c r="N248" s="3">
        <f t="shared" si="42"/>
        <v>0</v>
      </c>
      <c r="O248" s="3">
        <f t="shared" si="48"/>
        <v>343</v>
      </c>
      <c r="P248" s="51">
        <f t="shared" si="43"/>
        <v>124371.8</v>
      </c>
      <c r="Q248" s="51">
        <f t="shared" si="44"/>
        <v>48881.427622709489</v>
      </c>
      <c r="R248" s="51">
        <f t="shared" si="45"/>
        <v>50098.639375002516</v>
      </c>
      <c r="S248" s="51">
        <f t="shared" si="49"/>
        <v>98980.066997712012</v>
      </c>
      <c r="T248" s="13">
        <f t="shared" si="46"/>
        <v>84.344262295081961</v>
      </c>
      <c r="U248" s="58">
        <f t="shared" si="50"/>
        <v>30583.22950819672</v>
      </c>
      <c r="V248" s="58">
        <f t="shared" si="51"/>
        <v>30583.22950819672</v>
      </c>
      <c r="W248" s="13"/>
      <c r="X248" s="13"/>
      <c r="Y248" s="13"/>
      <c r="Z248" s="14">
        <f t="shared" si="47"/>
        <v>37.486338797814213</v>
      </c>
    </row>
    <row r="249" spans="1:26" ht="14.5" x14ac:dyDescent="0.35">
      <c r="A249">
        <v>2055</v>
      </c>
      <c r="B249" t="s">
        <v>345</v>
      </c>
      <c r="C249" t="s">
        <v>1385</v>
      </c>
      <c r="D249" t="s">
        <v>282</v>
      </c>
      <c r="E249" t="s">
        <v>276</v>
      </c>
      <c r="F249" t="s">
        <v>277</v>
      </c>
      <c r="G249" t="s">
        <v>40</v>
      </c>
      <c r="H249" s="6">
        <v>43832</v>
      </c>
      <c r="I249" s="2">
        <v>45657</v>
      </c>
      <c r="J249">
        <v>310.68</v>
      </c>
      <c r="K249" s="45">
        <f t="shared" si="39"/>
        <v>646.13372549019618</v>
      </c>
      <c r="L249" s="3">
        <f t="shared" si="40"/>
        <v>366</v>
      </c>
      <c r="M249" s="3">
        <f t="shared" si="41"/>
        <v>2</v>
      </c>
      <c r="N249" s="3">
        <f t="shared" si="42"/>
        <v>96</v>
      </c>
      <c r="O249" s="3">
        <f t="shared" si="48"/>
        <v>268</v>
      </c>
      <c r="P249" s="51">
        <f t="shared" si="43"/>
        <v>83262.240000000005</v>
      </c>
      <c r="Q249" s="51">
        <f t="shared" si="44"/>
        <v>38193.068813079131</v>
      </c>
      <c r="R249" s="51">
        <f t="shared" si="45"/>
        <v>33539.153854128584</v>
      </c>
      <c r="S249" s="51">
        <f t="shared" si="49"/>
        <v>71732.222667207709</v>
      </c>
      <c r="T249" s="13">
        <f t="shared" si="46"/>
        <v>65.901639344262293</v>
      </c>
      <c r="U249" s="58">
        <f t="shared" si="50"/>
        <v>20474.321311475411</v>
      </c>
      <c r="V249" s="58">
        <f t="shared" si="51"/>
        <v>20474.321311475411</v>
      </c>
      <c r="W249" s="13"/>
      <c r="X249" s="13"/>
      <c r="Y249" s="13"/>
      <c r="Z249" s="14">
        <f t="shared" si="47"/>
        <v>29.289617486338798</v>
      </c>
    </row>
    <row r="250" spans="1:26" ht="14.5" x14ac:dyDescent="0.35">
      <c r="A250">
        <v>2056</v>
      </c>
      <c r="B250" t="s">
        <v>346</v>
      </c>
      <c r="C250" t="s">
        <v>1385</v>
      </c>
      <c r="D250" t="s">
        <v>284</v>
      </c>
      <c r="E250" t="s">
        <v>276</v>
      </c>
      <c r="F250" t="s">
        <v>277</v>
      </c>
      <c r="G250" t="s">
        <v>40</v>
      </c>
      <c r="H250" s="6">
        <v>43936</v>
      </c>
      <c r="I250" s="2">
        <v>45657</v>
      </c>
      <c r="J250">
        <v>300.25</v>
      </c>
      <c r="K250" s="45">
        <f t="shared" si="39"/>
        <v>660.60673202614373</v>
      </c>
      <c r="L250" s="3">
        <f t="shared" si="40"/>
        <v>366</v>
      </c>
      <c r="M250" s="3">
        <f t="shared" si="41"/>
        <v>7</v>
      </c>
      <c r="N250" s="3">
        <f t="shared" si="42"/>
        <v>0</v>
      </c>
      <c r="O250" s="3">
        <f t="shared" si="48"/>
        <v>359</v>
      </c>
      <c r="P250" s="51">
        <f t="shared" si="43"/>
        <v>107789.75</v>
      </c>
      <c r="Q250" s="51">
        <f t="shared" si="44"/>
        <v>51161.610835430634</v>
      </c>
      <c r="R250" s="51">
        <f t="shared" si="45"/>
        <v>43419.165868562464</v>
      </c>
      <c r="S250" s="51">
        <f t="shared" si="49"/>
        <v>94580.776703993091</v>
      </c>
      <c r="T250" s="13">
        <f t="shared" si="46"/>
        <v>88.278688524590166</v>
      </c>
      <c r="U250" s="58">
        <f t="shared" si="50"/>
        <v>26505.676229508197</v>
      </c>
      <c r="V250" s="58">
        <f t="shared" si="51"/>
        <v>26505.676229508197</v>
      </c>
      <c r="W250" s="13"/>
      <c r="X250" s="13"/>
      <c r="Y250" s="13"/>
      <c r="Z250" s="14">
        <f t="shared" si="47"/>
        <v>39.234972677595636</v>
      </c>
    </row>
    <row r="251" spans="1:26" ht="14.5" x14ac:dyDescent="0.35">
      <c r="A251">
        <v>2058</v>
      </c>
      <c r="B251" t="s">
        <v>348</v>
      </c>
      <c r="C251" t="s">
        <v>1385</v>
      </c>
      <c r="D251" t="s">
        <v>296</v>
      </c>
      <c r="E251" t="s">
        <v>276</v>
      </c>
      <c r="F251" t="s">
        <v>277</v>
      </c>
      <c r="G251" t="s">
        <v>40</v>
      </c>
      <c r="H251" s="6">
        <v>43832</v>
      </c>
      <c r="I251" s="2">
        <v>45657</v>
      </c>
      <c r="J251">
        <v>434.62</v>
      </c>
      <c r="K251" s="45">
        <f t="shared" si="39"/>
        <v>1099.9018300653595</v>
      </c>
      <c r="L251" s="3">
        <f t="shared" si="40"/>
        <v>366</v>
      </c>
      <c r="M251" s="3">
        <f t="shared" si="41"/>
        <v>1</v>
      </c>
      <c r="N251" s="3">
        <f t="shared" si="42"/>
        <v>0</v>
      </c>
      <c r="O251" s="3">
        <f t="shared" si="48"/>
        <v>365</v>
      </c>
      <c r="P251" s="51">
        <f t="shared" si="43"/>
        <v>158636.29999999999</v>
      </c>
      <c r="Q251" s="51">
        <f t="shared" si="44"/>
        <v>52016.679540201061</v>
      </c>
      <c r="R251" s="51">
        <f t="shared" si="45"/>
        <v>63900.842357228168</v>
      </c>
      <c r="S251" s="51">
        <f t="shared" si="49"/>
        <v>115917.52189742922</v>
      </c>
      <c r="T251" s="13">
        <f t="shared" si="46"/>
        <v>89.754098360655732</v>
      </c>
      <c r="U251" s="58">
        <f t="shared" si="50"/>
        <v>39008.926229508194</v>
      </c>
      <c r="V251" s="58">
        <f t="shared" si="51"/>
        <v>39008.926229508194</v>
      </c>
      <c r="W251" s="13"/>
      <c r="X251" s="13"/>
      <c r="Y251" s="13"/>
      <c r="Z251" s="14">
        <f t="shared" si="47"/>
        <v>39.89071038251366</v>
      </c>
    </row>
    <row r="252" spans="1:26" ht="14.5" x14ac:dyDescent="0.35">
      <c r="A252">
        <v>2059</v>
      </c>
      <c r="B252" t="s">
        <v>349</v>
      </c>
      <c r="C252" t="s">
        <v>1385</v>
      </c>
      <c r="D252" t="s">
        <v>286</v>
      </c>
      <c r="E252" t="s">
        <v>276</v>
      </c>
      <c r="F252" t="s">
        <v>1504</v>
      </c>
      <c r="G252" t="s">
        <v>1529</v>
      </c>
      <c r="H252" s="6">
        <v>43832</v>
      </c>
      <c r="I252" s="2">
        <v>45657</v>
      </c>
      <c r="J252">
        <v>455.8</v>
      </c>
      <c r="K252" s="45">
        <f t="shared" si="39"/>
        <v>1493.3538562091503</v>
      </c>
      <c r="L252" s="3">
        <f t="shared" si="40"/>
        <v>366</v>
      </c>
      <c r="M252" s="3">
        <f t="shared" si="41"/>
        <v>3</v>
      </c>
      <c r="N252" s="3">
        <f t="shared" si="42"/>
        <v>0</v>
      </c>
      <c r="O252" s="3">
        <f t="shared" si="48"/>
        <v>363</v>
      </c>
      <c r="P252" s="51">
        <f t="shared" si="43"/>
        <v>165455.4</v>
      </c>
      <c r="Q252" s="51">
        <f t="shared" si="44"/>
        <v>51731.656638610919</v>
      </c>
      <c r="R252" s="51">
        <f t="shared" si="45"/>
        <v>66647.667857559281</v>
      </c>
      <c r="S252" s="51">
        <f t="shared" si="49"/>
        <v>118379.3244961702</v>
      </c>
      <c r="T252" s="13">
        <f t="shared" si="46"/>
        <v>89.26229508196721</v>
      </c>
      <c r="U252" s="58">
        <f t="shared" si="50"/>
        <v>40685.754098360652</v>
      </c>
      <c r="V252" s="58">
        <f t="shared" si="51"/>
        <v>40685.754098360652</v>
      </c>
      <c r="W252" s="13"/>
      <c r="X252" s="13"/>
      <c r="Y252" s="13"/>
      <c r="Z252" s="14">
        <f t="shared" si="47"/>
        <v>39.672131147540995</v>
      </c>
    </row>
    <row r="253" spans="1:26" ht="14.5" x14ac:dyDescent="0.35">
      <c r="A253">
        <v>2060</v>
      </c>
      <c r="B253" t="s">
        <v>350</v>
      </c>
      <c r="C253" t="s">
        <v>1385</v>
      </c>
      <c r="D253" t="s">
        <v>296</v>
      </c>
      <c r="E253" t="s">
        <v>276</v>
      </c>
      <c r="F253" t="s">
        <v>277</v>
      </c>
      <c r="G253" t="s">
        <v>40</v>
      </c>
      <c r="H253" s="6">
        <v>43832</v>
      </c>
      <c r="I253" s="2">
        <v>45657</v>
      </c>
      <c r="J253">
        <v>434.62</v>
      </c>
      <c r="K253" s="45">
        <f t="shared" si="39"/>
        <v>859.97705882352932</v>
      </c>
      <c r="L253" s="3">
        <f t="shared" si="40"/>
        <v>366</v>
      </c>
      <c r="M253" s="3">
        <f t="shared" si="41"/>
        <v>0</v>
      </c>
      <c r="N253" s="3">
        <f t="shared" si="42"/>
        <v>0</v>
      </c>
      <c r="O253" s="3">
        <f t="shared" si="48"/>
        <v>366</v>
      </c>
      <c r="P253" s="51">
        <f t="shared" si="43"/>
        <v>159070.92000000001</v>
      </c>
      <c r="Q253" s="51">
        <f t="shared" si="44"/>
        <v>52159.190990996132</v>
      </c>
      <c r="R253" s="51">
        <f t="shared" si="45"/>
        <v>64075.913158206888</v>
      </c>
      <c r="S253" s="51">
        <f t="shared" si="49"/>
        <v>116235.10414920302</v>
      </c>
      <c r="T253" s="13">
        <f t="shared" si="46"/>
        <v>90</v>
      </c>
      <c r="U253" s="58">
        <f t="shared" si="50"/>
        <v>39115.800000000003</v>
      </c>
      <c r="V253" s="58">
        <f t="shared" si="51"/>
        <v>39115.800000000003</v>
      </c>
      <c r="W253" s="13"/>
      <c r="X253" s="13"/>
      <c r="Y253" s="13"/>
      <c r="Z253" s="14">
        <f t="shared" si="47"/>
        <v>40</v>
      </c>
    </row>
    <row r="254" spans="1:26" ht="14.5" x14ac:dyDescent="0.35">
      <c r="A254">
        <v>2061</v>
      </c>
      <c r="B254" t="s">
        <v>351</v>
      </c>
      <c r="C254" t="s">
        <v>1385</v>
      </c>
      <c r="D254" t="s">
        <v>298</v>
      </c>
      <c r="E254" t="s">
        <v>276</v>
      </c>
      <c r="F254" t="s">
        <v>277</v>
      </c>
      <c r="G254" t="s">
        <v>40</v>
      </c>
      <c r="H254" s="6">
        <v>44409</v>
      </c>
      <c r="I254" s="2">
        <v>45657</v>
      </c>
      <c r="J254">
        <v>300.25</v>
      </c>
      <c r="K254" s="45">
        <f t="shared" si="39"/>
        <v>684.34581699346393</v>
      </c>
      <c r="L254" s="3">
        <f t="shared" si="40"/>
        <v>366</v>
      </c>
      <c r="M254" s="3">
        <f t="shared" si="41"/>
        <v>2</v>
      </c>
      <c r="N254" s="3">
        <f t="shared" si="42"/>
        <v>0</v>
      </c>
      <c r="O254" s="3">
        <f t="shared" si="48"/>
        <v>364</v>
      </c>
      <c r="P254" s="51">
        <f t="shared" si="43"/>
        <v>109291</v>
      </c>
      <c r="Q254" s="51">
        <f t="shared" si="44"/>
        <v>51874.16808940599</v>
      </c>
      <c r="R254" s="51">
        <f t="shared" si="45"/>
        <v>44023.889627177545</v>
      </c>
      <c r="S254" s="51">
        <f t="shared" si="49"/>
        <v>95898.057716583542</v>
      </c>
      <c r="T254" s="13">
        <f t="shared" si="46"/>
        <v>89.508196721311478</v>
      </c>
      <c r="U254" s="58">
        <f t="shared" si="50"/>
        <v>26874.836065573771</v>
      </c>
      <c r="V254" s="58">
        <f t="shared" si="51"/>
        <v>26874.836065573771</v>
      </c>
      <c r="W254" s="13"/>
      <c r="X254" s="13"/>
      <c r="Y254" s="13"/>
      <c r="Z254" s="14">
        <f t="shared" si="47"/>
        <v>39.781420765027335</v>
      </c>
    </row>
    <row r="255" spans="1:26" ht="14.5" x14ac:dyDescent="0.35">
      <c r="A255">
        <v>2062</v>
      </c>
      <c r="B255" t="s">
        <v>354</v>
      </c>
      <c r="C255" t="s">
        <v>1385</v>
      </c>
      <c r="D255" t="s">
        <v>339</v>
      </c>
      <c r="E255" t="s">
        <v>276</v>
      </c>
      <c r="F255" t="s">
        <v>277</v>
      </c>
      <c r="G255" t="s">
        <v>40</v>
      </c>
      <c r="H255" s="6">
        <v>43832</v>
      </c>
      <c r="I255" s="2">
        <v>45657</v>
      </c>
      <c r="J255">
        <v>434.62</v>
      </c>
      <c r="K255" s="45">
        <f t="shared" si="39"/>
        <v>851.66398692810458</v>
      </c>
      <c r="L255" s="3">
        <f t="shared" si="40"/>
        <v>366</v>
      </c>
      <c r="M255" s="3">
        <f t="shared" si="41"/>
        <v>3</v>
      </c>
      <c r="N255" s="3">
        <f t="shared" si="42"/>
        <v>0</v>
      </c>
      <c r="O255" s="3">
        <f t="shared" si="48"/>
        <v>363</v>
      </c>
      <c r="P255" s="51">
        <f t="shared" si="43"/>
        <v>157767.06</v>
      </c>
      <c r="Q255" s="51">
        <f t="shared" si="44"/>
        <v>51731.656638610919</v>
      </c>
      <c r="R255" s="51">
        <f t="shared" si="45"/>
        <v>63550.700755270758</v>
      </c>
      <c r="S255" s="51">
        <f t="shared" si="49"/>
        <v>115282.35739388168</v>
      </c>
      <c r="T255" s="13">
        <f t="shared" si="46"/>
        <v>89.26229508196721</v>
      </c>
      <c r="U255" s="58">
        <f t="shared" si="50"/>
        <v>38795.178688524589</v>
      </c>
      <c r="V255" s="58">
        <f t="shared" si="51"/>
        <v>38795.178688524589</v>
      </c>
      <c r="W255" s="13"/>
      <c r="X255" s="13"/>
      <c r="Y255" s="13"/>
      <c r="Z255" s="14">
        <f t="shared" si="47"/>
        <v>39.672131147540995</v>
      </c>
    </row>
    <row r="256" spans="1:26" ht="14.5" x14ac:dyDescent="0.35">
      <c r="A256">
        <v>2063</v>
      </c>
      <c r="B256" t="s">
        <v>355</v>
      </c>
      <c r="C256" t="s">
        <v>1385</v>
      </c>
      <c r="D256" t="s">
        <v>316</v>
      </c>
      <c r="E256" t="s">
        <v>276</v>
      </c>
      <c r="F256" t="s">
        <v>277</v>
      </c>
      <c r="G256" t="s">
        <v>40</v>
      </c>
      <c r="H256" s="6">
        <v>43832</v>
      </c>
      <c r="I256" s="2">
        <v>45657</v>
      </c>
      <c r="J256">
        <v>362.6</v>
      </c>
      <c r="K256" s="45">
        <f t="shared" si="39"/>
        <v>800.15313725490205</v>
      </c>
      <c r="L256" s="3">
        <f t="shared" si="40"/>
        <v>366</v>
      </c>
      <c r="M256" s="3">
        <f t="shared" si="41"/>
        <v>40</v>
      </c>
      <c r="N256" s="3">
        <f t="shared" si="42"/>
        <v>0</v>
      </c>
      <c r="O256" s="3">
        <f t="shared" si="48"/>
        <v>326</v>
      </c>
      <c r="P256" s="51">
        <f t="shared" si="43"/>
        <v>118207.6</v>
      </c>
      <c r="Q256" s="51">
        <f t="shared" si="44"/>
        <v>46458.732959193272</v>
      </c>
      <c r="R256" s="51">
        <f t="shared" si="45"/>
        <v>47615.616432218136</v>
      </c>
      <c r="S256" s="51">
        <f t="shared" si="49"/>
        <v>94074.349391411408</v>
      </c>
      <c r="T256" s="13">
        <f t="shared" si="46"/>
        <v>80.163934426229503</v>
      </c>
      <c r="U256" s="58">
        <f t="shared" si="50"/>
        <v>29067.442622950821</v>
      </c>
      <c r="V256" s="58">
        <f t="shared" si="51"/>
        <v>29067.442622950821</v>
      </c>
      <c r="W256" s="13"/>
      <c r="X256" s="13"/>
      <c r="Y256" s="13"/>
      <c r="Z256" s="14">
        <f t="shared" si="47"/>
        <v>35.62841530054645</v>
      </c>
    </row>
    <row r="257" spans="1:26" ht="14.5" x14ac:dyDescent="0.35">
      <c r="A257">
        <v>2064</v>
      </c>
      <c r="B257" t="s">
        <v>356</v>
      </c>
      <c r="C257" t="s">
        <v>1385</v>
      </c>
      <c r="D257" t="s">
        <v>280</v>
      </c>
      <c r="E257" t="s">
        <v>276</v>
      </c>
      <c r="F257" t="s">
        <v>277</v>
      </c>
      <c r="G257" t="s">
        <v>40</v>
      </c>
      <c r="H257" s="6">
        <v>43832</v>
      </c>
      <c r="I257" s="2">
        <v>45657</v>
      </c>
      <c r="J257">
        <v>328.2</v>
      </c>
      <c r="K257" s="45">
        <f t="shared" si="39"/>
        <v>673.39196078431371</v>
      </c>
      <c r="L257" s="3">
        <f t="shared" si="40"/>
        <v>366</v>
      </c>
      <c r="M257" s="3">
        <f t="shared" si="41"/>
        <v>1</v>
      </c>
      <c r="N257" s="3">
        <f t="shared" si="42"/>
        <v>0</v>
      </c>
      <c r="O257" s="3">
        <f t="shared" si="48"/>
        <v>365</v>
      </c>
      <c r="P257" s="51">
        <f t="shared" si="43"/>
        <v>119793</v>
      </c>
      <c r="Q257" s="51">
        <f t="shared" si="44"/>
        <v>52016.679540201061</v>
      </c>
      <c r="R257" s="51">
        <f t="shared" si="45"/>
        <v>48254.236946395213</v>
      </c>
      <c r="S257" s="51">
        <f t="shared" si="49"/>
        <v>100270.91648659628</v>
      </c>
      <c r="T257" s="13">
        <f t="shared" si="46"/>
        <v>89.754098360655732</v>
      </c>
      <c r="U257" s="58">
        <f t="shared" si="50"/>
        <v>29457.295081967211</v>
      </c>
      <c r="V257" s="58">
        <f t="shared" si="51"/>
        <v>29457.295081967211</v>
      </c>
      <c r="W257" s="13"/>
      <c r="X257" s="13"/>
      <c r="Y257" s="13"/>
      <c r="Z257" s="14">
        <f t="shared" si="47"/>
        <v>39.89071038251366</v>
      </c>
    </row>
    <row r="258" spans="1:26" ht="14.5" x14ac:dyDescent="0.35">
      <c r="A258">
        <v>2065</v>
      </c>
      <c r="B258" t="s">
        <v>357</v>
      </c>
      <c r="C258" t="s">
        <v>1385</v>
      </c>
      <c r="D258" t="s">
        <v>309</v>
      </c>
      <c r="E258" t="s">
        <v>276</v>
      </c>
      <c r="F258" t="s">
        <v>1500</v>
      </c>
      <c r="G258" t="s">
        <v>40</v>
      </c>
      <c r="H258" s="6">
        <v>43832</v>
      </c>
      <c r="I258" s="2">
        <v>45657</v>
      </c>
      <c r="J258">
        <v>434.62</v>
      </c>
      <c r="K258" s="45">
        <f t="shared" si="39"/>
        <v>1034.6794771241832</v>
      </c>
      <c r="L258" s="3">
        <f t="shared" si="40"/>
        <v>366</v>
      </c>
      <c r="M258" s="3">
        <f t="shared" si="41"/>
        <v>1</v>
      </c>
      <c r="N258" s="3">
        <f t="shared" si="42"/>
        <v>0</v>
      </c>
      <c r="O258" s="3">
        <f t="shared" si="48"/>
        <v>365</v>
      </c>
      <c r="P258" s="51">
        <f t="shared" si="43"/>
        <v>158636.29999999999</v>
      </c>
      <c r="Q258" s="51">
        <f t="shared" si="44"/>
        <v>52016.679540201061</v>
      </c>
      <c r="R258" s="51">
        <f t="shared" si="45"/>
        <v>63900.842357228168</v>
      </c>
      <c r="S258" s="51">
        <f t="shared" si="49"/>
        <v>115917.52189742922</v>
      </c>
      <c r="T258" s="13">
        <f t="shared" si="46"/>
        <v>89.754098360655732</v>
      </c>
      <c r="U258" s="58">
        <f t="shared" si="50"/>
        <v>39008.926229508194</v>
      </c>
      <c r="V258" s="58">
        <f t="shared" si="51"/>
        <v>39008.926229508194</v>
      </c>
      <c r="W258" s="13"/>
      <c r="X258" s="13"/>
      <c r="Y258" s="13"/>
      <c r="Z258" s="14">
        <f t="shared" si="47"/>
        <v>39.89071038251366</v>
      </c>
    </row>
    <row r="259" spans="1:26" ht="14.5" x14ac:dyDescent="0.35">
      <c r="A259">
        <v>2066</v>
      </c>
      <c r="B259" t="s">
        <v>358</v>
      </c>
      <c r="C259" t="s">
        <v>1385</v>
      </c>
      <c r="D259" t="s">
        <v>296</v>
      </c>
      <c r="E259" t="s">
        <v>276</v>
      </c>
      <c r="F259" t="s">
        <v>277</v>
      </c>
      <c r="G259" t="s">
        <v>40</v>
      </c>
      <c r="H259" s="6">
        <v>43832</v>
      </c>
      <c r="I259" s="2">
        <v>45657</v>
      </c>
      <c r="J259">
        <v>434.62</v>
      </c>
      <c r="K259" s="45">
        <f t="shared" si="39"/>
        <v>1183.3248366013072</v>
      </c>
      <c r="L259" s="3">
        <f t="shared" si="40"/>
        <v>366</v>
      </c>
      <c r="M259" s="3">
        <f t="shared" si="41"/>
        <v>4</v>
      </c>
      <c r="N259" s="3">
        <f t="shared" si="42"/>
        <v>0</v>
      </c>
      <c r="O259" s="3">
        <f t="shared" si="48"/>
        <v>362</v>
      </c>
      <c r="P259" s="51">
        <f t="shared" si="43"/>
        <v>157332.44</v>
      </c>
      <c r="Q259" s="51">
        <f t="shared" si="44"/>
        <v>51589.145187815848</v>
      </c>
      <c r="R259" s="51">
        <f t="shared" si="45"/>
        <v>63375.629954292053</v>
      </c>
      <c r="S259" s="51">
        <f t="shared" si="49"/>
        <v>114964.7751421079</v>
      </c>
      <c r="T259" s="13">
        <f t="shared" si="46"/>
        <v>89.016393442622956</v>
      </c>
      <c r="U259" s="58">
        <f t="shared" si="50"/>
        <v>38688.304918032787</v>
      </c>
      <c r="V259" s="58">
        <f t="shared" si="51"/>
        <v>38688.304918032787</v>
      </c>
      <c r="W259" s="13"/>
      <c r="X259" s="13"/>
      <c r="Y259" s="13"/>
      <c r="Z259" s="14">
        <f t="shared" si="47"/>
        <v>39.562841530054641</v>
      </c>
    </row>
    <row r="260" spans="1:26" ht="14.5" x14ac:dyDescent="0.35">
      <c r="A260">
        <v>2067</v>
      </c>
      <c r="B260" t="s">
        <v>359</v>
      </c>
      <c r="C260" t="s">
        <v>1385</v>
      </c>
      <c r="D260" t="s">
        <v>360</v>
      </c>
      <c r="E260" t="s">
        <v>276</v>
      </c>
      <c r="F260" t="s">
        <v>310</v>
      </c>
      <c r="G260" t="s">
        <v>40</v>
      </c>
      <c r="H260" s="6">
        <v>44409</v>
      </c>
      <c r="I260" s="2">
        <v>45657</v>
      </c>
      <c r="J260">
        <v>300.25</v>
      </c>
      <c r="K260" s="45">
        <f t="shared" si="39"/>
        <v>924.39784313725465</v>
      </c>
      <c r="L260" s="3">
        <f t="shared" si="40"/>
        <v>366</v>
      </c>
      <c r="M260" s="3">
        <f t="shared" si="41"/>
        <v>2</v>
      </c>
      <c r="N260" s="3">
        <f t="shared" si="42"/>
        <v>0</v>
      </c>
      <c r="O260" s="3">
        <f t="shared" si="48"/>
        <v>364</v>
      </c>
      <c r="P260" s="51">
        <f t="shared" si="43"/>
        <v>109291</v>
      </c>
      <c r="Q260" s="51">
        <f t="shared" si="44"/>
        <v>51874.16808940599</v>
      </c>
      <c r="R260" s="51">
        <f t="shared" si="45"/>
        <v>44023.889627177545</v>
      </c>
      <c r="S260" s="51">
        <f t="shared" si="49"/>
        <v>95898.057716583542</v>
      </c>
      <c r="T260" s="13">
        <f t="shared" si="46"/>
        <v>89.508196721311478</v>
      </c>
      <c r="U260" s="58">
        <f t="shared" si="50"/>
        <v>26874.836065573771</v>
      </c>
      <c r="V260" s="58">
        <f t="shared" si="51"/>
        <v>26874.836065573771</v>
      </c>
      <c r="W260" s="13"/>
      <c r="X260" s="13"/>
      <c r="Y260" s="13"/>
      <c r="Z260" s="14">
        <f t="shared" si="47"/>
        <v>39.781420765027335</v>
      </c>
    </row>
    <row r="261" spans="1:26" ht="14.5" x14ac:dyDescent="0.35">
      <c r="A261">
        <v>2068</v>
      </c>
      <c r="B261" t="s">
        <v>361</v>
      </c>
      <c r="C261" t="s">
        <v>1385</v>
      </c>
      <c r="D261" t="s">
        <v>286</v>
      </c>
      <c r="E261" t="s">
        <v>276</v>
      </c>
      <c r="F261" t="s">
        <v>1506</v>
      </c>
      <c r="G261" t="s">
        <v>1529</v>
      </c>
      <c r="H261" s="6">
        <v>44228</v>
      </c>
      <c r="I261" s="2">
        <v>45657</v>
      </c>
      <c r="J261">
        <v>455.8</v>
      </c>
      <c r="K261" s="45">
        <f t="shared" ref="K261:K324" si="52">IFERROR(VLOOKUP(A261,promedio,29,FALSE),J261)</f>
        <v>1014.128496732026</v>
      </c>
      <c r="L261" s="3">
        <f t="shared" ref="L261:L324" si="53">IF(DATEDIF(H261,I261,"D")&gt;366,366,DATEDIF(H261,I261,"D")+1)</f>
        <v>366</v>
      </c>
      <c r="M261" s="3">
        <f t="shared" ref="M261:M324" si="54">IFERROR(VLOOKUP(A261,faltas,7,FALSE),0)</f>
        <v>3</v>
      </c>
      <c r="N261" s="3">
        <f t="shared" ref="N261:N324" si="55">IFERROR(VLOOKUP(A261,INCP,4,FALSE),0)</f>
        <v>0</v>
      </c>
      <c r="O261" s="3">
        <f t="shared" si="48"/>
        <v>363</v>
      </c>
      <c r="P261" s="51">
        <f t="shared" ref="P261:P324" si="56">IF(J261&gt;TOPE,TOPE,J261)*O261</f>
        <v>165455.4</v>
      </c>
      <c r="Q261" s="51">
        <f t="shared" ref="Q261:Q324" si="57">O261*facdias</f>
        <v>51731.656638610919</v>
      </c>
      <c r="R261" s="51">
        <f t="shared" ref="R261:R324" si="58">P261*facsueldo</f>
        <v>66647.667857559281</v>
      </c>
      <c r="S261" s="51">
        <f t="shared" si="49"/>
        <v>118379.3244961702</v>
      </c>
      <c r="T261" s="13">
        <f t="shared" ref="T261:T324" si="59">((90/366)*O261)</f>
        <v>89.26229508196721</v>
      </c>
      <c r="U261" s="58">
        <f t="shared" si="50"/>
        <v>40685.754098360652</v>
      </c>
      <c r="V261" s="58">
        <f t="shared" si="51"/>
        <v>40685.754098360652</v>
      </c>
      <c r="W261" s="13"/>
      <c r="X261" s="13"/>
      <c r="Y261" s="13"/>
      <c r="Z261" s="14">
        <f t="shared" ref="Z261:Z324" si="60">((130/366)*O261-T261)</f>
        <v>39.672131147540995</v>
      </c>
    </row>
    <row r="262" spans="1:26" ht="14.5" x14ac:dyDescent="0.35">
      <c r="A262">
        <v>2070</v>
      </c>
      <c r="B262" t="s">
        <v>363</v>
      </c>
      <c r="C262" t="s">
        <v>1385</v>
      </c>
      <c r="D262" t="s">
        <v>296</v>
      </c>
      <c r="E262" t="s">
        <v>276</v>
      </c>
      <c r="F262" t="s">
        <v>277</v>
      </c>
      <c r="G262" t="s">
        <v>40</v>
      </c>
      <c r="H262" s="6">
        <v>43832</v>
      </c>
      <c r="I262" s="2">
        <v>45657</v>
      </c>
      <c r="J262">
        <v>434.62</v>
      </c>
      <c r="K262" s="45">
        <f t="shared" si="52"/>
        <v>1112.174640522876</v>
      </c>
      <c r="L262" s="3">
        <f t="shared" si="53"/>
        <v>366</v>
      </c>
      <c r="M262" s="3">
        <f t="shared" si="54"/>
        <v>0</v>
      </c>
      <c r="N262" s="3">
        <f t="shared" si="55"/>
        <v>0</v>
      </c>
      <c r="O262" s="3">
        <f t="shared" ref="O262:O325" si="61">L262-M262-N262</f>
        <v>366</v>
      </c>
      <c r="P262" s="51">
        <f t="shared" si="56"/>
        <v>159070.92000000001</v>
      </c>
      <c r="Q262" s="51">
        <f t="shared" si="57"/>
        <v>52159.190990996132</v>
      </c>
      <c r="R262" s="51">
        <f t="shared" si="58"/>
        <v>64075.913158206888</v>
      </c>
      <c r="S262" s="51">
        <f t="shared" ref="S262:S325" si="62">Q262+R262</f>
        <v>116235.10414920302</v>
      </c>
      <c r="T262" s="13">
        <f t="shared" si="59"/>
        <v>90</v>
      </c>
      <c r="U262" s="58">
        <f t="shared" ref="U262:U325" si="63">T262*J262</f>
        <v>39115.800000000003</v>
      </c>
      <c r="V262" s="58">
        <f t="shared" ref="V262:V325" si="64">IF(S262&gt;U262,U262,S262)</f>
        <v>39115.800000000003</v>
      </c>
      <c r="W262" s="13"/>
      <c r="X262" s="13"/>
      <c r="Y262" s="13"/>
      <c r="Z262" s="14">
        <f t="shared" si="60"/>
        <v>40</v>
      </c>
    </row>
    <row r="263" spans="1:26" ht="14.5" x14ac:dyDescent="0.35">
      <c r="A263">
        <v>2073</v>
      </c>
      <c r="B263" t="s">
        <v>364</v>
      </c>
      <c r="C263" t="s">
        <v>1385</v>
      </c>
      <c r="D263" t="s">
        <v>292</v>
      </c>
      <c r="E263" t="s">
        <v>276</v>
      </c>
      <c r="F263" t="s">
        <v>277</v>
      </c>
      <c r="G263" t="s">
        <v>40</v>
      </c>
      <c r="H263" s="6">
        <v>43832</v>
      </c>
      <c r="I263" s="2">
        <v>45657</v>
      </c>
      <c r="J263">
        <v>434.62</v>
      </c>
      <c r="K263" s="45">
        <f t="shared" si="52"/>
        <v>620.18901960784308</v>
      </c>
      <c r="L263" s="3">
        <f t="shared" si="53"/>
        <v>366</v>
      </c>
      <c r="M263" s="3">
        <f t="shared" si="54"/>
        <v>6</v>
      </c>
      <c r="N263" s="3">
        <f t="shared" si="55"/>
        <v>0</v>
      </c>
      <c r="O263" s="3">
        <f t="shared" si="61"/>
        <v>360</v>
      </c>
      <c r="P263" s="51">
        <f t="shared" si="56"/>
        <v>156463.20000000001</v>
      </c>
      <c r="Q263" s="51">
        <f t="shared" si="57"/>
        <v>51304.122286225705</v>
      </c>
      <c r="R263" s="51">
        <f t="shared" si="58"/>
        <v>63025.488352334643</v>
      </c>
      <c r="S263" s="51">
        <f t="shared" si="62"/>
        <v>114329.61063856035</v>
      </c>
      <c r="T263" s="13">
        <f t="shared" si="59"/>
        <v>88.52459016393442</v>
      </c>
      <c r="U263" s="58">
        <f t="shared" si="63"/>
        <v>38474.557377049176</v>
      </c>
      <c r="V263" s="58">
        <f t="shared" si="64"/>
        <v>38474.557377049176</v>
      </c>
      <c r="W263" s="13"/>
      <c r="X263" s="13"/>
      <c r="Y263" s="13"/>
      <c r="Z263" s="14">
        <f t="shared" si="60"/>
        <v>39.344262295081975</v>
      </c>
    </row>
    <row r="264" spans="1:26" ht="14.5" x14ac:dyDescent="0.35">
      <c r="A264">
        <v>2074</v>
      </c>
      <c r="B264" t="s">
        <v>365</v>
      </c>
      <c r="C264" t="s">
        <v>1385</v>
      </c>
      <c r="D264" t="s">
        <v>284</v>
      </c>
      <c r="E264" t="s">
        <v>276</v>
      </c>
      <c r="F264" t="s">
        <v>277</v>
      </c>
      <c r="G264" t="s">
        <v>40</v>
      </c>
      <c r="H264" s="6">
        <v>43920</v>
      </c>
      <c r="I264" s="2">
        <v>45657</v>
      </c>
      <c r="J264">
        <v>300.25</v>
      </c>
      <c r="K264" s="45">
        <f t="shared" si="52"/>
        <v>721.90882352941162</v>
      </c>
      <c r="L264" s="3">
        <f t="shared" si="53"/>
        <v>366</v>
      </c>
      <c r="M264" s="3">
        <f t="shared" si="54"/>
        <v>4</v>
      </c>
      <c r="N264" s="3">
        <f t="shared" si="55"/>
        <v>0</v>
      </c>
      <c r="O264" s="3">
        <f t="shared" si="61"/>
        <v>362</v>
      </c>
      <c r="P264" s="51">
        <f t="shared" si="56"/>
        <v>108690.5</v>
      </c>
      <c r="Q264" s="51">
        <f t="shared" si="57"/>
        <v>51589.145187815848</v>
      </c>
      <c r="R264" s="51">
        <f t="shared" si="58"/>
        <v>43782.000123731508</v>
      </c>
      <c r="S264" s="51">
        <f t="shared" si="62"/>
        <v>95371.145311547356</v>
      </c>
      <c r="T264" s="13">
        <f t="shared" si="59"/>
        <v>89.016393442622956</v>
      </c>
      <c r="U264" s="58">
        <f t="shared" si="63"/>
        <v>26727.172131147541</v>
      </c>
      <c r="V264" s="58">
        <f t="shared" si="64"/>
        <v>26727.172131147541</v>
      </c>
      <c r="W264" s="13"/>
      <c r="X264" s="13"/>
      <c r="Y264" s="13"/>
      <c r="Z264" s="14">
        <f t="shared" si="60"/>
        <v>39.562841530054641</v>
      </c>
    </row>
    <row r="265" spans="1:26" ht="14.5" x14ac:dyDescent="0.35">
      <c r="A265">
        <v>2075</v>
      </c>
      <c r="B265" t="s">
        <v>366</v>
      </c>
      <c r="C265" t="s">
        <v>1385</v>
      </c>
      <c r="D265" t="s">
        <v>367</v>
      </c>
      <c r="E265" t="s">
        <v>276</v>
      </c>
      <c r="F265" t="s">
        <v>1500</v>
      </c>
      <c r="G265" t="s">
        <v>40</v>
      </c>
      <c r="H265" s="6">
        <v>43832</v>
      </c>
      <c r="I265" s="2">
        <v>45657</v>
      </c>
      <c r="J265">
        <v>362.6</v>
      </c>
      <c r="K265" s="45">
        <f t="shared" si="52"/>
        <v>938.60000000000014</v>
      </c>
      <c r="L265" s="3">
        <f t="shared" si="53"/>
        <v>366</v>
      </c>
      <c r="M265" s="3">
        <f t="shared" si="54"/>
        <v>1</v>
      </c>
      <c r="N265" s="3">
        <f t="shared" si="55"/>
        <v>0</v>
      </c>
      <c r="O265" s="3">
        <f t="shared" si="61"/>
        <v>365</v>
      </c>
      <c r="P265" s="51">
        <f t="shared" si="56"/>
        <v>132349</v>
      </c>
      <c r="Q265" s="51">
        <f t="shared" si="57"/>
        <v>52016.679540201061</v>
      </c>
      <c r="R265" s="51">
        <f t="shared" si="58"/>
        <v>53311.963183311716</v>
      </c>
      <c r="S265" s="51">
        <f t="shared" si="62"/>
        <v>105328.64272351278</v>
      </c>
      <c r="T265" s="13">
        <f t="shared" si="59"/>
        <v>89.754098360655732</v>
      </c>
      <c r="U265" s="58">
        <f t="shared" si="63"/>
        <v>32544.836065573771</v>
      </c>
      <c r="V265" s="58">
        <f t="shared" si="64"/>
        <v>32544.836065573771</v>
      </c>
      <c r="W265" s="13"/>
      <c r="X265" s="13"/>
      <c r="Y265" s="13"/>
      <c r="Z265" s="14">
        <f t="shared" si="60"/>
        <v>39.89071038251366</v>
      </c>
    </row>
    <row r="266" spans="1:26" ht="14.5" x14ac:dyDescent="0.35">
      <c r="A266">
        <v>2076</v>
      </c>
      <c r="B266" t="s">
        <v>368</v>
      </c>
      <c r="C266" t="s">
        <v>1385</v>
      </c>
      <c r="D266" t="s">
        <v>339</v>
      </c>
      <c r="E266" t="s">
        <v>276</v>
      </c>
      <c r="F266" t="s">
        <v>277</v>
      </c>
      <c r="G266" t="s">
        <v>40</v>
      </c>
      <c r="H266" s="6">
        <v>43832</v>
      </c>
      <c r="I266" s="2">
        <v>45657</v>
      </c>
      <c r="J266">
        <v>434.62</v>
      </c>
      <c r="K266" s="45">
        <f t="shared" si="52"/>
        <v>818.88071895424844</v>
      </c>
      <c r="L266" s="3">
        <f t="shared" si="53"/>
        <v>366</v>
      </c>
      <c r="M266" s="3">
        <f t="shared" si="54"/>
        <v>0</v>
      </c>
      <c r="N266" s="3">
        <f t="shared" si="55"/>
        <v>0</v>
      </c>
      <c r="O266" s="3">
        <f t="shared" si="61"/>
        <v>366</v>
      </c>
      <c r="P266" s="51">
        <f t="shared" si="56"/>
        <v>159070.92000000001</v>
      </c>
      <c r="Q266" s="51">
        <f t="shared" si="57"/>
        <v>52159.190990996132</v>
      </c>
      <c r="R266" s="51">
        <f t="shared" si="58"/>
        <v>64075.913158206888</v>
      </c>
      <c r="S266" s="51">
        <f t="shared" si="62"/>
        <v>116235.10414920302</v>
      </c>
      <c r="T266" s="13">
        <f t="shared" si="59"/>
        <v>90</v>
      </c>
      <c r="U266" s="58">
        <f t="shared" si="63"/>
        <v>39115.800000000003</v>
      </c>
      <c r="V266" s="58">
        <f t="shared" si="64"/>
        <v>39115.800000000003</v>
      </c>
      <c r="W266" s="13"/>
      <c r="X266" s="13"/>
      <c r="Y266" s="13"/>
      <c r="Z266" s="14">
        <f t="shared" si="60"/>
        <v>40</v>
      </c>
    </row>
    <row r="267" spans="1:26" ht="14.5" x14ac:dyDescent="0.35">
      <c r="A267">
        <v>2077</v>
      </c>
      <c r="B267" t="s">
        <v>369</v>
      </c>
      <c r="C267" t="s">
        <v>1385</v>
      </c>
      <c r="D267" t="s">
        <v>370</v>
      </c>
      <c r="E267" t="s">
        <v>276</v>
      </c>
      <c r="F267" t="s">
        <v>1504</v>
      </c>
      <c r="G267" t="s">
        <v>1529</v>
      </c>
      <c r="H267" s="6">
        <v>43832</v>
      </c>
      <c r="I267" s="2">
        <v>45657</v>
      </c>
      <c r="J267">
        <v>607.38</v>
      </c>
      <c r="K267" s="45">
        <f t="shared" si="52"/>
        <v>1927.0119607843139</v>
      </c>
      <c r="L267" s="3">
        <f t="shared" si="53"/>
        <v>366</v>
      </c>
      <c r="M267" s="3">
        <f t="shared" si="54"/>
        <v>1</v>
      </c>
      <c r="N267" s="3">
        <f t="shared" si="55"/>
        <v>0</v>
      </c>
      <c r="O267" s="3">
        <f t="shared" si="61"/>
        <v>365</v>
      </c>
      <c r="P267" s="51">
        <f t="shared" si="56"/>
        <v>190363.56</v>
      </c>
      <c r="Q267" s="51">
        <f t="shared" si="57"/>
        <v>52016.679540201061</v>
      </c>
      <c r="R267" s="51">
        <f t="shared" si="58"/>
        <v>76681.01082867381</v>
      </c>
      <c r="S267" s="51">
        <f t="shared" si="62"/>
        <v>128697.69036887487</v>
      </c>
      <c r="T267" s="13">
        <f t="shared" si="59"/>
        <v>89.754098360655732</v>
      </c>
      <c r="U267" s="58">
        <f t="shared" si="63"/>
        <v>54514.844262295075</v>
      </c>
      <c r="V267" s="58">
        <f t="shared" si="64"/>
        <v>54514.844262295075</v>
      </c>
      <c r="W267" s="13"/>
      <c r="X267" s="13"/>
      <c r="Y267" s="13"/>
      <c r="Z267" s="14">
        <f t="shared" si="60"/>
        <v>39.89071038251366</v>
      </c>
    </row>
    <row r="268" spans="1:26" ht="14.5" x14ac:dyDescent="0.35">
      <c r="A268">
        <v>2080</v>
      </c>
      <c r="B268" t="s">
        <v>371</v>
      </c>
      <c r="C268" t="s">
        <v>1385</v>
      </c>
      <c r="D268" t="s">
        <v>339</v>
      </c>
      <c r="E268" t="s">
        <v>276</v>
      </c>
      <c r="F268" t="s">
        <v>277</v>
      </c>
      <c r="G268" t="s">
        <v>40</v>
      </c>
      <c r="H268" s="6">
        <v>43832</v>
      </c>
      <c r="I268" s="2">
        <v>45657</v>
      </c>
      <c r="J268">
        <v>434.62</v>
      </c>
      <c r="K268" s="45">
        <f t="shared" si="52"/>
        <v>911.58209150326797</v>
      </c>
      <c r="L268" s="3">
        <f t="shared" si="53"/>
        <v>366</v>
      </c>
      <c r="M268" s="3">
        <f t="shared" si="54"/>
        <v>0</v>
      </c>
      <c r="N268" s="3">
        <f t="shared" si="55"/>
        <v>0</v>
      </c>
      <c r="O268" s="3">
        <f t="shared" si="61"/>
        <v>366</v>
      </c>
      <c r="P268" s="51">
        <f t="shared" si="56"/>
        <v>159070.92000000001</v>
      </c>
      <c r="Q268" s="51">
        <f t="shared" si="57"/>
        <v>52159.190990996132</v>
      </c>
      <c r="R268" s="51">
        <f t="shared" si="58"/>
        <v>64075.913158206888</v>
      </c>
      <c r="S268" s="51">
        <f t="shared" si="62"/>
        <v>116235.10414920302</v>
      </c>
      <c r="T268" s="13">
        <f t="shared" si="59"/>
        <v>90</v>
      </c>
      <c r="U268" s="58">
        <f t="shared" si="63"/>
        <v>39115.800000000003</v>
      </c>
      <c r="V268" s="58">
        <f t="shared" si="64"/>
        <v>39115.800000000003</v>
      </c>
      <c r="W268" s="13"/>
      <c r="X268" s="13"/>
      <c r="Y268" s="13"/>
      <c r="Z268" s="14">
        <f t="shared" si="60"/>
        <v>40</v>
      </c>
    </row>
    <row r="269" spans="1:26" ht="14.5" x14ac:dyDescent="0.35">
      <c r="A269">
        <v>2081</v>
      </c>
      <c r="B269" t="s">
        <v>372</v>
      </c>
      <c r="C269" t="s">
        <v>1385</v>
      </c>
      <c r="D269" t="s">
        <v>296</v>
      </c>
      <c r="E269" t="s">
        <v>276</v>
      </c>
      <c r="F269" t="s">
        <v>277</v>
      </c>
      <c r="G269" t="s">
        <v>40</v>
      </c>
      <c r="H269" s="6">
        <v>43832</v>
      </c>
      <c r="I269" s="2">
        <v>45657</v>
      </c>
      <c r="J269">
        <v>434.62</v>
      </c>
      <c r="K269" s="45">
        <f t="shared" si="52"/>
        <v>1094.9731372549018</v>
      </c>
      <c r="L269" s="3">
        <f t="shared" si="53"/>
        <v>366</v>
      </c>
      <c r="M269" s="3">
        <f t="shared" si="54"/>
        <v>5</v>
      </c>
      <c r="N269" s="3">
        <f t="shared" si="55"/>
        <v>0</v>
      </c>
      <c r="O269" s="3">
        <f t="shared" si="61"/>
        <v>361</v>
      </c>
      <c r="P269" s="51">
        <f t="shared" si="56"/>
        <v>156897.82</v>
      </c>
      <c r="Q269" s="51">
        <f t="shared" si="57"/>
        <v>51446.633737020777</v>
      </c>
      <c r="R269" s="51">
        <f t="shared" si="58"/>
        <v>63200.559153313348</v>
      </c>
      <c r="S269" s="51">
        <f t="shared" si="62"/>
        <v>114647.19289033412</v>
      </c>
      <c r="T269" s="13">
        <f t="shared" si="59"/>
        <v>88.770491803278688</v>
      </c>
      <c r="U269" s="58">
        <f t="shared" si="63"/>
        <v>38581.431147540985</v>
      </c>
      <c r="V269" s="58">
        <f t="shared" si="64"/>
        <v>38581.431147540985</v>
      </c>
      <c r="W269" s="13"/>
      <c r="X269" s="13"/>
      <c r="Y269" s="13"/>
      <c r="Z269" s="14">
        <f t="shared" si="60"/>
        <v>39.453551912568301</v>
      </c>
    </row>
    <row r="270" spans="1:26" ht="14.5" x14ac:dyDescent="0.35">
      <c r="A270">
        <v>2082</v>
      </c>
      <c r="B270" t="s">
        <v>373</v>
      </c>
      <c r="C270" t="s">
        <v>1488</v>
      </c>
      <c r="D270" t="s">
        <v>282</v>
      </c>
      <c r="E270" t="s">
        <v>276</v>
      </c>
      <c r="F270" t="s">
        <v>277</v>
      </c>
      <c r="G270" t="s">
        <v>40</v>
      </c>
      <c r="H270" s="6">
        <v>43832</v>
      </c>
      <c r="I270" s="2">
        <v>45657</v>
      </c>
      <c r="J270">
        <v>310.68</v>
      </c>
      <c r="K270" s="45">
        <f t="shared" si="52"/>
        <v>310.68</v>
      </c>
      <c r="L270" s="3">
        <f t="shared" si="53"/>
        <v>366</v>
      </c>
      <c r="M270" s="3">
        <f t="shared" si="54"/>
        <v>0</v>
      </c>
      <c r="N270" s="3">
        <f t="shared" si="55"/>
        <v>0</v>
      </c>
      <c r="O270" s="3">
        <f t="shared" si="61"/>
        <v>366</v>
      </c>
      <c r="P270" s="51">
        <f t="shared" si="56"/>
        <v>113708.88</v>
      </c>
      <c r="Q270" s="51">
        <f t="shared" si="57"/>
        <v>52159.190990996132</v>
      </c>
      <c r="R270" s="51">
        <f t="shared" si="58"/>
        <v>45803.471308250228</v>
      </c>
      <c r="S270" s="51">
        <f t="shared" si="62"/>
        <v>97962.662299246353</v>
      </c>
      <c r="T270" s="13">
        <f t="shared" si="59"/>
        <v>90</v>
      </c>
      <c r="U270" s="58">
        <f t="shared" si="63"/>
        <v>27961.200000000001</v>
      </c>
      <c r="V270" s="58">
        <f t="shared" si="64"/>
        <v>27961.200000000001</v>
      </c>
      <c r="W270" s="13"/>
      <c r="X270" s="13"/>
      <c r="Y270" s="13"/>
      <c r="Z270" s="14">
        <f t="shared" si="60"/>
        <v>40</v>
      </c>
    </row>
    <row r="271" spans="1:26" ht="14.5" x14ac:dyDescent="0.35">
      <c r="A271">
        <v>2083</v>
      </c>
      <c r="B271" t="s">
        <v>374</v>
      </c>
      <c r="C271" t="s">
        <v>1385</v>
      </c>
      <c r="D271" t="s">
        <v>292</v>
      </c>
      <c r="E271" t="s">
        <v>276</v>
      </c>
      <c r="F271" t="s">
        <v>277</v>
      </c>
      <c r="G271" t="s">
        <v>40</v>
      </c>
      <c r="H271" s="6">
        <v>43832</v>
      </c>
      <c r="I271" s="2">
        <v>45657</v>
      </c>
      <c r="J271">
        <v>434.62</v>
      </c>
      <c r="K271" s="45">
        <f t="shared" si="52"/>
        <v>443.95411764705887</v>
      </c>
      <c r="L271" s="3">
        <f t="shared" si="53"/>
        <v>366</v>
      </c>
      <c r="M271" s="3">
        <f t="shared" si="54"/>
        <v>2</v>
      </c>
      <c r="N271" s="3">
        <f t="shared" si="55"/>
        <v>276</v>
      </c>
      <c r="O271" s="3">
        <f t="shared" si="61"/>
        <v>88</v>
      </c>
      <c r="P271" s="51">
        <f t="shared" si="56"/>
        <v>38246.559999999998</v>
      </c>
      <c r="Q271" s="51">
        <f t="shared" si="57"/>
        <v>12541.007669966282</v>
      </c>
      <c r="R271" s="51">
        <f t="shared" si="58"/>
        <v>15406.230486126244</v>
      </c>
      <c r="S271" s="51">
        <f t="shared" si="62"/>
        <v>27947.238156092528</v>
      </c>
      <c r="T271" s="13">
        <f t="shared" si="59"/>
        <v>21.639344262295083</v>
      </c>
      <c r="U271" s="58">
        <f t="shared" si="63"/>
        <v>9404.8918032786896</v>
      </c>
      <c r="V271" s="58">
        <f t="shared" si="64"/>
        <v>9404.8918032786896</v>
      </c>
      <c r="W271" s="13"/>
      <c r="X271" s="13"/>
      <c r="Y271" s="13"/>
      <c r="Z271" s="14">
        <f t="shared" si="60"/>
        <v>9.6174863387978142</v>
      </c>
    </row>
    <row r="272" spans="1:26" ht="14.5" x14ac:dyDescent="0.35">
      <c r="A272">
        <v>2084</v>
      </c>
      <c r="B272" t="s">
        <v>375</v>
      </c>
      <c r="C272" t="s">
        <v>1385</v>
      </c>
      <c r="D272" t="s">
        <v>376</v>
      </c>
      <c r="E272" t="s">
        <v>276</v>
      </c>
      <c r="F272" t="s">
        <v>1504</v>
      </c>
      <c r="G272" t="s">
        <v>1529</v>
      </c>
      <c r="H272" s="6">
        <v>43832</v>
      </c>
      <c r="I272" s="2">
        <v>45657</v>
      </c>
      <c r="J272">
        <v>455.8</v>
      </c>
      <c r="K272" s="45">
        <f t="shared" si="52"/>
        <v>1142.1183660130719</v>
      </c>
      <c r="L272" s="3">
        <f t="shared" si="53"/>
        <v>366</v>
      </c>
      <c r="M272" s="3">
        <f t="shared" si="54"/>
        <v>0</v>
      </c>
      <c r="N272" s="3">
        <f t="shared" si="55"/>
        <v>0</v>
      </c>
      <c r="O272" s="3">
        <f t="shared" si="61"/>
        <v>366</v>
      </c>
      <c r="P272" s="51">
        <f t="shared" si="56"/>
        <v>166822.80000000002</v>
      </c>
      <c r="Q272" s="51">
        <f t="shared" si="57"/>
        <v>52159.190990996132</v>
      </c>
      <c r="R272" s="51">
        <f t="shared" si="58"/>
        <v>67198.475029935813</v>
      </c>
      <c r="S272" s="51">
        <f t="shared" si="62"/>
        <v>119357.66602093194</v>
      </c>
      <c r="T272" s="13">
        <f t="shared" si="59"/>
        <v>90</v>
      </c>
      <c r="U272" s="58">
        <f t="shared" si="63"/>
        <v>41022</v>
      </c>
      <c r="V272" s="58">
        <f t="shared" si="64"/>
        <v>41022</v>
      </c>
      <c r="W272" s="13"/>
      <c r="X272" s="13"/>
      <c r="Y272" s="13"/>
      <c r="Z272" s="14">
        <f t="shared" si="60"/>
        <v>40</v>
      </c>
    </row>
    <row r="273" spans="1:26" ht="14.5" x14ac:dyDescent="0.35">
      <c r="A273">
        <v>2085</v>
      </c>
      <c r="B273" t="s">
        <v>377</v>
      </c>
      <c r="C273" t="s">
        <v>1385</v>
      </c>
      <c r="D273" t="s">
        <v>378</v>
      </c>
      <c r="E273" t="s">
        <v>276</v>
      </c>
      <c r="F273" t="s">
        <v>277</v>
      </c>
      <c r="G273" t="s">
        <v>40</v>
      </c>
      <c r="H273" s="6">
        <v>43832</v>
      </c>
      <c r="I273" s="2">
        <v>45657</v>
      </c>
      <c r="J273">
        <v>311</v>
      </c>
      <c r="K273" s="45">
        <f t="shared" si="52"/>
        <v>755.35581699346403</v>
      </c>
      <c r="L273" s="3">
        <f t="shared" si="53"/>
        <v>366</v>
      </c>
      <c r="M273" s="3">
        <f t="shared" si="54"/>
        <v>10</v>
      </c>
      <c r="N273" s="3">
        <f t="shared" si="55"/>
        <v>0</v>
      </c>
      <c r="O273" s="3">
        <f t="shared" si="61"/>
        <v>356</v>
      </c>
      <c r="P273" s="51">
        <f t="shared" si="56"/>
        <v>110716</v>
      </c>
      <c r="Q273" s="51">
        <f t="shared" si="57"/>
        <v>50734.076483045421</v>
      </c>
      <c r="R273" s="51">
        <f t="shared" si="58"/>
        <v>44597.89885683715</v>
      </c>
      <c r="S273" s="51">
        <f t="shared" si="62"/>
        <v>95331.975339882571</v>
      </c>
      <c r="T273" s="13">
        <f t="shared" si="59"/>
        <v>87.540983606557376</v>
      </c>
      <c r="U273" s="58">
        <f t="shared" si="63"/>
        <v>27225.245901639344</v>
      </c>
      <c r="V273" s="58">
        <f t="shared" si="64"/>
        <v>27225.245901639344</v>
      </c>
      <c r="W273" s="13"/>
      <c r="X273" s="13"/>
      <c r="Y273" s="13"/>
      <c r="Z273" s="14">
        <f t="shared" si="60"/>
        <v>38.907103825136616</v>
      </c>
    </row>
    <row r="274" spans="1:26" ht="14.5" x14ac:dyDescent="0.35">
      <c r="A274">
        <v>2086</v>
      </c>
      <c r="B274" t="s">
        <v>379</v>
      </c>
      <c r="C274" t="s">
        <v>1385</v>
      </c>
      <c r="D274" t="s">
        <v>282</v>
      </c>
      <c r="E274" t="s">
        <v>276</v>
      </c>
      <c r="F274" t="s">
        <v>277</v>
      </c>
      <c r="G274" t="s">
        <v>40</v>
      </c>
      <c r="H274" s="6">
        <v>43832</v>
      </c>
      <c r="I274" s="2">
        <v>45657</v>
      </c>
      <c r="J274">
        <v>328.2</v>
      </c>
      <c r="K274" s="45">
        <f t="shared" si="52"/>
        <v>845.19124183006556</v>
      </c>
      <c r="L274" s="3">
        <f t="shared" si="53"/>
        <v>366</v>
      </c>
      <c r="M274" s="3">
        <f t="shared" si="54"/>
        <v>0</v>
      </c>
      <c r="N274" s="3">
        <f t="shared" si="55"/>
        <v>9</v>
      </c>
      <c r="O274" s="3">
        <f t="shared" si="61"/>
        <v>357</v>
      </c>
      <c r="P274" s="51">
        <f t="shared" si="56"/>
        <v>117167.4</v>
      </c>
      <c r="Q274" s="51">
        <f t="shared" si="57"/>
        <v>50876.587933840492</v>
      </c>
      <c r="R274" s="51">
        <f t="shared" si="58"/>
        <v>47196.609835241346</v>
      </c>
      <c r="S274" s="51">
        <f t="shared" si="62"/>
        <v>98073.197769081831</v>
      </c>
      <c r="T274" s="13">
        <f t="shared" si="59"/>
        <v>87.786885245901644</v>
      </c>
      <c r="U274" s="58">
        <f t="shared" si="63"/>
        <v>28811.655737704918</v>
      </c>
      <c r="V274" s="58">
        <f t="shared" si="64"/>
        <v>28811.655737704918</v>
      </c>
      <c r="W274" s="13"/>
      <c r="X274" s="13"/>
      <c r="Y274" s="13"/>
      <c r="Z274" s="14">
        <f t="shared" si="60"/>
        <v>39.016393442622942</v>
      </c>
    </row>
    <row r="275" spans="1:26" ht="14.5" x14ac:dyDescent="0.35">
      <c r="A275">
        <v>2087</v>
      </c>
      <c r="B275" t="s">
        <v>380</v>
      </c>
      <c r="C275" t="s">
        <v>1385</v>
      </c>
      <c r="D275" t="s">
        <v>280</v>
      </c>
      <c r="E275" t="s">
        <v>276</v>
      </c>
      <c r="F275" t="s">
        <v>277</v>
      </c>
      <c r="G275" t="s">
        <v>40</v>
      </c>
      <c r="H275" s="6">
        <v>43832</v>
      </c>
      <c r="I275" s="2">
        <v>45657</v>
      </c>
      <c r="J275">
        <v>328.2</v>
      </c>
      <c r="K275" s="45">
        <f t="shared" si="52"/>
        <v>607.04437908496732</v>
      </c>
      <c r="L275" s="3">
        <f t="shared" si="53"/>
        <v>366</v>
      </c>
      <c r="M275" s="3">
        <f t="shared" si="54"/>
        <v>1</v>
      </c>
      <c r="N275" s="3">
        <f t="shared" si="55"/>
        <v>0</v>
      </c>
      <c r="O275" s="3">
        <f t="shared" si="61"/>
        <v>365</v>
      </c>
      <c r="P275" s="51">
        <f t="shared" si="56"/>
        <v>119793</v>
      </c>
      <c r="Q275" s="51">
        <f t="shared" si="57"/>
        <v>52016.679540201061</v>
      </c>
      <c r="R275" s="51">
        <f t="shared" si="58"/>
        <v>48254.236946395213</v>
      </c>
      <c r="S275" s="51">
        <f t="shared" si="62"/>
        <v>100270.91648659628</v>
      </c>
      <c r="T275" s="13">
        <f t="shared" si="59"/>
        <v>89.754098360655732</v>
      </c>
      <c r="U275" s="58">
        <f t="shared" si="63"/>
        <v>29457.295081967211</v>
      </c>
      <c r="V275" s="58">
        <f t="shared" si="64"/>
        <v>29457.295081967211</v>
      </c>
      <c r="W275" s="13"/>
      <c r="X275" s="13"/>
      <c r="Y275" s="13"/>
      <c r="Z275" s="14">
        <f t="shared" si="60"/>
        <v>39.89071038251366</v>
      </c>
    </row>
    <row r="276" spans="1:26" ht="14.5" x14ac:dyDescent="0.35">
      <c r="A276">
        <v>2088</v>
      </c>
      <c r="B276" t="s">
        <v>381</v>
      </c>
      <c r="C276" t="s">
        <v>1385</v>
      </c>
      <c r="D276" t="s">
        <v>382</v>
      </c>
      <c r="E276" t="s">
        <v>276</v>
      </c>
      <c r="F276" t="s">
        <v>277</v>
      </c>
      <c r="G276" t="s">
        <v>40</v>
      </c>
      <c r="H276" s="6">
        <v>43832</v>
      </c>
      <c r="I276" s="2">
        <v>45657</v>
      </c>
      <c r="J276">
        <v>300.25</v>
      </c>
      <c r="K276" s="45">
        <f t="shared" si="52"/>
        <v>751.05091503267965</v>
      </c>
      <c r="L276" s="3">
        <f t="shared" si="53"/>
        <v>366</v>
      </c>
      <c r="M276" s="3">
        <f t="shared" si="54"/>
        <v>0</v>
      </c>
      <c r="N276" s="3">
        <f t="shared" si="55"/>
        <v>0</v>
      </c>
      <c r="O276" s="3">
        <f t="shared" si="61"/>
        <v>366</v>
      </c>
      <c r="P276" s="51">
        <f t="shared" si="56"/>
        <v>109891.5</v>
      </c>
      <c r="Q276" s="51">
        <f t="shared" si="57"/>
        <v>52159.190990996132</v>
      </c>
      <c r="R276" s="51">
        <f t="shared" si="58"/>
        <v>44265.779130623574</v>
      </c>
      <c r="S276" s="51">
        <f t="shared" si="62"/>
        <v>96424.970121619699</v>
      </c>
      <c r="T276" s="13">
        <f t="shared" si="59"/>
        <v>90</v>
      </c>
      <c r="U276" s="58">
        <f t="shared" si="63"/>
        <v>27022.5</v>
      </c>
      <c r="V276" s="58">
        <f t="shared" si="64"/>
        <v>27022.5</v>
      </c>
      <c r="W276" s="13"/>
      <c r="X276" s="13"/>
      <c r="Y276" s="13"/>
      <c r="Z276" s="14">
        <f t="shared" si="60"/>
        <v>40</v>
      </c>
    </row>
    <row r="277" spans="1:26" ht="14.5" x14ac:dyDescent="0.35">
      <c r="A277">
        <v>2089</v>
      </c>
      <c r="B277" t="s">
        <v>383</v>
      </c>
      <c r="C277" t="s">
        <v>1385</v>
      </c>
      <c r="D277" t="s">
        <v>296</v>
      </c>
      <c r="E277" t="s">
        <v>276</v>
      </c>
      <c r="F277" t="s">
        <v>277</v>
      </c>
      <c r="G277" t="s">
        <v>40</v>
      </c>
      <c r="H277" s="6">
        <v>43832</v>
      </c>
      <c r="I277" s="2">
        <v>45657</v>
      </c>
      <c r="J277">
        <v>434.62</v>
      </c>
      <c r="K277" s="45">
        <f t="shared" si="52"/>
        <v>1055.1869281045751</v>
      </c>
      <c r="L277" s="3">
        <f t="shared" si="53"/>
        <v>366</v>
      </c>
      <c r="M277" s="3">
        <f t="shared" si="54"/>
        <v>4</v>
      </c>
      <c r="N277" s="3">
        <f t="shared" si="55"/>
        <v>0</v>
      </c>
      <c r="O277" s="3">
        <f t="shared" si="61"/>
        <v>362</v>
      </c>
      <c r="P277" s="51">
        <f t="shared" si="56"/>
        <v>157332.44</v>
      </c>
      <c r="Q277" s="51">
        <f t="shared" si="57"/>
        <v>51589.145187815848</v>
      </c>
      <c r="R277" s="51">
        <f t="shared" si="58"/>
        <v>63375.629954292053</v>
      </c>
      <c r="S277" s="51">
        <f t="shared" si="62"/>
        <v>114964.7751421079</v>
      </c>
      <c r="T277" s="13">
        <f t="shared" si="59"/>
        <v>89.016393442622956</v>
      </c>
      <c r="U277" s="58">
        <f t="shared" si="63"/>
        <v>38688.304918032787</v>
      </c>
      <c r="V277" s="58">
        <f t="shared" si="64"/>
        <v>38688.304918032787</v>
      </c>
      <c r="W277" s="13"/>
      <c r="X277" s="13"/>
      <c r="Y277" s="13"/>
      <c r="Z277" s="14">
        <f t="shared" si="60"/>
        <v>39.562841530054641</v>
      </c>
    </row>
    <row r="278" spans="1:26" ht="14.5" x14ac:dyDescent="0.35">
      <c r="A278">
        <v>2090</v>
      </c>
      <c r="B278" t="s">
        <v>384</v>
      </c>
      <c r="C278" t="s">
        <v>1385</v>
      </c>
      <c r="D278" t="s">
        <v>385</v>
      </c>
      <c r="E278" t="s">
        <v>276</v>
      </c>
      <c r="F278" t="s">
        <v>277</v>
      </c>
      <c r="G278" t="s">
        <v>40</v>
      </c>
      <c r="H278" s="6">
        <v>43832</v>
      </c>
      <c r="I278" s="2">
        <v>45657</v>
      </c>
      <c r="J278">
        <v>300.25</v>
      </c>
      <c r="K278" s="45">
        <f t="shared" si="52"/>
        <v>813.28862745098036</v>
      </c>
      <c r="L278" s="3">
        <f t="shared" si="53"/>
        <v>366</v>
      </c>
      <c r="M278" s="3">
        <f t="shared" si="54"/>
        <v>2</v>
      </c>
      <c r="N278" s="3">
        <f t="shared" si="55"/>
        <v>0</v>
      </c>
      <c r="O278" s="3">
        <f t="shared" si="61"/>
        <v>364</v>
      </c>
      <c r="P278" s="51">
        <f t="shared" si="56"/>
        <v>109291</v>
      </c>
      <c r="Q278" s="51">
        <f t="shared" si="57"/>
        <v>51874.16808940599</v>
      </c>
      <c r="R278" s="51">
        <f t="shared" si="58"/>
        <v>44023.889627177545</v>
      </c>
      <c r="S278" s="51">
        <f t="shared" si="62"/>
        <v>95898.057716583542</v>
      </c>
      <c r="T278" s="13">
        <f t="shared" si="59"/>
        <v>89.508196721311478</v>
      </c>
      <c r="U278" s="58">
        <f t="shared" si="63"/>
        <v>26874.836065573771</v>
      </c>
      <c r="V278" s="58">
        <f t="shared" si="64"/>
        <v>26874.836065573771</v>
      </c>
      <c r="W278" s="13"/>
      <c r="X278" s="13"/>
      <c r="Y278" s="13"/>
      <c r="Z278" s="14">
        <f t="shared" si="60"/>
        <v>39.781420765027335</v>
      </c>
    </row>
    <row r="279" spans="1:26" ht="14.5" x14ac:dyDescent="0.35">
      <c r="A279">
        <v>2092</v>
      </c>
      <c r="B279" t="s">
        <v>386</v>
      </c>
      <c r="C279" t="s">
        <v>1385</v>
      </c>
      <c r="D279" t="s">
        <v>280</v>
      </c>
      <c r="E279" t="s">
        <v>276</v>
      </c>
      <c r="F279" t="s">
        <v>277</v>
      </c>
      <c r="G279" t="s">
        <v>40</v>
      </c>
      <c r="H279" s="6">
        <v>44409</v>
      </c>
      <c r="I279" s="2">
        <v>45657</v>
      </c>
      <c r="J279">
        <v>328.2</v>
      </c>
      <c r="K279" s="45">
        <f t="shared" si="52"/>
        <v>597.8343790849674</v>
      </c>
      <c r="L279" s="3">
        <f t="shared" si="53"/>
        <v>366</v>
      </c>
      <c r="M279" s="3">
        <f t="shared" si="54"/>
        <v>8</v>
      </c>
      <c r="N279" s="3">
        <f t="shared" si="55"/>
        <v>0</v>
      </c>
      <c r="O279" s="3">
        <f t="shared" si="61"/>
        <v>358</v>
      </c>
      <c r="P279" s="51">
        <f t="shared" si="56"/>
        <v>117495.59999999999</v>
      </c>
      <c r="Q279" s="51">
        <f t="shared" si="57"/>
        <v>51019.099384635563</v>
      </c>
      <c r="R279" s="51">
        <f t="shared" si="58"/>
        <v>47328.813224135578</v>
      </c>
      <c r="S279" s="51">
        <f t="shared" si="62"/>
        <v>98347.912608771148</v>
      </c>
      <c r="T279" s="13">
        <f t="shared" si="59"/>
        <v>88.032786885245898</v>
      </c>
      <c r="U279" s="58">
        <f t="shared" si="63"/>
        <v>28892.360655737702</v>
      </c>
      <c r="V279" s="58">
        <f t="shared" si="64"/>
        <v>28892.360655737702</v>
      </c>
      <c r="W279" s="13"/>
      <c r="X279" s="13"/>
      <c r="Y279" s="13"/>
      <c r="Z279" s="14">
        <f t="shared" si="60"/>
        <v>39.125683060109296</v>
      </c>
    </row>
    <row r="280" spans="1:26" ht="14.5" x14ac:dyDescent="0.35">
      <c r="A280">
        <v>2093</v>
      </c>
      <c r="B280" t="s">
        <v>387</v>
      </c>
      <c r="C280" t="s">
        <v>1385</v>
      </c>
      <c r="D280" t="s">
        <v>282</v>
      </c>
      <c r="E280" t="s">
        <v>276</v>
      </c>
      <c r="F280" t="s">
        <v>277</v>
      </c>
      <c r="G280" t="s">
        <v>40</v>
      </c>
      <c r="H280" s="6">
        <v>44718</v>
      </c>
      <c r="I280" s="2">
        <v>45657</v>
      </c>
      <c r="J280">
        <v>328.2</v>
      </c>
      <c r="K280" s="45">
        <f t="shared" si="52"/>
        <v>843.18300653594758</v>
      </c>
      <c r="L280" s="3">
        <f t="shared" si="53"/>
        <v>366</v>
      </c>
      <c r="M280" s="3">
        <f t="shared" si="54"/>
        <v>2</v>
      </c>
      <c r="N280" s="3">
        <f t="shared" si="55"/>
        <v>11</v>
      </c>
      <c r="O280" s="3">
        <f t="shared" si="61"/>
        <v>353</v>
      </c>
      <c r="P280" s="51">
        <f t="shared" si="56"/>
        <v>115854.59999999999</v>
      </c>
      <c r="Q280" s="51">
        <f t="shared" si="57"/>
        <v>50306.5421306602</v>
      </c>
      <c r="R280" s="51">
        <f t="shared" si="58"/>
        <v>46667.796279664406</v>
      </c>
      <c r="S280" s="51">
        <f t="shared" si="62"/>
        <v>96974.338410324606</v>
      </c>
      <c r="T280" s="13">
        <f t="shared" si="59"/>
        <v>86.803278688524586</v>
      </c>
      <c r="U280" s="58">
        <f t="shared" si="63"/>
        <v>28488.836065573767</v>
      </c>
      <c r="V280" s="58">
        <f t="shared" si="64"/>
        <v>28488.836065573767</v>
      </c>
      <c r="W280" s="13"/>
      <c r="X280" s="13"/>
      <c r="Y280" s="13"/>
      <c r="Z280" s="14">
        <f t="shared" si="60"/>
        <v>38.579234972677597</v>
      </c>
    </row>
    <row r="281" spans="1:26" ht="14.5" x14ac:dyDescent="0.35">
      <c r="A281">
        <v>2094</v>
      </c>
      <c r="B281" t="s">
        <v>389</v>
      </c>
      <c r="C281" t="s">
        <v>1385</v>
      </c>
      <c r="D281" t="s">
        <v>298</v>
      </c>
      <c r="E281" t="s">
        <v>276</v>
      </c>
      <c r="F281" t="s">
        <v>277</v>
      </c>
      <c r="G281" t="s">
        <v>40</v>
      </c>
      <c r="H281" s="6">
        <v>43832</v>
      </c>
      <c r="I281" s="2">
        <v>45657</v>
      </c>
      <c r="J281">
        <v>300.25</v>
      </c>
      <c r="K281" s="45">
        <f t="shared" si="52"/>
        <v>712.78999999999985</v>
      </c>
      <c r="L281" s="3">
        <f t="shared" si="53"/>
        <v>366</v>
      </c>
      <c r="M281" s="3">
        <f t="shared" si="54"/>
        <v>5</v>
      </c>
      <c r="N281" s="3">
        <f t="shared" si="55"/>
        <v>0</v>
      </c>
      <c r="O281" s="3">
        <f t="shared" si="61"/>
        <v>361</v>
      </c>
      <c r="P281" s="51">
        <f t="shared" si="56"/>
        <v>108390.25</v>
      </c>
      <c r="Q281" s="51">
        <f t="shared" si="57"/>
        <v>51446.633737020777</v>
      </c>
      <c r="R281" s="51">
        <f t="shared" si="58"/>
        <v>43661.055372008494</v>
      </c>
      <c r="S281" s="51">
        <f t="shared" si="62"/>
        <v>95107.689109029277</v>
      </c>
      <c r="T281" s="13">
        <f t="shared" si="59"/>
        <v>88.770491803278688</v>
      </c>
      <c r="U281" s="58">
        <f t="shared" si="63"/>
        <v>26653.340163934427</v>
      </c>
      <c r="V281" s="58">
        <f t="shared" si="64"/>
        <v>26653.340163934427</v>
      </c>
      <c r="W281" s="13"/>
      <c r="X281" s="13"/>
      <c r="Y281" s="13"/>
      <c r="Z281" s="14">
        <f t="shared" si="60"/>
        <v>39.453551912568301</v>
      </c>
    </row>
    <row r="282" spans="1:26" ht="14.5" x14ac:dyDescent="0.35">
      <c r="A282">
        <v>2096</v>
      </c>
      <c r="B282" t="s">
        <v>390</v>
      </c>
      <c r="C282" t="s">
        <v>1385</v>
      </c>
      <c r="D282" t="s">
        <v>391</v>
      </c>
      <c r="E282" t="s">
        <v>276</v>
      </c>
      <c r="F282" t="s">
        <v>277</v>
      </c>
      <c r="G282" t="s">
        <v>40</v>
      </c>
      <c r="H282" s="6">
        <v>43832</v>
      </c>
      <c r="I282" s="2">
        <v>45657</v>
      </c>
      <c r="J282">
        <v>328.2</v>
      </c>
      <c r="K282" s="45">
        <f t="shared" si="52"/>
        <v>763.02117647058822</v>
      </c>
      <c r="L282" s="3">
        <f t="shared" si="53"/>
        <v>366</v>
      </c>
      <c r="M282" s="3">
        <f t="shared" si="54"/>
        <v>6</v>
      </c>
      <c r="N282" s="3">
        <f t="shared" si="55"/>
        <v>0</v>
      </c>
      <c r="O282" s="3">
        <f t="shared" si="61"/>
        <v>360</v>
      </c>
      <c r="P282" s="51">
        <f t="shared" si="56"/>
        <v>118152</v>
      </c>
      <c r="Q282" s="51">
        <f t="shared" si="57"/>
        <v>51304.122286225705</v>
      </c>
      <c r="R282" s="51">
        <f t="shared" si="58"/>
        <v>47593.220001924048</v>
      </c>
      <c r="S282" s="51">
        <f t="shared" si="62"/>
        <v>98897.342288149754</v>
      </c>
      <c r="T282" s="13">
        <f t="shared" si="59"/>
        <v>88.52459016393442</v>
      </c>
      <c r="U282" s="58">
        <f t="shared" si="63"/>
        <v>29053.770491803276</v>
      </c>
      <c r="V282" s="58">
        <f t="shared" si="64"/>
        <v>29053.770491803276</v>
      </c>
      <c r="W282" s="13"/>
      <c r="X282" s="13"/>
      <c r="Y282" s="13"/>
      <c r="Z282" s="14">
        <f t="shared" si="60"/>
        <v>39.344262295081975</v>
      </c>
    </row>
    <row r="283" spans="1:26" ht="14.5" x14ac:dyDescent="0.35">
      <c r="A283">
        <v>2097</v>
      </c>
      <c r="B283" t="s">
        <v>392</v>
      </c>
      <c r="C283" t="s">
        <v>1385</v>
      </c>
      <c r="D283" t="s">
        <v>393</v>
      </c>
      <c r="E283" t="s">
        <v>276</v>
      </c>
      <c r="F283" t="s">
        <v>277</v>
      </c>
      <c r="G283" t="s">
        <v>40</v>
      </c>
      <c r="H283" s="6">
        <v>43832</v>
      </c>
      <c r="I283" s="2">
        <v>45657</v>
      </c>
      <c r="J283">
        <v>328.2</v>
      </c>
      <c r="K283" s="45">
        <f t="shared" si="52"/>
        <v>649.8208496732027</v>
      </c>
      <c r="L283" s="3">
        <f t="shared" si="53"/>
        <v>366</v>
      </c>
      <c r="M283" s="3">
        <f t="shared" si="54"/>
        <v>0</v>
      </c>
      <c r="N283" s="3">
        <f t="shared" si="55"/>
        <v>0</v>
      </c>
      <c r="O283" s="3">
        <f t="shared" si="61"/>
        <v>366</v>
      </c>
      <c r="P283" s="51">
        <f t="shared" si="56"/>
        <v>120121.2</v>
      </c>
      <c r="Q283" s="51">
        <f t="shared" si="57"/>
        <v>52159.190990996132</v>
      </c>
      <c r="R283" s="51">
        <f t="shared" si="58"/>
        <v>48386.440335289444</v>
      </c>
      <c r="S283" s="51">
        <f t="shared" si="62"/>
        <v>100545.63132628557</v>
      </c>
      <c r="T283" s="13">
        <f t="shared" si="59"/>
        <v>90</v>
      </c>
      <c r="U283" s="58">
        <f t="shared" si="63"/>
        <v>29538</v>
      </c>
      <c r="V283" s="58">
        <f t="shared" si="64"/>
        <v>29538</v>
      </c>
      <c r="W283" s="13"/>
      <c r="X283" s="13"/>
      <c r="Y283" s="13"/>
      <c r="Z283" s="14">
        <f t="shared" si="60"/>
        <v>40</v>
      </c>
    </row>
    <row r="284" spans="1:26" ht="14.5" x14ac:dyDescent="0.35">
      <c r="A284">
        <v>2098</v>
      </c>
      <c r="B284" t="s">
        <v>394</v>
      </c>
      <c r="C284" t="s">
        <v>1488</v>
      </c>
      <c r="D284" t="s">
        <v>292</v>
      </c>
      <c r="E284" t="s">
        <v>276</v>
      </c>
      <c r="F284" t="s">
        <v>277</v>
      </c>
      <c r="G284" t="s">
        <v>40</v>
      </c>
      <c r="H284" s="6">
        <v>43832</v>
      </c>
      <c r="I284" s="2">
        <v>45657</v>
      </c>
      <c r="J284">
        <v>417.1</v>
      </c>
      <c r="K284" s="45">
        <f t="shared" si="52"/>
        <v>417.1</v>
      </c>
      <c r="L284" s="3">
        <f t="shared" si="53"/>
        <v>366</v>
      </c>
      <c r="M284" s="3">
        <f t="shared" si="54"/>
        <v>8</v>
      </c>
      <c r="N284" s="3">
        <f t="shared" si="55"/>
        <v>0</v>
      </c>
      <c r="O284" s="3">
        <f t="shared" si="61"/>
        <v>358</v>
      </c>
      <c r="P284" s="51">
        <f t="shared" si="56"/>
        <v>149321.80000000002</v>
      </c>
      <c r="Q284" s="51">
        <f t="shared" si="57"/>
        <v>51019.099384635563</v>
      </c>
      <c r="R284" s="51">
        <f t="shared" si="58"/>
        <v>60148.836062726848</v>
      </c>
      <c r="S284" s="51">
        <f t="shared" si="62"/>
        <v>111167.93544736241</v>
      </c>
      <c r="T284" s="13">
        <f t="shared" si="59"/>
        <v>88.032786885245898</v>
      </c>
      <c r="U284" s="58">
        <f t="shared" si="63"/>
        <v>36718.475409836065</v>
      </c>
      <c r="V284" s="58">
        <f t="shared" si="64"/>
        <v>36718.475409836065</v>
      </c>
      <c r="W284" s="13"/>
      <c r="X284" s="13"/>
      <c r="Y284" s="13"/>
      <c r="Z284" s="14">
        <f t="shared" si="60"/>
        <v>39.125683060109296</v>
      </c>
    </row>
    <row r="285" spans="1:26" ht="14.5" x14ac:dyDescent="0.35">
      <c r="A285">
        <v>2099</v>
      </c>
      <c r="B285" t="s">
        <v>395</v>
      </c>
      <c r="C285" t="s">
        <v>1385</v>
      </c>
      <c r="D285" t="s">
        <v>275</v>
      </c>
      <c r="E285" t="s">
        <v>276</v>
      </c>
      <c r="F285" t="s">
        <v>277</v>
      </c>
      <c r="G285" t="s">
        <v>40</v>
      </c>
      <c r="H285" s="6">
        <v>44409</v>
      </c>
      <c r="I285" s="2">
        <v>45657</v>
      </c>
      <c r="J285">
        <v>300.25</v>
      </c>
      <c r="K285" s="45">
        <f t="shared" si="52"/>
        <v>916.62555555555548</v>
      </c>
      <c r="L285" s="3">
        <f t="shared" si="53"/>
        <v>366</v>
      </c>
      <c r="M285" s="3">
        <f t="shared" si="54"/>
        <v>3</v>
      </c>
      <c r="N285" s="3">
        <f t="shared" si="55"/>
        <v>0</v>
      </c>
      <c r="O285" s="3">
        <f t="shared" si="61"/>
        <v>363</v>
      </c>
      <c r="P285" s="51">
        <f t="shared" si="56"/>
        <v>108990.75</v>
      </c>
      <c r="Q285" s="51">
        <f t="shared" si="57"/>
        <v>51731.656638610919</v>
      </c>
      <c r="R285" s="51">
        <f t="shared" si="58"/>
        <v>43902.944875454523</v>
      </c>
      <c r="S285" s="51">
        <f t="shared" si="62"/>
        <v>95634.601514065434</v>
      </c>
      <c r="T285" s="13">
        <f t="shared" si="59"/>
        <v>89.26229508196721</v>
      </c>
      <c r="U285" s="58">
        <f t="shared" si="63"/>
        <v>26801.004098360656</v>
      </c>
      <c r="V285" s="58">
        <f t="shared" si="64"/>
        <v>26801.004098360656</v>
      </c>
      <c r="W285" s="13"/>
      <c r="X285" s="13"/>
      <c r="Y285" s="13"/>
      <c r="Z285" s="14">
        <f t="shared" si="60"/>
        <v>39.672131147540995</v>
      </c>
    </row>
    <row r="286" spans="1:26" ht="14.5" x14ac:dyDescent="0.35">
      <c r="A286">
        <v>2100</v>
      </c>
      <c r="B286" t="s">
        <v>396</v>
      </c>
      <c r="C286" t="s">
        <v>1488</v>
      </c>
      <c r="D286" t="s">
        <v>292</v>
      </c>
      <c r="E286" t="s">
        <v>276</v>
      </c>
      <c r="F286" t="s">
        <v>277</v>
      </c>
      <c r="G286" t="s">
        <v>40</v>
      </c>
      <c r="H286" s="6">
        <v>43832</v>
      </c>
      <c r="I286" s="2">
        <v>45657</v>
      </c>
      <c r="J286">
        <v>434.62</v>
      </c>
      <c r="K286" s="45">
        <f t="shared" si="52"/>
        <v>434.62</v>
      </c>
      <c r="L286" s="3">
        <f t="shared" si="53"/>
        <v>366</v>
      </c>
      <c r="M286" s="3">
        <f t="shared" si="54"/>
        <v>1</v>
      </c>
      <c r="N286" s="3">
        <f t="shared" si="55"/>
        <v>0</v>
      </c>
      <c r="O286" s="3">
        <f t="shared" si="61"/>
        <v>365</v>
      </c>
      <c r="P286" s="51">
        <f t="shared" si="56"/>
        <v>158636.29999999999</v>
      </c>
      <c r="Q286" s="51">
        <f t="shared" si="57"/>
        <v>52016.679540201061</v>
      </c>
      <c r="R286" s="51">
        <f t="shared" si="58"/>
        <v>63900.842357228168</v>
      </c>
      <c r="S286" s="51">
        <f t="shared" si="62"/>
        <v>115917.52189742922</v>
      </c>
      <c r="T286" s="13">
        <f t="shared" si="59"/>
        <v>89.754098360655732</v>
      </c>
      <c r="U286" s="58">
        <f t="shared" si="63"/>
        <v>39008.926229508194</v>
      </c>
      <c r="V286" s="58">
        <f t="shared" si="64"/>
        <v>39008.926229508194</v>
      </c>
      <c r="W286" s="13"/>
      <c r="X286" s="13"/>
      <c r="Y286" s="13"/>
      <c r="Z286" s="14">
        <f t="shared" si="60"/>
        <v>39.89071038251366</v>
      </c>
    </row>
    <row r="287" spans="1:26" ht="14.5" x14ac:dyDescent="0.35">
      <c r="A287">
        <v>2101</v>
      </c>
      <c r="B287" t="s">
        <v>397</v>
      </c>
      <c r="C287" t="s">
        <v>1385</v>
      </c>
      <c r="D287" t="s">
        <v>312</v>
      </c>
      <c r="E287" t="s">
        <v>276</v>
      </c>
      <c r="F287" t="s">
        <v>277</v>
      </c>
      <c r="G287" t="s">
        <v>40</v>
      </c>
      <c r="H287" s="6">
        <v>43832</v>
      </c>
      <c r="I287" s="2">
        <v>45657</v>
      </c>
      <c r="J287">
        <v>300.25</v>
      </c>
      <c r="K287" s="45">
        <f t="shared" si="52"/>
        <v>759.11339869281051</v>
      </c>
      <c r="L287" s="3">
        <f t="shared" si="53"/>
        <v>366</v>
      </c>
      <c r="M287" s="3">
        <f t="shared" si="54"/>
        <v>0</v>
      </c>
      <c r="N287" s="3">
        <f t="shared" si="55"/>
        <v>0</v>
      </c>
      <c r="O287" s="3">
        <f t="shared" si="61"/>
        <v>366</v>
      </c>
      <c r="P287" s="51">
        <f t="shared" si="56"/>
        <v>109891.5</v>
      </c>
      <c r="Q287" s="51">
        <f t="shared" si="57"/>
        <v>52159.190990996132</v>
      </c>
      <c r="R287" s="51">
        <f t="shared" si="58"/>
        <v>44265.779130623574</v>
      </c>
      <c r="S287" s="51">
        <f t="shared" si="62"/>
        <v>96424.970121619699</v>
      </c>
      <c r="T287" s="13">
        <f t="shared" si="59"/>
        <v>90</v>
      </c>
      <c r="U287" s="58">
        <f t="shared" si="63"/>
        <v>27022.5</v>
      </c>
      <c r="V287" s="58">
        <f t="shared" si="64"/>
        <v>27022.5</v>
      </c>
      <c r="W287" s="13"/>
      <c r="X287" s="13"/>
      <c r="Y287" s="13"/>
      <c r="Z287" s="14">
        <f t="shared" si="60"/>
        <v>40</v>
      </c>
    </row>
    <row r="288" spans="1:26" ht="14.5" x14ac:dyDescent="0.35">
      <c r="A288">
        <v>2102</v>
      </c>
      <c r="B288" t="s">
        <v>398</v>
      </c>
      <c r="C288" t="s">
        <v>1385</v>
      </c>
      <c r="D288" t="s">
        <v>286</v>
      </c>
      <c r="E288" t="s">
        <v>276</v>
      </c>
      <c r="F288" t="s">
        <v>1504</v>
      </c>
      <c r="G288" t="s">
        <v>1529</v>
      </c>
      <c r="H288" s="6">
        <v>43832</v>
      </c>
      <c r="I288" s="2">
        <v>45657</v>
      </c>
      <c r="J288">
        <v>455.8</v>
      </c>
      <c r="K288" s="45">
        <f t="shared" si="52"/>
        <v>739</v>
      </c>
      <c r="L288" s="3">
        <f t="shared" si="53"/>
        <v>366</v>
      </c>
      <c r="M288" s="3">
        <f t="shared" si="54"/>
        <v>15</v>
      </c>
      <c r="N288" s="3">
        <f t="shared" si="55"/>
        <v>118</v>
      </c>
      <c r="O288" s="3">
        <f t="shared" si="61"/>
        <v>233</v>
      </c>
      <c r="P288" s="51">
        <f t="shared" si="56"/>
        <v>106201.40000000001</v>
      </c>
      <c r="Q288" s="51">
        <f t="shared" si="57"/>
        <v>33205.168035251634</v>
      </c>
      <c r="R288" s="51">
        <f t="shared" si="58"/>
        <v>42779.35705457662</v>
      </c>
      <c r="S288" s="51">
        <f t="shared" si="62"/>
        <v>75984.525089828254</v>
      </c>
      <c r="T288" s="13">
        <f t="shared" si="59"/>
        <v>57.295081967213115</v>
      </c>
      <c r="U288" s="58">
        <f t="shared" si="63"/>
        <v>26115.098360655738</v>
      </c>
      <c r="V288" s="58">
        <f t="shared" si="64"/>
        <v>26115.098360655738</v>
      </c>
      <c r="W288" s="13"/>
      <c r="X288" s="13"/>
      <c r="Y288" s="13"/>
      <c r="Z288" s="14">
        <f t="shared" si="60"/>
        <v>25.464480874316941</v>
      </c>
    </row>
    <row r="289" spans="1:26" ht="14.5" x14ac:dyDescent="0.35">
      <c r="A289">
        <v>2103</v>
      </c>
      <c r="B289" t="s">
        <v>399</v>
      </c>
      <c r="C289" t="s">
        <v>1385</v>
      </c>
      <c r="D289" t="s">
        <v>336</v>
      </c>
      <c r="E289" t="s">
        <v>276</v>
      </c>
      <c r="F289" t="s">
        <v>1500</v>
      </c>
      <c r="G289" t="s">
        <v>40</v>
      </c>
      <c r="H289" s="6">
        <v>43832</v>
      </c>
      <c r="I289" s="2">
        <v>45657</v>
      </c>
      <c r="J289">
        <v>286.27</v>
      </c>
      <c r="K289" s="45">
        <f t="shared" si="52"/>
        <v>679.55882352941182</v>
      </c>
      <c r="L289" s="3">
        <f t="shared" si="53"/>
        <v>366</v>
      </c>
      <c r="M289" s="3">
        <f t="shared" si="54"/>
        <v>11</v>
      </c>
      <c r="N289" s="3">
        <f t="shared" si="55"/>
        <v>0</v>
      </c>
      <c r="O289" s="3">
        <f t="shared" si="61"/>
        <v>355</v>
      </c>
      <c r="P289" s="51">
        <f t="shared" si="56"/>
        <v>101625.84999999999</v>
      </c>
      <c r="Q289" s="51">
        <f t="shared" si="57"/>
        <v>50591.565032250342</v>
      </c>
      <c r="R289" s="51">
        <f t="shared" si="58"/>
        <v>40936.26376982643</v>
      </c>
      <c r="S289" s="51">
        <f t="shared" si="62"/>
        <v>91527.82880207678</v>
      </c>
      <c r="T289" s="13">
        <f t="shared" si="59"/>
        <v>87.295081967213108</v>
      </c>
      <c r="U289" s="58">
        <f t="shared" si="63"/>
        <v>24989.963114754093</v>
      </c>
      <c r="V289" s="58">
        <f t="shared" si="64"/>
        <v>24989.963114754093</v>
      </c>
      <c r="W289" s="13"/>
      <c r="X289" s="13"/>
      <c r="Y289" s="13"/>
      <c r="Z289" s="14">
        <f t="shared" si="60"/>
        <v>38.797814207650276</v>
      </c>
    </row>
    <row r="290" spans="1:26" ht="14.5" x14ac:dyDescent="0.35">
      <c r="A290">
        <v>2104</v>
      </c>
      <c r="B290" t="s">
        <v>400</v>
      </c>
      <c r="C290" t="s">
        <v>1385</v>
      </c>
      <c r="D290" t="s">
        <v>382</v>
      </c>
      <c r="E290" t="s">
        <v>276</v>
      </c>
      <c r="F290" t="s">
        <v>277</v>
      </c>
      <c r="G290" t="s">
        <v>40</v>
      </c>
      <c r="H290" s="6">
        <v>43832</v>
      </c>
      <c r="I290" s="2">
        <v>45657</v>
      </c>
      <c r="J290">
        <v>300.25</v>
      </c>
      <c r="K290" s="45">
        <f t="shared" si="52"/>
        <v>749.7229411764705</v>
      </c>
      <c r="L290" s="3">
        <f t="shared" si="53"/>
        <v>366</v>
      </c>
      <c r="M290" s="3">
        <f t="shared" si="54"/>
        <v>0</v>
      </c>
      <c r="N290" s="3">
        <f t="shared" si="55"/>
        <v>0</v>
      </c>
      <c r="O290" s="3">
        <f t="shared" si="61"/>
        <v>366</v>
      </c>
      <c r="P290" s="51">
        <f t="shared" si="56"/>
        <v>109891.5</v>
      </c>
      <c r="Q290" s="51">
        <f t="shared" si="57"/>
        <v>52159.190990996132</v>
      </c>
      <c r="R290" s="51">
        <f t="shared" si="58"/>
        <v>44265.779130623574</v>
      </c>
      <c r="S290" s="51">
        <f t="shared" si="62"/>
        <v>96424.970121619699</v>
      </c>
      <c r="T290" s="13">
        <f t="shared" si="59"/>
        <v>90</v>
      </c>
      <c r="U290" s="58">
        <f t="shared" si="63"/>
        <v>27022.5</v>
      </c>
      <c r="V290" s="58">
        <f t="shared" si="64"/>
        <v>27022.5</v>
      </c>
      <c r="W290" s="13"/>
      <c r="X290" s="13"/>
      <c r="Y290" s="13"/>
      <c r="Z290" s="14">
        <f t="shared" si="60"/>
        <v>40</v>
      </c>
    </row>
    <row r="291" spans="1:26" ht="14.5" x14ac:dyDescent="0.35">
      <c r="A291">
        <v>2106</v>
      </c>
      <c r="B291" t="s">
        <v>401</v>
      </c>
      <c r="C291" t="s">
        <v>1385</v>
      </c>
      <c r="D291" t="s">
        <v>316</v>
      </c>
      <c r="E291" t="s">
        <v>276</v>
      </c>
      <c r="F291" t="s">
        <v>277</v>
      </c>
      <c r="G291" t="s">
        <v>40</v>
      </c>
      <c r="H291" s="6">
        <v>43832</v>
      </c>
      <c r="I291" s="2">
        <v>45657</v>
      </c>
      <c r="J291">
        <v>362.6</v>
      </c>
      <c r="K291" s="45">
        <f t="shared" si="52"/>
        <v>656.74823529411776</v>
      </c>
      <c r="L291" s="3">
        <f t="shared" si="53"/>
        <v>366</v>
      </c>
      <c r="M291" s="3">
        <f t="shared" si="54"/>
        <v>36</v>
      </c>
      <c r="N291" s="3">
        <f t="shared" si="55"/>
        <v>0</v>
      </c>
      <c r="O291" s="3">
        <f t="shared" si="61"/>
        <v>330</v>
      </c>
      <c r="P291" s="51">
        <f t="shared" si="56"/>
        <v>119658.00000000001</v>
      </c>
      <c r="Q291" s="51">
        <f t="shared" si="57"/>
        <v>47028.778762373564</v>
      </c>
      <c r="R291" s="51">
        <f t="shared" si="58"/>
        <v>48199.857124637994</v>
      </c>
      <c r="S291" s="51">
        <f t="shared" si="62"/>
        <v>95228.635887011566</v>
      </c>
      <c r="T291" s="13">
        <f t="shared" si="59"/>
        <v>81.147540983606561</v>
      </c>
      <c r="U291" s="58">
        <f t="shared" si="63"/>
        <v>29424.098360655742</v>
      </c>
      <c r="V291" s="58">
        <f t="shared" si="64"/>
        <v>29424.098360655742</v>
      </c>
      <c r="W291" s="13"/>
      <c r="X291" s="13"/>
      <c r="Y291" s="13"/>
      <c r="Z291" s="14">
        <f t="shared" si="60"/>
        <v>36.065573770491795</v>
      </c>
    </row>
    <row r="292" spans="1:26" ht="14.5" x14ac:dyDescent="0.35">
      <c r="A292">
        <v>2107</v>
      </c>
      <c r="B292" t="s">
        <v>402</v>
      </c>
      <c r="C292" t="s">
        <v>1385</v>
      </c>
      <c r="D292" t="s">
        <v>296</v>
      </c>
      <c r="E292" t="s">
        <v>276</v>
      </c>
      <c r="F292" t="s">
        <v>277</v>
      </c>
      <c r="G292" t="s">
        <v>40</v>
      </c>
      <c r="H292" s="6">
        <v>43832</v>
      </c>
      <c r="I292" s="2">
        <v>45657</v>
      </c>
      <c r="J292">
        <v>434.62</v>
      </c>
      <c r="K292" s="45">
        <f t="shared" si="52"/>
        <v>1267.8624836601309</v>
      </c>
      <c r="L292" s="3">
        <f t="shared" si="53"/>
        <v>366</v>
      </c>
      <c r="M292" s="3">
        <f t="shared" si="54"/>
        <v>3</v>
      </c>
      <c r="N292" s="3">
        <f t="shared" si="55"/>
        <v>0</v>
      </c>
      <c r="O292" s="3">
        <f t="shared" si="61"/>
        <v>363</v>
      </c>
      <c r="P292" s="51">
        <f t="shared" si="56"/>
        <v>157767.06</v>
      </c>
      <c r="Q292" s="51">
        <f t="shared" si="57"/>
        <v>51731.656638610919</v>
      </c>
      <c r="R292" s="51">
        <f t="shared" si="58"/>
        <v>63550.700755270758</v>
      </c>
      <c r="S292" s="51">
        <f t="shared" si="62"/>
        <v>115282.35739388168</v>
      </c>
      <c r="T292" s="13">
        <f t="shared" si="59"/>
        <v>89.26229508196721</v>
      </c>
      <c r="U292" s="58">
        <f t="shared" si="63"/>
        <v>38795.178688524589</v>
      </c>
      <c r="V292" s="58">
        <f t="shared" si="64"/>
        <v>38795.178688524589</v>
      </c>
      <c r="W292" s="13"/>
      <c r="X292" s="13"/>
      <c r="Y292" s="13"/>
      <c r="Z292" s="14">
        <f t="shared" si="60"/>
        <v>39.672131147540995</v>
      </c>
    </row>
    <row r="293" spans="1:26" ht="14.5" x14ac:dyDescent="0.35">
      <c r="A293">
        <v>2108</v>
      </c>
      <c r="B293" t="s">
        <v>403</v>
      </c>
      <c r="C293" t="s">
        <v>1385</v>
      </c>
      <c r="D293" t="s">
        <v>393</v>
      </c>
      <c r="E293" t="s">
        <v>276</v>
      </c>
      <c r="F293" t="s">
        <v>277</v>
      </c>
      <c r="G293" t="s">
        <v>40</v>
      </c>
      <c r="H293" s="6">
        <v>43832</v>
      </c>
      <c r="I293" s="2">
        <v>45657</v>
      </c>
      <c r="J293">
        <v>328.2</v>
      </c>
      <c r="K293" s="45">
        <f t="shared" si="52"/>
        <v>641.27777777777783</v>
      </c>
      <c r="L293" s="3">
        <f t="shared" si="53"/>
        <v>366</v>
      </c>
      <c r="M293" s="3">
        <f t="shared" si="54"/>
        <v>12</v>
      </c>
      <c r="N293" s="3">
        <f t="shared" si="55"/>
        <v>0</v>
      </c>
      <c r="O293" s="3">
        <f t="shared" si="61"/>
        <v>354</v>
      </c>
      <c r="P293" s="51">
        <f t="shared" si="56"/>
        <v>116182.8</v>
      </c>
      <c r="Q293" s="51">
        <f t="shared" si="57"/>
        <v>50449.053581455271</v>
      </c>
      <c r="R293" s="51">
        <f t="shared" si="58"/>
        <v>46799.999668558645</v>
      </c>
      <c r="S293" s="51">
        <f t="shared" si="62"/>
        <v>97249.053250013909</v>
      </c>
      <c r="T293" s="13">
        <f t="shared" si="59"/>
        <v>87.049180327868854</v>
      </c>
      <c r="U293" s="58">
        <f t="shared" si="63"/>
        <v>28569.540983606556</v>
      </c>
      <c r="V293" s="58">
        <f t="shared" si="64"/>
        <v>28569.540983606556</v>
      </c>
      <c r="W293" s="13"/>
      <c r="X293" s="13"/>
      <c r="Y293" s="13"/>
      <c r="Z293" s="14">
        <f t="shared" si="60"/>
        <v>38.688524590163937</v>
      </c>
    </row>
    <row r="294" spans="1:26" ht="14.5" x14ac:dyDescent="0.35">
      <c r="A294">
        <v>2109</v>
      </c>
      <c r="B294" t="s">
        <v>404</v>
      </c>
      <c r="C294" t="s">
        <v>1385</v>
      </c>
      <c r="D294" t="s">
        <v>296</v>
      </c>
      <c r="E294" t="s">
        <v>276</v>
      </c>
      <c r="F294" t="s">
        <v>277</v>
      </c>
      <c r="G294" t="s">
        <v>40</v>
      </c>
      <c r="H294" s="6">
        <v>43832</v>
      </c>
      <c r="I294" s="2">
        <v>45657</v>
      </c>
      <c r="J294">
        <v>434.62</v>
      </c>
      <c r="K294" s="45">
        <f t="shared" si="52"/>
        <v>1036.6651633986928</v>
      </c>
      <c r="L294" s="3">
        <f t="shared" si="53"/>
        <v>366</v>
      </c>
      <c r="M294" s="3">
        <f t="shared" si="54"/>
        <v>1</v>
      </c>
      <c r="N294" s="3">
        <f t="shared" si="55"/>
        <v>0</v>
      </c>
      <c r="O294" s="3">
        <f t="shared" si="61"/>
        <v>365</v>
      </c>
      <c r="P294" s="51">
        <f t="shared" si="56"/>
        <v>158636.29999999999</v>
      </c>
      <c r="Q294" s="51">
        <f t="shared" si="57"/>
        <v>52016.679540201061</v>
      </c>
      <c r="R294" s="51">
        <f t="shared" si="58"/>
        <v>63900.842357228168</v>
      </c>
      <c r="S294" s="51">
        <f t="shared" si="62"/>
        <v>115917.52189742922</v>
      </c>
      <c r="T294" s="13">
        <f t="shared" si="59"/>
        <v>89.754098360655732</v>
      </c>
      <c r="U294" s="58">
        <f t="shared" si="63"/>
        <v>39008.926229508194</v>
      </c>
      <c r="V294" s="58">
        <f t="shared" si="64"/>
        <v>39008.926229508194</v>
      </c>
      <c r="W294" s="13"/>
      <c r="X294" s="13"/>
      <c r="Y294" s="13"/>
      <c r="Z294" s="14">
        <f t="shared" si="60"/>
        <v>39.89071038251366</v>
      </c>
    </row>
    <row r="295" spans="1:26" ht="14.5" x14ac:dyDescent="0.35">
      <c r="A295">
        <v>2110</v>
      </c>
      <c r="B295" t="s">
        <v>405</v>
      </c>
      <c r="C295" t="s">
        <v>1385</v>
      </c>
      <c r="D295" t="s">
        <v>360</v>
      </c>
      <c r="E295" t="s">
        <v>276</v>
      </c>
      <c r="F295" t="s">
        <v>1500</v>
      </c>
      <c r="G295" t="s">
        <v>40</v>
      </c>
      <c r="H295" s="6">
        <v>43832</v>
      </c>
      <c r="I295" s="2">
        <v>45657</v>
      </c>
      <c r="J295">
        <v>300.25</v>
      </c>
      <c r="K295" s="45">
        <f t="shared" si="52"/>
        <v>996.16647058823526</v>
      </c>
      <c r="L295" s="3">
        <f t="shared" si="53"/>
        <v>366</v>
      </c>
      <c r="M295" s="3">
        <f t="shared" si="54"/>
        <v>0</v>
      </c>
      <c r="N295" s="3">
        <f t="shared" si="55"/>
        <v>0</v>
      </c>
      <c r="O295" s="3">
        <f t="shared" si="61"/>
        <v>366</v>
      </c>
      <c r="P295" s="51">
        <f t="shared" si="56"/>
        <v>109891.5</v>
      </c>
      <c r="Q295" s="51">
        <f t="shared" si="57"/>
        <v>52159.190990996132</v>
      </c>
      <c r="R295" s="51">
        <f t="shared" si="58"/>
        <v>44265.779130623574</v>
      </c>
      <c r="S295" s="51">
        <f t="shared" si="62"/>
        <v>96424.970121619699</v>
      </c>
      <c r="T295" s="13">
        <f t="shared" si="59"/>
        <v>90</v>
      </c>
      <c r="U295" s="58">
        <f t="shared" si="63"/>
        <v>27022.5</v>
      </c>
      <c r="V295" s="58">
        <f t="shared" si="64"/>
        <v>27022.5</v>
      </c>
      <c r="W295" s="13"/>
      <c r="X295" s="13"/>
      <c r="Y295" s="13"/>
      <c r="Z295" s="14">
        <f t="shared" si="60"/>
        <v>40</v>
      </c>
    </row>
    <row r="296" spans="1:26" ht="14.5" x14ac:dyDescent="0.35">
      <c r="A296">
        <v>2111</v>
      </c>
      <c r="B296" t="s">
        <v>406</v>
      </c>
      <c r="C296" t="s">
        <v>1385</v>
      </c>
      <c r="D296" t="s">
        <v>316</v>
      </c>
      <c r="E296" t="s">
        <v>276</v>
      </c>
      <c r="F296" t="s">
        <v>277</v>
      </c>
      <c r="G296" t="s">
        <v>40</v>
      </c>
      <c r="H296" s="6">
        <v>43832</v>
      </c>
      <c r="I296" s="2">
        <v>45657</v>
      </c>
      <c r="J296">
        <v>362.6</v>
      </c>
      <c r="K296" s="45">
        <f t="shared" si="52"/>
        <v>837.03777777777782</v>
      </c>
      <c r="L296" s="3">
        <f t="shared" si="53"/>
        <v>366</v>
      </c>
      <c r="M296" s="3">
        <f t="shared" si="54"/>
        <v>1</v>
      </c>
      <c r="N296" s="3">
        <f t="shared" si="55"/>
        <v>0</v>
      </c>
      <c r="O296" s="3">
        <f t="shared" si="61"/>
        <v>365</v>
      </c>
      <c r="P296" s="51">
        <f t="shared" si="56"/>
        <v>132349</v>
      </c>
      <c r="Q296" s="51">
        <f t="shared" si="57"/>
        <v>52016.679540201061</v>
      </c>
      <c r="R296" s="51">
        <f t="shared" si="58"/>
        <v>53311.963183311716</v>
      </c>
      <c r="S296" s="51">
        <f t="shared" si="62"/>
        <v>105328.64272351278</v>
      </c>
      <c r="T296" s="13">
        <f t="shared" si="59"/>
        <v>89.754098360655732</v>
      </c>
      <c r="U296" s="58">
        <f t="shared" si="63"/>
        <v>32544.836065573771</v>
      </c>
      <c r="V296" s="58">
        <f t="shared" si="64"/>
        <v>32544.836065573771</v>
      </c>
      <c r="W296" s="13"/>
      <c r="X296" s="13"/>
      <c r="Y296" s="13"/>
      <c r="Z296" s="14">
        <f t="shared" si="60"/>
        <v>39.89071038251366</v>
      </c>
    </row>
    <row r="297" spans="1:26" ht="14.5" x14ac:dyDescent="0.35">
      <c r="A297">
        <v>2112</v>
      </c>
      <c r="B297" t="s">
        <v>407</v>
      </c>
      <c r="C297" t="s">
        <v>1385</v>
      </c>
      <c r="D297" t="s">
        <v>408</v>
      </c>
      <c r="E297" t="s">
        <v>276</v>
      </c>
      <c r="F297" t="s">
        <v>277</v>
      </c>
      <c r="G297" t="s">
        <v>40</v>
      </c>
      <c r="H297" s="6">
        <v>43832</v>
      </c>
      <c r="I297" s="2">
        <v>45657</v>
      </c>
      <c r="J297">
        <v>362.6</v>
      </c>
      <c r="K297" s="45">
        <f t="shared" si="52"/>
        <v>746.69986928104584</v>
      </c>
      <c r="L297" s="3">
        <f t="shared" si="53"/>
        <v>366</v>
      </c>
      <c r="M297" s="3">
        <f t="shared" si="54"/>
        <v>0</v>
      </c>
      <c r="N297" s="3">
        <f t="shared" si="55"/>
        <v>0</v>
      </c>
      <c r="O297" s="3">
        <f t="shared" si="61"/>
        <v>366</v>
      </c>
      <c r="P297" s="51">
        <f t="shared" si="56"/>
        <v>132711.6</v>
      </c>
      <c r="Q297" s="51">
        <f t="shared" si="57"/>
        <v>52159.190990996132</v>
      </c>
      <c r="R297" s="51">
        <f t="shared" si="58"/>
        <v>53458.023356416677</v>
      </c>
      <c r="S297" s="51">
        <f t="shared" si="62"/>
        <v>105617.21434741281</v>
      </c>
      <c r="T297" s="13">
        <f t="shared" si="59"/>
        <v>90</v>
      </c>
      <c r="U297" s="58">
        <f t="shared" si="63"/>
        <v>32634.000000000004</v>
      </c>
      <c r="V297" s="58">
        <f t="shared" si="64"/>
        <v>32634.000000000004</v>
      </c>
      <c r="W297" s="13"/>
      <c r="X297" s="13"/>
      <c r="Y297" s="13"/>
      <c r="Z297" s="14">
        <f t="shared" si="60"/>
        <v>40</v>
      </c>
    </row>
    <row r="298" spans="1:26" ht="14.5" x14ac:dyDescent="0.35">
      <c r="A298">
        <v>2114</v>
      </c>
      <c r="B298" t="s">
        <v>409</v>
      </c>
      <c r="C298" t="s">
        <v>1385</v>
      </c>
      <c r="D298" t="s">
        <v>294</v>
      </c>
      <c r="E298" t="s">
        <v>276</v>
      </c>
      <c r="F298" t="s">
        <v>277</v>
      </c>
      <c r="G298" t="s">
        <v>40</v>
      </c>
      <c r="H298" s="6">
        <v>43832</v>
      </c>
      <c r="I298" s="2">
        <v>45657</v>
      </c>
      <c r="J298">
        <v>362.6</v>
      </c>
      <c r="K298" s="45">
        <f t="shared" si="52"/>
        <v>824.27019607843147</v>
      </c>
      <c r="L298" s="3">
        <f t="shared" si="53"/>
        <v>366</v>
      </c>
      <c r="M298" s="3">
        <f t="shared" si="54"/>
        <v>1</v>
      </c>
      <c r="N298" s="3">
        <f t="shared" si="55"/>
        <v>0</v>
      </c>
      <c r="O298" s="3">
        <f t="shared" si="61"/>
        <v>365</v>
      </c>
      <c r="P298" s="51">
        <f t="shared" si="56"/>
        <v>132349</v>
      </c>
      <c r="Q298" s="51">
        <f t="shared" si="57"/>
        <v>52016.679540201061</v>
      </c>
      <c r="R298" s="51">
        <f t="shared" si="58"/>
        <v>53311.963183311716</v>
      </c>
      <c r="S298" s="51">
        <f t="shared" si="62"/>
        <v>105328.64272351278</v>
      </c>
      <c r="T298" s="13">
        <f t="shared" si="59"/>
        <v>89.754098360655732</v>
      </c>
      <c r="U298" s="58">
        <f t="shared" si="63"/>
        <v>32544.836065573771</v>
      </c>
      <c r="V298" s="58">
        <f t="shared" si="64"/>
        <v>32544.836065573771</v>
      </c>
      <c r="W298" s="13"/>
      <c r="X298" s="13"/>
      <c r="Y298" s="13"/>
      <c r="Z298" s="14">
        <f t="shared" si="60"/>
        <v>39.89071038251366</v>
      </c>
    </row>
    <row r="299" spans="1:26" ht="14.5" x14ac:dyDescent="0.35">
      <c r="A299">
        <v>2115</v>
      </c>
      <c r="B299" t="s">
        <v>410</v>
      </c>
      <c r="C299" t="s">
        <v>1385</v>
      </c>
      <c r="D299" t="s">
        <v>298</v>
      </c>
      <c r="E299" t="s">
        <v>276</v>
      </c>
      <c r="F299" t="s">
        <v>277</v>
      </c>
      <c r="G299" t="s">
        <v>40</v>
      </c>
      <c r="H299" s="6">
        <v>43832</v>
      </c>
      <c r="I299" s="2">
        <v>45657</v>
      </c>
      <c r="J299">
        <v>300.25</v>
      </c>
      <c r="K299" s="45">
        <f t="shared" si="52"/>
        <v>738.16653594771242</v>
      </c>
      <c r="L299" s="3">
        <f t="shared" si="53"/>
        <v>366</v>
      </c>
      <c r="M299" s="3">
        <f t="shared" si="54"/>
        <v>10</v>
      </c>
      <c r="N299" s="3">
        <f t="shared" si="55"/>
        <v>0</v>
      </c>
      <c r="O299" s="3">
        <f t="shared" si="61"/>
        <v>356</v>
      </c>
      <c r="P299" s="51">
        <f t="shared" si="56"/>
        <v>106889</v>
      </c>
      <c r="Q299" s="51">
        <f t="shared" si="57"/>
        <v>50734.076483045421</v>
      </c>
      <c r="R299" s="51">
        <f t="shared" si="58"/>
        <v>43056.33161339342</v>
      </c>
      <c r="S299" s="51">
        <f t="shared" si="62"/>
        <v>93790.408096438841</v>
      </c>
      <c r="T299" s="13">
        <f t="shared" si="59"/>
        <v>87.540983606557376</v>
      </c>
      <c r="U299" s="58">
        <f t="shared" si="63"/>
        <v>26284.180327868853</v>
      </c>
      <c r="V299" s="58">
        <f t="shared" si="64"/>
        <v>26284.180327868853</v>
      </c>
      <c r="W299" s="13"/>
      <c r="X299" s="13"/>
      <c r="Y299" s="13"/>
      <c r="Z299" s="14">
        <f t="shared" si="60"/>
        <v>38.907103825136616</v>
      </c>
    </row>
    <row r="300" spans="1:26" ht="14.5" x14ac:dyDescent="0.35">
      <c r="A300">
        <v>2116</v>
      </c>
      <c r="B300" t="s">
        <v>412</v>
      </c>
      <c r="C300" t="s">
        <v>1385</v>
      </c>
      <c r="D300" t="s">
        <v>282</v>
      </c>
      <c r="E300" t="s">
        <v>276</v>
      </c>
      <c r="F300" t="s">
        <v>277</v>
      </c>
      <c r="G300" t="s">
        <v>40</v>
      </c>
      <c r="H300" s="6">
        <v>43832</v>
      </c>
      <c r="I300" s="2">
        <v>45657</v>
      </c>
      <c r="J300">
        <v>328.2</v>
      </c>
      <c r="K300" s="45">
        <f t="shared" si="52"/>
        <v>707.68633986928114</v>
      </c>
      <c r="L300" s="3">
        <f t="shared" si="53"/>
        <v>366</v>
      </c>
      <c r="M300" s="3">
        <f t="shared" si="54"/>
        <v>3</v>
      </c>
      <c r="N300" s="3">
        <f t="shared" si="55"/>
        <v>0</v>
      </c>
      <c r="O300" s="3">
        <f t="shared" si="61"/>
        <v>363</v>
      </c>
      <c r="P300" s="51">
        <f t="shared" si="56"/>
        <v>119136.59999999999</v>
      </c>
      <c r="Q300" s="51">
        <f t="shared" si="57"/>
        <v>51731.656638610919</v>
      </c>
      <c r="R300" s="51">
        <f t="shared" si="58"/>
        <v>47989.830168606743</v>
      </c>
      <c r="S300" s="51">
        <f t="shared" si="62"/>
        <v>99721.486807217661</v>
      </c>
      <c r="T300" s="13">
        <f t="shared" si="59"/>
        <v>89.26229508196721</v>
      </c>
      <c r="U300" s="58">
        <f t="shared" si="63"/>
        <v>29295.885245901638</v>
      </c>
      <c r="V300" s="58">
        <f t="shared" si="64"/>
        <v>29295.885245901638</v>
      </c>
      <c r="W300" s="13"/>
      <c r="X300" s="13"/>
      <c r="Y300" s="13"/>
      <c r="Z300" s="14">
        <f t="shared" si="60"/>
        <v>39.672131147540995</v>
      </c>
    </row>
    <row r="301" spans="1:26" ht="14.5" x14ac:dyDescent="0.35">
      <c r="A301">
        <v>2118</v>
      </c>
      <c r="B301" t="s">
        <v>413</v>
      </c>
      <c r="C301" t="s">
        <v>1385</v>
      </c>
      <c r="D301" t="s">
        <v>289</v>
      </c>
      <c r="E301" t="s">
        <v>276</v>
      </c>
      <c r="F301" t="s">
        <v>277</v>
      </c>
      <c r="G301" t="s">
        <v>40</v>
      </c>
      <c r="H301" s="6">
        <v>43832</v>
      </c>
      <c r="I301" s="2">
        <v>45657</v>
      </c>
      <c r="J301">
        <v>362.6</v>
      </c>
      <c r="K301" s="45">
        <f t="shared" si="52"/>
        <v>693.06653594771251</v>
      </c>
      <c r="L301" s="3">
        <f t="shared" si="53"/>
        <v>366</v>
      </c>
      <c r="M301" s="3">
        <f t="shared" si="54"/>
        <v>11</v>
      </c>
      <c r="N301" s="3">
        <f t="shared" si="55"/>
        <v>18</v>
      </c>
      <c r="O301" s="3">
        <f t="shared" si="61"/>
        <v>337</v>
      </c>
      <c r="P301" s="51">
        <f t="shared" si="56"/>
        <v>122196.20000000001</v>
      </c>
      <c r="Q301" s="51">
        <f t="shared" si="57"/>
        <v>48026.358917939062</v>
      </c>
      <c r="R301" s="51">
        <f t="shared" si="58"/>
        <v>49222.278336372736</v>
      </c>
      <c r="S301" s="51">
        <f t="shared" si="62"/>
        <v>97248.63725431179</v>
      </c>
      <c r="T301" s="13">
        <f t="shared" si="59"/>
        <v>82.868852459016395</v>
      </c>
      <c r="U301" s="58">
        <f t="shared" si="63"/>
        <v>30048.245901639348</v>
      </c>
      <c r="V301" s="58">
        <f t="shared" si="64"/>
        <v>30048.245901639348</v>
      </c>
      <c r="W301" s="13"/>
      <c r="X301" s="13"/>
      <c r="Y301" s="13"/>
      <c r="Z301" s="14">
        <f t="shared" si="60"/>
        <v>36.830601092896174</v>
      </c>
    </row>
    <row r="302" spans="1:26" ht="14.5" x14ac:dyDescent="0.35">
      <c r="A302">
        <v>2120</v>
      </c>
      <c r="B302" t="s">
        <v>414</v>
      </c>
      <c r="C302" t="s">
        <v>1385</v>
      </c>
      <c r="D302" t="s">
        <v>296</v>
      </c>
      <c r="E302" t="s">
        <v>276</v>
      </c>
      <c r="F302" t="s">
        <v>277</v>
      </c>
      <c r="G302" t="s">
        <v>40</v>
      </c>
      <c r="H302" s="6">
        <v>43832</v>
      </c>
      <c r="I302" s="2">
        <v>45657</v>
      </c>
      <c r="J302">
        <v>434.62</v>
      </c>
      <c r="K302" s="45">
        <f t="shared" si="52"/>
        <v>927.21078431372564</v>
      </c>
      <c r="L302" s="3">
        <f t="shared" si="53"/>
        <v>366</v>
      </c>
      <c r="M302" s="3">
        <f t="shared" si="54"/>
        <v>23</v>
      </c>
      <c r="N302" s="3">
        <f t="shared" si="55"/>
        <v>0</v>
      </c>
      <c r="O302" s="3">
        <f t="shared" si="61"/>
        <v>343</v>
      </c>
      <c r="P302" s="51">
        <f t="shared" si="56"/>
        <v>149074.66</v>
      </c>
      <c r="Q302" s="51">
        <f t="shared" si="57"/>
        <v>48881.427622709489</v>
      </c>
      <c r="R302" s="51">
        <f t="shared" si="58"/>
        <v>60049.284735696616</v>
      </c>
      <c r="S302" s="51">
        <f t="shared" si="62"/>
        <v>108930.7123584061</v>
      </c>
      <c r="T302" s="13">
        <f t="shared" si="59"/>
        <v>84.344262295081961</v>
      </c>
      <c r="U302" s="58">
        <f t="shared" si="63"/>
        <v>36657.703278688525</v>
      </c>
      <c r="V302" s="58">
        <f t="shared" si="64"/>
        <v>36657.703278688525</v>
      </c>
      <c r="W302" s="13"/>
      <c r="X302" s="13"/>
      <c r="Y302" s="13"/>
      <c r="Z302" s="14">
        <f t="shared" si="60"/>
        <v>37.486338797814213</v>
      </c>
    </row>
    <row r="303" spans="1:26" ht="14.5" x14ac:dyDescent="0.35">
      <c r="A303">
        <v>2121</v>
      </c>
      <c r="B303" t="s">
        <v>415</v>
      </c>
      <c r="C303" t="s">
        <v>1385</v>
      </c>
      <c r="D303" t="s">
        <v>376</v>
      </c>
      <c r="E303" t="s">
        <v>276</v>
      </c>
      <c r="F303" t="s">
        <v>1504</v>
      </c>
      <c r="G303" t="s">
        <v>1529</v>
      </c>
      <c r="H303" s="6">
        <v>43832</v>
      </c>
      <c r="I303" s="2">
        <v>45657</v>
      </c>
      <c r="J303">
        <v>455.8</v>
      </c>
      <c r="K303" s="45">
        <f t="shared" si="52"/>
        <v>1130.1060784313725</v>
      </c>
      <c r="L303" s="3">
        <f t="shared" si="53"/>
        <v>366</v>
      </c>
      <c r="M303" s="3">
        <f t="shared" si="54"/>
        <v>1</v>
      </c>
      <c r="N303" s="3">
        <f t="shared" si="55"/>
        <v>0</v>
      </c>
      <c r="O303" s="3">
        <f t="shared" si="61"/>
        <v>365</v>
      </c>
      <c r="P303" s="51">
        <f t="shared" si="56"/>
        <v>166367</v>
      </c>
      <c r="Q303" s="51">
        <f t="shared" si="57"/>
        <v>52016.679540201061</v>
      </c>
      <c r="R303" s="51">
        <f t="shared" si="58"/>
        <v>67014.872639143621</v>
      </c>
      <c r="S303" s="51">
        <f t="shared" si="62"/>
        <v>119031.55217934468</v>
      </c>
      <c r="T303" s="13">
        <f t="shared" si="59"/>
        <v>89.754098360655732</v>
      </c>
      <c r="U303" s="58">
        <f t="shared" si="63"/>
        <v>40909.918032786882</v>
      </c>
      <c r="V303" s="58">
        <f t="shared" si="64"/>
        <v>40909.918032786882</v>
      </c>
      <c r="W303" s="13"/>
      <c r="X303" s="13"/>
      <c r="Y303" s="13"/>
      <c r="Z303" s="14">
        <f t="shared" si="60"/>
        <v>39.89071038251366</v>
      </c>
    </row>
    <row r="304" spans="1:26" ht="14.5" x14ac:dyDescent="0.35">
      <c r="A304">
        <v>2122</v>
      </c>
      <c r="B304" t="s">
        <v>416</v>
      </c>
      <c r="C304" t="s">
        <v>1385</v>
      </c>
      <c r="D304" t="s">
        <v>376</v>
      </c>
      <c r="E304" t="s">
        <v>276</v>
      </c>
      <c r="F304" t="s">
        <v>1504</v>
      </c>
      <c r="G304" t="s">
        <v>1529</v>
      </c>
      <c r="H304" s="6">
        <v>44198</v>
      </c>
      <c r="I304" s="2">
        <v>45657</v>
      </c>
      <c r="J304">
        <v>455.8</v>
      </c>
      <c r="K304" s="45">
        <f t="shared" si="52"/>
        <v>1120.7490849673202</v>
      </c>
      <c r="L304" s="3">
        <f t="shared" si="53"/>
        <v>366</v>
      </c>
      <c r="M304" s="3">
        <f t="shared" si="54"/>
        <v>3</v>
      </c>
      <c r="N304" s="3">
        <f t="shared" si="55"/>
        <v>0</v>
      </c>
      <c r="O304" s="3">
        <f t="shared" si="61"/>
        <v>363</v>
      </c>
      <c r="P304" s="51">
        <f t="shared" si="56"/>
        <v>165455.4</v>
      </c>
      <c r="Q304" s="51">
        <f t="shared" si="57"/>
        <v>51731.656638610919</v>
      </c>
      <c r="R304" s="51">
        <f t="shared" si="58"/>
        <v>66647.667857559281</v>
      </c>
      <c r="S304" s="51">
        <f t="shared" si="62"/>
        <v>118379.3244961702</v>
      </c>
      <c r="T304" s="13">
        <f t="shared" si="59"/>
        <v>89.26229508196721</v>
      </c>
      <c r="U304" s="58">
        <f t="shared" si="63"/>
        <v>40685.754098360652</v>
      </c>
      <c r="V304" s="58">
        <f t="shared" si="64"/>
        <v>40685.754098360652</v>
      </c>
      <c r="W304" s="13"/>
      <c r="X304" s="13"/>
      <c r="Y304" s="13"/>
      <c r="Z304" s="14">
        <f t="shared" si="60"/>
        <v>39.672131147540995</v>
      </c>
    </row>
    <row r="305" spans="1:26" ht="14.5" x14ac:dyDescent="0.35">
      <c r="A305">
        <v>2124</v>
      </c>
      <c r="B305" t="s">
        <v>418</v>
      </c>
      <c r="C305" t="s">
        <v>1385</v>
      </c>
      <c r="D305" t="s">
        <v>280</v>
      </c>
      <c r="E305" t="s">
        <v>276</v>
      </c>
      <c r="F305" t="s">
        <v>277</v>
      </c>
      <c r="G305" t="s">
        <v>40</v>
      </c>
      <c r="H305" s="6">
        <v>43983</v>
      </c>
      <c r="I305" s="2">
        <v>45657</v>
      </c>
      <c r="J305">
        <v>328.2</v>
      </c>
      <c r="K305" s="45">
        <f t="shared" si="52"/>
        <v>560.48934640522873</v>
      </c>
      <c r="L305" s="3">
        <f t="shared" si="53"/>
        <v>366</v>
      </c>
      <c r="M305" s="3">
        <f t="shared" si="54"/>
        <v>74</v>
      </c>
      <c r="N305" s="3">
        <f t="shared" si="55"/>
        <v>0</v>
      </c>
      <c r="O305" s="3">
        <f t="shared" si="61"/>
        <v>292</v>
      </c>
      <c r="P305" s="51">
        <f t="shared" si="56"/>
        <v>95834.4</v>
      </c>
      <c r="Q305" s="51">
        <f t="shared" si="57"/>
        <v>41613.343632160846</v>
      </c>
      <c r="R305" s="51">
        <f t="shared" si="58"/>
        <v>38603.38955711617</v>
      </c>
      <c r="S305" s="51">
        <f t="shared" si="62"/>
        <v>80216.733189277016</v>
      </c>
      <c r="T305" s="13">
        <f t="shared" si="59"/>
        <v>71.803278688524586</v>
      </c>
      <c r="U305" s="58">
        <f t="shared" si="63"/>
        <v>23565.836065573767</v>
      </c>
      <c r="V305" s="58">
        <f t="shared" si="64"/>
        <v>23565.836065573767</v>
      </c>
      <c r="W305" s="13"/>
      <c r="X305" s="13"/>
      <c r="Y305" s="13"/>
      <c r="Z305" s="14">
        <f t="shared" si="60"/>
        <v>31.91256830601094</v>
      </c>
    </row>
    <row r="306" spans="1:26" ht="14.5" x14ac:dyDescent="0.35">
      <c r="A306">
        <v>2125</v>
      </c>
      <c r="B306" t="s">
        <v>420</v>
      </c>
      <c r="C306" t="s">
        <v>1385</v>
      </c>
      <c r="D306" t="s">
        <v>284</v>
      </c>
      <c r="E306" t="s">
        <v>276</v>
      </c>
      <c r="F306" t="s">
        <v>277</v>
      </c>
      <c r="G306" t="s">
        <v>40</v>
      </c>
      <c r="H306" s="6">
        <v>43832</v>
      </c>
      <c r="I306" s="2">
        <v>45657</v>
      </c>
      <c r="J306">
        <v>300.25</v>
      </c>
      <c r="K306" s="45">
        <f t="shared" si="52"/>
        <v>686.3629411764706</v>
      </c>
      <c r="L306" s="3">
        <f t="shared" si="53"/>
        <v>366</v>
      </c>
      <c r="M306" s="3">
        <f t="shared" si="54"/>
        <v>3</v>
      </c>
      <c r="N306" s="3">
        <f t="shared" si="55"/>
        <v>0</v>
      </c>
      <c r="O306" s="3">
        <f t="shared" si="61"/>
        <v>363</v>
      </c>
      <c r="P306" s="51">
        <f t="shared" si="56"/>
        <v>108990.75</v>
      </c>
      <c r="Q306" s="51">
        <f t="shared" si="57"/>
        <v>51731.656638610919</v>
      </c>
      <c r="R306" s="51">
        <f t="shared" si="58"/>
        <v>43902.944875454523</v>
      </c>
      <c r="S306" s="51">
        <f t="shared" si="62"/>
        <v>95634.601514065434</v>
      </c>
      <c r="T306" s="13">
        <f t="shared" si="59"/>
        <v>89.26229508196721</v>
      </c>
      <c r="U306" s="58">
        <f t="shared" si="63"/>
        <v>26801.004098360656</v>
      </c>
      <c r="V306" s="58">
        <f t="shared" si="64"/>
        <v>26801.004098360656</v>
      </c>
      <c r="W306" s="13"/>
      <c r="X306" s="13"/>
      <c r="Y306" s="13"/>
      <c r="Z306" s="14">
        <f t="shared" si="60"/>
        <v>39.672131147540995</v>
      </c>
    </row>
    <row r="307" spans="1:26" ht="14.5" x14ac:dyDescent="0.35">
      <c r="A307">
        <v>2127</v>
      </c>
      <c r="B307" t="s">
        <v>421</v>
      </c>
      <c r="C307" t="s">
        <v>1385</v>
      </c>
      <c r="D307" t="s">
        <v>422</v>
      </c>
      <c r="E307" t="s">
        <v>276</v>
      </c>
      <c r="F307" t="s">
        <v>1500</v>
      </c>
      <c r="G307" t="s">
        <v>40</v>
      </c>
      <c r="H307" s="6">
        <v>43832</v>
      </c>
      <c r="I307" s="2">
        <v>45657</v>
      </c>
      <c r="J307">
        <v>362.6</v>
      </c>
      <c r="K307" s="45">
        <f t="shared" si="52"/>
        <v>937.24745098039227</v>
      </c>
      <c r="L307" s="3">
        <f t="shared" si="53"/>
        <v>366</v>
      </c>
      <c r="M307" s="3">
        <f t="shared" si="54"/>
        <v>7</v>
      </c>
      <c r="N307" s="3">
        <f t="shared" si="55"/>
        <v>0</v>
      </c>
      <c r="O307" s="3">
        <f t="shared" si="61"/>
        <v>359</v>
      </c>
      <c r="P307" s="51">
        <f t="shared" si="56"/>
        <v>130173.40000000001</v>
      </c>
      <c r="Q307" s="51">
        <f t="shared" si="57"/>
        <v>51161.610835430634</v>
      </c>
      <c r="R307" s="51">
        <f t="shared" si="58"/>
        <v>52435.602144681936</v>
      </c>
      <c r="S307" s="51">
        <f t="shared" si="62"/>
        <v>103597.21298011257</v>
      </c>
      <c r="T307" s="13">
        <f t="shared" si="59"/>
        <v>88.278688524590166</v>
      </c>
      <c r="U307" s="58">
        <f t="shared" si="63"/>
        <v>32009.852459016398</v>
      </c>
      <c r="V307" s="58">
        <f t="shared" si="64"/>
        <v>32009.852459016398</v>
      </c>
      <c r="W307" s="13"/>
      <c r="X307" s="13"/>
      <c r="Y307" s="13"/>
      <c r="Z307" s="14">
        <f t="shared" si="60"/>
        <v>39.234972677595636</v>
      </c>
    </row>
    <row r="308" spans="1:26" ht="14.5" x14ac:dyDescent="0.35">
      <c r="A308">
        <v>2128</v>
      </c>
      <c r="B308" t="s">
        <v>423</v>
      </c>
      <c r="C308" t="s">
        <v>1385</v>
      </c>
      <c r="D308" t="s">
        <v>316</v>
      </c>
      <c r="E308" t="s">
        <v>276</v>
      </c>
      <c r="F308" t="s">
        <v>277</v>
      </c>
      <c r="G308" t="s">
        <v>40</v>
      </c>
      <c r="H308" s="6">
        <v>43832</v>
      </c>
      <c r="I308" s="2">
        <v>45657</v>
      </c>
      <c r="J308">
        <v>362.6</v>
      </c>
      <c r="K308" s="45">
        <f t="shared" si="52"/>
        <v>722.98627450980393</v>
      </c>
      <c r="L308" s="3">
        <f t="shared" si="53"/>
        <v>366</v>
      </c>
      <c r="M308" s="3">
        <f t="shared" si="54"/>
        <v>0</v>
      </c>
      <c r="N308" s="3">
        <f t="shared" si="55"/>
        <v>0</v>
      </c>
      <c r="O308" s="3">
        <f t="shared" si="61"/>
        <v>366</v>
      </c>
      <c r="P308" s="51">
        <f t="shared" si="56"/>
        <v>132711.6</v>
      </c>
      <c r="Q308" s="51">
        <f t="shared" si="57"/>
        <v>52159.190990996132</v>
      </c>
      <c r="R308" s="51">
        <f t="shared" si="58"/>
        <v>53458.023356416677</v>
      </c>
      <c r="S308" s="51">
        <f t="shared" si="62"/>
        <v>105617.21434741281</v>
      </c>
      <c r="T308" s="13">
        <f t="shared" si="59"/>
        <v>90</v>
      </c>
      <c r="U308" s="58">
        <f t="shared" si="63"/>
        <v>32634.000000000004</v>
      </c>
      <c r="V308" s="58">
        <f t="shared" si="64"/>
        <v>32634.000000000004</v>
      </c>
      <c r="W308" s="13"/>
      <c r="X308" s="13"/>
      <c r="Y308" s="13"/>
      <c r="Z308" s="14">
        <f t="shared" si="60"/>
        <v>40</v>
      </c>
    </row>
    <row r="309" spans="1:26" ht="14.5" x14ac:dyDescent="0.35">
      <c r="A309">
        <v>2129</v>
      </c>
      <c r="B309" t="s">
        <v>424</v>
      </c>
      <c r="C309" t="s">
        <v>1385</v>
      </c>
      <c r="D309" t="s">
        <v>296</v>
      </c>
      <c r="E309" t="s">
        <v>276</v>
      </c>
      <c r="F309" t="s">
        <v>277</v>
      </c>
      <c r="G309" t="s">
        <v>40</v>
      </c>
      <c r="H309" s="6">
        <v>43832</v>
      </c>
      <c r="I309" s="2">
        <v>45657</v>
      </c>
      <c r="J309">
        <v>434.62</v>
      </c>
      <c r="K309" s="45">
        <f t="shared" si="52"/>
        <v>1179.161045751634</v>
      </c>
      <c r="L309" s="3">
        <f t="shared" si="53"/>
        <v>366</v>
      </c>
      <c r="M309" s="3">
        <f t="shared" si="54"/>
        <v>0</v>
      </c>
      <c r="N309" s="3">
        <f t="shared" si="55"/>
        <v>0</v>
      </c>
      <c r="O309" s="3">
        <f t="shared" si="61"/>
        <v>366</v>
      </c>
      <c r="P309" s="51">
        <f t="shared" si="56"/>
        <v>159070.92000000001</v>
      </c>
      <c r="Q309" s="51">
        <f t="shared" si="57"/>
        <v>52159.190990996132</v>
      </c>
      <c r="R309" s="51">
        <f t="shared" si="58"/>
        <v>64075.913158206888</v>
      </c>
      <c r="S309" s="51">
        <f t="shared" si="62"/>
        <v>116235.10414920302</v>
      </c>
      <c r="T309" s="13">
        <f t="shared" si="59"/>
        <v>90</v>
      </c>
      <c r="U309" s="58">
        <f t="shared" si="63"/>
        <v>39115.800000000003</v>
      </c>
      <c r="V309" s="58">
        <f t="shared" si="64"/>
        <v>39115.800000000003</v>
      </c>
      <c r="W309" s="13"/>
      <c r="X309" s="13"/>
      <c r="Y309" s="13"/>
      <c r="Z309" s="14">
        <f t="shared" si="60"/>
        <v>40</v>
      </c>
    </row>
    <row r="310" spans="1:26" ht="14.5" x14ac:dyDescent="0.35">
      <c r="A310">
        <v>2130</v>
      </c>
      <c r="B310" t="s">
        <v>425</v>
      </c>
      <c r="C310" t="s">
        <v>1385</v>
      </c>
      <c r="D310" t="s">
        <v>286</v>
      </c>
      <c r="E310" t="s">
        <v>276</v>
      </c>
      <c r="F310" t="s">
        <v>1504</v>
      </c>
      <c r="G310" t="s">
        <v>1529</v>
      </c>
      <c r="H310" s="6">
        <v>43832</v>
      </c>
      <c r="I310" s="2">
        <v>45657</v>
      </c>
      <c r="J310">
        <v>455.8</v>
      </c>
      <c r="K310" s="45">
        <f t="shared" si="52"/>
        <v>1492.4981045751636</v>
      </c>
      <c r="L310" s="3">
        <f t="shared" si="53"/>
        <v>366</v>
      </c>
      <c r="M310" s="3">
        <f t="shared" si="54"/>
        <v>1</v>
      </c>
      <c r="N310" s="3">
        <f t="shared" si="55"/>
        <v>0</v>
      </c>
      <c r="O310" s="3">
        <f t="shared" si="61"/>
        <v>365</v>
      </c>
      <c r="P310" s="51">
        <f t="shared" si="56"/>
        <v>166367</v>
      </c>
      <c r="Q310" s="51">
        <f t="shared" si="57"/>
        <v>52016.679540201061</v>
      </c>
      <c r="R310" s="51">
        <f t="shared" si="58"/>
        <v>67014.872639143621</v>
      </c>
      <c r="S310" s="51">
        <f t="shared" si="62"/>
        <v>119031.55217934468</v>
      </c>
      <c r="T310" s="13">
        <f t="shared" si="59"/>
        <v>89.754098360655732</v>
      </c>
      <c r="U310" s="58">
        <f t="shared" si="63"/>
        <v>40909.918032786882</v>
      </c>
      <c r="V310" s="58">
        <f t="shared" si="64"/>
        <v>40909.918032786882</v>
      </c>
      <c r="W310" s="13"/>
      <c r="X310" s="13"/>
      <c r="Y310" s="13"/>
      <c r="Z310" s="14">
        <f t="shared" si="60"/>
        <v>39.89071038251366</v>
      </c>
    </row>
    <row r="311" spans="1:26" ht="14.5" x14ac:dyDescent="0.35">
      <c r="A311">
        <v>2131</v>
      </c>
      <c r="B311" t="s">
        <v>426</v>
      </c>
      <c r="C311" t="s">
        <v>1385</v>
      </c>
      <c r="D311" t="s">
        <v>316</v>
      </c>
      <c r="E311" t="s">
        <v>276</v>
      </c>
      <c r="F311" t="s">
        <v>277</v>
      </c>
      <c r="G311" t="s">
        <v>40</v>
      </c>
      <c r="H311" s="6">
        <v>43832</v>
      </c>
      <c r="I311" s="2">
        <v>45657</v>
      </c>
      <c r="J311">
        <v>362.6</v>
      </c>
      <c r="K311" s="45">
        <f t="shared" si="52"/>
        <v>829.98810457516333</v>
      </c>
      <c r="L311" s="3">
        <f t="shared" si="53"/>
        <v>366</v>
      </c>
      <c r="M311" s="3">
        <f t="shared" si="54"/>
        <v>0</v>
      </c>
      <c r="N311" s="3">
        <f t="shared" si="55"/>
        <v>0</v>
      </c>
      <c r="O311" s="3">
        <f t="shared" si="61"/>
        <v>366</v>
      </c>
      <c r="P311" s="51">
        <f t="shared" si="56"/>
        <v>132711.6</v>
      </c>
      <c r="Q311" s="51">
        <f t="shared" si="57"/>
        <v>52159.190990996132</v>
      </c>
      <c r="R311" s="51">
        <f t="shared" si="58"/>
        <v>53458.023356416677</v>
      </c>
      <c r="S311" s="51">
        <f t="shared" si="62"/>
        <v>105617.21434741281</v>
      </c>
      <c r="T311" s="13">
        <f t="shared" si="59"/>
        <v>90</v>
      </c>
      <c r="U311" s="58">
        <f t="shared" si="63"/>
        <v>32634.000000000004</v>
      </c>
      <c r="V311" s="58">
        <f t="shared" si="64"/>
        <v>32634.000000000004</v>
      </c>
      <c r="W311" s="13"/>
      <c r="X311" s="13"/>
      <c r="Y311" s="13"/>
      <c r="Z311" s="14">
        <f t="shared" si="60"/>
        <v>40</v>
      </c>
    </row>
    <row r="312" spans="1:26" s="4" customFormat="1" ht="14.5" x14ac:dyDescent="0.35">
      <c r="A312">
        <v>2132</v>
      </c>
      <c r="B312" t="s">
        <v>427</v>
      </c>
      <c r="C312" t="s">
        <v>1385</v>
      </c>
      <c r="D312" t="s">
        <v>316</v>
      </c>
      <c r="E312" t="s">
        <v>276</v>
      </c>
      <c r="F312" t="s">
        <v>277</v>
      </c>
      <c r="G312" t="s">
        <v>40</v>
      </c>
      <c r="H312" s="6">
        <v>43832</v>
      </c>
      <c r="I312" s="2">
        <v>45657</v>
      </c>
      <c r="J312">
        <v>362.6</v>
      </c>
      <c r="K312" s="45">
        <f t="shared" si="52"/>
        <v>707.64660130718937</v>
      </c>
      <c r="L312" s="3">
        <f t="shared" si="53"/>
        <v>366</v>
      </c>
      <c r="M312" s="3">
        <f t="shared" si="54"/>
        <v>1</v>
      </c>
      <c r="N312" s="3">
        <f t="shared" si="55"/>
        <v>0</v>
      </c>
      <c r="O312" s="3">
        <f t="shared" si="61"/>
        <v>365</v>
      </c>
      <c r="P312" s="51">
        <f t="shared" si="56"/>
        <v>132349</v>
      </c>
      <c r="Q312" s="51">
        <f t="shared" si="57"/>
        <v>52016.679540201061</v>
      </c>
      <c r="R312" s="51">
        <f t="shared" si="58"/>
        <v>53311.963183311716</v>
      </c>
      <c r="S312" s="51">
        <f t="shared" si="62"/>
        <v>105328.64272351278</v>
      </c>
      <c r="T312" s="13">
        <f t="shared" si="59"/>
        <v>89.754098360655732</v>
      </c>
      <c r="U312" s="58">
        <f t="shared" si="63"/>
        <v>32544.836065573771</v>
      </c>
      <c r="V312" s="58">
        <f t="shared" si="64"/>
        <v>32544.836065573771</v>
      </c>
      <c r="W312" s="13"/>
      <c r="X312" s="13"/>
      <c r="Y312" s="13"/>
      <c r="Z312" s="14">
        <f t="shared" si="60"/>
        <v>39.89071038251366</v>
      </c>
    </row>
    <row r="313" spans="1:26" ht="14.5" x14ac:dyDescent="0.35">
      <c r="A313">
        <v>2133</v>
      </c>
      <c r="B313" t="s">
        <v>428</v>
      </c>
      <c r="C313" t="s">
        <v>1385</v>
      </c>
      <c r="D313" t="s">
        <v>296</v>
      </c>
      <c r="E313" t="s">
        <v>276</v>
      </c>
      <c r="F313" t="s">
        <v>277</v>
      </c>
      <c r="G313" t="s">
        <v>40</v>
      </c>
      <c r="H313" s="6">
        <v>43832</v>
      </c>
      <c r="I313" s="2">
        <v>45657</v>
      </c>
      <c r="J313">
        <v>434.62</v>
      </c>
      <c r="K313" s="45">
        <f t="shared" si="52"/>
        <v>1142.9238562091505</v>
      </c>
      <c r="L313" s="3">
        <f t="shared" si="53"/>
        <v>366</v>
      </c>
      <c r="M313" s="3">
        <f t="shared" si="54"/>
        <v>0</v>
      </c>
      <c r="N313" s="3">
        <f t="shared" si="55"/>
        <v>0</v>
      </c>
      <c r="O313" s="3">
        <f t="shared" si="61"/>
        <v>366</v>
      </c>
      <c r="P313" s="51">
        <f t="shared" si="56"/>
        <v>159070.92000000001</v>
      </c>
      <c r="Q313" s="51">
        <f t="shared" si="57"/>
        <v>52159.190990996132</v>
      </c>
      <c r="R313" s="51">
        <f t="shared" si="58"/>
        <v>64075.913158206888</v>
      </c>
      <c r="S313" s="51">
        <f t="shared" si="62"/>
        <v>116235.10414920302</v>
      </c>
      <c r="T313" s="13">
        <f t="shared" si="59"/>
        <v>90</v>
      </c>
      <c r="U313" s="58">
        <f t="shared" si="63"/>
        <v>39115.800000000003</v>
      </c>
      <c r="V313" s="58">
        <f t="shared" si="64"/>
        <v>39115.800000000003</v>
      </c>
      <c r="W313" s="13"/>
      <c r="X313" s="13"/>
      <c r="Y313" s="13"/>
      <c r="Z313" s="14">
        <f t="shared" si="60"/>
        <v>40</v>
      </c>
    </row>
    <row r="314" spans="1:26" ht="14.5" x14ac:dyDescent="0.35">
      <c r="A314">
        <v>2134</v>
      </c>
      <c r="B314" t="s">
        <v>429</v>
      </c>
      <c r="C314" t="s">
        <v>1385</v>
      </c>
      <c r="D314" t="s">
        <v>339</v>
      </c>
      <c r="E314" t="s">
        <v>276</v>
      </c>
      <c r="F314" t="s">
        <v>277</v>
      </c>
      <c r="G314" t="s">
        <v>40</v>
      </c>
      <c r="H314" s="6">
        <v>43832</v>
      </c>
      <c r="I314" s="2">
        <v>45657</v>
      </c>
      <c r="J314">
        <v>434.62</v>
      </c>
      <c r="K314" s="45">
        <f t="shared" si="52"/>
        <v>903.2320261437909</v>
      </c>
      <c r="L314" s="3">
        <f t="shared" si="53"/>
        <v>366</v>
      </c>
      <c r="M314" s="3">
        <f t="shared" si="54"/>
        <v>2</v>
      </c>
      <c r="N314" s="3">
        <f t="shared" si="55"/>
        <v>0</v>
      </c>
      <c r="O314" s="3">
        <f t="shared" si="61"/>
        <v>364</v>
      </c>
      <c r="P314" s="51">
        <f t="shared" si="56"/>
        <v>158201.68</v>
      </c>
      <c r="Q314" s="51">
        <f t="shared" si="57"/>
        <v>51874.16808940599</v>
      </c>
      <c r="R314" s="51">
        <f t="shared" si="58"/>
        <v>63725.771556249463</v>
      </c>
      <c r="S314" s="51">
        <f t="shared" si="62"/>
        <v>115599.93964565545</v>
      </c>
      <c r="T314" s="13">
        <f t="shared" si="59"/>
        <v>89.508196721311478</v>
      </c>
      <c r="U314" s="58">
        <f t="shared" si="63"/>
        <v>38902.052459016391</v>
      </c>
      <c r="V314" s="58">
        <f t="shared" si="64"/>
        <v>38902.052459016391</v>
      </c>
      <c r="W314" s="13"/>
      <c r="X314" s="13"/>
      <c r="Y314" s="13"/>
      <c r="Z314" s="14">
        <f t="shared" si="60"/>
        <v>39.781420765027335</v>
      </c>
    </row>
    <row r="315" spans="1:26" ht="14.5" x14ac:dyDescent="0.35">
      <c r="A315">
        <v>2135</v>
      </c>
      <c r="B315" t="s">
        <v>430</v>
      </c>
      <c r="C315" t="s">
        <v>1385</v>
      </c>
      <c r="D315" t="s">
        <v>316</v>
      </c>
      <c r="E315" t="s">
        <v>276</v>
      </c>
      <c r="F315" t="s">
        <v>277</v>
      </c>
      <c r="G315" t="s">
        <v>40</v>
      </c>
      <c r="H315" s="6">
        <v>43832</v>
      </c>
      <c r="I315" s="2">
        <v>45657</v>
      </c>
      <c r="J315">
        <v>362.6</v>
      </c>
      <c r="K315" s="45">
        <f t="shared" si="52"/>
        <v>844.53797385620919</v>
      </c>
      <c r="L315" s="3">
        <f t="shared" si="53"/>
        <v>366</v>
      </c>
      <c r="M315" s="3">
        <f t="shared" si="54"/>
        <v>0</v>
      </c>
      <c r="N315" s="3">
        <f t="shared" si="55"/>
        <v>0</v>
      </c>
      <c r="O315" s="3">
        <f t="shared" si="61"/>
        <v>366</v>
      </c>
      <c r="P315" s="51">
        <f t="shared" si="56"/>
        <v>132711.6</v>
      </c>
      <c r="Q315" s="51">
        <f t="shared" si="57"/>
        <v>52159.190990996132</v>
      </c>
      <c r="R315" s="51">
        <f t="shared" si="58"/>
        <v>53458.023356416677</v>
      </c>
      <c r="S315" s="51">
        <f t="shared" si="62"/>
        <v>105617.21434741281</v>
      </c>
      <c r="T315" s="13">
        <f t="shared" si="59"/>
        <v>90</v>
      </c>
      <c r="U315" s="58">
        <f t="shared" si="63"/>
        <v>32634.000000000004</v>
      </c>
      <c r="V315" s="58">
        <f t="shared" si="64"/>
        <v>32634.000000000004</v>
      </c>
      <c r="W315" s="13"/>
      <c r="X315" s="13"/>
      <c r="Y315" s="13"/>
      <c r="Z315" s="14">
        <f t="shared" si="60"/>
        <v>40</v>
      </c>
    </row>
    <row r="316" spans="1:26" ht="14.5" x14ac:dyDescent="0.35">
      <c r="A316">
        <v>2136</v>
      </c>
      <c r="B316" t="s">
        <v>431</v>
      </c>
      <c r="C316" t="s">
        <v>1385</v>
      </c>
      <c r="D316" t="s">
        <v>289</v>
      </c>
      <c r="E316" t="s">
        <v>276</v>
      </c>
      <c r="F316" t="s">
        <v>277</v>
      </c>
      <c r="G316" t="s">
        <v>40</v>
      </c>
      <c r="H316" s="6">
        <v>43832</v>
      </c>
      <c r="I316" s="2">
        <v>45657</v>
      </c>
      <c r="J316">
        <v>362.6</v>
      </c>
      <c r="K316" s="45">
        <f t="shared" si="52"/>
        <v>729.66006535947702</v>
      </c>
      <c r="L316" s="3">
        <f t="shared" si="53"/>
        <v>366</v>
      </c>
      <c r="M316" s="3">
        <f t="shared" si="54"/>
        <v>1</v>
      </c>
      <c r="N316" s="3">
        <f t="shared" si="55"/>
        <v>0</v>
      </c>
      <c r="O316" s="3">
        <f t="shared" si="61"/>
        <v>365</v>
      </c>
      <c r="P316" s="51">
        <f t="shared" si="56"/>
        <v>132349</v>
      </c>
      <c r="Q316" s="51">
        <f t="shared" si="57"/>
        <v>52016.679540201061</v>
      </c>
      <c r="R316" s="51">
        <f t="shared" si="58"/>
        <v>53311.963183311716</v>
      </c>
      <c r="S316" s="51">
        <f t="shared" si="62"/>
        <v>105328.64272351278</v>
      </c>
      <c r="T316" s="13">
        <f t="shared" si="59"/>
        <v>89.754098360655732</v>
      </c>
      <c r="U316" s="58">
        <f t="shared" si="63"/>
        <v>32544.836065573771</v>
      </c>
      <c r="V316" s="58">
        <f t="shared" si="64"/>
        <v>32544.836065573771</v>
      </c>
      <c r="W316" s="13"/>
      <c r="X316" s="13"/>
      <c r="Y316" s="13"/>
      <c r="Z316" s="14">
        <f t="shared" si="60"/>
        <v>39.89071038251366</v>
      </c>
    </row>
    <row r="317" spans="1:26" ht="14.5" x14ac:dyDescent="0.35">
      <c r="A317">
        <v>2137</v>
      </c>
      <c r="B317" t="s">
        <v>432</v>
      </c>
      <c r="C317" t="s">
        <v>1385</v>
      </c>
      <c r="D317" t="s">
        <v>289</v>
      </c>
      <c r="E317" t="s">
        <v>276</v>
      </c>
      <c r="F317" t="s">
        <v>277</v>
      </c>
      <c r="G317" t="s">
        <v>40</v>
      </c>
      <c r="H317" s="6">
        <v>43832</v>
      </c>
      <c r="I317" s="2">
        <v>45657</v>
      </c>
      <c r="J317">
        <v>362.6</v>
      </c>
      <c r="K317" s="45">
        <f t="shared" si="52"/>
        <v>765.765816993464</v>
      </c>
      <c r="L317" s="3">
        <f t="shared" si="53"/>
        <v>366</v>
      </c>
      <c r="M317" s="3">
        <f t="shared" si="54"/>
        <v>2</v>
      </c>
      <c r="N317" s="3">
        <f t="shared" si="55"/>
        <v>0</v>
      </c>
      <c r="O317" s="3">
        <f t="shared" si="61"/>
        <v>364</v>
      </c>
      <c r="P317" s="51">
        <f t="shared" si="56"/>
        <v>131986.4</v>
      </c>
      <c r="Q317" s="51">
        <f t="shared" si="57"/>
        <v>51874.16808940599</v>
      </c>
      <c r="R317" s="51">
        <f t="shared" si="58"/>
        <v>53165.903010206748</v>
      </c>
      <c r="S317" s="51">
        <f t="shared" si="62"/>
        <v>105040.07109961275</v>
      </c>
      <c r="T317" s="13">
        <f t="shared" si="59"/>
        <v>89.508196721311478</v>
      </c>
      <c r="U317" s="58">
        <f t="shared" si="63"/>
        <v>32455.672131147545</v>
      </c>
      <c r="V317" s="58">
        <f t="shared" si="64"/>
        <v>32455.672131147545</v>
      </c>
      <c r="W317" s="13"/>
      <c r="X317" s="13"/>
      <c r="Y317" s="13"/>
      <c r="Z317" s="14">
        <f t="shared" si="60"/>
        <v>39.781420765027335</v>
      </c>
    </row>
    <row r="318" spans="1:26" ht="14.5" x14ac:dyDescent="0.35">
      <c r="A318">
        <v>2138</v>
      </c>
      <c r="B318" t="s">
        <v>433</v>
      </c>
      <c r="C318" t="s">
        <v>1385</v>
      </c>
      <c r="D318" t="s">
        <v>280</v>
      </c>
      <c r="E318" t="s">
        <v>276</v>
      </c>
      <c r="F318" t="s">
        <v>277</v>
      </c>
      <c r="G318" t="s">
        <v>40</v>
      </c>
      <c r="H318" s="6">
        <v>43832</v>
      </c>
      <c r="I318" s="2">
        <v>45657</v>
      </c>
      <c r="J318">
        <v>328.2</v>
      </c>
      <c r="K318" s="45">
        <f t="shared" si="52"/>
        <v>593.74202614379089</v>
      </c>
      <c r="L318" s="3">
        <f t="shared" si="53"/>
        <v>366</v>
      </c>
      <c r="M318" s="3">
        <f t="shared" si="54"/>
        <v>2</v>
      </c>
      <c r="N318" s="3">
        <f t="shared" si="55"/>
        <v>0</v>
      </c>
      <c r="O318" s="3">
        <f t="shared" si="61"/>
        <v>364</v>
      </c>
      <c r="P318" s="51">
        <f t="shared" si="56"/>
        <v>119464.8</v>
      </c>
      <c r="Q318" s="51">
        <f t="shared" si="57"/>
        <v>51874.16808940599</v>
      </c>
      <c r="R318" s="51">
        <f t="shared" si="58"/>
        <v>48122.033557500981</v>
      </c>
      <c r="S318" s="51">
        <f t="shared" si="62"/>
        <v>99996.201646906964</v>
      </c>
      <c r="T318" s="13">
        <f t="shared" si="59"/>
        <v>89.508196721311478</v>
      </c>
      <c r="U318" s="58">
        <f t="shared" si="63"/>
        <v>29376.590163934427</v>
      </c>
      <c r="V318" s="58">
        <f t="shared" si="64"/>
        <v>29376.590163934427</v>
      </c>
      <c r="W318" s="13"/>
      <c r="X318" s="13"/>
      <c r="Y318" s="13"/>
      <c r="Z318" s="14">
        <f t="shared" si="60"/>
        <v>39.781420765027335</v>
      </c>
    </row>
    <row r="319" spans="1:26" ht="14.5" x14ac:dyDescent="0.35">
      <c r="A319">
        <v>2139</v>
      </c>
      <c r="B319" t="s">
        <v>434</v>
      </c>
      <c r="C319" t="s">
        <v>1488</v>
      </c>
      <c r="D319" t="s">
        <v>292</v>
      </c>
      <c r="E319" t="s">
        <v>276</v>
      </c>
      <c r="F319" t="s">
        <v>277</v>
      </c>
      <c r="G319" t="s">
        <v>40</v>
      </c>
      <c r="H319" s="6">
        <v>43832</v>
      </c>
      <c r="I319" s="2">
        <v>45657</v>
      </c>
      <c r="J319">
        <v>434.62</v>
      </c>
      <c r="K319" s="45">
        <f t="shared" si="52"/>
        <v>434.62</v>
      </c>
      <c r="L319" s="3">
        <f t="shared" si="53"/>
        <v>366</v>
      </c>
      <c r="M319" s="3">
        <f t="shared" si="54"/>
        <v>17</v>
      </c>
      <c r="N319" s="3">
        <f t="shared" si="55"/>
        <v>0</v>
      </c>
      <c r="O319" s="3">
        <f t="shared" si="61"/>
        <v>349</v>
      </c>
      <c r="P319" s="51">
        <f t="shared" si="56"/>
        <v>151682.38</v>
      </c>
      <c r="Q319" s="51">
        <f t="shared" si="57"/>
        <v>49736.496327479916</v>
      </c>
      <c r="R319" s="51">
        <f t="shared" si="58"/>
        <v>61099.70954156886</v>
      </c>
      <c r="S319" s="51">
        <f t="shared" si="62"/>
        <v>110836.20586904878</v>
      </c>
      <c r="T319" s="13">
        <f t="shared" si="59"/>
        <v>85.819672131147541</v>
      </c>
      <c r="U319" s="58">
        <f t="shared" si="63"/>
        <v>37298.945901639345</v>
      </c>
      <c r="V319" s="58">
        <f t="shared" si="64"/>
        <v>37298.945901639345</v>
      </c>
      <c r="W319" s="13"/>
      <c r="X319" s="13"/>
      <c r="Y319" s="13"/>
      <c r="Z319" s="14">
        <f t="shared" si="60"/>
        <v>38.142076502732237</v>
      </c>
    </row>
    <row r="320" spans="1:26" ht="14.5" x14ac:dyDescent="0.35">
      <c r="A320">
        <v>2141</v>
      </c>
      <c r="B320" t="s">
        <v>435</v>
      </c>
      <c r="C320" t="s">
        <v>1385</v>
      </c>
      <c r="D320" t="s">
        <v>292</v>
      </c>
      <c r="E320" t="s">
        <v>276</v>
      </c>
      <c r="F320" t="s">
        <v>277</v>
      </c>
      <c r="G320" t="s">
        <v>40</v>
      </c>
      <c r="H320" s="6">
        <v>43832</v>
      </c>
      <c r="I320" s="2">
        <v>45657</v>
      </c>
      <c r="J320">
        <v>434.62</v>
      </c>
      <c r="K320" s="45">
        <f t="shared" si="52"/>
        <v>929.83666666666659</v>
      </c>
      <c r="L320" s="3">
        <f t="shared" si="53"/>
        <v>366</v>
      </c>
      <c r="M320" s="3">
        <f t="shared" si="54"/>
        <v>7</v>
      </c>
      <c r="N320" s="3">
        <f t="shared" si="55"/>
        <v>0</v>
      </c>
      <c r="O320" s="3">
        <f t="shared" si="61"/>
        <v>359</v>
      </c>
      <c r="P320" s="51">
        <f t="shared" si="56"/>
        <v>156028.57999999999</v>
      </c>
      <c r="Q320" s="51">
        <f t="shared" si="57"/>
        <v>51161.610835430634</v>
      </c>
      <c r="R320" s="51">
        <f t="shared" si="58"/>
        <v>62850.417551355924</v>
      </c>
      <c r="S320" s="51">
        <f t="shared" si="62"/>
        <v>114012.02838678655</v>
      </c>
      <c r="T320" s="13">
        <f t="shared" si="59"/>
        <v>88.278688524590166</v>
      </c>
      <c r="U320" s="58">
        <f t="shared" si="63"/>
        <v>38367.683606557381</v>
      </c>
      <c r="V320" s="58">
        <f t="shared" si="64"/>
        <v>38367.683606557381</v>
      </c>
      <c r="W320" s="13"/>
      <c r="X320" s="13"/>
      <c r="Y320" s="13"/>
      <c r="Z320" s="14">
        <f t="shared" si="60"/>
        <v>39.234972677595636</v>
      </c>
    </row>
    <row r="321" spans="1:26" ht="14.5" x14ac:dyDescent="0.35">
      <c r="A321">
        <v>2142</v>
      </c>
      <c r="B321" t="s">
        <v>436</v>
      </c>
      <c r="C321" t="s">
        <v>1385</v>
      </c>
      <c r="D321" t="s">
        <v>341</v>
      </c>
      <c r="E321" t="s">
        <v>276</v>
      </c>
      <c r="F321" t="s">
        <v>277</v>
      </c>
      <c r="G321" t="s">
        <v>40</v>
      </c>
      <c r="H321" s="6">
        <v>43832</v>
      </c>
      <c r="I321" s="2">
        <v>45657</v>
      </c>
      <c r="J321">
        <v>362.6</v>
      </c>
      <c r="K321" s="45">
        <f t="shared" si="52"/>
        <v>735.82045751633984</v>
      </c>
      <c r="L321" s="3">
        <f t="shared" si="53"/>
        <v>366</v>
      </c>
      <c r="M321" s="3">
        <f t="shared" si="54"/>
        <v>4</v>
      </c>
      <c r="N321" s="3">
        <f t="shared" si="55"/>
        <v>4</v>
      </c>
      <c r="O321" s="3">
        <f t="shared" si="61"/>
        <v>358</v>
      </c>
      <c r="P321" s="51">
        <f t="shared" si="56"/>
        <v>129810.8</v>
      </c>
      <c r="Q321" s="51">
        <f t="shared" si="57"/>
        <v>51019.099384635563</v>
      </c>
      <c r="R321" s="51">
        <f t="shared" si="58"/>
        <v>52289.541971576968</v>
      </c>
      <c r="S321" s="51">
        <f t="shared" si="62"/>
        <v>103308.64135621252</v>
      </c>
      <c r="T321" s="13">
        <f t="shared" si="59"/>
        <v>88.032786885245898</v>
      </c>
      <c r="U321" s="58">
        <f t="shared" si="63"/>
        <v>31920.688524590165</v>
      </c>
      <c r="V321" s="58">
        <f t="shared" si="64"/>
        <v>31920.688524590165</v>
      </c>
      <c r="W321" s="13"/>
      <c r="X321" s="13"/>
      <c r="Y321" s="13"/>
      <c r="Z321" s="14">
        <f t="shared" si="60"/>
        <v>39.125683060109296</v>
      </c>
    </row>
    <row r="322" spans="1:26" ht="14.5" x14ac:dyDescent="0.35">
      <c r="A322">
        <v>2143</v>
      </c>
      <c r="B322" t="s">
        <v>437</v>
      </c>
      <c r="C322" t="s">
        <v>1385</v>
      </c>
      <c r="D322" t="s">
        <v>289</v>
      </c>
      <c r="E322" t="s">
        <v>276</v>
      </c>
      <c r="F322" t="s">
        <v>277</v>
      </c>
      <c r="G322" t="s">
        <v>40</v>
      </c>
      <c r="H322" s="6">
        <v>43832</v>
      </c>
      <c r="I322" s="2">
        <v>45657</v>
      </c>
      <c r="J322">
        <v>362.6</v>
      </c>
      <c r="K322" s="45">
        <f t="shared" si="52"/>
        <v>710.65601307189536</v>
      </c>
      <c r="L322" s="3">
        <f t="shared" si="53"/>
        <v>366</v>
      </c>
      <c r="M322" s="3">
        <f t="shared" si="54"/>
        <v>3</v>
      </c>
      <c r="N322" s="3">
        <f t="shared" si="55"/>
        <v>0</v>
      </c>
      <c r="O322" s="3">
        <f t="shared" si="61"/>
        <v>363</v>
      </c>
      <c r="P322" s="51">
        <f t="shared" si="56"/>
        <v>131623.80000000002</v>
      </c>
      <c r="Q322" s="51">
        <f t="shared" si="57"/>
        <v>51731.656638610919</v>
      </c>
      <c r="R322" s="51">
        <f t="shared" si="58"/>
        <v>53019.842837101794</v>
      </c>
      <c r="S322" s="51">
        <f t="shared" si="62"/>
        <v>104751.49947571271</v>
      </c>
      <c r="T322" s="13">
        <f t="shared" si="59"/>
        <v>89.26229508196721</v>
      </c>
      <c r="U322" s="58">
        <f t="shared" si="63"/>
        <v>32366.508196721312</v>
      </c>
      <c r="V322" s="58">
        <f t="shared" si="64"/>
        <v>32366.508196721312</v>
      </c>
      <c r="W322" s="13"/>
      <c r="X322" s="13"/>
      <c r="Y322" s="13"/>
      <c r="Z322" s="14">
        <f t="shared" si="60"/>
        <v>39.672131147540995</v>
      </c>
    </row>
    <row r="323" spans="1:26" ht="14.5" x14ac:dyDescent="0.35">
      <c r="A323">
        <v>2144</v>
      </c>
      <c r="B323" t="s">
        <v>438</v>
      </c>
      <c r="C323" t="s">
        <v>1385</v>
      </c>
      <c r="D323" t="s">
        <v>280</v>
      </c>
      <c r="E323" t="s">
        <v>276</v>
      </c>
      <c r="F323" t="s">
        <v>277</v>
      </c>
      <c r="G323" t="s">
        <v>40</v>
      </c>
      <c r="H323" s="6">
        <v>43832</v>
      </c>
      <c r="I323" s="2">
        <v>45657</v>
      </c>
      <c r="J323">
        <v>328.2</v>
      </c>
      <c r="K323" s="45">
        <f t="shared" si="52"/>
        <v>607.78359477124184</v>
      </c>
      <c r="L323" s="3">
        <f t="shared" si="53"/>
        <v>366</v>
      </c>
      <c r="M323" s="3">
        <f t="shared" si="54"/>
        <v>0</v>
      </c>
      <c r="N323" s="3">
        <f t="shared" si="55"/>
        <v>0</v>
      </c>
      <c r="O323" s="3">
        <f t="shared" si="61"/>
        <v>366</v>
      </c>
      <c r="P323" s="51">
        <f t="shared" si="56"/>
        <v>120121.2</v>
      </c>
      <c r="Q323" s="51">
        <f t="shared" si="57"/>
        <v>52159.190990996132</v>
      </c>
      <c r="R323" s="51">
        <f t="shared" si="58"/>
        <v>48386.440335289444</v>
      </c>
      <c r="S323" s="51">
        <f t="shared" si="62"/>
        <v>100545.63132628557</v>
      </c>
      <c r="T323" s="13">
        <f t="shared" si="59"/>
        <v>90</v>
      </c>
      <c r="U323" s="58">
        <f t="shared" si="63"/>
        <v>29538</v>
      </c>
      <c r="V323" s="58">
        <f t="shared" si="64"/>
        <v>29538</v>
      </c>
      <c r="W323" s="13"/>
      <c r="X323" s="13"/>
      <c r="Y323" s="13"/>
      <c r="Z323" s="14">
        <f t="shared" si="60"/>
        <v>40</v>
      </c>
    </row>
    <row r="324" spans="1:26" ht="14.5" x14ac:dyDescent="0.35">
      <c r="A324">
        <v>2145</v>
      </c>
      <c r="B324" t="s">
        <v>439</v>
      </c>
      <c r="C324" t="s">
        <v>1385</v>
      </c>
      <c r="D324" t="s">
        <v>440</v>
      </c>
      <c r="E324" t="s">
        <v>276</v>
      </c>
      <c r="F324" t="s">
        <v>441</v>
      </c>
      <c r="G324" t="s">
        <v>1529</v>
      </c>
      <c r="H324" s="6">
        <v>44781</v>
      </c>
      <c r="I324" s="2">
        <v>45657</v>
      </c>
      <c r="J324">
        <v>368.73</v>
      </c>
      <c r="K324" s="45">
        <f t="shared" si="52"/>
        <v>479.45692810457507</v>
      </c>
      <c r="L324" s="3">
        <f t="shared" si="53"/>
        <v>366</v>
      </c>
      <c r="M324" s="3">
        <f t="shared" si="54"/>
        <v>1</v>
      </c>
      <c r="N324" s="3">
        <f t="shared" si="55"/>
        <v>0</v>
      </c>
      <c r="O324" s="3">
        <f t="shared" si="61"/>
        <v>365</v>
      </c>
      <c r="P324" s="51">
        <f t="shared" si="56"/>
        <v>134586.45000000001</v>
      </c>
      <c r="Q324" s="51">
        <f t="shared" si="57"/>
        <v>52016.679540201061</v>
      </c>
      <c r="R324" s="51">
        <f t="shared" si="58"/>
        <v>54213.238236576195</v>
      </c>
      <c r="S324" s="51">
        <f t="shared" si="62"/>
        <v>106229.91777677726</v>
      </c>
      <c r="T324" s="13">
        <f t="shared" si="59"/>
        <v>89.754098360655732</v>
      </c>
      <c r="U324" s="58">
        <f t="shared" si="63"/>
        <v>33095.028688524588</v>
      </c>
      <c r="V324" s="58">
        <f t="shared" si="64"/>
        <v>33095.028688524588</v>
      </c>
      <c r="W324" s="13"/>
      <c r="X324" s="13"/>
      <c r="Y324" s="13"/>
      <c r="Z324" s="14">
        <f t="shared" si="60"/>
        <v>39.89071038251366</v>
      </c>
    </row>
    <row r="325" spans="1:26" ht="14.5" x14ac:dyDescent="0.35">
      <c r="A325">
        <v>2146</v>
      </c>
      <c r="B325" t="s">
        <v>442</v>
      </c>
      <c r="C325" t="s">
        <v>1385</v>
      </c>
      <c r="D325" t="s">
        <v>296</v>
      </c>
      <c r="E325" t="s">
        <v>276</v>
      </c>
      <c r="F325" t="s">
        <v>277</v>
      </c>
      <c r="G325" t="s">
        <v>40</v>
      </c>
      <c r="H325" s="6">
        <v>43832</v>
      </c>
      <c r="I325" s="2">
        <v>45657</v>
      </c>
      <c r="J325">
        <v>434.62</v>
      </c>
      <c r="K325" s="45">
        <f t="shared" ref="K325:K388" si="65">IFERROR(VLOOKUP(A325,promedio,29,FALSE),J325)</f>
        <v>1092.6772549019609</v>
      </c>
      <c r="L325" s="3">
        <f t="shared" ref="L325:L388" si="66">IF(DATEDIF(H325,I325,"D")&gt;366,366,DATEDIF(H325,I325,"D")+1)</f>
        <v>366</v>
      </c>
      <c r="M325" s="3">
        <f t="shared" ref="M325:M388" si="67">IFERROR(VLOOKUP(A325,faltas,7,FALSE),0)</f>
        <v>10</v>
      </c>
      <c r="N325" s="3">
        <f t="shared" ref="N325:N388" si="68">IFERROR(VLOOKUP(A325,INCP,4,FALSE),0)</f>
        <v>10</v>
      </c>
      <c r="O325" s="3">
        <f t="shared" si="61"/>
        <v>346</v>
      </c>
      <c r="P325" s="51">
        <f t="shared" ref="P325:P388" si="69">IF(J325&gt;TOPE,TOPE,J325)*O325</f>
        <v>150378.51999999999</v>
      </c>
      <c r="Q325" s="51">
        <f t="shared" ref="Q325:Q388" si="70">O325*facdias</f>
        <v>49308.961975094702</v>
      </c>
      <c r="R325" s="51">
        <f t="shared" ref="R325:R388" si="71">P325*facsueldo</f>
        <v>60574.497138632731</v>
      </c>
      <c r="S325" s="51">
        <f t="shared" si="62"/>
        <v>109883.45911372744</v>
      </c>
      <c r="T325" s="13">
        <f t="shared" ref="T325:T388" si="72">((90/366)*O325)</f>
        <v>85.081967213114751</v>
      </c>
      <c r="U325" s="58">
        <f t="shared" si="63"/>
        <v>36978.324590163931</v>
      </c>
      <c r="V325" s="58">
        <f t="shared" si="64"/>
        <v>36978.324590163931</v>
      </c>
      <c r="W325" s="13"/>
      <c r="X325" s="13"/>
      <c r="Y325" s="13"/>
      <c r="Z325" s="14">
        <f t="shared" ref="Z325:Z388" si="73">((130/366)*O325-T325)</f>
        <v>37.814207650273232</v>
      </c>
    </row>
    <row r="326" spans="1:26" ht="14.5" x14ac:dyDescent="0.35">
      <c r="A326">
        <v>2147</v>
      </c>
      <c r="B326" t="s">
        <v>443</v>
      </c>
      <c r="C326" t="s">
        <v>1385</v>
      </c>
      <c r="D326" t="s">
        <v>286</v>
      </c>
      <c r="E326" t="s">
        <v>276</v>
      </c>
      <c r="F326" t="s">
        <v>1504</v>
      </c>
      <c r="G326" t="s">
        <v>1529</v>
      </c>
      <c r="H326" s="6">
        <v>43832</v>
      </c>
      <c r="I326" s="2">
        <v>45657</v>
      </c>
      <c r="J326">
        <v>455.8</v>
      </c>
      <c r="K326" s="45">
        <f t="shared" si="65"/>
        <v>1496.6001960784315</v>
      </c>
      <c r="L326" s="3">
        <f t="shared" si="66"/>
        <v>366</v>
      </c>
      <c r="M326" s="3">
        <f t="shared" si="67"/>
        <v>3</v>
      </c>
      <c r="N326" s="3">
        <f t="shared" si="68"/>
        <v>0</v>
      </c>
      <c r="O326" s="3">
        <f t="shared" ref="O326:O389" si="74">L326-M326-N326</f>
        <v>363</v>
      </c>
      <c r="P326" s="51">
        <f t="shared" si="69"/>
        <v>165455.4</v>
      </c>
      <c r="Q326" s="51">
        <f t="shared" si="70"/>
        <v>51731.656638610919</v>
      </c>
      <c r="R326" s="51">
        <f t="shared" si="71"/>
        <v>66647.667857559281</v>
      </c>
      <c r="S326" s="51">
        <f t="shared" ref="S326:S389" si="75">Q326+R326</f>
        <v>118379.3244961702</v>
      </c>
      <c r="T326" s="13">
        <f t="shared" si="72"/>
        <v>89.26229508196721</v>
      </c>
      <c r="U326" s="58">
        <f t="shared" ref="U326:U389" si="76">T326*J326</f>
        <v>40685.754098360652</v>
      </c>
      <c r="V326" s="58">
        <f t="shared" ref="V326:V389" si="77">IF(S326&gt;U326,U326,S326)</f>
        <v>40685.754098360652</v>
      </c>
      <c r="W326" s="13"/>
      <c r="X326" s="13"/>
      <c r="Y326" s="13"/>
      <c r="Z326" s="14">
        <f t="shared" si="73"/>
        <v>39.672131147540995</v>
      </c>
    </row>
    <row r="327" spans="1:26" ht="14.5" x14ac:dyDescent="0.35">
      <c r="A327">
        <v>2148</v>
      </c>
      <c r="B327" t="s">
        <v>444</v>
      </c>
      <c r="C327" t="s">
        <v>1385</v>
      </c>
      <c r="D327" t="s">
        <v>341</v>
      </c>
      <c r="E327" t="s">
        <v>276</v>
      </c>
      <c r="F327" t="s">
        <v>277</v>
      </c>
      <c r="G327" t="s">
        <v>40</v>
      </c>
      <c r="H327" s="6">
        <v>43832</v>
      </c>
      <c r="I327" s="2">
        <v>45657</v>
      </c>
      <c r="J327">
        <v>362.6</v>
      </c>
      <c r="K327" s="45">
        <f t="shared" si="65"/>
        <v>725.25431372549019</v>
      </c>
      <c r="L327" s="3">
        <f t="shared" si="66"/>
        <v>366</v>
      </c>
      <c r="M327" s="3">
        <f t="shared" si="67"/>
        <v>7</v>
      </c>
      <c r="N327" s="3">
        <f t="shared" si="68"/>
        <v>0</v>
      </c>
      <c r="O327" s="3">
        <f t="shared" si="74"/>
        <v>359</v>
      </c>
      <c r="P327" s="51">
        <f t="shared" si="69"/>
        <v>130173.40000000001</v>
      </c>
      <c r="Q327" s="51">
        <f t="shared" si="70"/>
        <v>51161.610835430634</v>
      </c>
      <c r="R327" s="51">
        <f t="shared" si="71"/>
        <v>52435.602144681936</v>
      </c>
      <c r="S327" s="51">
        <f t="shared" si="75"/>
        <v>103597.21298011257</v>
      </c>
      <c r="T327" s="13">
        <f t="shared" si="72"/>
        <v>88.278688524590166</v>
      </c>
      <c r="U327" s="58">
        <f t="shared" si="76"/>
        <v>32009.852459016398</v>
      </c>
      <c r="V327" s="58">
        <f t="shared" si="77"/>
        <v>32009.852459016398</v>
      </c>
      <c r="W327" s="13"/>
      <c r="X327" s="13"/>
      <c r="Y327" s="13"/>
      <c r="Z327" s="14">
        <f t="shared" si="73"/>
        <v>39.234972677595636</v>
      </c>
    </row>
    <row r="328" spans="1:26" ht="14.5" x14ac:dyDescent="0.35">
      <c r="A328">
        <v>2149</v>
      </c>
      <c r="B328" t="s">
        <v>445</v>
      </c>
      <c r="C328" t="s">
        <v>1385</v>
      </c>
      <c r="D328" t="s">
        <v>282</v>
      </c>
      <c r="E328" t="s">
        <v>276</v>
      </c>
      <c r="F328" t="s">
        <v>277</v>
      </c>
      <c r="G328" t="s">
        <v>40</v>
      </c>
      <c r="H328" s="6">
        <v>43832</v>
      </c>
      <c r="I328" s="2">
        <v>45657</v>
      </c>
      <c r="J328">
        <v>328.2</v>
      </c>
      <c r="K328" s="45">
        <f t="shared" si="65"/>
        <v>842.033660130719</v>
      </c>
      <c r="L328" s="3">
        <f t="shared" si="66"/>
        <v>366</v>
      </c>
      <c r="M328" s="3">
        <f t="shared" si="67"/>
        <v>3</v>
      </c>
      <c r="N328" s="3">
        <f t="shared" si="68"/>
        <v>3</v>
      </c>
      <c r="O328" s="3">
        <f t="shared" si="74"/>
        <v>360</v>
      </c>
      <c r="P328" s="51">
        <f t="shared" si="69"/>
        <v>118152</v>
      </c>
      <c r="Q328" s="51">
        <f t="shared" si="70"/>
        <v>51304.122286225705</v>
      </c>
      <c r="R328" s="51">
        <f t="shared" si="71"/>
        <v>47593.220001924048</v>
      </c>
      <c r="S328" s="51">
        <f t="shared" si="75"/>
        <v>98897.342288149754</v>
      </c>
      <c r="T328" s="13">
        <f t="shared" si="72"/>
        <v>88.52459016393442</v>
      </c>
      <c r="U328" s="58">
        <f t="shared" si="76"/>
        <v>29053.770491803276</v>
      </c>
      <c r="V328" s="58">
        <f t="shared" si="77"/>
        <v>29053.770491803276</v>
      </c>
      <c r="W328" s="13"/>
      <c r="X328" s="13"/>
      <c r="Y328" s="13"/>
      <c r="Z328" s="14">
        <f t="shared" si="73"/>
        <v>39.344262295081975</v>
      </c>
    </row>
    <row r="329" spans="1:26" ht="14.5" x14ac:dyDescent="0.35">
      <c r="A329">
        <v>2150</v>
      </c>
      <c r="B329" t="s">
        <v>446</v>
      </c>
      <c r="C329" t="s">
        <v>1385</v>
      </c>
      <c r="D329" t="s">
        <v>292</v>
      </c>
      <c r="E329" t="s">
        <v>276</v>
      </c>
      <c r="F329" t="s">
        <v>277</v>
      </c>
      <c r="G329" t="s">
        <v>40</v>
      </c>
      <c r="H329" s="6">
        <v>43832</v>
      </c>
      <c r="I329" s="2">
        <v>45657</v>
      </c>
      <c r="J329">
        <v>434.62</v>
      </c>
      <c r="K329" s="45">
        <f t="shared" si="65"/>
        <v>1151.4014379084965</v>
      </c>
      <c r="L329" s="3">
        <f t="shared" si="66"/>
        <v>366</v>
      </c>
      <c r="M329" s="3">
        <f t="shared" si="67"/>
        <v>0</v>
      </c>
      <c r="N329" s="3">
        <f t="shared" si="68"/>
        <v>0</v>
      </c>
      <c r="O329" s="3">
        <f t="shared" si="74"/>
        <v>366</v>
      </c>
      <c r="P329" s="51">
        <f t="shared" si="69"/>
        <v>159070.92000000001</v>
      </c>
      <c r="Q329" s="51">
        <f t="shared" si="70"/>
        <v>52159.190990996132</v>
      </c>
      <c r="R329" s="51">
        <f t="shared" si="71"/>
        <v>64075.913158206888</v>
      </c>
      <c r="S329" s="51">
        <f t="shared" si="75"/>
        <v>116235.10414920302</v>
      </c>
      <c r="T329" s="13">
        <f t="shared" si="72"/>
        <v>90</v>
      </c>
      <c r="U329" s="58">
        <f t="shared" si="76"/>
        <v>39115.800000000003</v>
      </c>
      <c r="V329" s="58">
        <f t="shared" si="77"/>
        <v>39115.800000000003</v>
      </c>
      <c r="W329" s="13"/>
      <c r="X329" s="13"/>
      <c r="Y329" s="13"/>
      <c r="Z329" s="14">
        <f t="shared" si="73"/>
        <v>40</v>
      </c>
    </row>
    <row r="330" spans="1:26" ht="14.5" x14ac:dyDescent="0.35">
      <c r="A330">
        <v>2152</v>
      </c>
      <c r="B330" t="s">
        <v>447</v>
      </c>
      <c r="C330" t="s">
        <v>1385</v>
      </c>
      <c r="D330" t="s">
        <v>275</v>
      </c>
      <c r="E330" t="s">
        <v>276</v>
      </c>
      <c r="F330" t="s">
        <v>277</v>
      </c>
      <c r="G330" t="s">
        <v>40</v>
      </c>
      <c r="H330" s="6">
        <v>44150</v>
      </c>
      <c r="I330" s="2">
        <v>45657</v>
      </c>
      <c r="J330">
        <v>300.25</v>
      </c>
      <c r="K330" s="45">
        <f t="shared" si="65"/>
        <v>892.90673202614369</v>
      </c>
      <c r="L330" s="3">
        <f t="shared" si="66"/>
        <v>366</v>
      </c>
      <c r="M330" s="3">
        <f t="shared" si="67"/>
        <v>10</v>
      </c>
      <c r="N330" s="3">
        <f t="shared" si="68"/>
        <v>0</v>
      </c>
      <c r="O330" s="3">
        <f t="shared" si="74"/>
        <v>356</v>
      </c>
      <c r="P330" s="51">
        <f t="shared" si="69"/>
        <v>106889</v>
      </c>
      <c r="Q330" s="51">
        <f t="shared" si="70"/>
        <v>50734.076483045421</v>
      </c>
      <c r="R330" s="51">
        <f t="shared" si="71"/>
        <v>43056.33161339342</v>
      </c>
      <c r="S330" s="51">
        <f t="shared" si="75"/>
        <v>93790.408096438841</v>
      </c>
      <c r="T330" s="13">
        <f t="shared" si="72"/>
        <v>87.540983606557376</v>
      </c>
      <c r="U330" s="58">
        <f t="shared" si="76"/>
        <v>26284.180327868853</v>
      </c>
      <c r="V330" s="58">
        <f t="shared" si="77"/>
        <v>26284.180327868853</v>
      </c>
      <c r="W330" s="13"/>
      <c r="X330" s="13"/>
      <c r="Y330" s="13"/>
      <c r="Z330" s="14">
        <f t="shared" si="73"/>
        <v>38.907103825136616</v>
      </c>
    </row>
    <row r="331" spans="1:26" ht="14.5" x14ac:dyDescent="0.35">
      <c r="A331">
        <v>2153</v>
      </c>
      <c r="B331" t="s">
        <v>449</v>
      </c>
      <c r="C331" t="s">
        <v>1385</v>
      </c>
      <c r="D331" t="s">
        <v>450</v>
      </c>
      <c r="E331" t="s">
        <v>276</v>
      </c>
      <c r="F331" t="s">
        <v>277</v>
      </c>
      <c r="G331" t="s">
        <v>1529</v>
      </c>
      <c r="H331" s="6">
        <v>43832</v>
      </c>
      <c r="I331" s="2">
        <v>45657</v>
      </c>
      <c r="J331">
        <v>411.73</v>
      </c>
      <c r="K331" s="45">
        <f t="shared" si="65"/>
        <v>1419.1360130718954</v>
      </c>
      <c r="L331" s="3">
        <f t="shared" si="66"/>
        <v>366</v>
      </c>
      <c r="M331" s="3">
        <f t="shared" si="67"/>
        <v>0</v>
      </c>
      <c r="N331" s="3">
        <f t="shared" si="68"/>
        <v>0</v>
      </c>
      <c r="O331" s="3">
        <f t="shared" si="74"/>
        <v>366</v>
      </c>
      <c r="P331" s="51">
        <f t="shared" si="69"/>
        <v>150693.18</v>
      </c>
      <c r="Q331" s="51">
        <f t="shared" si="70"/>
        <v>52159.190990996132</v>
      </c>
      <c r="R331" s="51">
        <f t="shared" si="71"/>
        <v>60701.246432811466</v>
      </c>
      <c r="S331" s="51">
        <f t="shared" si="75"/>
        <v>112860.4374238076</v>
      </c>
      <c r="T331" s="13">
        <f t="shared" si="72"/>
        <v>90</v>
      </c>
      <c r="U331" s="58">
        <f t="shared" si="76"/>
        <v>37055.700000000004</v>
      </c>
      <c r="V331" s="58">
        <f t="shared" si="77"/>
        <v>37055.700000000004</v>
      </c>
      <c r="W331" s="13"/>
      <c r="X331" s="13"/>
      <c r="Y331" s="13"/>
      <c r="Z331" s="14">
        <f t="shared" si="73"/>
        <v>40</v>
      </c>
    </row>
    <row r="332" spans="1:26" ht="14.5" x14ac:dyDescent="0.35">
      <c r="A332">
        <v>2154</v>
      </c>
      <c r="B332" t="s">
        <v>451</v>
      </c>
      <c r="C332" t="s">
        <v>1385</v>
      </c>
      <c r="D332" t="s">
        <v>292</v>
      </c>
      <c r="E332" t="s">
        <v>276</v>
      </c>
      <c r="F332" t="s">
        <v>277</v>
      </c>
      <c r="G332" t="s">
        <v>40</v>
      </c>
      <c r="H332" s="6">
        <v>44564</v>
      </c>
      <c r="I332" s="2">
        <v>45657</v>
      </c>
      <c r="J332">
        <v>434.62</v>
      </c>
      <c r="K332" s="45">
        <f t="shared" si="65"/>
        <v>1050.8738562091503</v>
      </c>
      <c r="L332" s="3">
        <f t="shared" si="66"/>
        <v>366</v>
      </c>
      <c r="M332" s="3">
        <f t="shared" si="67"/>
        <v>15</v>
      </c>
      <c r="N332" s="3">
        <f t="shared" si="68"/>
        <v>36</v>
      </c>
      <c r="O332" s="3">
        <f t="shared" si="74"/>
        <v>315</v>
      </c>
      <c r="P332" s="51">
        <f t="shared" si="69"/>
        <v>136905.29999999999</v>
      </c>
      <c r="Q332" s="51">
        <f t="shared" si="70"/>
        <v>44891.10700044749</v>
      </c>
      <c r="R332" s="51">
        <f t="shared" si="71"/>
        <v>55147.302308292805</v>
      </c>
      <c r="S332" s="51">
        <f t="shared" si="75"/>
        <v>100038.40930874029</v>
      </c>
      <c r="T332" s="13">
        <f t="shared" si="72"/>
        <v>77.459016393442624</v>
      </c>
      <c r="U332" s="58">
        <f t="shared" si="76"/>
        <v>33665.237704918036</v>
      </c>
      <c r="V332" s="58">
        <f t="shared" si="77"/>
        <v>33665.237704918036</v>
      </c>
      <c r="W332" s="13"/>
      <c r="X332" s="13"/>
      <c r="Y332" s="13"/>
      <c r="Z332" s="14">
        <f t="shared" si="73"/>
        <v>34.426229508196727</v>
      </c>
    </row>
    <row r="333" spans="1:26" ht="14.5" x14ac:dyDescent="0.35">
      <c r="A333">
        <v>2156</v>
      </c>
      <c r="B333" t="s">
        <v>453</v>
      </c>
      <c r="C333" t="s">
        <v>1385</v>
      </c>
      <c r="D333" t="s">
        <v>296</v>
      </c>
      <c r="E333" t="s">
        <v>276</v>
      </c>
      <c r="F333" t="s">
        <v>277</v>
      </c>
      <c r="G333" t="s">
        <v>40</v>
      </c>
      <c r="H333" s="6">
        <v>44410</v>
      </c>
      <c r="I333" s="2">
        <v>45657</v>
      </c>
      <c r="J333">
        <v>434.62</v>
      </c>
      <c r="K333" s="45">
        <f t="shared" si="65"/>
        <v>1059.0419607843137</v>
      </c>
      <c r="L333" s="3">
        <f t="shared" si="66"/>
        <v>366</v>
      </c>
      <c r="M333" s="3">
        <f t="shared" si="67"/>
        <v>2</v>
      </c>
      <c r="N333" s="3">
        <f t="shared" si="68"/>
        <v>0</v>
      </c>
      <c r="O333" s="3">
        <f t="shared" si="74"/>
        <v>364</v>
      </c>
      <c r="P333" s="51">
        <f t="shared" si="69"/>
        <v>158201.68</v>
      </c>
      <c r="Q333" s="51">
        <f t="shared" si="70"/>
        <v>51874.16808940599</v>
      </c>
      <c r="R333" s="51">
        <f t="shared" si="71"/>
        <v>63725.771556249463</v>
      </c>
      <c r="S333" s="51">
        <f t="shared" si="75"/>
        <v>115599.93964565545</v>
      </c>
      <c r="T333" s="13">
        <f t="shared" si="72"/>
        <v>89.508196721311478</v>
      </c>
      <c r="U333" s="58">
        <f t="shared" si="76"/>
        <v>38902.052459016391</v>
      </c>
      <c r="V333" s="58">
        <f t="shared" si="77"/>
        <v>38902.052459016391</v>
      </c>
      <c r="W333" s="13"/>
      <c r="X333" s="13"/>
      <c r="Y333" s="13"/>
      <c r="Z333" s="14">
        <f t="shared" si="73"/>
        <v>39.781420765027335</v>
      </c>
    </row>
    <row r="334" spans="1:26" ht="14.5" x14ac:dyDescent="0.35">
      <c r="A334">
        <v>2157</v>
      </c>
      <c r="B334" t="s">
        <v>455</v>
      </c>
      <c r="C334" t="s">
        <v>1385</v>
      </c>
      <c r="D334" t="s">
        <v>282</v>
      </c>
      <c r="E334" t="s">
        <v>276</v>
      </c>
      <c r="F334" t="s">
        <v>277</v>
      </c>
      <c r="G334" t="s">
        <v>40</v>
      </c>
      <c r="H334" s="6">
        <v>44409</v>
      </c>
      <c r="I334" s="2">
        <v>45657</v>
      </c>
      <c r="J334">
        <v>328.2</v>
      </c>
      <c r="K334" s="45">
        <f t="shared" si="65"/>
        <v>782.28862745098047</v>
      </c>
      <c r="L334" s="3">
        <f t="shared" si="66"/>
        <v>366</v>
      </c>
      <c r="M334" s="3">
        <f t="shared" si="67"/>
        <v>1</v>
      </c>
      <c r="N334" s="3">
        <f t="shared" si="68"/>
        <v>0</v>
      </c>
      <c r="O334" s="3">
        <f t="shared" si="74"/>
        <v>365</v>
      </c>
      <c r="P334" s="51">
        <f t="shared" si="69"/>
        <v>119793</v>
      </c>
      <c r="Q334" s="51">
        <f t="shared" si="70"/>
        <v>52016.679540201061</v>
      </c>
      <c r="R334" s="51">
        <f t="shared" si="71"/>
        <v>48254.236946395213</v>
      </c>
      <c r="S334" s="51">
        <f t="shared" si="75"/>
        <v>100270.91648659628</v>
      </c>
      <c r="T334" s="13">
        <f t="shared" si="72"/>
        <v>89.754098360655732</v>
      </c>
      <c r="U334" s="58">
        <f t="shared" si="76"/>
        <v>29457.295081967211</v>
      </c>
      <c r="V334" s="58">
        <f t="shared" si="77"/>
        <v>29457.295081967211</v>
      </c>
      <c r="W334" s="13"/>
      <c r="X334" s="13"/>
      <c r="Y334" s="13"/>
      <c r="Z334" s="14">
        <f t="shared" si="73"/>
        <v>39.89071038251366</v>
      </c>
    </row>
    <row r="335" spans="1:26" ht="14.5" x14ac:dyDescent="0.35">
      <c r="A335">
        <v>2159</v>
      </c>
      <c r="B335" t="s">
        <v>456</v>
      </c>
      <c r="C335" t="s">
        <v>1385</v>
      </c>
      <c r="D335" t="s">
        <v>284</v>
      </c>
      <c r="E335" t="s">
        <v>276</v>
      </c>
      <c r="F335" t="s">
        <v>277</v>
      </c>
      <c r="G335" t="s">
        <v>40</v>
      </c>
      <c r="H335" s="6">
        <v>44564</v>
      </c>
      <c r="I335" s="2">
        <v>45657</v>
      </c>
      <c r="J335">
        <v>300.25</v>
      </c>
      <c r="K335" s="45">
        <f t="shared" si="65"/>
        <v>678.17784313725497</v>
      </c>
      <c r="L335" s="3">
        <f t="shared" si="66"/>
        <v>366</v>
      </c>
      <c r="M335" s="3">
        <f t="shared" si="67"/>
        <v>1</v>
      </c>
      <c r="N335" s="3">
        <f t="shared" si="68"/>
        <v>0</v>
      </c>
      <c r="O335" s="3">
        <f t="shared" si="74"/>
        <v>365</v>
      </c>
      <c r="P335" s="51">
        <f t="shared" si="69"/>
        <v>109591.25</v>
      </c>
      <c r="Q335" s="51">
        <f t="shared" si="70"/>
        <v>52016.679540201061</v>
      </c>
      <c r="R335" s="51">
        <f t="shared" si="71"/>
        <v>44144.834378900559</v>
      </c>
      <c r="S335" s="51">
        <f t="shared" si="75"/>
        <v>96161.513919101621</v>
      </c>
      <c r="T335" s="13">
        <f t="shared" si="72"/>
        <v>89.754098360655732</v>
      </c>
      <c r="U335" s="58">
        <f t="shared" si="76"/>
        <v>26948.668032786885</v>
      </c>
      <c r="V335" s="58">
        <f t="shared" si="77"/>
        <v>26948.668032786885</v>
      </c>
      <c r="W335" s="13"/>
      <c r="X335" s="13"/>
      <c r="Y335" s="13"/>
      <c r="Z335" s="14">
        <f t="shared" si="73"/>
        <v>39.89071038251366</v>
      </c>
    </row>
    <row r="336" spans="1:26" ht="14.5" x14ac:dyDescent="0.35">
      <c r="A336">
        <v>2161</v>
      </c>
      <c r="B336" t="s">
        <v>457</v>
      </c>
      <c r="C336" t="s">
        <v>1385</v>
      </c>
      <c r="D336" t="s">
        <v>292</v>
      </c>
      <c r="E336" t="s">
        <v>276</v>
      </c>
      <c r="F336" t="s">
        <v>277</v>
      </c>
      <c r="G336" t="s">
        <v>40</v>
      </c>
      <c r="H336" s="6">
        <v>44564</v>
      </c>
      <c r="I336" s="2">
        <v>45657</v>
      </c>
      <c r="J336">
        <v>434.62</v>
      </c>
      <c r="K336" s="45">
        <f t="shared" si="65"/>
        <v>832.82117647058817</v>
      </c>
      <c r="L336" s="3">
        <f t="shared" si="66"/>
        <v>366</v>
      </c>
      <c r="M336" s="3">
        <f t="shared" si="67"/>
        <v>1</v>
      </c>
      <c r="N336" s="3">
        <f t="shared" si="68"/>
        <v>0</v>
      </c>
      <c r="O336" s="3">
        <f t="shared" si="74"/>
        <v>365</v>
      </c>
      <c r="P336" s="51">
        <f t="shared" si="69"/>
        <v>158636.29999999999</v>
      </c>
      <c r="Q336" s="51">
        <f t="shared" si="70"/>
        <v>52016.679540201061</v>
      </c>
      <c r="R336" s="51">
        <f t="shared" si="71"/>
        <v>63900.842357228168</v>
      </c>
      <c r="S336" s="51">
        <f t="shared" si="75"/>
        <v>115917.52189742922</v>
      </c>
      <c r="T336" s="13">
        <f t="shared" si="72"/>
        <v>89.754098360655732</v>
      </c>
      <c r="U336" s="58">
        <f t="shared" si="76"/>
        <v>39008.926229508194</v>
      </c>
      <c r="V336" s="58">
        <f t="shared" si="77"/>
        <v>39008.926229508194</v>
      </c>
      <c r="W336" s="13"/>
      <c r="X336" s="13"/>
      <c r="Y336" s="13"/>
      <c r="Z336" s="14">
        <f t="shared" si="73"/>
        <v>39.89071038251366</v>
      </c>
    </row>
    <row r="337" spans="1:26" ht="14.5" x14ac:dyDescent="0.35">
      <c r="A337">
        <v>2162</v>
      </c>
      <c r="B337" t="s">
        <v>458</v>
      </c>
      <c r="C337" t="s">
        <v>1385</v>
      </c>
      <c r="D337" t="s">
        <v>284</v>
      </c>
      <c r="E337" t="s">
        <v>276</v>
      </c>
      <c r="F337" t="s">
        <v>277</v>
      </c>
      <c r="G337" t="s">
        <v>40</v>
      </c>
      <c r="H337" s="6">
        <v>44593</v>
      </c>
      <c r="I337" s="2">
        <v>45657</v>
      </c>
      <c r="J337">
        <v>300.25</v>
      </c>
      <c r="K337" s="45">
        <f t="shared" si="65"/>
        <v>675.4809150326796</v>
      </c>
      <c r="L337" s="3">
        <f t="shared" si="66"/>
        <v>366</v>
      </c>
      <c r="M337" s="3">
        <f t="shared" si="67"/>
        <v>6</v>
      </c>
      <c r="N337" s="3">
        <f t="shared" si="68"/>
        <v>0</v>
      </c>
      <c r="O337" s="3">
        <f t="shared" si="74"/>
        <v>360</v>
      </c>
      <c r="P337" s="51">
        <f t="shared" si="69"/>
        <v>108090</v>
      </c>
      <c r="Q337" s="51">
        <f t="shared" si="70"/>
        <v>51304.122286225705</v>
      </c>
      <c r="R337" s="51">
        <f t="shared" si="71"/>
        <v>43540.110620285479</v>
      </c>
      <c r="S337" s="51">
        <f t="shared" si="75"/>
        <v>94844.232906511184</v>
      </c>
      <c r="T337" s="13">
        <f t="shared" si="72"/>
        <v>88.52459016393442</v>
      </c>
      <c r="U337" s="58">
        <f t="shared" si="76"/>
        <v>26579.508196721308</v>
      </c>
      <c r="V337" s="58">
        <f t="shared" si="77"/>
        <v>26579.508196721308</v>
      </c>
      <c r="W337" s="13"/>
      <c r="X337" s="13"/>
      <c r="Y337" s="13"/>
      <c r="Z337" s="14">
        <f t="shared" si="73"/>
        <v>39.344262295081975</v>
      </c>
    </row>
    <row r="338" spans="1:26" ht="14.5" x14ac:dyDescent="0.35">
      <c r="A338">
        <v>2163</v>
      </c>
      <c r="B338" t="s">
        <v>460</v>
      </c>
      <c r="C338" t="s">
        <v>1385</v>
      </c>
      <c r="D338" t="s">
        <v>411</v>
      </c>
      <c r="E338" t="s">
        <v>276</v>
      </c>
      <c r="F338" t="s">
        <v>277</v>
      </c>
      <c r="G338" t="s">
        <v>40</v>
      </c>
      <c r="H338" s="6">
        <v>44835</v>
      </c>
      <c r="I338" s="2">
        <v>45657</v>
      </c>
      <c r="J338">
        <v>300.25</v>
      </c>
      <c r="K338" s="45">
        <f t="shared" si="65"/>
        <v>665.48</v>
      </c>
      <c r="L338" s="3">
        <f t="shared" si="66"/>
        <v>366</v>
      </c>
      <c r="M338" s="3">
        <f t="shared" si="67"/>
        <v>2</v>
      </c>
      <c r="N338" s="3">
        <f t="shared" si="68"/>
        <v>0</v>
      </c>
      <c r="O338" s="3">
        <f t="shared" si="74"/>
        <v>364</v>
      </c>
      <c r="P338" s="51">
        <f t="shared" si="69"/>
        <v>109291</v>
      </c>
      <c r="Q338" s="51">
        <f t="shared" si="70"/>
        <v>51874.16808940599</v>
      </c>
      <c r="R338" s="51">
        <f t="shared" si="71"/>
        <v>44023.889627177545</v>
      </c>
      <c r="S338" s="51">
        <f t="shared" si="75"/>
        <v>95898.057716583542</v>
      </c>
      <c r="T338" s="13">
        <f t="shared" si="72"/>
        <v>89.508196721311478</v>
      </c>
      <c r="U338" s="58">
        <f t="shared" si="76"/>
        <v>26874.836065573771</v>
      </c>
      <c r="V338" s="58">
        <f t="shared" si="77"/>
        <v>26874.836065573771</v>
      </c>
      <c r="W338" s="13"/>
      <c r="X338" s="13"/>
      <c r="Y338" s="13"/>
      <c r="Z338" s="14">
        <f t="shared" si="73"/>
        <v>39.781420765027335</v>
      </c>
    </row>
    <row r="339" spans="1:26" ht="14.5" x14ac:dyDescent="0.35">
      <c r="A339">
        <v>2164</v>
      </c>
      <c r="B339" t="s">
        <v>462</v>
      </c>
      <c r="C339" t="s">
        <v>1385</v>
      </c>
      <c r="D339" t="s">
        <v>298</v>
      </c>
      <c r="E339" t="s">
        <v>276</v>
      </c>
      <c r="F339" t="s">
        <v>277</v>
      </c>
      <c r="G339" t="s">
        <v>40</v>
      </c>
      <c r="H339" s="6">
        <v>44835</v>
      </c>
      <c r="I339" s="2">
        <v>45657</v>
      </c>
      <c r="J339">
        <v>300.25</v>
      </c>
      <c r="K339" s="45">
        <f t="shared" si="65"/>
        <v>757.29594771241818</v>
      </c>
      <c r="L339" s="3">
        <f t="shared" si="66"/>
        <v>366</v>
      </c>
      <c r="M339" s="3">
        <f t="shared" si="67"/>
        <v>16</v>
      </c>
      <c r="N339" s="3">
        <f t="shared" si="68"/>
        <v>0</v>
      </c>
      <c r="O339" s="3">
        <f t="shared" si="74"/>
        <v>350</v>
      </c>
      <c r="P339" s="51">
        <f t="shared" si="69"/>
        <v>105087.5</v>
      </c>
      <c r="Q339" s="51">
        <f t="shared" si="70"/>
        <v>49879.007778274987</v>
      </c>
      <c r="R339" s="51">
        <f t="shared" si="71"/>
        <v>42330.663103055325</v>
      </c>
      <c r="S339" s="51">
        <f t="shared" si="75"/>
        <v>92209.670881330312</v>
      </c>
      <c r="T339" s="13">
        <f t="shared" si="72"/>
        <v>86.065573770491795</v>
      </c>
      <c r="U339" s="58">
        <f t="shared" si="76"/>
        <v>25841.188524590161</v>
      </c>
      <c r="V339" s="58">
        <f t="shared" si="77"/>
        <v>25841.188524590161</v>
      </c>
      <c r="W339" s="13"/>
      <c r="X339" s="13"/>
      <c r="Y339" s="13"/>
      <c r="Z339" s="14">
        <f t="shared" si="73"/>
        <v>38.251366120218592</v>
      </c>
    </row>
    <row r="340" spans="1:26" ht="14.5" x14ac:dyDescent="0.35">
      <c r="A340">
        <v>2165</v>
      </c>
      <c r="B340" t="s">
        <v>463</v>
      </c>
      <c r="C340" t="s">
        <v>1488</v>
      </c>
      <c r="D340" t="s">
        <v>298</v>
      </c>
      <c r="E340" t="s">
        <v>276</v>
      </c>
      <c r="F340" t="s">
        <v>277</v>
      </c>
      <c r="G340" t="s">
        <v>40</v>
      </c>
      <c r="H340" s="6">
        <v>44835</v>
      </c>
      <c r="I340" s="2">
        <v>45657</v>
      </c>
      <c r="J340">
        <v>300.25</v>
      </c>
      <c r="K340" s="45">
        <f t="shared" si="65"/>
        <v>300.25</v>
      </c>
      <c r="L340" s="3">
        <f t="shared" si="66"/>
        <v>366</v>
      </c>
      <c r="M340" s="3">
        <f t="shared" si="67"/>
        <v>20</v>
      </c>
      <c r="N340" s="3">
        <f t="shared" si="68"/>
        <v>28</v>
      </c>
      <c r="O340" s="3">
        <f t="shared" si="74"/>
        <v>318</v>
      </c>
      <c r="P340" s="51">
        <f t="shared" si="69"/>
        <v>95479.5</v>
      </c>
      <c r="Q340" s="51">
        <f t="shared" si="70"/>
        <v>45318.641352832703</v>
      </c>
      <c r="R340" s="51">
        <f t="shared" si="71"/>
        <v>38460.431047918843</v>
      </c>
      <c r="S340" s="51">
        <f t="shared" si="75"/>
        <v>83779.072400751553</v>
      </c>
      <c r="T340" s="13">
        <f t="shared" si="72"/>
        <v>78.196721311475414</v>
      </c>
      <c r="U340" s="58">
        <f t="shared" si="76"/>
        <v>23478.565573770495</v>
      </c>
      <c r="V340" s="58">
        <f t="shared" si="77"/>
        <v>23478.565573770495</v>
      </c>
      <c r="W340" s="13"/>
      <c r="X340" s="13"/>
      <c r="Y340" s="13"/>
      <c r="Z340" s="14">
        <f t="shared" si="73"/>
        <v>34.754098360655732</v>
      </c>
    </row>
    <row r="341" spans="1:26" ht="14.5" x14ac:dyDescent="0.35">
      <c r="A341">
        <v>2166</v>
      </c>
      <c r="B341" t="s">
        <v>464</v>
      </c>
      <c r="C341" t="s">
        <v>1385</v>
      </c>
      <c r="D341" t="s">
        <v>316</v>
      </c>
      <c r="E341" t="s">
        <v>276</v>
      </c>
      <c r="F341" t="s">
        <v>277</v>
      </c>
      <c r="G341" t="s">
        <v>40</v>
      </c>
      <c r="H341" s="6">
        <v>44866</v>
      </c>
      <c r="I341" s="2">
        <v>45657</v>
      </c>
      <c r="J341">
        <v>362.6</v>
      </c>
      <c r="K341" s="45">
        <f t="shared" si="65"/>
        <v>707.75882352941176</v>
      </c>
      <c r="L341" s="3">
        <f t="shared" si="66"/>
        <v>366</v>
      </c>
      <c r="M341" s="3">
        <f t="shared" si="67"/>
        <v>3</v>
      </c>
      <c r="N341" s="3">
        <f t="shared" si="68"/>
        <v>0</v>
      </c>
      <c r="O341" s="3">
        <f t="shared" si="74"/>
        <v>363</v>
      </c>
      <c r="P341" s="51">
        <f t="shared" si="69"/>
        <v>131623.80000000002</v>
      </c>
      <c r="Q341" s="51">
        <f t="shared" si="70"/>
        <v>51731.656638610919</v>
      </c>
      <c r="R341" s="51">
        <f t="shared" si="71"/>
        <v>53019.842837101794</v>
      </c>
      <c r="S341" s="51">
        <f t="shared" si="75"/>
        <v>104751.49947571271</v>
      </c>
      <c r="T341" s="13">
        <f t="shared" si="72"/>
        <v>89.26229508196721</v>
      </c>
      <c r="U341" s="58">
        <f t="shared" si="76"/>
        <v>32366.508196721312</v>
      </c>
      <c r="V341" s="58">
        <f t="shared" si="77"/>
        <v>32366.508196721312</v>
      </c>
      <c r="W341" s="13"/>
      <c r="X341" s="13"/>
      <c r="Y341" s="13"/>
      <c r="Z341" s="14">
        <f t="shared" si="73"/>
        <v>39.672131147540995</v>
      </c>
    </row>
    <row r="342" spans="1:26" ht="14.5" x14ac:dyDescent="0.35">
      <c r="A342">
        <v>2167</v>
      </c>
      <c r="B342" t="s">
        <v>466</v>
      </c>
      <c r="C342" t="s">
        <v>1488</v>
      </c>
      <c r="D342" t="s">
        <v>292</v>
      </c>
      <c r="E342" t="s">
        <v>276</v>
      </c>
      <c r="F342" t="s">
        <v>277</v>
      </c>
      <c r="G342" t="s">
        <v>40</v>
      </c>
      <c r="H342" s="6">
        <v>44956</v>
      </c>
      <c r="I342" s="2">
        <v>45657</v>
      </c>
      <c r="J342">
        <v>388</v>
      </c>
      <c r="K342" s="45">
        <f t="shared" si="65"/>
        <v>388</v>
      </c>
      <c r="L342" s="3">
        <f t="shared" si="66"/>
        <v>366</v>
      </c>
      <c r="M342" s="3">
        <f t="shared" si="67"/>
        <v>2</v>
      </c>
      <c r="N342" s="3">
        <f t="shared" si="68"/>
        <v>0</v>
      </c>
      <c r="O342" s="3">
        <f t="shared" si="74"/>
        <v>364</v>
      </c>
      <c r="P342" s="51">
        <f t="shared" si="69"/>
        <v>141232</v>
      </c>
      <c r="Q342" s="51">
        <f t="shared" si="70"/>
        <v>51874.16808940599</v>
      </c>
      <c r="R342" s="51">
        <f t="shared" si="71"/>
        <v>56890.155454937172</v>
      </c>
      <c r="S342" s="51">
        <f t="shared" si="75"/>
        <v>108764.32354434316</v>
      </c>
      <c r="T342" s="13">
        <f t="shared" si="72"/>
        <v>89.508196721311478</v>
      </c>
      <c r="U342" s="58">
        <f t="shared" si="76"/>
        <v>34729.180327868853</v>
      </c>
      <c r="V342" s="58">
        <f t="shared" si="77"/>
        <v>34729.180327868853</v>
      </c>
      <c r="W342" s="13"/>
      <c r="X342" s="13"/>
      <c r="Y342" s="13"/>
      <c r="Z342" s="14">
        <f t="shared" si="73"/>
        <v>39.781420765027335</v>
      </c>
    </row>
    <row r="343" spans="1:26" ht="14.5" x14ac:dyDescent="0.35">
      <c r="A343">
        <v>2168</v>
      </c>
      <c r="B343" t="s">
        <v>468</v>
      </c>
      <c r="C343" t="s">
        <v>1385</v>
      </c>
      <c r="D343" t="s">
        <v>352</v>
      </c>
      <c r="E343" t="s">
        <v>276</v>
      </c>
      <c r="F343" t="s">
        <v>277</v>
      </c>
      <c r="G343" t="s">
        <v>40</v>
      </c>
      <c r="H343" s="6">
        <v>44970</v>
      </c>
      <c r="I343" s="2">
        <v>45657</v>
      </c>
      <c r="J343">
        <v>300.25</v>
      </c>
      <c r="K343" s="45">
        <f t="shared" si="65"/>
        <v>672.1192156862744</v>
      </c>
      <c r="L343" s="3">
        <f t="shared" si="66"/>
        <v>366</v>
      </c>
      <c r="M343" s="3">
        <f t="shared" si="67"/>
        <v>5</v>
      </c>
      <c r="N343" s="3">
        <f t="shared" si="68"/>
        <v>0</v>
      </c>
      <c r="O343" s="3">
        <f t="shared" si="74"/>
        <v>361</v>
      </c>
      <c r="P343" s="51">
        <f t="shared" si="69"/>
        <v>108390.25</v>
      </c>
      <c r="Q343" s="51">
        <f t="shared" si="70"/>
        <v>51446.633737020777</v>
      </c>
      <c r="R343" s="51">
        <f t="shared" si="71"/>
        <v>43661.055372008494</v>
      </c>
      <c r="S343" s="51">
        <f t="shared" si="75"/>
        <v>95107.689109029277</v>
      </c>
      <c r="T343" s="13">
        <f t="shared" si="72"/>
        <v>88.770491803278688</v>
      </c>
      <c r="U343" s="58">
        <f t="shared" si="76"/>
        <v>26653.340163934427</v>
      </c>
      <c r="V343" s="58">
        <f t="shared" si="77"/>
        <v>26653.340163934427</v>
      </c>
      <c r="W343" s="13"/>
      <c r="X343" s="13"/>
      <c r="Y343" s="13"/>
      <c r="Z343" s="14">
        <f t="shared" si="73"/>
        <v>39.453551912568301</v>
      </c>
    </row>
    <row r="344" spans="1:26" ht="14.5" x14ac:dyDescent="0.35">
      <c r="A344">
        <v>2170</v>
      </c>
      <c r="B344" t="s">
        <v>470</v>
      </c>
      <c r="C344" t="s">
        <v>1385</v>
      </c>
      <c r="D344" t="s">
        <v>284</v>
      </c>
      <c r="E344" t="s">
        <v>276</v>
      </c>
      <c r="F344" t="s">
        <v>277</v>
      </c>
      <c r="G344" t="s">
        <v>40</v>
      </c>
      <c r="H344" s="6">
        <v>44991</v>
      </c>
      <c r="I344" s="2">
        <v>45657</v>
      </c>
      <c r="J344">
        <v>300.25</v>
      </c>
      <c r="K344" s="45">
        <f t="shared" si="65"/>
        <v>626.70823529411769</v>
      </c>
      <c r="L344" s="3">
        <f t="shared" si="66"/>
        <v>366</v>
      </c>
      <c r="M344" s="3">
        <f t="shared" si="67"/>
        <v>2</v>
      </c>
      <c r="N344" s="3">
        <f t="shared" si="68"/>
        <v>0</v>
      </c>
      <c r="O344" s="3">
        <f t="shared" si="74"/>
        <v>364</v>
      </c>
      <c r="P344" s="51">
        <f t="shared" si="69"/>
        <v>109291</v>
      </c>
      <c r="Q344" s="51">
        <f t="shared" si="70"/>
        <v>51874.16808940599</v>
      </c>
      <c r="R344" s="51">
        <f t="shared" si="71"/>
        <v>44023.889627177545</v>
      </c>
      <c r="S344" s="51">
        <f t="shared" si="75"/>
        <v>95898.057716583542</v>
      </c>
      <c r="T344" s="13">
        <f t="shared" si="72"/>
        <v>89.508196721311478</v>
      </c>
      <c r="U344" s="58">
        <f t="shared" si="76"/>
        <v>26874.836065573771</v>
      </c>
      <c r="V344" s="58">
        <f t="shared" si="77"/>
        <v>26874.836065573771</v>
      </c>
      <c r="W344" s="13"/>
      <c r="X344" s="13"/>
      <c r="Y344" s="13"/>
      <c r="Z344" s="14">
        <f t="shared" si="73"/>
        <v>39.781420765027335</v>
      </c>
    </row>
    <row r="345" spans="1:26" ht="14.5" x14ac:dyDescent="0.35">
      <c r="A345">
        <v>2171</v>
      </c>
      <c r="B345" t="s">
        <v>471</v>
      </c>
      <c r="C345" t="s">
        <v>1385</v>
      </c>
      <c r="D345" t="s">
        <v>292</v>
      </c>
      <c r="E345" t="s">
        <v>276</v>
      </c>
      <c r="F345" t="s">
        <v>277</v>
      </c>
      <c r="G345" t="s">
        <v>40</v>
      </c>
      <c r="H345" s="6">
        <v>45040</v>
      </c>
      <c r="I345" s="2">
        <v>45657</v>
      </c>
      <c r="J345">
        <v>434.62</v>
      </c>
      <c r="K345" s="45">
        <f t="shared" si="65"/>
        <v>1035.1693464052289</v>
      </c>
      <c r="L345" s="3">
        <f t="shared" si="66"/>
        <v>366</v>
      </c>
      <c r="M345" s="3">
        <f t="shared" si="67"/>
        <v>5</v>
      </c>
      <c r="N345" s="3">
        <f t="shared" si="68"/>
        <v>0</v>
      </c>
      <c r="O345" s="3">
        <f t="shared" si="74"/>
        <v>361</v>
      </c>
      <c r="P345" s="51">
        <f t="shared" si="69"/>
        <v>156897.82</v>
      </c>
      <c r="Q345" s="51">
        <f t="shared" si="70"/>
        <v>51446.633737020777</v>
      </c>
      <c r="R345" s="51">
        <f t="shared" si="71"/>
        <v>63200.559153313348</v>
      </c>
      <c r="S345" s="51">
        <f t="shared" si="75"/>
        <v>114647.19289033412</v>
      </c>
      <c r="T345" s="13">
        <f t="shared" si="72"/>
        <v>88.770491803278688</v>
      </c>
      <c r="U345" s="58">
        <f t="shared" si="76"/>
        <v>38581.431147540985</v>
      </c>
      <c r="V345" s="58">
        <f t="shared" si="77"/>
        <v>38581.431147540985</v>
      </c>
      <c r="W345" s="13"/>
      <c r="X345" s="13"/>
      <c r="Y345" s="13"/>
      <c r="Z345" s="14">
        <f t="shared" si="73"/>
        <v>39.453551912568301</v>
      </c>
    </row>
    <row r="346" spans="1:26" ht="14.5" x14ac:dyDescent="0.35">
      <c r="A346">
        <v>2172</v>
      </c>
      <c r="B346" t="s">
        <v>472</v>
      </c>
      <c r="C346" t="s">
        <v>1385</v>
      </c>
      <c r="D346" t="s">
        <v>284</v>
      </c>
      <c r="E346" t="s">
        <v>276</v>
      </c>
      <c r="F346" t="s">
        <v>277</v>
      </c>
      <c r="G346" t="s">
        <v>40</v>
      </c>
      <c r="H346" s="6">
        <v>45138</v>
      </c>
      <c r="I346" s="2">
        <v>45657</v>
      </c>
      <c r="J346">
        <v>300.25</v>
      </c>
      <c r="K346" s="45">
        <f t="shared" si="65"/>
        <v>683.46424836601307</v>
      </c>
      <c r="L346" s="3">
        <f t="shared" si="66"/>
        <v>366</v>
      </c>
      <c r="M346" s="3">
        <f t="shared" si="67"/>
        <v>5</v>
      </c>
      <c r="N346" s="3">
        <f t="shared" si="68"/>
        <v>0</v>
      </c>
      <c r="O346" s="3">
        <f t="shared" si="74"/>
        <v>361</v>
      </c>
      <c r="P346" s="51">
        <f t="shared" si="69"/>
        <v>108390.25</v>
      </c>
      <c r="Q346" s="51">
        <f t="shared" si="70"/>
        <v>51446.633737020777</v>
      </c>
      <c r="R346" s="51">
        <f t="shared" si="71"/>
        <v>43661.055372008494</v>
      </c>
      <c r="S346" s="51">
        <f t="shared" si="75"/>
        <v>95107.689109029277</v>
      </c>
      <c r="T346" s="13">
        <f t="shared" si="72"/>
        <v>88.770491803278688</v>
      </c>
      <c r="U346" s="58">
        <f t="shared" si="76"/>
        <v>26653.340163934427</v>
      </c>
      <c r="V346" s="58">
        <f t="shared" si="77"/>
        <v>26653.340163934427</v>
      </c>
      <c r="W346" s="13"/>
      <c r="X346" s="13"/>
      <c r="Y346" s="13"/>
      <c r="Z346" s="14">
        <f t="shared" si="73"/>
        <v>39.453551912568301</v>
      </c>
    </row>
    <row r="347" spans="1:26" ht="14.5" x14ac:dyDescent="0.35">
      <c r="A347">
        <v>2174</v>
      </c>
      <c r="B347" t="s">
        <v>475</v>
      </c>
      <c r="C347" t="s">
        <v>1385</v>
      </c>
      <c r="D347" t="s">
        <v>284</v>
      </c>
      <c r="E347" t="s">
        <v>276</v>
      </c>
      <c r="F347" t="s">
        <v>277</v>
      </c>
      <c r="G347" t="s">
        <v>40</v>
      </c>
      <c r="H347" s="6">
        <v>45166</v>
      </c>
      <c r="I347" s="2">
        <v>45657</v>
      </c>
      <c r="J347">
        <v>300.25</v>
      </c>
      <c r="K347" s="45">
        <f t="shared" si="65"/>
        <v>515.04921568627435</v>
      </c>
      <c r="L347" s="3">
        <f t="shared" si="66"/>
        <v>366</v>
      </c>
      <c r="M347" s="3">
        <f t="shared" si="67"/>
        <v>3</v>
      </c>
      <c r="N347" s="3">
        <f t="shared" si="68"/>
        <v>28</v>
      </c>
      <c r="O347" s="3">
        <f t="shared" si="74"/>
        <v>335</v>
      </c>
      <c r="P347" s="51">
        <f t="shared" si="69"/>
        <v>100583.75</v>
      </c>
      <c r="Q347" s="51">
        <f t="shared" si="70"/>
        <v>47741.33601634892</v>
      </c>
      <c r="R347" s="51">
        <f t="shared" si="71"/>
        <v>40516.491827210099</v>
      </c>
      <c r="S347" s="51">
        <f t="shared" si="75"/>
        <v>88257.827843559018</v>
      </c>
      <c r="T347" s="13">
        <f t="shared" si="72"/>
        <v>82.377049180327873</v>
      </c>
      <c r="U347" s="58">
        <f t="shared" si="76"/>
        <v>24733.709016393444</v>
      </c>
      <c r="V347" s="58">
        <f t="shared" si="77"/>
        <v>24733.709016393444</v>
      </c>
      <c r="W347" s="13"/>
      <c r="X347" s="13"/>
      <c r="Y347" s="13"/>
      <c r="Z347" s="14">
        <f t="shared" si="73"/>
        <v>36.612021857923494</v>
      </c>
    </row>
    <row r="348" spans="1:26" ht="14.5" x14ac:dyDescent="0.35">
      <c r="A348">
        <v>2175</v>
      </c>
      <c r="B348" t="s">
        <v>477</v>
      </c>
      <c r="C348" t="s">
        <v>1385</v>
      </c>
      <c r="D348" t="s">
        <v>503</v>
      </c>
      <c r="E348" t="s">
        <v>276</v>
      </c>
      <c r="F348" t="s">
        <v>504</v>
      </c>
      <c r="G348" t="s">
        <v>40</v>
      </c>
      <c r="H348" s="6">
        <v>45166</v>
      </c>
      <c r="I348" s="2">
        <v>45657</v>
      </c>
      <c r="J348">
        <v>300.25</v>
      </c>
      <c r="K348" s="45">
        <f t="shared" si="65"/>
        <v>666.22274509803901</v>
      </c>
      <c r="L348" s="3">
        <f t="shared" si="66"/>
        <v>366</v>
      </c>
      <c r="M348" s="3">
        <f t="shared" si="67"/>
        <v>2</v>
      </c>
      <c r="N348" s="3">
        <f t="shared" si="68"/>
        <v>0</v>
      </c>
      <c r="O348" s="3">
        <f t="shared" si="74"/>
        <v>364</v>
      </c>
      <c r="P348" s="51">
        <f t="shared" si="69"/>
        <v>109291</v>
      </c>
      <c r="Q348" s="51">
        <f t="shared" si="70"/>
        <v>51874.16808940599</v>
      </c>
      <c r="R348" s="51">
        <f t="shared" si="71"/>
        <v>44023.889627177545</v>
      </c>
      <c r="S348" s="51">
        <f t="shared" si="75"/>
        <v>95898.057716583542</v>
      </c>
      <c r="T348" s="13">
        <f t="shared" si="72"/>
        <v>89.508196721311478</v>
      </c>
      <c r="U348" s="58">
        <f t="shared" si="76"/>
        <v>26874.836065573771</v>
      </c>
      <c r="V348" s="58">
        <f t="shared" si="77"/>
        <v>26874.836065573771</v>
      </c>
      <c r="W348" s="13"/>
      <c r="X348" s="13"/>
      <c r="Y348" s="13"/>
      <c r="Z348" s="14">
        <f t="shared" si="73"/>
        <v>39.781420765027335</v>
      </c>
    </row>
    <row r="349" spans="1:26" ht="14.5" x14ac:dyDescent="0.35">
      <c r="A349">
        <v>2176</v>
      </c>
      <c r="B349" t="s">
        <v>478</v>
      </c>
      <c r="C349" t="s">
        <v>1385</v>
      </c>
      <c r="D349" t="s">
        <v>298</v>
      </c>
      <c r="E349" t="s">
        <v>276</v>
      </c>
      <c r="F349" t="s">
        <v>277</v>
      </c>
      <c r="G349" t="s">
        <v>40</v>
      </c>
      <c r="H349" s="6">
        <v>45166</v>
      </c>
      <c r="I349" s="2">
        <v>45657</v>
      </c>
      <c r="J349">
        <v>300.25</v>
      </c>
      <c r="K349" s="45">
        <f t="shared" si="65"/>
        <v>759.21313725490188</v>
      </c>
      <c r="L349" s="3">
        <f t="shared" si="66"/>
        <v>366</v>
      </c>
      <c r="M349" s="3">
        <f t="shared" si="67"/>
        <v>0</v>
      </c>
      <c r="N349" s="3">
        <f t="shared" si="68"/>
        <v>0</v>
      </c>
      <c r="O349" s="3">
        <f t="shared" si="74"/>
        <v>366</v>
      </c>
      <c r="P349" s="51">
        <f t="shared" si="69"/>
        <v>109891.5</v>
      </c>
      <c r="Q349" s="51">
        <f t="shared" si="70"/>
        <v>52159.190990996132</v>
      </c>
      <c r="R349" s="51">
        <f t="shared" si="71"/>
        <v>44265.779130623574</v>
      </c>
      <c r="S349" s="51">
        <f t="shared" si="75"/>
        <v>96424.970121619699</v>
      </c>
      <c r="T349" s="13">
        <f t="shared" si="72"/>
        <v>90</v>
      </c>
      <c r="U349" s="58">
        <f t="shared" si="76"/>
        <v>27022.5</v>
      </c>
      <c r="V349" s="58">
        <f t="shared" si="77"/>
        <v>27022.5</v>
      </c>
      <c r="W349" s="13"/>
      <c r="X349" s="13"/>
      <c r="Y349" s="13"/>
      <c r="Z349" s="14">
        <f t="shared" si="73"/>
        <v>40</v>
      </c>
    </row>
    <row r="350" spans="1:26" ht="14.5" x14ac:dyDescent="0.35">
      <c r="A350">
        <v>2177</v>
      </c>
      <c r="B350" t="s">
        <v>1417</v>
      </c>
      <c r="C350" t="s">
        <v>1385</v>
      </c>
      <c r="D350" t="s">
        <v>469</v>
      </c>
      <c r="E350" t="s">
        <v>276</v>
      </c>
      <c r="F350" t="s">
        <v>277</v>
      </c>
      <c r="G350" t="s">
        <v>40</v>
      </c>
      <c r="H350" s="6">
        <v>45383</v>
      </c>
      <c r="I350" s="2">
        <v>45657</v>
      </c>
      <c r="J350">
        <v>286.27</v>
      </c>
      <c r="K350" s="45">
        <f t="shared" si="65"/>
        <v>491.50673202614388</v>
      </c>
      <c r="L350" s="3">
        <f t="shared" si="66"/>
        <v>275</v>
      </c>
      <c r="M350" s="3">
        <f t="shared" si="67"/>
        <v>1</v>
      </c>
      <c r="N350" s="3">
        <f t="shared" si="68"/>
        <v>0</v>
      </c>
      <c r="O350" s="3">
        <f t="shared" si="74"/>
        <v>274</v>
      </c>
      <c r="P350" s="51">
        <f t="shared" si="69"/>
        <v>78437.98</v>
      </c>
      <c r="Q350" s="51">
        <f t="shared" si="70"/>
        <v>39048.137517849565</v>
      </c>
      <c r="R350" s="51">
        <f t="shared" si="71"/>
        <v>31595.876825161809</v>
      </c>
      <c r="S350" s="51">
        <f t="shared" si="75"/>
        <v>70644.014343011368</v>
      </c>
      <c r="T350" s="13">
        <f t="shared" si="72"/>
        <v>67.377049180327873</v>
      </c>
      <c r="U350" s="58">
        <f t="shared" si="76"/>
        <v>19288.02786885246</v>
      </c>
      <c r="V350" s="58">
        <f t="shared" si="77"/>
        <v>19288.02786885246</v>
      </c>
      <c r="W350" s="13"/>
      <c r="X350" s="13"/>
      <c r="Y350" s="13"/>
      <c r="Z350" s="14">
        <f t="shared" si="73"/>
        <v>29.945355191256823</v>
      </c>
    </row>
    <row r="351" spans="1:26" ht="14.5" x14ac:dyDescent="0.35">
      <c r="A351">
        <v>2178</v>
      </c>
      <c r="B351" t="s">
        <v>1418</v>
      </c>
      <c r="C351" t="s">
        <v>1385</v>
      </c>
      <c r="D351" t="s">
        <v>385</v>
      </c>
      <c r="E351" t="s">
        <v>276</v>
      </c>
      <c r="F351" t="s">
        <v>277</v>
      </c>
      <c r="G351" t="s">
        <v>40</v>
      </c>
      <c r="H351" s="6">
        <v>45383</v>
      </c>
      <c r="I351" s="2">
        <v>45657</v>
      </c>
      <c r="J351">
        <v>300.25</v>
      </c>
      <c r="K351" s="45">
        <f t="shared" si="65"/>
        <v>775.01562091503263</v>
      </c>
      <c r="L351" s="3">
        <f t="shared" si="66"/>
        <v>275</v>
      </c>
      <c r="M351" s="3">
        <f t="shared" si="67"/>
        <v>0</v>
      </c>
      <c r="N351" s="3">
        <f t="shared" si="68"/>
        <v>0</v>
      </c>
      <c r="O351" s="3">
        <f t="shared" si="74"/>
        <v>275</v>
      </c>
      <c r="P351" s="51">
        <f t="shared" si="69"/>
        <v>82568.75</v>
      </c>
      <c r="Q351" s="51">
        <f t="shared" si="70"/>
        <v>39190.648968644637</v>
      </c>
      <c r="R351" s="51">
        <f t="shared" si="71"/>
        <v>33259.806723829184</v>
      </c>
      <c r="S351" s="51">
        <f t="shared" si="75"/>
        <v>72450.455692473828</v>
      </c>
      <c r="T351" s="13">
        <f t="shared" si="72"/>
        <v>67.622950819672127</v>
      </c>
      <c r="U351" s="58">
        <f t="shared" si="76"/>
        <v>20303.790983606556</v>
      </c>
      <c r="V351" s="58">
        <f t="shared" si="77"/>
        <v>20303.790983606556</v>
      </c>
      <c r="W351" s="13"/>
      <c r="X351" s="13"/>
      <c r="Y351" s="13"/>
      <c r="Z351" s="14">
        <f t="shared" si="73"/>
        <v>30.054644808743177</v>
      </c>
    </row>
    <row r="352" spans="1:26" ht="14.5" x14ac:dyDescent="0.35">
      <c r="A352">
        <v>2179</v>
      </c>
      <c r="B352" t="s">
        <v>1419</v>
      </c>
      <c r="C352" t="s">
        <v>1385</v>
      </c>
      <c r="D352" t="s">
        <v>298</v>
      </c>
      <c r="E352" t="s">
        <v>276</v>
      </c>
      <c r="F352" t="s">
        <v>277</v>
      </c>
      <c r="G352" t="s">
        <v>40</v>
      </c>
      <c r="H352" s="6">
        <v>45460</v>
      </c>
      <c r="I352" s="2">
        <v>45657</v>
      </c>
      <c r="J352">
        <v>300.25</v>
      </c>
      <c r="K352" s="45">
        <f t="shared" si="65"/>
        <v>691.45444444444433</v>
      </c>
      <c r="L352" s="3">
        <f t="shared" si="66"/>
        <v>198</v>
      </c>
      <c r="M352" s="3">
        <f t="shared" si="67"/>
        <v>0</v>
      </c>
      <c r="N352" s="3">
        <f t="shared" si="68"/>
        <v>0</v>
      </c>
      <c r="O352" s="3">
        <f t="shared" si="74"/>
        <v>198</v>
      </c>
      <c r="P352" s="51">
        <f t="shared" si="69"/>
        <v>59449.5</v>
      </c>
      <c r="Q352" s="51">
        <f t="shared" si="70"/>
        <v>28217.267257424137</v>
      </c>
      <c r="R352" s="51">
        <f t="shared" si="71"/>
        <v>23947.060841157014</v>
      </c>
      <c r="S352" s="51">
        <f t="shared" si="75"/>
        <v>52164.328098581151</v>
      </c>
      <c r="T352" s="13">
        <f t="shared" si="72"/>
        <v>48.688524590163937</v>
      </c>
      <c r="U352" s="58">
        <f t="shared" si="76"/>
        <v>14618.729508196722</v>
      </c>
      <c r="V352" s="58">
        <f t="shared" si="77"/>
        <v>14618.729508196722</v>
      </c>
      <c r="W352" s="13"/>
      <c r="X352" s="13"/>
      <c r="Y352" s="13"/>
      <c r="Z352" s="14">
        <f t="shared" si="73"/>
        <v>21.639344262295083</v>
      </c>
    </row>
    <row r="353" spans="1:26" ht="14.5" x14ac:dyDescent="0.35">
      <c r="A353">
        <v>2180</v>
      </c>
      <c r="B353" t="s">
        <v>1420</v>
      </c>
      <c r="C353" t="s">
        <v>1385</v>
      </c>
      <c r="D353" t="s">
        <v>275</v>
      </c>
      <c r="E353" t="s">
        <v>276</v>
      </c>
      <c r="F353" t="s">
        <v>277</v>
      </c>
      <c r="G353" t="s">
        <v>40</v>
      </c>
      <c r="H353" s="6">
        <v>45460</v>
      </c>
      <c r="I353" s="2">
        <v>45657</v>
      </c>
      <c r="J353">
        <v>300.25</v>
      </c>
      <c r="K353" s="45">
        <f t="shared" si="65"/>
        <v>862.24633986928109</v>
      </c>
      <c r="L353" s="3">
        <f t="shared" si="66"/>
        <v>198</v>
      </c>
      <c r="M353" s="3">
        <f t="shared" si="67"/>
        <v>0</v>
      </c>
      <c r="N353" s="3">
        <f t="shared" si="68"/>
        <v>0</v>
      </c>
      <c r="O353" s="3">
        <f t="shared" si="74"/>
        <v>198</v>
      </c>
      <c r="P353" s="51">
        <f t="shared" si="69"/>
        <v>59449.5</v>
      </c>
      <c r="Q353" s="51">
        <f t="shared" si="70"/>
        <v>28217.267257424137</v>
      </c>
      <c r="R353" s="51">
        <f t="shared" si="71"/>
        <v>23947.060841157014</v>
      </c>
      <c r="S353" s="51">
        <f t="shared" si="75"/>
        <v>52164.328098581151</v>
      </c>
      <c r="T353" s="13">
        <f t="shared" si="72"/>
        <v>48.688524590163937</v>
      </c>
      <c r="U353" s="58">
        <f t="shared" si="76"/>
        <v>14618.729508196722</v>
      </c>
      <c r="V353" s="58">
        <f t="shared" si="77"/>
        <v>14618.729508196722</v>
      </c>
      <c r="W353" s="13"/>
      <c r="X353" s="13"/>
      <c r="Y353" s="13"/>
      <c r="Z353" s="14">
        <f t="shared" si="73"/>
        <v>21.639344262295083</v>
      </c>
    </row>
    <row r="354" spans="1:26" ht="14.5" x14ac:dyDescent="0.35">
      <c r="A354">
        <v>2181</v>
      </c>
      <c r="B354" t="s">
        <v>1421</v>
      </c>
      <c r="C354" t="s">
        <v>1385</v>
      </c>
      <c r="D354" t="s">
        <v>411</v>
      </c>
      <c r="E354" t="s">
        <v>276</v>
      </c>
      <c r="F354" t="s">
        <v>277</v>
      </c>
      <c r="G354" t="s">
        <v>40</v>
      </c>
      <c r="H354" s="6">
        <v>45523</v>
      </c>
      <c r="I354" s="2">
        <v>45657</v>
      </c>
      <c r="J354">
        <v>300.25</v>
      </c>
      <c r="K354" s="45">
        <f t="shared" si="65"/>
        <v>377.29797385620918</v>
      </c>
      <c r="L354" s="3">
        <f t="shared" si="66"/>
        <v>135</v>
      </c>
      <c r="M354" s="3">
        <f t="shared" si="67"/>
        <v>8</v>
      </c>
      <c r="N354" s="3">
        <f t="shared" si="68"/>
        <v>10</v>
      </c>
      <c r="O354" s="3">
        <f t="shared" si="74"/>
        <v>117</v>
      </c>
      <c r="P354" s="51">
        <f t="shared" si="69"/>
        <v>35129.25</v>
      </c>
      <c r="Q354" s="51">
        <f t="shared" si="70"/>
        <v>16673.839743023353</v>
      </c>
      <c r="R354" s="51">
        <f t="shared" si="71"/>
        <v>14150.535951592781</v>
      </c>
      <c r="S354" s="51">
        <f t="shared" si="75"/>
        <v>30824.375694616134</v>
      </c>
      <c r="T354" s="13">
        <f t="shared" si="72"/>
        <v>28.770491803278688</v>
      </c>
      <c r="U354" s="58">
        <f t="shared" si="76"/>
        <v>8638.3401639344265</v>
      </c>
      <c r="V354" s="58">
        <f t="shared" si="77"/>
        <v>8638.3401639344265</v>
      </c>
      <c r="W354" s="13"/>
      <c r="X354" s="13"/>
      <c r="Y354" s="13"/>
      <c r="Z354" s="14">
        <f t="shared" si="73"/>
        <v>12.786885245901644</v>
      </c>
    </row>
    <row r="355" spans="1:26" ht="14.5" x14ac:dyDescent="0.35">
      <c r="A355">
        <v>2182</v>
      </c>
      <c r="B355" t="s">
        <v>1422</v>
      </c>
      <c r="C355" t="s">
        <v>1385</v>
      </c>
      <c r="D355" t="s">
        <v>298</v>
      </c>
      <c r="E355" t="s">
        <v>276</v>
      </c>
      <c r="F355" t="s">
        <v>277</v>
      </c>
      <c r="G355" t="s">
        <v>40</v>
      </c>
      <c r="H355" s="6">
        <v>45523</v>
      </c>
      <c r="I355" s="2">
        <v>45657</v>
      </c>
      <c r="J355">
        <v>300.25</v>
      </c>
      <c r="K355" s="45">
        <f t="shared" si="65"/>
        <v>427.56640522875819</v>
      </c>
      <c r="L355" s="3">
        <f t="shared" si="66"/>
        <v>135</v>
      </c>
      <c r="M355" s="3">
        <f t="shared" si="67"/>
        <v>7</v>
      </c>
      <c r="N355" s="3">
        <f t="shared" si="68"/>
        <v>0</v>
      </c>
      <c r="O355" s="3">
        <f t="shared" si="74"/>
        <v>128</v>
      </c>
      <c r="P355" s="51">
        <f t="shared" si="69"/>
        <v>38432</v>
      </c>
      <c r="Q355" s="51">
        <f t="shared" si="70"/>
        <v>18241.465701769139</v>
      </c>
      <c r="R355" s="51">
        <f t="shared" si="71"/>
        <v>15480.928220545949</v>
      </c>
      <c r="S355" s="51">
        <f t="shared" si="75"/>
        <v>33722.393922315088</v>
      </c>
      <c r="T355" s="13">
        <f t="shared" si="72"/>
        <v>31.475409836065573</v>
      </c>
      <c r="U355" s="58">
        <f t="shared" si="76"/>
        <v>9450.4918032786882</v>
      </c>
      <c r="V355" s="58">
        <f t="shared" si="77"/>
        <v>9450.4918032786882</v>
      </c>
      <c r="W355" s="13"/>
      <c r="X355" s="13"/>
      <c r="Y355" s="13"/>
      <c r="Z355" s="14">
        <f t="shared" si="73"/>
        <v>13.989071038251367</v>
      </c>
    </row>
    <row r="356" spans="1:26" ht="14.5" x14ac:dyDescent="0.35">
      <c r="A356">
        <v>2183</v>
      </c>
      <c r="B356" t="s">
        <v>1423</v>
      </c>
      <c r="C356" t="s">
        <v>1385</v>
      </c>
      <c r="D356" t="s">
        <v>292</v>
      </c>
      <c r="E356" t="s">
        <v>276</v>
      </c>
      <c r="F356" t="s">
        <v>277</v>
      </c>
      <c r="G356" t="s">
        <v>40</v>
      </c>
      <c r="H356" s="6">
        <v>45530</v>
      </c>
      <c r="I356" s="2">
        <v>45657</v>
      </c>
      <c r="J356">
        <v>434.62</v>
      </c>
      <c r="K356" s="45">
        <f t="shared" si="65"/>
        <v>494.95960784313718</v>
      </c>
      <c r="L356" s="3">
        <f t="shared" si="66"/>
        <v>128</v>
      </c>
      <c r="M356" s="3">
        <f t="shared" si="67"/>
        <v>7</v>
      </c>
      <c r="N356" s="3">
        <f t="shared" si="68"/>
        <v>0</v>
      </c>
      <c r="O356" s="3">
        <f t="shared" si="74"/>
        <v>121</v>
      </c>
      <c r="P356" s="51">
        <f t="shared" si="69"/>
        <v>52589.020000000004</v>
      </c>
      <c r="Q356" s="51">
        <f t="shared" si="70"/>
        <v>17243.885546203641</v>
      </c>
      <c r="R356" s="51">
        <f t="shared" si="71"/>
        <v>21183.566918423589</v>
      </c>
      <c r="S356" s="51">
        <f t="shared" si="75"/>
        <v>38427.452464627233</v>
      </c>
      <c r="T356" s="13">
        <f t="shared" si="72"/>
        <v>29.754098360655735</v>
      </c>
      <c r="U356" s="58">
        <f t="shared" si="76"/>
        <v>12931.726229508196</v>
      </c>
      <c r="V356" s="58">
        <f t="shared" si="77"/>
        <v>12931.726229508196</v>
      </c>
      <c r="W356" s="13"/>
      <c r="X356" s="13"/>
      <c r="Y356" s="13"/>
      <c r="Z356" s="14">
        <f t="shared" si="73"/>
        <v>13.224043715846999</v>
      </c>
    </row>
    <row r="357" spans="1:26" ht="14.5" x14ac:dyDescent="0.35">
      <c r="A357">
        <v>2184</v>
      </c>
      <c r="B357" t="s">
        <v>1424</v>
      </c>
      <c r="C357" t="s">
        <v>1385</v>
      </c>
      <c r="D357" t="s">
        <v>275</v>
      </c>
      <c r="E357" t="s">
        <v>276</v>
      </c>
      <c r="F357" t="s">
        <v>277</v>
      </c>
      <c r="G357" t="s">
        <v>40</v>
      </c>
      <c r="H357" s="6">
        <v>45600</v>
      </c>
      <c r="I357" s="2">
        <v>45657</v>
      </c>
      <c r="J357">
        <v>300.25</v>
      </c>
      <c r="K357" s="45">
        <f t="shared" si="65"/>
        <v>74.954771241830059</v>
      </c>
      <c r="L357" s="3">
        <f t="shared" si="66"/>
        <v>58</v>
      </c>
      <c r="M357" s="3">
        <f t="shared" si="67"/>
        <v>7</v>
      </c>
      <c r="N357" s="3">
        <f t="shared" si="68"/>
        <v>0</v>
      </c>
      <c r="O357" s="3">
        <f t="shared" si="74"/>
        <v>51</v>
      </c>
      <c r="P357" s="51">
        <f t="shared" si="69"/>
        <v>15312.75</v>
      </c>
      <c r="Q357" s="51">
        <f t="shared" si="70"/>
        <v>7268.0839905486409</v>
      </c>
      <c r="R357" s="51">
        <f t="shared" si="71"/>
        <v>6168.1823378737763</v>
      </c>
      <c r="S357" s="51">
        <f t="shared" si="75"/>
        <v>13436.266328422418</v>
      </c>
      <c r="T357" s="13">
        <f t="shared" si="72"/>
        <v>12.540983606557377</v>
      </c>
      <c r="U357" s="58">
        <f t="shared" si="76"/>
        <v>3765.4303278688526</v>
      </c>
      <c r="V357" s="58">
        <f t="shared" si="77"/>
        <v>3765.4303278688526</v>
      </c>
      <c r="W357" s="13"/>
      <c r="X357" s="13"/>
      <c r="Y357" s="13"/>
      <c r="Z357" s="14">
        <f t="shared" si="73"/>
        <v>5.5737704918032787</v>
      </c>
    </row>
    <row r="358" spans="1:26" ht="14.5" x14ac:dyDescent="0.35">
      <c r="A358">
        <v>2201</v>
      </c>
      <c r="B358" t="s">
        <v>479</v>
      </c>
      <c r="C358" t="s">
        <v>1385</v>
      </c>
      <c r="D358" t="s">
        <v>1097</v>
      </c>
      <c r="E358" t="s">
        <v>276</v>
      </c>
      <c r="F358" t="s">
        <v>481</v>
      </c>
      <c r="G358" t="s">
        <v>40</v>
      </c>
      <c r="H358" s="6">
        <v>43832</v>
      </c>
      <c r="I358" s="2">
        <v>45657</v>
      </c>
      <c r="J358">
        <v>286.27</v>
      </c>
      <c r="K358" s="45">
        <f t="shared" si="65"/>
        <v>564.05098039215693</v>
      </c>
      <c r="L358" s="3">
        <f t="shared" si="66"/>
        <v>366</v>
      </c>
      <c r="M358" s="3">
        <f t="shared" si="67"/>
        <v>12</v>
      </c>
      <c r="N358" s="3">
        <f t="shared" si="68"/>
        <v>0</v>
      </c>
      <c r="O358" s="3">
        <f t="shared" si="74"/>
        <v>354</v>
      </c>
      <c r="P358" s="51">
        <f t="shared" si="69"/>
        <v>101339.57999999999</v>
      </c>
      <c r="Q358" s="51">
        <f t="shared" si="70"/>
        <v>50449.053581455271</v>
      </c>
      <c r="R358" s="51">
        <f t="shared" si="71"/>
        <v>40820.950350756495</v>
      </c>
      <c r="S358" s="51">
        <f t="shared" si="75"/>
        <v>91270.003932211766</v>
      </c>
      <c r="T358" s="13">
        <f t="shared" si="72"/>
        <v>87.049180327868854</v>
      </c>
      <c r="U358" s="58">
        <f t="shared" si="76"/>
        <v>24919.568852459015</v>
      </c>
      <c r="V358" s="58">
        <f t="shared" si="77"/>
        <v>24919.568852459015</v>
      </c>
      <c r="W358" s="13"/>
      <c r="X358" s="13"/>
      <c r="Y358" s="13"/>
      <c r="Z358" s="14">
        <f t="shared" si="73"/>
        <v>38.688524590163937</v>
      </c>
    </row>
    <row r="359" spans="1:26" ht="14.5" x14ac:dyDescent="0.35">
      <c r="A359">
        <v>2202</v>
      </c>
      <c r="B359" t="s">
        <v>482</v>
      </c>
      <c r="C359" t="s">
        <v>1385</v>
      </c>
      <c r="D359" t="s">
        <v>483</v>
      </c>
      <c r="E359" t="s">
        <v>276</v>
      </c>
      <c r="F359" t="s">
        <v>481</v>
      </c>
      <c r="G359" t="s">
        <v>40</v>
      </c>
      <c r="H359" s="6">
        <v>43832</v>
      </c>
      <c r="I359" s="2">
        <v>45657</v>
      </c>
      <c r="J359">
        <v>298.10000000000002</v>
      </c>
      <c r="K359" s="45">
        <f t="shared" si="65"/>
        <v>878.16516339869293</v>
      </c>
      <c r="L359" s="3">
        <f t="shared" si="66"/>
        <v>366</v>
      </c>
      <c r="M359" s="3">
        <f t="shared" si="67"/>
        <v>1</v>
      </c>
      <c r="N359" s="3">
        <f t="shared" si="68"/>
        <v>7</v>
      </c>
      <c r="O359" s="3">
        <f t="shared" si="74"/>
        <v>358</v>
      </c>
      <c r="P359" s="51">
        <f t="shared" si="69"/>
        <v>106719.8</v>
      </c>
      <c r="Q359" s="51">
        <f t="shared" si="70"/>
        <v>51019.099384635563</v>
      </c>
      <c r="R359" s="51">
        <f t="shared" si="71"/>
        <v>42988.175570124367</v>
      </c>
      <c r="S359" s="51">
        <f t="shared" si="75"/>
        <v>94007.274954759923</v>
      </c>
      <c r="T359" s="13">
        <f t="shared" si="72"/>
        <v>88.032786885245898</v>
      </c>
      <c r="U359" s="58">
        <f t="shared" si="76"/>
        <v>26242.573770491803</v>
      </c>
      <c r="V359" s="58">
        <f t="shared" si="77"/>
        <v>26242.573770491803</v>
      </c>
      <c r="W359" s="13"/>
      <c r="X359" s="13"/>
      <c r="Y359" s="13"/>
      <c r="Z359" s="14">
        <f t="shared" si="73"/>
        <v>39.125683060109296</v>
      </c>
    </row>
    <row r="360" spans="1:26" ht="14.5" x14ac:dyDescent="0.35">
      <c r="A360">
        <v>2203</v>
      </c>
      <c r="B360" t="s">
        <v>484</v>
      </c>
      <c r="C360" t="s">
        <v>1385</v>
      </c>
      <c r="D360" t="s">
        <v>483</v>
      </c>
      <c r="E360" t="s">
        <v>276</v>
      </c>
      <c r="F360" t="s">
        <v>481</v>
      </c>
      <c r="G360" t="s">
        <v>40</v>
      </c>
      <c r="H360" s="6">
        <v>43832</v>
      </c>
      <c r="I360" s="2">
        <v>45657</v>
      </c>
      <c r="J360">
        <v>298.10000000000002</v>
      </c>
      <c r="K360" s="45">
        <f t="shared" si="65"/>
        <v>877.31117647058829</v>
      </c>
      <c r="L360" s="3">
        <f t="shared" si="66"/>
        <v>366</v>
      </c>
      <c r="M360" s="3">
        <f t="shared" si="67"/>
        <v>1</v>
      </c>
      <c r="N360" s="3">
        <f t="shared" si="68"/>
        <v>0</v>
      </c>
      <c r="O360" s="3">
        <f t="shared" si="74"/>
        <v>365</v>
      </c>
      <c r="P360" s="51">
        <f t="shared" si="69"/>
        <v>108806.50000000001</v>
      </c>
      <c r="Q360" s="51">
        <f t="shared" si="70"/>
        <v>52016.679540201061</v>
      </c>
      <c r="R360" s="51">
        <f t="shared" si="71"/>
        <v>43828.726489093278</v>
      </c>
      <c r="S360" s="51">
        <f t="shared" si="75"/>
        <v>95845.406029294332</v>
      </c>
      <c r="T360" s="13">
        <f t="shared" si="72"/>
        <v>89.754098360655732</v>
      </c>
      <c r="U360" s="58">
        <f t="shared" si="76"/>
        <v>26755.696721311477</v>
      </c>
      <c r="V360" s="58">
        <f t="shared" si="77"/>
        <v>26755.696721311477</v>
      </c>
      <c r="W360" s="13"/>
      <c r="X360" s="13"/>
      <c r="Y360" s="13"/>
      <c r="Z360" s="14">
        <f t="shared" si="73"/>
        <v>39.89071038251366</v>
      </c>
    </row>
    <row r="361" spans="1:26" ht="14.5" x14ac:dyDescent="0.35">
      <c r="A361">
        <v>2204</v>
      </c>
      <c r="B361" t="s">
        <v>485</v>
      </c>
      <c r="C361" t="s">
        <v>1385</v>
      </c>
      <c r="D361" t="s">
        <v>1097</v>
      </c>
      <c r="E361" t="s">
        <v>276</v>
      </c>
      <c r="F361" t="s">
        <v>481</v>
      </c>
      <c r="G361" t="s">
        <v>40</v>
      </c>
      <c r="H361" s="6">
        <v>43832</v>
      </c>
      <c r="I361" s="2">
        <v>45657</v>
      </c>
      <c r="J361">
        <v>286.27</v>
      </c>
      <c r="K361" s="45">
        <f t="shared" si="65"/>
        <v>925.07372549019624</v>
      </c>
      <c r="L361" s="3">
        <f t="shared" si="66"/>
        <v>366</v>
      </c>
      <c r="M361" s="3">
        <f t="shared" si="67"/>
        <v>1</v>
      </c>
      <c r="N361" s="3">
        <f t="shared" si="68"/>
        <v>17</v>
      </c>
      <c r="O361" s="3">
        <f t="shared" si="74"/>
        <v>348</v>
      </c>
      <c r="P361" s="51">
        <f t="shared" si="69"/>
        <v>99621.959999999992</v>
      </c>
      <c r="Q361" s="51">
        <f t="shared" si="70"/>
        <v>49593.984876684844</v>
      </c>
      <c r="R361" s="51">
        <f t="shared" si="71"/>
        <v>40129.069836336894</v>
      </c>
      <c r="S361" s="51">
        <f t="shared" si="75"/>
        <v>89723.054713021731</v>
      </c>
      <c r="T361" s="13">
        <f t="shared" si="72"/>
        <v>85.573770491803273</v>
      </c>
      <c r="U361" s="58">
        <f t="shared" si="76"/>
        <v>24497.203278688521</v>
      </c>
      <c r="V361" s="58">
        <f t="shared" si="77"/>
        <v>24497.203278688521</v>
      </c>
      <c r="W361" s="13"/>
      <c r="X361" s="13"/>
      <c r="Y361" s="13"/>
      <c r="Z361" s="14">
        <f t="shared" si="73"/>
        <v>38.032786885245912</v>
      </c>
    </row>
    <row r="362" spans="1:26" ht="14.5" x14ac:dyDescent="0.35">
      <c r="A362">
        <v>2205</v>
      </c>
      <c r="B362" t="s">
        <v>486</v>
      </c>
      <c r="C362" t="s">
        <v>1385</v>
      </c>
      <c r="D362" t="s">
        <v>1097</v>
      </c>
      <c r="E362" t="s">
        <v>276</v>
      </c>
      <c r="F362" t="s">
        <v>481</v>
      </c>
      <c r="G362" t="s">
        <v>40</v>
      </c>
      <c r="H362" s="6">
        <v>43832</v>
      </c>
      <c r="I362" s="2">
        <v>45657</v>
      </c>
      <c r="J362">
        <v>286.27</v>
      </c>
      <c r="K362" s="45">
        <f t="shared" si="65"/>
        <v>717.48549019607856</v>
      </c>
      <c r="L362" s="3">
        <f t="shared" si="66"/>
        <v>366</v>
      </c>
      <c r="M362" s="3">
        <f t="shared" si="67"/>
        <v>16</v>
      </c>
      <c r="N362" s="3">
        <f t="shared" si="68"/>
        <v>0</v>
      </c>
      <c r="O362" s="3">
        <f t="shared" si="74"/>
        <v>350</v>
      </c>
      <c r="P362" s="51">
        <f t="shared" si="69"/>
        <v>100194.5</v>
      </c>
      <c r="Q362" s="51">
        <f t="shared" si="70"/>
        <v>49879.007778274987</v>
      </c>
      <c r="R362" s="51">
        <f t="shared" si="71"/>
        <v>40359.696674476763</v>
      </c>
      <c r="S362" s="51">
        <f t="shared" si="75"/>
        <v>90238.704452751757</v>
      </c>
      <c r="T362" s="13">
        <f t="shared" si="72"/>
        <v>86.065573770491795</v>
      </c>
      <c r="U362" s="58">
        <f t="shared" si="76"/>
        <v>24637.991803278685</v>
      </c>
      <c r="V362" s="58">
        <f t="shared" si="77"/>
        <v>24637.991803278685</v>
      </c>
      <c r="W362" s="13"/>
      <c r="X362" s="13"/>
      <c r="Y362" s="13"/>
      <c r="Z362" s="14">
        <f t="shared" si="73"/>
        <v>38.251366120218592</v>
      </c>
    </row>
    <row r="363" spans="1:26" ht="14.5" x14ac:dyDescent="0.35">
      <c r="A363">
        <v>2206</v>
      </c>
      <c r="B363" t="s">
        <v>487</v>
      </c>
      <c r="C363" t="s">
        <v>1385</v>
      </c>
      <c r="D363" t="s">
        <v>488</v>
      </c>
      <c r="E363" t="s">
        <v>276</v>
      </c>
      <c r="F363" t="s">
        <v>1507</v>
      </c>
      <c r="G363" t="s">
        <v>1529</v>
      </c>
      <c r="H363" s="6">
        <v>39815</v>
      </c>
      <c r="I363" s="2">
        <v>45657</v>
      </c>
      <c r="J363">
        <v>434.3</v>
      </c>
      <c r="K363" s="45">
        <f t="shared" si="65"/>
        <v>1399.0611764705882</v>
      </c>
      <c r="L363" s="3">
        <f t="shared" si="66"/>
        <v>366</v>
      </c>
      <c r="M363" s="3">
        <f t="shared" si="67"/>
        <v>1</v>
      </c>
      <c r="N363" s="3">
        <f t="shared" si="68"/>
        <v>0</v>
      </c>
      <c r="O363" s="3">
        <f t="shared" si="74"/>
        <v>365</v>
      </c>
      <c r="P363" s="51">
        <f t="shared" si="69"/>
        <v>158519.5</v>
      </c>
      <c r="Q363" s="51">
        <f t="shared" si="70"/>
        <v>52016.679540201061</v>
      </c>
      <c r="R363" s="51">
        <f t="shared" si="71"/>
        <v>63853.793741070811</v>
      </c>
      <c r="S363" s="51">
        <f t="shared" si="75"/>
        <v>115870.47328127187</v>
      </c>
      <c r="T363" s="13">
        <f t="shared" si="72"/>
        <v>89.754098360655732</v>
      </c>
      <c r="U363" s="58">
        <f t="shared" si="76"/>
        <v>38980.204918032789</v>
      </c>
      <c r="V363" s="58">
        <f t="shared" si="77"/>
        <v>38980.204918032789</v>
      </c>
      <c r="W363" s="13"/>
      <c r="X363" s="13"/>
      <c r="Y363" s="13"/>
      <c r="Z363" s="14">
        <f t="shared" si="73"/>
        <v>39.89071038251366</v>
      </c>
    </row>
    <row r="364" spans="1:26" ht="14.5" x14ac:dyDescent="0.35">
      <c r="A364">
        <v>2207</v>
      </c>
      <c r="B364" t="s">
        <v>490</v>
      </c>
      <c r="C364" t="s">
        <v>1385</v>
      </c>
      <c r="D364" t="s">
        <v>1097</v>
      </c>
      <c r="E364" t="s">
        <v>276</v>
      </c>
      <c r="F364" t="s">
        <v>481</v>
      </c>
      <c r="G364" t="s">
        <v>40</v>
      </c>
      <c r="H364" s="6">
        <v>44409</v>
      </c>
      <c r="I364" s="2">
        <v>45657</v>
      </c>
      <c r="J364">
        <v>286.27</v>
      </c>
      <c r="K364" s="45">
        <f t="shared" si="65"/>
        <v>807.69117647058829</v>
      </c>
      <c r="L364" s="3">
        <f t="shared" si="66"/>
        <v>366</v>
      </c>
      <c r="M364" s="3">
        <f t="shared" si="67"/>
        <v>8</v>
      </c>
      <c r="N364" s="3">
        <f t="shared" si="68"/>
        <v>0</v>
      </c>
      <c r="O364" s="3">
        <f t="shared" si="74"/>
        <v>358</v>
      </c>
      <c r="P364" s="51">
        <f t="shared" si="69"/>
        <v>102484.65999999999</v>
      </c>
      <c r="Q364" s="51">
        <f t="shared" si="70"/>
        <v>51019.099384635563</v>
      </c>
      <c r="R364" s="51">
        <f t="shared" si="71"/>
        <v>41282.204027036227</v>
      </c>
      <c r="S364" s="51">
        <f t="shared" si="75"/>
        <v>92301.30341167179</v>
      </c>
      <c r="T364" s="13">
        <f t="shared" si="72"/>
        <v>88.032786885245898</v>
      </c>
      <c r="U364" s="58">
        <f t="shared" si="76"/>
        <v>25201.145901639342</v>
      </c>
      <c r="V364" s="58">
        <f t="shared" si="77"/>
        <v>25201.145901639342</v>
      </c>
      <c r="W364" s="13"/>
      <c r="X364" s="13"/>
      <c r="Y364" s="13"/>
      <c r="Z364" s="14">
        <f t="shared" si="73"/>
        <v>39.125683060109296</v>
      </c>
    </row>
    <row r="365" spans="1:26" ht="14.5" x14ac:dyDescent="0.35">
      <c r="A365">
        <v>2208</v>
      </c>
      <c r="B365" t="s">
        <v>491</v>
      </c>
      <c r="C365" t="s">
        <v>1385</v>
      </c>
      <c r="D365" t="s">
        <v>483</v>
      </c>
      <c r="E365" t="s">
        <v>276</v>
      </c>
      <c r="F365" t="s">
        <v>492</v>
      </c>
      <c r="G365" t="s">
        <v>40</v>
      </c>
      <c r="H365" s="6">
        <v>43832</v>
      </c>
      <c r="I365" s="2">
        <v>45657</v>
      </c>
      <c r="J365">
        <v>298.10000000000002</v>
      </c>
      <c r="K365" s="45">
        <f t="shared" si="65"/>
        <v>901.96954248366035</v>
      </c>
      <c r="L365" s="3">
        <f t="shared" si="66"/>
        <v>366</v>
      </c>
      <c r="M365" s="3">
        <f t="shared" si="67"/>
        <v>0</v>
      </c>
      <c r="N365" s="3">
        <f t="shared" si="68"/>
        <v>0</v>
      </c>
      <c r="O365" s="3">
        <f t="shared" si="74"/>
        <v>366</v>
      </c>
      <c r="P365" s="51">
        <f t="shared" si="69"/>
        <v>109104.6</v>
      </c>
      <c r="Q365" s="51">
        <f t="shared" si="70"/>
        <v>52159.190990996132</v>
      </c>
      <c r="R365" s="51">
        <f t="shared" si="71"/>
        <v>43948.80519180312</v>
      </c>
      <c r="S365" s="51">
        <f t="shared" si="75"/>
        <v>96107.996182799252</v>
      </c>
      <c r="T365" s="13">
        <f t="shared" si="72"/>
        <v>90</v>
      </c>
      <c r="U365" s="58">
        <f t="shared" si="76"/>
        <v>26829.000000000004</v>
      </c>
      <c r="V365" s="58">
        <f t="shared" si="77"/>
        <v>26829.000000000004</v>
      </c>
      <c r="W365" s="13"/>
      <c r="X365" s="13"/>
      <c r="Y365" s="13"/>
      <c r="Z365" s="14">
        <f t="shared" si="73"/>
        <v>40</v>
      </c>
    </row>
    <row r="366" spans="1:26" ht="14.5" x14ac:dyDescent="0.35">
      <c r="A366">
        <v>2209</v>
      </c>
      <c r="B366" t="s">
        <v>493</v>
      </c>
      <c r="C366" t="s">
        <v>1385</v>
      </c>
      <c r="D366" t="s">
        <v>1137</v>
      </c>
      <c r="E366" t="s">
        <v>276</v>
      </c>
      <c r="F366" t="s">
        <v>492</v>
      </c>
      <c r="G366" t="s">
        <v>40</v>
      </c>
      <c r="H366" s="6">
        <v>43832</v>
      </c>
      <c r="I366" s="2">
        <v>45657</v>
      </c>
      <c r="J366">
        <v>286.27</v>
      </c>
      <c r="K366" s="45">
        <f t="shared" si="65"/>
        <v>921.2275816993465</v>
      </c>
      <c r="L366" s="3">
        <f t="shared" si="66"/>
        <v>366</v>
      </c>
      <c r="M366" s="3">
        <f t="shared" si="67"/>
        <v>3</v>
      </c>
      <c r="N366" s="3">
        <f t="shared" si="68"/>
        <v>0</v>
      </c>
      <c r="O366" s="3">
        <f t="shared" si="74"/>
        <v>363</v>
      </c>
      <c r="P366" s="51">
        <f t="shared" si="69"/>
        <v>103916.01</v>
      </c>
      <c r="Q366" s="51">
        <f t="shared" si="70"/>
        <v>51731.656638610919</v>
      </c>
      <c r="R366" s="51">
        <f t="shared" si="71"/>
        <v>41858.771122385901</v>
      </c>
      <c r="S366" s="51">
        <f t="shared" si="75"/>
        <v>93590.427760996827</v>
      </c>
      <c r="T366" s="13">
        <f t="shared" si="72"/>
        <v>89.26229508196721</v>
      </c>
      <c r="U366" s="58">
        <f t="shared" si="76"/>
        <v>25553.11721311475</v>
      </c>
      <c r="V366" s="58">
        <f t="shared" si="77"/>
        <v>25553.11721311475</v>
      </c>
      <c r="W366" s="13"/>
      <c r="X366" s="13"/>
      <c r="Y366" s="13"/>
      <c r="Z366" s="14">
        <f t="shared" si="73"/>
        <v>39.672131147540995</v>
      </c>
    </row>
    <row r="367" spans="1:26" ht="14.5" x14ac:dyDescent="0.35">
      <c r="A367">
        <v>2211</v>
      </c>
      <c r="B367" t="s">
        <v>494</v>
      </c>
      <c r="C367" t="s">
        <v>1385</v>
      </c>
      <c r="D367" t="s">
        <v>483</v>
      </c>
      <c r="E367" t="s">
        <v>276</v>
      </c>
      <c r="F367" t="s">
        <v>492</v>
      </c>
      <c r="G367" t="s">
        <v>40</v>
      </c>
      <c r="H367" s="6">
        <v>43832</v>
      </c>
      <c r="I367" s="2">
        <v>45657</v>
      </c>
      <c r="J367">
        <v>298.10000000000002</v>
      </c>
      <c r="K367" s="45">
        <f t="shared" si="65"/>
        <v>970.33457516339865</v>
      </c>
      <c r="L367" s="3">
        <f t="shared" si="66"/>
        <v>366</v>
      </c>
      <c r="M367" s="3">
        <f t="shared" si="67"/>
        <v>4</v>
      </c>
      <c r="N367" s="3">
        <f t="shared" si="68"/>
        <v>0</v>
      </c>
      <c r="O367" s="3">
        <f t="shared" si="74"/>
        <v>362</v>
      </c>
      <c r="P367" s="51">
        <f t="shared" si="69"/>
        <v>107912.20000000001</v>
      </c>
      <c r="Q367" s="51">
        <f t="shared" si="70"/>
        <v>51589.145187815848</v>
      </c>
      <c r="R367" s="51">
        <f t="shared" si="71"/>
        <v>43468.490380963747</v>
      </c>
      <c r="S367" s="51">
        <f t="shared" si="75"/>
        <v>95057.635568779602</v>
      </c>
      <c r="T367" s="13">
        <f t="shared" si="72"/>
        <v>89.016393442622956</v>
      </c>
      <c r="U367" s="58">
        <f t="shared" si="76"/>
        <v>26535.786885245907</v>
      </c>
      <c r="V367" s="58">
        <f t="shared" si="77"/>
        <v>26535.786885245907</v>
      </c>
      <c r="W367" s="13"/>
      <c r="X367" s="13"/>
      <c r="Y367" s="13"/>
      <c r="Z367" s="14">
        <f t="shared" si="73"/>
        <v>39.562841530054641</v>
      </c>
    </row>
    <row r="368" spans="1:26" ht="14.5" x14ac:dyDescent="0.35">
      <c r="A368">
        <v>2212</v>
      </c>
      <c r="B368" t="s">
        <v>495</v>
      </c>
      <c r="C368" t="s">
        <v>1385</v>
      </c>
      <c r="D368" t="s">
        <v>488</v>
      </c>
      <c r="E368" t="s">
        <v>276</v>
      </c>
      <c r="F368" t="s">
        <v>1508</v>
      </c>
      <c r="G368" t="s">
        <v>1529</v>
      </c>
      <c r="H368" s="6">
        <v>43832</v>
      </c>
      <c r="I368" s="2">
        <v>45657</v>
      </c>
      <c r="J368">
        <v>434.3</v>
      </c>
      <c r="K368" s="45">
        <f t="shared" si="65"/>
        <v>1088.5615686274512</v>
      </c>
      <c r="L368" s="3">
        <f t="shared" si="66"/>
        <v>366</v>
      </c>
      <c r="M368" s="3">
        <f t="shared" si="67"/>
        <v>0</v>
      </c>
      <c r="N368" s="3">
        <f t="shared" si="68"/>
        <v>0</v>
      </c>
      <c r="O368" s="3">
        <f t="shared" si="74"/>
        <v>366</v>
      </c>
      <c r="P368" s="51">
        <f t="shared" si="69"/>
        <v>158953.80000000002</v>
      </c>
      <c r="Q368" s="51">
        <f t="shared" si="70"/>
        <v>52159.190990996132</v>
      </c>
      <c r="R368" s="51">
        <f t="shared" si="71"/>
        <v>64028.735641731291</v>
      </c>
      <c r="S368" s="51">
        <f t="shared" si="75"/>
        <v>116187.92663272742</v>
      </c>
      <c r="T368" s="13">
        <f t="shared" si="72"/>
        <v>90</v>
      </c>
      <c r="U368" s="58">
        <f t="shared" si="76"/>
        <v>39087</v>
      </c>
      <c r="V368" s="58">
        <f t="shared" si="77"/>
        <v>39087</v>
      </c>
      <c r="W368" s="13"/>
      <c r="X368" s="13"/>
      <c r="Y368" s="13"/>
      <c r="Z368" s="14">
        <f t="shared" si="73"/>
        <v>40</v>
      </c>
    </row>
    <row r="369" spans="1:26" ht="14.5" x14ac:dyDescent="0.35">
      <c r="A369">
        <v>2213</v>
      </c>
      <c r="B369" t="s">
        <v>496</v>
      </c>
      <c r="C369" t="s">
        <v>1385</v>
      </c>
      <c r="D369" t="s">
        <v>483</v>
      </c>
      <c r="E369" t="s">
        <v>276</v>
      </c>
      <c r="F369" t="s">
        <v>492</v>
      </c>
      <c r="G369" t="s">
        <v>40</v>
      </c>
      <c r="H369" s="6">
        <v>43832</v>
      </c>
      <c r="I369" s="2">
        <v>45657</v>
      </c>
      <c r="J369">
        <v>298.10000000000002</v>
      </c>
      <c r="K369" s="45">
        <f t="shared" si="65"/>
        <v>896.96091503267985</v>
      </c>
      <c r="L369" s="3">
        <f t="shared" si="66"/>
        <v>366</v>
      </c>
      <c r="M369" s="3">
        <f t="shared" si="67"/>
        <v>0</v>
      </c>
      <c r="N369" s="3">
        <f t="shared" si="68"/>
        <v>0</v>
      </c>
      <c r="O369" s="3">
        <f t="shared" si="74"/>
        <v>366</v>
      </c>
      <c r="P369" s="51">
        <f t="shared" si="69"/>
        <v>109104.6</v>
      </c>
      <c r="Q369" s="51">
        <f t="shared" si="70"/>
        <v>52159.190990996132</v>
      </c>
      <c r="R369" s="51">
        <f t="shared" si="71"/>
        <v>43948.80519180312</v>
      </c>
      <c r="S369" s="51">
        <f t="shared" si="75"/>
        <v>96107.996182799252</v>
      </c>
      <c r="T369" s="13">
        <f t="shared" si="72"/>
        <v>90</v>
      </c>
      <c r="U369" s="58">
        <f t="shared" si="76"/>
        <v>26829.000000000004</v>
      </c>
      <c r="V369" s="58">
        <f t="shared" si="77"/>
        <v>26829.000000000004</v>
      </c>
      <c r="W369" s="13"/>
      <c r="X369" s="13"/>
      <c r="Y369" s="13"/>
      <c r="Z369" s="14">
        <f t="shared" si="73"/>
        <v>40</v>
      </c>
    </row>
    <row r="370" spans="1:26" ht="14.5" x14ac:dyDescent="0.35">
      <c r="A370">
        <v>2214</v>
      </c>
      <c r="B370" t="s">
        <v>497</v>
      </c>
      <c r="C370" t="s">
        <v>1385</v>
      </c>
      <c r="D370" t="s">
        <v>1137</v>
      </c>
      <c r="E370" t="s">
        <v>276</v>
      </c>
      <c r="F370" t="s">
        <v>481</v>
      </c>
      <c r="G370" t="s">
        <v>40</v>
      </c>
      <c r="H370" s="6">
        <v>44655</v>
      </c>
      <c r="I370" s="2">
        <v>45657</v>
      </c>
      <c r="J370">
        <v>286.27</v>
      </c>
      <c r="K370" s="45">
        <f t="shared" si="65"/>
        <v>809.10424836601328</v>
      </c>
      <c r="L370" s="3">
        <f t="shared" si="66"/>
        <v>366</v>
      </c>
      <c r="M370" s="3">
        <f t="shared" si="67"/>
        <v>2</v>
      </c>
      <c r="N370" s="3">
        <f t="shared" si="68"/>
        <v>0</v>
      </c>
      <c r="O370" s="3">
        <f t="shared" si="74"/>
        <v>364</v>
      </c>
      <c r="P370" s="51">
        <f t="shared" si="69"/>
        <v>104202.28</v>
      </c>
      <c r="Q370" s="51">
        <f t="shared" si="70"/>
        <v>51874.16808940599</v>
      </c>
      <c r="R370" s="51">
        <f t="shared" si="71"/>
        <v>41974.084541455835</v>
      </c>
      <c r="S370" s="51">
        <f t="shared" si="75"/>
        <v>93848.252630861825</v>
      </c>
      <c r="T370" s="13">
        <f t="shared" si="72"/>
        <v>89.508196721311478</v>
      </c>
      <c r="U370" s="58">
        <f t="shared" si="76"/>
        <v>25623.511475409836</v>
      </c>
      <c r="V370" s="58">
        <f t="shared" si="77"/>
        <v>25623.511475409836</v>
      </c>
      <c r="W370" s="13"/>
      <c r="X370" s="13"/>
      <c r="Y370" s="13"/>
      <c r="Z370" s="14">
        <f t="shared" si="73"/>
        <v>39.781420765027335</v>
      </c>
    </row>
    <row r="371" spans="1:26" ht="14.5" x14ac:dyDescent="0.35">
      <c r="A371">
        <v>2216</v>
      </c>
      <c r="B371" t="s">
        <v>498</v>
      </c>
      <c r="C371" t="s">
        <v>1385</v>
      </c>
      <c r="D371" t="s">
        <v>696</v>
      </c>
      <c r="E371" t="s">
        <v>276</v>
      </c>
      <c r="F371" t="s">
        <v>500</v>
      </c>
      <c r="G371" t="s">
        <v>1529</v>
      </c>
      <c r="H371" s="6">
        <v>44851</v>
      </c>
      <c r="I371" s="2">
        <v>45657</v>
      </c>
      <c r="J371">
        <v>507.4</v>
      </c>
      <c r="K371" s="45">
        <f t="shared" si="65"/>
        <v>852.76816993464058</v>
      </c>
      <c r="L371" s="3">
        <f t="shared" si="66"/>
        <v>366</v>
      </c>
      <c r="M371" s="3">
        <f t="shared" si="67"/>
        <v>1</v>
      </c>
      <c r="N371" s="3">
        <f t="shared" si="68"/>
        <v>0</v>
      </c>
      <c r="O371" s="3">
        <f t="shared" si="74"/>
        <v>365</v>
      </c>
      <c r="P371" s="51">
        <f t="shared" si="69"/>
        <v>185201</v>
      </c>
      <c r="Q371" s="51">
        <f t="shared" si="70"/>
        <v>52016.679540201061</v>
      </c>
      <c r="R371" s="51">
        <f t="shared" si="71"/>
        <v>74601.46199451838</v>
      </c>
      <c r="S371" s="51">
        <f t="shared" si="75"/>
        <v>126618.14153471944</v>
      </c>
      <c r="T371" s="13">
        <f t="shared" si="72"/>
        <v>89.754098360655732</v>
      </c>
      <c r="U371" s="58">
        <f t="shared" si="76"/>
        <v>45541.229508196717</v>
      </c>
      <c r="V371" s="58">
        <f t="shared" si="77"/>
        <v>45541.229508196717</v>
      </c>
      <c r="W371" s="13"/>
      <c r="X371" s="13"/>
      <c r="Y371" s="13"/>
      <c r="Z371" s="14">
        <f t="shared" si="73"/>
        <v>39.89071038251366</v>
      </c>
    </row>
    <row r="372" spans="1:26" s="4" customFormat="1" ht="14.5" x14ac:dyDescent="0.35">
      <c r="A372">
        <v>2217</v>
      </c>
      <c r="B372" t="s">
        <v>1425</v>
      </c>
      <c r="C372" t="s">
        <v>1488</v>
      </c>
      <c r="D372" t="s">
        <v>1097</v>
      </c>
      <c r="E372" t="s">
        <v>276</v>
      </c>
      <c r="F372" t="s">
        <v>1069</v>
      </c>
      <c r="G372" t="s">
        <v>40</v>
      </c>
      <c r="H372" s="6">
        <v>45579</v>
      </c>
      <c r="I372" s="2">
        <v>45657</v>
      </c>
      <c r="J372">
        <v>286.27</v>
      </c>
      <c r="K372" s="45">
        <f t="shared" si="65"/>
        <v>109.81013071895433</v>
      </c>
      <c r="L372" s="3">
        <f t="shared" si="66"/>
        <v>79</v>
      </c>
      <c r="M372" s="3">
        <f t="shared" si="67"/>
        <v>1</v>
      </c>
      <c r="N372" s="3">
        <f t="shared" si="68"/>
        <v>0</v>
      </c>
      <c r="O372" s="3">
        <f t="shared" si="74"/>
        <v>78</v>
      </c>
      <c r="P372" s="51">
        <f t="shared" si="69"/>
        <v>22329.059999999998</v>
      </c>
      <c r="Q372" s="51">
        <f t="shared" si="70"/>
        <v>11115.893162015569</v>
      </c>
      <c r="R372" s="51">
        <f t="shared" si="71"/>
        <v>8994.4466874548216</v>
      </c>
      <c r="S372" s="51">
        <f t="shared" si="75"/>
        <v>20110.339849470391</v>
      </c>
      <c r="T372" s="13">
        <f t="shared" si="72"/>
        <v>19.180327868852459</v>
      </c>
      <c r="U372" s="58">
        <f t="shared" si="76"/>
        <v>5490.752459016393</v>
      </c>
      <c r="V372" s="58">
        <f t="shared" si="77"/>
        <v>5490.752459016393</v>
      </c>
      <c r="W372" s="13"/>
      <c r="X372" s="13"/>
      <c r="Y372" s="13"/>
      <c r="Z372" s="14">
        <f t="shared" si="73"/>
        <v>8.5245901639344268</v>
      </c>
    </row>
    <row r="373" spans="1:26" ht="14.5" x14ac:dyDescent="0.35">
      <c r="A373">
        <v>2251</v>
      </c>
      <c r="B373" t="s">
        <v>502</v>
      </c>
      <c r="C373" t="s">
        <v>1385</v>
      </c>
      <c r="D373" t="s">
        <v>503</v>
      </c>
      <c r="E373" t="s">
        <v>276</v>
      </c>
      <c r="F373" t="s">
        <v>504</v>
      </c>
      <c r="G373" t="s">
        <v>40</v>
      </c>
      <c r="H373" s="6">
        <v>43832</v>
      </c>
      <c r="I373" s="2">
        <v>45657</v>
      </c>
      <c r="J373">
        <v>300.25</v>
      </c>
      <c r="K373" s="45">
        <f t="shared" si="65"/>
        <v>715.24176470588236</v>
      </c>
      <c r="L373" s="3">
        <f t="shared" si="66"/>
        <v>366</v>
      </c>
      <c r="M373" s="3">
        <f t="shared" si="67"/>
        <v>11</v>
      </c>
      <c r="N373" s="3">
        <f t="shared" si="68"/>
        <v>5</v>
      </c>
      <c r="O373" s="3">
        <f t="shared" si="74"/>
        <v>350</v>
      </c>
      <c r="P373" s="51">
        <f t="shared" si="69"/>
        <v>105087.5</v>
      </c>
      <c r="Q373" s="51">
        <f t="shared" si="70"/>
        <v>49879.007778274987</v>
      </c>
      <c r="R373" s="51">
        <f t="shared" si="71"/>
        <v>42330.663103055325</v>
      </c>
      <c r="S373" s="51">
        <f t="shared" si="75"/>
        <v>92209.670881330312</v>
      </c>
      <c r="T373" s="13">
        <f t="shared" si="72"/>
        <v>86.065573770491795</v>
      </c>
      <c r="U373" s="58">
        <f t="shared" si="76"/>
        <v>25841.188524590161</v>
      </c>
      <c r="V373" s="58">
        <f t="shared" si="77"/>
        <v>25841.188524590161</v>
      </c>
      <c r="W373" s="13"/>
      <c r="X373" s="13"/>
      <c r="Y373" s="13"/>
      <c r="Z373" s="14">
        <f t="shared" si="73"/>
        <v>38.251366120218592</v>
      </c>
    </row>
    <row r="374" spans="1:26" ht="14.5" x14ac:dyDescent="0.35">
      <c r="A374">
        <v>2252</v>
      </c>
      <c r="B374" t="s">
        <v>505</v>
      </c>
      <c r="C374" t="s">
        <v>1385</v>
      </c>
      <c r="D374" t="s">
        <v>506</v>
      </c>
      <c r="E374" t="s">
        <v>276</v>
      </c>
      <c r="F374" t="s">
        <v>1509</v>
      </c>
      <c r="G374" t="s">
        <v>1529</v>
      </c>
      <c r="H374" s="6">
        <v>43832</v>
      </c>
      <c r="I374" s="2">
        <v>45657</v>
      </c>
      <c r="J374">
        <v>1071.78</v>
      </c>
      <c r="K374" s="45">
        <f t="shared" si="65"/>
        <v>3697.9114379084958</v>
      </c>
      <c r="L374" s="3">
        <f t="shared" si="66"/>
        <v>366</v>
      </c>
      <c r="M374" s="3">
        <f t="shared" si="67"/>
        <v>0</v>
      </c>
      <c r="N374" s="3">
        <f t="shared" si="68"/>
        <v>0</v>
      </c>
      <c r="O374" s="3">
        <f t="shared" si="74"/>
        <v>366</v>
      </c>
      <c r="P374" s="51">
        <f t="shared" si="69"/>
        <v>190885.10399999999</v>
      </c>
      <c r="Q374" s="51">
        <f t="shared" si="70"/>
        <v>52159.190990996132</v>
      </c>
      <c r="R374" s="51">
        <f t="shared" si="71"/>
        <v>76891.095789848259</v>
      </c>
      <c r="S374" s="51">
        <f t="shared" si="75"/>
        <v>129050.28678084438</v>
      </c>
      <c r="T374" s="13">
        <f t="shared" si="72"/>
        <v>90</v>
      </c>
      <c r="U374" s="58">
        <f t="shared" si="76"/>
        <v>96460.2</v>
      </c>
      <c r="V374" s="58">
        <f t="shared" si="77"/>
        <v>96460.2</v>
      </c>
      <c r="W374" s="13"/>
      <c r="X374" s="13"/>
      <c r="Y374" s="13"/>
      <c r="Z374" s="14">
        <f t="shared" si="73"/>
        <v>40</v>
      </c>
    </row>
    <row r="375" spans="1:26" ht="14.5" x14ac:dyDescent="0.35">
      <c r="A375">
        <v>2253</v>
      </c>
      <c r="B375" t="s">
        <v>507</v>
      </c>
      <c r="C375" t="s">
        <v>1385</v>
      </c>
      <c r="D375" t="s">
        <v>292</v>
      </c>
      <c r="E375" t="s">
        <v>276</v>
      </c>
      <c r="F375" t="s">
        <v>504</v>
      </c>
      <c r="G375" t="s">
        <v>40</v>
      </c>
      <c r="H375" s="6">
        <v>43832</v>
      </c>
      <c r="I375" s="2">
        <v>45657</v>
      </c>
      <c r="J375">
        <v>434.62</v>
      </c>
      <c r="K375" s="45">
        <f t="shared" si="65"/>
        <v>963.06647058823523</v>
      </c>
      <c r="L375" s="3">
        <f t="shared" si="66"/>
        <v>366</v>
      </c>
      <c r="M375" s="3">
        <f t="shared" si="67"/>
        <v>8</v>
      </c>
      <c r="N375" s="3">
        <f t="shared" si="68"/>
        <v>0</v>
      </c>
      <c r="O375" s="3">
        <f t="shared" si="74"/>
        <v>358</v>
      </c>
      <c r="P375" s="51">
        <f t="shared" si="69"/>
        <v>155593.96</v>
      </c>
      <c r="Q375" s="51">
        <f t="shared" si="70"/>
        <v>51019.099384635563</v>
      </c>
      <c r="R375" s="51">
        <f t="shared" si="71"/>
        <v>62675.346750377219</v>
      </c>
      <c r="S375" s="51">
        <f t="shared" si="75"/>
        <v>113694.44613501278</v>
      </c>
      <c r="T375" s="13">
        <f t="shared" si="72"/>
        <v>88.032786885245898</v>
      </c>
      <c r="U375" s="58">
        <f t="shared" si="76"/>
        <v>38260.809836065571</v>
      </c>
      <c r="V375" s="58">
        <f t="shared" si="77"/>
        <v>38260.809836065571</v>
      </c>
      <c r="W375" s="13"/>
      <c r="X375" s="13"/>
      <c r="Y375" s="13"/>
      <c r="Z375" s="14">
        <f t="shared" si="73"/>
        <v>39.125683060109296</v>
      </c>
    </row>
    <row r="376" spans="1:26" ht="14.5" x14ac:dyDescent="0.35">
      <c r="A376">
        <v>2255</v>
      </c>
      <c r="B376" t="s">
        <v>508</v>
      </c>
      <c r="C376" t="s">
        <v>1385</v>
      </c>
      <c r="D376" t="s">
        <v>282</v>
      </c>
      <c r="E376" t="s">
        <v>276</v>
      </c>
      <c r="F376" t="s">
        <v>504</v>
      </c>
      <c r="G376" t="s">
        <v>40</v>
      </c>
      <c r="H376" s="6">
        <v>43832</v>
      </c>
      <c r="I376" s="2">
        <v>45657</v>
      </c>
      <c r="J376">
        <v>328.2</v>
      </c>
      <c r="K376" s="45">
        <f t="shared" si="65"/>
        <v>917.84810457516369</v>
      </c>
      <c r="L376" s="3">
        <f t="shared" si="66"/>
        <v>366</v>
      </c>
      <c r="M376" s="3">
        <f t="shared" si="67"/>
        <v>4</v>
      </c>
      <c r="N376" s="3">
        <f t="shared" si="68"/>
        <v>0</v>
      </c>
      <c r="O376" s="3">
        <f t="shared" si="74"/>
        <v>362</v>
      </c>
      <c r="P376" s="51">
        <f t="shared" si="69"/>
        <v>118808.4</v>
      </c>
      <c r="Q376" s="51">
        <f t="shared" si="70"/>
        <v>51589.145187815848</v>
      </c>
      <c r="R376" s="51">
        <f t="shared" si="71"/>
        <v>47857.626779712511</v>
      </c>
      <c r="S376" s="51">
        <f t="shared" si="75"/>
        <v>99446.771967528359</v>
      </c>
      <c r="T376" s="13">
        <f t="shared" si="72"/>
        <v>89.016393442622956</v>
      </c>
      <c r="U376" s="58">
        <f t="shared" si="76"/>
        <v>29215.180327868853</v>
      </c>
      <c r="V376" s="58">
        <f t="shared" si="77"/>
        <v>29215.180327868853</v>
      </c>
      <c r="W376" s="13"/>
      <c r="X376" s="13"/>
      <c r="Y376" s="13"/>
      <c r="Z376" s="14">
        <f t="shared" si="73"/>
        <v>39.562841530054641</v>
      </c>
    </row>
    <row r="377" spans="1:26" ht="14.5" x14ac:dyDescent="0.35">
      <c r="A377">
        <v>2256</v>
      </c>
      <c r="B377" t="s">
        <v>509</v>
      </c>
      <c r="C377" t="s">
        <v>1385</v>
      </c>
      <c r="D377" t="s">
        <v>510</v>
      </c>
      <c r="E377" t="s">
        <v>276</v>
      </c>
      <c r="F377" t="s">
        <v>1509</v>
      </c>
      <c r="G377" t="s">
        <v>1529</v>
      </c>
      <c r="H377" s="6">
        <v>43832</v>
      </c>
      <c r="I377" s="2">
        <v>45657</v>
      </c>
      <c r="J377">
        <v>455.8</v>
      </c>
      <c r="K377" s="45">
        <f t="shared" si="65"/>
        <v>1106.9778431372549</v>
      </c>
      <c r="L377" s="3">
        <f t="shared" si="66"/>
        <v>366</v>
      </c>
      <c r="M377" s="3">
        <f t="shared" si="67"/>
        <v>1</v>
      </c>
      <c r="N377" s="3">
        <f t="shared" si="68"/>
        <v>12</v>
      </c>
      <c r="O377" s="3">
        <f t="shared" si="74"/>
        <v>353</v>
      </c>
      <c r="P377" s="51">
        <f t="shared" si="69"/>
        <v>160897.4</v>
      </c>
      <c r="Q377" s="51">
        <f t="shared" si="70"/>
        <v>50306.5421306602</v>
      </c>
      <c r="R377" s="51">
        <f t="shared" si="71"/>
        <v>64811.643949637531</v>
      </c>
      <c r="S377" s="51">
        <f t="shared" si="75"/>
        <v>115118.18608029773</v>
      </c>
      <c r="T377" s="13">
        <f t="shared" si="72"/>
        <v>86.803278688524586</v>
      </c>
      <c r="U377" s="58">
        <f t="shared" si="76"/>
        <v>39564.934426229505</v>
      </c>
      <c r="V377" s="58">
        <f t="shared" si="77"/>
        <v>39564.934426229505</v>
      </c>
      <c r="W377" s="13"/>
      <c r="X377" s="13"/>
      <c r="Y377" s="13"/>
      <c r="Z377" s="14">
        <f t="shared" si="73"/>
        <v>38.579234972677597</v>
      </c>
    </row>
    <row r="378" spans="1:26" ht="14.5" x14ac:dyDescent="0.35">
      <c r="A378">
        <v>2258</v>
      </c>
      <c r="B378" t="s">
        <v>511</v>
      </c>
      <c r="C378" t="s">
        <v>1385</v>
      </c>
      <c r="D378" t="s">
        <v>512</v>
      </c>
      <c r="E378" t="s">
        <v>276</v>
      </c>
      <c r="F378" t="s">
        <v>504</v>
      </c>
      <c r="G378" t="s">
        <v>40</v>
      </c>
      <c r="H378" s="6">
        <v>44409</v>
      </c>
      <c r="I378" s="2">
        <v>45657</v>
      </c>
      <c r="J378">
        <v>434.62</v>
      </c>
      <c r="K378" s="45">
        <f t="shared" si="65"/>
        <v>891.44261437908494</v>
      </c>
      <c r="L378" s="3">
        <f t="shared" si="66"/>
        <v>366</v>
      </c>
      <c r="M378" s="3">
        <f t="shared" si="67"/>
        <v>1</v>
      </c>
      <c r="N378" s="3">
        <f t="shared" si="68"/>
        <v>0</v>
      </c>
      <c r="O378" s="3">
        <f t="shared" si="74"/>
        <v>365</v>
      </c>
      <c r="P378" s="51">
        <f t="shared" si="69"/>
        <v>158636.29999999999</v>
      </c>
      <c r="Q378" s="51">
        <f t="shared" si="70"/>
        <v>52016.679540201061</v>
      </c>
      <c r="R378" s="51">
        <f t="shared" si="71"/>
        <v>63900.842357228168</v>
      </c>
      <c r="S378" s="51">
        <f t="shared" si="75"/>
        <v>115917.52189742922</v>
      </c>
      <c r="T378" s="13">
        <f t="shared" si="72"/>
        <v>89.754098360655732</v>
      </c>
      <c r="U378" s="58">
        <f t="shared" si="76"/>
        <v>39008.926229508194</v>
      </c>
      <c r="V378" s="58">
        <f t="shared" si="77"/>
        <v>39008.926229508194</v>
      </c>
      <c r="W378" s="13"/>
      <c r="X378" s="13"/>
      <c r="Y378" s="13"/>
      <c r="Z378" s="14">
        <f t="shared" si="73"/>
        <v>39.89071038251366</v>
      </c>
    </row>
    <row r="379" spans="1:26" ht="14.5" x14ac:dyDescent="0.35">
      <c r="A379">
        <v>2259</v>
      </c>
      <c r="B379" t="s">
        <v>513</v>
      </c>
      <c r="C379" t="s">
        <v>1385</v>
      </c>
      <c r="D379" t="s">
        <v>512</v>
      </c>
      <c r="E379" t="s">
        <v>276</v>
      </c>
      <c r="F379" t="s">
        <v>504</v>
      </c>
      <c r="G379" t="s">
        <v>40</v>
      </c>
      <c r="H379" s="6">
        <v>43832</v>
      </c>
      <c r="I379" s="2">
        <v>45657</v>
      </c>
      <c r="J379">
        <v>434.62</v>
      </c>
      <c r="K379" s="45">
        <f t="shared" si="65"/>
        <v>816.39562091503262</v>
      </c>
      <c r="L379" s="3">
        <f t="shared" si="66"/>
        <v>366</v>
      </c>
      <c r="M379" s="3">
        <f t="shared" si="67"/>
        <v>5</v>
      </c>
      <c r="N379" s="3">
        <f t="shared" si="68"/>
        <v>0</v>
      </c>
      <c r="O379" s="3">
        <f t="shared" si="74"/>
        <v>361</v>
      </c>
      <c r="P379" s="51">
        <f t="shared" si="69"/>
        <v>156897.82</v>
      </c>
      <c r="Q379" s="51">
        <f t="shared" si="70"/>
        <v>51446.633737020777</v>
      </c>
      <c r="R379" s="51">
        <f t="shared" si="71"/>
        <v>63200.559153313348</v>
      </c>
      <c r="S379" s="51">
        <f t="shared" si="75"/>
        <v>114647.19289033412</v>
      </c>
      <c r="T379" s="13">
        <f t="shared" si="72"/>
        <v>88.770491803278688</v>
      </c>
      <c r="U379" s="58">
        <f t="shared" si="76"/>
        <v>38581.431147540985</v>
      </c>
      <c r="V379" s="58">
        <f t="shared" si="77"/>
        <v>38581.431147540985</v>
      </c>
      <c r="W379" s="13"/>
      <c r="X379" s="13"/>
      <c r="Y379" s="13"/>
      <c r="Z379" s="14">
        <f t="shared" si="73"/>
        <v>39.453551912568301</v>
      </c>
    </row>
    <row r="380" spans="1:26" ht="14.5" x14ac:dyDescent="0.35">
      <c r="A380">
        <v>2260</v>
      </c>
      <c r="B380" t="s">
        <v>514</v>
      </c>
      <c r="C380" t="s">
        <v>1385</v>
      </c>
      <c r="D380" t="s">
        <v>298</v>
      </c>
      <c r="E380" t="s">
        <v>276</v>
      </c>
      <c r="F380" t="s">
        <v>504</v>
      </c>
      <c r="G380" t="s">
        <v>40</v>
      </c>
      <c r="H380" s="6">
        <v>43832</v>
      </c>
      <c r="I380" s="2">
        <v>45657</v>
      </c>
      <c r="J380">
        <v>300.25</v>
      </c>
      <c r="K380" s="45">
        <f t="shared" si="65"/>
        <v>720.70568627450984</v>
      </c>
      <c r="L380" s="3">
        <f t="shared" si="66"/>
        <v>366</v>
      </c>
      <c r="M380" s="3">
        <f t="shared" si="67"/>
        <v>7</v>
      </c>
      <c r="N380" s="3">
        <f t="shared" si="68"/>
        <v>0</v>
      </c>
      <c r="O380" s="3">
        <f t="shared" si="74"/>
        <v>359</v>
      </c>
      <c r="P380" s="51">
        <f t="shared" si="69"/>
        <v>107789.75</v>
      </c>
      <c r="Q380" s="51">
        <f t="shared" si="70"/>
        <v>51161.610835430634</v>
      </c>
      <c r="R380" s="51">
        <f t="shared" si="71"/>
        <v>43419.165868562464</v>
      </c>
      <c r="S380" s="51">
        <f t="shared" si="75"/>
        <v>94580.776703993091</v>
      </c>
      <c r="T380" s="13">
        <f t="shared" si="72"/>
        <v>88.278688524590166</v>
      </c>
      <c r="U380" s="58">
        <f t="shared" si="76"/>
        <v>26505.676229508197</v>
      </c>
      <c r="V380" s="58">
        <f t="shared" si="77"/>
        <v>26505.676229508197</v>
      </c>
      <c r="W380" s="13"/>
      <c r="X380" s="13"/>
      <c r="Y380" s="13"/>
      <c r="Z380" s="14">
        <f t="shared" si="73"/>
        <v>39.234972677595636</v>
      </c>
    </row>
    <row r="381" spans="1:26" ht="14.5" x14ac:dyDescent="0.35">
      <c r="A381">
        <v>2261</v>
      </c>
      <c r="B381" t="s">
        <v>515</v>
      </c>
      <c r="C381" t="s">
        <v>1385</v>
      </c>
      <c r="D381" t="s">
        <v>316</v>
      </c>
      <c r="E381" t="s">
        <v>276</v>
      </c>
      <c r="F381" t="s">
        <v>504</v>
      </c>
      <c r="G381" t="s">
        <v>40</v>
      </c>
      <c r="H381" s="6">
        <v>44228</v>
      </c>
      <c r="I381" s="2">
        <v>45657</v>
      </c>
      <c r="J381">
        <v>362.6</v>
      </c>
      <c r="K381" s="45">
        <f t="shared" si="65"/>
        <v>1025.0648366013072</v>
      </c>
      <c r="L381" s="3">
        <f t="shared" si="66"/>
        <v>366</v>
      </c>
      <c r="M381" s="3">
        <f t="shared" si="67"/>
        <v>6</v>
      </c>
      <c r="N381" s="3">
        <f t="shared" si="68"/>
        <v>0</v>
      </c>
      <c r="O381" s="3">
        <f t="shared" si="74"/>
        <v>360</v>
      </c>
      <c r="P381" s="51">
        <f t="shared" si="69"/>
        <v>130536.00000000001</v>
      </c>
      <c r="Q381" s="51">
        <f t="shared" si="70"/>
        <v>51304.122286225705</v>
      </c>
      <c r="R381" s="51">
        <f t="shared" si="71"/>
        <v>52581.662317786904</v>
      </c>
      <c r="S381" s="51">
        <f t="shared" si="75"/>
        <v>103885.78460401262</v>
      </c>
      <c r="T381" s="13">
        <f t="shared" si="72"/>
        <v>88.52459016393442</v>
      </c>
      <c r="U381" s="58">
        <f t="shared" si="76"/>
        <v>32099.016393442624</v>
      </c>
      <c r="V381" s="58">
        <f t="shared" si="77"/>
        <v>32099.016393442624</v>
      </c>
      <c r="W381" s="13"/>
      <c r="X381" s="13"/>
      <c r="Y381" s="13"/>
      <c r="Z381" s="14">
        <f t="shared" si="73"/>
        <v>39.344262295081975</v>
      </c>
    </row>
    <row r="382" spans="1:26" ht="14.5" x14ac:dyDescent="0.35">
      <c r="A382">
        <v>2262</v>
      </c>
      <c r="B382" t="s">
        <v>516</v>
      </c>
      <c r="C382" t="s">
        <v>1385</v>
      </c>
      <c r="D382" t="s">
        <v>517</v>
      </c>
      <c r="E382" t="s">
        <v>276</v>
      </c>
      <c r="F382" t="s">
        <v>1509</v>
      </c>
      <c r="G382" t="s">
        <v>1529</v>
      </c>
      <c r="H382" s="6">
        <v>43832</v>
      </c>
      <c r="I382" s="2">
        <v>45657</v>
      </c>
      <c r="J382">
        <v>607.38</v>
      </c>
      <c r="K382" s="45">
        <f t="shared" si="65"/>
        <v>1427.1667320261438</v>
      </c>
      <c r="L382" s="3">
        <f t="shared" si="66"/>
        <v>366</v>
      </c>
      <c r="M382" s="3">
        <f t="shared" si="67"/>
        <v>1</v>
      </c>
      <c r="N382" s="3">
        <f t="shared" si="68"/>
        <v>0</v>
      </c>
      <c r="O382" s="3">
        <f t="shared" si="74"/>
        <v>365</v>
      </c>
      <c r="P382" s="51">
        <f t="shared" si="69"/>
        <v>190363.56</v>
      </c>
      <c r="Q382" s="51">
        <f t="shared" si="70"/>
        <v>52016.679540201061</v>
      </c>
      <c r="R382" s="51">
        <f t="shared" si="71"/>
        <v>76681.01082867381</v>
      </c>
      <c r="S382" s="51">
        <f t="shared" si="75"/>
        <v>128697.69036887487</v>
      </c>
      <c r="T382" s="13">
        <f t="shared" si="72"/>
        <v>89.754098360655732</v>
      </c>
      <c r="U382" s="58">
        <f t="shared" si="76"/>
        <v>54514.844262295075</v>
      </c>
      <c r="V382" s="58">
        <f t="shared" si="77"/>
        <v>54514.844262295075</v>
      </c>
      <c r="W382" s="13"/>
      <c r="X382" s="13"/>
      <c r="Y382" s="13"/>
      <c r="Z382" s="14">
        <f t="shared" si="73"/>
        <v>39.89071038251366</v>
      </c>
    </row>
    <row r="383" spans="1:26" ht="14.5" x14ac:dyDescent="0.35">
      <c r="A383">
        <v>2263</v>
      </c>
      <c r="B383" t="s">
        <v>518</v>
      </c>
      <c r="C383" t="s">
        <v>1385</v>
      </c>
      <c r="D383" t="s">
        <v>503</v>
      </c>
      <c r="E383" t="s">
        <v>276</v>
      </c>
      <c r="F383" t="s">
        <v>504</v>
      </c>
      <c r="G383" t="s">
        <v>40</v>
      </c>
      <c r="H383" s="6">
        <v>43832</v>
      </c>
      <c r="I383" s="2">
        <v>45657</v>
      </c>
      <c r="J383">
        <v>300.25</v>
      </c>
      <c r="K383" s="45">
        <f t="shared" si="65"/>
        <v>722.34124183006531</v>
      </c>
      <c r="L383" s="3">
        <f t="shared" si="66"/>
        <v>366</v>
      </c>
      <c r="M383" s="3">
        <f t="shared" si="67"/>
        <v>4</v>
      </c>
      <c r="N383" s="3">
        <f t="shared" si="68"/>
        <v>0</v>
      </c>
      <c r="O383" s="3">
        <f t="shared" si="74"/>
        <v>362</v>
      </c>
      <c r="P383" s="51">
        <f t="shared" si="69"/>
        <v>108690.5</v>
      </c>
      <c r="Q383" s="51">
        <f t="shared" si="70"/>
        <v>51589.145187815848</v>
      </c>
      <c r="R383" s="51">
        <f t="shared" si="71"/>
        <v>43782.000123731508</v>
      </c>
      <c r="S383" s="51">
        <f t="shared" si="75"/>
        <v>95371.145311547356</v>
      </c>
      <c r="T383" s="13">
        <f t="shared" si="72"/>
        <v>89.016393442622956</v>
      </c>
      <c r="U383" s="58">
        <f t="shared" si="76"/>
        <v>26727.172131147541</v>
      </c>
      <c r="V383" s="58">
        <f t="shared" si="77"/>
        <v>26727.172131147541</v>
      </c>
      <c r="W383" s="13"/>
      <c r="X383" s="13"/>
      <c r="Y383" s="13"/>
      <c r="Z383" s="14">
        <f t="shared" si="73"/>
        <v>39.562841530054641</v>
      </c>
    </row>
    <row r="384" spans="1:26" ht="14.5" x14ac:dyDescent="0.35">
      <c r="A384">
        <v>2264</v>
      </c>
      <c r="B384" t="s">
        <v>519</v>
      </c>
      <c r="C384" t="s">
        <v>1488</v>
      </c>
      <c r="D384" t="s">
        <v>316</v>
      </c>
      <c r="E384" t="s">
        <v>276</v>
      </c>
      <c r="F384" t="s">
        <v>504</v>
      </c>
      <c r="G384" t="s">
        <v>40</v>
      </c>
      <c r="H384" s="6">
        <v>44409</v>
      </c>
      <c r="I384" s="2">
        <v>45657</v>
      </c>
      <c r="J384">
        <v>345.08</v>
      </c>
      <c r="K384" s="45">
        <f t="shared" si="65"/>
        <v>345.08</v>
      </c>
      <c r="L384" s="3">
        <f t="shared" si="66"/>
        <v>366</v>
      </c>
      <c r="M384" s="3">
        <f t="shared" si="67"/>
        <v>4</v>
      </c>
      <c r="N384" s="3">
        <f t="shared" si="68"/>
        <v>8</v>
      </c>
      <c r="O384" s="3">
        <f t="shared" si="74"/>
        <v>354</v>
      </c>
      <c r="P384" s="51">
        <f t="shared" si="69"/>
        <v>122158.31999999999</v>
      </c>
      <c r="Q384" s="51">
        <f t="shared" si="70"/>
        <v>50449.053581455271</v>
      </c>
      <c r="R384" s="51">
        <f t="shared" si="71"/>
        <v>49207.019761201147</v>
      </c>
      <c r="S384" s="51">
        <f t="shared" si="75"/>
        <v>99656.073342656426</v>
      </c>
      <c r="T384" s="13">
        <f t="shared" si="72"/>
        <v>87.049180327868854</v>
      </c>
      <c r="U384" s="58">
        <f t="shared" si="76"/>
        <v>30038.931147540981</v>
      </c>
      <c r="V384" s="58">
        <f t="shared" si="77"/>
        <v>30038.931147540981</v>
      </c>
      <c r="W384" s="13"/>
      <c r="X384" s="13"/>
      <c r="Y384" s="13"/>
      <c r="Z384" s="14">
        <f t="shared" si="73"/>
        <v>38.688524590163937</v>
      </c>
    </row>
    <row r="385" spans="1:26" ht="14.5" x14ac:dyDescent="0.35">
      <c r="A385">
        <v>2265</v>
      </c>
      <c r="B385" t="s">
        <v>520</v>
      </c>
      <c r="C385" t="s">
        <v>1385</v>
      </c>
      <c r="D385" t="s">
        <v>292</v>
      </c>
      <c r="E385" t="s">
        <v>276</v>
      </c>
      <c r="F385" t="s">
        <v>504</v>
      </c>
      <c r="G385" t="s">
        <v>40</v>
      </c>
      <c r="H385" s="6">
        <v>44409</v>
      </c>
      <c r="I385" s="2">
        <v>45657</v>
      </c>
      <c r="J385">
        <v>434.62</v>
      </c>
      <c r="K385" s="45">
        <f t="shared" si="65"/>
        <v>1219.4807189542485</v>
      </c>
      <c r="L385" s="3">
        <f t="shared" si="66"/>
        <v>366</v>
      </c>
      <c r="M385" s="3">
        <f t="shared" si="67"/>
        <v>0</v>
      </c>
      <c r="N385" s="3">
        <f t="shared" si="68"/>
        <v>0</v>
      </c>
      <c r="O385" s="3">
        <f t="shared" si="74"/>
        <v>366</v>
      </c>
      <c r="P385" s="51">
        <f t="shared" si="69"/>
        <v>159070.92000000001</v>
      </c>
      <c r="Q385" s="51">
        <f t="shared" si="70"/>
        <v>52159.190990996132</v>
      </c>
      <c r="R385" s="51">
        <f t="shared" si="71"/>
        <v>64075.913158206888</v>
      </c>
      <c r="S385" s="51">
        <f t="shared" si="75"/>
        <v>116235.10414920302</v>
      </c>
      <c r="T385" s="13">
        <f t="shared" si="72"/>
        <v>90</v>
      </c>
      <c r="U385" s="58">
        <f t="shared" si="76"/>
        <v>39115.800000000003</v>
      </c>
      <c r="V385" s="58">
        <f t="shared" si="77"/>
        <v>39115.800000000003</v>
      </c>
      <c r="W385" s="13"/>
      <c r="X385" s="13"/>
      <c r="Y385" s="13"/>
      <c r="Z385" s="14">
        <f t="shared" si="73"/>
        <v>40</v>
      </c>
    </row>
    <row r="386" spans="1:26" ht="14.5" x14ac:dyDescent="0.35">
      <c r="A386">
        <v>2266</v>
      </c>
      <c r="B386" t="s">
        <v>521</v>
      </c>
      <c r="C386" t="s">
        <v>1385</v>
      </c>
      <c r="D386" t="s">
        <v>512</v>
      </c>
      <c r="E386" t="s">
        <v>276</v>
      </c>
      <c r="F386" t="s">
        <v>504</v>
      </c>
      <c r="G386" t="s">
        <v>40</v>
      </c>
      <c r="H386" s="6">
        <v>43832</v>
      </c>
      <c r="I386" s="2">
        <v>45657</v>
      </c>
      <c r="J386">
        <v>434.62</v>
      </c>
      <c r="K386" s="45">
        <f t="shared" si="65"/>
        <v>1090.3266666666668</v>
      </c>
      <c r="L386" s="3">
        <f t="shared" si="66"/>
        <v>366</v>
      </c>
      <c r="M386" s="3">
        <f t="shared" si="67"/>
        <v>0</v>
      </c>
      <c r="N386" s="3">
        <f t="shared" si="68"/>
        <v>0</v>
      </c>
      <c r="O386" s="3">
        <f t="shared" si="74"/>
        <v>366</v>
      </c>
      <c r="P386" s="51">
        <f t="shared" si="69"/>
        <v>159070.92000000001</v>
      </c>
      <c r="Q386" s="51">
        <f t="shared" si="70"/>
        <v>52159.190990996132</v>
      </c>
      <c r="R386" s="51">
        <f t="shared" si="71"/>
        <v>64075.913158206888</v>
      </c>
      <c r="S386" s="51">
        <f t="shared" si="75"/>
        <v>116235.10414920302</v>
      </c>
      <c r="T386" s="13">
        <f t="shared" si="72"/>
        <v>90</v>
      </c>
      <c r="U386" s="58">
        <f t="shared" si="76"/>
        <v>39115.800000000003</v>
      </c>
      <c r="V386" s="58">
        <f t="shared" si="77"/>
        <v>39115.800000000003</v>
      </c>
      <c r="W386" s="13"/>
      <c r="X386" s="13"/>
      <c r="Y386" s="13"/>
      <c r="Z386" s="14">
        <f t="shared" si="73"/>
        <v>40</v>
      </c>
    </row>
    <row r="387" spans="1:26" ht="14.5" x14ac:dyDescent="0.35">
      <c r="A387">
        <v>2267</v>
      </c>
      <c r="B387" t="s">
        <v>522</v>
      </c>
      <c r="C387" t="s">
        <v>1385</v>
      </c>
      <c r="D387" t="s">
        <v>512</v>
      </c>
      <c r="E387" t="s">
        <v>276</v>
      </c>
      <c r="F387" t="s">
        <v>504</v>
      </c>
      <c r="G387" t="s">
        <v>40</v>
      </c>
      <c r="H387" s="6">
        <v>43832</v>
      </c>
      <c r="I387" s="2">
        <v>45657</v>
      </c>
      <c r="J387">
        <v>434.62</v>
      </c>
      <c r="K387" s="45">
        <f t="shared" si="65"/>
        <v>742.1615032679739</v>
      </c>
      <c r="L387" s="3">
        <f t="shared" si="66"/>
        <v>366</v>
      </c>
      <c r="M387" s="3">
        <f t="shared" si="67"/>
        <v>17</v>
      </c>
      <c r="N387" s="3">
        <f t="shared" si="68"/>
        <v>4</v>
      </c>
      <c r="O387" s="3">
        <f t="shared" si="74"/>
        <v>345</v>
      </c>
      <c r="P387" s="51">
        <f t="shared" si="69"/>
        <v>149943.9</v>
      </c>
      <c r="Q387" s="51">
        <f t="shared" si="70"/>
        <v>49166.450524299631</v>
      </c>
      <c r="R387" s="51">
        <f t="shared" si="71"/>
        <v>60399.426337654026</v>
      </c>
      <c r="S387" s="51">
        <f t="shared" si="75"/>
        <v>109565.87686195366</v>
      </c>
      <c r="T387" s="13">
        <f t="shared" si="72"/>
        <v>84.836065573770483</v>
      </c>
      <c r="U387" s="58">
        <f t="shared" si="76"/>
        <v>36871.450819672129</v>
      </c>
      <c r="V387" s="58">
        <f t="shared" si="77"/>
        <v>36871.450819672129</v>
      </c>
      <c r="W387" s="13"/>
      <c r="X387" s="13"/>
      <c r="Y387" s="13"/>
      <c r="Z387" s="14">
        <f t="shared" si="73"/>
        <v>37.704918032786892</v>
      </c>
    </row>
    <row r="388" spans="1:26" ht="14.5" x14ac:dyDescent="0.35">
      <c r="A388">
        <v>2268</v>
      </c>
      <c r="B388" t="s">
        <v>523</v>
      </c>
      <c r="C388" t="s">
        <v>1385</v>
      </c>
      <c r="D388" t="s">
        <v>292</v>
      </c>
      <c r="E388" t="s">
        <v>276</v>
      </c>
      <c r="F388" t="s">
        <v>504</v>
      </c>
      <c r="G388" t="s">
        <v>40</v>
      </c>
      <c r="H388" s="6">
        <v>43832</v>
      </c>
      <c r="I388" s="2">
        <v>45657</v>
      </c>
      <c r="J388">
        <v>417.1</v>
      </c>
      <c r="K388" s="45">
        <f t="shared" si="65"/>
        <v>688.10522875817003</v>
      </c>
      <c r="L388" s="3">
        <f t="shared" si="66"/>
        <v>366</v>
      </c>
      <c r="M388" s="3">
        <f t="shared" si="67"/>
        <v>5</v>
      </c>
      <c r="N388" s="3">
        <f t="shared" si="68"/>
        <v>98</v>
      </c>
      <c r="O388" s="3">
        <f t="shared" si="74"/>
        <v>263</v>
      </c>
      <c r="P388" s="51">
        <f t="shared" si="69"/>
        <v>109697.3</v>
      </c>
      <c r="Q388" s="51">
        <f t="shared" si="70"/>
        <v>37480.511559103776</v>
      </c>
      <c r="R388" s="51">
        <f t="shared" si="71"/>
        <v>44187.552749992064</v>
      </c>
      <c r="S388" s="51">
        <f t="shared" si="75"/>
        <v>81668.064309095847</v>
      </c>
      <c r="T388" s="13">
        <f t="shared" si="72"/>
        <v>64.672131147540981</v>
      </c>
      <c r="U388" s="58">
        <f t="shared" si="76"/>
        <v>26974.745901639344</v>
      </c>
      <c r="V388" s="58">
        <f t="shared" si="77"/>
        <v>26974.745901639344</v>
      </c>
      <c r="W388" s="13"/>
      <c r="X388" s="13"/>
      <c r="Y388" s="13"/>
      <c r="Z388" s="14">
        <f t="shared" si="73"/>
        <v>28.743169398907114</v>
      </c>
    </row>
    <row r="389" spans="1:26" ht="14.5" x14ac:dyDescent="0.35">
      <c r="A389">
        <v>2269</v>
      </c>
      <c r="B389" t="s">
        <v>524</v>
      </c>
      <c r="C389" t="s">
        <v>1488</v>
      </c>
      <c r="D389" t="s">
        <v>275</v>
      </c>
      <c r="E389" t="s">
        <v>276</v>
      </c>
      <c r="F389" t="s">
        <v>504</v>
      </c>
      <c r="G389" t="s">
        <v>40</v>
      </c>
      <c r="H389" s="6">
        <v>43832</v>
      </c>
      <c r="I389" s="2">
        <v>45657</v>
      </c>
      <c r="J389">
        <v>282.73</v>
      </c>
      <c r="K389" s="45">
        <f t="shared" ref="K389:K452" si="78">IFERROR(VLOOKUP(A389,promedio,29,FALSE),J389)</f>
        <v>282.73</v>
      </c>
      <c r="L389" s="3">
        <f t="shared" ref="L389:L452" si="79">IF(DATEDIF(H389,I389,"D")&gt;366,366,DATEDIF(H389,I389,"D")+1)</f>
        <v>366</v>
      </c>
      <c r="M389" s="3">
        <f t="shared" ref="M389:M452" si="80">IFERROR(VLOOKUP(A389,faltas,7,FALSE),0)</f>
        <v>7</v>
      </c>
      <c r="N389" s="3">
        <f t="shared" ref="N389:N452" si="81">IFERROR(VLOOKUP(A389,INCP,4,FALSE),0)</f>
        <v>0</v>
      </c>
      <c r="O389" s="3">
        <f t="shared" si="74"/>
        <v>359</v>
      </c>
      <c r="P389" s="51">
        <f t="shared" ref="P389:P452" si="82">IF(J389&gt;TOPE,TOPE,J389)*O389</f>
        <v>101500.07</v>
      </c>
      <c r="Q389" s="51">
        <f t="shared" ref="Q389:Q452" si="83">O389*facdias</f>
        <v>51161.610835430634</v>
      </c>
      <c r="R389" s="51">
        <f t="shared" ref="R389:R452" si="84">P389*facsueldo</f>
        <v>40885.597888488483</v>
      </c>
      <c r="S389" s="51">
        <f t="shared" si="75"/>
        <v>92047.208723919117</v>
      </c>
      <c r="T389" s="13">
        <f t="shared" ref="T389:T452" si="85">((90/366)*O389)</f>
        <v>88.278688524590166</v>
      </c>
      <c r="U389" s="58">
        <f t="shared" si="76"/>
        <v>24959.033606557379</v>
      </c>
      <c r="V389" s="58">
        <f t="shared" si="77"/>
        <v>24959.033606557379</v>
      </c>
      <c r="W389" s="13"/>
      <c r="X389" s="13"/>
      <c r="Y389" s="13"/>
      <c r="Z389" s="14">
        <f t="shared" ref="Z389:Z452" si="86">((130/366)*O389-T389)</f>
        <v>39.234972677595636</v>
      </c>
    </row>
    <row r="390" spans="1:26" ht="14.5" x14ac:dyDescent="0.35">
      <c r="A390">
        <v>2270</v>
      </c>
      <c r="B390" t="s">
        <v>525</v>
      </c>
      <c r="C390" t="s">
        <v>1385</v>
      </c>
      <c r="D390" t="s">
        <v>292</v>
      </c>
      <c r="E390" t="s">
        <v>276</v>
      </c>
      <c r="F390" t="s">
        <v>310</v>
      </c>
      <c r="G390" t="s">
        <v>40</v>
      </c>
      <c r="H390" s="6">
        <v>43832</v>
      </c>
      <c r="I390" s="2">
        <v>45657</v>
      </c>
      <c r="J390">
        <v>434.62</v>
      </c>
      <c r="K390" s="45">
        <f t="shared" si="78"/>
        <v>1053.1809803921569</v>
      </c>
      <c r="L390" s="3">
        <f t="shared" si="79"/>
        <v>366</v>
      </c>
      <c r="M390" s="3">
        <f t="shared" si="80"/>
        <v>1</v>
      </c>
      <c r="N390" s="3">
        <f t="shared" si="81"/>
        <v>3</v>
      </c>
      <c r="O390" s="3">
        <f t="shared" ref="O390:O453" si="87">L390-M390-N390</f>
        <v>362</v>
      </c>
      <c r="P390" s="51">
        <f t="shared" si="82"/>
        <v>157332.44</v>
      </c>
      <c r="Q390" s="51">
        <f t="shared" si="83"/>
        <v>51589.145187815848</v>
      </c>
      <c r="R390" s="51">
        <f t="shared" si="84"/>
        <v>63375.629954292053</v>
      </c>
      <c r="S390" s="51">
        <f t="shared" ref="S390:S453" si="88">Q390+R390</f>
        <v>114964.7751421079</v>
      </c>
      <c r="T390" s="13">
        <f t="shared" si="85"/>
        <v>89.016393442622956</v>
      </c>
      <c r="U390" s="58">
        <f t="shared" ref="U390:U453" si="89">T390*J390</f>
        <v>38688.304918032787</v>
      </c>
      <c r="V390" s="58">
        <f t="shared" ref="V390:V453" si="90">IF(S390&gt;U390,U390,S390)</f>
        <v>38688.304918032787</v>
      </c>
      <c r="W390" s="13"/>
      <c r="X390" s="13"/>
      <c r="Y390" s="13"/>
      <c r="Z390" s="14">
        <f t="shared" si="86"/>
        <v>39.562841530054641</v>
      </c>
    </row>
    <row r="391" spans="1:26" ht="14.5" x14ac:dyDescent="0.35">
      <c r="A391">
        <v>2272</v>
      </c>
      <c r="B391" t="s">
        <v>526</v>
      </c>
      <c r="C391" t="s">
        <v>1385</v>
      </c>
      <c r="D391" t="s">
        <v>316</v>
      </c>
      <c r="E391" t="s">
        <v>276</v>
      </c>
      <c r="F391" t="s">
        <v>504</v>
      </c>
      <c r="G391" t="s">
        <v>40</v>
      </c>
      <c r="H391" s="6">
        <v>43832</v>
      </c>
      <c r="I391" s="2">
        <v>45657</v>
      </c>
      <c r="J391">
        <v>362.6</v>
      </c>
      <c r="K391" s="45">
        <f t="shared" si="78"/>
        <v>961.98686274509816</v>
      </c>
      <c r="L391" s="3">
        <f t="shared" si="79"/>
        <v>366</v>
      </c>
      <c r="M391" s="3">
        <f t="shared" si="80"/>
        <v>4</v>
      </c>
      <c r="N391" s="3">
        <f t="shared" si="81"/>
        <v>0</v>
      </c>
      <c r="O391" s="3">
        <f t="shared" si="87"/>
        <v>362</v>
      </c>
      <c r="P391" s="51">
        <f t="shared" si="82"/>
        <v>131261.20000000001</v>
      </c>
      <c r="Q391" s="51">
        <f t="shared" si="83"/>
        <v>51589.145187815848</v>
      </c>
      <c r="R391" s="51">
        <f t="shared" si="84"/>
        <v>52873.782663996826</v>
      </c>
      <c r="S391" s="51">
        <f t="shared" si="88"/>
        <v>104462.92785181268</v>
      </c>
      <c r="T391" s="13">
        <f t="shared" si="85"/>
        <v>89.016393442622956</v>
      </c>
      <c r="U391" s="58">
        <f t="shared" si="89"/>
        <v>32277.344262295086</v>
      </c>
      <c r="V391" s="58">
        <f t="shared" si="90"/>
        <v>32277.344262295086</v>
      </c>
      <c r="W391" s="13"/>
      <c r="X391" s="13"/>
      <c r="Y391" s="13"/>
      <c r="Z391" s="14">
        <f t="shared" si="86"/>
        <v>39.562841530054641</v>
      </c>
    </row>
    <row r="392" spans="1:26" ht="14.5" x14ac:dyDescent="0.35">
      <c r="A392">
        <v>2273</v>
      </c>
      <c r="B392" t="s">
        <v>527</v>
      </c>
      <c r="C392" t="s">
        <v>1385</v>
      </c>
      <c r="D392" t="s">
        <v>517</v>
      </c>
      <c r="E392" t="s">
        <v>276</v>
      </c>
      <c r="F392" t="s">
        <v>1509</v>
      </c>
      <c r="G392" t="s">
        <v>1529</v>
      </c>
      <c r="H392" s="6">
        <v>43832</v>
      </c>
      <c r="I392" s="2">
        <v>45657</v>
      </c>
      <c r="J392">
        <v>607.38</v>
      </c>
      <c r="K392" s="45">
        <f t="shared" si="78"/>
        <v>1423.1969934640524</v>
      </c>
      <c r="L392" s="3">
        <f t="shared" si="79"/>
        <v>366</v>
      </c>
      <c r="M392" s="3">
        <f t="shared" si="80"/>
        <v>0</v>
      </c>
      <c r="N392" s="3">
        <f t="shared" si="81"/>
        <v>0</v>
      </c>
      <c r="O392" s="3">
        <f t="shared" si="87"/>
        <v>366</v>
      </c>
      <c r="P392" s="51">
        <f t="shared" si="82"/>
        <v>190885.10399999999</v>
      </c>
      <c r="Q392" s="51">
        <f t="shared" si="83"/>
        <v>52159.190990996132</v>
      </c>
      <c r="R392" s="51">
        <f t="shared" si="84"/>
        <v>76891.095789848259</v>
      </c>
      <c r="S392" s="51">
        <f t="shared" si="88"/>
        <v>129050.28678084438</v>
      </c>
      <c r="T392" s="13">
        <f t="shared" si="85"/>
        <v>90</v>
      </c>
      <c r="U392" s="58">
        <f t="shared" si="89"/>
        <v>54664.2</v>
      </c>
      <c r="V392" s="58">
        <f t="shared" si="90"/>
        <v>54664.2</v>
      </c>
      <c r="W392" s="13"/>
      <c r="X392" s="13"/>
      <c r="Y392" s="13"/>
      <c r="Z392" s="14">
        <f t="shared" si="86"/>
        <v>40</v>
      </c>
    </row>
    <row r="393" spans="1:26" ht="14.5" x14ac:dyDescent="0.35">
      <c r="A393">
        <v>2274</v>
      </c>
      <c r="B393" t="s">
        <v>528</v>
      </c>
      <c r="C393" t="s">
        <v>1385</v>
      </c>
      <c r="D393" t="s">
        <v>529</v>
      </c>
      <c r="E393" t="s">
        <v>276</v>
      </c>
      <c r="F393" t="s">
        <v>504</v>
      </c>
      <c r="G393" t="s">
        <v>40</v>
      </c>
      <c r="H393" s="6">
        <v>43832</v>
      </c>
      <c r="I393" s="2">
        <v>45657</v>
      </c>
      <c r="J393">
        <v>311</v>
      </c>
      <c r="K393" s="45">
        <f t="shared" si="78"/>
        <v>766.07790849673211</v>
      </c>
      <c r="L393" s="3">
        <f t="shared" si="79"/>
        <v>366</v>
      </c>
      <c r="M393" s="3">
        <f t="shared" si="80"/>
        <v>1</v>
      </c>
      <c r="N393" s="3">
        <f t="shared" si="81"/>
        <v>0</v>
      </c>
      <c r="O393" s="3">
        <f t="shared" si="87"/>
        <v>365</v>
      </c>
      <c r="P393" s="51">
        <f t="shared" si="82"/>
        <v>113515</v>
      </c>
      <c r="Q393" s="51">
        <f t="shared" si="83"/>
        <v>52016.679540201061</v>
      </c>
      <c r="R393" s="51">
        <f t="shared" si="84"/>
        <v>45725.373827936965</v>
      </c>
      <c r="S393" s="51">
        <f t="shared" si="88"/>
        <v>97742.053368138033</v>
      </c>
      <c r="T393" s="13">
        <f t="shared" si="85"/>
        <v>89.754098360655732</v>
      </c>
      <c r="U393" s="58">
        <f t="shared" si="89"/>
        <v>27913.524590163932</v>
      </c>
      <c r="V393" s="58">
        <f t="shared" si="90"/>
        <v>27913.524590163932</v>
      </c>
      <c r="W393" s="13"/>
      <c r="X393" s="13"/>
      <c r="Y393" s="13"/>
      <c r="Z393" s="14">
        <f t="shared" si="86"/>
        <v>39.89071038251366</v>
      </c>
    </row>
    <row r="394" spans="1:26" ht="14.5" x14ac:dyDescent="0.35">
      <c r="A394">
        <v>2275</v>
      </c>
      <c r="B394" t="s">
        <v>530</v>
      </c>
      <c r="C394" t="s">
        <v>1385</v>
      </c>
      <c r="D394" t="s">
        <v>282</v>
      </c>
      <c r="E394" t="s">
        <v>276</v>
      </c>
      <c r="F394" t="s">
        <v>310</v>
      </c>
      <c r="G394" t="s">
        <v>40</v>
      </c>
      <c r="H394" s="6">
        <v>43832</v>
      </c>
      <c r="I394" s="2">
        <v>45657</v>
      </c>
      <c r="J394">
        <v>328.2</v>
      </c>
      <c r="K394" s="45">
        <f t="shared" si="78"/>
        <v>671.23915032679736</v>
      </c>
      <c r="L394" s="3">
        <f t="shared" si="79"/>
        <v>366</v>
      </c>
      <c r="M394" s="3">
        <f t="shared" si="80"/>
        <v>3</v>
      </c>
      <c r="N394" s="3">
        <f t="shared" si="81"/>
        <v>0</v>
      </c>
      <c r="O394" s="3">
        <f t="shared" si="87"/>
        <v>363</v>
      </c>
      <c r="P394" s="51">
        <f t="shared" si="82"/>
        <v>119136.59999999999</v>
      </c>
      <c r="Q394" s="51">
        <f t="shared" si="83"/>
        <v>51731.656638610919</v>
      </c>
      <c r="R394" s="51">
        <f t="shared" si="84"/>
        <v>47989.830168606743</v>
      </c>
      <c r="S394" s="51">
        <f t="shared" si="88"/>
        <v>99721.486807217661</v>
      </c>
      <c r="T394" s="13">
        <f t="shared" si="85"/>
        <v>89.26229508196721</v>
      </c>
      <c r="U394" s="58">
        <f t="shared" si="89"/>
        <v>29295.885245901638</v>
      </c>
      <c r="V394" s="58">
        <f t="shared" si="90"/>
        <v>29295.885245901638</v>
      </c>
      <c r="W394" s="13"/>
      <c r="X394" s="13"/>
      <c r="Y394" s="13"/>
      <c r="Z394" s="14">
        <f t="shared" si="86"/>
        <v>39.672131147540995</v>
      </c>
    </row>
    <row r="395" spans="1:26" ht="14.5" x14ac:dyDescent="0.35">
      <c r="A395">
        <v>2276</v>
      </c>
      <c r="B395" t="s">
        <v>531</v>
      </c>
      <c r="C395" t="s">
        <v>1385</v>
      </c>
      <c r="D395" t="s">
        <v>503</v>
      </c>
      <c r="E395" t="s">
        <v>276</v>
      </c>
      <c r="F395" t="s">
        <v>504</v>
      </c>
      <c r="G395" t="s">
        <v>40</v>
      </c>
      <c r="H395" s="6">
        <v>43832</v>
      </c>
      <c r="I395" s="2">
        <v>45657</v>
      </c>
      <c r="J395">
        <v>300.25</v>
      </c>
      <c r="K395" s="45">
        <f t="shared" si="78"/>
        <v>679.69810457516337</v>
      </c>
      <c r="L395" s="3">
        <f t="shared" si="79"/>
        <v>366</v>
      </c>
      <c r="M395" s="3">
        <f t="shared" si="80"/>
        <v>2</v>
      </c>
      <c r="N395" s="3">
        <f t="shared" si="81"/>
        <v>0</v>
      </c>
      <c r="O395" s="3">
        <f t="shared" si="87"/>
        <v>364</v>
      </c>
      <c r="P395" s="51">
        <f t="shared" si="82"/>
        <v>109291</v>
      </c>
      <c r="Q395" s="51">
        <f t="shared" si="83"/>
        <v>51874.16808940599</v>
      </c>
      <c r="R395" s="51">
        <f t="shared" si="84"/>
        <v>44023.889627177545</v>
      </c>
      <c r="S395" s="51">
        <f t="shared" si="88"/>
        <v>95898.057716583542</v>
      </c>
      <c r="T395" s="13">
        <f t="shared" si="85"/>
        <v>89.508196721311478</v>
      </c>
      <c r="U395" s="58">
        <f t="shared" si="89"/>
        <v>26874.836065573771</v>
      </c>
      <c r="V395" s="58">
        <f t="shared" si="90"/>
        <v>26874.836065573771</v>
      </c>
      <c r="W395" s="13"/>
      <c r="X395" s="13"/>
      <c r="Y395" s="13"/>
      <c r="Z395" s="14">
        <f t="shared" si="86"/>
        <v>39.781420765027335</v>
      </c>
    </row>
    <row r="396" spans="1:26" ht="14.5" x14ac:dyDescent="0.35">
      <c r="A396">
        <v>2277</v>
      </c>
      <c r="B396" t="s">
        <v>532</v>
      </c>
      <c r="C396" t="s">
        <v>1385</v>
      </c>
      <c r="D396" t="s">
        <v>1489</v>
      </c>
      <c r="E396" t="s">
        <v>276</v>
      </c>
      <c r="F396" t="s">
        <v>441</v>
      </c>
      <c r="G396" t="s">
        <v>1529</v>
      </c>
      <c r="H396" s="6">
        <v>43936</v>
      </c>
      <c r="I396" s="2">
        <v>45657</v>
      </c>
      <c r="J396">
        <v>455.8</v>
      </c>
      <c r="K396" s="45">
        <f t="shared" si="78"/>
        <v>763.73758169934626</v>
      </c>
      <c r="L396" s="3">
        <f t="shared" si="79"/>
        <v>366</v>
      </c>
      <c r="M396" s="3">
        <f t="shared" si="80"/>
        <v>0</v>
      </c>
      <c r="N396" s="3">
        <f t="shared" si="81"/>
        <v>0</v>
      </c>
      <c r="O396" s="3">
        <f t="shared" si="87"/>
        <v>366</v>
      </c>
      <c r="P396" s="51">
        <f t="shared" si="82"/>
        <v>166822.80000000002</v>
      </c>
      <c r="Q396" s="51">
        <f t="shared" si="83"/>
        <v>52159.190990996132</v>
      </c>
      <c r="R396" s="51">
        <f t="shared" si="84"/>
        <v>67198.475029935813</v>
      </c>
      <c r="S396" s="51">
        <f t="shared" si="88"/>
        <v>119357.66602093194</v>
      </c>
      <c r="T396" s="13">
        <f t="shared" si="85"/>
        <v>90</v>
      </c>
      <c r="U396" s="58">
        <f t="shared" si="89"/>
        <v>41022</v>
      </c>
      <c r="V396" s="58">
        <f t="shared" si="90"/>
        <v>41022</v>
      </c>
      <c r="W396" s="13"/>
      <c r="X396" s="13"/>
      <c r="Y396" s="13"/>
      <c r="Z396" s="14">
        <f t="shared" si="86"/>
        <v>40</v>
      </c>
    </row>
    <row r="397" spans="1:26" ht="14.5" x14ac:dyDescent="0.35">
      <c r="A397">
        <v>2278</v>
      </c>
      <c r="B397" t="s">
        <v>534</v>
      </c>
      <c r="C397" t="s">
        <v>1385</v>
      </c>
      <c r="D397" t="s">
        <v>517</v>
      </c>
      <c r="E397" t="s">
        <v>276</v>
      </c>
      <c r="F397" t="s">
        <v>1509</v>
      </c>
      <c r="G397" t="s">
        <v>1529</v>
      </c>
      <c r="H397" s="6">
        <v>43832</v>
      </c>
      <c r="I397" s="2">
        <v>45657</v>
      </c>
      <c r="J397">
        <v>607.38</v>
      </c>
      <c r="K397" s="45">
        <f t="shared" si="78"/>
        <v>1418.0362745098041</v>
      </c>
      <c r="L397" s="3">
        <f t="shared" si="79"/>
        <v>366</v>
      </c>
      <c r="M397" s="3">
        <f t="shared" si="80"/>
        <v>0</v>
      </c>
      <c r="N397" s="3">
        <f t="shared" si="81"/>
        <v>0</v>
      </c>
      <c r="O397" s="3">
        <f t="shared" si="87"/>
        <v>366</v>
      </c>
      <c r="P397" s="51">
        <f t="shared" si="82"/>
        <v>190885.10399999999</v>
      </c>
      <c r="Q397" s="51">
        <f t="shared" si="83"/>
        <v>52159.190990996132</v>
      </c>
      <c r="R397" s="51">
        <f t="shared" si="84"/>
        <v>76891.095789848259</v>
      </c>
      <c r="S397" s="51">
        <f t="shared" si="88"/>
        <v>129050.28678084438</v>
      </c>
      <c r="T397" s="13">
        <f t="shared" si="85"/>
        <v>90</v>
      </c>
      <c r="U397" s="58">
        <f t="shared" si="89"/>
        <v>54664.2</v>
      </c>
      <c r="V397" s="58">
        <f t="shared" si="90"/>
        <v>54664.2</v>
      </c>
      <c r="W397" s="13"/>
      <c r="X397" s="13"/>
      <c r="Y397" s="13"/>
      <c r="Z397" s="14">
        <f t="shared" si="86"/>
        <v>40</v>
      </c>
    </row>
    <row r="398" spans="1:26" ht="14.5" x14ac:dyDescent="0.35">
      <c r="A398">
        <v>2279</v>
      </c>
      <c r="B398" t="s">
        <v>535</v>
      </c>
      <c r="C398" t="s">
        <v>1488</v>
      </c>
      <c r="D398" t="s">
        <v>316</v>
      </c>
      <c r="E398" t="s">
        <v>276</v>
      </c>
      <c r="F398" t="s">
        <v>504</v>
      </c>
      <c r="G398" t="s">
        <v>40</v>
      </c>
      <c r="H398" s="6">
        <v>43832</v>
      </c>
      <c r="I398" s="2">
        <v>45657</v>
      </c>
      <c r="J398">
        <v>345.08</v>
      </c>
      <c r="K398" s="45">
        <f t="shared" si="78"/>
        <v>345.08</v>
      </c>
      <c r="L398" s="3">
        <f t="shared" si="79"/>
        <v>366</v>
      </c>
      <c r="M398" s="3">
        <f t="shared" si="80"/>
        <v>7</v>
      </c>
      <c r="N398" s="3">
        <f t="shared" si="81"/>
        <v>0</v>
      </c>
      <c r="O398" s="3">
        <f t="shared" si="87"/>
        <v>359</v>
      </c>
      <c r="P398" s="51">
        <f t="shared" si="82"/>
        <v>123883.72</v>
      </c>
      <c r="Q398" s="51">
        <f t="shared" si="83"/>
        <v>51161.610835430634</v>
      </c>
      <c r="R398" s="51">
        <f t="shared" si="84"/>
        <v>49902.034164607947</v>
      </c>
      <c r="S398" s="51">
        <f t="shared" si="88"/>
        <v>101063.64500003858</v>
      </c>
      <c r="T398" s="13">
        <f t="shared" si="85"/>
        <v>88.278688524590166</v>
      </c>
      <c r="U398" s="58">
        <f t="shared" si="89"/>
        <v>30463.209836065573</v>
      </c>
      <c r="V398" s="58">
        <f t="shared" si="90"/>
        <v>30463.209836065573</v>
      </c>
      <c r="W398" s="13"/>
      <c r="X398" s="13"/>
      <c r="Y398" s="13"/>
      <c r="Z398" s="14">
        <f t="shared" si="86"/>
        <v>39.234972677595636</v>
      </c>
    </row>
    <row r="399" spans="1:26" s="4" customFormat="1" ht="14.5" x14ac:dyDescent="0.35">
      <c r="A399">
        <v>2280</v>
      </c>
      <c r="B399" t="s">
        <v>536</v>
      </c>
      <c r="C399" t="s">
        <v>1385</v>
      </c>
      <c r="D399" t="s">
        <v>393</v>
      </c>
      <c r="E399" t="s">
        <v>276</v>
      </c>
      <c r="F399" t="s">
        <v>504</v>
      </c>
      <c r="G399" t="s">
        <v>40</v>
      </c>
      <c r="H399" s="6">
        <v>43832</v>
      </c>
      <c r="I399" s="2">
        <v>45657</v>
      </c>
      <c r="J399">
        <v>328.2</v>
      </c>
      <c r="K399" s="45">
        <f t="shared" si="78"/>
        <v>765.6641176470589</v>
      </c>
      <c r="L399" s="3">
        <f t="shared" si="79"/>
        <v>366</v>
      </c>
      <c r="M399" s="3">
        <f t="shared" si="80"/>
        <v>6</v>
      </c>
      <c r="N399" s="3">
        <f t="shared" si="81"/>
        <v>0</v>
      </c>
      <c r="O399" s="3">
        <f t="shared" si="87"/>
        <v>360</v>
      </c>
      <c r="P399" s="51">
        <f t="shared" si="82"/>
        <v>118152</v>
      </c>
      <c r="Q399" s="51">
        <f t="shared" si="83"/>
        <v>51304.122286225705</v>
      </c>
      <c r="R399" s="51">
        <f t="shared" si="84"/>
        <v>47593.220001924048</v>
      </c>
      <c r="S399" s="51">
        <f t="shared" si="88"/>
        <v>98897.342288149754</v>
      </c>
      <c r="T399" s="13">
        <f t="shared" si="85"/>
        <v>88.52459016393442</v>
      </c>
      <c r="U399" s="58">
        <f t="shared" si="89"/>
        <v>29053.770491803276</v>
      </c>
      <c r="V399" s="58">
        <f t="shared" si="90"/>
        <v>29053.770491803276</v>
      </c>
      <c r="W399" s="13"/>
      <c r="X399" s="13"/>
      <c r="Y399" s="13"/>
      <c r="Z399" s="14">
        <f t="shared" si="86"/>
        <v>39.344262295081975</v>
      </c>
    </row>
    <row r="400" spans="1:26" ht="14.5" x14ac:dyDescent="0.35">
      <c r="A400">
        <v>2281</v>
      </c>
      <c r="B400" t="s">
        <v>537</v>
      </c>
      <c r="C400" t="s">
        <v>1385</v>
      </c>
      <c r="D400" t="s">
        <v>512</v>
      </c>
      <c r="E400" t="s">
        <v>276</v>
      </c>
      <c r="F400" t="s">
        <v>504</v>
      </c>
      <c r="G400" t="s">
        <v>40</v>
      </c>
      <c r="H400" s="6">
        <v>43832</v>
      </c>
      <c r="I400" s="2">
        <v>45657</v>
      </c>
      <c r="J400">
        <v>434.62</v>
      </c>
      <c r="K400" s="45">
        <f t="shared" si="78"/>
        <v>672.35797385620913</v>
      </c>
      <c r="L400" s="3">
        <f t="shared" si="79"/>
        <v>366</v>
      </c>
      <c r="M400" s="3">
        <f t="shared" si="80"/>
        <v>1</v>
      </c>
      <c r="N400" s="3">
        <f t="shared" si="81"/>
        <v>11</v>
      </c>
      <c r="O400" s="3">
        <f t="shared" si="87"/>
        <v>354</v>
      </c>
      <c r="P400" s="51">
        <f t="shared" si="82"/>
        <v>153855.48000000001</v>
      </c>
      <c r="Q400" s="51">
        <f t="shared" si="83"/>
        <v>50449.053581455271</v>
      </c>
      <c r="R400" s="51">
        <f t="shared" si="84"/>
        <v>61975.063546462399</v>
      </c>
      <c r="S400" s="51">
        <f t="shared" si="88"/>
        <v>112424.11712791768</v>
      </c>
      <c r="T400" s="13">
        <f t="shared" si="85"/>
        <v>87.049180327868854</v>
      </c>
      <c r="U400" s="58">
        <f t="shared" si="89"/>
        <v>37833.314754098363</v>
      </c>
      <c r="V400" s="58">
        <f t="shared" si="90"/>
        <v>37833.314754098363</v>
      </c>
      <c r="W400" s="13"/>
      <c r="X400" s="13"/>
      <c r="Y400" s="13"/>
      <c r="Z400" s="14">
        <f t="shared" si="86"/>
        <v>38.688524590163937</v>
      </c>
    </row>
    <row r="401" spans="1:26" ht="14.5" x14ac:dyDescent="0.35">
      <c r="A401">
        <v>2282</v>
      </c>
      <c r="B401" t="s">
        <v>538</v>
      </c>
      <c r="C401" t="s">
        <v>1385</v>
      </c>
      <c r="D401" t="s">
        <v>503</v>
      </c>
      <c r="E401" t="s">
        <v>276</v>
      </c>
      <c r="F401" t="s">
        <v>504</v>
      </c>
      <c r="G401" t="s">
        <v>40</v>
      </c>
      <c r="H401" s="6">
        <v>43832</v>
      </c>
      <c r="I401" s="2">
        <v>45657</v>
      </c>
      <c r="J401">
        <v>300.25</v>
      </c>
      <c r="K401" s="45">
        <f t="shared" si="78"/>
        <v>599.46673202614386</v>
      </c>
      <c r="L401" s="3">
        <f t="shared" si="79"/>
        <v>366</v>
      </c>
      <c r="M401" s="3">
        <f t="shared" si="80"/>
        <v>0</v>
      </c>
      <c r="N401" s="3">
        <f t="shared" si="81"/>
        <v>2</v>
      </c>
      <c r="O401" s="3">
        <f t="shared" si="87"/>
        <v>364</v>
      </c>
      <c r="P401" s="51">
        <f t="shared" si="82"/>
        <v>109291</v>
      </c>
      <c r="Q401" s="51">
        <f t="shared" si="83"/>
        <v>51874.16808940599</v>
      </c>
      <c r="R401" s="51">
        <f t="shared" si="84"/>
        <v>44023.889627177545</v>
      </c>
      <c r="S401" s="51">
        <f t="shared" si="88"/>
        <v>95898.057716583542</v>
      </c>
      <c r="T401" s="13">
        <f t="shared" si="85"/>
        <v>89.508196721311478</v>
      </c>
      <c r="U401" s="58">
        <f t="shared" si="89"/>
        <v>26874.836065573771</v>
      </c>
      <c r="V401" s="58">
        <f t="shared" si="90"/>
        <v>26874.836065573771</v>
      </c>
      <c r="W401" s="13"/>
      <c r="X401" s="13"/>
      <c r="Y401" s="13"/>
      <c r="Z401" s="14">
        <f t="shared" si="86"/>
        <v>39.781420765027335</v>
      </c>
    </row>
    <row r="402" spans="1:26" ht="14.5" x14ac:dyDescent="0.35">
      <c r="A402">
        <v>2283</v>
      </c>
      <c r="B402" t="s">
        <v>539</v>
      </c>
      <c r="C402" t="s">
        <v>1385</v>
      </c>
      <c r="D402" t="s">
        <v>385</v>
      </c>
      <c r="E402" t="s">
        <v>276</v>
      </c>
      <c r="F402" t="s">
        <v>277</v>
      </c>
      <c r="G402" t="s">
        <v>40</v>
      </c>
      <c r="H402" s="6">
        <v>44409</v>
      </c>
      <c r="I402" s="2">
        <v>45657</v>
      </c>
      <c r="J402">
        <v>300.25</v>
      </c>
      <c r="K402" s="45">
        <f t="shared" si="78"/>
        <v>803.91006535947702</v>
      </c>
      <c r="L402" s="3">
        <f t="shared" si="79"/>
        <v>366</v>
      </c>
      <c r="M402" s="3">
        <f t="shared" si="80"/>
        <v>6</v>
      </c>
      <c r="N402" s="3">
        <f t="shared" si="81"/>
        <v>0</v>
      </c>
      <c r="O402" s="3">
        <f t="shared" si="87"/>
        <v>360</v>
      </c>
      <c r="P402" s="51">
        <f t="shared" si="82"/>
        <v>108090</v>
      </c>
      <c r="Q402" s="51">
        <f t="shared" si="83"/>
        <v>51304.122286225705</v>
      </c>
      <c r="R402" s="51">
        <f t="shared" si="84"/>
        <v>43540.110620285479</v>
      </c>
      <c r="S402" s="51">
        <f t="shared" si="88"/>
        <v>94844.232906511184</v>
      </c>
      <c r="T402" s="13">
        <f t="shared" si="85"/>
        <v>88.52459016393442</v>
      </c>
      <c r="U402" s="58">
        <f t="shared" si="89"/>
        <v>26579.508196721308</v>
      </c>
      <c r="V402" s="58">
        <f t="shared" si="90"/>
        <v>26579.508196721308</v>
      </c>
      <c r="W402" s="13"/>
      <c r="X402" s="13"/>
      <c r="Y402" s="13"/>
      <c r="Z402" s="14">
        <f t="shared" si="86"/>
        <v>39.344262295081975</v>
      </c>
    </row>
    <row r="403" spans="1:26" ht="14.5" x14ac:dyDescent="0.35">
      <c r="A403">
        <v>2284</v>
      </c>
      <c r="B403" t="s">
        <v>540</v>
      </c>
      <c r="C403" t="s">
        <v>1488</v>
      </c>
      <c r="D403" t="s">
        <v>316</v>
      </c>
      <c r="E403" t="s">
        <v>276</v>
      </c>
      <c r="F403" t="s">
        <v>504</v>
      </c>
      <c r="G403" t="s">
        <v>40</v>
      </c>
      <c r="H403" s="6">
        <v>43832</v>
      </c>
      <c r="I403" s="2">
        <v>45657</v>
      </c>
      <c r="J403">
        <v>345.08</v>
      </c>
      <c r="K403" s="45">
        <f t="shared" si="78"/>
        <v>345.08</v>
      </c>
      <c r="L403" s="3">
        <f t="shared" si="79"/>
        <v>366</v>
      </c>
      <c r="M403" s="3">
        <f t="shared" si="80"/>
        <v>1</v>
      </c>
      <c r="N403" s="3">
        <f t="shared" si="81"/>
        <v>0</v>
      </c>
      <c r="O403" s="3">
        <f t="shared" si="87"/>
        <v>365</v>
      </c>
      <c r="P403" s="51">
        <f t="shared" si="82"/>
        <v>125954.2</v>
      </c>
      <c r="Q403" s="51">
        <f t="shared" si="83"/>
        <v>52016.679540201061</v>
      </c>
      <c r="R403" s="51">
        <f t="shared" si="84"/>
        <v>50736.051448696096</v>
      </c>
      <c r="S403" s="51">
        <f t="shared" si="88"/>
        <v>102752.73098889715</v>
      </c>
      <c r="T403" s="13">
        <f t="shared" si="85"/>
        <v>89.754098360655732</v>
      </c>
      <c r="U403" s="58">
        <f t="shared" si="89"/>
        <v>30972.344262295079</v>
      </c>
      <c r="V403" s="58">
        <f t="shared" si="90"/>
        <v>30972.344262295079</v>
      </c>
      <c r="W403" s="13"/>
      <c r="X403" s="13"/>
      <c r="Y403" s="13"/>
      <c r="Z403" s="14">
        <f t="shared" si="86"/>
        <v>39.89071038251366</v>
      </c>
    </row>
    <row r="404" spans="1:26" ht="14.5" x14ac:dyDescent="0.35">
      <c r="A404">
        <v>2286</v>
      </c>
      <c r="B404" t="s">
        <v>541</v>
      </c>
      <c r="C404" t="s">
        <v>1385</v>
      </c>
      <c r="D404" t="s">
        <v>542</v>
      </c>
      <c r="E404" t="s">
        <v>276</v>
      </c>
      <c r="F404" t="s">
        <v>504</v>
      </c>
      <c r="G404" t="s">
        <v>40</v>
      </c>
      <c r="H404" s="6">
        <v>43832</v>
      </c>
      <c r="I404" s="2">
        <v>45657</v>
      </c>
      <c r="J404">
        <v>362.6</v>
      </c>
      <c r="K404" s="45">
        <f t="shared" si="78"/>
        <v>708.22078431372563</v>
      </c>
      <c r="L404" s="3">
        <f t="shared" si="79"/>
        <v>366</v>
      </c>
      <c r="M404" s="3">
        <f t="shared" si="80"/>
        <v>16</v>
      </c>
      <c r="N404" s="3">
        <f t="shared" si="81"/>
        <v>0</v>
      </c>
      <c r="O404" s="3">
        <f t="shared" si="87"/>
        <v>350</v>
      </c>
      <c r="P404" s="51">
        <f t="shared" si="82"/>
        <v>126910.00000000001</v>
      </c>
      <c r="Q404" s="51">
        <f t="shared" si="83"/>
        <v>49879.007778274987</v>
      </c>
      <c r="R404" s="51">
        <f t="shared" si="84"/>
        <v>51121.060586737265</v>
      </c>
      <c r="S404" s="51">
        <f t="shared" si="88"/>
        <v>101000.06836501225</v>
      </c>
      <c r="T404" s="13">
        <f t="shared" si="85"/>
        <v>86.065573770491795</v>
      </c>
      <c r="U404" s="58">
        <f t="shared" si="89"/>
        <v>31207.377049180326</v>
      </c>
      <c r="V404" s="58">
        <f t="shared" si="90"/>
        <v>31207.377049180326</v>
      </c>
      <c r="W404" s="13"/>
      <c r="X404" s="13"/>
      <c r="Y404" s="13"/>
      <c r="Z404" s="14">
        <f t="shared" si="86"/>
        <v>38.251366120218592</v>
      </c>
    </row>
    <row r="405" spans="1:26" ht="14.5" x14ac:dyDescent="0.35">
      <c r="A405">
        <v>2287</v>
      </c>
      <c r="B405" t="s">
        <v>543</v>
      </c>
      <c r="C405" t="s">
        <v>1488</v>
      </c>
      <c r="D405" t="s">
        <v>512</v>
      </c>
      <c r="E405" t="s">
        <v>276</v>
      </c>
      <c r="F405" t="s">
        <v>504</v>
      </c>
      <c r="G405" t="s">
        <v>40</v>
      </c>
      <c r="H405" s="6">
        <v>43832</v>
      </c>
      <c r="I405" s="2">
        <v>45657</v>
      </c>
      <c r="J405">
        <v>434.62</v>
      </c>
      <c r="K405" s="45">
        <f t="shared" si="78"/>
        <v>760.65568627450989</v>
      </c>
      <c r="L405" s="3">
        <f t="shared" si="79"/>
        <v>366</v>
      </c>
      <c r="M405" s="3">
        <f t="shared" si="80"/>
        <v>0</v>
      </c>
      <c r="N405" s="3">
        <f t="shared" si="81"/>
        <v>0</v>
      </c>
      <c r="O405" s="3">
        <f t="shared" si="87"/>
        <v>366</v>
      </c>
      <c r="P405" s="51">
        <f t="shared" si="82"/>
        <v>159070.92000000001</v>
      </c>
      <c r="Q405" s="51">
        <f t="shared" si="83"/>
        <v>52159.190990996132</v>
      </c>
      <c r="R405" s="51">
        <f t="shared" si="84"/>
        <v>64075.913158206888</v>
      </c>
      <c r="S405" s="51">
        <f t="shared" si="88"/>
        <v>116235.10414920302</v>
      </c>
      <c r="T405" s="13">
        <f t="shared" si="85"/>
        <v>90</v>
      </c>
      <c r="U405" s="58">
        <f t="shared" si="89"/>
        <v>39115.800000000003</v>
      </c>
      <c r="V405" s="58">
        <f t="shared" si="90"/>
        <v>39115.800000000003</v>
      </c>
      <c r="W405" s="13"/>
      <c r="X405" s="13"/>
      <c r="Y405" s="13"/>
      <c r="Z405" s="14">
        <f t="shared" si="86"/>
        <v>40</v>
      </c>
    </row>
    <row r="406" spans="1:26" ht="14.5" x14ac:dyDescent="0.35">
      <c r="A406">
        <v>2289</v>
      </c>
      <c r="B406" t="s">
        <v>544</v>
      </c>
      <c r="C406" t="s">
        <v>1385</v>
      </c>
      <c r="D406" t="s">
        <v>292</v>
      </c>
      <c r="E406" t="s">
        <v>276</v>
      </c>
      <c r="F406" t="s">
        <v>504</v>
      </c>
      <c r="G406" t="s">
        <v>40</v>
      </c>
      <c r="H406" s="6">
        <v>43832</v>
      </c>
      <c r="I406" s="2">
        <v>45657</v>
      </c>
      <c r="J406">
        <v>434.62</v>
      </c>
      <c r="K406" s="45">
        <f t="shared" si="78"/>
        <v>757.13169934640518</v>
      </c>
      <c r="L406" s="3">
        <f t="shared" si="79"/>
        <v>366</v>
      </c>
      <c r="M406" s="3">
        <f t="shared" si="80"/>
        <v>1</v>
      </c>
      <c r="N406" s="3">
        <f t="shared" si="81"/>
        <v>0</v>
      </c>
      <c r="O406" s="3">
        <f t="shared" si="87"/>
        <v>365</v>
      </c>
      <c r="P406" s="51">
        <f t="shared" si="82"/>
        <v>158636.29999999999</v>
      </c>
      <c r="Q406" s="51">
        <f t="shared" si="83"/>
        <v>52016.679540201061</v>
      </c>
      <c r="R406" s="51">
        <f t="shared" si="84"/>
        <v>63900.842357228168</v>
      </c>
      <c r="S406" s="51">
        <f t="shared" si="88"/>
        <v>115917.52189742922</v>
      </c>
      <c r="T406" s="13">
        <f t="shared" si="85"/>
        <v>89.754098360655732</v>
      </c>
      <c r="U406" s="58">
        <f t="shared" si="89"/>
        <v>39008.926229508194</v>
      </c>
      <c r="V406" s="58">
        <f t="shared" si="90"/>
        <v>39008.926229508194</v>
      </c>
      <c r="W406" s="13"/>
      <c r="X406" s="13"/>
      <c r="Y406" s="13"/>
      <c r="Z406" s="14">
        <f t="shared" si="86"/>
        <v>39.89071038251366</v>
      </c>
    </row>
    <row r="407" spans="1:26" ht="14.5" x14ac:dyDescent="0.35">
      <c r="A407">
        <v>2290</v>
      </c>
      <c r="B407" t="s">
        <v>545</v>
      </c>
      <c r="C407" t="s">
        <v>1385</v>
      </c>
      <c r="D407" t="s">
        <v>292</v>
      </c>
      <c r="E407" t="s">
        <v>276</v>
      </c>
      <c r="F407" t="s">
        <v>504</v>
      </c>
      <c r="G407" t="s">
        <v>40</v>
      </c>
      <c r="H407" s="6">
        <v>43832</v>
      </c>
      <c r="I407" s="2">
        <v>45657</v>
      </c>
      <c r="J407">
        <v>434.62</v>
      </c>
      <c r="K407" s="45">
        <f t="shared" si="78"/>
        <v>1033.3145098039217</v>
      </c>
      <c r="L407" s="3">
        <f t="shared" si="79"/>
        <v>366</v>
      </c>
      <c r="M407" s="3">
        <f t="shared" si="80"/>
        <v>17</v>
      </c>
      <c r="N407" s="3">
        <f t="shared" si="81"/>
        <v>0</v>
      </c>
      <c r="O407" s="3">
        <f t="shared" si="87"/>
        <v>349</v>
      </c>
      <c r="P407" s="51">
        <f t="shared" si="82"/>
        <v>151682.38</v>
      </c>
      <c r="Q407" s="51">
        <f t="shared" si="83"/>
        <v>49736.496327479916</v>
      </c>
      <c r="R407" s="51">
        <f t="shared" si="84"/>
        <v>61099.70954156886</v>
      </c>
      <c r="S407" s="51">
        <f t="shared" si="88"/>
        <v>110836.20586904878</v>
      </c>
      <c r="T407" s="13">
        <f t="shared" si="85"/>
        <v>85.819672131147541</v>
      </c>
      <c r="U407" s="58">
        <f t="shared" si="89"/>
        <v>37298.945901639345</v>
      </c>
      <c r="V407" s="58">
        <f t="shared" si="90"/>
        <v>37298.945901639345</v>
      </c>
      <c r="W407" s="13"/>
      <c r="X407" s="13"/>
      <c r="Y407" s="13"/>
      <c r="Z407" s="14">
        <f t="shared" si="86"/>
        <v>38.142076502732237</v>
      </c>
    </row>
    <row r="408" spans="1:26" ht="14.5" x14ac:dyDescent="0.35">
      <c r="A408">
        <v>2291</v>
      </c>
      <c r="B408" t="s">
        <v>546</v>
      </c>
      <c r="C408" t="s">
        <v>1385</v>
      </c>
      <c r="D408" t="s">
        <v>292</v>
      </c>
      <c r="E408" t="s">
        <v>276</v>
      </c>
      <c r="F408" t="s">
        <v>504</v>
      </c>
      <c r="G408" t="s">
        <v>40</v>
      </c>
      <c r="H408" s="6">
        <v>43966</v>
      </c>
      <c r="I408" s="2">
        <v>45657</v>
      </c>
      <c r="J408">
        <v>434.62</v>
      </c>
      <c r="K408" s="45">
        <f t="shared" si="78"/>
        <v>1005.551045751634</v>
      </c>
      <c r="L408" s="3">
        <f t="shared" si="79"/>
        <v>366</v>
      </c>
      <c r="M408" s="3">
        <f t="shared" si="80"/>
        <v>1</v>
      </c>
      <c r="N408" s="3">
        <f t="shared" si="81"/>
        <v>0</v>
      </c>
      <c r="O408" s="3">
        <f t="shared" si="87"/>
        <v>365</v>
      </c>
      <c r="P408" s="51">
        <f t="shared" si="82"/>
        <v>158636.29999999999</v>
      </c>
      <c r="Q408" s="51">
        <f t="shared" si="83"/>
        <v>52016.679540201061</v>
      </c>
      <c r="R408" s="51">
        <f t="shared" si="84"/>
        <v>63900.842357228168</v>
      </c>
      <c r="S408" s="51">
        <f t="shared" si="88"/>
        <v>115917.52189742922</v>
      </c>
      <c r="T408" s="13">
        <f t="shared" si="85"/>
        <v>89.754098360655732</v>
      </c>
      <c r="U408" s="58">
        <f t="shared" si="89"/>
        <v>39008.926229508194</v>
      </c>
      <c r="V408" s="58">
        <f t="shared" si="90"/>
        <v>39008.926229508194</v>
      </c>
      <c r="W408" s="13"/>
      <c r="X408" s="13"/>
      <c r="Y408" s="13"/>
      <c r="Z408" s="14">
        <f t="shared" si="86"/>
        <v>39.89071038251366</v>
      </c>
    </row>
    <row r="409" spans="1:26" s="4" customFormat="1" ht="14.5" x14ac:dyDescent="0.35">
      <c r="A409">
        <v>2293</v>
      </c>
      <c r="B409" t="s">
        <v>548</v>
      </c>
      <c r="C409" t="s">
        <v>1385</v>
      </c>
      <c r="D409" t="s">
        <v>282</v>
      </c>
      <c r="E409" t="s">
        <v>276</v>
      </c>
      <c r="F409" t="s">
        <v>504</v>
      </c>
      <c r="G409" t="s">
        <v>40</v>
      </c>
      <c r="H409" s="6">
        <v>43832</v>
      </c>
      <c r="I409" s="2">
        <v>45657</v>
      </c>
      <c r="J409">
        <v>328.2</v>
      </c>
      <c r="K409" s="45">
        <f t="shared" si="78"/>
        <v>757.09418300653601</v>
      </c>
      <c r="L409" s="3">
        <f t="shared" si="79"/>
        <v>366</v>
      </c>
      <c r="M409" s="3">
        <f t="shared" si="80"/>
        <v>17</v>
      </c>
      <c r="N409" s="3">
        <f t="shared" si="81"/>
        <v>0</v>
      </c>
      <c r="O409" s="3">
        <f t="shared" si="87"/>
        <v>349</v>
      </c>
      <c r="P409" s="51">
        <f t="shared" si="82"/>
        <v>114541.8</v>
      </c>
      <c r="Q409" s="51">
        <f t="shared" si="83"/>
        <v>49736.496327479916</v>
      </c>
      <c r="R409" s="51">
        <f t="shared" si="84"/>
        <v>46138.98272408748</v>
      </c>
      <c r="S409" s="51">
        <f t="shared" si="88"/>
        <v>95875.479051567396</v>
      </c>
      <c r="T409" s="13">
        <f t="shared" si="85"/>
        <v>85.819672131147541</v>
      </c>
      <c r="U409" s="58">
        <f t="shared" si="89"/>
        <v>28166.016393442624</v>
      </c>
      <c r="V409" s="58">
        <f t="shared" si="90"/>
        <v>28166.016393442624</v>
      </c>
      <c r="W409" s="13"/>
      <c r="X409" s="13"/>
      <c r="Y409" s="13"/>
      <c r="Z409" s="14">
        <f t="shared" si="86"/>
        <v>38.142076502732237</v>
      </c>
    </row>
    <row r="410" spans="1:26" ht="14.5" x14ac:dyDescent="0.35">
      <c r="A410">
        <v>2294</v>
      </c>
      <c r="B410" t="s">
        <v>549</v>
      </c>
      <c r="C410" t="s">
        <v>1488</v>
      </c>
      <c r="D410" t="s">
        <v>298</v>
      </c>
      <c r="E410" t="s">
        <v>276</v>
      </c>
      <c r="F410" t="s">
        <v>504</v>
      </c>
      <c r="G410" t="s">
        <v>40</v>
      </c>
      <c r="H410" s="6">
        <v>43832</v>
      </c>
      <c r="I410" s="2">
        <v>45657</v>
      </c>
      <c r="J410">
        <v>263</v>
      </c>
      <c r="K410" s="45">
        <f t="shared" si="78"/>
        <v>263</v>
      </c>
      <c r="L410" s="3">
        <f t="shared" si="79"/>
        <v>366</v>
      </c>
      <c r="M410" s="3">
        <f t="shared" si="80"/>
        <v>31</v>
      </c>
      <c r="N410" s="3">
        <f t="shared" si="81"/>
        <v>0</v>
      </c>
      <c r="O410" s="3">
        <f t="shared" si="87"/>
        <v>335</v>
      </c>
      <c r="P410" s="51">
        <f t="shared" si="82"/>
        <v>88105</v>
      </c>
      <c r="Q410" s="51">
        <f t="shared" si="83"/>
        <v>47741.33601634892</v>
      </c>
      <c r="R410" s="51">
        <f t="shared" si="84"/>
        <v>35489.882932743567</v>
      </c>
      <c r="S410" s="51">
        <f t="shared" si="88"/>
        <v>83231.218949092494</v>
      </c>
      <c r="T410" s="13">
        <f t="shared" si="85"/>
        <v>82.377049180327873</v>
      </c>
      <c r="U410" s="58">
        <f t="shared" si="89"/>
        <v>21665.163934426229</v>
      </c>
      <c r="V410" s="58">
        <f t="shared" si="90"/>
        <v>21665.163934426229</v>
      </c>
      <c r="W410" s="13"/>
      <c r="X410" s="13"/>
      <c r="Y410" s="13"/>
      <c r="Z410" s="14">
        <f t="shared" si="86"/>
        <v>36.612021857923494</v>
      </c>
    </row>
    <row r="411" spans="1:26" s="4" customFormat="1" ht="14.5" x14ac:dyDescent="0.35">
      <c r="A411">
        <v>2295</v>
      </c>
      <c r="B411" t="s">
        <v>550</v>
      </c>
      <c r="C411" t="s">
        <v>1385</v>
      </c>
      <c r="D411" t="s">
        <v>503</v>
      </c>
      <c r="E411" t="s">
        <v>276</v>
      </c>
      <c r="F411" t="s">
        <v>504</v>
      </c>
      <c r="G411" t="s">
        <v>40</v>
      </c>
      <c r="H411" s="6">
        <v>43832</v>
      </c>
      <c r="I411" s="2">
        <v>45657</v>
      </c>
      <c r="J411">
        <v>300.25</v>
      </c>
      <c r="K411" s="45">
        <f t="shared" si="78"/>
        <v>886.57705882352946</v>
      </c>
      <c r="L411" s="3">
        <f t="shared" si="79"/>
        <v>366</v>
      </c>
      <c r="M411" s="3">
        <f t="shared" si="80"/>
        <v>3</v>
      </c>
      <c r="N411" s="3">
        <f t="shared" si="81"/>
        <v>5</v>
      </c>
      <c r="O411" s="3">
        <f t="shared" si="87"/>
        <v>358</v>
      </c>
      <c r="P411" s="51">
        <f t="shared" si="82"/>
        <v>107489.5</v>
      </c>
      <c r="Q411" s="51">
        <f t="shared" si="83"/>
        <v>51019.099384635563</v>
      </c>
      <c r="R411" s="51">
        <f t="shared" si="84"/>
        <v>43298.22111683945</v>
      </c>
      <c r="S411" s="51">
        <f t="shared" si="88"/>
        <v>94317.320501475013</v>
      </c>
      <c r="T411" s="13">
        <f t="shared" si="85"/>
        <v>88.032786885245898</v>
      </c>
      <c r="U411" s="58">
        <f t="shared" si="89"/>
        <v>26431.844262295082</v>
      </c>
      <c r="V411" s="58">
        <f t="shared" si="90"/>
        <v>26431.844262295082</v>
      </c>
      <c r="W411" s="13"/>
      <c r="X411" s="13"/>
      <c r="Y411" s="13"/>
      <c r="Z411" s="14">
        <f t="shared" si="86"/>
        <v>39.125683060109296</v>
      </c>
    </row>
    <row r="412" spans="1:26" ht="14.5" x14ac:dyDescent="0.35">
      <c r="A412">
        <v>2296</v>
      </c>
      <c r="B412" t="s">
        <v>551</v>
      </c>
      <c r="C412" t="s">
        <v>1385</v>
      </c>
      <c r="D412" t="s">
        <v>316</v>
      </c>
      <c r="E412" t="s">
        <v>276</v>
      </c>
      <c r="F412" t="s">
        <v>504</v>
      </c>
      <c r="G412" t="s">
        <v>40</v>
      </c>
      <c r="H412" s="6">
        <v>43832</v>
      </c>
      <c r="I412" s="2">
        <v>45657</v>
      </c>
      <c r="J412">
        <v>362.6</v>
      </c>
      <c r="K412" s="45">
        <f t="shared" si="78"/>
        <v>1025.2479738562092</v>
      </c>
      <c r="L412" s="3">
        <f t="shared" si="79"/>
        <v>366</v>
      </c>
      <c r="M412" s="3">
        <f t="shared" si="80"/>
        <v>6</v>
      </c>
      <c r="N412" s="3">
        <f t="shared" si="81"/>
        <v>0</v>
      </c>
      <c r="O412" s="3">
        <f t="shared" si="87"/>
        <v>360</v>
      </c>
      <c r="P412" s="51">
        <f t="shared" si="82"/>
        <v>130536.00000000001</v>
      </c>
      <c r="Q412" s="51">
        <f t="shared" si="83"/>
        <v>51304.122286225705</v>
      </c>
      <c r="R412" s="51">
        <f t="shared" si="84"/>
        <v>52581.662317786904</v>
      </c>
      <c r="S412" s="51">
        <f t="shared" si="88"/>
        <v>103885.78460401262</v>
      </c>
      <c r="T412" s="13">
        <f t="shared" si="85"/>
        <v>88.52459016393442</v>
      </c>
      <c r="U412" s="58">
        <f t="shared" si="89"/>
        <v>32099.016393442624</v>
      </c>
      <c r="V412" s="58">
        <f t="shared" si="90"/>
        <v>32099.016393442624</v>
      </c>
      <c r="W412" s="13"/>
      <c r="X412" s="13"/>
      <c r="Y412" s="13"/>
      <c r="Z412" s="14">
        <f t="shared" si="86"/>
        <v>39.344262295081975</v>
      </c>
    </row>
    <row r="413" spans="1:26" ht="14.5" x14ac:dyDescent="0.35">
      <c r="A413">
        <v>2297</v>
      </c>
      <c r="B413" t="s">
        <v>552</v>
      </c>
      <c r="C413" t="s">
        <v>1385</v>
      </c>
      <c r="D413" t="s">
        <v>282</v>
      </c>
      <c r="E413" t="s">
        <v>276</v>
      </c>
      <c r="F413" t="s">
        <v>504</v>
      </c>
      <c r="G413" t="s">
        <v>40</v>
      </c>
      <c r="H413" s="6">
        <v>43832</v>
      </c>
      <c r="I413" s="2">
        <v>45657</v>
      </c>
      <c r="J413">
        <v>328.2</v>
      </c>
      <c r="K413" s="45">
        <f t="shared" si="78"/>
        <v>892.3286928104576</v>
      </c>
      <c r="L413" s="3">
        <f t="shared" si="79"/>
        <v>366</v>
      </c>
      <c r="M413" s="3">
        <f t="shared" si="80"/>
        <v>0</v>
      </c>
      <c r="N413" s="3">
        <f t="shared" si="81"/>
        <v>0</v>
      </c>
      <c r="O413" s="3">
        <f t="shared" si="87"/>
        <v>366</v>
      </c>
      <c r="P413" s="51">
        <f t="shared" si="82"/>
        <v>120121.2</v>
      </c>
      <c r="Q413" s="51">
        <f t="shared" si="83"/>
        <v>52159.190990996132</v>
      </c>
      <c r="R413" s="51">
        <f t="shared" si="84"/>
        <v>48386.440335289444</v>
      </c>
      <c r="S413" s="51">
        <f t="shared" si="88"/>
        <v>100545.63132628557</v>
      </c>
      <c r="T413" s="13">
        <f t="shared" si="85"/>
        <v>90</v>
      </c>
      <c r="U413" s="58">
        <f t="shared" si="89"/>
        <v>29538</v>
      </c>
      <c r="V413" s="58">
        <f t="shared" si="90"/>
        <v>29538</v>
      </c>
      <c r="W413" s="13"/>
      <c r="X413" s="13"/>
      <c r="Y413" s="13"/>
      <c r="Z413" s="14">
        <f t="shared" si="86"/>
        <v>40</v>
      </c>
    </row>
    <row r="414" spans="1:26" ht="14.5" x14ac:dyDescent="0.35">
      <c r="A414">
        <v>2298</v>
      </c>
      <c r="B414" t="s">
        <v>553</v>
      </c>
      <c r="C414" t="s">
        <v>1385</v>
      </c>
      <c r="D414" t="s">
        <v>503</v>
      </c>
      <c r="E414" t="s">
        <v>276</v>
      </c>
      <c r="F414" t="s">
        <v>504</v>
      </c>
      <c r="G414" t="s">
        <v>40</v>
      </c>
      <c r="H414" s="6">
        <v>44089</v>
      </c>
      <c r="I414" s="2">
        <v>45657</v>
      </c>
      <c r="J414">
        <v>300.25</v>
      </c>
      <c r="K414" s="45">
        <f t="shared" si="78"/>
        <v>654.63300653594763</v>
      </c>
      <c r="L414" s="3">
        <f t="shared" si="79"/>
        <v>366</v>
      </c>
      <c r="M414" s="3">
        <f t="shared" si="80"/>
        <v>3</v>
      </c>
      <c r="N414" s="3">
        <f t="shared" si="81"/>
        <v>12</v>
      </c>
      <c r="O414" s="3">
        <f t="shared" si="87"/>
        <v>351</v>
      </c>
      <c r="P414" s="51">
        <f t="shared" si="82"/>
        <v>105387.75</v>
      </c>
      <c r="Q414" s="51">
        <f t="shared" si="83"/>
        <v>50021.519229070058</v>
      </c>
      <c r="R414" s="51">
        <f t="shared" si="84"/>
        <v>42451.60785477834</v>
      </c>
      <c r="S414" s="51">
        <f t="shared" si="88"/>
        <v>92473.127083848405</v>
      </c>
      <c r="T414" s="13">
        <f t="shared" si="85"/>
        <v>86.311475409836063</v>
      </c>
      <c r="U414" s="58">
        <f t="shared" si="89"/>
        <v>25915.02049180328</v>
      </c>
      <c r="V414" s="58">
        <f t="shared" si="90"/>
        <v>25915.02049180328</v>
      </c>
      <c r="W414" s="13"/>
      <c r="X414" s="13"/>
      <c r="Y414" s="13"/>
      <c r="Z414" s="14">
        <f t="shared" si="86"/>
        <v>38.360655737704917</v>
      </c>
    </row>
    <row r="415" spans="1:26" ht="14.5" x14ac:dyDescent="0.35">
      <c r="A415">
        <v>2299</v>
      </c>
      <c r="B415" t="s">
        <v>555</v>
      </c>
      <c r="C415" t="s">
        <v>1385</v>
      </c>
      <c r="D415" t="s">
        <v>316</v>
      </c>
      <c r="E415" t="s">
        <v>276</v>
      </c>
      <c r="F415" t="s">
        <v>504</v>
      </c>
      <c r="G415" t="s">
        <v>40</v>
      </c>
      <c r="H415" s="6">
        <v>43832</v>
      </c>
      <c r="I415" s="2">
        <v>45657</v>
      </c>
      <c r="J415">
        <v>362.6</v>
      </c>
      <c r="K415" s="45">
        <f t="shared" si="78"/>
        <v>1022.3274509803922</v>
      </c>
      <c r="L415" s="3">
        <f t="shared" si="79"/>
        <v>366</v>
      </c>
      <c r="M415" s="3">
        <f t="shared" si="80"/>
        <v>1</v>
      </c>
      <c r="N415" s="3">
        <f t="shared" si="81"/>
        <v>0</v>
      </c>
      <c r="O415" s="3">
        <f t="shared" si="87"/>
        <v>365</v>
      </c>
      <c r="P415" s="51">
        <f t="shared" si="82"/>
        <v>132349</v>
      </c>
      <c r="Q415" s="51">
        <f t="shared" si="83"/>
        <v>52016.679540201061</v>
      </c>
      <c r="R415" s="51">
        <f t="shared" si="84"/>
        <v>53311.963183311716</v>
      </c>
      <c r="S415" s="51">
        <f t="shared" si="88"/>
        <v>105328.64272351278</v>
      </c>
      <c r="T415" s="13">
        <f t="shared" si="85"/>
        <v>89.754098360655732</v>
      </c>
      <c r="U415" s="58">
        <f t="shared" si="89"/>
        <v>32544.836065573771</v>
      </c>
      <c r="V415" s="58">
        <f t="shared" si="90"/>
        <v>32544.836065573771</v>
      </c>
      <c r="W415" s="13"/>
      <c r="X415" s="13"/>
      <c r="Y415" s="13"/>
      <c r="Z415" s="14">
        <f t="shared" si="86"/>
        <v>39.89071038251366</v>
      </c>
    </row>
    <row r="416" spans="1:26" ht="14.5" x14ac:dyDescent="0.35">
      <c r="A416">
        <v>2300</v>
      </c>
      <c r="B416" t="s">
        <v>556</v>
      </c>
      <c r="C416" t="s">
        <v>1385</v>
      </c>
      <c r="D416" t="s">
        <v>316</v>
      </c>
      <c r="E416" t="s">
        <v>276</v>
      </c>
      <c r="F416" t="s">
        <v>1505</v>
      </c>
      <c r="G416" t="s">
        <v>40</v>
      </c>
      <c r="H416" s="6">
        <v>43832</v>
      </c>
      <c r="I416" s="2">
        <v>45657</v>
      </c>
      <c r="J416">
        <v>362.6</v>
      </c>
      <c r="K416" s="45">
        <f t="shared" si="78"/>
        <v>686.20562091503268</v>
      </c>
      <c r="L416" s="3">
        <f t="shared" si="79"/>
        <v>366</v>
      </c>
      <c r="M416" s="3">
        <f t="shared" si="80"/>
        <v>1</v>
      </c>
      <c r="N416" s="3">
        <f t="shared" si="81"/>
        <v>0</v>
      </c>
      <c r="O416" s="3">
        <f t="shared" si="87"/>
        <v>365</v>
      </c>
      <c r="P416" s="51">
        <f t="shared" si="82"/>
        <v>132349</v>
      </c>
      <c r="Q416" s="51">
        <f t="shared" si="83"/>
        <v>52016.679540201061</v>
      </c>
      <c r="R416" s="51">
        <f t="shared" si="84"/>
        <v>53311.963183311716</v>
      </c>
      <c r="S416" s="51">
        <f t="shared" si="88"/>
        <v>105328.64272351278</v>
      </c>
      <c r="T416" s="13">
        <f t="shared" si="85"/>
        <v>89.754098360655732</v>
      </c>
      <c r="U416" s="58">
        <f t="shared" si="89"/>
        <v>32544.836065573771</v>
      </c>
      <c r="V416" s="58">
        <f t="shared" si="90"/>
        <v>32544.836065573771</v>
      </c>
      <c r="W416" s="13"/>
      <c r="X416" s="13"/>
      <c r="Y416" s="13"/>
      <c r="Z416" s="14">
        <f t="shared" si="86"/>
        <v>39.89071038251366</v>
      </c>
    </row>
    <row r="417" spans="1:26" ht="14.5" x14ac:dyDescent="0.35">
      <c r="A417">
        <v>2301</v>
      </c>
      <c r="B417" t="s">
        <v>557</v>
      </c>
      <c r="C417" t="s">
        <v>1385</v>
      </c>
      <c r="D417" t="s">
        <v>316</v>
      </c>
      <c r="E417" t="s">
        <v>276</v>
      </c>
      <c r="F417" t="s">
        <v>504</v>
      </c>
      <c r="G417" t="s">
        <v>40</v>
      </c>
      <c r="H417" s="6">
        <v>43832</v>
      </c>
      <c r="I417" s="2">
        <v>45657</v>
      </c>
      <c r="J417">
        <v>362.6</v>
      </c>
      <c r="K417" s="45">
        <f t="shared" si="78"/>
        <v>819.89300653594796</v>
      </c>
      <c r="L417" s="3">
        <f t="shared" si="79"/>
        <v>366</v>
      </c>
      <c r="M417" s="3">
        <f t="shared" si="80"/>
        <v>12</v>
      </c>
      <c r="N417" s="3">
        <f t="shared" si="81"/>
        <v>0</v>
      </c>
      <c r="O417" s="3">
        <f t="shared" si="87"/>
        <v>354</v>
      </c>
      <c r="P417" s="51">
        <f t="shared" si="82"/>
        <v>128360.40000000001</v>
      </c>
      <c r="Q417" s="51">
        <f t="shared" si="83"/>
        <v>50449.053581455271</v>
      </c>
      <c r="R417" s="51">
        <f t="shared" si="84"/>
        <v>51705.301279157116</v>
      </c>
      <c r="S417" s="51">
        <f t="shared" si="88"/>
        <v>102154.35486061239</v>
      </c>
      <c r="T417" s="13">
        <f t="shared" si="85"/>
        <v>87.049180327868854</v>
      </c>
      <c r="U417" s="58">
        <f t="shared" si="89"/>
        <v>31564.032786885247</v>
      </c>
      <c r="V417" s="58">
        <f t="shared" si="90"/>
        <v>31564.032786885247</v>
      </c>
      <c r="W417" s="13"/>
      <c r="X417" s="13"/>
      <c r="Y417" s="13"/>
      <c r="Z417" s="14">
        <f t="shared" si="86"/>
        <v>38.688524590163937</v>
      </c>
    </row>
    <row r="418" spans="1:26" ht="14.5" x14ac:dyDescent="0.35">
      <c r="A418">
        <v>2302</v>
      </c>
      <c r="B418" t="s">
        <v>1426</v>
      </c>
      <c r="C418" t="s">
        <v>1488</v>
      </c>
      <c r="D418" t="s">
        <v>316</v>
      </c>
      <c r="E418" t="s">
        <v>276</v>
      </c>
      <c r="F418" t="s">
        <v>504</v>
      </c>
      <c r="G418" t="s">
        <v>40</v>
      </c>
      <c r="H418" s="6">
        <v>44242</v>
      </c>
      <c r="I418" s="2">
        <v>45657</v>
      </c>
      <c r="J418">
        <v>321</v>
      </c>
      <c r="K418" s="45">
        <f t="shared" si="78"/>
        <v>321</v>
      </c>
      <c r="L418" s="3">
        <f t="shared" si="79"/>
        <v>366</v>
      </c>
      <c r="M418" s="3">
        <f t="shared" si="80"/>
        <v>0</v>
      </c>
      <c r="N418" s="3">
        <f t="shared" si="81"/>
        <v>0</v>
      </c>
      <c r="O418" s="3">
        <f t="shared" si="87"/>
        <v>366</v>
      </c>
      <c r="P418" s="51">
        <f t="shared" si="82"/>
        <v>117486</v>
      </c>
      <c r="Q418" s="51">
        <f t="shared" si="83"/>
        <v>52159.190990996132</v>
      </c>
      <c r="R418" s="51">
        <f t="shared" si="84"/>
        <v>47324.946214588395</v>
      </c>
      <c r="S418" s="51">
        <f t="shared" si="88"/>
        <v>99484.137205584528</v>
      </c>
      <c r="T418" s="13">
        <f t="shared" si="85"/>
        <v>90</v>
      </c>
      <c r="U418" s="58">
        <f t="shared" si="89"/>
        <v>28890</v>
      </c>
      <c r="V418" s="58">
        <f t="shared" si="90"/>
        <v>28890</v>
      </c>
      <c r="W418" s="13"/>
      <c r="X418" s="13"/>
      <c r="Y418" s="13"/>
      <c r="Z418" s="14">
        <f t="shared" si="86"/>
        <v>40</v>
      </c>
    </row>
    <row r="419" spans="1:26" ht="14.5" x14ac:dyDescent="0.35">
      <c r="A419">
        <v>2303</v>
      </c>
      <c r="B419" t="s">
        <v>558</v>
      </c>
      <c r="C419" t="s">
        <v>1385</v>
      </c>
      <c r="D419" t="s">
        <v>542</v>
      </c>
      <c r="E419" t="s">
        <v>276</v>
      </c>
      <c r="F419" t="s">
        <v>504</v>
      </c>
      <c r="G419" t="s">
        <v>40</v>
      </c>
      <c r="H419" s="6">
        <v>43832</v>
      </c>
      <c r="I419" s="2">
        <v>45657</v>
      </c>
      <c r="J419">
        <v>362.6</v>
      </c>
      <c r="K419" s="45">
        <f t="shared" si="78"/>
        <v>753.12718954248385</v>
      </c>
      <c r="L419" s="3">
        <f t="shared" si="79"/>
        <v>366</v>
      </c>
      <c r="M419" s="3">
        <f t="shared" si="80"/>
        <v>9</v>
      </c>
      <c r="N419" s="3">
        <f t="shared" si="81"/>
        <v>0</v>
      </c>
      <c r="O419" s="3">
        <f t="shared" si="87"/>
        <v>357</v>
      </c>
      <c r="P419" s="51">
        <f t="shared" si="82"/>
        <v>129448.20000000001</v>
      </c>
      <c r="Q419" s="51">
        <f t="shared" si="83"/>
        <v>50876.587933840492</v>
      </c>
      <c r="R419" s="51">
        <f t="shared" si="84"/>
        <v>52143.481798472007</v>
      </c>
      <c r="S419" s="51">
        <f t="shared" si="88"/>
        <v>103020.06973231249</v>
      </c>
      <c r="T419" s="13">
        <f t="shared" si="85"/>
        <v>87.786885245901644</v>
      </c>
      <c r="U419" s="58">
        <f t="shared" si="89"/>
        <v>31831.524590163939</v>
      </c>
      <c r="V419" s="58">
        <f t="shared" si="90"/>
        <v>31831.524590163939</v>
      </c>
      <c r="W419" s="13"/>
      <c r="X419" s="13"/>
      <c r="Y419" s="13"/>
      <c r="Z419" s="14">
        <f t="shared" si="86"/>
        <v>39.016393442622942</v>
      </c>
    </row>
    <row r="420" spans="1:26" ht="14.5" x14ac:dyDescent="0.35">
      <c r="A420">
        <v>2304</v>
      </c>
      <c r="B420" t="s">
        <v>559</v>
      </c>
      <c r="C420" t="s">
        <v>1385</v>
      </c>
      <c r="D420" t="s">
        <v>316</v>
      </c>
      <c r="E420" t="s">
        <v>276</v>
      </c>
      <c r="F420" t="s">
        <v>504</v>
      </c>
      <c r="G420" t="s">
        <v>40</v>
      </c>
      <c r="H420" s="6">
        <v>43832</v>
      </c>
      <c r="I420" s="2">
        <v>45657</v>
      </c>
      <c r="J420">
        <v>362.6</v>
      </c>
      <c r="K420" s="45">
        <f t="shared" si="78"/>
        <v>827.67098039215693</v>
      </c>
      <c r="L420" s="3">
        <f t="shared" si="79"/>
        <v>366</v>
      </c>
      <c r="M420" s="3">
        <f t="shared" si="80"/>
        <v>0</v>
      </c>
      <c r="N420" s="3">
        <f t="shared" si="81"/>
        <v>0</v>
      </c>
      <c r="O420" s="3">
        <f t="shared" si="87"/>
        <v>366</v>
      </c>
      <c r="P420" s="51">
        <f t="shared" si="82"/>
        <v>132711.6</v>
      </c>
      <c r="Q420" s="51">
        <f t="shared" si="83"/>
        <v>52159.190990996132</v>
      </c>
      <c r="R420" s="51">
        <f t="shared" si="84"/>
        <v>53458.023356416677</v>
      </c>
      <c r="S420" s="51">
        <f t="shared" si="88"/>
        <v>105617.21434741281</v>
      </c>
      <c r="T420" s="13">
        <f t="shared" si="85"/>
        <v>90</v>
      </c>
      <c r="U420" s="58">
        <f t="shared" si="89"/>
        <v>32634.000000000004</v>
      </c>
      <c r="V420" s="58">
        <f t="shared" si="90"/>
        <v>32634.000000000004</v>
      </c>
      <c r="W420" s="13"/>
      <c r="X420" s="13"/>
      <c r="Y420" s="13"/>
      <c r="Z420" s="14">
        <f t="shared" si="86"/>
        <v>40</v>
      </c>
    </row>
    <row r="421" spans="1:26" ht="14.5" x14ac:dyDescent="0.35">
      <c r="A421">
        <v>2305</v>
      </c>
      <c r="B421" t="s">
        <v>560</v>
      </c>
      <c r="C421" t="s">
        <v>1385</v>
      </c>
      <c r="D421" t="s">
        <v>316</v>
      </c>
      <c r="E421" t="s">
        <v>276</v>
      </c>
      <c r="F421" t="s">
        <v>504</v>
      </c>
      <c r="G421" t="s">
        <v>40</v>
      </c>
      <c r="H421" s="6">
        <v>43832</v>
      </c>
      <c r="I421" s="2">
        <v>45657</v>
      </c>
      <c r="J421">
        <v>362.6</v>
      </c>
      <c r="K421" s="45">
        <f t="shared" si="78"/>
        <v>1014.5707843137257</v>
      </c>
      <c r="L421" s="3">
        <f t="shared" si="79"/>
        <v>366</v>
      </c>
      <c r="M421" s="3">
        <f t="shared" si="80"/>
        <v>4</v>
      </c>
      <c r="N421" s="3">
        <f t="shared" si="81"/>
        <v>18</v>
      </c>
      <c r="O421" s="3">
        <f t="shared" si="87"/>
        <v>344</v>
      </c>
      <c r="P421" s="51">
        <f t="shared" si="82"/>
        <v>124734.40000000001</v>
      </c>
      <c r="Q421" s="51">
        <f t="shared" si="83"/>
        <v>49023.93907350456</v>
      </c>
      <c r="R421" s="51">
        <f t="shared" si="84"/>
        <v>50244.699548107485</v>
      </c>
      <c r="S421" s="51">
        <f t="shared" si="88"/>
        <v>99268.638621612045</v>
      </c>
      <c r="T421" s="13">
        <f t="shared" si="85"/>
        <v>84.590163934426229</v>
      </c>
      <c r="U421" s="58">
        <f t="shared" si="89"/>
        <v>30672.393442622953</v>
      </c>
      <c r="V421" s="58">
        <f t="shared" si="90"/>
        <v>30672.393442622953</v>
      </c>
      <c r="W421" s="13"/>
      <c r="X421" s="13"/>
      <c r="Y421" s="13"/>
      <c r="Z421" s="14">
        <f t="shared" si="86"/>
        <v>37.595628415300553</v>
      </c>
    </row>
    <row r="422" spans="1:26" ht="14.5" x14ac:dyDescent="0.35">
      <c r="A422">
        <v>2306</v>
      </c>
      <c r="B422" t="s">
        <v>561</v>
      </c>
      <c r="C422" t="s">
        <v>1385</v>
      </c>
      <c r="D422" t="s">
        <v>292</v>
      </c>
      <c r="E422" t="s">
        <v>276</v>
      </c>
      <c r="F422" t="s">
        <v>504</v>
      </c>
      <c r="G422" t="s">
        <v>40</v>
      </c>
      <c r="H422" s="6">
        <v>43832</v>
      </c>
      <c r="I422" s="2">
        <v>45657</v>
      </c>
      <c r="J422">
        <v>434.62</v>
      </c>
      <c r="K422" s="45">
        <f t="shared" si="78"/>
        <v>1059.1501307189542</v>
      </c>
      <c r="L422" s="3">
        <f t="shared" si="79"/>
        <v>366</v>
      </c>
      <c r="M422" s="3">
        <f t="shared" si="80"/>
        <v>0</v>
      </c>
      <c r="N422" s="3">
        <f t="shared" si="81"/>
        <v>0</v>
      </c>
      <c r="O422" s="3">
        <f t="shared" si="87"/>
        <v>366</v>
      </c>
      <c r="P422" s="51">
        <f t="shared" si="82"/>
        <v>159070.92000000001</v>
      </c>
      <c r="Q422" s="51">
        <f t="shared" si="83"/>
        <v>52159.190990996132</v>
      </c>
      <c r="R422" s="51">
        <f t="shared" si="84"/>
        <v>64075.913158206888</v>
      </c>
      <c r="S422" s="51">
        <f t="shared" si="88"/>
        <v>116235.10414920302</v>
      </c>
      <c r="T422" s="13">
        <f t="shared" si="85"/>
        <v>90</v>
      </c>
      <c r="U422" s="58">
        <f t="shared" si="89"/>
        <v>39115.800000000003</v>
      </c>
      <c r="V422" s="58">
        <f t="shared" si="90"/>
        <v>39115.800000000003</v>
      </c>
      <c r="W422" s="13"/>
      <c r="X422" s="13"/>
      <c r="Y422" s="13"/>
      <c r="Z422" s="14">
        <f t="shared" si="86"/>
        <v>40</v>
      </c>
    </row>
    <row r="423" spans="1:26" ht="14.5" x14ac:dyDescent="0.35">
      <c r="A423">
        <v>2307</v>
      </c>
      <c r="B423" t="s">
        <v>562</v>
      </c>
      <c r="C423" t="s">
        <v>1385</v>
      </c>
      <c r="D423" t="s">
        <v>316</v>
      </c>
      <c r="E423" t="s">
        <v>276</v>
      </c>
      <c r="F423" t="s">
        <v>504</v>
      </c>
      <c r="G423" t="s">
        <v>40</v>
      </c>
      <c r="H423" s="6">
        <v>43832</v>
      </c>
      <c r="I423" s="2">
        <v>45657</v>
      </c>
      <c r="J423">
        <v>362.6</v>
      </c>
      <c r="K423" s="45">
        <f t="shared" si="78"/>
        <v>695.87601307189561</v>
      </c>
      <c r="L423" s="3">
        <f t="shared" si="79"/>
        <v>366</v>
      </c>
      <c r="M423" s="3">
        <f t="shared" si="80"/>
        <v>6</v>
      </c>
      <c r="N423" s="3">
        <f t="shared" si="81"/>
        <v>0</v>
      </c>
      <c r="O423" s="3">
        <f t="shared" si="87"/>
        <v>360</v>
      </c>
      <c r="P423" s="51">
        <f t="shared" si="82"/>
        <v>130536.00000000001</v>
      </c>
      <c r="Q423" s="51">
        <f t="shared" si="83"/>
        <v>51304.122286225705</v>
      </c>
      <c r="R423" s="51">
        <f t="shared" si="84"/>
        <v>52581.662317786904</v>
      </c>
      <c r="S423" s="51">
        <f t="shared" si="88"/>
        <v>103885.78460401262</v>
      </c>
      <c r="T423" s="13">
        <f t="shared" si="85"/>
        <v>88.52459016393442</v>
      </c>
      <c r="U423" s="58">
        <f t="shared" si="89"/>
        <v>32099.016393442624</v>
      </c>
      <c r="V423" s="58">
        <f t="shared" si="90"/>
        <v>32099.016393442624</v>
      </c>
      <c r="W423" s="13"/>
      <c r="X423" s="13"/>
      <c r="Y423" s="13"/>
      <c r="Z423" s="14">
        <f t="shared" si="86"/>
        <v>39.344262295081975</v>
      </c>
    </row>
    <row r="424" spans="1:26" ht="14.5" x14ac:dyDescent="0.35">
      <c r="A424">
        <v>2308</v>
      </c>
      <c r="B424" t="s">
        <v>563</v>
      </c>
      <c r="C424" t="s">
        <v>1385</v>
      </c>
      <c r="D424" t="s">
        <v>512</v>
      </c>
      <c r="E424" t="s">
        <v>276</v>
      </c>
      <c r="F424" t="s">
        <v>504</v>
      </c>
      <c r="G424" t="s">
        <v>40</v>
      </c>
      <c r="H424" s="6">
        <v>43832</v>
      </c>
      <c r="I424" s="2">
        <v>45657</v>
      </c>
      <c r="J424">
        <v>434.62</v>
      </c>
      <c r="K424" s="45">
        <f t="shared" si="78"/>
        <v>872.66895424836605</v>
      </c>
      <c r="L424" s="3">
        <f t="shared" si="79"/>
        <v>366</v>
      </c>
      <c r="M424" s="3">
        <f t="shared" si="80"/>
        <v>6</v>
      </c>
      <c r="N424" s="3">
        <f t="shared" si="81"/>
        <v>0</v>
      </c>
      <c r="O424" s="3">
        <f t="shared" si="87"/>
        <v>360</v>
      </c>
      <c r="P424" s="51">
        <f t="shared" si="82"/>
        <v>156463.20000000001</v>
      </c>
      <c r="Q424" s="51">
        <f t="shared" si="83"/>
        <v>51304.122286225705</v>
      </c>
      <c r="R424" s="51">
        <f t="shared" si="84"/>
        <v>63025.488352334643</v>
      </c>
      <c r="S424" s="51">
        <f t="shared" si="88"/>
        <v>114329.61063856035</v>
      </c>
      <c r="T424" s="13">
        <f t="shared" si="85"/>
        <v>88.52459016393442</v>
      </c>
      <c r="U424" s="58">
        <f t="shared" si="89"/>
        <v>38474.557377049176</v>
      </c>
      <c r="V424" s="58">
        <f t="shared" si="90"/>
        <v>38474.557377049176</v>
      </c>
      <c r="W424" s="13"/>
      <c r="X424" s="13"/>
      <c r="Y424" s="13"/>
      <c r="Z424" s="14">
        <f t="shared" si="86"/>
        <v>39.344262295081975</v>
      </c>
    </row>
    <row r="425" spans="1:26" ht="14.5" x14ac:dyDescent="0.35">
      <c r="A425">
        <v>2309</v>
      </c>
      <c r="B425" t="s">
        <v>564</v>
      </c>
      <c r="C425" t="s">
        <v>1385</v>
      </c>
      <c r="D425" t="s">
        <v>512</v>
      </c>
      <c r="E425" t="s">
        <v>276</v>
      </c>
      <c r="F425" t="s">
        <v>504</v>
      </c>
      <c r="G425" t="s">
        <v>40</v>
      </c>
      <c r="H425" s="6">
        <v>43832</v>
      </c>
      <c r="I425" s="2">
        <v>45657</v>
      </c>
      <c r="J425">
        <v>434.62</v>
      </c>
      <c r="K425" s="45">
        <f t="shared" si="78"/>
        <v>979.57274509803926</v>
      </c>
      <c r="L425" s="3">
        <f t="shared" si="79"/>
        <v>366</v>
      </c>
      <c r="M425" s="3">
        <f t="shared" si="80"/>
        <v>1</v>
      </c>
      <c r="N425" s="3">
        <f t="shared" si="81"/>
        <v>0</v>
      </c>
      <c r="O425" s="3">
        <f t="shared" si="87"/>
        <v>365</v>
      </c>
      <c r="P425" s="51">
        <f t="shared" si="82"/>
        <v>158636.29999999999</v>
      </c>
      <c r="Q425" s="51">
        <f t="shared" si="83"/>
        <v>52016.679540201061</v>
      </c>
      <c r="R425" s="51">
        <f t="shared" si="84"/>
        <v>63900.842357228168</v>
      </c>
      <c r="S425" s="51">
        <f t="shared" si="88"/>
        <v>115917.52189742922</v>
      </c>
      <c r="T425" s="13">
        <f t="shared" si="85"/>
        <v>89.754098360655732</v>
      </c>
      <c r="U425" s="58">
        <f t="shared" si="89"/>
        <v>39008.926229508194</v>
      </c>
      <c r="V425" s="58">
        <f t="shared" si="90"/>
        <v>39008.926229508194</v>
      </c>
      <c r="W425" s="13"/>
      <c r="X425" s="13"/>
      <c r="Y425" s="13"/>
      <c r="Z425" s="14">
        <f t="shared" si="86"/>
        <v>39.89071038251366</v>
      </c>
    </row>
    <row r="426" spans="1:26" ht="14.5" x14ac:dyDescent="0.35">
      <c r="A426">
        <v>2310</v>
      </c>
      <c r="B426" t="s">
        <v>565</v>
      </c>
      <c r="C426" t="s">
        <v>1385</v>
      </c>
      <c r="D426" t="s">
        <v>292</v>
      </c>
      <c r="E426" t="s">
        <v>276</v>
      </c>
      <c r="F426" t="s">
        <v>504</v>
      </c>
      <c r="G426" t="s">
        <v>40</v>
      </c>
      <c r="H426" s="6">
        <v>43832</v>
      </c>
      <c r="I426" s="2">
        <v>45657</v>
      </c>
      <c r="J426">
        <v>434.62</v>
      </c>
      <c r="K426" s="45">
        <f t="shared" si="78"/>
        <v>1183.8242483660131</v>
      </c>
      <c r="L426" s="3">
        <f t="shared" si="79"/>
        <v>366</v>
      </c>
      <c r="M426" s="3">
        <f t="shared" si="80"/>
        <v>0</v>
      </c>
      <c r="N426" s="3">
        <f t="shared" si="81"/>
        <v>0</v>
      </c>
      <c r="O426" s="3">
        <f t="shared" si="87"/>
        <v>366</v>
      </c>
      <c r="P426" s="51">
        <f t="shared" si="82"/>
        <v>159070.92000000001</v>
      </c>
      <c r="Q426" s="51">
        <f t="shared" si="83"/>
        <v>52159.190990996132</v>
      </c>
      <c r="R426" s="51">
        <f t="shared" si="84"/>
        <v>64075.913158206888</v>
      </c>
      <c r="S426" s="51">
        <f t="shared" si="88"/>
        <v>116235.10414920302</v>
      </c>
      <c r="T426" s="13">
        <f t="shared" si="85"/>
        <v>90</v>
      </c>
      <c r="U426" s="58">
        <f t="shared" si="89"/>
        <v>39115.800000000003</v>
      </c>
      <c r="V426" s="58">
        <f t="shared" si="90"/>
        <v>39115.800000000003</v>
      </c>
      <c r="W426" s="13"/>
      <c r="X426" s="13"/>
      <c r="Y426" s="13"/>
      <c r="Z426" s="14">
        <f t="shared" si="86"/>
        <v>40</v>
      </c>
    </row>
    <row r="427" spans="1:26" ht="14.5" x14ac:dyDescent="0.35">
      <c r="A427">
        <v>2311</v>
      </c>
      <c r="B427" t="s">
        <v>566</v>
      </c>
      <c r="C427" t="s">
        <v>1385</v>
      </c>
      <c r="D427" t="s">
        <v>316</v>
      </c>
      <c r="E427" t="s">
        <v>276</v>
      </c>
      <c r="F427" t="s">
        <v>1500</v>
      </c>
      <c r="G427" t="s">
        <v>40</v>
      </c>
      <c r="H427" s="6">
        <v>43832</v>
      </c>
      <c r="I427" s="2">
        <v>45657</v>
      </c>
      <c r="J427">
        <v>362.6</v>
      </c>
      <c r="K427" s="45">
        <f t="shared" si="78"/>
        <v>944.06032679738587</v>
      </c>
      <c r="L427" s="3">
        <f t="shared" si="79"/>
        <v>366</v>
      </c>
      <c r="M427" s="3">
        <f t="shared" si="80"/>
        <v>0</v>
      </c>
      <c r="N427" s="3">
        <f t="shared" si="81"/>
        <v>0</v>
      </c>
      <c r="O427" s="3">
        <f t="shared" si="87"/>
        <v>366</v>
      </c>
      <c r="P427" s="51">
        <f t="shared" si="82"/>
        <v>132711.6</v>
      </c>
      <c r="Q427" s="51">
        <f t="shared" si="83"/>
        <v>52159.190990996132</v>
      </c>
      <c r="R427" s="51">
        <f t="shared" si="84"/>
        <v>53458.023356416677</v>
      </c>
      <c r="S427" s="51">
        <f t="shared" si="88"/>
        <v>105617.21434741281</v>
      </c>
      <c r="T427" s="13">
        <f t="shared" si="85"/>
        <v>90</v>
      </c>
      <c r="U427" s="58">
        <f t="shared" si="89"/>
        <v>32634.000000000004</v>
      </c>
      <c r="V427" s="58">
        <f t="shared" si="90"/>
        <v>32634.000000000004</v>
      </c>
      <c r="W427" s="13"/>
      <c r="X427" s="13"/>
      <c r="Y427" s="13"/>
      <c r="Z427" s="14">
        <f t="shared" si="86"/>
        <v>40</v>
      </c>
    </row>
    <row r="428" spans="1:26" ht="14.5" x14ac:dyDescent="0.35">
      <c r="A428">
        <v>2313</v>
      </c>
      <c r="B428" t="s">
        <v>567</v>
      </c>
      <c r="C428" t="s">
        <v>1385</v>
      </c>
      <c r="D428" t="s">
        <v>296</v>
      </c>
      <c r="E428" t="s">
        <v>276</v>
      </c>
      <c r="F428" t="s">
        <v>504</v>
      </c>
      <c r="G428" t="s">
        <v>40</v>
      </c>
      <c r="H428" s="6">
        <v>43832</v>
      </c>
      <c r="I428" s="2">
        <v>45657</v>
      </c>
      <c r="J428">
        <v>434.62</v>
      </c>
      <c r="K428" s="45">
        <f t="shared" si="78"/>
        <v>649.98562091503265</v>
      </c>
      <c r="L428" s="3">
        <f t="shared" si="79"/>
        <v>366</v>
      </c>
      <c r="M428" s="3">
        <f t="shared" si="80"/>
        <v>6</v>
      </c>
      <c r="N428" s="3">
        <f t="shared" si="81"/>
        <v>0</v>
      </c>
      <c r="O428" s="3">
        <f t="shared" si="87"/>
        <v>360</v>
      </c>
      <c r="P428" s="51">
        <f t="shared" si="82"/>
        <v>156463.20000000001</v>
      </c>
      <c r="Q428" s="51">
        <f t="shared" si="83"/>
        <v>51304.122286225705</v>
      </c>
      <c r="R428" s="51">
        <f t="shared" si="84"/>
        <v>63025.488352334643</v>
      </c>
      <c r="S428" s="51">
        <f t="shared" si="88"/>
        <v>114329.61063856035</v>
      </c>
      <c r="T428" s="13">
        <f t="shared" si="85"/>
        <v>88.52459016393442</v>
      </c>
      <c r="U428" s="58">
        <f t="shared" si="89"/>
        <v>38474.557377049176</v>
      </c>
      <c r="V428" s="58">
        <f t="shared" si="90"/>
        <v>38474.557377049176</v>
      </c>
      <c r="W428" s="13"/>
      <c r="X428" s="13"/>
      <c r="Y428" s="13"/>
      <c r="Z428" s="14">
        <f t="shared" si="86"/>
        <v>39.344262295081975</v>
      </c>
    </row>
    <row r="429" spans="1:26" ht="14.5" x14ac:dyDescent="0.35">
      <c r="A429">
        <v>2314</v>
      </c>
      <c r="B429" t="s">
        <v>568</v>
      </c>
      <c r="C429" t="s">
        <v>1385</v>
      </c>
      <c r="D429" t="s">
        <v>341</v>
      </c>
      <c r="E429" t="s">
        <v>276</v>
      </c>
      <c r="F429" t="s">
        <v>310</v>
      </c>
      <c r="G429" t="s">
        <v>40</v>
      </c>
      <c r="H429" s="6">
        <v>43936</v>
      </c>
      <c r="I429" s="2">
        <v>45657</v>
      </c>
      <c r="J429">
        <v>362.6</v>
      </c>
      <c r="K429" s="45">
        <f t="shared" si="78"/>
        <v>673.90477124183019</v>
      </c>
      <c r="L429" s="3">
        <f t="shared" si="79"/>
        <v>366</v>
      </c>
      <c r="M429" s="3">
        <f t="shared" si="80"/>
        <v>0</v>
      </c>
      <c r="N429" s="3">
        <f t="shared" si="81"/>
        <v>0</v>
      </c>
      <c r="O429" s="3">
        <f t="shared" si="87"/>
        <v>366</v>
      </c>
      <c r="P429" s="51">
        <f t="shared" si="82"/>
        <v>132711.6</v>
      </c>
      <c r="Q429" s="51">
        <f t="shared" si="83"/>
        <v>52159.190990996132</v>
      </c>
      <c r="R429" s="51">
        <f t="shared" si="84"/>
        <v>53458.023356416677</v>
      </c>
      <c r="S429" s="51">
        <f t="shared" si="88"/>
        <v>105617.21434741281</v>
      </c>
      <c r="T429" s="13">
        <f t="shared" si="85"/>
        <v>90</v>
      </c>
      <c r="U429" s="58">
        <f t="shared" si="89"/>
        <v>32634.000000000004</v>
      </c>
      <c r="V429" s="58">
        <f t="shared" si="90"/>
        <v>32634.000000000004</v>
      </c>
      <c r="W429" s="13"/>
      <c r="X429" s="13"/>
      <c r="Y429" s="13"/>
      <c r="Z429" s="14">
        <f t="shared" si="86"/>
        <v>40</v>
      </c>
    </row>
    <row r="430" spans="1:26" ht="14.5" x14ac:dyDescent="0.35">
      <c r="A430">
        <v>2315</v>
      </c>
      <c r="B430" t="s">
        <v>569</v>
      </c>
      <c r="C430" t="s">
        <v>1385</v>
      </c>
      <c r="D430" t="s">
        <v>512</v>
      </c>
      <c r="E430" t="s">
        <v>276</v>
      </c>
      <c r="F430" t="s">
        <v>504</v>
      </c>
      <c r="G430" t="s">
        <v>40</v>
      </c>
      <c r="H430" s="6">
        <v>43832</v>
      </c>
      <c r="I430" s="2">
        <v>45657</v>
      </c>
      <c r="J430">
        <v>434.62</v>
      </c>
      <c r="K430" s="45">
        <f t="shared" si="78"/>
        <v>744.59300653594767</v>
      </c>
      <c r="L430" s="3">
        <f t="shared" si="79"/>
        <v>366</v>
      </c>
      <c r="M430" s="3">
        <f t="shared" si="80"/>
        <v>10</v>
      </c>
      <c r="N430" s="3">
        <f t="shared" si="81"/>
        <v>0</v>
      </c>
      <c r="O430" s="3">
        <f t="shared" si="87"/>
        <v>356</v>
      </c>
      <c r="P430" s="51">
        <f t="shared" si="82"/>
        <v>154724.72</v>
      </c>
      <c r="Q430" s="51">
        <f t="shared" si="83"/>
        <v>50734.076483045421</v>
      </c>
      <c r="R430" s="51">
        <f t="shared" si="84"/>
        <v>62325.205148419809</v>
      </c>
      <c r="S430" s="51">
        <f t="shared" si="88"/>
        <v>113059.28163146523</v>
      </c>
      <c r="T430" s="13">
        <f t="shared" si="85"/>
        <v>87.540983606557376</v>
      </c>
      <c r="U430" s="58">
        <f t="shared" si="89"/>
        <v>38047.062295081967</v>
      </c>
      <c r="V430" s="58">
        <f t="shared" si="90"/>
        <v>38047.062295081967</v>
      </c>
      <c r="W430" s="13"/>
      <c r="X430" s="13"/>
      <c r="Y430" s="13"/>
      <c r="Z430" s="14">
        <f t="shared" si="86"/>
        <v>38.907103825136616</v>
      </c>
    </row>
    <row r="431" spans="1:26" ht="14.5" x14ac:dyDescent="0.35">
      <c r="A431">
        <v>2316</v>
      </c>
      <c r="B431" t="s">
        <v>570</v>
      </c>
      <c r="C431" t="s">
        <v>1488</v>
      </c>
      <c r="D431" t="s">
        <v>512</v>
      </c>
      <c r="E431" t="s">
        <v>276</v>
      </c>
      <c r="F431" t="s">
        <v>504</v>
      </c>
      <c r="G431" t="s">
        <v>40</v>
      </c>
      <c r="H431" s="6">
        <v>43832</v>
      </c>
      <c r="I431" s="2">
        <v>45657</v>
      </c>
      <c r="J431">
        <v>417.1</v>
      </c>
      <c r="K431" s="45">
        <f t="shared" si="78"/>
        <v>417.1</v>
      </c>
      <c r="L431" s="3">
        <f t="shared" si="79"/>
        <v>366</v>
      </c>
      <c r="M431" s="3">
        <f t="shared" si="80"/>
        <v>18</v>
      </c>
      <c r="N431" s="3">
        <f t="shared" si="81"/>
        <v>0</v>
      </c>
      <c r="O431" s="3">
        <f t="shared" si="87"/>
        <v>348</v>
      </c>
      <c r="P431" s="51">
        <f t="shared" si="82"/>
        <v>145150.80000000002</v>
      </c>
      <c r="Q431" s="51">
        <f t="shared" si="83"/>
        <v>49593.984876684844</v>
      </c>
      <c r="R431" s="51">
        <f t="shared" si="84"/>
        <v>58468.700977175824</v>
      </c>
      <c r="S431" s="51">
        <f t="shared" si="88"/>
        <v>108062.68585386066</v>
      </c>
      <c r="T431" s="13">
        <f t="shared" si="85"/>
        <v>85.573770491803273</v>
      </c>
      <c r="U431" s="58">
        <f t="shared" si="89"/>
        <v>35692.819672131147</v>
      </c>
      <c r="V431" s="58">
        <f t="shared" si="90"/>
        <v>35692.819672131147</v>
      </c>
      <c r="W431" s="13"/>
      <c r="X431" s="13"/>
      <c r="Y431" s="13"/>
      <c r="Z431" s="14">
        <f t="shared" si="86"/>
        <v>38.032786885245912</v>
      </c>
    </row>
    <row r="432" spans="1:26" ht="14.5" x14ac:dyDescent="0.35">
      <c r="A432">
        <v>2317</v>
      </c>
      <c r="B432" t="s">
        <v>571</v>
      </c>
      <c r="C432" t="s">
        <v>1385</v>
      </c>
      <c r="D432" t="s">
        <v>512</v>
      </c>
      <c r="E432" t="s">
        <v>276</v>
      </c>
      <c r="F432" t="s">
        <v>504</v>
      </c>
      <c r="G432" t="s">
        <v>40</v>
      </c>
      <c r="H432" s="6">
        <v>43832</v>
      </c>
      <c r="I432" s="2">
        <v>45657</v>
      </c>
      <c r="J432">
        <v>434.62</v>
      </c>
      <c r="K432" s="45">
        <f t="shared" si="78"/>
        <v>1210.3339215686271</v>
      </c>
      <c r="L432" s="3">
        <f t="shared" si="79"/>
        <v>366</v>
      </c>
      <c r="M432" s="3">
        <f t="shared" si="80"/>
        <v>2</v>
      </c>
      <c r="N432" s="3">
        <f t="shared" si="81"/>
        <v>0</v>
      </c>
      <c r="O432" s="3">
        <f t="shared" si="87"/>
        <v>364</v>
      </c>
      <c r="P432" s="51">
        <f t="shared" si="82"/>
        <v>158201.68</v>
      </c>
      <c r="Q432" s="51">
        <f t="shared" si="83"/>
        <v>51874.16808940599</v>
      </c>
      <c r="R432" s="51">
        <f t="shared" si="84"/>
        <v>63725.771556249463</v>
      </c>
      <c r="S432" s="51">
        <f t="shared" si="88"/>
        <v>115599.93964565545</v>
      </c>
      <c r="T432" s="13">
        <f t="shared" si="85"/>
        <v>89.508196721311478</v>
      </c>
      <c r="U432" s="58">
        <f t="shared" si="89"/>
        <v>38902.052459016391</v>
      </c>
      <c r="V432" s="58">
        <f t="shared" si="90"/>
        <v>38902.052459016391</v>
      </c>
      <c r="W432" s="13"/>
      <c r="X432" s="13"/>
      <c r="Y432" s="13"/>
      <c r="Z432" s="14">
        <f t="shared" si="86"/>
        <v>39.781420765027335</v>
      </c>
    </row>
    <row r="433" spans="1:26" ht="14.5" x14ac:dyDescent="0.35">
      <c r="A433">
        <v>2318</v>
      </c>
      <c r="B433" t="s">
        <v>572</v>
      </c>
      <c r="C433" t="s">
        <v>1385</v>
      </c>
      <c r="D433" t="s">
        <v>573</v>
      </c>
      <c r="E433" t="s">
        <v>276</v>
      </c>
      <c r="F433" t="s">
        <v>1500</v>
      </c>
      <c r="G433" t="s">
        <v>40</v>
      </c>
      <c r="H433" s="6">
        <v>43832</v>
      </c>
      <c r="I433" s="2">
        <v>45657</v>
      </c>
      <c r="J433">
        <v>362.6</v>
      </c>
      <c r="K433" s="45">
        <f t="shared" si="78"/>
        <v>946.66575163398682</v>
      </c>
      <c r="L433" s="3">
        <f t="shared" si="79"/>
        <v>366</v>
      </c>
      <c r="M433" s="3">
        <f t="shared" si="80"/>
        <v>1</v>
      </c>
      <c r="N433" s="3">
        <f t="shared" si="81"/>
        <v>0</v>
      </c>
      <c r="O433" s="3">
        <f t="shared" si="87"/>
        <v>365</v>
      </c>
      <c r="P433" s="51">
        <f t="shared" si="82"/>
        <v>132349</v>
      </c>
      <c r="Q433" s="51">
        <f t="shared" si="83"/>
        <v>52016.679540201061</v>
      </c>
      <c r="R433" s="51">
        <f t="shared" si="84"/>
        <v>53311.963183311716</v>
      </c>
      <c r="S433" s="51">
        <f t="shared" si="88"/>
        <v>105328.64272351278</v>
      </c>
      <c r="T433" s="13">
        <f t="shared" si="85"/>
        <v>89.754098360655732</v>
      </c>
      <c r="U433" s="58">
        <f t="shared" si="89"/>
        <v>32544.836065573771</v>
      </c>
      <c r="V433" s="58">
        <f t="shared" si="90"/>
        <v>32544.836065573771</v>
      </c>
      <c r="W433" s="13"/>
      <c r="X433" s="13"/>
      <c r="Y433" s="13"/>
      <c r="Z433" s="14">
        <f t="shared" si="86"/>
        <v>39.89071038251366</v>
      </c>
    </row>
    <row r="434" spans="1:26" ht="14.5" x14ac:dyDescent="0.35">
      <c r="A434">
        <v>2319</v>
      </c>
      <c r="B434" t="s">
        <v>574</v>
      </c>
      <c r="C434" t="s">
        <v>1385</v>
      </c>
      <c r="D434" t="s">
        <v>316</v>
      </c>
      <c r="E434" t="s">
        <v>276</v>
      </c>
      <c r="F434" t="s">
        <v>504</v>
      </c>
      <c r="G434" t="s">
        <v>40</v>
      </c>
      <c r="H434" s="6">
        <v>43832</v>
      </c>
      <c r="I434" s="2">
        <v>45657</v>
      </c>
      <c r="J434">
        <v>362.6</v>
      </c>
      <c r="K434" s="45">
        <f t="shared" si="78"/>
        <v>939.13490196078442</v>
      </c>
      <c r="L434" s="3">
        <f t="shared" si="79"/>
        <v>366</v>
      </c>
      <c r="M434" s="3">
        <f t="shared" si="80"/>
        <v>11</v>
      </c>
      <c r="N434" s="3">
        <f t="shared" si="81"/>
        <v>0</v>
      </c>
      <c r="O434" s="3">
        <f t="shared" si="87"/>
        <v>355</v>
      </c>
      <c r="P434" s="51">
        <f t="shared" si="82"/>
        <v>128723.00000000001</v>
      </c>
      <c r="Q434" s="51">
        <f t="shared" si="83"/>
        <v>50591.565032250342</v>
      </c>
      <c r="R434" s="51">
        <f t="shared" si="84"/>
        <v>51851.361452262085</v>
      </c>
      <c r="S434" s="51">
        <f t="shared" si="88"/>
        <v>102442.92648451243</v>
      </c>
      <c r="T434" s="13">
        <f t="shared" si="85"/>
        <v>87.295081967213108</v>
      </c>
      <c r="U434" s="58">
        <f t="shared" si="89"/>
        <v>31653.196721311473</v>
      </c>
      <c r="V434" s="58">
        <f t="shared" si="90"/>
        <v>31653.196721311473</v>
      </c>
      <c r="W434" s="13"/>
      <c r="X434" s="13"/>
      <c r="Y434" s="13"/>
      <c r="Z434" s="14">
        <f t="shared" si="86"/>
        <v>38.797814207650276</v>
      </c>
    </row>
    <row r="435" spans="1:26" ht="14.5" x14ac:dyDescent="0.35">
      <c r="A435">
        <v>2320</v>
      </c>
      <c r="B435" t="s">
        <v>575</v>
      </c>
      <c r="C435" t="s">
        <v>1385</v>
      </c>
      <c r="D435" t="s">
        <v>275</v>
      </c>
      <c r="E435" t="s">
        <v>276</v>
      </c>
      <c r="F435" t="s">
        <v>504</v>
      </c>
      <c r="G435" t="s">
        <v>40</v>
      </c>
      <c r="H435" s="6">
        <v>43832</v>
      </c>
      <c r="I435" s="2">
        <v>45657</v>
      </c>
      <c r="J435">
        <v>300.25</v>
      </c>
      <c r="K435" s="45">
        <f t="shared" si="78"/>
        <v>860.07980392156878</v>
      </c>
      <c r="L435" s="3">
        <f t="shared" si="79"/>
        <v>366</v>
      </c>
      <c r="M435" s="3">
        <f t="shared" si="80"/>
        <v>11</v>
      </c>
      <c r="N435" s="3">
        <f t="shared" si="81"/>
        <v>0</v>
      </c>
      <c r="O435" s="3">
        <f t="shared" si="87"/>
        <v>355</v>
      </c>
      <c r="P435" s="51">
        <f t="shared" si="82"/>
        <v>106588.75</v>
      </c>
      <c r="Q435" s="51">
        <f t="shared" si="83"/>
        <v>50591.565032250342</v>
      </c>
      <c r="R435" s="51">
        <f t="shared" si="84"/>
        <v>42935.386861670406</v>
      </c>
      <c r="S435" s="51">
        <f t="shared" si="88"/>
        <v>93526.951893920748</v>
      </c>
      <c r="T435" s="13">
        <f t="shared" si="85"/>
        <v>87.295081967213108</v>
      </c>
      <c r="U435" s="58">
        <f t="shared" si="89"/>
        <v>26210.348360655735</v>
      </c>
      <c r="V435" s="58">
        <f t="shared" si="90"/>
        <v>26210.348360655735</v>
      </c>
      <c r="W435" s="13"/>
      <c r="X435" s="13"/>
      <c r="Y435" s="13"/>
      <c r="Z435" s="14">
        <f t="shared" si="86"/>
        <v>38.797814207650276</v>
      </c>
    </row>
    <row r="436" spans="1:26" ht="14.5" x14ac:dyDescent="0.35">
      <c r="A436">
        <v>2321</v>
      </c>
      <c r="B436" t="s">
        <v>576</v>
      </c>
      <c r="C436" t="s">
        <v>1385</v>
      </c>
      <c r="D436" t="s">
        <v>292</v>
      </c>
      <c r="E436" t="s">
        <v>276</v>
      </c>
      <c r="F436" t="s">
        <v>277</v>
      </c>
      <c r="G436" t="s">
        <v>40</v>
      </c>
      <c r="H436" s="6">
        <v>44652</v>
      </c>
      <c r="I436" s="2">
        <v>45657</v>
      </c>
      <c r="J436">
        <v>434.62</v>
      </c>
      <c r="K436" s="45">
        <f t="shared" si="78"/>
        <v>1087.5249673202616</v>
      </c>
      <c r="L436" s="3">
        <f t="shared" si="79"/>
        <v>366</v>
      </c>
      <c r="M436" s="3">
        <f t="shared" si="80"/>
        <v>6</v>
      </c>
      <c r="N436" s="3">
        <f t="shared" si="81"/>
        <v>0</v>
      </c>
      <c r="O436" s="3">
        <f t="shared" si="87"/>
        <v>360</v>
      </c>
      <c r="P436" s="51">
        <f t="shared" si="82"/>
        <v>156463.20000000001</v>
      </c>
      <c r="Q436" s="51">
        <f t="shared" si="83"/>
        <v>51304.122286225705</v>
      </c>
      <c r="R436" s="51">
        <f t="shared" si="84"/>
        <v>63025.488352334643</v>
      </c>
      <c r="S436" s="51">
        <f t="shared" si="88"/>
        <v>114329.61063856035</v>
      </c>
      <c r="T436" s="13">
        <f t="shared" si="85"/>
        <v>88.52459016393442</v>
      </c>
      <c r="U436" s="58">
        <f t="shared" si="89"/>
        <v>38474.557377049176</v>
      </c>
      <c r="V436" s="58">
        <f t="shared" si="90"/>
        <v>38474.557377049176</v>
      </c>
      <c r="W436" s="13"/>
      <c r="X436" s="13"/>
      <c r="Y436" s="13"/>
      <c r="Z436" s="14">
        <f t="shared" si="86"/>
        <v>39.344262295081975</v>
      </c>
    </row>
    <row r="437" spans="1:26" ht="14.5" x14ac:dyDescent="0.35">
      <c r="A437">
        <v>2323</v>
      </c>
      <c r="B437" t="s">
        <v>578</v>
      </c>
      <c r="C437" t="s">
        <v>1385</v>
      </c>
      <c r="D437" t="s">
        <v>316</v>
      </c>
      <c r="E437" t="s">
        <v>276</v>
      </c>
      <c r="F437" t="s">
        <v>504</v>
      </c>
      <c r="G437" t="s">
        <v>40</v>
      </c>
      <c r="H437" s="6">
        <v>43832</v>
      </c>
      <c r="I437" s="2">
        <v>45657</v>
      </c>
      <c r="J437">
        <v>362.6</v>
      </c>
      <c r="K437" s="45">
        <f t="shared" si="78"/>
        <v>1006.4443790849674</v>
      </c>
      <c r="L437" s="3">
        <f t="shared" si="79"/>
        <v>366</v>
      </c>
      <c r="M437" s="3">
        <f t="shared" si="80"/>
        <v>5</v>
      </c>
      <c r="N437" s="3">
        <f t="shared" si="81"/>
        <v>0</v>
      </c>
      <c r="O437" s="3">
        <f t="shared" si="87"/>
        <v>361</v>
      </c>
      <c r="P437" s="51">
        <f t="shared" si="82"/>
        <v>130898.6</v>
      </c>
      <c r="Q437" s="51">
        <f t="shared" si="83"/>
        <v>51446.633737020777</v>
      </c>
      <c r="R437" s="51">
        <f t="shared" si="84"/>
        <v>52727.722490891858</v>
      </c>
      <c r="S437" s="51">
        <f t="shared" si="88"/>
        <v>104174.35622791263</v>
      </c>
      <c r="T437" s="13">
        <f t="shared" si="85"/>
        <v>88.770491803278688</v>
      </c>
      <c r="U437" s="58">
        <f t="shared" si="89"/>
        <v>32188.180327868853</v>
      </c>
      <c r="V437" s="58">
        <f t="shared" si="90"/>
        <v>32188.180327868853</v>
      </c>
      <c r="W437" s="13"/>
      <c r="X437" s="13"/>
      <c r="Y437" s="13"/>
      <c r="Z437" s="14">
        <f t="shared" si="86"/>
        <v>39.453551912568301</v>
      </c>
    </row>
    <row r="438" spans="1:26" ht="14.5" x14ac:dyDescent="0.35">
      <c r="A438">
        <v>2325</v>
      </c>
      <c r="B438" t="s">
        <v>579</v>
      </c>
      <c r="C438" t="s">
        <v>1488</v>
      </c>
      <c r="D438" t="s">
        <v>542</v>
      </c>
      <c r="E438" t="s">
        <v>276</v>
      </c>
      <c r="F438" t="s">
        <v>504</v>
      </c>
      <c r="G438" t="s">
        <v>40</v>
      </c>
      <c r="H438" s="6">
        <v>43832</v>
      </c>
      <c r="I438" s="2">
        <v>45657</v>
      </c>
      <c r="J438">
        <v>321</v>
      </c>
      <c r="K438" s="45">
        <f t="shared" si="78"/>
        <v>321</v>
      </c>
      <c r="L438" s="3">
        <f t="shared" si="79"/>
        <v>366</v>
      </c>
      <c r="M438" s="3">
        <f t="shared" si="80"/>
        <v>7</v>
      </c>
      <c r="N438" s="3">
        <f t="shared" si="81"/>
        <v>0</v>
      </c>
      <c r="O438" s="3">
        <f t="shared" si="87"/>
        <v>359</v>
      </c>
      <c r="P438" s="51">
        <f t="shared" si="82"/>
        <v>115239</v>
      </c>
      <c r="Q438" s="51">
        <f t="shared" si="83"/>
        <v>51161.610835430634</v>
      </c>
      <c r="R438" s="51">
        <f t="shared" si="84"/>
        <v>46419.824292451463</v>
      </c>
      <c r="S438" s="51">
        <f t="shared" si="88"/>
        <v>97581.435127882098</v>
      </c>
      <c r="T438" s="13">
        <f t="shared" si="85"/>
        <v>88.278688524590166</v>
      </c>
      <c r="U438" s="58">
        <f t="shared" si="89"/>
        <v>28337.459016393444</v>
      </c>
      <c r="V438" s="58">
        <f t="shared" si="90"/>
        <v>28337.459016393444</v>
      </c>
      <c r="W438" s="13"/>
      <c r="X438" s="13"/>
      <c r="Y438" s="13"/>
      <c r="Z438" s="14">
        <f t="shared" si="86"/>
        <v>39.234972677595636</v>
      </c>
    </row>
    <row r="439" spans="1:26" ht="14.5" x14ac:dyDescent="0.35">
      <c r="A439">
        <v>2327</v>
      </c>
      <c r="B439" t="s">
        <v>580</v>
      </c>
      <c r="C439" t="s">
        <v>1385</v>
      </c>
      <c r="D439" t="s">
        <v>393</v>
      </c>
      <c r="E439" t="s">
        <v>276</v>
      </c>
      <c r="F439" t="s">
        <v>504</v>
      </c>
      <c r="G439" t="s">
        <v>40</v>
      </c>
      <c r="H439" s="6">
        <v>43832</v>
      </c>
      <c r="I439" s="2">
        <v>45657</v>
      </c>
      <c r="J439">
        <v>328.2</v>
      </c>
      <c r="K439" s="45">
        <f t="shared" si="78"/>
        <v>638.08359477124179</v>
      </c>
      <c r="L439" s="3">
        <f t="shared" si="79"/>
        <v>366</v>
      </c>
      <c r="M439" s="3">
        <f t="shared" si="80"/>
        <v>23</v>
      </c>
      <c r="N439" s="3">
        <f t="shared" si="81"/>
        <v>0</v>
      </c>
      <c r="O439" s="3">
        <f t="shared" si="87"/>
        <v>343</v>
      </c>
      <c r="P439" s="51">
        <f t="shared" si="82"/>
        <v>112572.59999999999</v>
      </c>
      <c r="Q439" s="51">
        <f t="shared" si="83"/>
        <v>48881.427622709489</v>
      </c>
      <c r="R439" s="51">
        <f t="shared" si="84"/>
        <v>45345.762390722077</v>
      </c>
      <c r="S439" s="51">
        <f t="shared" si="88"/>
        <v>94227.190013431566</v>
      </c>
      <c r="T439" s="13">
        <f t="shared" si="85"/>
        <v>84.344262295081961</v>
      </c>
      <c r="U439" s="58">
        <f t="shared" si="89"/>
        <v>27681.7868852459</v>
      </c>
      <c r="V439" s="58">
        <f t="shared" si="90"/>
        <v>27681.7868852459</v>
      </c>
      <c r="W439" s="13"/>
      <c r="X439" s="13"/>
      <c r="Y439" s="13"/>
      <c r="Z439" s="14">
        <f t="shared" si="86"/>
        <v>37.486338797814213</v>
      </c>
    </row>
    <row r="440" spans="1:26" ht="14.5" x14ac:dyDescent="0.35">
      <c r="A440">
        <v>2329</v>
      </c>
      <c r="B440" t="s">
        <v>581</v>
      </c>
      <c r="C440" t="s">
        <v>1385</v>
      </c>
      <c r="D440" t="s">
        <v>275</v>
      </c>
      <c r="E440" t="s">
        <v>276</v>
      </c>
      <c r="F440" t="s">
        <v>504</v>
      </c>
      <c r="G440" t="s">
        <v>40</v>
      </c>
      <c r="H440" s="6">
        <v>44409</v>
      </c>
      <c r="I440" s="2">
        <v>45657</v>
      </c>
      <c r="J440">
        <v>300.25</v>
      </c>
      <c r="K440" s="45">
        <f t="shared" si="78"/>
        <v>888.86980392156852</v>
      </c>
      <c r="L440" s="3">
        <f t="shared" si="79"/>
        <v>366</v>
      </c>
      <c r="M440" s="3">
        <f t="shared" si="80"/>
        <v>1</v>
      </c>
      <c r="N440" s="3">
        <f t="shared" si="81"/>
        <v>0</v>
      </c>
      <c r="O440" s="3">
        <f t="shared" si="87"/>
        <v>365</v>
      </c>
      <c r="P440" s="51">
        <f t="shared" si="82"/>
        <v>109591.25</v>
      </c>
      <c r="Q440" s="51">
        <f t="shared" si="83"/>
        <v>52016.679540201061</v>
      </c>
      <c r="R440" s="51">
        <f t="shared" si="84"/>
        <v>44144.834378900559</v>
      </c>
      <c r="S440" s="51">
        <f t="shared" si="88"/>
        <v>96161.513919101621</v>
      </c>
      <c r="T440" s="13">
        <f t="shared" si="85"/>
        <v>89.754098360655732</v>
      </c>
      <c r="U440" s="58">
        <f t="shared" si="89"/>
        <v>26948.668032786885</v>
      </c>
      <c r="V440" s="58">
        <f t="shared" si="90"/>
        <v>26948.668032786885</v>
      </c>
      <c r="W440" s="13"/>
      <c r="X440" s="13"/>
      <c r="Y440" s="13"/>
      <c r="Z440" s="14">
        <f t="shared" si="86"/>
        <v>39.89071038251366</v>
      </c>
    </row>
    <row r="441" spans="1:26" ht="14.5" x14ac:dyDescent="0.35">
      <c r="A441">
        <v>2330</v>
      </c>
      <c r="B441" t="s">
        <v>582</v>
      </c>
      <c r="C441" t="s">
        <v>1385</v>
      </c>
      <c r="D441" t="s">
        <v>542</v>
      </c>
      <c r="E441" t="s">
        <v>276</v>
      </c>
      <c r="F441" t="s">
        <v>504</v>
      </c>
      <c r="G441" t="s">
        <v>40</v>
      </c>
      <c r="H441" s="6">
        <v>43832</v>
      </c>
      <c r="I441" s="2">
        <v>45657</v>
      </c>
      <c r="J441">
        <v>362.6</v>
      </c>
      <c r="K441" s="45">
        <f t="shared" si="78"/>
        <v>723.72000000000014</v>
      </c>
      <c r="L441" s="3">
        <f t="shared" si="79"/>
        <v>366</v>
      </c>
      <c r="M441" s="3">
        <f t="shared" si="80"/>
        <v>14</v>
      </c>
      <c r="N441" s="3">
        <f t="shared" si="81"/>
        <v>4</v>
      </c>
      <c r="O441" s="3">
        <f t="shared" si="87"/>
        <v>348</v>
      </c>
      <c r="P441" s="51">
        <f t="shared" si="82"/>
        <v>126184.8</v>
      </c>
      <c r="Q441" s="51">
        <f t="shared" si="83"/>
        <v>49593.984876684844</v>
      </c>
      <c r="R441" s="51">
        <f t="shared" si="84"/>
        <v>50828.940240527336</v>
      </c>
      <c r="S441" s="51">
        <f t="shared" si="88"/>
        <v>100422.92511721217</v>
      </c>
      <c r="T441" s="13">
        <f t="shared" si="85"/>
        <v>85.573770491803273</v>
      </c>
      <c r="U441" s="58">
        <f t="shared" si="89"/>
        <v>31029.049180327867</v>
      </c>
      <c r="V441" s="58">
        <f t="shared" si="90"/>
        <v>31029.049180327867</v>
      </c>
      <c r="W441" s="13"/>
      <c r="X441" s="13"/>
      <c r="Y441" s="13"/>
      <c r="Z441" s="14">
        <f t="shared" si="86"/>
        <v>38.032786885245912</v>
      </c>
    </row>
    <row r="442" spans="1:26" ht="14.5" x14ac:dyDescent="0.35">
      <c r="A442">
        <v>2332</v>
      </c>
      <c r="B442" t="s">
        <v>583</v>
      </c>
      <c r="C442" t="s">
        <v>1385</v>
      </c>
      <c r="D442" t="s">
        <v>542</v>
      </c>
      <c r="E442" t="s">
        <v>276</v>
      </c>
      <c r="F442" t="s">
        <v>504</v>
      </c>
      <c r="G442" t="s">
        <v>40</v>
      </c>
      <c r="H442" s="6">
        <v>43832</v>
      </c>
      <c r="I442" s="2">
        <v>45657</v>
      </c>
      <c r="J442">
        <v>362.6</v>
      </c>
      <c r="K442" s="45">
        <f t="shared" si="78"/>
        <v>627.61261437908513</v>
      </c>
      <c r="L442" s="3">
        <f t="shared" si="79"/>
        <v>366</v>
      </c>
      <c r="M442" s="3">
        <f t="shared" si="80"/>
        <v>9</v>
      </c>
      <c r="N442" s="3">
        <f t="shared" si="81"/>
        <v>0</v>
      </c>
      <c r="O442" s="3">
        <f t="shared" si="87"/>
        <v>357</v>
      </c>
      <c r="P442" s="51">
        <f t="shared" si="82"/>
        <v>129448.20000000001</v>
      </c>
      <c r="Q442" s="51">
        <f t="shared" si="83"/>
        <v>50876.587933840492</v>
      </c>
      <c r="R442" s="51">
        <f t="shared" si="84"/>
        <v>52143.481798472007</v>
      </c>
      <c r="S442" s="51">
        <f t="shared" si="88"/>
        <v>103020.06973231249</v>
      </c>
      <c r="T442" s="13">
        <f t="shared" si="85"/>
        <v>87.786885245901644</v>
      </c>
      <c r="U442" s="58">
        <f t="shared" si="89"/>
        <v>31831.524590163939</v>
      </c>
      <c r="V442" s="58">
        <f t="shared" si="90"/>
        <v>31831.524590163939</v>
      </c>
      <c r="W442" s="13"/>
      <c r="X442" s="13"/>
      <c r="Y442" s="13"/>
      <c r="Z442" s="14">
        <f t="shared" si="86"/>
        <v>39.016393442622942</v>
      </c>
    </row>
    <row r="443" spans="1:26" ht="14.5" x14ac:dyDescent="0.35">
      <c r="A443">
        <v>2333</v>
      </c>
      <c r="B443" t="s">
        <v>584</v>
      </c>
      <c r="C443" t="s">
        <v>1385</v>
      </c>
      <c r="D443" t="s">
        <v>292</v>
      </c>
      <c r="E443" t="s">
        <v>276</v>
      </c>
      <c r="F443" t="s">
        <v>504</v>
      </c>
      <c r="G443" t="s">
        <v>40</v>
      </c>
      <c r="H443" s="6">
        <v>43832</v>
      </c>
      <c r="I443" s="2">
        <v>45657</v>
      </c>
      <c r="J443">
        <v>434.62</v>
      </c>
      <c r="K443" s="45">
        <f t="shared" si="78"/>
        <v>1004.4425490196078</v>
      </c>
      <c r="L443" s="3">
        <f t="shared" si="79"/>
        <v>366</v>
      </c>
      <c r="M443" s="3">
        <f t="shared" si="80"/>
        <v>4</v>
      </c>
      <c r="N443" s="3">
        <f t="shared" si="81"/>
        <v>0</v>
      </c>
      <c r="O443" s="3">
        <f t="shared" si="87"/>
        <v>362</v>
      </c>
      <c r="P443" s="51">
        <f t="shared" si="82"/>
        <v>157332.44</v>
      </c>
      <c r="Q443" s="51">
        <f t="shared" si="83"/>
        <v>51589.145187815848</v>
      </c>
      <c r="R443" s="51">
        <f t="shared" si="84"/>
        <v>63375.629954292053</v>
      </c>
      <c r="S443" s="51">
        <f t="shared" si="88"/>
        <v>114964.7751421079</v>
      </c>
      <c r="T443" s="13">
        <f t="shared" si="85"/>
        <v>89.016393442622956</v>
      </c>
      <c r="U443" s="58">
        <f t="shared" si="89"/>
        <v>38688.304918032787</v>
      </c>
      <c r="V443" s="58">
        <f t="shared" si="90"/>
        <v>38688.304918032787</v>
      </c>
      <c r="W443" s="13"/>
      <c r="X443" s="13"/>
      <c r="Y443" s="13"/>
      <c r="Z443" s="14">
        <f t="shared" si="86"/>
        <v>39.562841530054641</v>
      </c>
    </row>
    <row r="444" spans="1:26" ht="14.5" x14ac:dyDescent="0.35">
      <c r="A444">
        <v>2334</v>
      </c>
      <c r="B444" t="s">
        <v>585</v>
      </c>
      <c r="C444" t="s">
        <v>1385</v>
      </c>
      <c r="D444" t="s">
        <v>512</v>
      </c>
      <c r="E444" t="s">
        <v>276</v>
      </c>
      <c r="F444" t="s">
        <v>504</v>
      </c>
      <c r="G444" t="s">
        <v>40</v>
      </c>
      <c r="H444" s="6">
        <v>43832</v>
      </c>
      <c r="I444" s="2">
        <v>45657</v>
      </c>
      <c r="J444">
        <v>434.62</v>
      </c>
      <c r="K444" s="45">
        <f t="shared" si="78"/>
        <v>908.15457516339882</v>
      </c>
      <c r="L444" s="3">
        <f t="shared" si="79"/>
        <v>366</v>
      </c>
      <c r="M444" s="3">
        <f t="shared" si="80"/>
        <v>5</v>
      </c>
      <c r="N444" s="3">
        <f t="shared" si="81"/>
        <v>0</v>
      </c>
      <c r="O444" s="3">
        <f t="shared" si="87"/>
        <v>361</v>
      </c>
      <c r="P444" s="51">
        <f t="shared" si="82"/>
        <v>156897.82</v>
      </c>
      <c r="Q444" s="51">
        <f t="shared" si="83"/>
        <v>51446.633737020777</v>
      </c>
      <c r="R444" s="51">
        <f t="shared" si="84"/>
        <v>63200.559153313348</v>
      </c>
      <c r="S444" s="51">
        <f t="shared" si="88"/>
        <v>114647.19289033412</v>
      </c>
      <c r="T444" s="13">
        <f t="shared" si="85"/>
        <v>88.770491803278688</v>
      </c>
      <c r="U444" s="58">
        <f t="shared" si="89"/>
        <v>38581.431147540985</v>
      </c>
      <c r="V444" s="58">
        <f t="shared" si="90"/>
        <v>38581.431147540985</v>
      </c>
      <c r="W444" s="13"/>
      <c r="X444" s="13"/>
      <c r="Y444" s="13"/>
      <c r="Z444" s="14">
        <f t="shared" si="86"/>
        <v>39.453551912568301</v>
      </c>
    </row>
    <row r="445" spans="1:26" ht="14.5" x14ac:dyDescent="0.35">
      <c r="A445">
        <v>2336</v>
      </c>
      <c r="B445" t="s">
        <v>586</v>
      </c>
      <c r="C445" t="s">
        <v>1385</v>
      </c>
      <c r="D445" t="s">
        <v>542</v>
      </c>
      <c r="E445" t="s">
        <v>276</v>
      </c>
      <c r="F445" t="s">
        <v>504</v>
      </c>
      <c r="G445" t="s">
        <v>40</v>
      </c>
      <c r="H445" s="6">
        <v>43832</v>
      </c>
      <c r="I445" s="2">
        <v>45657</v>
      </c>
      <c r="J445">
        <v>362.6</v>
      </c>
      <c r="K445" s="45">
        <f t="shared" si="78"/>
        <v>778.42941176470572</v>
      </c>
      <c r="L445" s="3">
        <f t="shared" si="79"/>
        <v>366</v>
      </c>
      <c r="M445" s="3">
        <f t="shared" si="80"/>
        <v>1</v>
      </c>
      <c r="N445" s="3">
        <f t="shared" si="81"/>
        <v>143</v>
      </c>
      <c r="O445" s="3">
        <f t="shared" si="87"/>
        <v>222</v>
      </c>
      <c r="P445" s="51">
        <f t="shared" si="82"/>
        <v>80497.200000000012</v>
      </c>
      <c r="Q445" s="51">
        <f t="shared" si="83"/>
        <v>31637.542076505852</v>
      </c>
      <c r="R445" s="51">
        <f t="shared" si="84"/>
        <v>32425.358429301923</v>
      </c>
      <c r="S445" s="51">
        <f t="shared" si="88"/>
        <v>64062.900505807775</v>
      </c>
      <c r="T445" s="13">
        <f t="shared" si="85"/>
        <v>54.590163934426229</v>
      </c>
      <c r="U445" s="58">
        <f t="shared" si="89"/>
        <v>19794.393442622953</v>
      </c>
      <c r="V445" s="58">
        <f t="shared" si="90"/>
        <v>19794.393442622953</v>
      </c>
      <c r="W445" s="13"/>
      <c r="X445" s="13"/>
      <c r="Y445" s="13"/>
      <c r="Z445" s="14">
        <f t="shared" si="86"/>
        <v>24.26229508196721</v>
      </c>
    </row>
    <row r="446" spans="1:26" ht="14.5" x14ac:dyDescent="0.35">
      <c r="A446">
        <v>2337</v>
      </c>
      <c r="B446" t="s">
        <v>587</v>
      </c>
      <c r="C446" t="s">
        <v>1385</v>
      </c>
      <c r="D446" t="s">
        <v>316</v>
      </c>
      <c r="E446" t="s">
        <v>276</v>
      </c>
      <c r="F446" t="s">
        <v>504</v>
      </c>
      <c r="G446" t="s">
        <v>40</v>
      </c>
      <c r="H446" s="6">
        <v>43832</v>
      </c>
      <c r="I446" s="2">
        <v>45657</v>
      </c>
      <c r="J446">
        <v>362.6</v>
      </c>
      <c r="K446" s="45">
        <f t="shared" si="78"/>
        <v>832.04941176470618</v>
      </c>
      <c r="L446" s="3">
        <f t="shared" si="79"/>
        <v>366</v>
      </c>
      <c r="M446" s="3">
        <f t="shared" si="80"/>
        <v>6</v>
      </c>
      <c r="N446" s="3">
        <f t="shared" si="81"/>
        <v>23</v>
      </c>
      <c r="O446" s="3">
        <f t="shared" si="87"/>
        <v>337</v>
      </c>
      <c r="P446" s="51">
        <f t="shared" si="82"/>
        <v>122196.20000000001</v>
      </c>
      <c r="Q446" s="51">
        <f t="shared" si="83"/>
        <v>48026.358917939062</v>
      </c>
      <c r="R446" s="51">
        <f t="shared" si="84"/>
        <v>49222.278336372736</v>
      </c>
      <c r="S446" s="51">
        <f t="shared" si="88"/>
        <v>97248.63725431179</v>
      </c>
      <c r="T446" s="13">
        <f t="shared" si="85"/>
        <v>82.868852459016395</v>
      </c>
      <c r="U446" s="58">
        <f t="shared" si="89"/>
        <v>30048.245901639348</v>
      </c>
      <c r="V446" s="58">
        <f t="shared" si="90"/>
        <v>30048.245901639348</v>
      </c>
      <c r="W446" s="13"/>
      <c r="X446" s="13"/>
      <c r="Y446" s="13"/>
      <c r="Z446" s="14">
        <f t="shared" si="86"/>
        <v>36.830601092896174</v>
      </c>
    </row>
    <row r="447" spans="1:26" ht="14.5" x14ac:dyDescent="0.35">
      <c r="A447">
        <v>2338</v>
      </c>
      <c r="B447" t="s">
        <v>588</v>
      </c>
      <c r="C447" t="s">
        <v>1385</v>
      </c>
      <c r="D447" t="s">
        <v>542</v>
      </c>
      <c r="E447" t="s">
        <v>276</v>
      </c>
      <c r="F447" t="s">
        <v>504</v>
      </c>
      <c r="G447" t="s">
        <v>40</v>
      </c>
      <c r="H447" s="6">
        <v>43832</v>
      </c>
      <c r="I447" s="2">
        <v>45657</v>
      </c>
      <c r="J447">
        <v>362.6</v>
      </c>
      <c r="K447" s="45">
        <f t="shared" si="78"/>
        <v>756.5422875816995</v>
      </c>
      <c r="L447" s="3">
        <f t="shared" si="79"/>
        <v>366</v>
      </c>
      <c r="M447" s="3">
        <f t="shared" si="80"/>
        <v>2</v>
      </c>
      <c r="N447" s="3">
        <f t="shared" si="81"/>
        <v>0</v>
      </c>
      <c r="O447" s="3">
        <f t="shared" si="87"/>
        <v>364</v>
      </c>
      <c r="P447" s="51">
        <f t="shared" si="82"/>
        <v>131986.4</v>
      </c>
      <c r="Q447" s="51">
        <f t="shared" si="83"/>
        <v>51874.16808940599</v>
      </c>
      <c r="R447" s="51">
        <f t="shared" si="84"/>
        <v>53165.903010206748</v>
      </c>
      <c r="S447" s="51">
        <f t="shared" si="88"/>
        <v>105040.07109961275</v>
      </c>
      <c r="T447" s="13">
        <f t="shared" si="85"/>
        <v>89.508196721311478</v>
      </c>
      <c r="U447" s="58">
        <f t="shared" si="89"/>
        <v>32455.672131147545</v>
      </c>
      <c r="V447" s="58">
        <f t="shared" si="90"/>
        <v>32455.672131147545</v>
      </c>
      <c r="W447" s="13"/>
      <c r="X447" s="13"/>
      <c r="Y447" s="13"/>
      <c r="Z447" s="14">
        <f t="shared" si="86"/>
        <v>39.781420765027335</v>
      </c>
    </row>
    <row r="448" spans="1:26" ht="14.5" x14ac:dyDescent="0.35">
      <c r="A448">
        <v>2339</v>
      </c>
      <c r="B448" t="s">
        <v>589</v>
      </c>
      <c r="C448" t="s">
        <v>1488</v>
      </c>
      <c r="D448" t="s">
        <v>275</v>
      </c>
      <c r="E448" t="s">
        <v>276</v>
      </c>
      <c r="F448" t="s">
        <v>504</v>
      </c>
      <c r="G448" t="s">
        <v>40</v>
      </c>
      <c r="H448" s="6">
        <v>43832</v>
      </c>
      <c r="I448" s="2">
        <v>45657</v>
      </c>
      <c r="J448">
        <v>263</v>
      </c>
      <c r="K448" s="45">
        <f t="shared" si="78"/>
        <v>263</v>
      </c>
      <c r="L448" s="3">
        <f t="shared" si="79"/>
        <v>366</v>
      </c>
      <c r="M448" s="3">
        <f t="shared" si="80"/>
        <v>3</v>
      </c>
      <c r="N448" s="3">
        <f t="shared" si="81"/>
        <v>0</v>
      </c>
      <c r="O448" s="3">
        <f t="shared" si="87"/>
        <v>363</v>
      </c>
      <c r="P448" s="51">
        <f t="shared" si="82"/>
        <v>95469</v>
      </c>
      <c r="Q448" s="51">
        <f t="shared" si="83"/>
        <v>51731.656638610919</v>
      </c>
      <c r="R448" s="51">
        <f t="shared" si="84"/>
        <v>38456.201506226615</v>
      </c>
      <c r="S448" s="51">
        <f t="shared" si="88"/>
        <v>90187.858144837533</v>
      </c>
      <c r="T448" s="13">
        <f t="shared" si="85"/>
        <v>89.26229508196721</v>
      </c>
      <c r="U448" s="58">
        <f t="shared" si="89"/>
        <v>23475.983606557376</v>
      </c>
      <c r="V448" s="58">
        <f t="shared" si="90"/>
        <v>23475.983606557376</v>
      </c>
      <c r="W448" s="13"/>
      <c r="X448" s="13"/>
      <c r="Y448" s="13"/>
      <c r="Z448" s="14">
        <f t="shared" si="86"/>
        <v>39.672131147540995</v>
      </c>
    </row>
    <row r="449" spans="1:26" ht="14.5" x14ac:dyDescent="0.35">
      <c r="A449">
        <v>2340</v>
      </c>
      <c r="B449" t="s">
        <v>590</v>
      </c>
      <c r="C449" t="s">
        <v>1385</v>
      </c>
      <c r="D449" t="s">
        <v>316</v>
      </c>
      <c r="E449" t="s">
        <v>276</v>
      </c>
      <c r="F449" t="s">
        <v>504</v>
      </c>
      <c r="G449" t="s">
        <v>40</v>
      </c>
      <c r="H449" s="6">
        <v>43832</v>
      </c>
      <c r="I449" s="2">
        <v>45657</v>
      </c>
      <c r="J449">
        <v>362.6</v>
      </c>
      <c r="K449" s="45">
        <f t="shared" si="78"/>
        <v>961.04372549019604</v>
      </c>
      <c r="L449" s="3">
        <f t="shared" si="79"/>
        <v>366</v>
      </c>
      <c r="M449" s="3">
        <f t="shared" si="80"/>
        <v>8</v>
      </c>
      <c r="N449" s="3">
        <f t="shared" si="81"/>
        <v>22</v>
      </c>
      <c r="O449" s="3">
        <f t="shared" si="87"/>
        <v>336</v>
      </c>
      <c r="P449" s="51">
        <f t="shared" si="82"/>
        <v>121833.60000000001</v>
      </c>
      <c r="Q449" s="51">
        <f t="shared" si="83"/>
        <v>47883.847467143991</v>
      </c>
      <c r="R449" s="51">
        <f t="shared" si="84"/>
        <v>49076.218163267768</v>
      </c>
      <c r="S449" s="51">
        <f t="shared" si="88"/>
        <v>96960.065630411758</v>
      </c>
      <c r="T449" s="13">
        <f t="shared" si="85"/>
        <v>82.622950819672127</v>
      </c>
      <c r="U449" s="58">
        <f t="shared" si="89"/>
        <v>29959.081967213115</v>
      </c>
      <c r="V449" s="58">
        <f t="shared" si="90"/>
        <v>29959.081967213115</v>
      </c>
      <c r="W449" s="13"/>
      <c r="X449" s="13"/>
      <c r="Y449" s="13"/>
      <c r="Z449" s="14">
        <f t="shared" si="86"/>
        <v>36.721311475409848</v>
      </c>
    </row>
    <row r="450" spans="1:26" ht="14.5" x14ac:dyDescent="0.35">
      <c r="A450">
        <v>2341</v>
      </c>
      <c r="B450" t="s">
        <v>591</v>
      </c>
      <c r="C450" t="s">
        <v>1488</v>
      </c>
      <c r="D450" t="s">
        <v>393</v>
      </c>
      <c r="E450" t="s">
        <v>276</v>
      </c>
      <c r="F450" t="s">
        <v>504</v>
      </c>
      <c r="G450" t="s">
        <v>40</v>
      </c>
      <c r="H450" s="6">
        <v>43936</v>
      </c>
      <c r="I450" s="2">
        <v>45657</v>
      </c>
      <c r="J450">
        <v>263</v>
      </c>
      <c r="K450" s="45">
        <f t="shared" si="78"/>
        <v>263</v>
      </c>
      <c r="L450" s="3">
        <f t="shared" si="79"/>
        <v>366</v>
      </c>
      <c r="M450" s="3">
        <f t="shared" si="80"/>
        <v>2</v>
      </c>
      <c r="N450" s="3">
        <f t="shared" si="81"/>
        <v>0</v>
      </c>
      <c r="O450" s="3">
        <f t="shared" si="87"/>
        <v>364</v>
      </c>
      <c r="P450" s="51">
        <f t="shared" si="82"/>
        <v>95732</v>
      </c>
      <c r="Q450" s="51">
        <f t="shared" si="83"/>
        <v>51874.16808940599</v>
      </c>
      <c r="R450" s="51">
        <f t="shared" si="84"/>
        <v>38562.141455279576</v>
      </c>
      <c r="S450" s="51">
        <f t="shared" si="88"/>
        <v>90436.309544685559</v>
      </c>
      <c r="T450" s="13">
        <f t="shared" si="85"/>
        <v>89.508196721311478</v>
      </c>
      <c r="U450" s="58">
        <f t="shared" si="89"/>
        <v>23540.655737704918</v>
      </c>
      <c r="V450" s="58">
        <f t="shared" si="90"/>
        <v>23540.655737704918</v>
      </c>
      <c r="W450" s="13"/>
      <c r="X450" s="13"/>
      <c r="Y450" s="13"/>
      <c r="Z450" s="14">
        <f t="shared" si="86"/>
        <v>39.781420765027335</v>
      </c>
    </row>
    <row r="451" spans="1:26" ht="14.5" x14ac:dyDescent="0.35">
      <c r="A451">
        <v>2342</v>
      </c>
      <c r="B451" t="s">
        <v>592</v>
      </c>
      <c r="C451" t="s">
        <v>1385</v>
      </c>
      <c r="D451" t="s">
        <v>316</v>
      </c>
      <c r="E451" t="s">
        <v>276</v>
      </c>
      <c r="F451" t="s">
        <v>504</v>
      </c>
      <c r="G451" t="s">
        <v>40</v>
      </c>
      <c r="H451" s="6">
        <v>43832</v>
      </c>
      <c r="I451" s="2">
        <v>45657</v>
      </c>
      <c r="J451">
        <v>362.6</v>
      </c>
      <c r="K451" s="45">
        <f t="shared" si="78"/>
        <v>833.89163398692824</v>
      </c>
      <c r="L451" s="3">
        <f t="shared" si="79"/>
        <v>366</v>
      </c>
      <c r="M451" s="3">
        <f t="shared" si="80"/>
        <v>11</v>
      </c>
      <c r="N451" s="3">
        <f t="shared" si="81"/>
        <v>0</v>
      </c>
      <c r="O451" s="3">
        <f t="shared" si="87"/>
        <v>355</v>
      </c>
      <c r="P451" s="51">
        <f t="shared" si="82"/>
        <v>128723.00000000001</v>
      </c>
      <c r="Q451" s="51">
        <f t="shared" si="83"/>
        <v>50591.565032250342</v>
      </c>
      <c r="R451" s="51">
        <f t="shared" si="84"/>
        <v>51851.361452262085</v>
      </c>
      <c r="S451" s="51">
        <f t="shared" si="88"/>
        <v>102442.92648451243</v>
      </c>
      <c r="T451" s="13">
        <f t="shared" si="85"/>
        <v>87.295081967213108</v>
      </c>
      <c r="U451" s="58">
        <f t="shared" si="89"/>
        <v>31653.196721311473</v>
      </c>
      <c r="V451" s="58">
        <f t="shared" si="90"/>
        <v>31653.196721311473</v>
      </c>
      <c r="W451" s="13"/>
      <c r="X451" s="13"/>
      <c r="Y451" s="13"/>
      <c r="Z451" s="14">
        <f t="shared" si="86"/>
        <v>38.797814207650276</v>
      </c>
    </row>
    <row r="452" spans="1:26" ht="14.5" x14ac:dyDescent="0.35">
      <c r="A452">
        <v>2343</v>
      </c>
      <c r="B452" t="s">
        <v>593</v>
      </c>
      <c r="C452" t="s">
        <v>1385</v>
      </c>
      <c r="D452" t="s">
        <v>282</v>
      </c>
      <c r="E452" t="s">
        <v>276</v>
      </c>
      <c r="F452" t="s">
        <v>504</v>
      </c>
      <c r="G452" t="s">
        <v>40</v>
      </c>
      <c r="H452" s="6">
        <v>43832</v>
      </c>
      <c r="I452" s="2">
        <v>45657</v>
      </c>
      <c r="J452">
        <v>328.2</v>
      </c>
      <c r="K452" s="45">
        <f t="shared" si="78"/>
        <v>972.53130718954276</v>
      </c>
      <c r="L452" s="3">
        <f t="shared" si="79"/>
        <v>366</v>
      </c>
      <c r="M452" s="3">
        <f t="shared" si="80"/>
        <v>12</v>
      </c>
      <c r="N452" s="3">
        <f t="shared" si="81"/>
        <v>0</v>
      </c>
      <c r="O452" s="3">
        <f t="shared" si="87"/>
        <v>354</v>
      </c>
      <c r="P452" s="51">
        <f t="shared" si="82"/>
        <v>116182.8</v>
      </c>
      <c r="Q452" s="51">
        <f t="shared" si="83"/>
        <v>50449.053581455271</v>
      </c>
      <c r="R452" s="51">
        <f t="shared" si="84"/>
        <v>46799.999668558645</v>
      </c>
      <c r="S452" s="51">
        <f t="shared" si="88"/>
        <v>97249.053250013909</v>
      </c>
      <c r="T452" s="13">
        <f t="shared" si="85"/>
        <v>87.049180327868854</v>
      </c>
      <c r="U452" s="58">
        <f t="shared" si="89"/>
        <v>28569.540983606556</v>
      </c>
      <c r="V452" s="58">
        <f t="shared" si="90"/>
        <v>28569.540983606556</v>
      </c>
      <c r="W452" s="13"/>
      <c r="X452" s="13"/>
      <c r="Y452" s="13"/>
      <c r="Z452" s="14">
        <f t="shared" si="86"/>
        <v>38.688524590163937</v>
      </c>
    </row>
    <row r="453" spans="1:26" ht="14.5" x14ac:dyDescent="0.35">
      <c r="A453">
        <v>2344</v>
      </c>
      <c r="B453" t="s">
        <v>594</v>
      </c>
      <c r="C453" t="s">
        <v>1385</v>
      </c>
      <c r="D453" t="s">
        <v>503</v>
      </c>
      <c r="E453" t="s">
        <v>276</v>
      </c>
      <c r="F453" t="s">
        <v>504</v>
      </c>
      <c r="G453" t="s">
        <v>40</v>
      </c>
      <c r="H453" s="6">
        <v>44409</v>
      </c>
      <c r="I453" s="2">
        <v>45657</v>
      </c>
      <c r="J453">
        <v>300.25</v>
      </c>
      <c r="K453" s="45">
        <f t="shared" ref="K453:K516" si="91">IFERROR(VLOOKUP(A453,promedio,29,FALSE),J453)</f>
        <v>625.26509803921567</v>
      </c>
      <c r="L453" s="3">
        <f t="shared" ref="L453:L516" si="92">IF(DATEDIF(H453,I453,"D")&gt;366,366,DATEDIF(H453,I453,"D")+1)</f>
        <v>366</v>
      </c>
      <c r="M453" s="3">
        <f t="shared" ref="M453:M516" si="93">IFERROR(VLOOKUP(A453,faltas,7,FALSE),0)</f>
        <v>0</v>
      </c>
      <c r="N453" s="3">
        <f t="shared" ref="N453:N516" si="94">IFERROR(VLOOKUP(A453,INCP,4,FALSE),0)</f>
        <v>0</v>
      </c>
      <c r="O453" s="3">
        <f t="shared" si="87"/>
        <v>366</v>
      </c>
      <c r="P453" s="51">
        <f t="shared" ref="P453:P516" si="95">IF(J453&gt;TOPE,TOPE,J453)*O453</f>
        <v>109891.5</v>
      </c>
      <c r="Q453" s="51">
        <f t="shared" ref="Q453:Q516" si="96">O453*facdias</f>
        <v>52159.190990996132</v>
      </c>
      <c r="R453" s="51">
        <f t="shared" ref="R453:R516" si="97">P453*facsueldo</f>
        <v>44265.779130623574</v>
      </c>
      <c r="S453" s="51">
        <f t="shared" si="88"/>
        <v>96424.970121619699</v>
      </c>
      <c r="T453" s="13">
        <f t="shared" ref="T453:T516" si="98">((90/366)*O453)</f>
        <v>90</v>
      </c>
      <c r="U453" s="58">
        <f t="shared" si="89"/>
        <v>27022.5</v>
      </c>
      <c r="V453" s="58">
        <f t="shared" si="90"/>
        <v>27022.5</v>
      </c>
      <c r="W453" s="13"/>
      <c r="X453" s="13"/>
      <c r="Y453" s="13"/>
      <c r="Z453" s="14">
        <f t="shared" ref="Z453:Z516" si="99">((130/366)*O453-T453)</f>
        <v>40</v>
      </c>
    </row>
    <row r="454" spans="1:26" ht="14.5" x14ac:dyDescent="0.35">
      <c r="A454">
        <v>2345</v>
      </c>
      <c r="B454" t="s">
        <v>595</v>
      </c>
      <c r="C454" t="s">
        <v>1385</v>
      </c>
      <c r="D454" t="s">
        <v>512</v>
      </c>
      <c r="E454" t="s">
        <v>276</v>
      </c>
      <c r="F454" t="s">
        <v>504</v>
      </c>
      <c r="G454" t="s">
        <v>40</v>
      </c>
      <c r="H454" s="6">
        <v>43832</v>
      </c>
      <c r="I454" s="2">
        <v>45657</v>
      </c>
      <c r="J454">
        <v>434.62</v>
      </c>
      <c r="K454" s="45">
        <f t="shared" si="91"/>
        <v>997.24869281045744</v>
      </c>
      <c r="L454" s="3">
        <f t="shared" si="92"/>
        <v>366</v>
      </c>
      <c r="M454" s="3">
        <f t="shared" si="93"/>
        <v>0</v>
      </c>
      <c r="N454" s="3">
        <f t="shared" si="94"/>
        <v>0</v>
      </c>
      <c r="O454" s="3">
        <f t="shared" ref="O454:O517" si="100">L454-M454-N454</f>
        <v>366</v>
      </c>
      <c r="P454" s="51">
        <f t="shared" si="95"/>
        <v>159070.92000000001</v>
      </c>
      <c r="Q454" s="51">
        <f t="shared" si="96"/>
        <v>52159.190990996132</v>
      </c>
      <c r="R454" s="51">
        <f t="shared" si="97"/>
        <v>64075.913158206888</v>
      </c>
      <c r="S454" s="51">
        <f t="shared" ref="S454:S517" si="101">Q454+R454</f>
        <v>116235.10414920302</v>
      </c>
      <c r="T454" s="13">
        <f t="shared" si="98"/>
        <v>90</v>
      </c>
      <c r="U454" s="58">
        <f t="shared" ref="U454:U517" si="102">T454*J454</f>
        <v>39115.800000000003</v>
      </c>
      <c r="V454" s="58">
        <f t="shared" ref="V454:V517" si="103">IF(S454&gt;U454,U454,S454)</f>
        <v>39115.800000000003</v>
      </c>
      <c r="W454" s="13"/>
      <c r="X454" s="13"/>
      <c r="Y454" s="13"/>
      <c r="Z454" s="14">
        <f t="shared" si="99"/>
        <v>40</v>
      </c>
    </row>
    <row r="455" spans="1:26" ht="14.5" x14ac:dyDescent="0.35">
      <c r="A455">
        <v>2346</v>
      </c>
      <c r="B455" t="s">
        <v>596</v>
      </c>
      <c r="C455" t="s">
        <v>1488</v>
      </c>
      <c r="D455" t="s">
        <v>573</v>
      </c>
      <c r="E455" t="s">
        <v>276</v>
      </c>
      <c r="F455" t="s">
        <v>307</v>
      </c>
      <c r="G455" t="s">
        <v>40</v>
      </c>
      <c r="H455" s="6">
        <v>43832</v>
      </c>
      <c r="I455" s="2">
        <v>45657</v>
      </c>
      <c r="J455">
        <v>345.08</v>
      </c>
      <c r="K455" s="45">
        <f t="shared" si="91"/>
        <v>345.08</v>
      </c>
      <c r="L455" s="3">
        <f t="shared" si="92"/>
        <v>366</v>
      </c>
      <c r="M455" s="3">
        <f t="shared" si="93"/>
        <v>1</v>
      </c>
      <c r="N455" s="3">
        <f t="shared" si="94"/>
        <v>0</v>
      </c>
      <c r="O455" s="3">
        <f t="shared" si="100"/>
        <v>365</v>
      </c>
      <c r="P455" s="51">
        <f t="shared" si="95"/>
        <v>125954.2</v>
      </c>
      <c r="Q455" s="51">
        <f t="shared" si="96"/>
        <v>52016.679540201061</v>
      </c>
      <c r="R455" s="51">
        <f t="shared" si="97"/>
        <v>50736.051448696096</v>
      </c>
      <c r="S455" s="51">
        <f t="shared" si="101"/>
        <v>102752.73098889715</v>
      </c>
      <c r="T455" s="13">
        <f t="shared" si="98"/>
        <v>89.754098360655732</v>
      </c>
      <c r="U455" s="58">
        <f t="shared" si="102"/>
        <v>30972.344262295079</v>
      </c>
      <c r="V455" s="58">
        <f t="shared" si="103"/>
        <v>30972.344262295079</v>
      </c>
      <c r="W455" s="13"/>
      <c r="X455" s="13"/>
      <c r="Y455" s="13"/>
      <c r="Z455" s="14">
        <f t="shared" si="99"/>
        <v>39.89071038251366</v>
      </c>
    </row>
    <row r="456" spans="1:26" ht="14.5" x14ac:dyDescent="0.35">
      <c r="A456">
        <v>2347</v>
      </c>
      <c r="B456" t="s">
        <v>597</v>
      </c>
      <c r="C456" t="s">
        <v>1385</v>
      </c>
      <c r="D456" t="s">
        <v>316</v>
      </c>
      <c r="E456" t="s">
        <v>276</v>
      </c>
      <c r="F456" t="s">
        <v>504</v>
      </c>
      <c r="G456" t="s">
        <v>40</v>
      </c>
      <c r="H456" s="6">
        <v>43832</v>
      </c>
      <c r="I456" s="2">
        <v>45657</v>
      </c>
      <c r="J456">
        <v>362.6</v>
      </c>
      <c r="K456" s="45">
        <f t="shared" si="91"/>
        <v>680.01843137254912</v>
      </c>
      <c r="L456" s="3">
        <f t="shared" si="92"/>
        <v>366</v>
      </c>
      <c r="M456" s="3">
        <f t="shared" si="93"/>
        <v>3</v>
      </c>
      <c r="N456" s="3">
        <f t="shared" si="94"/>
        <v>0</v>
      </c>
      <c r="O456" s="3">
        <f t="shared" si="100"/>
        <v>363</v>
      </c>
      <c r="P456" s="51">
        <f t="shared" si="95"/>
        <v>131623.80000000002</v>
      </c>
      <c r="Q456" s="51">
        <f t="shared" si="96"/>
        <v>51731.656638610919</v>
      </c>
      <c r="R456" s="51">
        <f t="shared" si="97"/>
        <v>53019.842837101794</v>
      </c>
      <c r="S456" s="51">
        <f t="shared" si="101"/>
        <v>104751.49947571271</v>
      </c>
      <c r="T456" s="13">
        <f t="shared" si="98"/>
        <v>89.26229508196721</v>
      </c>
      <c r="U456" s="58">
        <f t="shared" si="102"/>
        <v>32366.508196721312</v>
      </c>
      <c r="V456" s="58">
        <f t="shared" si="103"/>
        <v>32366.508196721312</v>
      </c>
      <c r="W456" s="13"/>
      <c r="X456" s="13"/>
      <c r="Y456" s="13"/>
      <c r="Z456" s="14">
        <f t="shared" si="99"/>
        <v>39.672131147540995</v>
      </c>
    </row>
    <row r="457" spans="1:26" ht="14.5" x14ac:dyDescent="0.35">
      <c r="A457">
        <v>2349</v>
      </c>
      <c r="B457" t="s">
        <v>598</v>
      </c>
      <c r="C457" t="s">
        <v>1488</v>
      </c>
      <c r="D457" t="s">
        <v>542</v>
      </c>
      <c r="E457" t="s">
        <v>276</v>
      </c>
      <c r="F457" t="s">
        <v>504</v>
      </c>
      <c r="G457" t="s">
        <v>40</v>
      </c>
      <c r="H457" s="6">
        <v>43832</v>
      </c>
      <c r="I457" s="2">
        <v>45657</v>
      </c>
      <c r="J457">
        <v>345.08</v>
      </c>
      <c r="K457" s="45">
        <f t="shared" si="91"/>
        <v>345.08</v>
      </c>
      <c r="L457" s="3">
        <f t="shared" si="92"/>
        <v>366</v>
      </c>
      <c r="M457" s="3">
        <f t="shared" si="93"/>
        <v>11</v>
      </c>
      <c r="N457" s="3">
        <f t="shared" si="94"/>
        <v>0</v>
      </c>
      <c r="O457" s="3">
        <f t="shared" si="100"/>
        <v>355</v>
      </c>
      <c r="P457" s="51">
        <f t="shared" si="95"/>
        <v>122503.4</v>
      </c>
      <c r="Q457" s="51">
        <f t="shared" si="96"/>
        <v>50591.565032250342</v>
      </c>
      <c r="R457" s="51">
        <f t="shared" si="97"/>
        <v>49346.022641882504</v>
      </c>
      <c r="S457" s="51">
        <f t="shared" si="101"/>
        <v>99937.587674132839</v>
      </c>
      <c r="T457" s="13">
        <f t="shared" si="98"/>
        <v>87.295081967213108</v>
      </c>
      <c r="U457" s="58">
        <f t="shared" si="102"/>
        <v>30123.786885245896</v>
      </c>
      <c r="V457" s="58">
        <f t="shared" si="103"/>
        <v>30123.786885245896</v>
      </c>
      <c r="W457" s="13"/>
      <c r="X457" s="13"/>
      <c r="Y457" s="13"/>
      <c r="Z457" s="14">
        <f t="shared" si="99"/>
        <v>38.797814207650276</v>
      </c>
    </row>
    <row r="458" spans="1:26" ht="14.5" x14ac:dyDescent="0.35">
      <c r="A458">
        <v>2350</v>
      </c>
      <c r="B458" t="s">
        <v>599</v>
      </c>
      <c r="C458" t="s">
        <v>1385</v>
      </c>
      <c r="D458" t="s">
        <v>316</v>
      </c>
      <c r="E458" t="s">
        <v>276</v>
      </c>
      <c r="F458" t="s">
        <v>504</v>
      </c>
      <c r="G458" t="s">
        <v>40</v>
      </c>
      <c r="H458" s="6">
        <v>44228</v>
      </c>
      <c r="I458" s="2">
        <v>45657</v>
      </c>
      <c r="J458">
        <v>362.6</v>
      </c>
      <c r="K458" s="45">
        <f t="shared" si="91"/>
        <v>941.60921568627441</v>
      </c>
      <c r="L458" s="3">
        <f t="shared" si="92"/>
        <v>366</v>
      </c>
      <c r="M458" s="3">
        <f t="shared" si="93"/>
        <v>12</v>
      </c>
      <c r="N458" s="3">
        <f t="shared" si="94"/>
        <v>0</v>
      </c>
      <c r="O458" s="3">
        <f t="shared" si="100"/>
        <v>354</v>
      </c>
      <c r="P458" s="51">
        <f t="shared" si="95"/>
        <v>128360.40000000001</v>
      </c>
      <c r="Q458" s="51">
        <f t="shared" si="96"/>
        <v>50449.053581455271</v>
      </c>
      <c r="R458" s="51">
        <f t="shared" si="97"/>
        <v>51705.301279157116</v>
      </c>
      <c r="S458" s="51">
        <f t="shared" si="101"/>
        <v>102154.35486061239</v>
      </c>
      <c r="T458" s="13">
        <f t="shared" si="98"/>
        <v>87.049180327868854</v>
      </c>
      <c r="U458" s="58">
        <f t="shared" si="102"/>
        <v>31564.032786885247</v>
      </c>
      <c r="V458" s="58">
        <f t="shared" si="103"/>
        <v>31564.032786885247</v>
      </c>
      <c r="W458" s="13"/>
      <c r="X458" s="13"/>
      <c r="Y458" s="13"/>
      <c r="Z458" s="14">
        <f t="shared" si="99"/>
        <v>38.688524590163937</v>
      </c>
    </row>
    <row r="459" spans="1:26" ht="14.5" x14ac:dyDescent="0.35">
      <c r="A459">
        <v>2351</v>
      </c>
      <c r="B459" t="s">
        <v>600</v>
      </c>
      <c r="C459" t="s">
        <v>1385</v>
      </c>
      <c r="D459" t="s">
        <v>503</v>
      </c>
      <c r="E459" t="s">
        <v>276</v>
      </c>
      <c r="F459" t="s">
        <v>504</v>
      </c>
      <c r="G459" t="s">
        <v>40</v>
      </c>
      <c r="H459" s="6">
        <v>43832</v>
      </c>
      <c r="I459" s="2">
        <v>45657</v>
      </c>
      <c r="J459">
        <v>300.25</v>
      </c>
      <c r="K459" s="45">
        <f t="shared" si="91"/>
        <v>595.58699346405228</v>
      </c>
      <c r="L459" s="3">
        <f t="shared" si="92"/>
        <v>366</v>
      </c>
      <c r="M459" s="3">
        <f t="shared" si="93"/>
        <v>3</v>
      </c>
      <c r="N459" s="3">
        <f t="shared" si="94"/>
        <v>0</v>
      </c>
      <c r="O459" s="3">
        <f t="shared" si="100"/>
        <v>363</v>
      </c>
      <c r="P459" s="51">
        <f t="shared" si="95"/>
        <v>108990.75</v>
      </c>
      <c r="Q459" s="51">
        <f t="shared" si="96"/>
        <v>51731.656638610919</v>
      </c>
      <c r="R459" s="51">
        <f t="shared" si="97"/>
        <v>43902.944875454523</v>
      </c>
      <c r="S459" s="51">
        <f t="shared" si="101"/>
        <v>95634.601514065434</v>
      </c>
      <c r="T459" s="13">
        <f t="shared" si="98"/>
        <v>89.26229508196721</v>
      </c>
      <c r="U459" s="58">
        <f t="shared" si="102"/>
        <v>26801.004098360656</v>
      </c>
      <c r="V459" s="58">
        <f t="shared" si="103"/>
        <v>26801.004098360656</v>
      </c>
      <c r="W459" s="13"/>
      <c r="X459" s="13"/>
      <c r="Y459" s="13"/>
      <c r="Z459" s="14">
        <f t="shared" si="99"/>
        <v>39.672131147540995</v>
      </c>
    </row>
    <row r="460" spans="1:26" ht="14.5" x14ac:dyDescent="0.35">
      <c r="A460">
        <v>2352</v>
      </c>
      <c r="B460" t="s">
        <v>601</v>
      </c>
      <c r="C460" t="s">
        <v>1385</v>
      </c>
      <c r="D460" t="s">
        <v>282</v>
      </c>
      <c r="E460" t="s">
        <v>276</v>
      </c>
      <c r="F460" t="s">
        <v>504</v>
      </c>
      <c r="G460" t="s">
        <v>40</v>
      </c>
      <c r="H460" s="6">
        <v>43832</v>
      </c>
      <c r="I460" s="2">
        <v>45657</v>
      </c>
      <c r="J460">
        <v>328.2</v>
      </c>
      <c r="K460" s="45">
        <f t="shared" si="91"/>
        <v>972.85</v>
      </c>
      <c r="L460" s="3">
        <f t="shared" si="92"/>
        <v>366</v>
      </c>
      <c r="M460" s="3">
        <f t="shared" si="93"/>
        <v>0</v>
      </c>
      <c r="N460" s="3">
        <f t="shared" si="94"/>
        <v>0</v>
      </c>
      <c r="O460" s="3">
        <f t="shared" si="100"/>
        <v>366</v>
      </c>
      <c r="P460" s="51">
        <f t="shared" si="95"/>
        <v>120121.2</v>
      </c>
      <c r="Q460" s="51">
        <f t="shared" si="96"/>
        <v>52159.190990996132</v>
      </c>
      <c r="R460" s="51">
        <f t="shared" si="97"/>
        <v>48386.440335289444</v>
      </c>
      <c r="S460" s="51">
        <f t="shared" si="101"/>
        <v>100545.63132628557</v>
      </c>
      <c r="T460" s="13">
        <f t="shared" si="98"/>
        <v>90</v>
      </c>
      <c r="U460" s="58">
        <f t="shared" si="102"/>
        <v>29538</v>
      </c>
      <c r="V460" s="58">
        <f t="shared" si="103"/>
        <v>29538</v>
      </c>
      <c r="W460" s="13"/>
      <c r="X460" s="13"/>
      <c r="Y460" s="13"/>
      <c r="Z460" s="14">
        <f t="shared" si="99"/>
        <v>40</v>
      </c>
    </row>
    <row r="461" spans="1:26" ht="14.5" x14ac:dyDescent="0.35">
      <c r="A461">
        <v>2353</v>
      </c>
      <c r="B461" t="s">
        <v>602</v>
      </c>
      <c r="C461" t="s">
        <v>1385</v>
      </c>
      <c r="D461" t="s">
        <v>512</v>
      </c>
      <c r="E461" t="s">
        <v>276</v>
      </c>
      <c r="F461" t="s">
        <v>504</v>
      </c>
      <c r="G461" t="s">
        <v>40</v>
      </c>
      <c r="H461" s="6">
        <v>43832</v>
      </c>
      <c r="I461" s="2">
        <v>45657</v>
      </c>
      <c r="J461">
        <v>434.62</v>
      </c>
      <c r="K461" s="45">
        <f t="shared" si="91"/>
        <v>752.00777777777773</v>
      </c>
      <c r="L461" s="3">
        <f t="shared" si="92"/>
        <v>366</v>
      </c>
      <c r="M461" s="3">
        <f t="shared" si="93"/>
        <v>9</v>
      </c>
      <c r="N461" s="3">
        <f t="shared" si="94"/>
        <v>0</v>
      </c>
      <c r="O461" s="3">
        <f t="shared" si="100"/>
        <v>357</v>
      </c>
      <c r="P461" s="51">
        <f t="shared" si="95"/>
        <v>155159.34</v>
      </c>
      <c r="Q461" s="51">
        <f t="shared" si="96"/>
        <v>50876.587933840492</v>
      </c>
      <c r="R461" s="51">
        <f t="shared" si="97"/>
        <v>62500.275949398514</v>
      </c>
      <c r="S461" s="51">
        <f t="shared" si="101"/>
        <v>113376.86388323901</v>
      </c>
      <c r="T461" s="13">
        <f t="shared" si="98"/>
        <v>87.786885245901644</v>
      </c>
      <c r="U461" s="58">
        <f t="shared" si="102"/>
        <v>38153.936065573776</v>
      </c>
      <c r="V461" s="58">
        <f t="shared" si="103"/>
        <v>38153.936065573776</v>
      </c>
      <c r="W461" s="13"/>
      <c r="X461" s="13"/>
      <c r="Y461" s="13"/>
      <c r="Z461" s="14">
        <f t="shared" si="99"/>
        <v>39.016393442622942</v>
      </c>
    </row>
    <row r="462" spans="1:26" ht="14.5" x14ac:dyDescent="0.35">
      <c r="A462">
        <v>2354</v>
      </c>
      <c r="B462" t="s">
        <v>603</v>
      </c>
      <c r="C462" t="s">
        <v>1385</v>
      </c>
      <c r="D462" t="s">
        <v>286</v>
      </c>
      <c r="E462" t="s">
        <v>276</v>
      </c>
      <c r="F462" t="s">
        <v>1509</v>
      </c>
      <c r="G462" t="s">
        <v>1529</v>
      </c>
      <c r="H462" s="6">
        <v>43832</v>
      </c>
      <c r="I462" s="2">
        <v>45657</v>
      </c>
      <c r="J462">
        <v>455.8</v>
      </c>
      <c r="K462" s="45">
        <f t="shared" si="91"/>
        <v>990.89895424836573</v>
      </c>
      <c r="L462" s="3">
        <f t="shared" si="92"/>
        <v>366</v>
      </c>
      <c r="M462" s="3">
        <f t="shared" si="93"/>
        <v>1</v>
      </c>
      <c r="N462" s="3">
        <f t="shared" si="94"/>
        <v>0</v>
      </c>
      <c r="O462" s="3">
        <f t="shared" si="100"/>
        <v>365</v>
      </c>
      <c r="P462" s="51">
        <f t="shared" si="95"/>
        <v>166367</v>
      </c>
      <c r="Q462" s="51">
        <f t="shared" si="96"/>
        <v>52016.679540201061</v>
      </c>
      <c r="R462" s="51">
        <f t="shared" si="97"/>
        <v>67014.872639143621</v>
      </c>
      <c r="S462" s="51">
        <f t="shared" si="101"/>
        <v>119031.55217934468</v>
      </c>
      <c r="T462" s="13">
        <f t="shared" si="98"/>
        <v>89.754098360655732</v>
      </c>
      <c r="U462" s="58">
        <f t="shared" si="102"/>
        <v>40909.918032786882</v>
      </c>
      <c r="V462" s="58">
        <f t="shared" si="103"/>
        <v>40909.918032786882</v>
      </c>
      <c r="W462" s="13"/>
      <c r="X462" s="13"/>
      <c r="Y462" s="13"/>
      <c r="Z462" s="14">
        <f t="shared" si="99"/>
        <v>39.89071038251366</v>
      </c>
    </row>
    <row r="463" spans="1:26" ht="14.5" x14ac:dyDescent="0.35">
      <c r="A463">
        <v>2355</v>
      </c>
      <c r="B463" t="s">
        <v>604</v>
      </c>
      <c r="C463" t="s">
        <v>1385</v>
      </c>
      <c r="D463" t="s">
        <v>275</v>
      </c>
      <c r="E463" t="s">
        <v>276</v>
      </c>
      <c r="F463" t="s">
        <v>504</v>
      </c>
      <c r="G463" t="s">
        <v>40</v>
      </c>
      <c r="H463" s="6">
        <v>43832</v>
      </c>
      <c r="I463" s="2">
        <v>45657</v>
      </c>
      <c r="J463">
        <v>300.25</v>
      </c>
      <c r="K463" s="45">
        <f t="shared" si="91"/>
        <v>775.48026143790855</v>
      </c>
      <c r="L463" s="3">
        <f t="shared" si="92"/>
        <v>366</v>
      </c>
      <c r="M463" s="3">
        <f t="shared" si="93"/>
        <v>3</v>
      </c>
      <c r="N463" s="3">
        <f t="shared" si="94"/>
        <v>0</v>
      </c>
      <c r="O463" s="3">
        <f t="shared" si="100"/>
        <v>363</v>
      </c>
      <c r="P463" s="51">
        <f t="shared" si="95"/>
        <v>108990.75</v>
      </c>
      <c r="Q463" s="51">
        <f t="shared" si="96"/>
        <v>51731.656638610919</v>
      </c>
      <c r="R463" s="51">
        <f t="shared" si="97"/>
        <v>43902.944875454523</v>
      </c>
      <c r="S463" s="51">
        <f t="shared" si="101"/>
        <v>95634.601514065434</v>
      </c>
      <c r="T463" s="13">
        <f t="shared" si="98"/>
        <v>89.26229508196721</v>
      </c>
      <c r="U463" s="58">
        <f t="shared" si="102"/>
        <v>26801.004098360656</v>
      </c>
      <c r="V463" s="58">
        <f t="shared" si="103"/>
        <v>26801.004098360656</v>
      </c>
      <c r="W463" s="13"/>
      <c r="X463" s="13"/>
      <c r="Y463" s="13"/>
      <c r="Z463" s="14">
        <f t="shared" si="99"/>
        <v>39.672131147540995</v>
      </c>
    </row>
    <row r="464" spans="1:26" ht="14.5" x14ac:dyDescent="0.35">
      <c r="A464">
        <v>2356</v>
      </c>
      <c r="B464" t="s">
        <v>605</v>
      </c>
      <c r="C464" t="s">
        <v>1385</v>
      </c>
      <c r="D464" t="s">
        <v>275</v>
      </c>
      <c r="E464" t="s">
        <v>276</v>
      </c>
      <c r="F464" t="s">
        <v>504</v>
      </c>
      <c r="G464" t="s">
        <v>40</v>
      </c>
      <c r="H464" s="6">
        <v>43832</v>
      </c>
      <c r="I464" s="2">
        <v>45657</v>
      </c>
      <c r="J464">
        <v>300.25</v>
      </c>
      <c r="K464" s="45">
        <f t="shared" si="91"/>
        <v>726.52209150326803</v>
      </c>
      <c r="L464" s="3">
        <f t="shared" si="92"/>
        <v>366</v>
      </c>
      <c r="M464" s="3">
        <f t="shared" si="93"/>
        <v>16</v>
      </c>
      <c r="N464" s="3">
        <f t="shared" si="94"/>
        <v>0</v>
      </c>
      <c r="O464" s="3">
        <f t="shared" si="100"/>
        <v>350</v>
      </c>
      <c r="P464" s="51">
        <f t="shared" si="95"/>
        <v>105087.5</v>
      </c>
      <c r="Q464" s="51">
        <f t="shared" si="96"/>
        <v>49879.007778274987</v>
      </c>
      <c r="R464" s="51">
        <f t="shared" si="97"/>
        <v>42330.663103055325</v>
      </c>
      <c r="S464" s="51">
        <f t="shared" si="101"/>
        <v>92209.670881330312</v>
      </c>
      <c r="T464" s="13">
        <f t="shared" si="98"/>
        <v>86.065573770491795</v>
      </c>
      <c r="U464" s="58">
        <f t="shared" si="102"/>
        <v>25841.188524590161</v>
      </c>
      <c r="V464" s="58">
        <f t="shared" si="103"/>
        <v>25841.188524590161</v>
      </c>
      <c r="W464" s="13"/>
      <c r="X464" s="13"/>
      <c r="Y464" s="13"/>
      <c r="Z464" s="14">
        <f t="shared" si="99"/>
        <v>38.251366120218592</v>
      </c>
    </row>
    <row r="465" spans="1:26" ht="14.5" x14ac:dyDescent="0.35">
      <c r="A465">
        <v>2358</v>
      </c>
      <c r="B465" t="s">
        <v>606</v>
      </c>
      <c r="C465" t="s">
        <v>1385</v>
      </c>
      <c r="D465" t="s">
        <v>316</v>
      </c>
      <c r="E465" t="s">
        <v>276</v>
      </c>
      <c r="F465" t="s">
        <v>504</v>
      </c>
      <c r="G465" t="s">
        <v>40</v>
      </c>
      <c r="H465" s="6">
        <v>43832</v>
      </c>
      <c r="I465" s="2">
        <v>45657</v>
      </c>
      <c r="J465">
        <v>362.6</v>
      </c>
      <c r="K465" s="45">
        <f t="shared" si="91"/>
        <v>978.8557516339871</v>
      </c>
      <c r="L465" s="3">
        <f t="shared" si="92"/>
        <v>366</v>
      </c>
      <c r="M465" s="3">
        <f t="shared" si="93"/>
        <v>3</v>
      </c>
      <c r="N465" s="3">
        <f t="shared" si="94"/>
        <v>0</v>
      </c>
      <c r="O465" s="3">
        <f t="shared" si="100"/>
        <v>363</v>
      </c>
      <c r="P465" s="51">
        <f t="shared" si="95"/>
        <v>131623.80000000002</v>
      </c>
      <c r="Q465" s="51">
        <f t="shared" si="96"/>
        <v>51731.656638610919</v>
      </c>
      <c r="R465" s="51">
        <f t="shared" si="97"/>
        <v>53019.842837101794</v>
      </c>
      <c r="S465" s="51">
        <f t="shared" si="101"/>
        <v>104751.49947571271</v>
      </c>
      <c r="T465" s="13">
        <f t="shared" si="98"/>
        <v>89.26229508196721</v>
      </c>
      <c r="U465" s="58">
        <f t="shared" si="102"/>
        <v>32366.508196721312</v>
      </c>
      <c r="V465" s="58">
        <f t="shared" si="103"/>
        <v>32366.508196721312</v>
      </c>
      <c r="W465" s="13"/>
      <c r="X465" s="13"/>
      <c r="Y465" s="13"/>
      <c r="Z465" s="14">
        <f t="shared" si="99"/>
        <v>39.672131147540995</v>
      </c>
    </row>
    <row r="466" spans="1:26" s="4" customFormat="1" ht="14.5" x14ac:dyDescent="0.35">
      <c r="A466">
        <v>2359</v>
      </c>
      <c r="B466" t="s">
        <v>607</v>
      </c>
      <c r="C466" t="s">
        <v>1385</v>
      </c>
      <c r="D466" t="s">
        <v>282</v>
      </c>
      <c r="E466" t="s">
        <v>276</v>
      </c>
      <c r="F466" t="s">
        <v>504</v>
      </c>
      <c r="G466" t="s">
        <v>40</v>
      </c>
      <c r="H466" s="6">
        <v>43832</v>
      </c>
      <c r="I466" s="2">
        <v>45657</v>
      </c>
      <c r="J466">
        <v>328.2</v>
      </c>
      <c r="K466" s="45">
        <f t="shared" si="91"/>
        <v>828.16202614379085</v>
      </c>
      <c r="L466" s="3">
        <f t="shared" si="92"/>
        <v>366</v>
      </c>
      <c r="M466" s="3">
        <f t="shared" si="93"/>
        <v>4</v>
      </c>
      <c r="N466" s="3">
        <f t="shared" si="94"/>
        <v>21</v>
      </c>
      <c r="O466" s="3">
        <f t="shared" si="100"/>
        <v>341</v>
      </c>
      <c r="P466" s="51">
        <f t="shared" si="95"/>
        <v>111916.2</v>
      </c>
      <c r="Q466" s="51">
        <f t="shared" si="96"/>
        <v>48596.404721119347</v>
      </c>
      <c r="R466" s="51">
        <f t="shared" si="97"/>
        <v>45081.355612933607</v>
      </c>
      <c r="S466" s="51">
        <f t="shared" si="101"/>
        <v>93677.76033405296</v>
      </c>
      <c r="T466" s="13">
        <f t="shared" si="98"/>
        <v>83.852459016393439</v>
      </c>
      <c r="U466" s="58">
        <f t="shared" si="102"/>
        <v>27520.377049180326</v>
      </c>
      <c r="V466" s="58">
        <f t="shared" si="103"/>
        <v>27520.377049180326</v>
      </c>
      <c r="W466" s="13"/>
      <c r="X466" s="13"/>
      <c r="Y466" s="13"/>
      <c r="Z466" s="14">
        <f t="shared" si="99"/>
        <v>37.267759562841533</v>
      </c>
    </row>
    <row r="467" spans="1:26" ht="14.5" x14ac:dyDescent="0.35">
      <c r="A467">
        <v>2360</v>
      </c>
      <c r="B467" t="s">
        <v>608</v>
      </c>
      <c r="C467" t="s">
        <v>1385</v>
      </c>
      <c r="D467" t="s">
        <v>316</v>
      </c>
      <c r="E467" t="s">
        <v>276</v>
      </c>
      <c r="F467" t="s">
        <v>504</v>
      </c>
      <c r="G467" t="s">
        <v>40</v>
      </c>
      <c r="H467" s="6">
        <v>43832</v>
      </c>
      <c r="I467" s="2">
        <v>45657</v>
      </c>
      <c r="J467">
        <v>362.6</v>
      </c>
      <c r="K467" s="45">
        <f t="shared" si="91"/>
        <v>890.7266666666668</v>
      </c>
      <c r="L467" s="3">
        <f t="shared" si="92"/>
        <v>366</v>
      </c>
      <c r="M467" s="3">
        <f t="shared" si="93"/>
        <v>9</v>
      </c>
      <c r="N467" s="3">
        <f t="shared" si="94"/>
        <v>0</v>
      </c>
      <c r="O467" s="3">
        <f t="shared" si="100"/>
        <v>357</v>
      </c>
      <c r="P467" s="51">
        <f t="shared" si="95"/>
        <v>129448.20000000001</v>
      </c>
      <c r="Q467" s="51">
        <f t="shared" si="96"/>
        <v>50876.587933840492</v>
      </c>
      <c r="R467" s="51">
        <f t="shared" si="97"/>
        <v>52143.481798472007</v>
      </c>
      <c r="S467" s="51">
        <f t="shared" si="101"/>
        <v>103020.06973231249</v>
      </c>
      <c r="T467" s="13">
        <f t="shared" si="98"/>
        <v>87.786885245901644</v>
      </c>
      <c r="U467" s="58">
        <f t="shared" si="102"/>
        <v>31831.524590163939</v>
      </c>
      <c r="V467" s="58">
        <f t="shared" si="103"/>
        <v>31831.524590163939</v>
      </c>
      <c r="W467" s="13"/>
      <c r="X467" s="13"/>
      <c r="Y467" s="13"/>
      <c r="Z467" s="14">
        <f t="shared" si="99"/>
        <v>39.016393442622942</v>
      </c>
    </row>
    <row r="468" spans="1:26" ht="14.5" x14ac:dyDescent="0.35">
      <c r="A468">
        <v>2361</v>
      </c>
      <c r="B468" t="s">
        <v>609</v>
      </c>
      <c r="C468" t="s">
        <v>1385</v>
      </c>
      <c r="D468" t="s">
        <v>316</v>
      </c>
      <c r="E468" t="s">
        <v>276</v>
      </c>
      <c r="F468" t="s">
        <v>504</v>
      </c>
      <c r="G468" t="s">
        <v>40</v>
      </c>
      <c r="H468" s="6">
        <v>43832</v>
      </c>
      <c r="I468" s="2">
        <v>45657</v>
      </c>
      <c r="J468">
        <v>362.6</v>
      </c>
      <c r="K468" s="45">
        <f t="shared" si="91"/>
        <v>845.70450980392184</v>
      </c>
      <c r="L468" s="3">
        <f t="shared" si="92"/>
        <v>366</v>
      </c>
      <c r="M468" s="3">
        <f t="shared" si="93"/>
        <v>3</v>
      </c>
      <c r="N468" s="3">
        <f t="shared" si="94"/>
        <v>6</v>
      </c>
      <c r="O468" s="3">
        <f t="shared" si="100"/>
        <v>357</v>
      </c>
      <c r="P468" s="51">
        <f t="shared" si="95"/>
        <v>129448.20000000001</v>
      </c>
      <c r="Q468" s="51">
        <f t="shared" si="96"/>
        <v>50876.587933840492</v>
      </c>
      <c r="R468" s="51">
        <f t="shared" si="97"/>
        <v>52143.481798472007</v>
      </c>
      <c r="S468" s="51">
        <f t="shared" si="101"/>
        <v>103020.06973231249</v>
      </c>
      <c r="T468" s="13">
        <f t="shared" si="98"/>
        <v>87.786885245901644</v>
      </c>
      <c r="U468" s="58">
        <f t="shared" si="102"/>
        <v>31831.524590163939</v>
      </c>
      <c r="V468" s="58">
        <f t="shared" si="103"/>
        <v>31831.524590163939</v>
      </c>
      <c r="W468" s="13"/>
      <c r="X468" s="13"/>
      <c r="Y468" s="13"/>
      <c r="Z468" s="14">
        <f t="shared" si="99"/>
        <v>39.016393442622942</v>
      </c>
    </row>
    <row r="469" spans="1:26" ht="14.5" x14ac:dyDescent="0.35">
      <c r="A469">
        <v>2362</v>
      </c>
      <c r="B469" t="s">
        <v>610</v>
      </c>
      <c r="C469" t="s">
        <v>1385</v>
      </c>
      <c r="D469" t="s">
        <v>503</v>
      </c>
      <c r="E469" t="s">
        <v>276</v>
      </c>
      <c r="F469" t="s">
        <v>504</v>
      </c>
      <c r="G469" t="s">
        <v>40</v>
      </c>
      <c r="H469" s="6">
        <v>43832</v>
      </c>
      <c r="I469" s="2">
        <v>45657</v>
      </c>
      <c r="J469">
        <v>300.25</v>
      </c>
      <c r="K469" s="45">
        <f t="shared" si="91"/>
        <v>579.15261437908498</v>
      </c>
      <c r="L469" s="3">
        <f t="shared" si="92"/>
        <v>366</v>
      </c>
      <c r="M469" s="3">
        <f t="shared" si="93"/>
        <v>6</v>
      </c>
      <c r="N469" s="3">
        <f t="shared" si="94"/>
        <v>0</v>
      </c>
      <c r="O469" s="3">
        <f t="shared" si="100"/>
        <v>360</v>
      </c>
      <c r="P469" s="51">
        <f t="shared" si="95"/>
        <v>108090</v>
      </c>
      <c r="Q469" s="51">
        <f t="shared" si="96"/>
        <v>51304.122286225705</v>
      </c>
      <c r="R469" s="51">
        <f t="shared" si="97"/>
        <v>43540.110620285479</v>
      </c>
      <c r="S469" s="51">
        <f t="shared" si="101"/>
        <v>94844.232906511184</v>
      </c>
      <c r="T469" s="13">
        <f t="shared" si="98"/>
        <v>88.52459016393442</v>
      </c>
      <c r="U469" s="58">
        <f t="shared" si="102"/>
        <v>26579.508196721308</v>
      </c>
      <c r="V469" s="58">
        <f t="shared" si="103"/>
        <v>26579.508196721308</v>
      </c>
      <c r="W469" s="13"/>
      <c r="X469" s="13"/>
      <c r="Y469" s="13"/>
      <c r="Z469" s="14">
        <f t="shared" si="99"/>
        <v>39.344262295081975</v>
      </c>
    </row>
    <row r="470" spans="1:26" ht="14.5" x14ac:dyDescent="0.35">
      <c r="A470">
        <v>2363</v>
      </c>
      <c r="B470" t="s">
        <v>611</v>
      </c>
      <c r="C470" t="s">
        <v>1385</v>
      </c>
      <c r="D470" t="s">
        <v>512</v>
      </c>
      <c r="E470" t="s">
        <v>276</v>
      </c>
      <c r="F470" t="s">
        <v>504</v>
      </c>
      <c r="G470" t="s">
        <v>40</v>
      </c>
      <c r="H470" s="6">
        <v>43832</v>
      </c>
      <c r="I470" s="2">
        <v>45657</v>
      </c>
      <c r="J470">
        <v>434.62</v>
      </c>
      <c r="K470" s="45">
        <f t="shared" si="91"/>
        <v>941.27522875816987</v>
      </c>
      <c r="L470" s="3">
        <f t="shared" si="92"/>
        <v>366</v>
      </c>
      <c r="M470" s="3">
        <f t="shared" si="93"/>
        <v>1</v>
      </c>
      <c r="N470" s="3">
        <f t="shared" si="94"/>
        <v>0</v>
      </c>
      <c r="O470" s="3">
        <f t="shared" si="100"/>
        <v>365</v>
      </c>
      <c r="P470" s="51">
        <f t="shared" si="95"/>
        <v>158636.29999999999</v>
      </c>
      <c r="Q470" s="51">
        <f t="shared" si="96"/>
        <v>52016.679540201061</v>
      </c>
      <c r="R470" s="51">
        <f t="shared" si="97"/>
        <v>63900.842357228168</v>
      </c>
      <c r="S470" s="51">
        <f t="shared" si="101"/>
        <v>115917.52189742922</v>
      </c>
      <c r="T470" s="13">
        <f t="shared" si="98"/>
        <v>89.754098360655732</v>
      </c>
      <c r="U470" s="58">
        <f t="shared" si="102"/>
        <v>39008.926229508194</v>
      </c>
      <c r="V470" s="58">
        <f t="shared" si="103"/>
        <v>39008.926229508194</v>
      </c>
      <c r="W470" s="13"/>
      <c r="X470" s="13"/>
      <c r="Y470" s="13"/>
      <c r="Z470" s="14">
        <f t="shared" si="99"/>
        <v>39.89071038251366</v>
      </c>
    </row>
    <row r="471" spans="1:26" ht="14.5" x14ac:dyDescent="0.35">
      <c r="A471">
        <v>2364</v>
      </c>
      <c r="B471" t="s">
        <v>612</v>
      </c>
      <c r="C471" t="s">
        <v>1385</v>
      </c>
      <c r="D471" t="s">
        <v>512</v>
      </c>
      <c r="E471" t="s">
        <v>276</v>
      </c>
      <c r="F471" t="s">
        <v>504</v>
      </c>
      <c r="G471" t="s">
        <v>40</v>
      </c>
      <c r="H471" s="6">
        <v>44198</v>
      </c>
      <c r="I471" s="2">
        <v>45657</v>
      </c>
      <c r="J471">
        <v>434.62</v>
      </c>
      <c r="K471" s="45">
        <f t="shared" si="91"/>
        <v>959.25163398692825</v>
      </c>
      <c r="L471" s="3">
        <f t="shared" si="92"/>
        <v>366</v>
      </c>
      <c r="M471" s="3">
        <f t="shared" si="93"/>
        <v>0</v>
      </c>
      <c r="N471" s="3">
        <f t="shared" si="94"/>
        <v>0</v>
      </c>
      <c r="O471" s="3">
        <f t="shared" si="100"/>
        <v>366</v>
      </c>
      <c r="P471" s="51">
        <f t="shared" si="95"/>
        <v>159070.92000000001</v>
      </c>
      <c r="Q471" s="51">
        <f t="shared" si="96"/>
        <v>52159.190990996132</v>
      </c>
      <c r="R471" s="51">
        <f t="shared" si="97"/>
        <v>64075.913158206888</v>
      </c>
      <c r="S471" s="51">
        <f t="shared" si="101"/>
        <v>116235.10414920302</v>
      </c>
      <c r="T471" s="13">
        <f t="shared" si="98"/>
        <v>90</v>
      </c>
      <c r="U471" s="58">
        <f t="shared" si="102"/>
        <v>39115.800000000003</v>
      </c>
      <c r="V471" s="58">
        <f t="shared" si="103"/>
        <v>39115.800000000003</v>
      </c>
      <c r="W471" s="13"/>
      <c r="X471" s="13"/>
      <c r="Y471" s="13"/>
      <c r="Z471" s="14">
        <f t="shared" si="99"/>
        <v>40</v>
      </c>
    </row>
    <row r="472" spans="1:26" ht="14.5" x14ac:dyDescent="0.35">
      <c r="A472">
        <v>2365</v>
      </c>
      <c r="B472" t="s">
        <v>613</v>
      </c>
      <c r="C472" t="s">
        <v>1385</v>
      </c>
      <c r="D472" t="s">
        <v>282</v>
      </c>
      <c r="E472" t="s">
        <v>276</v>
      </c>
      <c r="F472" t="s">
        <v>504</v>
      </c>
      <c r="G472" t="s">
        <v>40</v>
      </c>
      <c r="H472" s="6">
        <v>43832</v>
      </c>
      <c r="I472" s="2">
        <v>45657</v>
      </c>
      <c r="J472">
        <v>328.2</v>
      </c>
      <c r="K472" s="45">
        <f t="shared" si="91"/>
        <v>859.4122875816995</v>
      </c>
      <c r="L472" s="3">
        <f t="shared" si="92"/>
        <v>366</v>
      </c>
      <c r="M472" s="3">
        <f t="shared" si="93"/>
        <v>7</v>
      </c>
      <c r="N472" s="3">
        <f t="shared" si="94"/>
        <v>0</v>
      </c>
      <c r="O472" s="3">
        <f t="shared" si="100"/>
        <v>359</v>
      </c>
      <c r="P472" s="51">
        <f t="shared" si="95"/>
        <v>117823.8</v>
      </c>
      <c r="Q472" s="51">
        <f t="shared" si="96"/>
        <v>51161.610835430634</v>
      </c>
      <c r="R472" s="51">
        <f t="shared" si="97"/>
        <v>47461.016613029817</v>
      </c>
      <c r="S472" s="51">
        <f t="shared" si="101"/>
        <v>98622.627448460451</v>
      </c>
      <c r="T472" s="13">
        <f t="shared" si="98"/>
        <v>88.278688524590166</v>
      </c>
      <c r="U472" s="58">
        <f t="shared" si="102"/>
        <v>28973.065573770491</v>
      </c>
      <c r="V472" s="58">
        <f t="shared" si="103"/>
        <v>28973.065573770491</v>
      </c>
      <c r="W472" s="13"/>
      <c r="X472" s="13"/>
      <c r="Y472" s="13"/>
      <c r="Z472" s="14">
        <f t="shared" si="99"/>
        <v>39.234972677595636</v>
      </c>
    </row>
    <row r="473" spans="1:26" ht="14.5" x14ac:dyDescent="0.35">
      <c r="A473">
        <v>2366</v>
      </c>
      <c r="B473" t="s">
        <v>614</v>
      </c>
      <c r="C473" t="s">
        <v>1385</v>
      </c>
      <c r="D473" t="s">
        <v>316</v>
      </c>
      <c r="E473" t="s">
        <v>276</v>
      </c>
      <c r="F473" t="s">
        <v>504</v>
      </c>
      <c r="G473" t="s">
        <v>40</v>
      </c>
      <c r="H473" s="6">
        <v>43832</v>
      </c>
      <c r="I473" s="2">
        <v>45657</v>
      </c>
      <c r="J473">
        <v>362.6</v>
      </c>
      <c r="K473" s="45">
        <f t="shared" si="91"/>
        <v>969.21111111111122</v>
      </c>
      <c r="L473" s="3">
        <f t="shared" si="92"/>
        <v>366</v>
      </c>
      <c r="M473" s="3">
        <f t="shared" si="93"/>
        <v>5</v>
      </c>
      <c r="N473" s="3">
        <f t="shared" si="94"/>
        <v>0</v>
      </c>
      <c r="O473" s="3">
        <f t="shared" si="100"/>
        <v>361</v>
      </c>
      <c r="P473" s="51">
        <f t="shared" si="95"/>
        <v>130898.6</v>
      </c>
      <c r="Q473" s="51">
        <f t="shared" si="96"/>
        <v>51446.633737020777</v>
      </c>
      <c r="R473" s="51">
        <f t="shared" si="97"/>
        <v>52727.722490891858</v>
      </c>
      <c r="S473" s="51">
        <f t="shared" si="101"/>
        <v>104174.35622791263</v>
      </c>
      <c r="T473" s="13">
        <f t="shared" si="98"/>
        <v>88.770491803278688</v>
      </c>
      <c r="U473" s="58">
        <f t="shared" si="102"/>
        <v>32188.180327868853</v>
      </c>
      <c r="V473" s="58">
        <f t="shared" si="103"/>
        <v>32188.180327868853</v>
      </c>
      <c r="W473" s="13"/>
      <c r="X473" s="13"/>
      <c r="Y473" s="13"/>
      <c r="Z473" s="14">
        <f t="shared" si="99"/>
        <v>39.453551912568301</v>
      </c>
    </row>
    <row r="474" spans="1:26" ht="14.5" x14ac:dyDescent="0.35">
      <c r="A474">
        <v>2367</v>
      </c>
      <c r="B474" t="s">
        <v>615</v>
      </c>
      <c r="C474" t="s">
        <v>1385</v>
      </c>
      <c r="D474" t="s">
        <v>503</v>
      </c>
      <c r="E474" t="s">
        <v>276</v>
      </c>
      <c r="F474" t="s">
        <v>504</v>
      </c>
      <c r="G474" t="s">
        <v>40</v>
      </c>
      <c r="H474" s="6">
        <v>43832</v>
      </c>
      <c r="I474" s="2">
        <v>45657</v>
      </c>
      <c r="J474">
        <v>300.25</v>
      </c>
      <c r="K474" s="45">
        <f t="shared" si="91"/>
        <v>781.98137254901962</v>
      </c>
      <c r="L474" s="3">
        <f t="shared" si="92"/>
        <v>366</v>
      </c>
      <c r="M474" s="3">
        <f t="shared" si="93"/>
        <v>4</v>
      </c>
      <c r="N474" s="3">
        <f t="shared" si="94"/>
        <v>0</v>
      </c>
      <c r="O474" s="3">
        <f t="shared" si="100"/>
        <v>362</v>
      </c>
      <c r="P474" s="51">
        <f t="shared" si="95"/>
        <v>108690.5</v>
      </c>
      <c r="Q474" s="51">
        <f t="shared" si="96"/>
        <v>51589.145187815848</v>
      </c>
      <c r="R474" s="51">
        <f t="shared" si="97"/>
        <v>43782.000123731508</v>
      </c>
      <c r="S474" s="51">
        <f t="shared" si="101"/>
        <v>95371.145311547356</v>
      </c>
      <c r="T474" s="13">
        <f t="shared" si="98"/>
        <v>89.016393442622956</v>
      </c>
      <c r="U474" s="58">
        <f t="shared" si="102"/>
        <v>26727.172131147541</v>
      </c>
      <c r="V474" s="58">
        <f t="shared" si="103"/>
        <v>26727.172131147541</v>
      </c>
      <c r="W474" s="13"/>
      <c r="X474" s="13"/>
      <c r="Y474" s="13"/>
      <c r="Z474" s="14">
        <f t="shared" si="99"/>
        <v>39.562841530054641</v>
      </c>
    </row>
    <row r="475" spans="1:26" ht="14.5" x14ac:dyDescent="0.35">
      <c r="A475">
        <v>2368</v>
      </c>
      <c r="B475" t="s">
        <v>616</v>
      </c>
      <c r="C475" t="s">
        <v>1385</v>
      </c>
      <c r="D475" t="s">
        <v>292</v>
      </c>
      <c r="E475" t="s">
        <v>276</v>
      </c>
      <c r="F475" t="s">
        <v>277</v>
      </c>
      <c r="G475" t="s">
        <v>40</v>
      </c>
      <c r="H475" s="6">
        <v>43936</v>
      </c>
      <c r="I475" s="2">
        <v>45657</v>
      </c>
      <c r="J475">
        <v>434.62</v>
      </c>
      <c r="K475" s="45">
        <f t="shared" si="91"/>
        <v>785.66281045751623</v>
      </c>
      <c r="L475" s="3">
        <f t="shared" si="92"/>
        <v>366</v>
      </c>
      <c r="M475" s="3">
        <f t="shared" si="93"/>
        <v>3</v>
      </c>
      <c r="N475" s="3">
        <f t="shared" si="94"/>
        <v>0</v>
      </c>
      <c r="O475" s="3">
        <f t="shared" si="100"/>
        <v>363</v>
      </c>
      <c r="P475" s="51">
        <f t="shared" si="95"/>
        <v>157767.06</v>
      </c>
      <c r="Q475" s="51">
        <f t="shared" si="96"/>
        <v>51731.656638610919</v>
      </c>
      <c r="R475" s="51">
        <f t="shared" si="97"/>
        <v>63550.700755270758</v>
      </c>
      <c r="S475" s="51">
        <f t="shared" si="101"/>
        <v>115282.35739388168</v>
      </c>
      <c r="T475" s="13">
        <f t="shared" si="98"/>
        <v>89.26229508196721</v>
      </c>
      <c r="U475" s="58">
        <f t="shared" si="102"/>
        <v>38795.178688524589</v>
      </c>
      <c r="V475" s="58">
        <f t="shared" si="103"/>
        <v>38795.178688524589</v>
      </c>
      <c r="W475" s="13"/>
      <c r="X475" s="13"/>
      <c r="Y475" s="13"/>
      <c r="Z475" s="14">
        <f t="shared" si="99"/>
        <v>39.672131147540995</v>
      </c>
    </row>
    <row r="476" spans="1:26" ht="14.5" x14ac:dyDescent="0.35">
      <c r="A476">
        <v>2369</v>
      </c>
      <c r="B476" t="s">
        <v>617</v>
      </c>
      <c r="C476" t="s">
        <v>1385</v>
      </c>
      <c r="D476" t="s">
        <v>292</v>
      </c>
      <c r="E476" t="s">
        <v>276</v>
      </c>
      <c r="F476" t="s">
        <v>504</v>
      </c>
      <c r="G476" t="s">
        <v>40</v>
      </c>
      <c r="H476" s="6">
        <v>43832</v>
      </c>
      <c r="I476" s="2">
        <v>45657</v>
      </c>
      <c r="J476">
        <v>434.62</v>
      </c>
      <c r="K476" s="45">
        <f t="shared" si="91"/>
        <v>1092.5831372549021</v>
      </c>
      <c r="L476" s="3">
        <f t="shared" si="92"/>
        <v>366</v>
      </c>
      <c r="M476" s="3">
        <f t="shared" si="93"/>
        <v>8</v>
      </c>
      <c r="N476" s="3">
        <f t="shared" si="94"/>
        <v>3</v>
      </c>
      <c r="O476" s="3">
        <f t="shared" si="100"/>
        <v>355</v>
      </c>
      <c r="P476" s="51">
        <f t="shared" si="95"/>
        <v>154290.1</v>
      </c>
      <c r="Q476" s="51">
        <f t="shared" si="96"/>
        <v>50591.565032250342</v>
      </c>
      <c r="R476" s="51">
        <f t="shared" si="97"/>
        <v>62150.134347441104</v>
      </c>
      <c r="S476" s="51">
        <f t="shared" si="101"/>
        <v>112741.69937969145</v>
      </c>
      <c r="T476" s="13">
        <f t="shared" si="98"/>
        <v>87.295081967213108</v>
      </c>
      <c r="U476" s="58">
        <f t="shared" si="102"/>
        <v>37940.188524590158</v>
      </c>
      <c r="V476" s="58">
        <f t="shared" si="103"/>
        <v>37940.188524590158</v>
      </c>
      <c r="W476" s="13"/>
      <c r="X476" s="13"/>
      <c r="Y476" s="13"/>
      <c r="Z476" s="14">
        <f t="shared" si="99"/>
        <v>38.797814207650276</v>
      </c>
    </row>
    <row r="477" spans="1:26" ht="14.5" x14ac:dyDescent="0.35">
      <c r="A477">
        <v>2370</v>
      </c>
      <c r="B477" t="s">
        <v>618</v>
      </c>
      <c r="C477" t="s">
        <v>1385</v>
      </c>
      <c r="D477" t="s">
        <v>292</v>
      </c>
      <c r="E477" t="s">
        <v>276</v>
      </c>
      <c r="F477" t="s">
        <v>504</v>
      </c>
      <c r="G477" t="s">
        <v>40</v>
      </c>
      <c r="H477" s="6">
        <v>43832</v>
      </c>
      <c r="I477" s="2">
        <v>45657</v>
      </c>
      <c r="J477">
        <v>434.62</v>
      </c>
      <c r="K477" s="45">
        <f t="shared" si="91"/>
        <v>1313.5781699346405</v>
      </c>
      <c r="L477" s="3">
        <f t="shared" si="92"/>
        <v>366</v>
      </c>
      <c r="M477" s="3">
        <f t="shared" si="93"/>
        <v>4</v>
      </c>
      <c r="N477" s="3">
        <f t="shared" si="94"/>
        <v>0</v>
      </c>
      <c r="O477" s="3">
        <f t="shared" si="100"/>
        <v>362</v>
      </c>
      <c r="P477" s="51">
        <f t="shared" si="95"/>
        <v>157332.44</v>
      </c>
      <c r="Q477" s="51">
        <f t="shared" si="96"/>
        <v>51589.145187815848</v>
      </c>
      <c r="R477" s="51">
        <f t="shared" si="97"/>
        <v>63375.629954292053</v>
      </c>
      <c r="S477" s="51">
        <f t="shared" si="101"/>
        <v>114964.7751421079</v>
      </c>
      <c r="T477" s="13">
        <f t="shared" si="98"/>
        <v>89.016393442622956</v>
      </c>
      <c r="U477" s="58">
        <f t="shared" si="102"/>
        <v>38688.304918032787</v>
      </c>
      <c r="V477" s="58">
        <f t="shared" si="103"/>
        <v>38688.304918032787</v>
      </c>
      <c r="W477" s="13"/>
      <c r="X477" s="13"/>
      <c r="Y477" s="13"/>
      <c r="Z477" s="14">
        <f t="shared" si="99"/>
        <v>39.562841530054641</v>
      </c>
    </row>
    <row r="478" spans="1:26" ht="14.5" x14ac:dyDescent="0.35">
      <c r="A478">
        <v>2371</v>
      </c>
      <c r="B478" t="s">
        <v>619</v>
      </c>
      <c r="C478" t="s">
        <v>1488</v>
      </c>
      <c r="D478" t="s">
        <v>316</v>
      </c>
      <c r="E478" t="s">
        <v>276</v>
      </c>
      <c r="F478" t="s">
        <v>504</v>
      </c>
      <c r="G478" t="s">
        <v>40</v>
      </c>
      <c r="H478" s="6">
        <v>43832</v>
      </c>
      <c r="I478" s="2">
        <v>45657</v>
      </c>
      <c r="J478">
        <v>362.6</v>
      </c>
      <c r="K478" s="45">
        <f t="shared" si="91"/>
        <v>829.4150326797386</v>
      </c>
      <c r="L478" s="3">
        <f t="shared" si="92"/>
        <v>366</v>
      </c>
      <c r="M478" s="3">
        <f t="shared" si="93"/>
        <v>17</v>
      </c>
      <c r="N478" s="3">
        <f t="shared" si="94"/>
        <v>0</v>
      </c>
      <c r="O478" s="3">
        <f t="shared" si="100"/>
        <v>349</v>
      </c>
      <c r="P478" s="51">
        <f t="shared" si="95"/>
        <v>126547.40000000001</v>
      </c>
      <c r="Q478" s="51">
        <f t="shared" si="96"/>
        <v>49736.496327479916</v>
      </c>
      <c r="R478" s="51">
        <f t="shared" si="97"/>
        <v>50975.000413632297</v>
      </c>
      <c r="S478" s="51">
        <f t="shared" si="101"/>
        <v>100711.49674111221</v>
      </c>
      <c r="T478" s="13">
        <f t="shared" si="98"/>
        <v>85.819672131147541</v>
      </c>
      <c r="U478" s="58">
        <f t="shared" si="102"/>
        <v>31118.2131147541</v>
      </c>
      <c r="V478" s="58">
        <f t="shared" si="103"/>
        <v>31118.2131147541</v>
      </c>
      <c r="W478" s="13"/>
      <c r="X478" s="13"/>
      <c r="Y478" s="13"/>
      <c r="Z478" s="14">
        <f t="shared" si="99"/>
        <v>38.142076502732237</v>
      </c>
    </row>
    <row r="479" spans="1:26" ht="14.5" x14ac:dyDescent="0.35">
      <c r="A479">
        <v>2372</v>
      </c>
      <c r="B479" t="s">
        <v>620</v>
      </c>
      <c r="C479" t="s">
        <v>1385</v>
      </c>
      <c r="D479" t="s">
        <v>512</v>
      </c>
      <c r="E479" t="s">
        <v>276</v>
      </c>
      <c r="F479" t="s">
        <v>504</v>
      </c>
      <c r="G479" t="s">
        <v>40</v>
      </c>
      <c r="H479" s="6">
        <v>43832</v>
      </c>
      <c r="I479" s="2">
        <v>45657</v>
      </c>
      <c r="J479">
        <v>434.62</v>
      </c>
      <c r="K479" s="45">
        <f t="shared" si="91"/>
        <v>809.26555555555569</v>
      </c>
      <c r="L479" s="3">
        <f t="shared" si="92"/>
        <v>366</v>
      </c>
      <c r="M479" s="3">
        <f t="shared" si="93"/>
        <v>7</v>
      </c>
      <c r="N479" s="3">
        <f t="shared" si="94"/>
        <v>91</v>
      </c>
      <c r="O479" s="3">
        <f t="shared" si="100"/>
        <v>268</v>
      </c>
      <c r="P479" s="51">
        <f t="shared" si="95"/>
        <v>116478.16</v>
      </c>
      <c r="Q479" s="51">
        <f t="shared" si="96"/>
        <v>38193.068813079131</v>
      </c>
      <c r="R479" s="51">
        <f t="shared" si="97"/>
        <v>46918.974662293564</v>
      </c>
      <c r="S479" s="51">
        <f t="shared" si="101"/>
        <v>85112.043475372688</v>
      </c>
      <c r="T479" s="13">
        <f t="shared" si="98"/>
        <v>65.901639344262293</v>
      </c>
      <c r="U479" s="58">
        <f t="shared" si="102"/>
        <v>28642.170491803277</v>
      </c>
      <c r="V479" s="58">
        <f t="shared" si="103"/>
        <v>28642.170491803277</v>
      </c>
      <c r="W479" s="13"/>
      <c r="X479" s="13"/>
      <c r="Y479" s="13"/>
      <c r="Z479" s="14">
        <f t="shared" si="99"/>
        <v>29.289617486338798</v>
      </c>
    </row>
    <row r="480" spans="1:26" ht="14.5" x14ac:dyDescent="0.35">
      <c r="A480">
        <v>2373</v>
      </c>
      <c r="B480" t="s">
        <v>621</v>
      </c>
      <c r="C480" t="s">
        <v>1385</v>
      </c>
      <c r="D480" t="s">
        <v>573</v>
      </c>
      <c r="E480" t="s">
        <v>276</v>
      </c>
      <c r="F480" t="s">
        <v>1500</v>
      </c>
      <c r="G480" t="s">
        <v>40</v>
      </c>
      <c r="H480" s="6">
        <v>43832</v>
      </c>
      <c r="I480" s="2">
        <v>45657</v>
      </c>
      <c r="J480">
        <v>362.6</v>
      </c>
      <c r="K480" s="45">
        <f t="shared" si="91"/>
        <v>884.58320261437939</v>
      </c>
      <c r="L480" s="3">
        <f t="shared" si="92"/>
        <v>366</v>
      </c>
      <c r="M480" s="3">
        <f t="shared" si="93"/>
        <v>1</v>
      </c>
      <c r="N480" s="3">
        <f t="shared" si="94"/>
        <v>0</v>
      </c>
      <c r="O480" s="3">
        <f t="shared" si="100"/>
        <v>365</v>
      </c>
      <c r="P480" s="51">
        <f t="shared" si="95"/>
        <v>132349</v>
      </c>
      <c r="Q480" s="51">
        <f t="shared" si="96"/>
        <v>52016.679540201061</v>
      </c>
      <c r="R480" s="51">
        <f t="shared" si="97"/>
        <v>53311.963183311716</v>
      </c>
      <c r="S480" s="51">
        <f t="shared" si="101"/>
        <v>105328.64272351278</v>
      </c>
      <c r="T480" s="13">
        <f t="shared" si="98"/>
        <v>89.754098360655732</v>
      </c>
      <c r="U480" s="58">
        <f t="shared" si="102"/>
        <v>32544.836065573771</v>
      </c>
      <c r="V480" s="58">
        <f t="shared" si="103"/>
        <v>32544.836065573771</v>
      </c>
      <c r="W480" s="13"/>
      <c r="X480" s="13"/>
      <c r="Y480" s="13"/>
      <c r="Z480" s="14">
        <f t="shared" si="99"/>
        <v>39.89071038251366</v>
      </c>
    </row>
    <row r="481" spans="1:26" ht="14.5" x14ac:dyDescent="0.35">
      <c r="A481">
        <v>2374</v>
      </c>
      <c r="B481" t="s">
        <v>622</v>
      </c>
      <c r="C481" t="s">
        <v>1385</v>
      </c>
      <c r="D481" t="s">
        <v>512</v>
      </c>
      <c r="E481" t="s">
        <v>276</v>
      </c>
      <c r="F481" t="s">
        <v>504</v>
      </c>
      <c r="G481" t="s">
        <v>40</v>
      </c>
      <c r="H481" s="6">
        <v>43832</v>
      </c>
      <c r="I481" s="2">
        <v>45657</v>
      </c>
      <c r="J481">
        <v>434.62</v>
      </c>
      <c r="K481" s="45">
        <f t="shared" si="91"/>
        <v>890.42130718954263</v>
      </c>
      <c r="L481" s="3">
        <f t="shared" si="92"/>
        <v>366</v>
      </c>
      <c r="M481" s="3">
        <f t="shared" si="93"/>
        <v>3</v>
      </c>
      <c r="N481" s="3">
        <f t="shared" si="94"/>
        <v>0</v>
      </c>
      <c r="O481" s="3">
        <f t="shared" si="100"/>
        <v>363</v>
      </c>
      <c r="P481" s="51">
        <f t="shared" si="95"/>
        <v>157767.06</v>
      </c>
      <c r="Q481" s="51">
        <f t="shared" si="96"/>
        <v>51731.656638610919</v>
      </c>
      <c r="R481" s="51">
        <f t="shared" si="97"/>
        <v>63550.700755270758</v>
      </c>
      <c r="S481" s="51">
        <f t="shared" si="101"/>
        <v>115282.35739388168</v>
      </c>
      <c r="T481" s="13">
        <f t="shared" si="98"/>
        <v>89.26229508196721</v>
      </c>
      <c r="U481" s="58">
        <f t="shared" si="102"/>
        <v>38795.178688524589</v>
      </c>
      <c r="V481" s="58">
        <f t="shared" si="103"/>
        <v>38795.178688524589</v>
      </c>
      <c r="W481" s="13"/>
      <c r="X481" s="13"/>
      <c r="Y481" s="13"/>
      <c r="Z481" s="14">
        <f t="shared" si="99"/>
        <v>39.672131147540995</v>
      </c>
    </row>
    <row r="482" spans="1:26" ht="14.5" x14ac:dyDescent="0.35">
      <c r="A482">
        <v>2375</v>
      </c>
      <c r="B482" t="s">
        <v>623</v>
      </c>
      <c r="C482" t="s">
        <v>1385</v>
      </c>
      <c r="D482" t="s">
        <v>512</v>
      </c>
      <c r="E482" t="s">
        <v>276</v>
      </c>
      <c r="F482" t="s">
        <v>504</v>
      </c>
      <c r="G482" t="s">
        <v>40</v>
      </c>
      <c r="H482" s="6">
        <v>43832</v>
      </c>
      <c r="I482" s="2">
        <v>45657</v>
      </c>
      <c r="J482">
        <v>434.62</v>
      </c>
      <c r="K482" s="45">
        <f t="shared" si="91"/>
        <v>801.85013071895435</v>
      </c>
      <c r="L482" s="3">
        <f t="shared" si="92"/>
        <v>366</v>
      </c>
      <c r="M482" s="3">
        <f t="shared" si="93"/>
        <v>0</v>
      </c>
      <c r="N482" s="3">
        <f t="shared" si="94"/>
        <v>0</v>
      </c>
      <c r="O482" s="3">
        <f t="shared" si="100"/>
        <v>366</v>
      </c>
      <c r="P482" s="51">
        <f t="shared" si="95"/>
        <v>159070.92000000001</v>
      </c>
      <c r="Q482" s="51">
        <f t="shared" si="96"/>
        <v>52159.190990996132</v>
      </c>
      <c r="R482" s="51">
        <f t="shared" si="97"/>
        <v>64075.913158206888</v>
      </c>
      <c r="S482" s="51">
        <f t="shared" si="101"/>
        <v>116235.10414920302</v>
      </c>
      <c r="T482" s="13">
        <f t="shared" si="98"/>
        <v>90</v>
      </c>
      <c r="U482" s="58">
        <f t="shared" si="102"/>
        <v>39115.800000000003</v>
      </c>
      <c r="V482" s="58">
        <f t="shared" si="103"/>
        <v>39115.800000000003</v>
      </c>
      <c r="W482" s="13"/>
      <c r="X482" s="13"/>
      <c r="Y482" s="13"/>
      <c r="Z482" s="14">
        <f t="shared" si="99"/>
        <v>40</v>
      </c>
    </row>
    <row r="483" spans="1:26" ht="14.5" x14ac:dyDescent="0.35">
      <c r="A483">
        <v>2376</v>
      </c>
      <c r="B483" t="s">
        <v>624</v>
      </c>
      <c r="C483" t="s">
        <v>1385</v>
      </c>
      <c r="D483" t="s">
        <v>316</v>
      </c>
      <c r="E483" t="s">
        <v>276</v>
      </c>
      <c r="F483" t="s">
        <v>504</v>
      </c>
      <c r="G483" t="s">
        <v>40</v>
      </c>
      <c r="H483" s="6">
        <v>43832</v>
      </c>
      <c r="I483" s="2">
        <v>45657</v>
      </c>
      <c r="J483">
        <v>362.6</v>
      </c>
      <c r="K483" s="45">
        <f t="shared" si="91"/>
        <v>974.52464052287598</v>
      </c>
      <c r="L483" s="3">
        <f t="shared" si="92"/>
        <v>366</v>
      </c>
      <c r="M483" s="3">
        <f t="shared" si="93"/>
        <v>6</v>
      </c>
      <c r="N483" s="3">
        <f t="shared" si="94"/>
        <v>0</v>
      </c>
      <c r="O483" s="3">
        <f t="shared" si="100"/>
        <v>360</v>
      </c>
      <c r="P483" s="51">
        <f t="shared" si="95"/>
        <v>130536.00000000001</v>
      </c>
      <c r="Q483" s="51">
        <f t="shared" si="96"/>
        <v>51304.122286225705</v>
      </c>
      <c r="R483" s="51">
        <f t="shared" si="97"/>
        <v>52581.662317786904</v>
      </c>
      <c r="S483" s="51">
        <f t="shared" si="101"/>
        <v>103885.78460401262</v>
      </c>
      <c r="T483" s="13">
        <f t="shared" si="98"/>
        <v>88.52459016393442</v>
      </c>
      <c r="U483" s="58">
        <f t="shared" si="102"/>
        <v>32099.016393442624</v>
      </c>
      <c r="V483" s="58">
        <f t="shared" si="103"/>
        <v>32099.016393442624</v>
      </c>
      <c r="W483" s="13"/>
      <c r="X483" s="13"/>
      <c r="Y483" s="13"/>
      <c r="Z483" s="14">
        <f t="shared" si="99"/>
        <v>39.344262295081975</v>
      </c>
    </row>
    <row r="484" spans="1:26" ht="14.5" x14ac:dyDescent="0.35">
      <c r="A484">
        <v>2377</v>
      </c>
      <c r="B484" t="s">
        <v>625</v>
      </c>
      <c r="C484" t="s">
        <v>1385</v>
      </c>
      <c r="D484" t="s">
        <v>512</v>
      </c>
      <c r="E484" t="s">
        <v>276</v>
      </c>
      <c r="F484" t="s">
        <v>504</v>
      </c>
      <c r="G484" t="s">
        <v>40</v>
      </c>
      <c r="H484" s="6">
        <v>43832</v>
      </c>
      <c r="I484" s="2">
        <v>45657</v>
      </c>
      <c r="J484">
        <v>434.62</v>
      </c>
      <c r="K484" s="45">
        <f t="shared" si="91"/>
        <v>1163.273660130719</v>
      </c>
      <c r="L484" s="3">
        <f t="shared" si="92"/>
        <v>366</v>
      </c>
      <c r="M484" s="3">
        <f t="shared" si="93"/>
        <v>1</v>
      </c>
      <c r="N484" s="3">
        <f t="shared" si="94"/>
        <v>0</v>
      </c>
      <c r="O484" s="3">
        <f t="shared" si="100"/>
        <v>365</v>
      </c>
      <c r="P484" s="51">
        <f t="shared" si="95"/>
        <v>158636.29999999999</v>
      </c>
      <c r="Q484" s="51">
        <f t="shared" si="96"/>
        <v>52016.679540201061</v>
      </c>
      <c r="R484" s="51">
        <f t="shared" si="97"/>
        <v>63900.842357228168</v>
      </c>
      <c r="S484" s="51">
        <f t="shared" si="101"/>
        <v>115917.52189742922</v>
      </c>
      <c r="T484" s="13">
        <f t="shared" si="98"/>
        <v>89.754098360655732</v>
      </c>
      <c r="U484" s="58">
        <f t="shared" si="102"/>
        <v>39008.926229508194</v>
      </c>
      <c r="V484" s="58">
        <f t="shared" si="103"/>
        <v>39008.926229508194</v>
      </c>
      <c r="W484" s="13"/>
      <c r="X484" s="13"/>
      <c r="Y484" s="13"/>
      <c r="Z484" s="14">
        <f t="shared" si="99"/>
        <v>39.89071038251366</v>
      </c>
    </row>
    <row r="485" spans="1:26" ht="14.5" x14ac:dyDescent="0.35">
      <c r="A485">
        <v>2378</v>
      </c>
      <c r="B485" t="s">
        <v>626</v>
      </c>
      <c r="C485" t="s">
        <v>1385</v>
      </c>
      <c r="D485" t="s">
        <v>503</v>
      </c>
      <c r="E485" t="s">
        <v>276</v>
      </c>
      <c r="F485" t="s">
        <v>504</v>
      </c>
      <c r="G485" t="s">
        <v>40</v>
      </c>
      <c r="H485" s="6">
        <v>44669</v>
      </c>
      <c r="I485" s="2">
        <v>45657</v>
      </c>
      <c r="J485">
        <v>300.25</v>
      </c>
      <c r="K485" s="45">
        <f t="shared" si="91"/>
        <v>516.80810457516338</v>
      </c>
      <c r="L485" s="3">
        <f t="shared" si="92"/>
        <v>366</v>
      </c>
      <c r="M485" s="3">
        <f t="shared" si="93"/>
        <v>12</v>
      </c>
      <c r="N485" s="3">
        <f t="shared" si="94"/>
        <v>89</v>
      </c>
      <c r="O485" s="3">
        <f t="shared" si="100"/>
        <v>265</v>
      </c>
      <c r="P485" s="51">
        <f t="shared" si="95"/>
        <v>79566.25</v>
      </c>
      <c r="Q485" s="51">
        <f t="shared" si="96"/>
        <v>37765.534460693918</v>
      </c>
      <c r="R485" s="51">
        <f t="shared" si="97"/>
        <v>32050.359206599034</v>
      </c>
      <c r="S485" s="51">
        <f t="shared" si="101"/>
        <v>69815.893667292956</v>
      </c>
      <c r="T485" s="13">
        <f t="shared" si="98"/>
        <v>65.163934426229503</v>
      </c>
      <c r="U485" s="58">
        <f t="shared" si="102"/>
        <v>19565.471311475409</v>
      </c>
      <c r="V485" s="58">
        <f t="shared" si="103"/>
        <v>19565.471311475409</v>
      </c>
      <c r="W485" s="13"/>
      <c r="X485" s="13"/>
      <c r="Y485" s="13"/>
      <c r="Z485" s="14">
        <f t="shared" si="99"/>
        <v>28.961748633879793</v>
      </c>
    </row>
    <row r="486" spans="1:26" ht="14.5" x14ac:dyDescent="0.35">
      <c r="A486">
        <v>2379</v>
      </c>
      <c r="B486" t="s">
        <v>628</v>
      </c>
      <c r="C486" t="s">
        <v>1385</v>
      </c>
      <c r="D486" t="s">
        <v>282</v>
      </c>
      <c r="E486" t="s">
        <v>276</v>
      </c>
      <c r="F486" t="s">
        <v>504</v>
      </c>
      <c r="G486" t="s">
        <v>40</v>
      </c>
      <c r="H486" s="6">
        <v>43832</v>
      </c>
      <c r="I486" s="2">
        <v>45657</v>
      </c>
      <c r="J486">
        <v>328.2</v>
      </c>
      <c r="K486" s="45">
        <f t="shared" si="91"/>
        <v>889.40575163398705</v>
      </c>
      <c r="L486" s="3">
        <f t="shared" si="92"/>
        <v>366</v>
      </c>
      <c r="M486" s="3">
        <f t="shared" si="93"/>
        <v>0</v>
      </c>
      <c r="N486" s="3">
        <f t="shared" si="94"/>
        <v>2</v>
      </c>
      <c r="O486" s="3">
        <f t="shared" si="100"/>
        <v>364</v>
      </c>
      <c r="P486" s="51">
        <f t="shared" si="95"/>
        <v>119464.8</v>
      </c>
      <c r="Q486" s="51">
        <f t="shared" si="96"/>
        <v>51874.16808940599</v>
      </c>
      <c r="R486" s="51">
        <f t="shared" si="97"/>
        <v>48122.033557500981</v>
      </c>
      <c r="S486" s="51">
        <f t="shared" si="101"/>
        <v>99996.201646906964</v>
      </c>
      <c r="T486" s="13">
        <f t="shared" si="98"/>
        <v>89.508196721311478</v>
      </c>
      <c r="U486" s="58">
        <f t="shared" si="102"/>
        <v>29376.590163934427</v>
      </c>
      <c r="V486" s="58">
        <f t="shared" si="103"/>
        <v>29376.590163934427</v>
      </c>
      <c r="W486" s="13"/>
      <c r="X486" s="13"/>
      <c r="Y486" s="13"/>
      <c r="Z486" s="14">
        <f t="shared" si="99"/>
        <v>39.781420765027335</v>
      </c>
    </row>
    <row r="487" spans="1:26" ht="14.5" x14ac:dyDescent="0.35">
      <c r="A487">
        <v>2380</v>
      </c>
      <c r="B487" t="s">
        <v>629</v>
      </c>
      <c r="C487" t="s">
        <v>1385</v>
      </c>
      <c r="D487" t="s">
        <v>1073</v>
      </c>
      <c r="E487" t="s">
        <v>276</v>
      </c>
      <c r="F487" t="s">
        <v>1071</v>
      </c>
      <c r="G487" t="s">
        <v>40</v>
      </c>
      <c r="H487" s="6">
        <v>43832</v>
      </c>
      <c r="I487" s="2">
        <v>45657</v>
      </c>
      <c r="J487">
        <v>300.25</v>
      </c>
      <c r="K487" s="45">
        <f t="shared" si="91"/>
        <v>693.05581699346396</v>
      </c>
      <c r="L487" s="3">
        <f t="shared" si="92"/>
        <v>366</v>
      </c>
      <c r="M487" s="3">
        <f t="shared" si="93"/>
        <v>3</v>
      </c>
      <c r="N487" s="3">
        <f t="shared" si="94"/>
        <v>0</v>
      </c>
      <c r="O487" s="3">
        <f t="shared" si="100"/>
        <v>363</v>
      </c>
      <c r="P487" s="51">
        <f t="shared" si="95"/>
        <v>108990.75</v>
      </c>
      <c r="Q487" s="51">
        <f t="shared" si="96"/>
        <v>51731.656638610919</v>
      </c>
      <c r="R487" s="51">
        <f t="shared" si="97"/>
        <v>43902.944875454523</v>
      </c>
      <c r="S487" s="51">
        <f t="shared" si="101"/>
        <v>95634.601514065434</v>
      </c>
      <c r="T487" s="13">
        <f t="shared" si="98"/>
        <v>89.26229508196721</v>
      </c>
      <c r="U487" s="58">
        <f t="shared" si="102"/>
        <v>26801.004098360656</v>
      </c>
      <c r="V487" s="58">
        <f t="shared" si="103"/>
        <v>26801.004098360656</v>
      </c>
      <c r="W487" s="13"/>
      <c r="X487" s="13"/>
      <c r="Y487" s="13"/>
      <c r="Z487" s="14">
        <f t="shared" si="99"/>
        <v>39.672131147540995</v>
      </c>
    </row>
    <row r="488" spans="1:26" ht="14.5" x14ac:dyDescent="0.35">
      <c r="A488">
        <v>2381</v>
      </c>
      <c r="B488" t="s">
        <v>630</v>
      </c>
      <c r="C488" t="s">
        <v>1385</v>
      </c>
      <c r="D488" t="s">
        <v>542</v>
      </c>
      <c r="E488" t="s">
        <v>276</v>
      </c>
      <c r="F488" t="s">
        <v>504</v>
      </c>
      <c r="G488" t="s">
        <v>40</v>
      </c>
      <c r="H488" s="6">
        <v>43832</v>
      </c>
      <c r="I488" s="2">
        <v>45657</v>
      </c>
      <c r="J488">
        <v>362.6</v>
      </c>
      <c r="K488" s="45">
        <f t="shared" si="91"/>
        <v>634.20235294117651</v>
      </c>
      <c r="L488" s="3">
        <f t="shared" si="92"/>
        <v>366</v>
      </c>
      <c r="M488" s="3">
        <f t="shared" si="93"/>
        <v>12</v>
      </c>
      <c r="N488" s="3">
        <f t="shared" si="94"/>
        <v>20</v>
      </c>
      <c r="O488" s="3">
        <f t="shared" si="100"/>
        <v>334</v>
      </c>
      <c r="P488" s="51">
        <f t="shared" si="95"/>
        <v>121108.40000000001</v>
      </c>
      <c r="Q488" s="51">
        <f t="shared" si="96"/>
        <v>47598.824565553849</v>
      </c>
      <c r="R488" s="51">
        <f t="shared" si="97"/>
        <v>48784.097817057846</v>
      </c>
      <c r="S488" s="51">
        <f t="shared" si="101"/>
        <v>96382.922382611694</v>
      </c>
      <c r="T488" s="13">
        <f t="shared" si="98"/>
        <v>82.131147540983605</v>
      </c>
      <c r="U488" s="58">
        <f t="shared" si="102"/>
        <v>29780.754098360656</v>
      </c>
      <c r="V488" s="58">
        <f t="shared" si="103"/>
        <v>29780.754098360656</v>
      </c>
      <c r="W488" s="13"/>
      <c r="X488" s="13"/>
      <c r="Y488" s="13"/>
      <c r="Z488" s="14">
        <f t="shared" si="99"/>
        <v>36.502732240437169</v>
      </c>
    </row>
    <row r="489" spans="1:26" ht="14.5" x14ac:dyDescent="0.35">
      <c r="A489">
        <v>2382</v>
      </c>
      <c r="B489" t="s">
        <v>631</v>
      </c>
      <c r="C489" t="s">
        <v>1385</v>
      </c>
      <c r="D489" t="s">
        <v>286</v>
      </c>
      <c r="E489" t="s">
        <v>276</v>
      </c>
      <c r="F489" t="s">
        <v>1505</v>
      </c>
      <c r="G489" t="s">
        <v>40</v>
      </c>
      <c r="H489" s="6">
        <v>43832</v>
      </c>
      <c r="I489" s="2">
        <v>45657</v>
      </c>
      <c r="J489">
        <v>424</v>
      </c>
      <c r="K489" s="45">
        <f t="shared" si="91"/>
        <v>1076.0901960784313</v>
      </c>
      <c r="L489" s="3">
        <f t="shared" si="92"/>
        <v>366</v>
      </c>
      <c r="M489" s="3">
        <f t="shared" si="93"/>
        <v>0</v>
      </c>
      <c r="N489" s="3">
        <f t="shared" si="94"/>
        <v>0</v>
      </c>
      <c r="O489" s="3">
        <f t="shared" si="100"/>
        <v>366</v>
      </c>
      <c r="P489" s="51">
        <f t="shared" si="95"/>
        <v>155184</v>
      </c>
      <c r="Q489" s="51">
        <f t="shared" si="96"/>
        <v>52159.190990996132</v>
      </c>
      <c r="R489" s="51">
        <f t="shared" si="97"/>
        <v>62510.209330172838</v>
      </c>
      <c r="S489" s="51">
        <f t="shared" si="101"/>
        <v>114669.40032116897</v>
      </c>
      <c r="T489" s="13">
        <f t="shared" si="98"/>
        <v>90</v>
      </c>
      <c r="U489" s="58">
        <f t="shared" si="102"/>
        <v>38160</v>
      </c>
      <c r="V489" s="58">
        <f t="shared" si="103"/>
        <v>38160</v>
      </c>
      <c r="W489" s="13"/>
      <c r="X489" s="13"/>
      <c r="Y489" s="13"/>
      <c r="Z489" s="14">
        <f t="shared" si="99"/>
        <v>40</v>
      </c>
    </row>
    <row r="490" spans="1:26" ht="14.5" x14ac:dyDescent="0.35">
      <c r="A490">
        <v>2383</v>
      </c>
      <c r="B490" t="s">
        <v>632</v>
      </c>
      <c r="C490" t="s">
        <v>1385</v>
      </c>
      <c r="D490" t="s">
        <v>292</v>
      </c>
      <c r="E490" t="s">
        <v>276</v>
      </c>
      <c r="F490" t="s">
        <v>1505</v>
      </c>
      <c r="G490" t="s">
        <v>40</v>
      </c>
      <c r="H490" s="6">
        <v>43832</v>
      </c>
      <c r="I490" s="2">
        <v>45657</v>
      </c>
      <c r="J490">
        <v>434.62</v>
      </c>
      <c r="K490" s="45">
        <f t="shared" si="91"/>
        <v>787.47830065359472</v>
      </c>
      <c r="L490" s="3">
        <f t="shared" si="92"/>
        <v>366</v>
      </c>
      <c r="M490" s="3">
        <f t="shared" si="93"/>
        <v>0</v>
      </c>
      <c r="N490" s="3">
        <f t="shared" si="94"/>
        <v>0</v>
      </c>
      <c r="O490" s="3">
        <f t="shared" si="100"/>
        <v>366</v>
      </c>
      <c r="P490" s="51">
        <f t="shared" si="95"/>
        <v>159070.92000000001</v>
      </c>
      <c r="Q490" s="51">
        <f t="shared" si="96"/>
        <v>52159.190990996132</v>
      </c>
      <c r="R490" s="51">
        <f t="shared" si="97"/>
        <v>64075.913158206888</v>
      </c>
      <c r="S490" s="51">
        <f t="shared" si="101"/>
        <v>116235.10414920302</v>
      </c>
      <c r="T490" s="13">
        <f t="shared" si="98"/>
        <v>90</v>
      </c>
      <c r="U490" s="58">
        <f t="shared" si="102"/>
        <v>39115.800000000003</v>
      </c>
      <c r="V490" s="58">
        <f t="shared" si="103"/>
        <v>39115.800000000003</v>
      </c>
      <c r="W490" s="13"/>
      <c r="X490" s="13"/>
      <c r="Y490" s="13"/>
      <c r="Z490" s="14">
        <f t="shared" si="99"/>
        <v>40</v>
      </c>
    </row>
    <row r="491" spans="1:26" ht="14.5" x14ac:dyDescent="0.35">
      <c r="A491">
        <v>2384</v>
      </c>
      <c r="B491" t="s">
        <v>633</v>
      </c>
      <c r="C491" t="s">
        <v>1385</v>
      </c>
      <c r="D491" t="s">
        <v>282</v>
      </c>
      <c r="E491" t="s">
        <v>276</v>
      </c>
      <c r="F491" t="s">
        <v>504</v>
      </c>
      <c r="G491" t="s">
        <v>40</v>
      </c>
      <c r="H491" s="6">
        <v>43832</v>
      </c>
      <c r="I491" s="2">
        <v>45657</v>
      </c>
      <c r="J491">
        <v>328.2</v>
      </c>
      <c r="K491" s="45">
        <f t="shared" si="91"/>
        <v>1059.2367973856212</v>
      </c>
      <c r="L491" s="3">
        <f t="shared" si="92"/>
        <v>366</v>
      </c>
      <c r="M491" s="3">
        <f t="shared" si="93"/>
        <v>5</v>
      </c>
      <c r="N491" s="3">
        <f t="shared" si="94"/>
        <v>7</v>
      </c>
      <c r="O491" s="3">
        <f t="shared" si="100"/>
        <v>354</v>
      </c>
      <c r="P491" s="51">
        <f t="shared" si="95"/>
        <v>116182.8</v>
      </c>
      <c r="Q491" s="51">
        <f t="shared" si="96"/>
        <v>50449.053581455271</v>
      </c>
      <c r="R491" s="51">
        <f t="shared" si="97"/>
        <v>46799.999668558645</v>
      </c>
      <c r="S491" s="51">
        <f t="shared" si="101"/>
        <v>97249.053250013909</v>
      </c>
      <c r="T491" s="13">
        <f t="shared" si="98"/>
        <v>87.049180327868854</v>
      </c>
      <c r="U491" s="58">
        <f t="shared" si="102"/>
        <v>28569.540983606556</v>
      </c>
      <c r="V491" s="58">
        <f t="shared" si="103"/>
        <v>28569.540983606556</v>
      </c>
      <c r="W491" s="13"/>
      <c r="X491" s="13"/>
      <c r="Y491" s="13"/>
      <c r="Z491" s="14">
        <f t="shared" si="99"/>
        <v>38.688524590163937</v>
      </c>
    </row>
    <row r="492" spans="1:26" ht="14.5" x14ac:dyDescent="0.35">
      <c r="A492">
        <v>2385</v>
      </c>
      <c r="B492" t="s">
        <v>634</v>
      </c>
      <c r="C492" t="s">
        <v>1385</v>
      </c>
      <c r="D492" t="s">
        <v>292</v>
      </c>
      <c r="E492" t="s">
        <v>276</v>
      </c>
      <c r="F492" t="s">
        <v>504</v>
      </c>
      <c r="G492" t="s">
        <v>40</v>
      </c>
      <c r="H492" s="6">
        <v>43832</v>
      </c>
      <c r="I492" s="2">
        <v>45657</v>
      </c>
      <c r="J492">
        <v>434.62</v>
      </c>
      <c r="K492" s="45">
        <f t="shared" si="91"/>
        <v>960.46908496732055</v>
      </c>
      <c r="L492" s="3">
        <f t="shared" si="92"/>
        <v>366</v>
      </c>
      <c r="M492" s="3">
        <f t="shared" si="93"/>
        <v>0</v>
      </c>
      <c r="N492" s="3">
        <f t="shared" si="94"/>
        <v>14</v>
      </c>
      <c r="O492" s="3">
        <f t="shared" si="100"/>
        <v>352</v>
      </c>
      <c r="P492" s="51">
        <f t="shared" si="95"/>
        <v>152986.23999999999</v>
      </c>
      <c r="Q492" s="51">
        <f t="shared" si="96"/>
        <v>50164.030679865129</v>
      </c>
      <c r="R492" s="51">
        <f t="shared" si="97"/>
        <v>61624.921944504975</v>
      </c>
      <c r="S492" s="51">
        <f t="shared" si="101"/>
        <v>111788.95262437011</v>
      </c>
      <c r="T492" s="13">
        <f t="shared" si="98"/>
        <v>86.557377049180332</v>
      </c>
      <c r="U492" s="58">
        <f t="shared" si="102"/>
        <v>37619.567213114758</v>
      </c>
      <c r="V492" s="58">
        <f t="shared" si="103"/>
        <v>37619.567213114758</v>
      </c>
      <c r="W492" s="13"/>
      <c r="X492" s="13"/>
      <c r="Y492" s="13"/>
      <c r="Z492" s="14">
        <f t="shared" si="99"/>
        <v>38.469945355191257</v>
      </c>
    </row>
    <row r="493" spans="1:26" ht="14.5" x14ac:dyDescent="0.35">
      <c r="A493">
        <v>2386</v>
      </c>
      <c r="B493" t="s">
        <v>635</v>
      </c>
      <c r="C493" t="s">
        <v>1385</v>
      </c>
      <c r="D493" t="s">
        <v>393</v>
      </c>
      <c r="E493" t="s">
        <v>276</v>
      </c>
      <c r="F493" t="s">
        <v>504</v>
      </c>
      <c r="G493" t="s">
        <v>40</v>
      </c>
      <c r="H493" s="6">
        <v>43936</v>
      </c>
      <c r="I493" s="2">
        <v>45657</v>
      </c>
      <c r="J493">
        <v>328.2</v>
      </c>
      <c r="K493" s="45">
        <f t="shared" si="91"/>
        <v>660.85692810457522</v>
      </c>
      <c r="L493" s="3">
        <f t="shared" si="92"/>
        <v>366</v>
      </c>
      <c r="M493" s="3">
        <f t="shared" si="93"/>
        <v>1</v>
      </c>
      <c r="N493" s="3">
        <f t="shared" si="94"/>
        <v>0</v>
      </c>
      <c r="O493" s="3">
        <f t="shared" si="100"/>
        <v>365</v>
      </c>
      <c r="P493" s="51">
        <f t="shared" si="95"/>
        <v>119793</v>
      </c>
      <c r="Q493" s="51">
        <f t="shared" si="96"/>
        <v>52016.679540201061</v>
      </c>
      <c r="R493" s="51">
        <f t="shared" si="97"/>
        <v>48254.236946395213</v>
      </c>
      <c r="S493" s="51">
        <f t="shared" si="101"/>
        <v>100270.91648659628</v>
      </c>
      <c r="T493" s="13">
        <f t="shared" si="98"/>
        <v>89.754098360655732</v>
      </c>
      <c r="U493" s="58">
        <f t="shared" si="102"/>
        <v>29457.295081967211</v>
      </c>
      <c r="V493" s="58">
        <f t="shared" si="103"/>
        <v>29457.295081967211</v>
      </c>
      <c r="W493" s="13"/>
      <c r="X493" s="13"/>
      <c r="Y493" s="13"/>
      <c r="Z493" s="14">
        <f t="shared" si="99"/>
        <v>39.89071038251366</v>
      </c>
    </row>
    <row r="494" spans="1:26" ht="14.5" x14ac:dyDescent="0.35">
      <c r="A494">
        <v>2387</v>
      </c>
      <c r="B494" t="s">
        <v>636</v>
      </c>
      <c r="C494" t="s">
        <v>1385</v>
      </c>
      <c r="D494" t="s">
        <v>512</v>
      </c>
      <c r="E494" t="s">
        <v>276</v>
      </c>
      <c r="F494" t="s">
        <v>504</v>
      </c>
      <c r="G494" t="s">
        <v>40</v>
      </c>
      <c r="H494" s="6">
        <v>43832</v>
      </c>
      <c r="I494" s="2">
        <v>45657</v>
      </c>
      <c r="J494">
        <v>434.62</v>
      </c>
      <c r="K494" s="45">
        <f t="shared" si="91"/>
        <v>835.5660784313726</v>
      </c>
      <c r="L494" s="3">
        <f t="shared" si="92"/>
        <v>366</v>
      </c>
      <c r="M494" s="3">
        <f t="shared" si="93"/>
        <v>3</v>
      </c>
      <c r="N494" s="3">
        <f t="shared" si="94"/>
        <v>0</v>
      </c>
      <c r="O494" s="3">
        <f t="shared" si="100"/>
        <v>363</v>
      </c>
      <c r="P494" s="51">
        <f t="shared" si="95"/>
        <v>157767.06</v>
      </c>
      <c r="Q494" s="51">
        <f t="shared" si="96"/>
        <v>51731.656638610919</v>
      </c>
      <c r="R494" s="51">
        <f t="shared" si="97"/>
        <v>63550.700755270758</v>
      </c>
      <c r="S494" s="51">
        <f t="shared" si="101"/>
        <v>115282.35739388168</v>
      </c>
      <c r="T494" s="13">
        <f t="shared" si="98"/>
        <v>89.26229508196721</v>
      </c>
      <c r="U494" s="58">
        <f t="shared" si="102"/>
        <v>38795.178688524589</v>
      </c>
      <c r="V494" s="58">
        <f t="shared" si="103"/>
        <v>38795.178688524589</v>
      </c>
      <c r="W494" s="13"/>
      <c r="X494" s="13"/>
      <c r="Y494" s="13"/>
      <c r="Z494" s="14">
        <f t="shared" si="99"/>
        <v>39.672131147540995</v>
      </c>
    </row>
    <row r="495" spans="1:26" ht="14.5" x14ac:dyDescent="0.35">
      <c r="A495">
        <v>2388</v>
      </c>
      <c r="B495" t="s">
        <v>637</v>
      </c>
      <c r="C495" t="s">
        <v>1385</v>
      </c>
      <c r="D495" t="s">
        <v>316</v>
      </c>
      <c r="E495" t="s">
        <v>276</v>
      </c>
      <c r="F495" t="s">
        <v>1500</v>
      </c>
      <c r="G495" t="s">
        <v>40</v>
      </c>
      <c r="H495" s="6">
        <v>43832</v>
      </c>
      <c r="I495" s="2">
        <v>45657</v>
      </c>
      <c r="J495">
        <v>362.6</v>
      </c>
      <c r="K495" s="45">
        <f t="shared" si="91"/>
        <v>522.95183006535956</v>
      </c>
      <c r="L495" s="3">
        <f t="shared" si="92"/>
        <v>366</v>
      </c>
      <c r="M495" s="3">
        <f t="shared" si="93"/>
        <v>65</v>
      </c>
      <c r="N495" s="3">
        <f t="shared" si="94"/>
        <v>161</v>
      </c>
      <c r="O495" s="3">
        <f t="shared" si="100"/>
        <v>140</v>
      </c>
      <c r="P495" s="51">
        <f t="shared" si="95"/>
        <v>50764</v>
      </c>
      <c r="Q495" s="51">
        <f t="shared" si="96"/>
        <v>19951.603111309996</v>
      </c>
      <c r="R495" s="51">
        <f t="shared" si="97"/>
        <v>20448.424234694903</v>
      </c>
      <c r="S495" s="51">
        <f t="shared" si="101"/>
        <v>40400.027346004899</v>
      </c>
      <c r="T495" s="13">
        <f t="shared" si="98"/>
        <v>34.42622950819672</v>
      </c>
      <c r="U495" s="58">
        <f t="shared" si="102"/>
        <v>12482.950819672131</v>
      </c>
      <c r="V495" s="58">
        <f t="shared" si="103"/>
        <v>12482.950819672131</v>
      </c>
      <c r="W495" s="13"/>
      <c r="X495" s="13"/>
      <c r="Y495" s="13"/>
      <c r="Z495" s="14">
        <f t="shared" si="99"/>
        <v>15.300546448087431</v>
      </c>
    </row>
    <row r="496" spans="1:26" ht="14.5" x14ac:dyDescent="0.35">
      <c r="A496">
        <v>2389</v>
      </c>
      <c r="B496" t="s">
        <v>638</v>
      </c>
      <c r="C496" t="s">
        <v>1488</v>
      </c>
      <c r="D496" t="s">
        <v>512</v>
      </c>
      <c r="E496" t="s">
        <v>276</v>
      </c>
      <c r="F496" t="s">
        <v>504</v>
      </c>
      <c r="G496" t="s">
        <v>40</v>
      </c>
      <c r="H496" s="6">
        <v>43832</v>
      </c>
      <c r="I496" s="2">
        <v>45657</v>
      </c>
      <c r="J496">
        <v>417.1</v>
      </c>
      <c r="K496" s="45">
        <f t="shared" si="91"/>
        <v>417.1</v>
      </c>
      <c r="L496" s="3">
        <f t="shared" si="92"/>
        <v>366</v>
      </c>
      <c r="M496" s="3">
        <f t="shared" si="93"/>
        <v>18</v>
      </c>
      <c r="N496" s="3">
        <f t="shared" si="94"/>
        <v>23</v>
      </c>
      <c r="O496" s="3">
        <f t="shared" si="100"/>
        <v>325</v>
      </c>
      <c r="P496" s="51">
        <f t="shared" si="95"/>
        <v>135557.5</v>
      </c>
      <c r="Q496" s="51">
        <f t="shared" si="96"/>
        <v>46316.221508398201</v>
      </c>
      <c r="R496" s="51">
        <f t="shared" si="97"/>
        <v>54604.39028040845</v>
      </c>
      <c r="S496" s="51">
        <f t="shared" si="101"/>
        <v>100920.61178880665</v>
      </c>
      <c r="T496" s="13">
        <f t="shared" si="98"/>
        <v>79.918032786885249</v>
      </c>
      <c r="U496" s="58">
        <f t="shared" si="102"/>
        <v>33333.811475409842</v>
      </c>
      <c r="V496" s="58">
        <f t="shared" si="103"/>
        <v>33333.811475409842</v>
      </c>
      <c r="W496" s="13"/>
      <c r="X496" s="13"/>
      <c r="Y496" s="13"/>
      <c r="Z496" s="14">
        <f t="shared" si="99"/>
        <v>35.519125683060111</v>
      </c>
    </row>
    <row r="497" spans="1:26" ht="14.5" x14ac:dyDescent="0.35">
      <c r="A497">
        <v>2390</v>
      </c>
      <c r="B497" t="s">
        <v>639</v>
      </c>
      <c r="C497" t="s">
        <v>1385</v>
      </c>
      <c r="D497" t="s">
        <v>450</v>
      </c>
      <c r="E497" t="s">
        <v>276</v>
      </c>
      <c r="F497" t="s">
        <v>504</v>
      </c>
      <c r="G497" t="s">
        <v>1529</v>
      </c>
      <c r="H497" s="6">
        <v>43832</v>
      </c>
      <c r="I497" s="2">
        <v>45657</v>
      </c>
      <c r="J497">
        <v>411.73</v>
      </c>
      <c r="K497" s="45">
        <f t="shared" si="91"/>
        <v>1106.5263398692809</v>
      </c>
      <c r="L497" s="3">
        <f t="shared" si="92"/>
        <v>366</v>
      </c>
      <c r="M497" s="3">
        <f t="shared" si="93"/>
        <v>0</v>
      </c>
      <c r="N497" s="3">
        <f t="shared" si="94"/>
        <v>0</v>
      </c>
      <c r="O497" s="3">
        <f t="shared" si="100"/>
        <v>366</v>
      </c>
      <c r="P497" s="51">
        <f t="shared" si="95"/>
        <v>150693.18</v>
      </c>
      <c r="Q497" s="51">
        <f t="shared" si="96"/>
        <v>52159.190990996132</v>
      </c>
      <c r="R497" s="51">
        <f t="shared" si="97"/>
        <v>60701.246432811466</v>
      </c>
      <c r="S497" s="51">
        <f t="shared" si="101"/>
        <v>112860.4374238076</v>
      </c>
      <c r="T497" s="13">
        <f t="shared" si="98"/>
        <v>90</v>
      </c>
      <c r="U497" s="58">
        <f t="shared" si="102"/>
        <v>37055.700000000004</v>
      </c>
      <c r="V497" s="58">
        <f t="shared" si="103"/>
        <v>37055.700000000004</v>
      </c>
      <c r="W497" s="13"/>
      <c r="X497" s="13"/>
      <c r="Y497" s="13"/>
      <c r="Z497" s="14">
        <f t="shared" si="99"/>
        <v>40</v>
      </c>
    </row>
    <row r="498" spans="1:26" ht="14.5" x14ac:dyDescent="0.35">
      <c r="A498">
        <v>2391</v>
      </c>
      <c r="B498" t="s">
        <v>640</v>
      </c>
      <c r="C498" t="s">
        <v>1385</v>
      </c>
      <c r="D498" t="s">
        <v>517</v>
      </c>
      <c r="E498" t="s">
        <v>276</v>
      </c>
      <c r="F498" t="s">
        <v>1509</v>
      </c>
      <c r="G498" t="s">
        <v>1529</v>
      </c>
      <c r="H498" s="6">
        <v>44564</v>
      </c>
      <c r="I498" s="2">
        <v>45657</v>
      </c>
      <c r="J498">
        <v>567.6</v>
      </c>
      <c r="K498" s="45">
        <f t="shared" si="91"/>
        <v>1134.1925490196077</v>
      </c>
      <c r="L498" s="3">
        <f t="shared" si="92"/>
        <v>366</v>
      </c>
      <c r="M498" s="3">
        <f t="shared" si="93"/>
        <v>0</v>
      </c>
      <c r="N498" s="3">
        <f t="shared" si="94"/>
        <v>0</v>
      </c>
      <c r="O498" s="3">
        <f t="shared" si="100"/>
        <v>366</v>
      </c>
      <c r="P498" s="51">
        <f t="shared" si="95"/>
        <v>190885.10399999999</v>
      </c>
      <c r="Q498" s="51">
        <f t="shared" si="96"/>
        <v>52159.190990996132</v>
      </c>
      <c r="R498" s="51">
        <f t="shared" si="97"/>
        <v>76891.095789848259</v>
      </c>
      <c r="S498" s="51">
        <f t="shared" si="101"/>
        <v>129050.28678084438</v>
      </c>
      <c r="T498" s="13">
        <f t="shared" si="98"/>
        <v>90</v>
      </c>
      <c r="U498" s="58">
        <f t="shared" si="102"/>
        <v>51084</v>
      </c>
      <c r="V498" s="58">
        <f t="shared" si="103"/>
        <v>51084</v>
      </c>
      <c r="W498" s="13"/>
      <c r="X498" s="13"/>
      <c r="Y498" s="13"/>
      <c r="Z498" s="14">
        <f t="shared" si="99"/>
        <v>40</v>
      </c>
    </row>
    <row r="499" spans="1:26" ht="14.5" x14ac:dyDescent="0.35">
      <c r="A499">
        <v>2392</v>
      </c>
      <c r="B499" t="s">
        <v>641</v>
      </c>
      <c r="C499" t="s">
        <v>1385</v>
      </c>
      <c r="D499" t="s">
        <v>517</v>
      </c>
      <c r="E499" t="s">
        <v>276</v>
      </c>
      <c r="F499" t="s">
        <v>1509</v>
      </c>
      <c r="G499" t="s">
        <v>1529</v>
      </c>
      <c r="H499" s="6">
        <v>44564</v>
      </c>
      <c r="I499" s="2">
        <v>45657</v>
      </c>
      <c r="J499">
        <v>567.6</v>
      </c>
      <c r="K499" s="45">
        <f t="shared" si="91"/>
        <v>1008.3683660130717</v>
      </c>
      <c r="L499" s="3">
        <f t="shared" si="92"/>
        <v>366</v>
      </c>
      <c r="M499" s="3">
        <f t="shared" si="93"/>
        <v>0</v>
      </c>
      <c r="N499" s="3">
        <f t="shared" si="94"/>
        <v>0</v>
      </c>
      <c r="O499" s="3">
        <f t="shared" si="100"/>
        <v>366</v>
      </c>
      <c r="P499" s="51">
        <f t="shared" si="95"/>
        <v>190885.10399999999</v>
      </c>
      <c r="Q499" s="51">
        <f t="shared" si="96"/>
        <v>52159.190990996132</v>
      </c>
      <c r="R499" s="51">
        <f t="shared" si="97"/>
        <v>76891.095789848259</v>
      </c>
      <c r="S499" s="51">
        <f t="shared" si="101"/>
        <v>129050.28678084438</v>
      </c>
      <c r="T499" s="13">
        <f t="shared" si="98"/>
        <v>90</v>
      </c>
      <c r="U499" s="58">
        <f t="shared" si="102"/>
        <v>51084</v>
      </c>
      <c r="V499" s="58">
        <f t="shared" si="103"/>
        <v>51084</v>
      </c>
      <c r="W499" s="13"/>
      <c r="X499" s="13"/>
      <c r="Y499" s="13"/>
      <c r="Z499" s="14">
        <f t="shared" si="99"/>
        <v>40</v>
      </c>
    </row>
    <row r="500" spans="1:26" ht="14.5" x14ac:dyDescent="0.35">
      <c r="A500">
        <v>2393</v>
      </c>
      <c r="B500" t="s">
        <v>642</v>
      </c>
      <c r="C500" t="s">
        <v>1385</v>
      </c>
      <c r="D500" t="s">
        <v>503</v>
      </c>
      <c r="E500" t="s">
        <v>276</v>
      </c>
      <c r="F500" t="s">
        <v>504</v>
      </c>
      <c r="G500" t="s">
        <v>40</v>
      </c>
      <c r="H500" s="6">
        <v>44409</v>
      </c>
      <c r="I500" s="2">
        <v>45657</v>
      </c>
      <c r="J500">
        <v>300.25</v>
      </c>
      <c r="K500" s="45">
        <f t="shared" si="91"/>
        <v>563.50313725490196</v>
      </c>
      <c r="L500" s="3">
        <f t="shared" si="92"/>
        <v>366</v>
      </c>
      <c r="M500" s="3">
        <f t="shared" si="93"/>
        <v>8</v>
      </c>
      <c r="N500" s="3">
        <f t="shared" si="94"/>
        <v>0</v>
      </c>
      <c r="O500" s="3">
        <f t="shared" si="100"/>
        <v>358</v>
      </c>
      <c r="P500" s="51">
        <f t="shared" si="95"/>
        <v>107489.5</v>
      </c>
      <c r="Q500" s="51">
        <f t="shared" si="96"/>
        <v>51019.099384635563</v>
      </c>
      <c r="R500" s="51">
        <f t="shared" si="97"/>
        <v>43298.22111683945</v>
      </c>
      <c r="S500" s="51">
        <f t="shared" si="101"/>
        <v>94317.320501475013</v>
      </c>
      <c r="T500" s="13">
        <f t="shared" si="98"/>
        <v>88.032786885245898</v>
      </c>
      <c r="U500" s="58">
        <f t="shared" si="102"/>
        <v>26431.844262295082</v>
      </c>
      <c r="V500" s="58">
        <f t="shared" si="103"/>
        <v>26431.844262295082</v>
      </c>
      <c r="W500" s="13"/>
      <c r="X500" s="13"/>
      <c r="Y500" s="13"/>
      <c r="Z500" s="14">
        <f t="shared" si="99"/>
        <v>39.125683060109296</v>
      </c>
    </row>
    <row r="501" spans="1:26" ht="14.5" x14ac:dyDescent="0.35">
      <c r="A501">
        <v>2394</v>
      </c>
      <c r="B501" t="s">
        <v>643</v>
      </c>
      <c r="C501" t="s">
        <v>1385</v>
      </c>
      <c r="D501" t="s">
        <v>503</v>
      </c>
      <c r="E501" t="s">
        <v>276</v>
      </c>
      <c r="F501" t="s">
        <v>504</v>
      </c>
      <c r="G501" t="s">
        <v>40</v>
      </c>
      <c r="H501" s="6">
        <v>44652</v>
      </c>
      <c r="I501" s="2">
        <v>45657</v>
      </c>
      <c r="J501">
        <v>300.25</v>
      </c>
      <c r="K501" s="45">
        <f t="shared" si="91"/>
        <v>693.69640522875807</v>
      </c>
      <c r="L501" s="3">
        <f t="shared" si="92"/>
        <v>366</v>
      </c>
      <c r="M501" s="3">
        <f t="shared" si="93"/>
        <v>8</v>
      </c>
      <c r="N501" s="3">
        <f t="shared" si="94"/>
        <v>0</v>
      </c>
      <c r="O501" s="3">
        <f t="shared" si="100"/>
        <v>358</v>
      </c>
      <c r="P501" s="51">
        <f t="shared" si="95"/>
        <v>107489.5</v>
      </c>
      <c r="Q501" s="51">
        <f t="shared" si="96"/>
        <v>51019.099384635563</v>
      </c>
      <c r="R501" s="51">
        <f t="shared" si="97"/>
        <v>43298.22111683945</v>
      </c>
      <c r="S501" s="51">
        <f t="shared" si="101"/>
        <v>94317.320501475013</v>
      </c>
      <c r="T501" s="13">
        <f t="shared" si="98"/>
        <v>88.032786885245898</v>
      </c>
      <c r="U501" s="58">
        <f t="shared" si="102"/>
        <v>26431.844262295082</v>
      </c>
      <c r="V501" s="58">
        <f t="shared" si="103"/>
        <v>26431.844262295082</v>
      </c>
      <c r="W501" s="13"/>
      <c r="X501" s="13"/>
      <c r="Y501" s="13"/>
      <c r="Z501" s="14">
        <f t="shared" si="99"/>
        <v>39.125683060109296</v>
      </c>
    </row>
    <row r="502" spans="1:26" ht="14.5" x14ac:dyDescent="0.35">
      <c r="A502">
        <v>2396</v>
      </c>
      <c r="B502" t="s">
        <v>644</v>
      </c>
      <c r="C502" t="s">
        <v>1385</v>
      </c>
      <c r="D502" t="s">
        <v>275</v>
      </c>
      <c r="E502" t="s">
        <v>276</v>
      </c>
      <c r="F502" t="s">
        <v>504</v>
      </c>
      <c r="G502" t="s">
        <v>40</v>
      </c>
      <c r="H502" s="6">
        <v>44835</v>
      </c>
      <c r="I502" s="2">
        <v>45657</v>
      </c>
      <c r="J502">
        <v>300.25</v>
      </c>
      <c r="K502" s="45">
        <f t="shared" si="91"/>
        <v>612.46183006535955</v>
      </c>
      <c r="L502" s="3">
        <f t="shared" si="92"/>
        <v>366</v>
      </c>
      <c r="M502" s="3">
        <f t="shared" si="93"/>
        <v>11</v>
      </c>
      <c r="N502" s="3">
        <f t="shared" si="94"/>
        <v>37</v>
      </c>
      <c r="O502" s="3">
        <f t="shared" si="100"/>
        <v>318</v>
      </c>
      <c r="P502" s="51">
        <f t="shared" si="95"/>
        <v>95479.5</v>
      </c>
      <c r="Q502" s="51">
        <f t="shared" si="96"/>
        <v>45318.641352832703</v>
      </c>
      <c r="R502" s="51">
        <f t="shared" si="97"/>
        <v>38460.431047918843</v>
      </c>
      <c r="S502" s="51">
        <f t="shared" si="101"/>
        <v>83779.072400751553</v>
      </c>
      <c r="T502" s="13">
        <f t="shared" si="98"/>
        <v>78.196721311475414</v>
      </c>
      <c r="U502" s="58">
        <f t="shared" si="102"/>
        <v>23478.565573770495</v>
      </c>
      <c r="V502" s="58">
        <f t="shared" si="103"/>
        <v>23478.565573770495</v>
      </c>
      <c r="W502" s="13"/>
      <c r="X502" s="13"/>
      <c r="Y502" s="13"/>
      <c r="Z502" s="14">
        <f t="shared" si="99"/>
        <v>34.754098360655732</v>
      </c>
    </row>
    <row r="503" spans="1:26" ht="14.5" x14ac:dyDescent="0.35">
      <c r="A503">
        <v>2397</v>
      </c>
      <c r="B503" t="s">
        <v>645</v>
      </c>
      <c r="C503" t="s">
        <v>1385</v>
      </c>
      <c r="D503" t="s">
        <v>503</v>
      </c>
      <c r="E503" t="s">
        <v>276</v>
      </c>
      <c r="F503" t="s">
        <v>504</v>
      </c>
      <c r="G503" t="s">
        <v>40</v>
      </c>
      <c r="H503" s="6">
        <v>44866</v>
      </c>
      <c r="I503" s="2">
        <v>45657</v>
      </c>
      <c r="J503">
        <v>282.73</v>
      </c>
      <c r="K503" s="45">
        <f t="shared" si="91"/>
        <v>624.9</v>
      </c>
      <c r="L503" s="3">
        <f t="shared" si="92"/>
        <v>366</v>
      </c>
      <c r="M503" s="3">
        <f t="shared" si="93"/>
        <v>4</v>
      </c>
      <c r="N503" s="3">
        <f t="shared" si="94"/>
        <v>0</v>
      </c>
      <c r="O503" s="3">
        <f t="shared" si="100"/>
        <v>362</v>
      </c>
      <c r="P503" s="51">
        <f t="shared" si="95"/>
        <v>102348.26000000001</v>
      </c>
      <c r="Q503" s="51">
        <f t="shared" si="96"/>
        <v>51589.145187815848</v>
      </c>
      <c r="R503" s="51">
        <f t="shared" si="97"/>
        <v>41227.260266386715</v>
      </c>
      <c r="S503" s="51">
        <f t="shared" si="101"/>
        <v>92816.405454202555</v>
      </c>
      <c r="T503" s="13">
        <f t="shared" si="98"/>
        <v>89.016393442622956</v>
      </c>
      <c r="U503" s="58">
        <f t="shared" si="102"/>
        <v>25167.60491803279</v>
      </c>
      <c r="V503" s="58">
        <f t="shared" si="103"/>
        <v>25167.60491803279</v>
      </c>
      <c r="W503" s="13"/>
      <c r="X503" s="13"/>
      <c r="Y503" s="13"/>
      <c r="Z503" s="14">
        <f t="shared" si="99"/>
        <v>39.562841530054641</v>
      </c>
    </row>
    <row r="504" spans="1:26" ht="14.5" x14ac:dyDescent="0.35">
      <c r="A504">
        <v>2398</v>
      </c>
      <c r="B504" t="s">
        <v>646</v>
      </c>
      <c r="C504" t="s">
        <v>1385</v>
      </c>
      <c r="D504" t="s">
        <v>298</v>
      </c>
      <c r="E504" t="s">
        <v>276</v>
      </c>
      <c r="F504" t="s">
        <v>504</v>
      </c>
      <c r="G504" t="s">
        <v>40</v>
      </c>
      <c r="H504" s="6">
        <v>44788</v>
      </c>
      <c r="I504" s="2">
        <v>45657</v>
      </c>
      <c r="J504">
        <v>300.25</v>
      </c>
      <c r="K504" s="45">
        <f t="shared" si="91"/>
        <v>558.73777777777786</v>
      </c>
      <c r="L504" s="3">
        <f t="shared" si="92"/>
        <v>366</v>
      </c>
      <c r="M504" s="3">
        <f t="shared" si="93"/>
        <v>9</v>
      </c>
      <c r="N504" s="3">
        <f t="shared" si="94"/>
        <v>0</v>
      </c>
      <c r="O504" s="3">
        <f t="shared" si="100"/>
        <v>357</v>
      </c>
      <c r="P504" s="51">
        <f t="shared" si="95"/>
        <v>107189.25</v>
      </c>
      <c r="Q504" s="51">
        <f t="shared" si="96"/>
        <v>50876.587933840492</v>
      </c>
      <c r="R504" s="51">
        <f t="shared" si="97"/>
        <v>43177.276365116435</v>
      </c>
      <c r="S504" s="51">
        <f t="shared" si="101"/>
        <v>94053.864298956934</v>
      </c>
      <c r="T504" s="13">
        <f t="shared" si="98"/>
        <v>87.786885245901644</v>
      </c>
      <c r="U504" s="58">
        <f t="shared" si="102"/>
        <v>26358.012295081968</v>
      </c>
      <c r="V504" s="58">
        <f t="shared" si="103"/>
        <v>26358.012295081968</v>
      </c>
      <c r="W504" s="13"/>
      <c r="X504" s="13"/>
      <c r="Y504" s="13"/>
      <c r="Z504" s="14">
        <f t="shared" si="99"/>
        <v>39.016393442622942</v>
      </c>
    </row>
    <row r="505" spans="1:26" ht="14.5" x14ac:dyDescent="0.35">
      <c r="A505">
        <v>2399</v>
      </c>
      <c r="B505" t="s">
        <v>648</v>
      </c>
      <c r="C505" t="s">
        <v>1488</v>
      </c>
      <c r="D505" t="s">
        <v>316</v>
      </c>
      <c r="E505" t="s">
        <v>276</v>
      </c>
      <c r="F505" t="s">
        <v>504</v>
      </c>
      <c r="G505" t="s">
        <v>40</v>
      </c>
      <c r="H505" s="6">
        <v>44788</v>
      </c>
      <c r="I505" s="2">
        <v>45657</v>
      </c>
      <c r="J505">
        <v>321</v>
      </c>
      <c r="K505" s="45">
        <f t="shared" si="91"/>
        <v>321</v>
      </c>
      <c r="L505" s="3">
        <f t="shared" si="92"/>
        <v>366</v>
      </c>
      <c r="M505" s="3">
        <f t="shared" si="93"/>
        <v>9</v>
      </c>
      <c r="N505" s="3">
        <f t="shared" si="94"/>
        <v>0</v>
      </c>
      <c r="O505" s="3">
        <f t="shared" si="100"/>
        <v>357</v>
      </c>
      <c r="P505" s="51">
        <f t="shared" si="95"/>
        <v>114597</v>
      </c>
      <c r="Q505" s="51">
        <f t="shared" si="96"/>
        <v>50876.587933840492</v>
      </c>
      <c r="R505" s="51">
        <f t="shared" si="97"/>
        <v>46161.218028983763</v>
      </c>
      <c r="S505" s="51">
        <f t="shared" si="101"/>
        <v>97037.805962824263</v>
      </c>
      <c r="T505" s="13">
        <f t="shared" si="98"/>
        <v>87.786885245901644</v>
      </c>
      <c r="U505" s="58">
        <f t="shared" si="102"/>
        <v>28179.590163934427</v>
      </c>
      <c r="V505" s="58">
        <f t="shared" si="103"/>
        <v>28179.590163934427</v>
      </c>
      <c r="W505" s="13"/>
      <c r="X505" s="13"/>
      <c r="Y505" s="13"/>
      <c r="Z505" s="14">
        <f t="shared" si="99"/>
        <v>39.016393442622942</v>
      </c>
    </row>
    <row r="506" spans="1:26" ht="14.5" x14ac:dyDescent="0.35">
      <c r="A506">
        <v>2400</v>
      </c>
      <c r="B506" t="s">
        <v>649</v>
      </c>
      <c r="C506" t="s">
        <v>1385</v>
      </c>
      <c r="D506" t="s">
        <v>352</v>
      </c>
      <c r="E506" t="s">
        <v>276</v>
      </c>
      <c r="F506" t="s">
        <v>504</v>
      </c>
      <c r="G506" t="s">
        <v>40</v>
      </c>
      <c r="H506" s="6">
        <v>44942</v>
      </c>
      <c r="I506" s="2">
        <v>45657</v>
      </c>
      <c r="J506">
        <v>300.25</v>
      </c>
      <c r="K506" s="45">
        <f t="shared" si="91"/>
        <v>665.85934640522862</v>
      </c>
      <c r="L506" s="3">
        <f t="shared" si="92"/>
        <v>366</v>
      </c>
      <c r="M506" s="3">
        <f t="shared" si="93"/>
        <v>0</v>
      </c>
      <c r="N506" s="3">
        <f t="shared" si="94"/>
        <v>10</v>
      </c>
      <c r="O506" s="3">
        <f t="shared" si="100"/>
        <v>356</v>
      </c>
      <c r="P506" s="51">
        <f t="shared" si="95"/>
        <v>106889</v>
      </c>
      <c r="Q506" s="51">
        <f t="shared" si="96"/>
        <v>50734.076483045421</v>
      </c>
      <c r="R506" s="51">
        <f t="shared" si="97"/>
        <v>43056.33161339342</v>
      </c>
      <c r="S506" s="51">
        <f t="shared" si="101"/>
        <v>93790.408096438841</v>
      </c>
      <c r="T506" s="13">
        <f t="shared" si="98"/>
        <v>87.540983606557376</v>
      </c>
      <c r="U506" s="58">
        <f t="shared" si="102"/>
        <v>26284.180327868853</v>
      </c>
      <c r="V506" s="58">
        <f t="shared" si="103"/>
        <v>26284.180327868853</v>
      </c>
      <c r="W506" s="13"/>
      <c r="X506" s="13"/>
      <c r="Y506" s="13"/>
      <c r="Z506" s="14">
        <f t="shared" si="99"/>
        <v>38.907103825136616</v>
      </c>
    </row>
    <row r="507" spans="1:26" ht="14.5" x14ac:dyDescent="0.35">
      <c r="A507">
        <v>2402</v>
      </c>
      <c r="B507" t="s">
        <v>650</v>
      </c>
      <c r="C507" t="s">
        <v>1385</v>
      </c>
      <c r="D507" t="s">
        <v>542</v>
      </c>
      <c r="E507" t="s">
        <v>276</v>
      </c>
      <c r="F507" t="s">
        <v>504</v>
      </c>
      <c r="G507" t="s">
        <v>40</v>
      </c>
      <c r="H507" s="6">
        <v>45166</v>
      </c>
      <c r="I507" s="2">
        <v>45657</v>
      </c>
      <c r="J507">
        <v>362.6</v>
      </c>
      <c r="K507" s="45">
        <f t="shared" si="91"/>
        <v>674.62928104575167</v>
      </c>
      <c r="L507" s="3">
        <f t="shared" si="92"/>
        <v>366</v>
      </c>
      <c r="M507" s="3">
        <f t="shared" si="93"/>
        <v>0</v>
      </c>
      <c r="N507" s="3">
        <f t="shared" si="94"/>
        <v>10</v>
      </c>
      <c r="O507" s="3">
        <f t="shared" si="100"/>
        <v>356</v>
      </c>
      <c r="P507" s="51">
        <f t="shared" si="95"/>
        <v>129085.6</v>
      </c>
      <c r="Q507" s="51">
        <f t="shared" si="96"/>
        <v>50734.076483045421</v>
      </c>
      <c r="R507" s="51">
        <f t="shared" si="97"/>
        <v>51997.421625367046</v>
      </c>
      <c r="S507" s="51">
        <f t="shared" si="101"/>
        <v>102731.49810841246</v>
      </c>
      <c r="T507" s="13">
        <f t="shared" si="98"/>
        <v>87.540983606557376</v>
      </c>
      <c r="U507" s="58">
        <f t="shared" si="102"/>
        <v>31742.360655737706</v>
      </c>
      <c r="V507" s="58">
        <f t="shared" si="103"/>
        <v>31742.360655737706</v>
      </c>
      <c r="W507" s="13"/>
      <c r="X507" s="13"/>
      <c r="Y507" s="13"/>
      <c r="Z507" s="14">
        <f t="shared" si="99"/>
        <v>38.907103825136616</v>
      </c>
    </row>
    <row r="508" spans="1:26" ht="14.5" x14ac:dyDescent="0.35">
      <c r="A508">
        <v>2403</v>
      </c>
      <c r="B508" t="s">
        <v>651</v>
      </c>
      <c r="C508" t="s">
        <v>1385</v>
      </c>
      <c r="D508" t="s">
        <v>298</v>
      </c>
      <c r="E508" t="s">
        <v>276</v>
      </c>
      <c r="F508" t="s">
        <v>504</v>
      </c>
      <c r="G508" t="s">
        <v>40</v>
      </c>
      <c r="H508" s="6">
        <v>45166</v>
      </c>
      <c r="I508" s="2">
        <v>45657</v>
      </c>
      <c r="J508">
        <v>300.25</v>
      </c>
      <c r="K508" s="45">
        <f t="shared" si="91"/>
        <v>808.43045751633997</v>
      </c>
      <c r="L508" s="3">
        <f t="shared" si="92"/>
        <v>366</v>
      </c>
      <c r="M508" s="3">
        <f t="shared" si="93"/>
        <v>5</v>
      </c>
      <c r="N508" s="3">
        <f t="shared" si="94"/>
        <v>3</v>
      </c>
      <c r="O508" s="3">
        <f t="shared" si="100"/>
        <v>358</v>
      </c>
      <c r="P508" s="51">
        <f t="shared" si="95"/>
        <v>107489.5</v>
      </c>
      <c r="Q508" s="51">
        <f t="shared" si="96"/>
        <v>51019.099384635563</v>
      </c>
      <c r="R508" s="51">
        <f t="shared" si="97"/>
        <v>43298.22111683945</v>
      </c>
      <c r="S508" s="51">
        <f t="shared" si="101"/>
        <v>94317.320501475013</v>
      </c>
      <c r="T508" s="13">
        <f t="shared" si="98"/>
        <v>88.032786885245898</v>
      </c>
      <c r="U508" s="58">
        <f t="shared" si="102"/>
        <v>26431.844262295082</v>
      </c>
      <c r="V508" s="58">
        <f t="shared" si="103"/>
        <v>26431.844262295082</v>
      </c>
      <c r="W508" s="13"/>
      <c r="X508" s="13"/>
      <c r="Y508" s="13"/>
      <c r="Z508" s="14">
        <f t="shared" si="99"/>
        <v>39.125683060109296</v>
      </c>
    </row>
    <row r="509" spans="1:26" ht="14.5" x14ac:dyDescent="0.35">
      <c r="A509">
        <v>2404</v>
      </c>
      <c r="B509" t="s">
        <v>1427</v>
      </c>
      <c r="C509" t="s">
        <v>1385</v>
      </c>
      <c r="D509" t="s">
        <v>512</v>
      </c>
      <c r="E509" t="s">
        <v>276</v>
      </c>
      <c r="F509" t="s">
        <v>504</v>
      </c>
      <c r="G509" t="s">
        <v>40</v>
      </c>
      <c r="H509" s="6">
        <v>45320</v>
      </c>
      <c r="I509" s="2">
        <v>45657</v>
      </c>
      <c r="J509">
        <v>434.62</v>
      </c>
      <c r="K509" s="45">
        <f t="shared" si="91"/>
        <v>647.096339869281</v>
      </c>
      <c r="L509" s="3">
        <f t="shared" si="92"/>
        <v>338</v>
      </c>
      <c r="M509" s="3">
        <f t="shared" si="93"/>
        <v>9</v>
      </c>
      <c r="N509" s="3">
        <f t="shared" si="94"/>
        <v>15</v>
      </c>
      <c r="O509" s="3">
        <f t="shared" si="100"/>
        <v>314</v>
      </c>
      <c r="P509" s="51">
        <f t="shared" si="95"/>
        <v>136470.68</v>
      </c>
      <c r="Q509" s="51">
        <f t="shared" si="96"/>
        <v>44748.595549652418</v>
      </c>
      <c r="R509" s="51">
        <f t="shared" si="97"/>
        <v>54972.2315073141</v>
      </c>
      <c r="S509" s="51">
        <f t="shared" si="101"/>
        <v>99720.827056966518</v>
      </c>
      <c r="T509" s="13">
        <f t="shared" si="98"/>
        <v>77.213114754098356</v>
      </c>
      <c r="U509" s="58">
        <f t="shared" si="102"/>
        <v>33558.363934426226</v>
      </c>
      <c r="V509" s="58">
        <f t="shared" si="103"/>
        <v>33558.363934426226</v>
      </c>
      <c r="W509" s="13"/>
      <c r="X509" s="13"/>
      <c r="Y509" s="13"/>
      <c r="Z509" s="14">
        <f t="shared" si="99"/>
        <v>34.316939890710387</v>
      </c>
    </row>
    <row r="510" spans="1:26" ht="14.5" x14ac:dyDescent="0.35">
      <c r="A510">
        <v>2405</v>
      </c>
      <c r="B510" t="s">
        <v>1428</v>
      </c>
      <c r="C510" t="s">
        <v>1385</v>
      </c>
      <c r="D510" t="s">
        <v>503</v>
      </c>
      <c r="E510" t="s">
        <v>276</v>
      </c>
      <c r="F510" t="s">
        <v>504</v>
      </c>
      <c r="G510" t="s">
        <v>40</v>
      </c>
      <c r="H510" s="6">
        <v>45348</v>
      </c>
      <c r="I510" s="2">
        <v>45657</v>
      </c>
      <c r="J510">
        <v>300.25</v>
      </c>
      <c r="K510" s="45">
        <f t="shared" si="91"/>
        <v>615.98797385620912</v>
      </c>
      <c r="L510" s="3">
        <f t="shared" si="92"/>
        <v>310</v>
      </c>
      <c r="M510" s="3">
        <f t="shared" si="93"/>
        <v>0</v>
      </c>
      <c r="N510" s="3">
        <f t="shared" si="94"/>
        <v>0</v>
      </c>
      <c r="O510" s="3">
        <f t="shared" si="100"/>
        <v>310</v>
      </c>
      <c r="P510" s="51">
        <f t="shared" si="95"/>
        <v>93077.5</v>
      </c>
      <c r="Q510" s="51">
        <f t="shared" si="96"/>
        <v>44178.549746472134</v>
      </c>
      <c r="R510" s="51">
        <f t="shared" si="97"/>
        <v>37492.873034134718</v>
      </c>
      <c r="S510" s="51">
        <f t="shared" si="101"/>
        <v>81671.422780606852</v>
      </c>
      <c r="T510" s="13">
        <f t="shared" si="98"/>
        <v>76.229508196721312</v>
      </c>
      <c r="U510" s="58">
        <f t="shared" si="102"/>
        <v>22887.909836065573</v>
      </c>
      <c r="V510" s="58">
        <f t="shared" si="103"/>
        <v>22887.909836065573</v>
      </c>
      <c r="W510" s="13"/>
      <c r="X510" s="13"/>
      <c r="Y510" s="13"/>
      <c r="Z510" s="14">
        <f t="shared" si="99"/>
        <v>33.879781420765028</v>
      </c>
    </row>
    <row r="511" spans="1:26" ht="14.5" x14ac:dyDescent="0.35">
      <c r="A511">
        <v>2406</v>
      </c>
      <c r="B511" t="s">
        <v>1429</v>
      </c>
      <c r="C511" t="s">
        <v>1385</v>
      </c>
      <c r="D511" t="s">
        <v>503</v>
      </c>
      <c r="E511" t="s">
        <v>276</v>
      </c>
      <c r="F511" t="s">
        <v>504</v>
      </c>
      <c r="G511" t="s">
        <v>40</v>
      </c>
      <c r="H511" s="6">
        <v>45348</v>
      </c>
      <c r="I511" s="2">
        <v>45657</v>
      </c>
      <c r="J511">
        <v>300.25</v>
      </c>
      <c r="K511" s="45">
        <f t="shared" si="91"/>
        <v>602.00575163398707</v>
      </c>
      <c r="L511" s="3">
        <f t="shared" si="92"/>
        <v>310</v>
      </c>
      <c r="M511" s="3">
        <f t="shared" si="93"/>
        <v>4</v>
      </c>
      <c r="N511" s="3">
        <f t="shared" si="94"/>
        <v>0</v>
      </c>
      <c r="O511" s="3">
        <f t="shared" si="100"/>
        <v>306</v>
      </c>
      <c r="P511" s="51">
        <f t="shared" si="95"/>
        <v>91876.5</v>
      </c>
      <c r="Q511" s="51">
        <f t="shared" si="96"/>
        <v>43608.503943291849</v>
      </c>
      <c r="R511" s="51">
        <f t="shared" si="97"/>
        <v>37009.09402724266</v>
      </c>
      <c r="S511" s="51">
        <f t="shared" si="101"/>
        <v>80617.597970534509</v>
      </c>
      <c r="T511" s="13">
        <f t="shared" si="98"/>
        <v>75.245901639344254</v>
      </c>
      <c r="U511" s="58">
        <f t="shared" si="102"/>
        <v>22592.581967213111</v>
      </c>
      <c r="V511" s="58">
        <f t="shared" si="103"/>
        <v>22592.581967213111</v>
      </c>
      <c r="W511" s="13"/>
      <c r="X511" s="13"/>
      <c r="Y511" s="13"/>
      <c r="Z511" s="14">
        <f t="shared" si="99"/>
        <v>33.442622950819683</v>
      </c>
    </row>
    <row r="512" spans="1:26" ht="14.5" x14ac:dyDescent="0.35">
      <c r="A512">
        <v>2407</v>
      </c>
      <c r="B512" t="s">
        <v>1430</v>
      </c>
      <c r="C512" t="s">
        <v>1385</v>
      </c>
      <c r="D512" t="s">
        <v>542</v>
      </c>
      <c r="E512" t="s">
        <v>276</v>
      </c>
      <c r="F512" t="s">
        <v>504</v>
      </c>
      <c r="G512" t="s">
        <v>40</v>
      </c>
      <c r="H512" s="6">
        <v>45348</v>
      </c>
      <c r="I512" s="2">
        <v>45657</v>
      </c>
      <c r="J512">
        <v>362.6</v>
      </c>
      <c r="K512" s="45">
        <f t="shared" si="91"/>
        <v>594.26189542483667</v>
      </c>
      <c r="L512" s="3">
        <f t="shared" si="92"/>
        <v>310</v>
      </c>
      <c r="M512" s="3">
        <f t="shared" si="93"/>
        <v>1</v>
      </c>
      <c r="N512" s="3">
        <f t="shared" si="94"/>
        <v>0</v>
      </c>
      <c r="O512" s="3">
        <f t="shared" si="100"/>
        <v>309</v>
      </c>
      <c r="P512" s="51">
        <f t="shared" si="95"/>
        <v>112043.40000000001</v>
      </c>
      <c r="Q512" s="51">
        <f t="shared" si="96"/>
        <v>44036.038295677063</v>
      </c>
      <c r="R512" s="51">
        <f t="shared" si="97"/>
        <v>45132.593489433755</v>
      </c>
      <c r="S512" s="51">
        <f t="shared" si="101"/>
        <v>89168.631785110818</v>
      </c>
      <c r="T512" s="13">
        <f t="shared" si="98"/>
        <v>75.983606557377044</v>
      </c>
      <c r="U512" s="58">
        <f t="shared" si="102"/>
        <v>27551.655737704918</v>
      </c>
      <c r="V512" s="58">
        <f t="shared" si="103"/>
        <v>27551.655737704918</v>
      </c>
      <c r="W512" s="13"/>
      <c r="X512" s="13"/>
      <c r="Y512" s="13"/>
      <c r="Z512" s="14">
        <f t="shared" si="99"/>
        <v>33.770491803278702</v>
      </c>
    </row>
    <row r="513" spans="1:26" ht="14.5" x14ac:dyDescent="0.35">
      <c r="A513">
        <v>2408</v>
      </c>
      <c r="B513" t="s">
        <v>1431</v>
      </c>
      <c r="C513" t="s">
        <v>1385</v>
      </c>
      <c r="D513" t="s">
        <v>469</v>
      </c>
      <c r="E513" t="s">
        <v>276</v>
      </c>
      <c r="F513" t="s">
        <v>504</v>
      </c>
      <c r="G513" t="s">
        <v>40</v>
      </c>
      <c r="H513" s="6">
        <v>45383</v>
      </c>
      <c r="I513" s="2">
        <v>45657</v>
      </c>
      <c r="J513">
        <v>286.27</v>
      </c>
      <c r="K513" s="45">
        <f t="shared" si="91"/>
        <v>491.50673202614388</v>
      </c>
      <c r="L513" s="3">
        <f t="shared" si="92"/>
        <v>275</v>
      </c>
      <c r="M513" s="3">
        <f t="shared" si="93"/>
        <v>0</v>
      </c>
      <c r="N513" s="3">
        <f t="shared" si="94"/>
        <v>0</v>
      </c>
      <c r="O513" s="3">
        <f t="shared" si="100"/>
        <v>275</v>
      </c>
      <c r="P513" s="51">
        <f t="shared" si="95"/>
        <v>78724.25</v>
      </c>
      <c r="Q513" s="51">
        <f t="shared" si="96"/>
        <v>39190.648968644637</v>
      </c>
      <c r="R513" s="51">
        <f t="shared" si="97"/>
        <v>31711.190244231744</v>
      </c>
      <c r="S513" s="51">
        <f t="shared" si="101"/>
        <v>70901.839212876381</v>
      </c>
      <c r="T513" s="13">
        <f t="shared" si="98"/>
        <v>67.622950819672127</v>
      </c>
      <c r="U513" s="58">
        <f t="shared" si="102"/>
        <v>19358.422131147538</v>
      </c>
      <c r="V513" s="58">
        <f t="shared" si="103"/>
        <v>19358.422131147538</v>
      </c>
      <c r="W513" s="13"/>
      <c r="X513" s="13"/>
      <c r="Y513" s="13"/>
      <c r="Z513" s="14">
        <f t="shared" si="99"/>
        <v>30.054644808743177</v>
      </c>
    </row>
    <row r="514" spans="1:26" ht="14.5" x14ac:dyDescent="0.35">
      <c r="A514">
        <v>2409</v>
      </c>
      <c r="B514" t="s">
        <v>1432</v>
      </c>
      <c r="C514" t="s">
        <v>1385</v>
      </c>
      <c r="D514" t="s">
        <v>275</v>
      </c>
      <c r="E514" t="s">
        <v>276</v>
      </c>
      <c r="F514" t="s">
        <v>504</v>
      </c>
      <c r="G514" t="s">
        <v>40</v>
      </c>
      <c r="H514" s="6">
        <v>45418</v>
      </c>
      <c r="I514" s="2">
        <v>45657</v>
      </c>
      <c r="J514">
        <v>300.25</v>
      </c>
      <c r="K514" s="45">
        <f t="shared" si="91"/>
        <v>762.11993464052284</v>
      </c>
      <c r="L514" s="3">
        <f t="shared" si="92"/>
        <v>240</v>
      </c>
      <c r="M514" s="3">
        <f t="shared" si="93"/>
        <v>1</v>
      </c>
      <c r="N514" s="3">
        <f t="shared" si="94"/>
        <v>0</v>
      </c>
      <c r="O514" s="3">
        <f t="shared" si="100"/>
        <v>239</v>
      </c>
      <c r="P514" s="51">
        <f t="shared" si="95"/>
        <v>71759.75</v>
      </c>
      <c r="Q514" s="51">
        <f t="shared" si="96"/>
        <v>34060.236740022061</v>
      </c>
      <c r="R514" s="51">
        <f t="shared" si="97"/>
        <v>28905.795661800639</v>
      </c>
      <c r="S514" s="51">
        <f t="shared" si="101"/>
        <v>62966.032401822697</v>
      </c>
      <c r="T514" s="13">
        <f t="shared" si="98"/>
        <v>58.770491803278688</v>
      </c>
      <c r="U514" s="58">
        <f t="shared" si="102"/>
        <v>17645.840163934427</v>
      </c>
      <c r="V514" s="58">
        <f t="shared" si="103"/>
        <v>17645.840163934427</v>
      </c>
      <c r="W514" s="13"/>
      <c r="X514" s="13"/>
      <c r="Y514" s="13"/>
      <c r="Z514" s="14">
        <f t="shared" si="99"/>
        <v>26.120218579234972</v>
      </c>
    </row>
    <row r="515" spans="1:26" ht="14.5" x14ac:dyDescent="0.35">
      <c r="A515">
        <v>2410</v>
      </c>
      <c r="B515" t="s">
        <v>1433</v>
      </c>
      <c r="C515" t="s">
        <v>1385</v>
      </c>
      <c r="D515" t="s">
        <v>503</v>
      </c>
      <c r="E515" t="s">
        <v>276</v>
      </c>
      <c r="F515" t="s">
        <v>504</v>
      </c>
      <c r="G515" t="s">
        <v>40</v>
      </c>
      <c r="H515" s="6">
        <v>45418</v>
      </c>
      <c r="I515" s="2">
        <v>45657</v>
      </c>
      <c r="J515">
        <v>300.25</v>
      </c>
      <c r="K515" s="45">
        <f t="shared" si="91"/>
        <v>600.63954248366019</v>
      </c>
      <c r="L515" s="3">
        <f t="shared" si="92"/>
        <v>240</v>
      </c>
      <c r="M515" s="3">
        <f t="shared" si="93"/>
        <v>0</v>
      </c>
      <c r="N515" s="3">
        <f t="shared" si="94"/>
        <v>0</v>
      </c>
      <c r="O515" s="3">
        <f t="shared" si="100"/>
        <v>240</v>
      </c>
      <c r="P515" s="51">
        <f t="shared" si="95"/>
        <v>72060</v>
      </c>
      <c r="Q515" s="51">
        <f t="shared" si="96"/>
        <v>34202.748190817132</v>
      </c>
      <c r="R515" s="51">
        <f t="shared" si="97"/>
        <v>29026.740413523654</v>
      </c>
      <c r="S515" s="51">
        <f t="shared" si="101"/>
        <v>63229.48860434079</v>
      </c>
      <c r="T515" s="13">
        <f t="shared" si="98"/>
        <v>59.016393442622949</v>
      </c>
      <c r="U515" s="58">
        <f t="shared" si="102"/>
        <v>17719.672131147541</v>
      </c>
      <c r="V515" s="58">
        <f t="shared" si="103"/>
        <v>17719.672131147541</v>
      </c>
      <c r="W515" s="13"/>
      <c r="X515" s="13"/>
      <c r="Y515" s="13"/>
      <c r="Z515" s="14">
        <f t="shared" si="99"/>
        <v>26.229508196721319</v>
      </c>
    </row>
    <row r="516" spans="1:26" ht="14.5" x14ac:dyDescent="0.35">
      <c r="A516">
        <v>2411</v>
      </c>
      <c r="B516" t="s">
        <v>1434</v>
      </c>
      <c r="C516" t="s">
        <v>1385</v>
      </c>
      <c r="D516" t="s">
        <v>503</v>
      </c>
      <c r="E516" t="s">
        <v>276</v>
      </c>
      <c r="F516" t="s">
        <v>504</v>
      </c>
      <c r="G516" t="s">
        <v>40</v>
      </c>
      <c r="H516" s="6">
        <v>45432</v>
      </c>
      <c r="I516" s="2">
        <v>45657</v>
      </c>
      <c r="J516">
        <v>300.25</v>
      </c>
      <c r="K516" s="45">
        <f t="shared" si="91"/>
        <v>578.11758169934649</v>
      </c>
      <c r="L516" s="3">
        <f t="shared" si="92"/>
        <v>226</v>
      </c>
      <c r="M516" s="3">
        <f t="shared" si="93"/>
        <v>0</v>
      </c>
      <c r="N516" s="3">
        <f t="shared" si="94"/>
        <v>0</v>
      </c>
      <c r="O516" s="3">
        <f t="shared" si="100"/>
        <v>226</v>
      </c>
      <c r="P516" s="51">
        <f t="shared" si="95"/>
        <v>67856.5</v>
      </c>
      <c r="Q516" s="51">
        <f t="shared" si="96"/>
        <v>32207.587879686136</v>
      </c>
      <c r="R516" s="51">
        <f t="shared" si="97"/>
        <v>27333.513889401442</v>
      </c>
      <c r="S516" s="51">
        <f t="shared" si="101"/>
        <v>59541.101769087574</v>
      </c>
      <c r="T516" s="13">
        <f t="shared" si="98"/>
        <v>55.57377049180328</v>
      </c>
      <c r="U516" s="58">
        <f t="shared" si="102"/>
        <v>16686.024590163935</v>
      </c>
      <c r="V516" s="58">
        <f t="shared" si="103"/>
        <v>16686.024590163935</v>
      </c>
      <c r="W516" s="13"/>
      <c r="X516" s="13"/>
      <c r="Y516" s="13"/>
      <c r="Z516" s="14">
        <f t="shared" si="99"/>
        <v>24.699453551912562</v>
      </c>
    </row>
    <row r="517" spans="1:26" ht="14.5" x14ac:dyDescent="0.35">
      <c r="A517">
        <v>2412</v>
      </c>
      <c r="B517" t="s">
        <v>1435</v>
      </c>
      <c r="C517" t="s">
        <v>1385</v>
      </c>
      <c r="D517" t="s">
        <v>503</v>
      </c>
      <c r="E517" t="s">
        <v>276</v>
      </c>
      <c r="F517" t="s">
        <v>504</v>
      </c>
      <c r="G517" t="s">
        <v>40</v>
      </c>
      <c r="H517" s="6">
        <v>45474</v>
      </c>
      <c r="I517" s="2">
        <v>45657</v>
      </c>
      <c r="J517">
        <v>300.25</v>
      </c>
      <c r="K517" s="45">
        <f t="shared" ref="K517:K580" si="104">IFERROR(VLOOKUP(A517,promedio,29,FALSE),J517)</f>
        <v>505.30366013071909</v>
      </c>
      <c r="L517" s="3">
        <f t="shared" ref="L517:L580" si="105">IF(DATEDIF(H517,I517,"D")&gt;366,366,DATEDIF(H517,I517,"D")+1)</f>
        <v>184</v>
      </c>
      <c r="M517" s="3">
        <f t="shared" ref="M517:M580" si="106">IFERROR(VLOOKUP(A517,faltas,7,FALSE),0)</f>
        <v>9</v>
      </c>
      <c r="N517" s="3">
        <f t="shared" ref="N517:N580" si="107">IFERROR(VLOOKUP(A517,INCP,4,FALSE),0)</f>
        <v>0</v>
      </c>
      <c r="O517" s="3">
        <f t="shared" si="100"/>
        <v>175</v>
      </c>
      <c r="P517" s="51">
        <f t="shared" ref="P517:P580" si="108">IF(J517&gt;TOPE,TOPE,J517)*O517</f>
        <v>52543.75</v>
      </c>
      <c r="Q517" s="51">
        <f t="shared" ref="Q517:Q580" si="109">O517*facdias</f>
        <v>24939.503889137493</v>
      </c>
      <c r="R517" s="51">
        <f t="shared" ref="R517:R580" si="110">P517*facsueldo</f>
        <v>21165.331551527663</v>
      </c>
      <c r="S517" s="51">
        <f t="shared" si="101"/>
        <v>46104.835440665156</v>
      </c>
      <c r="T517" s="13">
        <f t="shared" ref="T517:T580" si="111">((90/366)*O517)</f>
        <v>43.032786885245898</v>
      </c>
      <c r="U517" s="58">
        <f t="shared" si="102"/>
        <v>12920.594262295081</v>
      </c>
      <c r="V517" s="58">
        <f t="shared" si="103"/>
        <v>12920.594262295081</v>
      </c>
      <c r="W517" s="13"/>
      <c r="X517" s="13"/>
      <c r="Y517" s="13"/>
      <c r="Z517" s="14">
        <f t="shared" ref="Z517:Z580" si="112">((130/366)*O517-T517)</f>
        <v>19.125683060109296</v>
      </c>
    </row>
    <row r="518" spans="1:26" ht="14.5" x14ac:dyDescent="0.35">
      <c r="A518">
        <v>2413</v>
      </c>
      <c r="B518" t="s">
        <v>1436</v>
      </c>
      <c r="C518" t="s">
        <v>1385</v>
      </c>
      <c r="D518" t="s">
        <v>503</v>
      </c>
      <c r="E518" t="s">
        <v>276</v>
      </c>
      <c r="F518" t="s">
        <v>504</v>
      </c>
      <c r="G518" t="s">
        <v>40</v>
      </c>
      <c r="H518" s="6">
        <v>45523</v>
      </c>
      <c r="I518" s="2">
        <v>45657</v>
      </c>
      <c r="J518">
        <v>300.25</v>
      </c>
      <c r="K518" s="45">
        <f t="shared" si="104"/>
        <v>336.69117647058835</v>
      </c>
      <c r="L518" s="3">
        <f t="shared" si="105"/>
        <v>135</v>
      </c>
      <c r="M518" s="3">
        <f t="shared" si="106"/>
        <v>7</v>
      </c>
      <c r="N518" s="3">
        <f t="shared" si="107"/>
        <v>0</v>
      </c>
      <c r="O518" s="3">
        <f t="shared" ref="O518:O581" si="113">L518-M518-N518</f>
        <v>128</v>
      </c>
      <c r="P518" s="51">
        <f t="shared" si="108"/>
        <v>38432</v>
      </c>
      <c r="Q518" s="51">
        <f t="shared" si="109"/>
        <v>18241.465701769139</v>
      </c>
      <c r="R518" s="51">
        <f t="shared" si="110"/>
        <v>15480.928220545949</v>
      </c>
      <c r="S518" s="51">
        <f t="shared" ref="S518:S581" si="114">Q518+R518</f>
        <v>33722.393922315088</v>
      </c>
      <c r="T518" s="13">
        <f t="shared" si="111"/>
        <v>31.475409836065573</v>
      </c>
      <c r="U518" s="58">
        <f t="shared" ref="U518:U581" si="115">T518*J518</f>
        <v>9450.4918032786882</v>
      </c>
      <c r="V518" s="58">
        <f t="shared" ref="V518:V581" si="116">IF(S518&gt;U518,U518,S518)</f>
        <v>9450.4918032786882</v>
      </c>
      <c r="W518" s="13"/>
      <c r="X518" s="13"/>
      <c r="Y518" s="13"/>
      <c r="Z518" s="14">
        <f t="shared" si="112"/>
        <v>13.989071038251367</v>
      </c>
    </row>
    <row r="519" spans="1:26" ht="14.5" x14ac:dyDescent="0.35">
      <c r="A519">
        <v>2414</v>
      </c>
      <c r="B519" t="s">
        <v>1437</v>
      </c>
      <c r="C519" t="s">
        <v>1385</v>
      </c>
      <c r="D519" t="s">
        <v>503</v>
      </c>
      <c r="E519" t="s">
        <v>276</v>
      </c>
      <c r="F519" t="s">
        <v>504</v>
      </c>
      <c r="G519" t="s">
        <v>40</v>
      </c>
      <c r="H519" s="6">
        <v>45523</v>
      </c>
      <c r="I519" s="2">
        <v>45657</v>
      </c>
      <c r="J519">
        <v>300.25</v>
      </c>
      <c r="K519" s="45">
        <f t="shared" si="104"/>
        <v>334.67888888888893</v>
      </c>
      <c r="L519" s="3">
        <f t="shared" si="105"/>
        <v>135</v>
      </c>
      <c r="M519" s="3">
        <f t="shared" si="106"/>
        <v>7</v>
      </c>
      <c r="N519" s="3">
        <f t="shared" si="107"/>
        <v>0</v>
      </c>
      <c r="O519" s="3">
        <f t="shared" si="113"/>
        <v>128</v>
      </c>
      <c r="P519" s="51">
        <f t="shared" si="108"/>
        <v>38432</v>
      </c>
      <c r="Q519" s="51">
        <f t="shared" si="109"/>
        <v>18241.465701769139</v>
      </c>
      <c r="R519" s="51">
        <f t="shared" si="110"/>
        <v>15480.928220545949</v>
      </c>
      <c r="S519" s="51">
        <f t="shared" si="114"/>
        <v>33722.393922315088</v>
      </c>
      <c r="T519" s="13">
        <f t="shared" si="111"/>
        <v>31.475409836065573</v>
      </c>
      <c r="U519" s="58">
        <f t="shared" si="115"/>
        <v>9450.4918032786882</v>
      </c>
      <c r="V519" s="58">
        <f t="shared" si="116"/>
        <v>9450.4918032786882</v>
      </c>
      <c r="W519" s="13"/>
      <c r="X519" s="13"/>
      <c r="Y519" s="13"/>
      <c r="Z519" s="14">
        <f t="shared" si="112"/>
        <v>13.989071038251367</v>
      </c>
    </row>
    <row r="520" spans="1:26" ht="14.5" x14ac:dyDescent="0.35">
      <c r="A520">
        <v>2415</v>
      </c>
      <c r="B520" t="s">
        <v>1438</v>
      </c>
      <c r="C520" t="s">
        <v>1385</v>
      </c>
      <c r="D520" t="s">
        <v>503</v>
      </c>
      <c r="E520" t="s">
        <v>276</v>
      </c>
      <c r="F520" t="s">
        <v>504</v>
      </c>
      <c r="G520" t="s">
        <v>40</v>
      </c>
      <c r="H520" s="6">
        <v>45523</v>
      </c>
      <c r="I520" s="2">
        <v>45657</v>
      </c>
      <c r="J520">
        <v>300.25</v>
      </c>
      <c r="K520" s="45">
        <f t="shared" si="104"/>
        <v>338.72640522875827</v>
      </c>
      <c r="L520" s="3">
        <f t="shared" si="105"/>
        <v>135</v>
      </c>
      <c r="M520" s="3">
        <f t="shared" si="106"/>
        <v>7</v>
      </c>
      <c r="N520" s="3">
        <f t="shared" si="107"/>
        <v>0</v>
      </c>
      <c r="O520" s="3">
        <f t="shared" si="113"/>
        <v>128</v>
      </c>
      <c r="P520" s="51">
        <f t="shared" si="108"/>
        <v>38432</v>
      </c>
      <c r="Q520" s="51">
        <f t="shared" si="109"/>
        <v>18241.465701769139</v>
      </c>
      <c r="R520" s="51">
        <f t="shared" si="110"/>
        <v>15480.928220545949</v>
      </c>
      <c r="S520" s="51">
        <f t="shared" si="114"/>
        <v>33722.393922315088</v>
      </c>
      <c r="T520" s="13">
        <f t="shared" si="111"/>
        <v>31.475409836065573</v>
      </c>
      <c r="U520" s="58">
        <f t="shared" si="115"/>
        <v>9450.4918032786882</v>
      </c>
      <c r="V520" s="58">
        <f t="shared" si="116"/>
        <v>9450.4918032786882</v>
      </c>
      <c r="W520" s="13"/>
      <c r="X520" s="13"/>
      <c r="Y520" s="13"/>
      <c r="Z520" s="14">
        <f t="shared" si="112"/>
        <v>13.989071038251367</v>
      </c>
    </row>
    <row r="521" spans="1:26" ht="14.5" x14ac:dyDescent="0.35">
      <c r="A521">
        <v>2416</v>
      </c>
      <c r="B521" t="s">
        <v>1439</v>
      </c>
      <c r="C521" t="s">
        <v>1385</v>
      </c>
      <c r="D521" t="s">
        <v>503</v>
      </c>
      <c r="E521" t="s">
        <v>276</v>
      </c>
      <c r="F521" t="s">
        <v>504</v>
      </c>
      <c r="G521" t="s">
        <v>40</v>
      </c>
      <c r="H521" s="6">
        <v>45523</v>
      </c>
      <c r="I521" s="2">
        <v>45657</v>
      </c>
      <c r="J521">
        <v>300.25</v>
      </c>
      <c r="K521" s="45">
        <f t="shared" si="104"/>
        <v>338.71503267973861</v>
      </c>
      <c r="L521" s="3">
        <f t="shared" si="105"/>
        <v>135</v>
      </c>
      <c r="M521" s="3">
        <f t="shared" si="106"/>
        <v>7</v>
      </c>
      <c r="N521" s="3">
        <f t="shared" si="107"/>
        <v>0</v>
      </c>
      <c r="O521" s="3">
        <f t="shared" si="113"/>
        <v>128</v>
      </c>
      <c r="P521" s="51">
        <f t="shared" si="108"/>
        <v>38432</v>
      </c>
      <c r="Q521" s="51">
        <f t="shared" si="109"/>
        <v>18241.465701769139</v>
      </c>
      <c r="R521" s="51">
        <f t="shared" si="110"/>
        <v>15480.928220545949</v>
      </c>
      <c r="S521" s="51">
        <f t="shared" si="114"/>
        <v>33722.393922315088</v>
      </c>
      <c r="T521" s="13">
        <f t="shared" si="111"/>
        <v>31.475409836065573</v>
      </c>
      <c r="U521" s="58">
        <f t="shared" si="115"/>
        <v>9450.4918032786882</v>
      </c>
      <c r="V521" s="58">
        <f t="shared" si="116"/>
        <v>9450.4918032786882</v>
      </c>
      <c r="W521" s="13"/>
      <c r="X521" s="13"/>
      <c r="Y521" s="13"/>
      <c r="Z521" s="14">
        <f t="shared" si="112"/>
        <v>13.989071038251367</v>
      </c>
    </row>
    <row r="522" spans="1:26" ht="14.5" x14ac:dyDescent="0.35">
      <c r="A522">
        <v>2417</v>
      </c>
      <c r="B522" t="s">
        <v>1440</v>
      </c>
      <c r="C522" t="s">
        <v>1488</v>
      </c>
      <c r="D522" t="s">
        <v>469</v>
      </c>
      <c r="E522" t="s">
        <v>276</v>
      </c>
      <c r="F522" t="s">
        <v>504</v>
      </c>
      <c r="G522" t="s">
        <v>40</v>
      </c>
      <c r="H522" s="6">
        <v>45523</v>
      </c>
      <c r="I522" s="2">
        <v>45657</v>
      </c>
      <c r="J522">
        <v>268.75</v>
      </c>
      <c r="K522" s="45">
        <f t="shared" si="104"/>
        <v>268.75</v>
      </c>
      <c r="L522" s="3">
        <f t="shared" si="105"/>
        <v>135</v>
      </c>
      <c r="M522" s="3">
        <f t="shared" si="106"/>
        <v>5</v>
      </c>
      <c r="N522" s="3">
        <f t="shared" si="107"/>
        <v>0</v>
      </c>
      <c r="O522" s="3">
        <f t="shared" si="113"/>
        <v>130</v>
      </c>
      <c r="P522" s="51">
        <f t="shared" si="108"/>
        <v>34937.5</v>
      </c>
      <c r="Q522" s="51">
        <f t="shared" si="109"/>
        <v>18526.488603359281</v>
      </c>
      <c r="R522" s="51">
        <f t="shared" si="110"/>
        <v>14073.296464022796</v>
      </c>
      <c r="S522" s="51">
        <f t="shared" si="114"/>
        <v>32599.785067382079</v>
      </c>
      <c r="T522" s="13">
        <f t="shared" si="111"/>
        <v>31.967213114754099</v>
      </c>
      <c r="U522" s="58">
        <f t="shared" si="115"/>
        <v>8591.1885245901649</v>
      </c>
      <c r="V522" s="58">
        <f t="shared" si="116"/>
        <v>8591.1885245901649</v>
      </c>
      <c r="W522" s="13"/>
      <c r="X522" s="13"/>
      <c r="Y522" s="13"/>
      <c r="Z522" s="14">
        <f t="shared" si="112"/>
        <v>14.207650273224044</v>
      </c>
    </row>
    <row r="523" spans="1:26" ht="14.5" x14ac:dyDescent="0.35">
      <c r="A523">
        <v>2418</v>
      </c>
      <c r="B523" t="s">
        <v>1441</v>
      </c>
      <c r="C523" t="s">
        <v>1385</v>
      </c>
      <c r="D523" t="s">
        <v>275</v>
      </c>
      <c r="E523" t="s">
        <v>276</v>
      </c>
      <c r="F523" t="s">
        <v>504</v>
      </c>
      <c r="G523" t="s">
        <v>40</v>
      </c>
      <c r="H523" s="6">
        <v>45530</v>
      </c>
      <c r="I523" s="2">
        <v>45657</v>
      </c>
      <c r="J523">
        <v>300.25</v>
      </c>
      <c r="K523" s="45">
        <f t="shared" si="104"/>
        <v>478.56784313725495</v>
      </c>
      <c r="L523" s="3">
        <f t="shared" si="105"/>
        <v>128</v>
      </c>
      <c r="M523" s="3">
        <f t="shared" si="106"/>
        <v>0</v>
      </c>
      <c r="N523" s="3">
        <f t="shared" si="107"/>
        <v>0</v>
      </c>
      <c r="O523" s="3">
        <f t="shared" si="113"/>
        <v>128</v>
      </c>
      <c r="P523" s="51">
        <f t="shared" si="108"/>
        <v>38432</v>
      </c>
      <c r="Q523" s="51">
        <f t="shared" si="109"/>
        <v>18241.465701769139</v>
      </c>
      <c r="R523" s="51">
        <f t="shared" si="110"/>
        <v>15480.928220545949</v>
      </c>
      <c r="S523" s="51">
        <f t="shared" si="114"/>
        <v>33722.393922315088</v>
      </c>
      <c r="T523" s="13">
        <f t="shared" si="111"/>
        <v>31.475409836065573</v>
      </c>
      <c r="U523" s="58">
        <f t="shared" si="115"/>
        <v>9450.4918032786882</v>
      </c>
      <c r="V523" s="58">
        <f t="shared" si="116"/>
        <v>9450.4918032786882</v>
      </c>
      <c r="W523" s="13"/>
      <c r="X523" s="13"/>
      <c r="Y523" s="13"/>
      <c r="Z523" s="14">
        <f t="shared" si="112"/>
        <v>13.989071038251367</v>
      </c>
    </row>
    <row r="524" spans="1:26" ht="14.5" x14ac:dyDescent="0.35">
      <c r="A524">
        <v>2419</v>
      </c>
      <c r="B524" t="s">
        <v>1442</v>
      </c>
      <c r="C524" t="s">
        <v>1385</v>
      </c>
      <c r="D524" t="s">
        <v>275</v>
      </c>
      <c r="E524" t="s">
        <v>276</v>
      </c>
      <c r="F524" t="s">
        <v>504</v>
      </c>
      <c r="G524" t="s">
        <v>40</v>
      </c>
      <c r="H524" s="6">
        <v>45600</v>
      </c>
      <c r="I524" s="2">
        <v>45657</v>
      </c>
      <c r="J524">
        <v>300.25</v>
      </c>
      <c r="K524" s="45">
        <f t="shared" si="104"/>
        <v>135.88784313725489</v>
      </c>
      <c r="L524" s="3">
        <f t="shared" si="105"/>
        <v>58</v>
      </c>
      <c r="M524" s="3">
        <f t="shared" si="106"/>
        <v>0</v>
      </c>
      <c r="N524" s="3">
        <f t="shared" si="107"/>
        <v>0</v>
      </c>
      <c r="O524" s="3">
        <f t="shared" si="113"/>
        <v>58</v>
      </c>
      <c r="P524" s="51">
        <f t="shared" si="108"/>
        <v>17414.5</v>
      </c>
      <c r="Q524" s="51">
        <f t="shared" si="109"/>
        <v>8265.6641461141407</v>
      </c>
      <c r="R524" s="51">
        <f t="shared" si="110"/>
        <v>7014.7955999348833</v>
      </c>
      <c r="S524" s="51">
        <f t="shared" si="114"/>
        <v>15280.459746049024</v>
      </c>
      <c r="T524" s="13">
        <f t="shared" si="111"/>
        <v>14.262295081967213</v>
      </c>
      <c r="U524" s="58">
        <f t="shared" si="115"/>
        <v>4282.2540983606559</v>
      </c>
      <c r="V524" s="58">
        <f t="shared" si="116"/>
        <v>4282.2540983606559</v>
      </c>
      <c r="W524" s="13"/>
      <c r="X524" s="13"/>
      <c r="Y524" s="13"/>
      <c r="Z524" s="14">
        <f t="shared" si="112"/>
        <v>6.338797814207652</v>
      </c>
    </row>
    <row r="525" spans="1:26" ht="14.5" x14ac:dyDescent="0.35">
      <c r="A525">
        <v>2420</v>
      </c>
      <c r="B525" t="s">
        <v>1443</v>
      </c>
      <c r="C525" t="s">
        <v>1385</v>
      </c>
      <c r="D525" t="s">
        <v>503</v>
      </c>
      <c r="E525" t="s">
        <v>276</v>
      </c>
      <c r="F525" t="s">
        <v>504</v>
      </c>
      <c r="G525" t="s">
        <v>40</v>
      </c>
      <c r="H525" s="6">
        <v>45600</v>
      </c>
      <c r="I525" s="2">
        <v>45657</v>
      </c>
      <c r="J525">
        <v>300.25</v>
      </c>
      <c r="K525" s="45">
        <f t="shared" si="104"/>
        <v>71.442026143790883</v>
      </c>
      <c r="L525" s="3">
        <f t="shared" si="105"/>
        <v>58</v>
      </c>
      <c r="M525" s="3">
        <f t="shared" si="106"/>
        <v>7</v>
      </c>
      <c r="N525" s="3">
        <f t="shared" si="107"/>
        <v>0</v>
      </c>
      <c r="O525" s="3">
        <f t="shared" si="113"/>
        <v>51</v>
      </c>
      <c r="P525" s="51">
        <f t="shared" si="108"/>
        <v>15312.75</v>
      </c>
      <c r="Q525" s="51">
        <f t="shared" si="109"/>
        <v>7268.0839905486409</v>
      </c>
      <c r="R525" s="51">
        <f t="shared" si="110"/>
        <v>6168.1823378737763</v>
      </c>
      <c r="S525" s="51">
        <f t="shared" si="114"/>
        <v>13436.266328422418</v>
      </c>
      <c r="T525" s="13">
        <f t="shared" si="111"/>
        <v>12.540983606557377</v>
      </c>
      <c r="U525" s="58">
        <f t="shared" si="115"/>
        <v>3765.4303278688526</v>
      </c>
      <c r="V525" s="58">
        <f t="shared" si="116"/>
        <v>3765.4303278688526</v>
      </c>
      <c r="W525" s="13"/>
      <c r="X525" s="13"/>
      <c r="Y525" s="13"/>
      <c r="Z525" s="14">
        <f t="shared" si="112"/>
        <v>5.5737704918032787</v>
      </c>
    </row>
    <row r="526" spans="1:26" ht="14.5" x14ac:dyDescent="0.35">
      <c r="A526">
        <v>2501</v>
      </c>
      <c r="B526" t="s">
        <v>652</v>
      </c>
      <c r="C526" t="s">
        <v>1385</v>
      </c>
      <c r="D526" t="s">
        <v>653</v>
      </c>
      <c r="E526" t="s">
        <v>276</v>
      </c>
      <c r="F526" t="s">
        <v>1510</v>
      </c>
      <c r="G526" t="s">
        <v>1529</v>
      </c>
      <c r="H526" s="6">
        <v>38504</v>
      </c>
      <c r="I526" s="2">
        <v>45657</v>
      </c>
      <c r="J526">
        <v>1071.78</v>
      </c>
      <c r="K526" s="45">
        <f t="shared" si="104"/>
        <v>2324.9273856209143</v>
      </c>
      <c r="L526" s="3">
        <f t="shared" si="105"/>
        <v>366</v>
      </c>
      <c r="M526" s="3">
        <f t="shared" si="106"/>
        <v>1</v>
      </c>
      <c r="N526" s="3">
        <f t="shared" si="107"/>
        <v>7</v>
      </c>
      <c r="O526" s="3">
        <f t="shared" si="113"/>
        <v>358</v>
      </c>
      <c r="P526" s="51">
        <f t="shared" si="108"/>
        <v>186712.75200000001</v>
      </c>
      <c r="Q526" s="51">
        <f t="shared" si="109"/>
        <v>51019.099384635563</v>
      </c>
      <c r="R526" s="51">
        <f t="shared" si="110"/>
        <v>75210.416100452669</v>
      </c>
      <c r="S526" s="51">
        <f t="shared" si="114"/>
        <v>126229.51548508822</v>
      </c>
      <c r="T526" s="13">
        <f t="shared" si="111"/>
        <v>88.032786885245898</v>
      </c>
      <c r="U526" s="58">
        <f t="shared" si="115"/>
        <v>94351.780327868852</v>
      </c>
      <c r="V526" s="58">
        <f t="shared" si="116"/>
        <v>94351.780327868852</v>
      </c>
      <c r="W526" s="13"/>
      <c r="X526" s="13"/>
      <c r="Y526" s="13"/>
      <c r="Z526" s="14">
        <f t="shared" si="112"/>
        <v>39.125683060109296</v>
      </c>
    </row>
    <row r="527" spans="1:26" ht="14.5" x14ac:dyDescent="0.35">
      <c r="A527">
        <v>2502</v>
      </c>
      <c r="B527" t="s">
        <v>656</v>
      </c>
      <c r="C527" t="s">
        <v>1385</v>
      </c>
      <c r="D527" t="s">
        <v>657</v>
      </c>
      <c r="E527" t="s">
        <v>276</v>
      </c>
      <c r="F527" t="s">
        <v>1511</v>
      </c>
      <c r="G527" t="s">
        <v>1529</v>
      </c>
      <c r="H527" s="6">
        <v>42009</v>
      </c>
      <c r="I527" s="2">
        <v>45657</v>
      </c>
      <c r="J527">
        <v>507.4</v>
      </c>
      <c r="K527" s="45">
        <f t="shared" si="104"/>
        <v>1247.4341830065359</v>
      </c>
      <c r="L527" s="3">
        <f t="shared" si="105"/>
        <v>366</v>
      </c>
      <c r="M527" s="3">
        <f t="shared" si="106"/>
        <v>0</v>
      </c>
      <c r="N527" s="3">
        <f t="shared" si="107"/>
        <v>0</v>
      </c>
      <c r="O527" s="3">
        <f t="shared" si="113"/>
        <v>366</v>
      </c>
      <c r="P527" s="51">
        <f t="shared" si="108"/>
        <v>185708.4</v>
      </c>
      <c r="Q527" s="51">
        <f t="shared" si="109"/>
        <v>52159.190990996132</v>
      </c>
      <c r="R527" s="51">
        <f t="shared" si="110"/>
        <v>74805.849561626645</v>
      </c>
      <c r="S527" s="51">
        <f t="shared" si="114"/>
        <v>126965.04055262278</v>
      </c>
      <c r="T527" s="13">
        <f t="shared" si="111"/>
        <v>90</v>
      </c>
      <c r="U527" s="58">
        <f t="shared" si="115"/>
        <v>45666</v>
      </c>
      <c r="V527" s="58">
        <f t="shared" si="116"/>
        <v>45666</v>
      </c>
      <c r="W527" s="13"/>
      <c r="X527" s="13"/>
      <c r="Y527" s="13"/>
      <c r="Z527" s="14">
        <f t="shared" si="112"/>
        <v>40</v>
      </c>
    </row>
    <row r="528" spans="1:26" ht="14.5" x14ac:dyDescent="0.35">
      <c r="A528">
        <v>2503</v>
      </c>
      <c r="B528" t="s">
        <v>659</v>
      </c>
      <c r="C528" t="s">
        <v>1385</v>
      </c>
      <c r="D528" t="s">
        <v>660</v>
      </c>
      <c r="E528" t="s">
        <v>276</v>
      </c>
      <c r="F528" t="s">
        <v>1511</v>
      </c>
      <c r="G528" t="s">
        <v>1529</v>
      </c>
      <c r="H528" s="6">
        <v>41548</v>
      </c>
      <c r="I528" s="2">
        <v>45657</v>
      </c>
      <c r="J528">
        <v>920.2</v>
      </c>
      <c r="K528" s="45">
        <f t="shared" si="104"/>
        <v>1734.0171241830064</v>
      </c>
      <c r="L528" s="3">
        <f t="shared" si="105"/>
        <v>366</v>
      </c>
      <c r="M528" s="3">
        <f t="shared" si="106"/>
        <v>0</v>
      </c>
      <c r="N528" s="3">
        <f t="shared" si="107"/>
        <v>0</v>
      </c>
      <c r="O528" s="3">
        <f t="shared" si="113"/>
        <v>366</v>
      </c>
      <c r="P528" s="51">
        <f t="shared" si="108"/>
        <v>190885.10399999999</v>
      </c>
      <c r="Q528" s="51">
        <f t="shared" si="109"/>
        <v>52159.190990996132</v>
      </c>
      <c r="R528" s="51">
        <f t="shared" si="110"/>
        <v>76891.095789848259</v>
      </c>
      <c r="S528" s="51">
        <f t="shared" si="114"/>
        <v>129050.28678084438</v>
      </c>
      <c r="T528" s="13">
        <f t="shared" si="111"/>
        <v>90</v>
      </c>
      <c r="U528" s="58">
        <f t="shared" si="115"/>
        <v>82818</v>
      </c>
      <c r="V528" s="58">
        <f t="shared" si="116"/>
        <v>82818</v>
      </c>
      <c r="W528" s="13"/>
      <c r="X528" s="13"/>
      <c r="Y528" s="13"/>
      <c r="Z528" s="14">
        <f t="shared" si="112"/>
        <v>40</v>
      </c>
    </row>
    <row r="529" spans="1:26" ht="14.5" x14ac:dyDescent="0.35">
      <c r="A529">
        <v>2504</v>
      </c>
      <c r="B529" t="s">
        <v>662</v>
      </c>
      <c r="C529" t="s">
        <v>1385</v>
      </c>
      <c r="D529" t="s">
        <v>663</v>
      </c>
      <c r="E529" t="s">
        <v>276</v>
      </c>
      <c r="F529" t="s">
        <v>1511</v>
      </c>
      <c r="G529" t="s">
        <v>1529</v>
      </c>
      <c r="H529" s="6">
        <v>44409</v>
      </c>
      <c r="I529" s="2">
        <v>45657</v>
      </c>
      <c r="J529">
        <v>507.4</v>
      </c>
      <c r="K529" s="45">
        <f t="shared" si="104"/>
        <v>1099.2664052287582</v>
      </c>
      <c r="L529" s="3">
        <f t="shared" si="105"/>
        <v>366</v>
      </c>
      <c r="M529" s="3">
        <f t="shared" si="106"/>
        <v>1</v>
      </c>
      <c r="N529" s="3">
        <f t="shared" si="107"/>
        <v>5</v>
      </c>
      <c r="O529" s="3">
        <f t="shared" si="113"/>
        <v>360</v>
      </c>
      <c r="P529" s="51">
        <f t="shared" si="108"/>
        <v>182664</v>
      </c>
      <c r="Q529" s="51">
        <f t="shared" si="109"/>
        <v>51304.122286225705</v>
      </c>
      <c r="R529" s="51">
        <f t="shared" si="110"/>
        <v>73579.52415897703</v>
      </c>
      <c r="S529" s="51">
        <f t="shared" si="114"/>
        <v>124883.64644520273</v>
      </c>
      <c r="T529" s="13">
        <f t="shared" si="111"/>
        <v>88.52459016393442</v>
      </c>
      <c r="U529" s="58">
        <f t="shared" si="115"/>
        <v>44917.377049180323</v>
      </c>
      <c r="V529" s="58">
        <f t="shared" si="116"/>
        <v>44917.377049180323</v>
      </c>
      <c r="W529" s="13"/>
      <c r="X529" s="13"/>
      <c r="Y529" s="13"/>
      <c r="Z529" s="14">
        <f t="shared" si="112"/>
        <v>39.344262295081975</v>
      </c>
    </row>
    <row r="530" spans="1:26" ht="14.5" x14ac:dyDescent="0.35">
      <c r="A530">
        <v>2505</v>
      </c>
      <c r="B530" t="s">
        <v>664</v>
      </c>
      <c r="C530" t="s">
        <v>1385</v>
      </c>
      <c r="D530" t="s">
        <v>665</v>
      </c>
      <c r="E530" t="s">
        <v>276</v>
      </c>
      <c r="F530" t="s">
        <v>1511</v>
      </c>
      <c r="G530" t="s">
        <v>1529</v>
      </c>
      <c r="H530" s="6">
        <v>43922</v>
      </c>
      <c r="I530" s="2">
        <v>45657</v>
      </c>
      <c r="J530">
        <v>778.3</v>
      </c>
      <c r="K530" s="45">
        <f t="shared" si="104"/>
        <v>1747.1388888888889</v>
      </c>
      <c r="L530" s="3">
        <f t="shared" si="105"/>
        <v>366</v>
      </c>
      <c r="M530" s="3">
        <f t="shared" si="106"/>
        <v>1</v>
      </c>
      <c r="N530" s="3">
        <f t="shared" si="107"/>
        <v>0</v>
      </c>
      <c r="O530" s="3">
        <f t="shared" si="113"/>
        <v>365</v>
      </c>
      <c r="P530" s="51">
        <f t="shared" si="108"/>
        <v>190363.56</v>
      </c>
      <c r="Q530" s="51">
        <f t="shared" si="109"/>
        <v>52016.679540201061</v>
      </c>
      <c r="R530" s="51">
        <f t="shared" si="110"/>
        <v>76681.01082867381</v>
      </c>
      <c r="S530" s="51">
        <f t="shared" si="114"/>
        <v>128697.69036887487</v>
      </c>
      <c r="T530" s="13">
        <f t="shared" si="111"/>
        <v>89.754098360655732</v>
      </c>
      <c r="U530" s="58">
        <f t="shared" si="115"/>
        <v>69855.614754098351</v>
      </c>
      <c r="V530" s="58">
        <f t="shared" si="116"/>
        <v>69855.614754098351</v>
      </c>
      <c r="W530" s="13"/>
      <c r="X530" s="13"/>
      <c r="Y530" s="13"/>
      <c r="Z530" s="14">
        <f t="shared" si="112"/>
        <v>39.89071038251366</v>
      </c>
    </row>
    <row r="531" spans="1:26" ht="14.5" x14ac:dyDescent="0.35">
      <c r="A531">
        <v>2506</v>
      </c>
      <c r="B531" t="s">
        <v>667</v>
      </c>
      <c r="C531" t="s">
        <v>1385</v>
      </c>
      <c r="D531" t="s">
        <v>668</v>
      </c>
      <c r="E531" t="s">
        <v>276</v>
      </c>
      <c r="F531" t="s">
        <v>1511</v>
      </c>
      <c r="G531" t="s">
        <v>40</v>
      </c>
      <c r="H531" s="6">
        <v>44409</v>
      </c>
      <c r="I531" s="2">
        <v>45657</v>
      </c>
      <c r="J531">
        <v>300.25</v>
      </c>
      <c r="K531" s="45">
        <f t="shared" si="104"/>
        <v>524.55653594771252</v>
      </c>
      <c r="L531" s="3">
        <f t="shared" si="105"/>
        <v>366</v>
      </c>
      <c r="M531" s="3">
        <f t="shared" si="106"/>
        <v>4</v>
      </c>
      <c r="N531" s="3">
        <f t="shared" si="107"/>
        <v>0</v>
      </c>
      <c r="O531" s="3">
        <f t="shared" si="113"/>
        <v>362</v>
      </c>
      <c r="P531" s="51">
        <f t="shared" si="108"/>
        <v>108690.5</v>
      </c>
      <c r="Q531" s="51">
        <f t="shared" si="109"/>
        <v>51589.145187815848</v>
      </c>
      <c r="R531" s="51">
        <f t="shared" si="110"/>
        <v>43782.000123731508</v>
      </c>
      <c r="S531" s="51">
        <f t="shared" si="114"/>
        <v>95371.145311547356</v>
      </c>
      <c r="T531" s="13">
        <f t="shared" si="111"/>
        <v>89.016393442622956</v>
      </c>
      <c r="U531" s="58">
        <f t="shared" si="115"/>
        <v>26727.172131147541</v>
      </c>
      <c r="V531" s="58">
        <f t="shared" si="116"/>
        <v>26727.172131147541</v>
      </c>
      <c r="W531" s="13"/>
      <c r="X531" s="13"/>
      <c r="Y531" s="13"/>
      <c r="Z531" s="14">
        <f t="shared" si="112"/>
        <v>39.562841530054641</v>
      </c>
    </row>
    <row r="532" spans="1:26" ht="14.5" x14ac:dyDescent="0.35">
      <c r="A532">
        <v>2508</v>
      </c>
      <c r="B532" t="s">
        <v>670</v>
      </c>
      <c r="C532" t="s">
        <v>1385</v>
      </c>
      <c r="D532" t="s">
        <v>671</v>
      </c>
      <c r="E532" t="s">
        <v>276</v>
      </c>
      <c r="F532" t="s">
        <v>1511</v>
      </c>
      <c r="G532" t="s">
        <v>1529</v>
      </c>
      <c r="H532" s="6">
        <v>44198</v>
      </c>
      <c r="I532" s="2">
        <v>45657</v>
      </c>
      <c r="J532">
        <v>636.4</v>
      </c>
      <c r="K532" s="45">
        <f t="shared" si="104"/>
        <v>1413.5721568627453</v>
      </c>
      <c r="L532" s="3">
        <f t="shared" si="105"/>
        <v>366</v>
      </c>
      <c r="M532" s="3">
        <f t="shared" si="106"/>
        <v>0</v>
      </c>
      <c r="N532" s="3">
        <f t="shared" si="107"/>
        <v>0</v>
      </c>
      <c r="O532" s="3">
        <f t="shared" si="113"/>
        <v>366</v>
      </c>
      <c r="P532" s="51">
        <f t="shared" si="108"/>
        <v>190885.10399999999</v>
      </c>
      <c r="Q532" s="51">
        <f t="shared" si="109"/>
        <v>52159.190990996132</v>
      </c>
      <c r="R532" s="51">
        <f t="shared" si="110"/>
        <v>76891.095789848259</v>
      </c>
      <c r="S532" s="51">
        <f t="shared" si="114"/>
        <v>129050.28678084438</v>
      </c>
      <c r="T532" s="13">
        <f t="shared" si="111"/>
        <v>90</v>
      </c>
      <c r="U532" s="58">
        <f t="shared" si="115"/>
        <v>57276</v>
      </c>
      <c r="V532" s="58">
        <f t="shared" si="116"/>
        <v>57276</v>
      </c>
      <c r="W532" s="13"/>
      <c r="X532" s="13"/>
      <c r="Y532" s="13"/>
      <c r="Z532" s="14">
        <f t="shared" si="112"/>
        <v>40</v>
      </c>
    </row>
    <row r="533" spans="1:26" ht="14.5" x14ac:dyDescent="0.35">
      <c r="A533">
        <v>2509</v>
      </c>
      <c r="B533" t="s">
        <v>672</v>
      </c>
      <c r="C533" t="s">
        <v>1385</v>
      </c>
      <c r="D533" t="s">
        <v>673</v>
      </c>
      <c r="E533" t="s">
        <v>276</v>
      </c>
      <c r="F533" t="s">
        <v>1511</v>
      </c>
      <c r="G533" t="s">
        <v>1529</v>
      </c>
      <c r="H533" s="6">
        <v>44409</v>
      </c>
      <c r="I533" s="2">
        <v>45657</v>
      </c>
      <c r="J533">
        <v>345.08</v>
      </c>
      <c r="K533" s="45">
        <f t="shared" si="104"/>
        <v>772.75888888888892</v>
      </c>
      <c r="L533" s="3">
        <f t="shared" si="105"/>
        <v>366</v>
      </c>
      <c r="M533" s="3">
        <f t="shared" si="106"/>
        <v>1</v>
      </c>
      <c r="N533" s="3">
        <f t="shared" si="107"/>
        <v>0</v>
      </c>
      <c r="O533" s="3">
        <f t="shared" si="113"/>
        <v>365</v>
      </c>
      <c r="P533" s="51">
        <f t="shared" si="108"/>
        <v>125954.2</v>
      </c>
      <c r="Q533" s="51">
        <f t="shared" si="109"/>
        <v>52016.679540201061</v>
      </c>
      <c r="R533" s="51">
        <f t="shared" si="110"/>
        <v>50736.051448696096</v>
      </c>
      <c r="S533" s="51">
        <f t="shared" si="114"/>
        <v>102752.73098889715</v>
      </c>
      <c r="T533" s="13">
        <f t="shared" si="111"/>
        <v>89.754098360655732</v>
      </c>
      <c r="U533" s="58">
        <f t="shared" si="115"/>
        <v>30972.344262295079</v>
      </c>
      <c r="V533" s="58">
        <f t="shared" si="116"/>
        <v>30972.344262295079</v>
      </c>
      <c r="W533" s="13"/>
      <c r="X533" s="13"/>
      <c r="Y533" s="13"/>
      <c r="Z533" s="14">
        <f t="shared" si="112"/>
        <v>39.89071038251366</v>
      </c>
    </row>
    <row r="534" spans="1:26" ht="14.5" x14ac:dyDescent="0.35">
      <c r="A534">
        <v>2510</v>
      </c>
      <c r="B534" t="s">
        <v>674</v>
      </c>
      <c r="C534" t="s">
        <v>1385</v>
      </c>
      <c r="D534" t="s">
        <v>675</v>
      </c>
      <c r="E534" t="s">
        <v>276</v>
      </c>
      <c r="F534" t="s">
        <v>1510</v>
      </c>
      <c r="G534" t="s">
        <v>1529</v>
      </c>
      <c r="H534" s="6">
        <v>35490</v>
      </c>
      <c r="I534" s="2">
        <v>45657</v>
      </c>
      <c r="J534">
        <v>2277.9299999999998</v>
      </c>
      <c r="K534" s="45">
        <f t="shared" si="104"/>
        <v>5423.0405228758164</v>
      </c>
      <c r="L534" s="3">
        <f t="shared" si="105"/>
        <v>366</v>
      </c>
      <c r="M534" s="3">
        <f t="shared" si="106"/>
        <v>0</v>
      </c>
      <c r="N534" s="3">
        <f t="shared" si="107"/>
        <v>0</v>
      </c>
      <c r="O534" s="3">
        <f t="shared" si="113"/>
        <v>366</v>
      </c>
      <c r="P534" s="51">
        <f t="shared" si="108"/>
        <v>190885.10399999999</v>
      </c>
      <c r="Q534" s="51">
        <f t="shared" si="109"/>
        <v>52159.190990996132</v>
      </c>
      <c r="R534" s="51">
        <f t="shared" si="110"/>
        <v>76891.095789848259</v>
      </c>
      <c r="S534" s="51">
        <f t="shared" si="114"/>
        <v>129050.28678084438</v>
      </c>
      <c r="T534" s="13">
        <f t="shared" si="111"/>
        <v>90</v>
      </c>
      <c r="U534" s="58">
        <f t="shared" si="115"/>
        <v>205013.69999999998</v>
      </c>
      <c r="V534" s="58">
        <f t="shared" si="116"/>
        <v>129050.28678084438</v>
      </c>
      <c r="W534" s="13"/>
      <c r="X534" s="13"/>
      <c r="Y534" s="13"/>
      <c r="Z534" s="14">
        <f t="shared" si="112"/>
        <v>40</v>
      </c>
    </row>
    <row r="535" spans="1:26" ht="14.5" x14ac:dyDescent="0.35">
      <c r="A535">
        <v>2511</v>
      </c>
      <c r="B535" t="s">
        <v>677</v>
      </c>
      <c r="C535" t="s">
        <v>1385</v>
      </c>
      <c r="D535" t="s">
        <v>678</v>
      </c>
      <c r="E535" t="s">
        <v>276</v>
      </c>
      <c r="F535" t="s">
        <v>1511</v>
      </c>
      <c r="G535" t="s">
        <v>1529</v>
      </c>
      <c r="H535" s="6">
        <v>43682</v>
      </c>
      <c r="I535" s="2">
        <v>45657</v>
      </c>
      <c r="J535">
        <v>431.08</v>
      </c>
      <c r="K535" s="45">
        <f t="shared" si="104"/>
        <v>1100.5896732026142</v>
      </c>
      <c r="L535" s="3">
        <f t="shared" si="105"/>
        <v>366</v>
      </c>
      <c r="M535" s="3">
        <f t="shared" si="106"/>
        <v>0</v>
      </c>
      <c r="N535" s="3">
        <f t="shared" si="107"/>
        <v>0</v>
      </c>
      <c r="O535" s="3">
        <f t="shared" si="113"/>
        <v>366</v>
      </c>
      <c r="P535" s="51">
        <f t="shared" si="108"/>
        <v>157775.28</v>
      </c>
      <c r="Q535" s="51">
        <f t="shared" si="109"/>
        <v>52159.190990996132</v>
      </c>
      <c r="R535" s="51">
        <f t="shared" si="110"/>
        <v>63554.011882195533</v>
      </c>
      <c r="S535" s="51">
        <f t="shared" si="114"/>
        <v>115713.20287319167</v>
      </c>
      <c r="T535" s="13">
        <f t="shared" si="111"/>
        <v>90</v>
      </c>
      <c r="U535" s="58">
        <f t="shared" si="115"/>
        <v>38797.199999999997</v>
      </c>
      <c r="V535" s="58">
        <f t="shared" si="116"/>
        <v>38797.199999999997</v>
      </c>
      <c r="W535" s="13"/>
      <c r="X535" s="13"/>
      <c r="Y535" s="13"/>
      <c r="Z535" s="14">
        <f t="shared" si="112"/>
        <v>40</v>
      </c>
    </row>
    <row r="536" spans="1:26" ht="14.5" x14ac:dyDescent="0.35">
      <c r="A536">
        <v>2512</v>
      </c>
      <c r="B536" t="s">
        <v>680</v>
      </c>
      <c r="C536" t="s">
        <v>1385</v>
      </c>
      <c r="D536" t="s">
        <v>665</v>
      </c>
      <c r="E536" t="s">
        <v>276</v>
      </c>
      <c r="F536" t="s">
        <v>1511</v>
      </c>
      <c r="G536" t="s">
        <v>1529</v>
      </c>
      <c r="H536" s="6">
        <v>43191</v>
      </c>
      <c r="I536" s="2">
        <v>45657</v>
      </c>
      <c r="J536">
        <v>778.3</v>
      </c>
      <c r="K536" s="45">
        <f t="shared" si="104"/>
        <v>1728.6766013071892</v>
      </c>
      <c r="L536" s="3">
        <f t="shared" si="105"/>
        <v>366</v>
      </c>
      <c r="M536" s="3">
        <f t="shared" si="106"/>
        <v>0</v>
      </c>
      <c r="N536" s="3">
        <f t="shared" si="107"/>
        <v>0</v>
      </c>
      <c r="O536" s="3">
        <f t="shared" si="113"/>
        <v>366</v>
      </c>
      <c r="P536" s="51">
        <f t="shared" si="108"/>
        <v>190885.10399999999</v>
      </c>
      <c r="Q536" s="51">
        <f t="shared" si="109"/>
        <v>52159.190990996132</v>
      </c>
      <c r="R536" s="51">
        <f t="shared" si="110"/>
        <v>76891.095789848259</v>
      </c>
      <c r="S536" s="51">
        <f t="shared" si="114"/>
        <v>129050.28678084438</v>
      </c>
      <c r="T536" s="13">
        <f t="shared" si="111"/>
        <v>90</v>
      </c>
      <c r="U536" s="58">
        <f t="shared" si="115"/>
        <v>70047</v>
      </c>
      <c r="V536" s="58">
        <f t="shared" si="116"/>
        <v>70047</v>
      </c>
      <c r="W536" s="13"/>
      <c r="X536" s="13"/>
      <c r="Y536" s="13"/>
      <c r="Z536" s="14">
        <f t="shared" si="112"/>
        <v>40</v>
      </c>
    </row>
    <row r="537" spans="1:26" ht="14.5" x14ac:dyDescent="0.35">
      <c r="A537">
        <v>2513</v>
      </c>
      <c r="B537" t="s">
        <v>682</v>
      </c>
      <c r="C537" t="s">
        <v>1385</v>
      </c>
      <c r="D537" t="s">
        <v>683</v>
      </c>
      <c r="E537" t="s">
        <v>276</v>
      </c>
      <c r="F537" t="s">
        <v>1511</v>
      </c>
      <c r="G537" t="s">
        <v>1529</v>
      </c>
      <c r="H537" s="6">
        <v>45222</v>
      </c>
      <c r="I537" s="2">
        <v>45657</v>
      </c>
      <c r="J537">
        <v>403.13</v>
      </c>
      <c r="K537" s="45">
        <f t="shared" si="104"/>
        <v>1133.916339869281</v>
      </c>
      <c r="L537" s="3">
        <f t="shared" si="105"/>
        <v>366</v>
      </c>
      <c r="M537" s="3">
        <f t="shared" si="106"/>
        <v>0</v>
      </c>
      <c r="N537" s="3">
        <f t="shared" si="107"/>
        <v>0</v>
      </c>
      <c r="O537" s="3">
        <f t="shared" si="113"/>
        <v>366</v>
      </c>
      <c r="P537" s="51">
        <f t="shared" si="108"/>
        <v>147545.57999999999</v>
      </c>
      <c r="Q537" s="51">
        <f t="shared" si="109"/>
        <v>52159.190990996132</v>
      </c>
      <c r="R537" s="51">
        <f t="shared" si="110"/>
        <v>59433.350677529656</v>
      </c>
      <c r="S537" s="51">
        <f t="shared" si="114"/>
        <v>111592.54166852578</v>
      </c>
      <c r="T537" s="13">
        <f t="shared" si="111"/>
        <v>90</v>
      </c>
      <c r="U537" s="58">
        <f t="shared" si="115"/>
        <v>36281.699999999997</v>
      </c>
      <c r="V537" s="58">
        <f t="shared" si="116"/>
        <v>36281.699999999997</v>
      </c>
      <c r="W537" s="13"/>
      <c r="X537" s="13"/>
      <c r="Y537" s="13"/>
      <c r="Z537" s="14">
        <f t="shared" si="112"/>
        <v>40</v>
      </c>
    </row>
    <row r="538" spans="1:26" ht="14.5" x14ac:dyDescent="0.35">
      <c r="A538">
        <v>2514</v>
      </c>
      <c r="B538" t="s">
        <v>684</v>
      </c>
      <c r="C538" t="s">
        <v>1385</v>
      </c>
      <c r="D538" t="s">
        <v>685</v>
      </c>
      <c r="E538" t="s">
        <v>276</v>
      </c>
      <c r="F538" t="s">
        <v>1511</v>
      </c>
      <c r="G538" t="s">
        <v>1529</v>
      </c>
      <c r="H538" s="6">
        <v>41276</v>
      </c>
      <c r="I538" s="2">
        <v>45657</v>
      </c>
      <c r="J538">
        <v>507.4</v>
      </c>
      <c r="K538" s="45">
        <f t="shared" si="104"/>
        <v>1247.4341830065362</v>
      </c>
      <c r="L538" s="3">
        <f t="shared" si="105"/>
        <v>366</v>
      </c>
      <c r="M538" s="3">
        <f t="shared" si="106"/>
        <v>0</v>
      </c>
      <c r="N538" s="3">
        <f t="shared" si="107"/>
        <v>0</v>
      </c>
      <c r="O538" s="3">
        <f t="shared" si="113"/>
        <v>366</v>
      </c>
      <c r="P538" s="51">
        <f t="shared" si="108"/>
        <v>185708.4</v>
      </c>
      <c r="Q538" s="51">
        <f t="shared" si="109"/>
        <v>52159.190990996132</v>
      </c>
      <c r="R538" s="51">
        <f t="shared" si="110"/>
        <v>74805.849561626645</v>
      </c>
      <c r="S538" s="51">
        <f t="shared" si="114"/>
        <v>126965.04055262278</v>
      </c>
      <c r="T538" s="13">
        <f t="shared" si="111"/>
        <v>90</v>
      </c>
      <c r="U538" s="58">
        <f t="shared" si="115"/>
        <v>45666</v>
      </c>
      <c r="V538" s="58">
        <f t="shared" si="116"/>
        <v>45666</v>
      </c>
      <c r="W538" s="13"/>
      <c r="X538" s="13"/>
      <c r="Y538" s="13"/>
      <c r="Z538" s="14">
        <f t="shared" si="112"/>
        <v>40</v>
      </c>
    </row>
    <row r="539" spans="1:26" ht="14.5" x14ac:dyDescent="0.35">
      <c r="A539">
        <v>2515</v>
      </c>
      <c r="B539" t="s">
        <v>687</v>
      </c>
      <c r="C539" t="s">
        <v>1385</v>
      </c>
      <c r="D539" t="s">
        <v>688</v>
      </c>
      <c r="E539" t="s">
        <v>276</v>
      </c>
      <c r="F539" t="s">
        <v>1510</v>
      </c>
      <c r="G539" t="s">
        <v>1529</v>
      </c>
      <c r="H539" s="6">
        <v>42373</v>
      </c>
      <c r="I539" s="2">
        <v>45657</v>
      </c>
      <c r="J539">
        <v>920.2</v>
      </c>
      <c r="K539" s="45">
        <f t="shared" si="104"/>
        <v>2058.3372549019605</v>
      </c>
      <c r="L539" s="3">
        <f t="shared" si="105"/>
        <v>366</v>
      </c>
      <c r="M539" s="3">
        <f t="shared" si="106"/>
        <v>0</v>
      </c>
      <c r="N539" s="3">
        <f t="shared" si="107"/>
        <v>0</v>
      </c>
      <c r="O539" s="3">
        <f t="shared" si="113"/>
        <v>366</v>
      </c>
      <c r="P539" s="51">
        <f t="shared" si="108"/>
        <v>190885.10399999999</v>
      </c>
      <c r="Q539" s="51">
        <f t="shared" si="109"/>
        <v>52159.190990996132</v>
      </c>
      <c r="R539" s="51">
        <f t="shared" si="110"/>
        <v>76891.095789848259</v>
      </c>
      <c r="S539" s="51">
        <f t="shared" si="114"/>
        <v>129050.28678084438</v>
      </c>
      <c r="T539" s="13">
        <f t="shared" si="111"/>
        <v>90</v>
      </c>
      <c r="U539" s="58">
        <f t="shared" si="115"/>
        <v>82818</v>
      </c>
      <c r="V539" s="58">
        <f t="shared" si="116"/>
        <v>82818</v>
      </c>
      <c r="W539" s="13"/>
      <c r="X539" s="13"/>
      <c r="Y539" s="13"/>
      <c r="Z539" s="14">
        <f t="shared" si="112"/>
        <v>40</v>
      </c>
    </row>
    <row r="540" spans="1:26" ht="14.5" x14ac:dyDescent="0.35">
      <c r="A540">
        <v>2516</v>
      </c>
      <c r="B540" t="s">
        <v>1444</v>
      </c>
      <c r="C540" t="s">
        <v>1488</v>
      </c>
      <c r="D540" t="s">
        <v>678</v>
      </c>
      <c r="E540" t="s">
        <v>276</v>
      </c>
      <c r="F540" t="s">
        <v>654</v>
      </c>
      <c r="G540" t="s">
        <v>1529</v>
      </c>
      <c r="H540" s="6">
        <v>44409</v>
      </c>
      <c r="I540" s="2">
        <v>45657</v>
      </c>
      <c r="J540">
        <v>401</v>
      </c>
      <c r="K540" s="45">
        <f t="shared" si="104"/>
        <v>401</v>
      </c>
      <c r="L540" s="3">
        <f t="shared" si="105"/>
        <v>366</v>
      </c>
      <c r="M540" s="3">
        <f t="shared" si="106"/>
        <v>0</v>
      </c>
      <c r="N540" s="3">
        <f t="shared" si="107"/>
        <v>0</v>
      </c>
      <c r="O540" s="3">
        <f t="shared" si="113"/>
        <v>366</v>
      </c>
      <c r="P540" s="51">
        <f t="shared" si="108"/>
        <v>146766</v>
      </c>
      <c r="Q540" s="51">
        <f t="shared" si="109"/>
        <v>52159.190990996132</v>
      </c>
      <c r="R540" s="51">
        <f t="shared" si="110"/>
        <v>59119.32533348893</v>
      </c>
      <c r="S540" s="51">
        <f t="shared" si="114"/>
        <v>111278.51632448507</v>
      </c>
      <c r="T540" s="13">
        <f t="shared" si="111"/>
        <v>90</v>
      </c>
      <c r="U540" s="58">
        <f t="shared" si="115"/>
        <v>36090</v>
      </c>
      <c r="V540" s="58">
        <f t="shared" si="116"/>
        <v>36090</v>
      </c>
      <c r="W540" s="13"/>
      <c r="X540" s="13"/>
      <c r="Y540" s="13"/>
      <c r="Z540" s="14">
        <f t="shared" si="112"/>
        <v>40</v>
      </c>
    </row>
    <row r="541" spans="1:26" ht="14.5" x14ac:dyDescent="0.35">
      <c r="A541">
        <v>2518</v>
      </c>
      <c r="B541" t="s">
        <v>1445</v>
      </c>
      <c r="C541" t="s">
        <v>1488</v>
      </c>
      <c r="D541" t="s">
        <v>678</v>
      </c>
      <c r="E541" t="s">
        <v>276</v>
      </c>
      <c r="F541" t="s">
        <v>654</v>
      </c>
      <c r="G541" t="s">
        <v>1529</v>
      </c>
      <c r="H541" s="6">
        <v>45509</v>
      </c>
      <c r="I541" s="2">
        <v>45657</v>
      </c>
      <c r="J541">
        <v>431.08</v>
      </c>
      <c r="K541" s="45">
        <f t="shared" si="104"/>
        <v>431.08</v>
      </c>
      <c r="L541" s="3">
        <f t="shared" si="105"/>
        <v>149</v>
      </c>
      <c r="M541" s="3">
        <f t="shared" si="106"/>
        <v>0</v>
      </c>
      <c r="N541" s="3">
        <f t="shared" si="107"/>
        <v>0</v>
      </c>
      <c r="O541" s="3">
        <f t="shared" si="113"/>
        <v>149</v>
      </c>
      <c r="P541" s="51">
        <f t="shared" si="108"/>
        <v>64230.92</v>
      </c>
      <c r="Q541" s="51">
        <f t="shared" si="109"/>
        <v>21234.206168465636</v>
      </c>
      <c r="R541" s="51">
        <f t="shared" si="110"/>
        <v>25873.081340019493</v>
      </c>
      <c r="S541" s="51">
        <f t="shared" si="114"/>
        <v>47107.287508485126</v>
      </c>
      <c r="T541" s="13">
        <f t="shared" si="111"/>
        <v>36.639344262295083</v>
      </c>
      <c r="U541" s="58">
        <f t="shared" si="115"/>
        <v>15794.488524590164</v>
      </c>
      <c r="V541" s="58">
        <f t="shared" si="116"/>
        <v>15794.488524590164</v>
      </c>
      <c r="W541" s="13"/>
      <c r="X541" s="13"/>
      <c r="Y541" s="13"/>
      <c r="Z541" s="14">
        <f t="shared" si="112"/>
        <v>16.284153005464482</v>
      </c>
    </row>
    <row r="542" spans="1:26" ht="14.5" x14ac:dyDescent="0.35">
      <c r="A542">
        <v>2519</v>
      </c>
      <c r="B542" t="s">
        <v>690</v>
      </c>
      <c r="C542" t="s">
        <v>1385</v>
      </c>
      <c r="D542" t="s">
        <v>691</v>
      </c>
      <c r="E542" t="s">
        <v>276</v>
      </c>
      <c r="F542" t="s">
        <v>1511</v>
      </c>
      <c r="G542" t="s">
        <v>1529</v>
      </c>
      <c r="H542" s="6">
        <v>38808</v>
      </c>
      <c r="I542" s="2">
        <v>45657</v>
      </c>
      <c r="J542">
        <v>546.1</v>
      </c>
      <c r="K542" s="45">
        <f t="shared" si="104"/>
        <v>1297.370130718954</v>
      </c>
      <c r="L542" s="3">
        <f t="shared" si="105"/>
        <v>366</v>
      </c>
      <c r="M542" s="3">
        <f t="shared" si="106"/>
        <v>0</v>
      </c>
      <c r="N542" s="3">
        <f t="shared" si="107"/>
        <v>0</v>
      </c>
      <c r="O542" s="3">
        <f t="shared" si="113"/>
        <v>366</v>
      </c>
      <c r="P542" s="51">
        <f t="shared" si="108"/>
        <v>190885.10399999999</v>
      </c>
      <c r="Q542" s="51">
        <f t="shared" si="109"/>
        <v>52159.190990996132</v>
      </c>
      <c r="R542" s="51">
        <f t="shared" si="110"/>
        <v>76891.095789848259</v>
      </c>
      <c r="S542" s="51">
        <f t="shared" si="114"/>
        <v>129050.28678084438</v>
      </c>
      <c r="T542" s="13">
        <f t="shared" si="111"/>
        <v>90</v>
      </c>
      <c r="U542" s="58">
        <f t="shared" si="115"/>
        <v>49149</v>
      </c>
      <c r="V542" s="58">
        <f t="shared" si="116"/>
        <v>49149</v>
      </c>
      <c r="W542" s="13"/>
      <c r="X542" s="13"/>
      <c r="Y542" s="13"/>
      <c r="Z542" s="14">
        <f t="shared" si="112"/>
        <v>40</v>
      </c>
    </row>
    <row r="543" spans="1:26" s="4" customFormat="1" ht="14.5" x14ac:dyDescent="0.35">
      <c r="A543">
        <v>2520</v>
      </c>
      <c r="B543" t="s">
        <v>693</v>
      </c>
      <c r="C543" t="s">
        <v>1385</v>
      </c>
      <c r="D543" t="s">
        <v>685</v>
      </c>
      <c r="E543" t="s">
        <v>276</v>
      </c>
      <c r="F543" t="s">
        <v>1511</v>
      </c>
      <c r="G543" t="s">
        <v>1529</v>
      </c>
      <c r="H543" s="6">
        <v>42737</v>
      </c>
      <c r="I543" s="2">
        <v>45657</v>
      </c>
      <c r="J543">
        <v>507.4</v>
      </c>
      <c r="K543" s="45">
        <f t="shared" si="104"/>
        <v>1233.7115686274512</v>
      </c>
      <c r="L543" s="3">
        <f t="shared" si="105"/>
        <v>366</v>
      </c>
      <c r="M543" s="3">
        <f t="shared" si="106"/>
        <v>0</v>
      </c>
      <c r="N543" s="3">
        <f t="shared" si="107"/>
        <v>0</v>
      </c>
      <c r="O543" s="3">
        <f t="shared" si="113"/>
        <v>366</v>
      </c>
      <c r="P543" s="51">
        <f t="shared" si="108"/>
        <v>185708.4</v>
      </c>
      <c r="Q543" s="51">
        <f t="shared" si="109"/>
        <v>52159.190990996132</v>
      </c>
      <c r="R543" s="51">
        <f t="shared" si="110"/>
        <v>74805.849561626645</v>
      </c>
      <c r="S543" s="51">
        <f t="shared" si="114"/>
        <v>126965.04055262278</v>
      </c>
      <c r="T543" s="13">
        <f t="shared" si="111"/>
        <v>90</v>
      </c>
      <c r="U543" s="58">
        <f t="shared" si="115"/>
        <v>45666</v>
      </c>
      <c r="V543" s="58">
        <f t="shared" si="116"/>
        <v>45666</v>
      </c>
      <c r="W543" s="13"/>
      <c r="X543" s="13"/>
      <c r="Y543" s="13"/>
      <c r="Z543" s="14">
        <f t="shared" si="112"/>
        <v>40</v>
      </c>
    </row>
    <row r="544" spans="1:26" ht="14.5" x14ac:dyDescent="0.35">
      <c r="A544">
        <v>2521</v>
      </c>
      <c r="B544" t="s">
        <v>1446</v>
      </c>
      <c r="C544" t="s">
        <v>1385</v>
      </c>
      <c r="D544" t="s">
        <v>499</v>
      </c>
      <c r="E544" t="s">
        <v>276</v>
      </c>
      <c r="F544" t="s">
        <v>500</v>
      </c>
      <c r="G544" t="s">
        <v>1529</v>
      </c>
      <c r="H544" s="6">
        <v>45446</v>
      </c>
      <c r="I544" s="2">
        <v>45657</v>
      </c>
      <c r="J544">
        <v>368.73</v>
      </c>
      <c r="K544" s="45">
        <f t="shared" si="104"/>
        <v>501.21732026143781</v>
      </c>
      <c r="L544" s="3">
        <f t="shared" si="105"/>
        <v>212</v>
      </c>
      <c r="M544" s="3">
        <f t="shared" si="106"/>
        <v>6</v>
      </c>
      <c r="N544" s="3">
        <f t="shared" si="107"/>
        <v>0</v>
      </c>
      <c r="O544" s="3">
        <f t="shared" si="113"/>
        <v>206</v>
      </c>
      <c r="P544" s="51">
        <f t="shared" si="108"/>
        <v>75958.38</v>
      </c>
      <c r="Q544" s="51">
        <f t="shared" si="109"/>
        <v>29357.358863784706</v>
      </c>
      <c r="R544" s="51">
        <f t="shared" si="110"/>
        <v>30597.060484204649</v>
      </c>
      <c r="S544" s="51">
        <f t="shared" si="114"/>
        <v>59954.419347989358</v>
      </c>
      <c r="T544" s="13">
        <f t="shared" si="111"/>
        <v>50.655737704918032</v>
      </c>
      <c r="U544" s="58">
        <f t="shared" si="115"/>
        <v>18678.290163934427</v>
      </c>
      <c r="V544" s="58">
        <f t="shared" si="116"/>
        <v>18678.290163934427</v>
      </c>
      <c r="W544" s="13"/>
      <c r="X544" s="13"/>
      <c r="Y544" s="13"/>
      <c r="Z544" s="14">
        <f t="shared" si="112"/>
        <v>22.513661202185794</v>
      </c>
    </row>
    <row r="545" spans="1:26" ht="14.5" x14ac:dyDescent="0.35">
      <c r="A545">
        <v>2522</v>
      </c>
      <c r="B545" t="s">
        <v>694</v>
      </c>
      <c r="C545" t="s">
        <v>1385</v>
      </c>
      <c r="D545" t="s">
        <v>23</v>
      </c>
      <c r="E545" t="s">
        <v>8</v>
      </c>
      <c r="F545" t="s">
        <v>1495</v>
      </c>
      <c r="G545" t="s">
        <v>1529</v>
      </c>
      <c r="H545" s="6">
        <v>43831</v>
      </c>
      <c r="I545" s="2">
        <v>45657</v>
      </c>
      <c r="J545">
        <v>507.4</v>
      </c>
      <c r="K545" s="45">
        <f t="shared" si="104"/>
        <v>1360.0122222222224</v>
      </c>
      <c r="L545" s="3">
        <f t="shared" si="105"/>
        <v>366</v>
      </c>
      <c r="M545" s="3">
        <f t="shared" si="106"/>
        <v>1</v>
      </c>
      <c r="N545" s="3">
        <f t="shared" si="107"/>
        <v>0</v>
      </c>
      <c r="O545" s="3">
        <f t="shared" si="113"/>
        <v>365</v>
      </c>
      <c r="P545" s="51">
        <f t="shared" si="108"/>
        <v>185201</v>
      </c>
      <c r="Q545" s="51">
        <f t="shared" si="109"/>
        <v>52016.679540201061</v>
      </c>
      <c r="R545" s="51">
        <f t="shared" si="110"/>
        <v>74601.46199451838</v>
      </c>
      <c r="S545" s="51">
        <f t="shared" si="114"/>
        <v>126618.14153471944</v>
      </c>
      <c r="T545" s="13">
        <f t="shared" si="111"/>
        <v>89.754098360655732</v>
      </c>
      <c r="U545" s="58">
        <f t="shared" si="115"/>
        <v>45541.229508196717</v>
      </c>
      <c r="V545" s="58">
        <f t="shared" si="116"/>
        <v>45541.229508196717</v>
      </c>
      <c r="W545" s="13"/>
      <c r="X545" s="13"/>
      <c r="Y545" s="13"/>
      <c r="Z545" s="14">
        <f t="shared" si="112"/>
        <v>39.89071038251366</v>
      </c>
    </row>
    <row r="546" spans="1:26" ht="14.5" x14ac:dyDescent="0.35">
      <c r="A546">
        <v>2523</v>
      </c>
      <c r="B546" t="s">
        <v>695</v>
      </c>
      <c r="C546" t="s">
        <v>1385</v>
      </c>
      <c r="D546" t="s">
        <v>696</v>
      </c>
      <c r="E546" t="s">
        <v>276</v>
      </c>
      <c r="F546" t="s">
        <v>500</v>
      </c>
      <c r="G546" t="s">
        <v>1529</v>
      </c>
      <c r="H546" s="6">
        <v>44409</v>
      </c>
      <c r="I546" s="2">
        <v>45657</v>
      </c>
      <c r="J546">
        <v>507.4</v>
      </c>
      <c r="K546" s="45">
        <f t="shared" si="104"/>
        <v>859.1000653594773</v>
      </c>
      <c r="L546" s="3">
        <f t="shared" si="105"/>
        <v>366</v>
      </c>
      <c r="M546" s="3">
        <f t="shared" si="106"/>
        <v>0</v>
      </c>
      <c r="N546" s="3">
        <f t="shared" si="107"/>
        <v>0</v>
      </c>
      <c r="O546" s="3">
        <f t="shared" si="113"/>
        <v>366</v>
      </c>
      <c r="P546" s="51">
        <f t="shared" si="108"/>
        <v>185708.4</v>
      </c>
      <c r="Q546" s="51">
        <f t="shared" si="109"/>
        <v>52159.190990996132</v>
      </c>
      <c r="R546" s="51">
        <f t="shared" si="110"/>
        <v>74805.849561626645</v>
      </c>
      <c r="S546" s="51">
        <f t="shared" si="114"/>
        <v>126965.04055262278</v>
      </c>
      <c r="T546" s="13">
        <f t="shared" si="111"/>
        <v>90</v>
      </c>
      <c r="U546" s="58">
        <f t="shared" si="115"/>
        <v>45666</v>
      </c>
      <c r="V546" s="58">
        <f t="shared" si="116"/>
        <v>45666</v>
      </c>
      <c r="W546" s="13"/>
      <c r="X546" s="13"/>
      <c r="Y546" s="13"/>
      <c r="Z546" s="14">
        <f t="shared" si="112"/>
        <v>40</v>
      </c>
    </row>
    <row r="547" spans="1:26" ht="14.5" x14ac:dyDescent="0.35">
      <c r="A547">
        <v>2524</v>
      </c>
      <c r="B547" t="s">
        <v>697</v>
      </c>
      <c r="C547" t="s">
        <v>1385</v>
      </c>
      <c r="D547" t="s">
        <v>696</v>
      </c>
      <c r="E547" t="s">
        <v>276</v>
      </c>
      <c r="F547" t="s">
        <v>500</v>
      </c>
      <c r="G547" t="s">
        <v>1529</v>
      </c>
      <c r="H547" s="6">
        <v>43102</v>
      </c>
      <c r="I547" s="2">
        <v>45657</v>
      </c>
      <c r="J547">
        <v>507.4</v>
      </c>
      <c r="K547" s="45">
        <f t="shared" si="104"/>
        <v>955.58699346405251</v>
      </c>
      <c r="L547" s="3">
        <f t="shared" si="105"/>
        <v>366</v>
      </c>
      <c r="M547" s="3">
        <f t="shared" si="106"/>
        <v>1</v>
      </c>
      <c r="N547" s="3">
        <f t="shared" si="107"/>
        <v>9</v>
      </c>
      <c r="O547" s="3">
        <f t="shared" si="113"/>
        <v>356</v>
      </c>
      <c r="P547" s="51">
        <f t="shared" si="108"/>
        <v>180634.4</v>
      </c>
      <c r="Q547" s="51">
        <f t="shared" si="109"/>
        <v>50734.076483045421</v>
      </c>
      <c r="R547" s="51">
        <f t="shared" si="110"/>
        <v>72761.973890543944</v>
      </c>
      <c r="S547" s="51">
        <f t="shared" si="114"/>
        <v>123496.05037358936</v>
      </c>
      <c r="T547" s="13">
        <f t="shared" si="111"/>
        <v>87.540983606557376</v>
      </c>
      <c r="U547" s="58">
        <f t="shared" si="115"/>
        <v>44418.295081967211</v>
      </c>
      <c r="V547" s="58">
        <f t="shared" si="116"/>
        <v>44418.295081967211</v>
      </c>
      <c r="W547" s="13"/>
      <c r="X547" s="13"/>
      <c r="Y547" s="13"/>
      <c r="Z547" s="14">
        <f t="shared" si="112"/>
        <v>38.907103825136616</v>
      </c>
    </row>
    <row r="548" spans="1:26" ht="14.5" x14ac:dyDescent="0.35">
      <c r="A548">
        <v>2525</v>
      </c>
      <c r="B548" t="s">
        <v>699</v>
      </c>
      <c r="C548" t="s">
        <v>1488</v>
      </c>
      <c r="D548" t="s">
        <v>696</v>
      </c>
      <c r="E548" t="s">
        <v>276</v>
      </c>
      <c r="F548" t="s">
        <v>500</v>
      </c>
      <c r="G548" t="s">
        <v>1529</v>
      </c>
      <c r="H548" s="6">
        <v>41491</v>
      </c>
      <c r="I548" s="2">
        <v>45657</v>
      </c>
      <c r="J548">
        <v>507.4</v>
      </c>
      <c r="K548" s="45">
        <f t="shared" si="104"/>
        <v>507.4</v>
      </c>
      <c r="L548" s="3">
        <f t="shared" si="105"/>
        <v>366</v>
      </c>
      <c r="M548" s="3">
        <f t="shared" si="106"/>
        <v>0</v>
      </c>
      <c r="N548" s="3">
        <f t="shared" si="107"/>
        <v>0</v>
      </c>
      <c r="O548" s="3">
        <f t="shared" si="113"/>
        <v>366</v>
      </c>
      <c r="P548" s="51">
        <f t="shared" si="108"/>
        <v>185708.4</v>
      </c>
      <c r="Q548" s="51">
        <f t="shared" si="109"/>
        <v>52159.190990996132</v>
      </c>
      <c r="R548" s="51">
        <f t="shared" si="110"/>
        <v>74805.849561626645</v>
      </c>
      <c r="S548" s="51">
        <f t="shared" si="114"/>
        <v>126965.04055262278</v>
      </c>
      <c r="T548" s="13">
        <f t="shared" si="111"/>
        <v>90</v>
      </c>
      <c r="U548" s="58">
        <f t="shared" si="115"/>
        <v>45666</v>
      </c>
      <c r="V548" s="58">
        <f t="shared" si="116"/>
        <v>45666</v>
      </c>
      <c r="W548" s="13"/>
      <c r="X548" s="13"/>
      <c r="Y548" s="13"/>
      <c r="Z548" s="14">
        <f t="shared" si="112"/>
        <v>40</v>
      </c>
    </row>
    <row r="549" spans="1:26" ht="14.5" x14ac:dyDescent="0.35">
      <c r="A549">
        <v>2526</v>
      </c>
      <c r="B549" t="s">
        <v>701</v>
      </c>
      <c r="C549" t="s">
        <v>1385</v>
      </c>
      <c r="D549" t="s">
        <v>696</v>
      </c>
      <c r="E549" t="s">
        <v>276</v>
      </c>
      <c r="F549" t="s">
        <v>500</v>
      </c>
      <c r="G549" t="s">
        <v>1529</v>
      </c>
      <c r="H549" s="6">
        <v>43179</v>
      </c>
      <c r="I549" s="2">
        <v>45657</v>
      </c>
      <c r="J549">
        <v>507.4</v>
      </c>
      <c r="K549" s="45">
        <f t="shared" si="104"/>
        <v>951.37601307189584</v>
      </c>
      <c r="L549" s="3">
        <f t="shared" si="105"/>
        <v>366</v>
      </c>
      <c r="M549" s="3">
        <f t="shared" si="106"/>
        <v>0</v>
      </c>
      <c r="N549" s="3">
        <f t="shared" si="107"/>
        <v>0</v>
      </c>
      <c r="O549" s="3">
        <f t="shared" si="113"/>
        <v>366</v>
      </c>
      <c r="P549" s="51">
        <f t="shared" si="108"/>
        <v>185708.4</v>
      </c>
      <c r="Q549" s="51">
        <f t="shared" si="109"/>
        <v>52159.190990996132</v>
      </c>
      <c r="R549" s="51">
        <f t="shared" si="110"/>
        <v>74805.849561626645</v>
      </c>
      <c r="S549" s="51">
        <f t="shared" si="114"/>
        <v>126965.04055262278</v>
      </c>
      <c r="T549" s="13">
        <f t="shared" si="111"/>
        <v>90</v>
      </c>
      <c r="U549" s="58">
        <f t="shared" si="115"/>
        <v>45666</v>
      </c>
      <c r="V549" s="58">
        <f t="shared" si="116"/>
        <v>45666</v>
      </c>
      <c r="W549" s="13"/>
      <c r="X549" s="13"/>
      <c r="Y549" s="13"/>
      <c r="Z549" s="14">
        <f t="shared" si="112"/>
        <v>40</v>
      </c>
    </row>
    <row r="550" spans="1:26" ht="14.5" x14ac:dyDescent="0.35">
      <c r="A550">
        <v>2527</v>
      </c>
      <c r="B550" t="s">
        <v>703</v>
      </c>
      <c r="C550" t="s">
        <v>1385</v>
      </c>
      <c r="D550" t="s">
        <v>23</v>
      </c>
      <c r="E550" t="s">
        <v>8</v>
      </c>
      <c r="F550" t="s">
        <v>1495</v>
      </c>
      <c r="G550" t="s">
        <v>1529</v>
      </c>
      <c r="H550" s="6">
        <v>43192</v>
      </c>
      <c r="I550" s="2">
        <v>45657</v>
      </c>
      <c r="J550">
        <v>507.4</v>
      </c>
      <c r="K550" s="45">
        <f t="shared" si="104"/>
        <v>1353.838888888889</v>
      </c>
      <c r="L550" s="3">
        <f t="shared" si="105"/>
        <v>366</v>
      </c>
      <c r="M550" s="3">
        <f t="shared" si="106"/>
        <v>0</v>
      </c>
      <c r="N550" s="3">
        <f t="shared" si="107"/>
        <v>0</v>
      </c>
      <c r="O550" s="3">
        <f t="shared" si="113"/>
        <v>366</v>
      </c>
      <c r="P550" s="51">
        <f t="shared" si="108"/>
        <v>185708.4</v>
      </c>
      <c r="Q550" s="51">
        <f t="shared" si="109"/>
        <v>52159.190990996132</v>
      </c>
      <c r="R550" s="51">
        <f t="shared" si="110"/>
        <v>74805.849561626645</v>
      </c>
      <c r="S550" s="51">
        <f t="shared" si="114"/>
        <v>126965.04055262278</v>
      </c>
      <c r="T550" s="13">
        <f t="shared" si="111"/>
        <v>90</v>
      </c>
      <c r="U550" s="58">
        <f t="shared" si="115"/>
        <v>45666</v>
      </c>
      <c r="V550" s="58">
        <f t="shared" si="116"/>
        <v>45666</v>
      </c>
      <c r="W550" s="13"/>
      <c r="X550" s="13"/>
      <c r="Y550" s="13"/>
      <c r="Z550" s="14">
        <f t="shared" si="112"/>
        <v>40</v>
      </c>
    </row>
    <row r="551" spans="1:26" ht="14.5" x14ac:dyDescent="0.35">
      <c r="A551">
        <v>2528</v>
      </c>
      <c r="B551" t="s">
        <v>705</v>
      </c>
      <c r="C551" t="s">
        <v>1385</v>
      </c>
      <c r="D551" t="s">
        <v>706</v>
      </c>
      <c r="E551" t="s">
        <v>276</v>
      </c>
      <c r="F551" t="s">
        <v>1512</v>
      </c>
      <c r="G551" t="s">
        <v>1529</v>
      </c>
      <c r="H551" s="6">
        <v>42373</v>
      </c>
      <c r="I551" s="2">
        <v>45657</v>
      </c>
      <c r="J551">
        <v>636.4</v>
      </c>
      <c r="K551" s="45">
        <f t="shared" si="104"/>
        <v>1389.5166013071896</v>
      </c>
      <c r="L551" s="3">
        <f t="shared" si="105"/>
        <v>366</v>
      </c>
      <c r="M551" s="3">
        <f t="shared" si="106"/>
        <v>0</v>
      </c>
      <c r="N551" s="3">
        <f t="shared" si="107"/>
        <v>0</v>
      </c>
      <c r="O551" s="3">
        <f t="shared" si="113"/>
        <v>366</v>
      </c>
      <c r="P551" s="51">
        <f t="shared" si="108"/>
        <v>190885.10399999999</v>
      </c>
      <c r="Q551" s="51">
        <f t="shared" si="109"/>
        <v>52159.190990996132</v>
      </c>
      <c r="R551" s="51">
        <f t="shared" si="110"/>
        <v>76891.095789848259</v>
      </c>
      <c r="S551" s="51">
        <f t="shared" si="114"/>
        <v>129050.28678084438</v>
      </c>
      <c r="T551" s="13">
        <f t="shared" si="111"/>
        <v>90</v>
      </c>
      <c r="U551" s="58">
        <f t="shared" si="115"/>
        <v>57276</v>
      </c>
      <c r="V551" s="58">
        <f t="shared" si="116"/>
        <v>57276</v>
      </c>
      <c r="W551" s="13"/>
      <c r="X551" s="13"/>
      <c r="Y551" s="13"/>
      <c r="Z551" s="14">
        <f t="shared" si="112"/>
        <v>40</v>
      </c>
    </row>
    <row r="552" spans="1:26" ht="14.5" x14ac:dyDescent="0.35">
      <c r="A552">
        <v>2530</v>
      </c>
      <c r="B552" t="s">
        <v>707</v>
      </c>
      <c r="C552" t="s">
        <v>1385</v>
      </c>
      <c r="D552" t="s">
        <v>708</v>
      </c>
      <c r="E552" t="s">
        <v>276</v>
      </c>
      <c r="F552" t="s">
        <v>709</v>
      </c>
      <c r="G552" t="s">
        <v>1529</v>
      </c>
      <c r="H552" s="6">
        <v>43832</v>
      </c>
      <c r="I552" s="2">
        <v>45657</v>
      </c>
      <c r="J552">
        <v>884.73</v>
      </c>
      <c r="K552" s="45">
        <f t="shared" si="104"/>
        <v>1350.6775816993465</v>
      </c>
      <c r="L552" s="3">
        <f t="shared" si="105"/>
        <v>366</v>
      </c>
      <c r="M552" s="3">
        <f t="shared" si="106"/>
        <v>0</v>
      </c>
      <c r="N552" s="3">
        <f t="shared" si="107"/>
        <v>0</v>
      </c>
      <c r="O552" s="3">
        <f t="shared" si="113"/>
        <v>366</v>
      </c>
      <c r="P552" s="51">
        <f t="shared" si="108"/>
        <v>190885.10399999999</v>
      </c>
      <c r="Q552" s="51">
        <f t="shared" si="109"/>
        <v>52159.190990996132</v>
      </c>
      <c r="R552" s="51">
        <f t="shared" si="110"/>
        <v>76891.095789848259</v>
      </c>
      <c r="S552" s="51">
        <f t="shared" si="114"/>
        <v>129050.28678084438</v>
      </c>
      <c r="T552" s="13">
        <f t="shared" si="111"/>
        <v>90</v>
      </c>
      <c r="U552" s="58">
        <f t="shared" si="115"/>
        <v>79625.7</v>
      </c>
      <c r="V552" s="58">
        <f t="shared" si="116"/>
        <v>79625.7</v>
      </c>
      <c r="W552" s="13"/>
      <c r="X552" s="13"/>
      <c r="Y552" s="13"/>
      <c r="Z552" s="14">
        <f t="shared" si="112"/>
        <v>40</v>
      </c>
    </row>
    <row r="553" spans="1:26" ht="14.5" x14ac:dyDescent="0.35">
      <c r="A553">
        <v>2531</v>
      </c>
      <c r="B553" t="s">
        <v>710</v>
      </c>
      <c r="C553" t="s">
        <v>1385</v>
      </c>
      <c r="D553" t="s">
        <v>450</v>
      </c>
      <c r="E553" t="s">
        <v>276</v>
      </c>
      <c r="F553" t="s">
        <v>504</v>
      </c>
      <c r="G553" t="s">
        <v>1529</v>
      </c>
      <c r="H553" s="6">
        <v>42737</v>
      </c>
      <c r="I553" s="2">
        <v>45657</v>
      </c>
      <c r="J553">
        <v>474.08</v>
      </c>
      <c r="K553" s="45">
        <f t="shared" si="104"/>
        <v>897.83254901960811</v>
      </c>
      <c r="L553" s="3">
        <f t="shared" si="105"/>
        <v>366</v>
      </c>
      <c r="M553" s="3">
        <f t="shared" si="106"/>
        <v>0</v>
      </c>
      <c r="N553" s="3">
        <f t="shared" si="107"/>
        <v>0</v>
      </c>
      <c r="O553" s="3">
        <f t="shared" si="113"/>
        <v>366</v>
      </c>
      <c r="P553" s="51">
        <f t="shared" si="108"/>
        <v>173513.28</v>
      </c>
      <c r="Q553" s="51">
        <f t="shared" si="109"/>
        <v>52159.190990996132</v>
      </c>
      <c r="R553" s="51">
        <f t="shared" si="110"/>
        <v>69893.490658604569</v>
      </c>
      <c r="S553" s="51">
        <f t="shared" si="114"/>
        <v>122052.68164960071</v>
      </c>
      <c r="T553" s="13">
        <f t="shared" si="111"/>
        <v>90</v>
      </c>
      <c r="U553" s="58">
        <f t="shared" si="115"/>
        <v>42667.199999999997</v>
      </c>
      <c r="V553" s="58">
        <f t="shared" si="116"/>
        <v>42667.199999999997</v>
      </c>
      <c r="W553" s="13"/>
      <c r="X553" s="13"/>
      <c r="Y553" s="13"/>
      <c r="Z553" s="14">
        <f t="shared" si="112"/>
        <v>40</v>
      </c>
    </row>
    <row r="554" spans="1:26" ht="14.5" x14ac:dyDescent="0.35">
      <c r="A554">
        <v>2532</v>
      </c>
      <c r="B554" t="s">
        <v>711</v>
      </c>
      <c r="C554" t="s">
        <v>1385</v>
      </c>
      <c r="D554" t="s">
        <v>286</v>
      </c>
      <c r="E554" t="s">
        <v>276</v>
      </c>
      <c r="F554" t="s">
        <v>1509</v>
      </c>
      <c r="G554" t="s">
        <v>1529</v>
      </c>
      <c r="H554" s="6">
        <v>42948</v>
      </c>
      <c r="I554" s="2">
        <v>45657</v>
      </c>
      <c r="J554">
        <v>607.38</v>
      </c>
      <c r="K554" s="45">
        <f t="shared" si="104"/>
        <v>1429.2052941176471</v>
      </c>
      <c r="L554" s="3">
        <f t="shared" si="105"/>
        <v>366</v>
      </c>
      <c r="M554" s="3">
        <f t="shared" si="106"/>
        <v>0</v>
      </c>
      <c r="N554" s="3">
        <f t="shared" si="107"/>
        <v>0</v>
      </c>
      <c r="O554" s="3">
        <f t="shared" si="113"/>
        <v>366</v>
      </c>
      <c r="P554" s="51">
        <f t="shared" si="108"/>
        <v>190885.10399999999</v>
      </c>
      <c r="Q554" s="51">
        <f t="shared" si="109"/>
        <v>52159.190990996132</v>
      </c>
      <c r="R554" s="51">
        <f t="shared" si="110"/>
        <v>76891.095789848259</v>
      </c>
      <c r="S554" s="51">
        <f t="shared" si="114"/>
        <v>129050.28678084438</v>
      </c>
      <c r="T554" s="13">
        <f t="shared" si="111"/>
        <v>90</v>
      </c>
      <c r="U554" s="58">
        <f t="shared" si="115"/>
        <v>54664.2</v>
      </c>
      <c r="V554" s="58">
        <f t="shared" si="116"/>
        <v>54664.2</v>
      </c>
      <c r="W554" s="13"/>
      <c r="X554" s="13"/>
      <c r="Y554" s="13"/>
      <c r="Z554" s="14">
        <f t="shared" si="112"/>
        <v>40</v>
      </c>
    </row>
    <row r="555" spans="1:26" s="4" customFormat="1" ht="14.5" x14ac:dyDescent="0.35">
      <c r="A555">
        <v>2533</v>
      </c>
      <c r="B555" t="s">
        <v>713</v>
      </c>
      <c r="C555" t="s">
        <v>1385</v>
      </c>
      <c r="D555" t="s">
        <v>714</v>
      </c>
      <c r="E555" t="s">
        <v>276</v>
      </c>
      <c r="F555" t="s">
        <v>1509</v>
      </c>
      <c r="G555" t="s">
        <v>1529</v>
      </c>
      <c r="H555" s="6">
        <v>35797</v>
      </c>
      <c r="I555" s="2">
        <v>45657</v>
      </c>
      <c r="J555">
        <v>2277.9299999999998</v>
      </c>
      <c r="K555" s="45">
        <f t="shared" si="104"/>
        <v>8848.6573202614381</v>
      </c>
      <c r="L555" s="3">
        <f t="shared" si="105"/>
        <v>366</v>
      </c>
      <c r="M555" s="3">
        <f t="shared" si="106"/>
        <v>0</v>
      </c>
      <c r="N555" s="3">
        <f t="shared" si="107"/>
        <v>0</v>
      </c>
      <c r="O555" s="3">
        <f t="shared" si="113"/>
        <v>366</v>
      </c>
      <c r="P555" s="51">
        <f t="shared" si="108"/>
        <v>190885.10399999999</v>
      </c>
      <c r="Q555" s="51">
        <f t="shared" si="109"/>
        <v>52159.190990996132</v>
      </c>
      <c r="R555" s="51">
        <f t="shared" si="110"/>
        <v>76891.095789848259</v>
      </c>
      <c r="S555" s="51">
        <f t="shared" si="114"/>
        <v>129050.28678084438</v>
      </c>
      <c r="T555" s="13">
        <f t="shared" si="111"/>
        <v>90</v>
      </c>
      <c r="U555" s="58">
        <f t="shared" si="115"/>
        <v>205013.69999999998</v>
      </c>
      <c r="V555" s="58">
        <f t="shared" si="116"/>
        <v>129050.28678084438</v>
      </c>
      <c r="W555" s="13"/>
      <c r="X555" s="13"/>
      <c r="Y555" s="13"/>
      <c r="Z555" s="14">
        <f t="shared" si="112"/>
        <v>40</v>
      </c>
    </row>
    <row r="556" spans="1:26" ht="14.5" x14ac:dyDescent="0.35">
      <c r="A556">
        <v>2534</v>
      </c>
      <c r="B556" t="s">
        <v>716</v>
      </c>
      <c r="C556" t="s">
        <v>1385</v>
      </c>
      <c r="D556" t="s">
        <v>717</v>
      </c>
      <c r="E556" t="s">
        <v>276</v>
      </c>
      <c r="F556" t="s">
        <v>1513</v>
      </c>
      <c r="G556" t="s">
        <v>1529</v>
      </c>
      <c r="H556" s="6">
        <v>41645</v>
      </c>
      <c r="I556" s="2">
        <v>45657</v>
      </c>
      <c r="J556">
        <v>1071.78</v>
      </c>
      <c r="K556" s="45">
        <f t="shared" si="104"/>
        <v>2376.8351633986927</v>
      </c>
      <c r="L556" s="3">
        <f t="shared" si="105"/>
        <v>366</v>
      </c>
      <c r="M556" s="3">
        <f t="shared" si="106"/>
        <v>0</v>
      </c>
      <c r="N556" s="3">
        <f t="shared" si="107"/>
        <v>0</v>
      </c>
      <c r="O556" s="3">
        <f t="shared" si="113"/>
        <v>366</v>
      </c>
      <c r="P556" s="51">
        <f t="shared" si="108"/>
        <v>190885.10399999999</v>
      </c>
      <c r="Q556" s="51">
        <f t="shared" si="109"/>
        <v>52159.190990996132</v>
      </c>
      <c r="R556" s="51">
        <f t="shared" si="110"/>
        <v>76891.095789848259</v>
      </c>
      <c r="S556" s="51">
        <f t="shared" si="114"/>
        <v>129050.28678084438</v>
      </c>
      <c r="T556" s="13">
        <f t="shared" si="111"/>
        <v>90</v>
      </c>
      <c r="U556" s="58">
        <f t="shared" si="115"/>
        <v>96460.2</v>
      </c>
      <c r="V556" s="58">
        <f t="shared" si="116"/>
        <v>96460.2</v>
      </c>
      <c r="W556" s="13"/>
      <c r="X556" s="13"/>
      <c r="Y556" s="13"/>
      <c r="Z556" s="14">
        <f t="shared" si="112"/>
        <v>40</v>
      </c>
    </row>
    <row r="557" spans="1:26" ht="14.5" x14ac:dyDescent="0.35">
      <c r="A557">
        <v>2535</v>
      </c>
      <c r="B557" t="s">
        <v>718</v>
      </c>
      <c r="C557" t="s">
        <v>1385</v>
      </c>
      <c r="D557" t="s">
        <v>506</v>
      </c>
      <c r="E557" t="s">
        <v>276</v>
      </c>
      <c r="F557" t="s">
        <v>1506</v>
      </c>
      <c r="G557" t="s">
        <v>1529</v>
      </c>
      <c r="H557" s="6">
        <v>40910</v>
      </c>
      <c r="I557" s="2">
        <v>45657</v>
      </c>
      <c r="J557">
        <v>1071.78</v>
      </c>
      <c r="K557" s="45">
        <f t="shared" si="104"/>
        <v>2447.3844444444439</v>
      </c>
      <c r="L557" s="3">
        <f t="shared" si="105"/>
        <v>366</v>
      </c>
      <c r="M557" s="3">
        <f t="shared" si="106"/>
        <v>0</v>
      </c>
      <c r="N557" s="3">
        <f t="shared" si="107"/>
        <v>0</v>
      </c>
      <c r="O557" s="3">
        <f t="shared" si="113"/>
        <v>366</v>
      </c>
      <c r="P557" s="51">
        <f t="shared" si="108"/>
        <v>190885.10399999999</v>
      </c>
      <c r="Q557" s="51">
        <f t="shared" si="109"/>
        <v>52159.190990996132</v>
      </c>
      <c r="R557" s="51">
        <f t="shared" si="110"/>
        <v>76891.095789848259</v>
      </c>
      <c r="S557" s="51">
        <f t="shared" si="114"/>
        <v>129050.28678084438</v>
      </c>
      <c r="T557" s="13">
        <f t="shared" si="111"/>
        <v>90</v>
      </c>
      <c r="U557" s="58">
        <f t="shared" si="115"/>
        <v>96460.2</v>
      </c>
      <c r="V557" s="58">
        <f t="shared" si="116"/>
        <v>96460.2</v>
      </c>
      <c r="W557" s="13"/>
      <c r="X557" s="13"/>
      <c r="Y557" s="13"/>
      <c r="Z557" s="14">
        <f t="shared" si="112"/>
        <v>40</v>
      </c>
    </row>
    <row r="558" spans="1:26" ht="14.5" x14ac:dyDescent="0.35">
      <c r="A558">
        <v>2536</v>
      </c>
      <c r="B558" t="s">
        <v>720</v>
      </c>
      <c r="C558" t="s">
        <v>1385</v>
      </c>
      <c r="D558" t="s">
        <v>286</v>
      </c>
      <c r="E558" t="s">
        <v>276</v>
      </c>
      <c r="F558" t="s">
        <v>1509</v>
      </c>
      <c r="G558" t="s">
        <v>1529</v>
      </c>
      <c r="H558" s="6">
        <v>43832</v>
      </c>
      <c r="I558" s="2">
        <v>45657</v>
      </c>
      <c r="J558">
        <v>607.38</v>
      </c>
      <c r="K558" s="45">
        <f t="shared" si="104"/>
        <v>1410.2149673202616</v>
      </c>
      <c r="L558" s="3">
        <f t="shared" si="105"/>
        <v>366</v>
      </c>
      <c r="M558" s="3">
        <f t="shared" si="106"/>
        <v>0</v>
      </c>
      <c r="N558" s="3">
        <f t="shared" si="107"/>
        <v>4</v>
      </c>
      <c r="O558" s="3">
        <f t="shared" si="113"/>
        <v>362</v>
      </c>
      <c r="P558" s="51">
        <f t="shared" si="108"/>
        <v>188798.92799999999</v>
      </c>
      <c r="Q558" s="51">
        <f t="shared" si="109"/>
        <v>51589.145187815848</v>
      </c>
      <c r="R558" s="51">
        <f t="shared" si="110"/>
        <v>76050.755945150464</v>
      </c>
      <c r="S558" s="51">
        <f t="shared" si="114"/>
        <v>127639.9011329663</v>
      </c>
      <c r="T558" s="13">
        <f t="shared" si="111"/>
        <v>89.016393442622956</v>
      </c>
      <c r="U558" s="58">
        <f t="shared" si="115"/>
        <v>54066.777049180331</v>
      </c>
      <c r="V558" s="58">
        <f t="shared" si="116"/>
        <v>54066.777049180331</v>
      </c>
      <c r="W558" s="13"/>
      <c r="X558" s="13"/>
      <c r="Y558" s="13"/>
      <c r="Z558" s="14">
        <f t="shared" si="112"/>
        <v>39.562841530054641</v>
      </c>
    </row>
    <row r="559" spans="1:26" ht="14.5" x14ac:dyDescent="0.35">
      <c r="A559">
        <v>2537</v>
      </c>
      <c r="B559" t="s">
        <v>721</v>
      </c>
      <c r="C559" t="s">
        <v>1385</v>
      </c>
      <c r="D559" t="s">
        <v>722</v>
      </c>
      <c r="E559" t="s">
        <v>276</v>
      </c>
      <c r="F559" t="s">
        <v>1504</v>
      </c>
      <c r="G559" t="s">
        <v>1529</v>
      </c>
      <c r="H559" s="6">
        <v>35490</v>
      </c>
      <c r="I559" s="2">
        <v>45657</v>
      </c>
      <c r="J559">
        <v>1386.75</v>
      </c>
      <c r="K559" s="45">
        <f t="shared" si="104"/>
        <v>4849.1894117647062</v>
      </c>
      <c r="L559" s="3">
        <f t="shared" si="105"/>
        <v>366</v>
      </c>
      <c r="M559" s="3">
        <f t="shared" si="106"/>
        <v>0</v>
      </c>
      <c r="N559" s="3">
        <f t="shared" si="107"/>
        <v>0</v>
      </c>
      <c r="O559" s="3">
        <f t="shared" si="113"/>
        <v>366</v>
      </c>
      <c r="P559" s="51">
        <f t="shared" si="108"/>
        <v>190885.10399999999</v>
      </c>
      <c r="Q559" s="51">
        <f t="shared" si="109"/>
        <v>52159.190990996132</v>
      </c>
      <c r="R559" s="51">
        <f t="shared" si="110"/>
        <v>76891.095789848259</v>
      </c>
      <c r="S559" s="51">
        <f t="shared" si="114"/>
        <v>129050.28678084438</v>
      </c>
      <c r="T559" s="13">
        <f t="shared" si="111"/>
        <v>90</v>
      </c>
      <c r="U559" s="58">
        <f t="shared" si="115"/>
        <v>124807.5</v>
      </c>
      <c r="V559" s="58">
        <f t="shared" si="116"/>
        <v>124807.5</v>
      </c>
      <c r="W559" s="13"/>
      <c r="X559" s="13"/>
      <c r="Y559" s="13"/>
      <c r="Z559" s="14">
        <f t="shared" si="112"/>
        <v>40</v>
      </c>
    </row>
    <row r="560" spans="1:26" ht="14.5" x14ac:dyDescent="0.35">
      <c r="A560">
        <v>2538</v>
      </c>
      <c r="B560" t="s">
        <v>723</v>
      </c>
      <c r="C560" t="s">
        <v>1385</v>
      </c>
      <c r="D560" t="s">
        <v>724</v>
      </c>
      <c r="E560" t="s">
        <v>276</v>
      </c>
      <c r="F560" t="s">
        <v>1504</v>
      </c>
      <c r="G560" t="s">
        <v>1529</v>
      </c>
      <c r="H560" s="6">
        <v>43832</v>
      </c>
      <c r="I560" s="2">
        <v>45657</v>
      </c>
      <c r="J560">
        <v>720.25</v>
      </c>
      <c r="K560" s="45">
        <f t="shared" si="104"/>
        <v>1879.0059477124182</v>
      </c>
      <c r="L560" s="3">
        <f t="shared" si="105"/>
        <v>366</v>
      </c>
      <c r="M560" s="3">
        <f t="shared" si="106"/>
        <v>1</v>
      </c>
      <c r="N560" s="3">
        <f t="shared" si="107"/>
        <v>0</v>
      </c>
      <c r="O560" s="3">
        <f t="shared" si="113"/>
        <v>365</v>
      </c>
      <c r="P560" s="51">
        <f t="shared" si="108"/>
        <v>190363.56</v>
      </c>
      <c r="Q560" s="51">
        <f t="shared" si="109"/>
        <v>52016.679540201061</v>
      </c>
      <c r="R560" s="51">
        <f t="shared" si="110"/>
        <v>76681.01082867381</v>
      </c>
      <c r="S560" s="51">
        <f t="shared" si="114"/>
        <v>128697.69036887487</v>
      </c>
      <c r="T560" s="13">
        <f t="shared" si="111"/>
        <v>89.754098360655732</v>
      </c>
      <c r="U560" s="58">
        <f t="shared" si="115"/>
        <v>64645.389344262294</v>
      </c>
      <c r="V560" s="58">
        <f t="shared" si="116"/>
        <v>64645.389344262294</v>
      </c>
      <c r="W560" s="13"/>
      <c r="X560" s="13"/>
      <c r="Y560" s="13"/>
      <c r="Z560" s="14">
        <f t="shared" si="112"/>
        <v>39.89071038251366</v>
      </c>
    </row>
    <row r="561" spans="1:26" ht="14.5" x14ac:dyDescent="0.35">
      <c r="A561">
        <v>2539</v>
      </c>
      <c r="B561" t="s">
        <v>725</v>
      </c>
      <c r="C561" t="s">
        <v>1385</v>
      </c>
      <c r="D561" t="s">
        <v>286</v>
      </c>
      <c r="E561" t="s">
        <v>276</v>
      </c>
      <c r="F561" t="s">
        <v>1504</v>
      </c>
      <c r="G561" t="s">
        <v>1529</v>
      </c>
      <c r="H561" s="6">
        <v>40756</v>
      </c>
      <c r="I561" s="2">
        <v>45657</v>
      </c>
      <c r="J561">
        <v>607.38</v>
      </c>
      <c r="K561" s="45">
        <f t="shared" si="104"/>
        <v>1534.3688235294119</v>
      </c>
      <c r="L561" s="3">
        <f t="shared" si="105"/>
        <v>366</v>
      </c>
      <c r="M561" s="3">
        <f t="shared" si="106"/>
        <v>0</v>
      </c>
      <c r="N561" s="3">
        <f t="shared" si="107"/>
        <v>0</v>
      </c>
      <c r="O561" s="3">
        <f t="shared" si="113"/>
        <v>366</v>
      </c>
      <c r="P561" s="51">
        <f t="shared" si="108"/>
        <v>190885.10399999999</v>
      </c>
      <c r="Q561" s="51">
        <f t="shared" si="109"/>
        <v>52159.190990996132</v>
      </c>
      <c r="R561" s="51">
        <f t="shared" si="110"/>
        <v>76891.095789848259</v>
      </c>
      <c r="S561" s="51">
        <f t="shared" si="114"/>
        <v>129050.28678084438</v>
      </c>
      <c r="T561" s="13">
        <f t="shared" si="111"/>
        <v>90</v>
      </c>
      <c r="U561" s="58">
        <f t="shared" si="115"/>
        <v>54664.2</v>
      </c>
      <c r="V561" s="58">
        <f t="shared" si="116"/>
        <v>54664.2</v>
      </c>
      <c r="W561" s="13"/>
      <c r="X561" s="13"/>
      <c r="Y561" s="13"/>
      <c r="Z561" s="14">
        <f t="shared" si="112"/>
        <v>40</v>
      </c>
    </row>
    <row r="562" spans="1:26" ht="14.5" x14ac:dyDescent="0.35">
      <c r="A562">
        <v>2540</v>
      </c>
      <c r="B562" t="s">
        <v>727</v>
      </c>
      <c r="C562" t="s">
        <v>1385</v>
      </c>
      <c r="D562" t="s">
        <v>728</v>
      </c>
      <c r="E562" t="s">
        <v>276</v>
      </c>
      <c r="F562" t="s">
        <v>729</v>
      </c>
      <c r="G562" t="s">
        <v>1529</v>
      </c>
      <c r="H562" s="6">
        <v>40771</v>
      </c>
      <c r="I562" s="2">
        <v>45657</v>
      </c>
      <c r="J562">
        <v>546.1</v>
      </c>
      <c r="K562" s="45">
        <f t="shared" si="104"/>
        <v>1089.5273856209149</v>
      </c>
      <c r="L562" s="3">
        <f t="shared" si="105"/>
        <v>366</v>
      </c>
      <c r="M562" s="3">
        <f t="shared" si="106"/>
        <v>1</v>
      </c>
      <c r="N562" s="3">
        <f t="shared" si="107"/>
        <v>0</v>
      </c>
      <c r="O562" s="3">
        <f t="shared" si="113"/>
        <v>365</v>
      </c>
      <c r="P562" s="51">
        <f t="shared" si="108"/>
        <v>190363.56</v>
      </c>
      <c r="Q562" s="51">
        <f t="shared" si="109"/>
        <v>52016.679540201061</v>
      </c>
      <c r="R562" s="51">
        <f t="shared" si="110"/>
        <v>76681.01082867381</v>
      </c>
      <c r="S562" s="51">
        <f t="shared" si="114"/>
        <v>128697.69036887487</v>
      </c>
      <c r="T562" s="13">
        <f t="shared" si="111"/>
        <v>89.754098360655732</v>
      </c>
      <c r="U562" s="58">
        <f t="shared" si="115"/>
        <v>49014.7131147541</v>
      </c>
      <c r="V562" s="58">
        <f t="shared" si="116"/>
        <v>49014.7131147541</v>
      </c>
      <c r="W562" s="13"/>
      <c r="X562" s="13"/>
      <c r="Y562" s="13"/>
      <c r="Z562" s="14">
        <f t="shared" si="112"/>
        <v>39.89071038251366</v>
      </c>
    </row>
    <row r="563" spans="1:26" ht="14.5" x14ac:dyDescent="0.35">
      <c r="A563">
        <v>2541</v>
      </c>
      <c r="B563" t="s">
        <v>731</v>
      </c>
      <c r="C563" t="s">
        <v>1385</v>
      </c>
      <c r="D563" t="s">
        <v>1489</v>
      </c>
      <c r="E563" t="s">
        <v>276</v>
      </c>
      <c r="F563" t="s">
        <v>441</v>
      </c>
      <c r="G563" t="s">
        <v>1529</v>
      </c>
      <c r="H563" s="6">
        <v>44409</v>
      </c>
      <c r="I563" s="2">
        <v>45657</v>
      </c>
      <c r="J563">
        <v>455.8</v>
      </c>
      <c r="K563" s="45">
        <f t="shared" si="104"/>
        <v>803.48673202614361</v>
      </c>
      <c r="L563" s="3">
        <f t="shared" si="105"/>
        <v>366</v>
      </c>
      <c r="M563" s="3">
        <f t="shared" si="106"/>
        <v>0</v>
      </c>
      <c r="N563" s="3">
        <f t="shared" si="107"/>
        <v>0</v>
      </c>
      <c r="O563" s="3">
        <f t="shared" si="113"/>
        <v>366</v>
      </c>
      <c r="P563" s="51">
        <f t="shared" si="108"/>
        <v>166822.80000000002</v>
      </c>
      <c r="Q563" s="51">
        <f t="shared" si="109"/>
        <v>52159.190990996132</v>
      </c>
      <c r="R563" s="51">
        <f t="shared" si="110"/>
        <v>67198.475029935813</v>
      </c>
      <c r="S563" s="51">
        <f t="shared" si="114"/>
        <v>119357.66602093194</v>
      </c>
      <c r="T563" s="13">
        <f t="shared" si="111"/>
        <v>90</v>
      </c>
      <c r="U563" s="58">
        <f t="shared" si="115"/>
        <v>41022</v>
      </c>
      <c r="V563" s="58">
        <f t="shared" si="116"/>
        <v>41022</v>
      </c>
      <c r="W563" s="13"/>
      <c r="X563" s="13"/>
      <c r="Y563" s="13"/>
      <c r="Z563" s="14">
        <f t="shared" si="112"/>
        <v>40</v>
      </c>
    </row>
    <row r="564" spans="1:26" ht="14.5" x14ac:dyDescent="0.35">
      <c r="A564">
        <v>2542</v>
      </c>
      <c r="B564" t="s">
        <v>732</v>
      </c>
      <c r="C564" t="s">
        <v>1488</v>
      </c>
      <c r="D564" t="s">
        <v>728</v>
      </c>
      <c r="E564" t="s">
        <v>276</v>
      </c>
      <c r="F564" t="s">
        <v>729</v>
      </c>
      <c r="G564" t="s">
        <v>1529</v>
      </c>
      <c r="H564" s="6">
        <v>41292</v>
      </c>
      <c r="I564" s="2">
        <v>45657</v>
      </c>
      <c r="J564">
        <v>508</v>
      </c>
      <c r="K564" s="45">
        <f t="shared" si="104"/>
        <v>508</v>
      </c>
      <c r="L564" s="3">
        <f t="shared" si="105"/>
        <v>366</v>
      </c>
      <c r="M564" s="3">
        <f t="shared" si="106"/>
        <v>61</v>
      </c>
      <c r="N564" s="3">
        <f t="shared" si="107"/>
        <v>0</v>
      </c>
      <c r="O564" s="3">
        <f t="shared" si="113"/>
        <v>305</v>
      </c>
      <c r="P564" s="51">
        <f t="shared" si="108"/>
        <v>154940</v>
      </c>
      <c r="Q564" s="51">
        <f t="shared" si="109"/>
        <v>43465.992492496778</v>
      </c>
      <c r="R564" s="51">
        <f t="shared" si="110"/>
        <v>62411.922837515333</v>
      </c>
      <c r="S564" s="51">
        <f t="shared" si="114"/>
        <v>105877.91533001211</v>
      </c>
      <c r="T564" s="13">
        <f t="shared" si="111"/>
        <v>75</v>
      </c>
      <c r="U564" s="58">
        <f t="shared" si="115"/>
        <v>38100</v>
      </c>
      <c r="V564" s="58">
        <f t="shared" si="116"/>
        <v>38100</v>
      </c>
      <c r="W564" s="13"/>
      <c r="X564" s="13"/>
      <c r="Y564" s="13"/>
      <c r="Z564" s="14">
        <f t="shared" si="112"/>
        <v>33.333333333333329</v>
      </c>
    </row>
    <row r="565" spans="1:26" ht="14.5" x14ac:dyDescent="0.35">
      <c r="A565">
        <v>2543</v>
      </c>
      <c r="B565" t="s">
        <v>733</v>
      </c>
      <c r="C565" t="s">
        <v>1385</v>
      </c>
      <c r="D565" t="s">
        <v>734</v>
      </c>
      <c r="E565" t="s">
        <v>276</v>
      </c>
      <c r="F565" t="s">
        <v>1514</v>
      </c>
      <c r="G565" t="s">
        <v>1529</v>
      </c>
      <c r="H565" s="6">
        <v>38626</v>
      </c>
      <c r="I565" s="2">
        <v>45657</v>
      </c>
      <c r="J565">
        <v>720.25</v>
      </c>
      <c r="K565" s="45">
        <f t="shared" si="104"/>
        <v>1697.8125490196078</v>
      </c>
      <c r="L565" s="3">
        <f t="shared" si="105"/>
        <v>366</v>
      </c>
      <c r="M565" s="3">
        <f t="shared" si="106"/>
        <v>0</v>
      </c>
      <c r="N565" s="3">
        <f t="shared" si="107"/>
        <v>0</v>
      </c>
      <c r="O565" s="3">
        <f t="shared" si="113"/>
        <v>366</v>
      </c>
      <c r="P565" s="51">
        <f t="shared" si="108"/>
        <v>190885.10399999999</v>
      </c>
      <c r="Q565" s="51">
        <f t="shared" si="109"/>
        <v>52159.190990996132</v>
      </c>
      <c r="R565" s="51">
        <f t="shared" si="110"/>
        <v>76891.095789848259</v>
      </c>
      <c r="S565" s="51">
        <f t="shared" si="114"/>
        <v>129050.28678084438</v>
      </c>
      <c r="T565" s="13">
        <f t="shared" si="111"/>
        <v>90</v>
      </c>
      <c r="U565" s="58">
        <f t="shared" si="115"/>
        <v>64822.5</v>
      </c>
      <c r="V565" s="58">
        <f t="shared" si="116"/>
        <v>64822.5</v>
      </c>
      <c r="W565" s="13"/>
      <c r="X565" s="13"/>
      <c r="Y565" s="13"/>
      <c r="Z565" s="14">
        <f t="shared" si="112"/>
        <v>40</v>
      </c>
    </row>
    <row r="566" spans="1:26" ht="14.5" x14ac:dyDescent="0.35">
      <c r="A566">
        <v>2544</v>
      </c>
      <c r="B566" t="s">
        <v>736</v>
      </c>
      <c r="C566" t="s">
        <v>1385</v>
      </c>
      <c r="D566" t="s">
        <v>728</v>
      </c>
      <c r="E566" t="s">
        <v>276</v>
      </c>
      <c r="F566" t="s">
        <v>729</v>
      </c>
      <c r="G566" t="s">
        <v>1529</v>
      </c>
      <c r="H566" s="6">
        <v>44018</v>
      </c>
      <c r="I566" s="2">
        <v>45657</v>
      </c>
      <c r="J566">
        <v>546.1</v>
      </c>
      <c r="K566" s="45">
        <f t="shared" si="104"/>
        <v>972.22699346405216</v>
      </c>
      <c r="L566" s="3">
        <f t="shared" si="105"/>
        <v>366</v>
      </c>
      <c r="M566" s="3">
        <f t="shared" si="106"/>
        <v>0</v>
      </c>
      <c r="N566" s="3">
        <f t="shared" si="107"/>
        <v>0</v>
      </c>
      <c r="O566" s="3">
        <f t="shared" si="113"/>
        <v>366</v>
      </c>
      <c r="P566" s="51">
        <f t="shared" si="108"/>
        <v>190885.10399999999</v>
      </c>
      <c r="Q566" s="51">
        <f t="shared" si="109"/>
        <v>52159.190990996132</v>
      </c>
      <c r="R566" s="51">
        <f t="shared" si="110"/>
        <v>76891.095789848259</v>
      </c>
      <c r="S566" s="51">
        <f t="shared" si="114"/>
        <v>129050.28678084438</v>
      </c>
      <c r="T566" s="13">
        <f t="shared" si="111"/>
        <v>90</v>
      </c>
      <c r="U566" s="58">
        <f t="shared" si="115"/>
        <v>49149</v>
      </c>
      <c r="V566" s="58">
        <f t="shared" si="116"/>
        <v>49149</v>
      </c>
      <c r="W566" s="13"/>
      <c r="X566" s="13"/>
      <c r="Y566" s="13"/>
      <c r="Z566" s="14">
        <f t="shared" si="112"/>
        <v>40</v>
      </c>
    </row>
    <row r="567" spans="1:26" ht="14.5" x14ac:dyDescent="0.35">
      <c r="A567">
        <v>2545</v>
      </c>
      <c r="B567" t="s">
        <v>737</v>
      </c>
      <c r="C567" t="s">
        <v>1385</v>
      </c>
      <c r="D567" t="s">
        <v>286</v>
      </c>
      <c r="E567" t="s">
        <v>276</v>
      </c>
      <c r="F567" t="s">
        <v>1509</v>
      </c>
      <c r="G567" t="s">
        <v>1529</v>
      </c>
      <c r="H567" s="6">
        <v>44018</v>
      </c>
      <c r="I567" s="2">
        <v>45657</v>
      </c>
      <c r="J567">
        <v>546.1</v>
      </c>
      <c r="K567" s="45">
        <f t="shared" si="104"/>
        <v>1054.2425490196078</v>
      </c>
      <c r="L567" s="3">
        <f t="shared" si="105"/>
        <v>366</v>
      </c>
      <c r="M567" s="3">
        <f t="shared" si="106"/>
        <v>0</v>
      </c>
      <c r="N567" s="3">
        <f t="shared" si="107"/>
        <v>7</v>
      </c>
      <c r="O567" s="3">
        <f t="shared" si="113"/>
        <v>359</v>
      </c>
      <c r="P567" s="51">
        <f t="shared" si="108"/>
        <v>187234.296</v>
      </c>
      <c r="Q567" s="51">
        <f t="shared" si="109"/>
        <v>51161.610835430634</v>
      </c>
      <c r="R567" s="51">
        <f t="shared" si="110"/>
        <v>75420.501061627117</v>
      </c>
      <c r="S567" s="51">
        <f t="shared" si="114"/>
        <v>126582.11189705775</v>
      </c>
      <c r="T567" s="13">
        <f t="shared" si="111"/>
        <v>88.278688524590166</v>
      </c>
      <c r="U567" s="58">
        <f t="shared" si="115"/>
        <v>48208.991803278688</v>
      </c>
      <c r="V567" s="58">
        <f t="shared" si="116"/>
        <v>48208.991803278688</v>
      </c>
      <c r="W567" s="13"/>
      <c r="X567" s="13"/>
      <c r="Y567" s="13"/>
      <c r="Z567" s="14">
        <f t="shared" si="112"/>
        <v>39.234972677595636</v>
      </c>
    </row>
    <row r="568" spans="1:26" ht="14.5" x14ac:dyDescent="0.35">
      <c r="A568">
        <v>2546</v>
      </c>
      <c r="B568" t="s">
        <v>738</v>
      </c>
      <c r="C568" t="s">
        <v>1385</v>
      </c>
      <c r="D568" t="s">
        <v>286</v>
      </c>
      <c r="E568" t="s">
        <v>276</v>
      </c>
      <c r="F568" t="s">
        <v>1515</v>
      </c>
      <c r="G568" t="s">
        <v>1529</v>
      </c>
      <c r="H568" s="6">
        <v>43467</v>
      </c>
      <c r="I568" s="2">
        <v>45657</v>
      </c>
      <c r="J568">
        <v>607.38</v>
      </c>
      <c r="K568" s="45">
        <f t="shared" si="104"/>
        <v>1239.9715686274512</v>
      </c>
      <c r="L568" s="3">
        <f t="shared" si="105"/>
        <v>366</v>
      </c>
      <c r="M568" s="3">
        <f t="shared" si="106"/>
        <v>0</v>
      </c>
      <c r="N568" s="3">
        <f t="shared" si="107"/>
        <v>0</v>
      </c>
      <c r="O568" s="3">
        <f t="shared" si="113"/>
        <v>366</v>
      </c>
      <c r="P568" s="51">
        <f t="shared" si="108"/>
        <v>190885.10399999999</v>
      </c>
      <c r="Q568" s="51">
        <f t="shared" si="109"/>
        <v>52159.190990996132</v>
      </c>
      <c r="R568" s="51">
        <f t="shared" si="110"/>
        <v>76891.095789848259</v>
      </c>
      <c r="S568" s="51">
        <f t="shared" si="114"/>
        <v>129050.28678084438</v>
      </c>
      <c r="T568" s="13">
        <f t="shared" si="111"/>
        <v>90</v>
      </c>
      <c r="U568" s="58">
        <f t="shared" si="115"/>
        <v>54664.2</v>
      </c>
      <c r="V568" s="58">
        <f t="shared" si="116"/>
        <v>54664.2</v>
      </c>
      <c r="W568" s="13"/>
      <c r="X568" s="13"/>
      <c r="Y568" s="13"/>
      <c r="Z568" s="14">
        <f t="shared" si="112"/>
        <v>40</v>
      </c>
    </row>
    <row r="569" spans="1:26" ht="14.5" x14ac:dyDescent="0.35">
      <c r="A569">
        <v>2547</v>
      </c>
      <c r="B569" t="s">
        <v>740</v>
      </c>
      <c r="C569" t="s">
        <v>1385</v>
      </c>
      <c r="D569" t="s">
        <v>286</v>
      </c>
      <c r="E569" t="s">
        <v>276</v>
      </c>
      <c r="F569" t="s">
        <v>1506</v>
      </c>
      <c r="G569" t="s">
        <v>1529</v>
      </c>
      <c r="H569" s="6">
        <v>42948</v>
      </c>
      <c r="I569" s="2">
        <v>45657</v>
      </c>
      <c r="J569">
        <v>607.38</v>
      </c>
      <c r="K569" s="45">
        <f t="shared" si="104"/>
        <v>1221.3788888888889</v>
      </c>
      <c r="L569" s="3">
        <f t="shared" si="105"/>
        <v>366</v>
      </c>
      <c r="M569" s="3">
        <f t="shared" si="106"/>
        <v>1</v>
      </c>
      <c r="N569" s="3">
        <f t="shared" si="107"/>
        <v>0</v>
      </c>
      <c r="O569" s="3">
        <f t="shared" si="113"/>
        <v>365</v>
      </c>
      <c r="P569" s="51">
        <f t="shared" si="108"/>
        <v>190363.56</v>
      </c>
      <c r="Q569" s="51">
        <f t="shared" si="109"/>
        <v>52016.679540201061</v>
      </c>
      <c r="R569" s="51">
        <f t="shared" si="110"/>
        <v>76681.01082867381</v>
      </c>
      <c r="S569" s="51">
        <f t="shared" si="114"/>
        <v>128697.69036887487</v>
      </c>
      <c r="T569" s="13">
        <f t="shared" si="111"/>
        <v>89.754098360655732</v>
      </c>
      <c r="U569" s="58">
        <f t="shared" si="115"/>
        <v>54514.844262295075</v>
      </c>
      <c r="V569" s="58">
        <f t="shared" si="116"/>
        <v>54514.844262295075</v>
      </c>
      <c r="W569" s="13"/>
      <c r="X569" s="13"/>
      <c r="Y569" s="13"/>
      <c r="Z569" s="14">
        <f t="shared" si="112"/>
        <v>39.89071038251366</v>
      </c>
    </row>
    <row r="570" spans="1:26" ht="14.5" x14ac:dyDescent="0.35">
      <c r="A570">
        <v>2549</v>
      </c>
      <c r="B570" t="s">
        <v>741</v>
      </c>
      <c r="C570" t="s">
        <v>1385</v>
      </c>
      <c r="D570" t="s">
        <v>742</v>
      </c>
      <c r="E570" t="s">
        <v>276</v>
      </c>
      <c r="F570" t="s">
        <v>1506</v>
      </c>
      <c r="G570" t="s">
        <v>1529</v>
      </c>
      <c r="H570" s="6">
        <v>39904</v>
      </c>
      <c r="I570" s="2">
        <v>45657</v>
      </c>
      <c r="J570">
        <v>778.3</v>
      </c>
      <c r="K570" s="45">
        <f t="shared" si="104"/>
        <v>1622.0313725490194</v>
      </c>
      <c r="L570" s="3">
        <f t="shared" si="105"/>
        <v>366</v>
      </c>
      <c r="M570" s="3">
        <f t="shared" si="106"/>
        <v>0</v>
      </c>
      <c r="N570" s="3">
        <f t="shared" si="107"/>
        <v>0</v>
      </c>
      <c r="O570" s="3">
        <f t="shared" si="113"/>
        <v>366</v>
      </c>
      <c r="P570" s="51">
        <f t="shared" si="108"/>
        <v>190885.10399999999</v>
      </c>
      <c r="Q570" s="51">
        <f t="shared" si="109"/>
        <v>52159.190990996132</v>
      </c>
      <c r="R570" s="51">
        <f t="shared" si="110"/>
        <v>76891.095789848259</v>
      </c>
      <c r="S570" s="51">
        <f t="shared" si="114"/>
        <v>129050.28678084438</v>
      </c>
      <c r="T570" s="13">
        <f t="shared" si="111"/>
        <v>90</v>
      </c>
      <c r="U570" s="58">
        <f t="shared" si="115"/>
        <v>70047</v>
      </c>
      <c r="V570" s="58">
        <f t="shared" si="116"/>
        <v>70047</v>
      </c>
      <c r="W570" s="13"/>
      <c r="X570" s="13"/>
      <c r="Y570" s="13"/>
      <c r="Z570" s="14">
        <f t="shared" si="112"/>
        <v>40</v>
      </c>
    </row>
    <row r="571" spans="1:26" ht="14.5" x14ac:dyDescent="0.35">
      <c r="A571">
        <v>2550</v>
      </c>
      <c r="B571" t="s">
        <v>744</v>
      </c>
      <c r="C571" t="s">
        <v>1385</v>
      </c>
      <c r="D571" t="s">
        <v>286</v>
      </c>
      <c r="E571" t="s">
        <v>276</v>
      </c>
      <c r="F571" t="s">
        <v>1515</v>
      </c>
      <c r="G571" t="s">
        <v>1529</v>
      </c>
      <c r="H571" s="6">
        <v>44775</v>
      </c>
      <c r="I571" s="2">
        <v>45657</v>
      </c>
      <c r="J571">
        <v>607.38</v>
      </c>
      <c r="K571" s="45">
        <f t="shared" si="104"/>
        <v>1241.73477124183</v>
      </c>
      <c r="L571" s="3">
        <f t="shared" si="105"/>
        <v>366</v>
      </c>
      <c r="M571" s="3">
        <f t="shared" si="106"/>
        <v>0</v>
      </c>
      <c r="N571" s="3">
        <f t="shared" si="107"/>
        <v>0</v>
      </c>
      <c r="O571" s="3">
        <f t="shared" si="113"/>
        <v>366</v>
      </c>
      <c r="P571" s="51">
        <f t="shared" si="108"/>
        <v>190885.10399999999</v>
      </c>
      <c r="Q571" s="51">
        <f t="shared" si="109"/>
        <v>52159.190990996132</v>
      </c>
      <c r="R571" s="51">
        <f t="shared" si="110"/>
        <v>76891.095789848259</v>
      </c>
      <c r="S571" s="51">
        <f t="shared" si="114"/>
        <v>129050.28678084438</v>
      </c>
      <c r="T571" s="13">
        <f t="shared" si="111"/>
        <v>90</v>
      </c>
      <c r="U571" s="58">
        <f t="shared" si="115"/>
        <v>54664.2</v>
      </c>
      <c r="V571" s="58">
        <f t="shared" si="116"/>
        <v>54664.2</v>
      </c>
      <c r="W571" s="13"/>
      <c r="X571" s="13"/>
      <c r="Y571" s="13"/>
      <c r="Z571" s="14">
        <f t="shared" si="112"/>
        <v>40</v>
      </c>
    </row>
    <row r="572" spans="1:26" ht="14.5" x14ac:dyDescent="0.35">
      <c r="A572">
        <v>2553</v>
      </c>
      <c r="B572" t="s">
        <v>746</v>
      </c>
      <c r="C572" t="s">
        <v>1385</v>
      </c>
      <c r="D572" t="s">
        <v>747</v>
      </c>
      <c r="E572" t="s">
        <v>276</v>
      </c>
      <c r="F572" t="s">
        <v>1515</v>
      </c>
      <c r="G572" t="s">
        <v>1529</v>
      </c>
      <c r="H572" s="6">
        <v>42948</v>
      </c>
      <c r="I572" s="2">
        <v>45657</v>
      </c>
      <c r="J572">
        <v>778.3</v>
      </c>
      <c r="K572" s="45">
        <f t="shared" si="104"/>
        <v>1636.700653594771</v>
      </c>
      <c r="L572" s="3">
        <f t="shared" si="105"/>
        <v>366</v>
      </c>
      <c r="M572" s="3">
        <f t="shared" si="106"/>
        <v>0</v>
      </c>
      <c r="N572" s="3">
        <f t="shared" si="107"/>
        <v>0</v>
      </c>
      <c r="O572" s="3">
        <f t="shared" si="113"/>
        <v>366</v>
      </c>
      <c r="P572" s="51">
        <f t="shared" si="108"/>
        <v>190885.10399999999</v>
      </c>
      <c r="Q572" s="51">
        <f t="shared" si="109"/>
        <v>52159.190990996132</v>
      </c>
      <c r="R572" s="51">
        <f t="shared" si="110"/>
        <v>76891.095789848259</v>
      </c>
      <c r="S572" s="51">
        <f t="shared" si="114"/>
        <v>129050.28678084438</v>
      </c>
      <c r="T572" s="13">
        <f t="shared" si="111"/>
        <v>90</v>
      </c>
      <c r="U572" s="58">
        <f t="shared" si="115"/>
        <v>70047</v>
      </c>
      <c r="V572" s="58">
        <f t="shared" si="116"/>
        <v>70047</v>
      </c>
      <c r="W572" s="13"/>
      <c r="X572" s="13"/>
      <c r="Y572" s="13"/>
      <c r="Z572" s="14">
        <f t="shared" si="112"/>
        <v>40</v>
      </c>
    </row>
    <row r="573" spans="1:26" ht="14.5" x14ac:dyDescent="0.35">
      <c r="A573">
        <v>2556</v>
      </c>
      <c r="B573" t="s">
        <v>1447</v>
      </c>
      <c r="C573" t="s">
        <v>1385</v>
      </c>
      <c r="D573" t="s">
        <v>1489</v>
      </c>
      <c r="E573" t="s">
        <v>276</v>
      </c>
      <c r="F573" t="s">
        <v>441</v>
      </c>
      <c r="G573" t="s">
        <v>1529</v>
      </c>
      <c r="H573" s="6">
        <v>45509</v>
      </c>
      <c r="I573" s="2">
        <v>45657</v>
      </c>
      <c r="J573">
        <v>455.8</v>
      </c>
      <c r="K573" s="45">
        <f t="shared" si="104"/>
        <v>594.65725490196064</v>
      </c>
      <c r="L573" s="3">
        <f t="shared" si="105"/>
        <v>149</v>
      </c>
      <c r="M573" s="3">
        <f t="shared" si="106"/>
        <v>0</v>
      </c>
      <c r="N573" s="3">
        <f t="shared" si="107"/>
        <v>0</v>
      </c>
      <c r="O573" s="3">
        <f t="shared" si="113"/>
        <v>149</v>
      </c>
      <c r="P573" s="51">
        <f t="shared" si="108"/>
        <v>67914.2</v>
      </c>
      <c r="Q573" s="51">
        <f t="shared" si="109"/>
        <v>21234.206168465636</v>
      </c>
      <c r="R573" s="51">
        <f t="shared" si="110"/>
        <v>27356.756228033973</v>
      </c>
      <c r="S573" s="51">
        <f t="shared" si="114"/>
        <v>48590.962396499614</v>
      </c>
      <c r="T573" s="13">
        <f t="shared" si="111"/>
        <v>36.639344262295083</v>
      </c>
      <c r="U573" s="58">
        <f t="shared" si="115"/>
        <v>16700.2131147541</v>
      </c>
      <c r="V573" s="58">
        <f t="shared" si="116"/>
        <v>16700.2131147541</v>
      </c>
      <c r="W573" s="13"/>
      <c r="X573" s="13"/>
      <c r="Y573" s="13"/>
      <c r="Z573" s="14">
        <f t="shared" si="112"/>
        <v>16.284153005464482</v>
      </c>
    </row>
    <row r="574" spans="1:26" ht="14.5" x14ac:dyDescent="0.35">
      <c r="A574">
        <v>2557</v>
      </c>
      <c r="B574" t="s">
        <v>748</v>
      </c>
      <c r="C574" t="s">
        <v>1385</v>
      </c>
      <c r="D574" t="s">
        <v>1490</v>
      </c>
      <c r="E574" t="s">
        <v>276</v>
      </c>
      <c r="F574" t="s">
        <v>441</v>
      </c>
      <c r="G574" t="s">
        <v>1529</v>
      </c>
      <c r="H574" s="6">
        <v>43177</v>
      </c>
      <c r="I574" s="2">
        <v>45657</v>
      </c>
      <c r="J574">
        <v>455.8</v>
      </c>
      <c r="K574" s="45">
        <f t="shared" si="104"/>
        <v>923.82562091503257</v>
      </c>
      <c r="L574" s="3">
        <f t="shared" si="105"/>
        <v>366</v>
      </c>
      <c r="M574" s="3">
        <f t="shared" si="106"/>
        <v>0</v>
      </c>
      <c r="N574" s="3">
        <f t="shared" si="107"/>
        <v>0</v>
      </c>
      <c r="O574" s="3">
        <f t="shared" si="113"/>
        <v>366</v>
      </c>
      <c r="P574" s="51">
        <f t="shared" si="108"/>
        <v>166822.80000000002</v>
      </c>
      <c r="Q574" s="51">
        <f t="shared" si="109"/>
        <v>52159.190990996132</v>
      </c>
      <c r="R574" s="51">
        <f t="shared" si="110"/>
        <v>67198.475029935813</v>
      </c>
      <c r="S574" s="51">
        <f t="shared" si="114"/>
        <v>119357.66602093194</v>
      </c>
      <c r="T574" s="13">
        <f t="shared" si="111"/>
        <v>90</v>
      </c>
      <c r="U574" s="58">
        <f t="shared" si="115"/>
        <v>41022</v>
      </c>
      <c r="V574" s="58">
        <f t="shared" si="116"/>
        <v>41022</v>
      </c>
      <c r="W574" s="13"/>
      <c r="X574" s="13"/>
      <c r="Y574" s="13"/>
      <c r="Z574" s="14">
        <f t="shared" si="112"/>
        <v>40</v>
      </c>
    </row>
    <row r="575" spans="1:26" ht="14.5" x14ac:dyDescent="0.35">
      <c r="A575">
        <v>2558</v>
      </c>
      <c r="B575" t="s">
        <v>749</v>
      </c>
      <c r="C575" t="s">
        <v>1385</v>
      </c>
      <c r="D575" t="s">
        <v>750</v>
      </c>
      <c r="E575" t="s">
        <v>276</v>
      </c>
      <c r="F575" t="s">
        <v>1513</v>
      </c>
      <c r="G575" t="s">
        <v>1529</v>
      </c>
      <c r="H575" s="6">
        <v>43640</v>
      </c>
      <c r="I575" s="2">
        <v>45657</v>
      </c>
      <c r="J575">
        <v>901.93</v>
      </c>
      <c r="K575" s="45">
        <f t="shared" si="104"/>
        <v>1312.5018300653594</v>
      </c>
      <c r="L575" s="3">
        <f t="shared" si="105"/>
        <v>366</v>
      </c>
      <c r="M575" s="3">
        <f t="shared" si="106"/>
        <v>0</v>
      </c>
      <c r="N575" s="3">
        <f t="shared" si="107"/>
        <v>0</v>
      </c>
      <c r="O575" s="3">
        <f t="shared" si="113"/>
        <v>366</v>
      </c>
      <c r="P575" s="51">
        <f t="shared" si="108"/>
        <v>190885.10399999999</v>
      </c>
      <c r="Q575" s="51">
        <f t="shared" si="109"/>
        <v>52159.190990996132</v>
      </c>
      <c r="R575" s="51">
        <f t="shared" si="110"/>
        <v>76891.095789848259</v>
      </c>
      <c r="S575" s="51">
        <f t="shared" si="114"/>
        <v>129050.28678084438</v>
      </c>
      <c r="T575" s="13">
        <f t="shared" si="111"/>
        <v>90</v>
      </c>
      <c r="U575" s="58">
        <f t="shared" si="115"/>
        <v>81173.7</v>
      </c>
      <c r="V575" s="58">
        <f t="shared" si="116"/>
        <v>81173.7</v>
      </c>
      <c r="W575" s="13"/>
      <c r="X575" s="13"/>
      <c r="Y575" s="13"/>
      <c r="Z575" s="14">
        <f t="shared" si="112"/>
        <v>40</v>
      </c>
    </row>
    <row r="576" spans="1:26" ht="14.5" x14ac:dyDescent="0.35">
      <c r="A576">
        <v>2561</v>
      </c>
      <c r="B576" t="s">
        <v>751</v>
      </c>
      <c r="C576" t="s">
        <v>1385</v>
      </c>
      <c r="D576" t="s">
        <v>752</v>
      </c>
      <c r="E576" t="s">
        <v>276</v>
      </c>
      <c r="F576" t="s">
        <v>753</v>
      </c>
      <c r="G576" t="s">
        <v>1529</v>
      </c>
      <c r="H576" s="6">
        <v>43832</v>
      </c>
      <c r="I576" s="2">
        <v>45657</v>
      </c>
      <c r="J576">
        <v>388.08</v>
      </c>
      <c r="K576" s="45">
        <f t="shared" si="104"/>
        <v>867.54908496732037</v>
      </c>
      <c r="L576" s="3">
        <f t="shared" si="105"/>
        <v>366</v>
      </c>
      <c r="M576" s="3">
        <f t="shared" si="106"/>
        <v>2</v>
      </c>
      <c r="N576" s="3">
        <f t="shared" si="107"/>
        <v>0</v>
      </c>
      <c r="O576" s="3">
        <f t="shared" si="113"/>
        <v>364</v>
      </c>
      <c r="P576" s="51">
        <f t="shared" si="108"/>
        <v>141261.12</v>
      </c>
      <c r="Q576" s="51">
        <f t="shared" si="109"/>
        <v>51874.16808940599</v>
      </c>
      <c r="R576" s="51">
        <f t="shared" si="110"/>
        <v>56901.885383896952</v>
      </c>
      <c r="S576" s="51">
        <f t="shared" si="114"/>
        <v>108776.05347330295</v>
      </c>
      <c r="T576" s="13">
        <f t="shared" si="111"/>
        <v>89.508196721311478</v>
      </c>
      <c r="U576" s="58">
        <f t="shared" si="115"/>
        <v>34736.340983606555</v>
      </c>
      <c r="V576" s="58">
        <f t="shared" si="116"/>
        <v>34736.340983606555</v>
      </c>
      <c r="W576" s="13"/>
      <c r="X576" s="13"/>
      <c r="Y576" s="13"/>
      <c r="Z576" s="14">
        <f t="shared" si="112"/>
        <v>39.781420765027335</v>
      </c>
    </row>
    <row r="577" spans="1:26" ht="14.5" x14ac:dyDescent="0.35">
      <c r="A577">
        <v>2562</v>
      </c>
      <c r="B577" t="s">
        <v>754</v>
      </c>
      <c r="C577" t="s">
        <v>1385</v>
      </c>
      <c r="D577" t="s">
        <v>752</v>
      </c>
      <c r="E577" t="s">
        <v>276</v>
      </c>
      <c r="F577" t="s">
        <v>753</v>
      </c>
      <c r="G577" t="s">
        <v>1529</v>
      </c>
      <c r="H577" s="6">
        <v>35646</v>
      </c>
      <c r="I577" s="2">
        <v>45657</v>
      </c>
      <c r="J577">
        <v>482.68</v>
      </c>
      <c r="K577" s="45">
        <f t="shared" si="104"/>
        <v>1029.1859477124183</v>
      </c>
      <c r="L577" s="3">
        <f t="shared" si="105"/>
        <v>366</v>
      </c>
      <c r="M577" s="3">
        <f t="shared" si="106"/>
        <v>0</v>
      </c>
      <c r="N577" s="3">
        <f t="shared" si="107"/>
        <v>0</v>
      </c>
      <c r="O577" s="3">
        <f t="shared" si="113"/>
        <v>366</v>
      </c>
      <c r="P577" s="51">
        <f t="shared" si="108"/>
        <v>176660.88</v>
      </c>
      <c r="Q577" s="51">
        <f t="shared" si="109"/>
        <v>52159.190990996132</v>
      </c>
      <c r="R577" s="51">
        <f t="shared" si="110"/>
        <v>71161.386413886386</v>
      </c>
      <c r="S577" s="51">
        <f t="shared" si="114"/>
        <v>123320.57740488253</v>
      </c>
      <c r="T577" s="13">
        <f t="shared" si="111"/>
        <v>90</v>
      </c>
      <c r="U577" s="58">
        <f t="shared" si="115"/>
        <v>43441.2</v>
      </c>
      <c r="V577" s="58">
        <f t="shared" si="116"/>
        <v>43441.2</v>
      </c>
      <c r="W577" s="13"/>
      <c r="X577" s="13"/>
      <c r="Y577" s="13"/>
      <c r="Z577" s="14">
        <f t="shared" si="112"/>
        <v>40</v>
      </c>
    </row>
    <row r="578" spans="1:26" ht="14.5" x14ac:dyDescent="0.35">
      <c r="A578">
        <v>2563</v>
      </c>
      <c r="B578" t="s">
        <v>756</v>
      </c>
      <c r="C578" t="s">
        <v>1385</v>
      </c>
      <c r="D578" t="s">
        <v>752</v>
      </c>
      <c r="E578" t="s">
        <v>276</v>
      </c>
      <c r="F578" t="s">
        <v>753</v>
      </c>
      <c r="G578" t="s">
        <v>1529</v>
      </c>
      <c r="H578" s="6">
        <v>41491</v>
      </c>
      <c r="I578" s="2">
        <v>45657</v>
      </c>
      <c r="J578">
        <v>482.68</v>
      </c>
      <c r="K578" s="45">
        <f t="shared" si="104"/>
        <v>1046.9840522875818</v>
      </c>
      <c r="L578" s="3">
        <f t="shared" si="105"/>
        <v>366</v>
      </c>
      <c r="M578" s="3">
        <f t="shared" si="106"/>
        <v>0</v>
      </c>
      <c r="N578" s="3">
        <f t="shared" si="107"/>
        <v>0</v>
      </c>
      <c r="O578" s="3">
        <f t="shared" si="113"/>
        <v>366</v>
      </c>
      <c r="P578" s="51">
        <f t="shared" si="108"/>
        <v>176660.88</v>
      </c>
      <c r="Q578" s="51">
        <f t="shared" si="109"/>
        <v>52159.190990996132</v>
      </c>
      <c r="R578" s="51">
        <f t="shared" si="110"/>
        <v>71161.386413886386</v>
      </c>
      <c r="S578" s="51">
        <f t="shared" si="114"/>
        <v>123320.57740488253</v>
      </c>
      <c r="T578" s="13">
        <f t="shared" si="111"/>
        <v>90</v>
      </c>
      <c r="U578" s="58">
        <f t="shared" si="115"/>
        <v>43441.2</v>
      </c>
      <c r="V578" s="58">
        <f t="shared" si="116"/>
        <v>43441.2</v>
      </c>
      <c r="W578" s="13"/>
      <c r="X578" s="13"/>
      <c r="Y578" s="13"/>
      <c r="Z578" s="14">
        <f t="shared" si="112"/>
        <v>40</v>
      </c>
    </row>
    <row r="579" spans="1:26" ht="14.5" x14ac:dyDescent="0.35">
      <c r="A579">
        <v>2564</v>
      </c>
      <c r="B579" t="s">
        <v>757</v>
      </c>
      <c r="C579" t="s">
        <v>1385</v>
      </c>
      <c r="D579" t="s">
        <v>752</v>
      </c>
      <c r="E579" t="s">
        <v>276</v>
      </c>
      <c r="F579" t="s">
        <v>753</v>
      </c>
      <c r="G579" t="s">
        <v>1529</v>
      </c>
      <c r="H579" s="6">
        <v>44198</v>
      </c>
      <c r="I579" s="2">
        <v>45657</v>
      </c>
      <c r="J579">
        <v>482.68</v>
      </c>
      <c r="K579" s="45">
        <f t="shared" si="104"/>
        <v>1033.9907189542485</v>
      </c>
      <c r="L579" s="3">
        <f t="shared" si="105"/>
        <v>366</v>
      </c>
      <c r="M579" s="3">
        <f t="shared" si="106"/>
        <v>4</v>
      </c>
      <c r="N579" s="3">
        <f t="shared" si="107"/>
        <v>0</v>
      </c>
      <c r="O579" s="3">
        <f t="shared" si="113"/>
        <v>362</v>
      </c>
      <c r="P579" s="51">
        <f t="shared" si="108"/>
        <v>174730.16</v>
      </c>
      <c r="Q579" s="51">
        <f t="shared" si="109"/>
        <v>51589.145187815848</v>
      </c>
      <c r="R579" s="51">
        <f t="shared" si="110"/>
        <v>70383.666343789257</v>
      </c>
      <c r="S579" s="51">
        <f t="shared" si="114"/>
        <v>121972.81153160511</v>
      </c>
      <c r="T579" s="13">
        <f t="shared" si="111"/>
        <v>89.016393442622956</v>
      </c>
      <c r="U579" s="58">
        <f t="shared" si="115"/>
        <v>42966.432786885249</v>
      </c>
      <c r="V579" s="58">
        <f t="shared" si="116"/>
        <v>42966.432786885249</v>
      </c>
      <c r="W579" s="13"/>
      <c r="X579" s="13"/>
      <c r="Y579" s="13"/>
      <c r="Z579" s="14">
        <f t="shared" si="112"/>
        <v>39.562841530054641</v>
      </c>
    </row>
    <row r="580" spans="1:26" ht="14.5" x14ac:dyDescent="0.35">
      <c r="A580">
        <v>2565</v>
      </c>
      <c r="B580" t="s">
        <v>758</v>
      </c>
      <c r="C580" t="s">
        <v>1385</v>
      </c>
      <c r="D580" t="s">
        <v>752</v>
      </c>
      <c r="E580" t="s">
        <v>276</v>
      </c>
      <c r="F580" t="s">
        <v>753</v>
      </c>
      <c r="G580" t="s">
        <v>1529</v>
      </c>
      <c r="H580" s="6">
        <v>41852</v>
      </c>
      <c r="I580" s="2">
        <v>45657</v>
      </c>
      <c r="J580">
        <v>482.68</v>
      </c>
      <c r="K580" s="45">
        <f t="shared" si="104"/>
        <v>1042.4573856209151</v>
      </c>
      <c r="L580" s="3">
        <f t="shared" si="105"/>
        <v>366</v>
      </c>
      <c r="M580" s="3">
        <f t="shared" si="106"/>
        <v>0</v>
      </c>
      <c r="N580" s="3">
        <f t="shared" si="107"/>
        <v>0</v>
      </c>
      <c r="O580" s="3">
        <f t="shared" si="113"/>
        <v>366</v>
      </c>
      <c r="P580" s="51">
        <f t="shared" si="108"/>
        <v>176660.88</v>
      </c>
      <c r="Q580" s="51">
        <f t="shared" si="109"/>
        <v>52159.190990996132</v>
      </c>
      <c r="R580" s="51">
        <f t="shared" si="110"/>
        <v>71161.386413886386</v>
      </c>
      <c r="S580" s="51">
        <f t="shared" si="114"/>
        <v>123320.57740488253</v>
      </c>
      <c r="T580" s="13">
        <f t="shared" si="111"/>
        <v>90</v>
      </c>
      <c r="U580" s="58">
        <f t="shared" si="115"/>
        <v>43441.2</v>
      </c>
      <c r="V580" s="58">
        <f t="shared" si="116"/>
        <v>43441.2</v>
      </c>
      <c r="W580" s="13"/>
      <c r="X580" s="13"/>
      <c r="Y580" s="13"/>
      <c r="Z580" s="14">
        <f t="shared" si="112"/>
        <v>40</v>
      </c>
    </row>
    <row r="581" spans="1:26" ht="14.5" x14ac:dyDescent="0.35">
      <c r="A581">
        <v>2566</v>
      </c>
      <c r="B581" t="s">
        <v>760</v>
      </c>
      <c r="C581" t="s">
        <v>1385</v>
      </c>
      <c r="D581" t="s">
        <v>761</v>
      </c>
      <c r="E581" t="s">
        <v>276</v>
      </c>
      <c r="F581" t="s">
        <v>753</v>
      </c>
      <c r="G581" t="s">
        <v>1529</v>
      </c>
      <c r="H581" s="6">
        <v>43318</v>
      </c>
      <c r="I581" s="2">
        <v>45657</v>
      </c>
      <c r="J581">
        <v>482.68</v>
      </c>
      <c r="K581" s="45">
        <f t="shared" ref="K581:K644" si="117">IFERROR(VLOOKUP(A581,promedio,29,FALSE),J581)</f>
        <v>1127.8860130718954</v>
      </c>
      <c r="L581" s="3">
        <f t="shared" ref="L581:L644" si="118">IF(DATEDIF(H581,I581,"D")&gt;366,366,DATEDIF(H581,I581,"D")+1)</f>
        <v>366</v>
      </c>
      <c r="M581" s="3">
        <f t="shared" ref="M581:M644" si="119">IFERROR(VLOOKUP(A581,faltas,7,FALSE),0)</f>
        <v>0</v>
      </c>
      <c r="N581" s="3">
        <f t="shared" ref="N581:N644" si="120">IFERROR(VLOOKUP(A581,INCP,4,FALSE),0)</f>
        <v>0</v>
      </c>
      <c r="O581" s="3">
        <f t="shared" si="113"/>
        <v>366</v>
      </c>
      <c r="P581" s="51">
        <f t="shared" ref="P581:P644" si="121">IF(J581&gt;TOPE,TOPE,J581)*O581</f>
        <v>176660.88</v>
      </c>
      <c r="Q581" s="51">
        <f t="shared" ref="Q581:Q644" si="122">O581*facdias</f>
        <v>52159.190990996132</v>
      </c>
      <c r="R581" s="51">
        <f t="shared" ref="R581:R644" si="123">P581*facsueldo</f>
        <v>71161.386413886386</v>
      </c>
      <c r="S581" s="51">
        <f t="shared" si="114"/>
        <v>123320.57740488253</v>
      </c>
      <c r="T581" s="13">
        <f t="shared" ref="T581:T644" si="124">((90/366)*O581)</f>
        <v>90</v>
      </c>
      <c r="U581" s="58">
        <f t="shared" si="115"/>
        <v>43441.2</v>
      </c>
      <c r="V581" s="58">
        <f t="shared" si="116"/>
        <v>43441.2</v>
      </c>
      <c r="W581" s="13"/>
      <c r="X581" s="13"/>
      <c r="Y581" s="13"/>
      <c r="Z581" s="14">
        <f t="shared" ref="Z581:Z644" si="125">((130/366)*O581-T581)</f>
        <v>40</v>
      </c>
    </row>
    <row r="582" spans="1:26" ht="14.5" x14ac:dyDescent="0.35">
      <c r="A582">
        <v>2567</v>
      </c>
      <c r="B582" t="s">
        <v>763</v>
      </c>
      <c r="C582" t="s">
        <v>1385</v>
      </c>
      <c r="D582" t="s">
        <v>764</v>
      </c>
      <c r="E582" t="s">
        <v>276</v>
      </c>
      <c r="F582" t="s">
        <v>1516</v>
      </c>
      <c r="G582" t="s">
        <v>1529</v>
      </c>
      <c r="H582" s="6">
        <v>42373</v>
      </c>
      <c r="I582" s="2">
        <v>45657</v>
      </c>
      <c r="J582">
        <v>636.4</v>
      </c>
      <c r="K582" s="45">
        <f t="shared" si="117"/>
        <v>1389.2731372549019</v>
      </c>
      <c r="L582" s="3">
        <f t="shared" si="118"/>
        <v>366</v>
      </c>
      <c r="M582" s="3">
        <f t="shared" si="119"/>
        <v>0</v>
      </c>
      <c r="N582" s="3">
        <f t="shared" si="120"/>
        <v>5</v>
      </c>
      <c r="O582" s="3">
        <f t="shared" ref="O582:O645" si="126">L582-M582-N582</f>
        <v>361</v>
      </c>
      <c r="P582" s="51">
        <f t="shared" si="121"/>
        <v>188277.38399999999</v>
      </c>
      <c r="Q582" s="51">
        <f t="shared" si="122"/>
        <v>51446.633737020777</v>
      </c>
      <c r="R582" s="51">
        <f t="shared" si="123"/>
        <v>75840.670983976015</v>
      </c>
      <c r="S582" s="51">
        <f t="shared" ref="S582:S645" si="127">Q582+R582</f>
        <v>127287.30472099679</v>
      </c>
      <c r="T582" s="13">
        <f t="shared" si="124"/>
        <v>88.770491803278688</v>
      </c>
      <c r="U582" s="58">
        <f t="shared" ref="U582:U645" si="128">T582*J582</f>
        <v>56493.540983606552</v>
      </c>
      <c r="V582" s="58">
        <f t="shared" ref="V582:V645" si="129">IF(S582&gt;U582,U582,S582)</f>
        <v>56493.540983606552</v>
      </c>
      <c r="W582" s="13"/>
      <c r="X582" s="13"/>
      <c r="Y582" s="13"/>
      <c r="Z582" s="14">
        <f t="shared" si="125"/>
        <v>39.453551912568301</v>
      </c>
    </row>
    <row r="583" spans="1:26" ht="14.5" x14ac:dyDescent="0.35">
      <c r="A583">
        <v>2568</v>
      </c>
      <c r="B583" t="s">
        <v>765</v>
      </c>
      <c r="C583" t="s">
        <v>1385</v>
      </c>
      <c r="D583" t="s">
        <v>766</v>
      </c>
      <c r="E583" t="s">
        <v>276</v>
      </c>
      <c r="F583" t="s">
        <v>753</v>
      </c>
      <c r="G583" t="s">
        <v>40</v>
      </c>
      <c r="H583" s="6">
        <v>44136</v>
      </c>
      <c r="I583" s="2">
        <v>45657</v>
      </c>
      <c r="J583">
        <v>386.25</v>
      </c>
      <c r="K583" s="45">
        <f t="shared" si="117"/>
        <v>671.26261437908488</v>
      </c>
      <c r="L583" s="3">
        <f t="shared" si="118"/>
        <v>366</v>
      </c>
      <c r="M583" s="3">
        <f t="shared" si="119"/>
        <v>0</v>
      </c>
      <c r="N583" s="3">
        <f t="shared" si="120"/>
        <v>0</v>
      </c>
      <c r="O583" s="3">
        <f t="shared" si="126"/>
        <v>366</v>
      </c>
      <c r="P583" s="51">
        <f t="shared" si="121"/>
        <v>141367.5</v>
      </c>
      <c r="Q583" s="51">
        <f t="shared" si="122"/>
        <v>52159.190990996132</v>
      </c>
      <c r="R583" s="51">
        <f t="shared" si="123"/>
        <v>56944.736683441646</v>
      </c>
      <c r="S583" s="51">
        <f t="shared" si="127"/>
        <v>109103.92767443779</v>
      </c>
      <c r="T583" s="13">
        <f t="shared" si="124"/>
        <v>90</v>
      </c>
      <c r="U583" s="58">
        <f t="shared" si="128"/>
        <v>34762.5</v>
      </c>
      <c r="V583" s="58">
        <f t="shared" si="129"/>
        <v>34762.5</v>
      </c>
      <c r="W583" s="13"/>
      <c r="X583" s="13"/>
      <c r="Y583" s="13"/>
      <c r="Z583" s="14">
        <f t="shared" si="125"/>
        <v>40</v>
      </c>
    </row>
    <row r="584" spans="1:26" ht="14.5" x14ac:dyDescent="0.35">
      <c r="A584">
        <v>2569</v>
      </c>
      <c r="B584" t="s">
        <v>768</v>
      </c>
      <c r="C584" t="s">
        <v>1488</v>
      </c>
      <c r="D584" t="s">
        <v>769</v>
      </c>
      <c r="E584" t="s">
        <v>276</v>
      </c>
      <c r="F584" t="s">
        <v>770</v>
      </c>
      <c r="G584" t="s">
        <v>1529</v>
      </c>
      <c r="H584" s="6">
        <v>42373</v>
      </c>
      <c r="I584" s="2">
        <v>45657</v>
      </c>
      <c r="J584">
        <v>636.4</v>
      </c>
      <c r="K584" s="45">
        <f t="shared" si="117"/>
        <v>1195.1101307189542</v>
      </c>
      <c r="L584" s="3">
        <f t="shared" si="118"/>
        <v>366</v>
      </c>
      <c r="M584" s="3">
        <f t="shared" si="119"/>
        <v>1</v>
      </c>
      <c r="N584" s="3">
        <f t="shared" si="120"/>
        <v>0</v>
      </c>
      <c r="O584" s="3">
        <f t="shared" si="126"/>
        <v>365</v>
      </c>
      <c r="P584" s="51">
        <f t="shared" si="121"/>
        <v>190363.56</v>
      </c>
      <c r="Q584" s="51">
        <f t="shared" si="122"/>
        <v>52016.679540201061</v>
      </c>
      <c r="R584" s="51">
        <f t="shared" si="123"/>
        <v>76681.01082867381</v>
      </c>
      <c r="S584" s="51">
        <f t="shared" si="127"/>
        <v>128697.69036887487</v>
      </c>
      <c r="T584" s="13">
        <f t="shared" si="124"/>
        <v>89.754098360655732</v>
      </c>
      <c r="U584" s="58">
        <f t="shared" si="128"/>
        <v>57119.508196721305</v>
      </c>
      <c r="V584" s="58">
        <f t="shared" si="129"/>
        <v>57119.508196721305</v>
      </c>
      <c r="W584" s="13"/>
      <c r="X584" s="13"/>
      <c r="Y584" s="13"/>
      <c r="Z584" s="14">
        <f t="shared" si="125"/>
        <v>39.89071038251366</v>
      </c>
    </row>
    <row r="585" spans="1:26" ht="14.5" x14ac:dyDescent="0.35">
      <c r="A585">
        <v>2570</v>
      </c>
      <c r="B585" t="s">
        <v>771</v>
      </c>
      <c r="C585" t="s">
        <v>1385</v>
      </c>
      <c r="D585" t="s">
        <v>769</v>
      </c>
      <c r="E585" t="s">
        <v>276</v>
      </c>
      <c r="F585" t="s">
        <v>770</v>
      </c>
      <c r="G585" t="s">
        <v>1529</v>
      </c>
      <c r="H585" s="6">
        <v>40269</v>
      </c>
      <c r="I585" s="2">
        <v>45657</v>
      </c>
      <c r="J585">
        <v>636.4</v>
      </c>
      <c r="K585" s="45">
        <f t="shared" si="117"/>
        <v>1198.0217647058826</v>
      </c>
      <c r="L585" s="3">
        <f t="shared" si="118"/>
        <v>366</v>
      </c>
      <c r="M585" s="3">
        <f t="shared" si="119"/>
        <v>0</v>
      </c>
      <c r="N585" s="3">
        <f t="shared" si="120"/>
        <v>0</v>
      </c>
      <c r="O585" s="3">
        <f t="shared" si="126"/>
        <v>366</v>
      </c>
      <c r="P585" s="51">
        <f t="shared" si="121"/>
        <v>190885.10399999999</v>
      </c>
      <c r="Q585" s="51">
        <f t="shared" si="122"/>
        <v>52159.190990996132</v>
      </c>
      <c r="R585" s="51">
        <f t="shared" si="123"/>
        <v>76891.095789848259</v>
      </c>
      <c r="S585" s="51">
        <f t="shared" si="127"/>
        <v>129050.28678084438</v>
      </c>
      <c r="T585" s="13">
        <f t="shared" si="124"/>
        <v>90</v>
      </c>
      <c r="U585" s="58">
        <f t="shared" si="128"/>
        <v>57276</v>
      </c>
      <c r="V585" s="58">
        <f t="shared" si="129"/>
        <v>57276</v>
      </c>
      <c r="W585" s="13"/>
      <c r="X585" s="13"/>
      <c r="Y585" s="13"/>
      <c r="Z585" s="14">
        <f t="shared" si="125"/>
        <v>40</v>
      </c>
    </row>
    <row r="586" spans="1:26" ht="14.5" x14ac:dyDescent="0.35">
      <c r="A586">
        <v>2571</v>
      </c>
      <c r="B586" t="s">
        <v>773</v>
      </c>
      <c r="C586" t="s">
        <v>1385</v>
      </c>
      <c r="D586" t="s">
        <v>411</v>
      </c>
      <c r="E586" t="s">
        <v>276</v>
      </c>
      <c r="F586" t="s">
        <v>277</v>
      </c>
      <c r="G586" t="s">
        <v>40</v>
      </c>
      <c r="H586" s="6">
        <v>43832</v>
      </c>
      <c r="I586" s="2">
        <v>45657</v>
      </c>
      <c r="J586">
        <v>300.25</v>
      </c>
      <c r="K586" s="45">
        <f t="shared" si="117"/>
        <v>605.50202614379089</v>
      </c>
      <c r="L586" s="3">
        <f t="shared" si="118"/>
        <v>366</v>
      </c>
      <c r="M586" s="3">
        <f t="shared" si="119"/>
        <v>0</v>
      </c>
      <c r="N586" s="3">
        <f t="shared" si="120"/>
        <v>9</v>
      </c>
      <c r="O586" s="3">
        <f t="shared" si="126"/>
        <v>357</v>
      </c>
      <c r="P586" s="51">
        <f t="shared" si="121"/>
        <v>107189.25</v>
      </c>
      <c r="Q586" s="51">
        <f t="shared" si="122"/>
        <v>50876.587933840492</v>
      </c>
      <c r="R586" s="51">
        <f t="shared" si="123"/>
        <v>43177.276365116435</v>
      </c>
      <c r="S586" s="51">
        <f t="shared" si="127"/>
        <v>94053.864298956934</v>
      </c>
      <c r="T586" s="13">
        <f t="shared" si="124"/>
        <v>87.786885245901644</v>
      </c>
      <c r="U586" s="58">
        <f t="shared" si="128"/>
        <v>26358.012295081968</v>
      </c>
      <c r="V586" s="58">
        <f t="shared" si="129"/>
        <v>26358.012295081968</v>
      </c>
      <c r="W586" s="13"/>
      <c r="X586" s="13"/>
      <c r="Y586" s="13"/>
      <c r="Z586" s="14">
        <f t="shared" si="125"/>
        <v>39.016393442622942</v>
      </c>
    </row>
    <row r="587" spans="1:26" ht="14.5" x14ac:dyDescent="0.35">
      <c r="A587">
        <v>2572</v>
      </c>
      <c r="B587" t="s">
        <v>774</v>
      </c>
      <c r="C587" t="s">
        <v>1385</v>
      </c>
      <c r="D587" t="s">
        <v>275</v>
      </c>
      <c r="E587" t="s">
        <v>276</v>
      </c>
      <c r="F587" t="s">
        <v>504</v>
      </c>
      <c r="G587" t="s">
        <v>40</v>
      </c>
      <c r="H587" s="6">
        <v>43832</v>
      </c>
      <c r="I587" s="2">
        <v>45657</v>
      </c>
      <c r="J587">
        <v>300.25</v>
      </c>
      <c r="K587" s="45">
        <f t="shared" si="117"/>
        <v>755.59300653594767</v>
      </c>
      <c r="L587" s="3">
        <f t="shared" si="118"/>
        <v>366</v>
      </c>
      <c r="M587" s="3">
        <f t="shared" si="119"/>
        <v>4</v>
      </c>
      <c r="N587" s="3">
        <f t="shared" si="120"/>
        <v>30</v>
      </c>
      <c r="O587" s="3">
        <f t="shared" si="126"/>
        <v>332</v>
      </c>
      <c r="P587" s="51">
        <f t="shared" si="121"/>
        <v>99683</v>
      </c>
      <c r="Q587" s="51">
        <f t="shared" si="122"/>
        <v>47313.801663963706</v>
      </c>
      <c r="R587" s="51">
        <f t="shared" si="123"/>
        <v>40153.657572041055</v>
      </c>
      <c r="S587" s="51">
        <f t="shared" si="127"/>
        <v>87467.459236004768</v>
      </c>
      <c r="T587" s="13">
        <f t="shared" si="124"/>
        <v>81.639344262295083</v>
      </c>
      <c r="U587" s="58">
        <f t="shared" si="128"/>
        <v>24512.2131147541</v>
      </c>
      <c r="V587" s="58">
        <f t="shared" si="129"/>
        <v>24512.2131147541</v>
      </c>
      <c r="W587" s="13"/>
      <c r="X587" s="13"/>
      <c r="Y587" s="13"/>
      <c r="Z587" s="14">
        <f t="shared" si="125"/>
        <v>36.284153005464475</v>
      </c>
    </row>
    <row r="588" spans="1:26" ht="14.5" x14ac:dyDescent="0.35">
      <c r="A588">
        <v>2573</v>
      </c>
      <c r="B588" t="s">
        <v>778</v>
      </c>
      <c r="C588" t="s">
        <v>1385</v>
      </c>
      <c r="D588" t="s">
        <v>512</v>
      </c>
      <c r="E588" t="s">
        <v>276</v>
      </c>
      <c r="F588" t="s">
        <v>504</v>
      </c>
      <c r="G588" t="s">
        <v>40</v>
      </c>
      <c r="H588" s="6">
        <v>44409</v>
      </c>
      <c r="I588" s="2">
        <v>45657</v>
      </c>
      <c r="J588">
        <v>434.62</v>
      </c>
      <c r="K588" s="45">
        <f t="shared" si="117"/>
        <v>861.52169934640506</v>
      </c>
      <c r="L588" s="3">
        <f t="shared" si="118"/>
        <v>366</v>
      </c>
      <c r="M588" s="3">
        <f t="shared" si="119"/>
        <v>5</v>
      </c>
      <c r="N588" s="3">
        <f t="shared" si="120"/>
        <v>0</v>
      </c>
      <c r="O588" s="3">
        <f t="shared" si="126"/>
        <v>361</v>
      </c>
      <c r="P588" s="51">
        <f t="shared" si="121"/>
        <v>156897.82</v>
      </c>
      <c r="Q588" s="51">
        <f t="shared" si="122"/>
        <v>51446.633737020777</v>
      </c>
      <c r="R588" s="51">
        <f t="shared" si="123"/>
        <v>63200.559153313348</v>
      </c>
      <c r="S588" s="51">
        <f t="shared" si="127"/>
        <v>114647.19289033412</v>
      </c>
      <c r="T588" s="13">
        <f t="shared" si="124"/>
        <v>88.770491803278688</v>
      </c>
      <c r="U588" s="58">
        <f t="shared" si="128"/>
        <v>38581.431147540985</v>
      </c>
      <c r="V588" s="58">
        <f t="shared" si="129"/>
        <v>38581.431147540985</v>
      </c>
      <c r="W588" s="13"/>
      <c r="X588" s="13"/>
      <c r="Y588" s="13"/>
      <c r="Z588" s="14">
        <f t="shared" si="125"/>
        <v>39.453551912568301</v>
      </c>
    </row>
    <row r="589" spans="1:26" ht="14.5" x14ac:dyDescent="0.35">
      <c r="A589">
        <v>2574</v>
      </c>
      <c r="B589" t="s">
        <v>779</v>
      </c>
      <c r="C589" t="s">
        <v>1385</v>
      </c>
      <c r="D589" t="s">
        <v>775</v>
      </c>
      <c r="E589" t="s">
        <v>776</v>
      </c>
      <c r="F589" t="s">
        <v>777</v>
      </c>
      <c r="G589" t="s">
        <v>1529</v>
      </c>
      <c r="H589" s="6">
        <v>39995</v>
      </c>
      <c r="I589" s="2">
        <v>45657</v>
      </c>
      <c r="J589">
        <v>286.27</v>
      </c>
      <c r="K589" s="45">
        <f t="shared" si="117"/>
        <v>755.91222222222223</v>
      </c>
      <c r="L589" s="3">
        <f t="shared" si="118"/>
        <v>366</v>
      </c>
      <c r="M589" s="3">
        <f t="shared" si="119"/>
        <v>0</v>
      </c>
      <c r="N589" s="3">
        <f t="shared" si="120"/>
        <v>0</v>
      </c>
      <c r="O589" s="3">
        <f t="shared" si="126"/>
        <v>366</v>
      </c>
      <c r="P589" s="51">
        <f t="shared" si="121"/>
        <v>104774.81999999999</v>
      </c>
      <c r="Q589" s="51">
        <f t="shared" si="122"/>
        <v>52159.190990996132</v>
      </c>
      <c r="R589" s="51">
        <f t="shared" si="123"/>
        <v>42204.711379595698</v>
      </c>
      <c r="S589" s="51">
        <f t="shared" si="127"/>
        <v>94363.902370591823</v>
      </c>
      <c r="T589" s="13">
        <f t="shared" si="124"/>
        <v>90</v>
      </c>
      <c r="U589" s="58">
        <f t="shared" si="128"/>
        <v>25764.3</v>
      </c>
      <c r="V589" s="58">
        <f t="shared" si="129"/>
        <v>25764.3</v>
      </c>
      <c r="W589" s="13"/>
      <c r="X589" s="13"/>
      <c r="Y589" s="13"/>
      <c r="Z589" s="14">
        <f t="shared" si="125"/>
        <v>40</v>
      </c>
    </row>
    <row r="590" spans="1:26" ht="14.5" x14ac:dyDescent="0.35">
      <c r="A590">
        <v>2576</v>
      </c>
      <c r="B590" t="s">
        <v>781</v>
      </c>
      <c r="C590" t="s">
        <v>1385</v>
      </c>
      <c r="D590" t="s">
        <v>775</v>
      </c>
      <c r="E590" t="s">
        <v>776</v>
      </c>
      <c r="F590" t="s">
        <v>777</v>
      </c>
      <c r="G590" t="s">
        <v>1529</v>
      </c>
      <c r="H590" s="6">
        <v>41645</v>
      </c>
      <c r="I590" s="2">
        <v>45657</v>
      </c>
      <c r="J590">
        <v>286.27</v>
      </c>
      <c r="K590" s="45">
        <f t="shared" si="117"/>
        <v>749.6877777777778</v>
      </c>
      <c r="L590" s="3">
        <f t="shared" si="118"/>
        <v>366</v>
      </c>
      <c r="M590" s="3">
        <f t="shared" si="119"/>
        <v>0</v>
      </c>
      <c r="N590" s="3">
        <f t="shared" si="120"/>
        <v>5</v>
      </c>
      <c r="O590" s="3">
        <f t="shared" si="126"/>
        <v>361</v>
      </c>
      <c r="P590" s="51">
        <f t="shared" si="121"/>
        <v>103343.46999999999</v>
      </c>
      <c r="Q590" s="51">
        <f t="shared" si="122"/>
        <v>51446.633737020777</v>
      </c>
      <c r="R590" s="51">
        <f t="shared" si="123"/>
        <v>41628.144284246031</v>
      </c>
      <c r="S590" s="51">
        <f t="shared" si="127"/>
        <v>93074.7780212668</v>
      </c>
      <c r="T590" s="13">
        <f t="shared" si="124"/>
        <v>88.770491803278688</v>
      </c>
      <c r="U590" s="58">
        <f t="shared" si="128"/>
        <v>25412.328688524587</v>
      </c>
      <c r="V590" s="58">
        <f t="shared" si="129"/>
        <v>25412.328688524587</v>
      </c>
      <c r="W590" s="13"/>
      <c r="X590" s="13"/>
      <c r="Y590" s="13"/>
      <c r="Z590" s="14">
        <f t="shared" si="125"/>
        <v>39.453551912568301</v>
      </c>
    </row>
    <row r="591" spans="1:26" ht="14.5" x14ac:dyDescent="0.35">
      <c r="A591">
        <v>2577</v>
      </c>
      <c r="B591" t="s">
        <v>782</v>
      </c>
      <c r="C591" t="s">
        <v>1488</v>
      </c>
      <c r="D591" t="s">
        <v>503</v>
      </c>
      <c r="E591" t="s">
        <v>276</v>
      </c>
      <c r="F591" t="s">
        <v>504</v>
      </c>
      <c r="G591" t="s">
        <v>40</v>
      </c>
      <c r="H591" s="6">
        <v>44198</v>
      </c>
      <c r="I591" s="2">
        <v>45657</v>
      </c>
      <c r="J591">
        <v>282.73</v>
      </c>
      <c r="K591" s="45">
        <f t="shared" si="117"/>
        <v>282.73</v>
      </c>
      <c r="L591" s="3">
        <f t="shared" si="118"/>
        <v>366</v>
      </c>
      <c r="M591" s="3">
        <f t="shared" si="119"/>
        <v>4</v>
      </c>
      <c r="N591" s="3">
        <f t="shared" si="120"/>
        <v>0</v>
      </c>
      <c r="O591" s="3">
        <f t="shared" si="126"/>
        <v>362</v>
      </c>
      <c r="P591" s="51">
        <f t="shared" si="121"/>
        <v>102348.26000000001</v>
      </c>
      <c r="Q591" s="51">
        <f t="shared" si="122"/>
        <v>51589.145187815848</v>
      </c>
      <c r="R591" s="51">
        <f t="shared" si="123"/>
        <v>41227.260266386715</v>
      </c>
      <c r="S591" s="51">
        <f t="shared" si="127"/>
        <v>92816.405454202555</v>
      </c>
      <c r="T591" s="13">
        <f t="shared" si="124"/>
        <v>89.016393442622956</v>
      </c>
      <c r="U591" s="58">
        <f t="shared" si="128"/>
        <v>25167.60491803279</v>
      </c>
      <c r="V591" s="58">
        <f t="shared" si="129"/>
        <v>25167.60491803279</v>
      </c>
      <c r="W591" s="13"/>
      <c r="X591" s="13"/>
      <c r="Y591" s="13"/>
      <c r="Z591" s="14">
        <f t="shared" si="125"/>
        <v>39.562841530054641</v>
      </c>
    </row>
    <row r="592" spans="1:26" ht="14.5" x14ac:dyDescent="0.35">
      <c r="A592">
        <v>2579</v>
      </c>
      <c r="B592" t="s">
        <v>783</v>
      </c>
      <c r="C592" t="s">
        <v>1385</v>
      </c>
      <c r="D592" t="s">
        <v>775</v>
      </c>
      <c r="E592" t="s">
        <v>776</v>
      </c>
      <c r="F592" t="s">
        <v>777</v>
      </c>
      <c r="G592" t="s">
        <v>1529</v>
      </c>
      <c r="H592" s="6">
        <v>44409</v>
      </c>
      <c r="I592" s="2">
        <v>45657</v>
      </c>
      <c r="J592">
        <v>286.27</v>
      </c>
      <c r="K592" s="45">
        <f t="shared" si="117"/>
        <v>739.57019607843131</v>
      </c>
      <c r="L592" s="3">
        <f t="shared" si="118"/>
        <v>366</v>
      </c>
      <c r="M592" s="3">
        <f t="shared" si="119"/>
        <v>1</v>
      </c>
      <c r="N592" s="3">
        <f t="shared" si="120"/>
        <v>0</v>
      </c>
      <c r="O592" s="3">
        <f t="shared" si="126"/>
        <v>365</v>
      </c>
      <c r="P592" s="51">
        <f t="shared" si="121"/>
        <v>104488.54999999999</v>
      </c>
      <c r="Q592" s="51">
        <f t="shared" si="122"/>
        <v>52016.679540201061</v>
      </c>
      <c r="R592" s="51">
        <f t="shared" si="123"/>
        <v>42089.397960525763</v>
      </c>
      <c r="S592" s="51">
        <f t="shared" si="127"/>
        <v>94106.077500726824</v>
      </c>
      <c r="T592" s="13">
        <f t="shared" si="124"/>
        <v>89.754098360655732</v>
      </c>
      <c r="U592" s="58">
        <f t="shared" si="128"/>
        <v>25693.905737704914</v>
      </c>
      <c r="V592" s="58">
        <f t="shared" si="129"/>
        <v>25693.905737704914</v>
      </c>
      <c r="W592" s="13"/>
      <c r="X592" s="13"/>
      <c r="Y592" s="13"/>
      <c r="Z592" s="14">
        <f t="shared" si="125"/>
        <v>39.89071038251366</v>
      </c>
    </row>
    <row r="593" spans="1:26" ht="14.5" x14ac:dyDescent="0.35">
      <c r="A593">
        <v>2580</v>
      </c>
      <c r="B593" t="s">
        <v>784</v>
      </c>
      <c r="C593" t="s">
        <v>1385</v>
      </c>
      <c r="D593" t="s">
        <v>775</v>
      </c>
      <c r="E593" t="s">
        <v>776</v>
      </c>
      <c r="F593" t="s">
        <v>777</v>
      </c>
      <c r="G593" t="s">
        <v>1529</v>
      </c>
      <c r="H593" s="6">
        <v>40910</v>
      </c>
      <c r="I593" s="2">
        <v>45657</v>
      </c>
      <c r="J593">
        <v>286.27</v>
      </c>
      <c r="K593" s="45">
        <f t="shared" si="117"/>
        <v>757.89960784313723</v>
      </c>
      <c r="L593" s="3">
        <f t="shared" si="118"/>
        <v>366</v>
      </c>
      <c r="M593" s="3">
        <f t="shared" si="119"/>
        <v>0</v>
      </c>
      <c r="N593" s="3">
        <f t="shared" si="120"/>
        <v>0</v>
      </c>
      <c r="O593" s="3">
        <f t="shared" si="126"/>
        <v>366</v>
      </c>
      <c r="P593" s="51">
        <f t="shared" si="121"/>
        <v>104774.81999999999</v>
      </c>
      <c r="Q593" s="51">
        <f t="shared" si="122"/>
        <v>52159.190990996132</v>
      </c>
      <c r="R593" s="51">
        <f t="shared" si="123"/>
        <v>42204.711379595698</v>
      </c>
      <c r="S593" s="51">
        <f t="shared" si="127"/>
        <v>94363.902370591823</v>
      </c>
      <c r="T593" s="13">
        <f t="shared" si="124"/>
        <v>90</v>
      </c>
      <c r="U593" s="58">
        <f t="shared" si="128"/>
        <v>25764.3</v>
      </c>
      <c r="V593" s="58">
        <f t="shared" si="129"/>
        <v>25764.3</v>
      </c>
      <c r="W593" s="13"/>
      <c r="X593" s="13"/>
      <c r="Y593" s="13"/>
      <c r="Z593" s="14">
        <f t="shared" si="125"/>
        <v>40</v>
      </c>
    </row>
    <row r="594" spans="1:26" ht="14.5" x14ac:dyDescent="0.35">
      <c r="A594">
        <v>2581</v>
      </c>
      <c r="B594" t="s">
        <v>785</v>
      </c>
      <c r="C594" t="s">
        <v>1385</v>
      </c>
      <c r="D594" t="s">
        <v>503</v>
      </c>
      <c r="E594" t="s">
        <v>276</v>
      </c>
      <c r="F594" t="s">
        <v>504</v>
      </c>
      <c r="G594" t="s">
        <v>40</v>
      </c>
      <c r="H594" s="6">
        <v>44198</v>
      </c>
      <c r="I594" s="2">
        <v>45657</v>
      </c>
      <c r="J594">
        <v>300.25</v>
      </c>
      <c r="K594" s="45">
        <f t="shared" si="117"/>
        <v>619.95137254901954</v>
      </c>
      <c r="L594" s="3">
        <f t="shared" si="118"/>
        <v>366</v>
      </c>
      <c r="M594" s="3">
        <f t="shared" si="119"/>
        <v>2</v>
      </c>
      <c r="N594" s="3">
        <f t="shared" si="120"/>
        <v>0</v>
      </c>
      <c r="O594" s="3">
        <f t="shared" si="126"/>
        <v>364</v>
      </c>
      <c r="P594" s="51">
        <f t="shared" si="121"/>
        <v>109291</v>
      </c>
      <c r="Q594" s="51">
        <f t="shared" si="122"/>
        <v>51874.16808940599</v>
      </c>
      <c r="R594" s="51">
        <f t="shared" si="123"/>
        <v>44023.889627177545</v>
      </c>
      <c r="S594" s="51">
        <f t="shared" si="127"/>
        <v>95898.057716583542</v>
      </c>
      <c r="T594" s="13">
        <f t="shared" si="124"/>
        <v>89.508196721311478</v>
      </c>
      <c r="U594" s="58">
        <f t="shared" si="128"/>
        <v>26874.836065573771</v>
      </c>
      <c r="V594" s="58">
        <f t="shared" si="129"/>
        <v>26874.836065573771</v>
      </c>
      <c r="W594" s="13"/>
      <c r="X594" s="13"/>
      <c r="Y594" s="13"/>
      <c r="Z594" s="14">
        <f t="shared" si="125"/>
        <v>39.781420765027335</v>
      </c>
    </row>
    <row r="595" spans="1:26" ht="14.5" x14ac:dyDescent="0.35">
      <c r="A595">
        <v>2582</v>
      </c>
      <c r="B595" t="s">
        <v>1448</v>
      </c>
      <c r="C595" t="s">
        <v>1385</v>
      </c>
      <c r="D595" t="s">
        <v>253</v>
      </c>
      <c r="E595" t="s">
        <v>276</v>
      </c>
      <c r="F595" t="s">
        <v>1063</v>
      </c>
      <c r="G595" t="s">
        <v>40</v>
      </c>
      <c r="H595" s="6">
        <v>45418</v>
      </c>
      <c r="I595" s="2">
        <v>45657</v>
      </c>
      <c r="J595">
        <v>286.27</v>
      </c>
      <c r="K595" s="45">
        <f t="shared" si="117"/>
        <v>513.46228758169946</v>
      </c>
      <c r="L595" s="3">
        <f t="shared" si="118"/>
        <v>240</v>
      </c>
      <c r="M595" s="3">
        <f t="shared" si="119"/>
        <v>6</v>
      </c>
      <c r="N595" s="3">
        <f t="shared" si="120"/>
        <v>0</v>
      </c>
      <c r="O595" s="3">
        <f t="shared" si="126"/>
        <v>234</v>
      </c>
      <c r="P595" s="51">
        <f t="shared" si="121"/>
        <v>66987.179999999993</v>
      </c>
      <c r="Q595" s="51">
        <f t="shared" si="122"/>
        <v>33347.679486046705</v>
      </c>
      <c r="R595" s="51">
        <f t="shared" si="123"/>
        <v>26983.340062364463</v>
      </c>
      <c r="S595" s="51">
        <f t="shared" si="127"/>
        <v>60331.019548411168</v>
      </c>
      <c r="T595" s="13">
        <f t="shared" si="124"/>
        <v>57.540983606557376</v>
      </c>
      <c r="U595" s="58">
        <f t="shared" si="128"/>
        <v>16472.25737704918</v>
      </c>
      <c r="V595" s="58">
        <f t="shared" si="129"/>
        <v>16472.25737704918</v>
      </c>
      <c r="W595" s="13"/>
      <c r="X595" s="13"/>
      <c r="Y595" s="13"/>
      <c r="Z595" s="14">
        <f t="shared" si="125"/>
        <v>25.573770491803288</v>
      </c>
    </row>
    <row r="596" spans="1:26" ht="14.5" x14ac:dyDescent="0.35">
      <c r="A596">
        <v>2583</v>
      </c>
      <c r="B596" t="s">
        <v>786</v>
      </c>
      <c r="C596" t="s">
        <v>1385</v>
      </c>
      <c r="D596" t="s">
        <v>787</v>
      </c>
      <c r="E596" t="s">
        <v>276</v>
      </c>
      <c r="F596" t="s">
        <v>1506</v>
      </c>
      <c r="G596" t="s">
        <v>1529</v>
      </c>
      <c r="H596" s="6">
        <v>43832</v>
      </c>
      <c r="I596" s="2">
        <v>45657</v>
      </c>
      <c r="J596">
        <v>431.08</v>
      </c>
      <c r="K596" s="45">
        <f t="shared" si="117"/>
        <v>1237.5749673202617</v>
      </c>
      <c r="L596" s="3">
        <f t="shared" si="118"/>
        <v>366</v>
      </c>
      <c r="M596" s="3">
        <f t="shared" si="119"/>
        <v>0</v>
      </c>
      <c r="N596" s="3">
        <f t="shared" si="120"/>
        <v>0</v>
      </c>
      <c r="O596" s="3">
        <f t="shared" si="126"/>
        <v>366</v>
      </c>
      <c r="P596" s="51">
        <f t="shared" si="121"/>
        <v>157775.28</v>
      </c>
      <c r="Q596" s="51">
        <f t="shared" si="122"/>
        <v>52159.190990996132</v>
      </c>
      <c r="R596" s="51">
        <f t="shared" si="123"/>
        <v>63554.011882195533</v>
      </c>
      <c r="S596" s="51">
        <f t="shared" si="127"/>
        <v>115713.20287319167</v>
      </c>
      <c r="T596" s="13">
        <f t="shared" si="124"/>
        <v>90</v>
      </c>
      <c r="U596" s="58">
        <f t="shared" si="128"/>
        <v>38797.199999999997</v>
      </c>
      <c r="V596" s="58">
        <f t="shared" si="129"/>
        <v>38797.199999999997</v>
      </c>
      <c r="W596" s="13"/>
      <c r="X596" s="13"/>
      <c r="Y596" s="13"/>
      <c r="Z596" s="14">
        <f t="shared" si="125"/>
        <v>40</v>
      </c>
    </row>
    <row r="597" spans="1:26" ht="14.5" x14ac:dyDescent="0.35">
      <c r="A597">
        <v>2584</v>
      </c>
      <c r="B597" t="s">
        <v>788</v>
      </c>
      <c r="C597" t="s">
        <v>1385</v>
      </c>
      <c r="D597" t="s">
        <v>789</v>
      </c>
      <c r="E597" t="s">
        <v>276</v>
      </c>
      <c r="F597" t="s">
        <v>1506</v>
      </c>
      <c r="G597" t="s">
        <v>1529</v>
      </c>
      <c r="H597" s="6">
        <v>41645</v>
      </c>
      <c r="I597" s="2">
        <v>45657</v>
      </c>
      <c r="J597">
        <v>546.1</v>
      </c>
      <c r="K597" s="45">
        <f t="shared" si="117"/>
        <v>1628.7418954248367</v>
      </c>
      <c r="L597" s="3">
        <f t="shared" si="118"/>
        <v>366</v>
      </c>
      <c r="M597" s="3">
        <f t="shared" si="119"/>
        <v>0</v>
      </c>
      <c r="N597" s="3">
        <f t="shared" si="120"/>
        <v>0</v>
      </c>
      <c r="O597" s="3">
        <f t="shared" si="126"/>
        <v>366</v>
      </c>
      <c r="P597" s="51">
        <f t="shared" si="121"/>
        <v>190885.10399999999</v>
      </c>
      <c r="Q597" s="51">
        <f t="shared" si="122"/>
        <v>52159.190990996132</v>
      </c>
      <c r="R597" s="51">
        <f t="shared" si="123"/>
        <v>76891.095789848259</v>
      </c>
      <c r="S597" s="51">
        <f t="shared" si="127"/>
        <v>129050.28678084438</v>
      </c>
      <c r="T597" s="13">
        <f t="shared" si="124"/>
        <v>90</v>
      </c>
      <c r="U597" s="58">
        <f t="shared" si="128"/>
        <v>49149</v>
      </c>
      <c r="V597" s="58">
        <f t="shared" si="129"/>
        <v>49149</v>
      </c>
      <c r="W597" s="13"/>
      <c r="X597" s="13"/>
      <c r="Y597" s="13"/>
      <c r="Z597" s="14">
        <f t="shared" si="125"/>
        <v>40</v>
      </c>
    </row>
    <row r="598" spans="1:26" ht="14.5" x14ac:dyDescent="0.35">
      <c r="A598">
        <v>2585</v>
      </c>
      <c r="B598" t="s">
        <v>790</v>
      </c>
      <c r="C598" t="s">
        <v>1385</v>
      </c>
      <c r="D598" t="s">
        <v>787</v>
      </c>
      <c r="E598" t="s">
        <v>276</v>
      </c>
      <c r="F598" t="s">
        <v>1506</v>
      </c>
      <c r="G598" t="s">
        <v>1529</v>
      </c>
      <c r="H598" s="6">
        <v>43832</v>
      </c>
      <c r="I598" s="2">
        <v>45657</v>
      </c>
      <c r="J598">
        <v>431.08</v>
      </c>
      <c r="K598" s="45">
        <f t="shared" si="117"/>
        <v>1234.4756862745101</v>
      </c>
      <c r="L598" s="3">
        <f t="shared" si="118"/>
        <v>366</v>
      </c>
      <c r="M598" s="3">
        <f t="shared" si="119"/>
        <v>0</v>
      </c>
      <c r="N598" s="3">
        <f t="shared" si="120"/>
        <v>0</v>
      </c>
      <c r="O598" s="3">
        <f t="shared" si="126"/>
        <v>366</v>
      </c>
      <c r="P598" s="51">
        <f t="shared" si="121"/>
        <v>157775.28</v>
      </c>
      <c r="Q598" s="51">
        <f t="shared" si="122"/>
        <v>52159.190990996132</v>
      </c>
      <c r="R598" s="51">
        <f t="shared" si="123"/>
        <v>63554.011882195533</v>
      </c>
      <c r="S598" s="51">
        <f t="shared" si="127"/>
        <v>115713.20287319167</v>
      </c>
      <c r="T598" s="13">
        <f t="shared" si="124"/>
        <v>90</v>
      </c>
      <c r="U598" s="58">
        <f t="shared" si="128"/>
        <v>38797.199999999997</v>
      </c>
      <c r="V598" s="58">
        <f t="shared" si="129"/>
        <v>38797.199999999997</v>
      </c>
      <c r="W598" s="13"/>
      <c r="X598" s="13"/>
      <c r="Y598" s="13"/>
      <c r="Z598" s="14">
        <f t="shared" si="125"/>
        <v>40</v>
      </c>
    </row>
    <row r="599" spans="1:26" ht="14.5" x14ac:dyDescent="0.35">
      <c r="A599">
        <v>2586</v>
      </c>
      <c r="B599" t="s">
        <v>791</v>
      </c>
      <c r="C599" t="s">
        <v>1385</v>
      </c>
      <c r="D599" t="s">
        <v>792</v>
      </c>
      <c r="E599" t="s">
        <v>276</v>
      </c>
      <c r="F599" t="s">
        <v>304</v>
      </c>
      <c r="G599" t="s">
        <v>40</v>
      </c>
      <c r="H599" s="6">
        <v>43832</v>
      </c>
      <c r="I599" s="2">
        <v>45657</v>
      </c>
      <c r="J599">
        <v>362.6</v>
      </c>
      <c r="K599" s="45">
        <f t="shared" si="117"/>
        <v>776.47307189542482</v>
      </c>
      <c r="L599" s="3">
        <f t="shared" si="118"/>
        <v>366</v>
      </c>
      <c r="M599" s="3">
        <f t="shared" si="119"/>
        <v>7</v>
      </c>
      <c r="N599" s="3">
        <f t="shared" si="120"/>
        <v>0</v>
      </c>
      <c r="O599" s="3">
        <f t="shared" si="126"/>
        <v>359</v>
      </c>
      <c r="P599" s="51">
        <f t="shared" si="121"/>
        <v>130173.40000000001</v>
      </c>
      <c r="Q599" s="51">
        <f t="shared" si="122"/>
        <v>51161.610835430634</v>
      </c>
      <c r="R599" s="51">
        <f t="shared" si="123"/>
        <v>52435.602144681936</v>
      </c>
      <c r="S599" s="51">
        <f t="shared" si="127"/>
        <v>103597.21298011257</v>
      </c>
      <c r="T599" s="13">
        <f t="shared" si="124"/>
        <v>88.278688524590166</v>
      </c>
      <c r="U599" s="58">
        <f t="shared" si="128"/>
        <v>32009.852459016398</v>
      </c>
      <c r="V599" s="58">
        <f t="shared" si="129"/>
        <v>32009.852459016398</v>
      </c>
      <c r="W599" s="13"/>
      <c r="X599" s="13"/>
      <c r="Y599" s="13"/>
      <c r="Z599" s="14">
        <f t="shared" si="125"/>
        <v>39.234972677595636</v>
      </c>
    </row>
    <row r="600" spans="1:26" ht="14.5" x14ac:dyDescent="0.35">
      <c r="A600">
        <v>2587</v>
      </c>
      <c r="B600" t="s">
        <v>793</v>
      </c>
      <c r="C600" t="s">
        <v>1385</v>
      </c>
      <c r="D600" t="s">
        <v>792</v>
      </c>
      <c r="E600" t="s">
        <v>276</v>
      </c>
      <c r="F600" t="s">
        <v>304</v>
      </c>
      <c r="G600" t="s">
        <v>40</v>
      </c>
      <c r="H600" s="6">
        <v>43116</v>
      </c>
      <c r="I600" s="2">
        <v>45657</v>
      </c>
      <c r="J600">
        <v>362.6</v>
      </c>
      <c r="K600" s="45">
        <f t="shared" si="117"/>
        <v>791.06000000000006</v>
      </c>
      <c r="L600" s="3">
        <f t="shared" si="118"/>
        <v>366</v>
      </c>
      <c r="M600" s="3">
        <f t="shared" si="119"/>
        <v>0</v>
      </c>
      <c r="N600" s="3">
        <f t="shared" si="120"/>
        <v>0</v>
      </c>
      <c r="O600" s="3">
        <f t="shared" si="126"/>
        <v>366</v>
      </c>
      <c r="P600" s="51">
        <f t="shared" si="121"/>
        <v>132711.6</v>
      </c>
      <c r="Q600" s="51">
        <f t="shared" si="122"/>
        <v>52159.190990996132</v>
      </c>
      <c r="R600" s="51">
        <f t="shared" si="123"/>
        <v>53458.023356416677</v>
      </c>
      <c r="S600" s="51">
        <f t="shared" si="127"/>
        <v>105617.21434741281</v>
      </c>
      <c r="T600" s="13">
        <f t="shared" si="124"/>
        <v>90</v>
      </c>
      <c r="U600" s="58">
        <f t="shared" si="128"/>
        <v>32634.000000000004</v>
      </c>
      <c r="V600" s="58">
        <f t="shared" si="129"/>
        <v>32634.000000000004</v>
      </c>
      <c r="W600" s="13"/>
      <c r="X600" s="13"/>
      <c r="Y600" s="13"/>
      <c r="Z600" s="14">
        <f t="shared" si="125"/>
        <v>40</v>
      </c>
    </row>
    <row r="601" spans="1:26" ht="14.5" x14ac:dyDescent="0.35">
      <c r="A601">
        <v>2588</v>
      </c>
      <c r="B601" t="s">
        <v>795</v>
      </c>
      <c r="C601" t="s">
        <v>1385</v>
      </c>
      <c r="D601" t="s">
        <v>792</v>
      </c>
      <c r="E601" t="s">
        <v>276</v>
      </c>
      <c r="F601" t="s">
        <v>304</v>
      </c>
      <c r="G601" t="s">
        <v>40</v>
      </c>
      <c r="H601" s="6">
        <v>43116</v>
      </c>
      <c r="I601" s="2">
        <v>45657</v>
      </c>
      <c r="J601">
        <v>362.6</v>
      </c>
      <c r="K601" s="45">
        <f t="shared" si="117"/>
        <v>804.31732026143789</v>
      </c>
      <c r="L601" s="3">
        <f t="shared" si="118"/>
        <v>366</v>
      </c>
      <c r="M601" s="3">
        <f t="shared" si="119"/>
        <v>4</v>
      </c>
      <c r="N601" s="3">
        <f t="shared" si="120"/>
        <v>0</v>
      </c>
      <c r="O601" s="3">
        <f t="shared" si="126"/>
        <v>362</v>
      </c>
      <c r="P601" s="51">
        <f t="shared" si="121"/>
        <v>131261.20000000001</v>
      </c>
      <c r="Q601" s="51">
        <f t="shared" si="122"/>
        <v>51589.145187815848</v>
      </c>
      <c r="R601" s="51">
        <f t="shared" si="123"/>
        <v>52873.782663996826</v>
      </c>
      <c r="S601" s="51">
        <f t="shared" si="127"/>
        <v>104462.92785181268</v>
      </c>
      <c r="T601" s="13">
        <f t="shared" si="124"/>
        <v>89.016393442622956</v>
      </c>
      <c r="U601" s="58">
        <f t="shared" si="128"/>
        <v>32277.344262295086</v>
      </c>
      <c r="V601" s="58">
        <f t="shared" si="129"/>
        <v>32277.344262295086</v>
      </c>
      <c r="W601" s="13"/>
      <c r="X601" s="13"/>
      <c r="Y601" s="13"/>
      <c r="Z601" s="14">
        <f t="shared" si="125"/>
        <v>39.562841530054641</v>
      </c>
    </row>
    <row r="602" spans="1:26" ht="14.5" x14ac:dyDescent="0.35">
      <c r="A602">
        <v>2589</v>
      </c>
      <c r="B602" t="s">
        <v>796</v>
      </c>
      <c r="C602" t="s">
        <v>1385</v>
      </c>
      <c r="D602" t="s">
        <v>728</v>
      </c>
      <c r="E602" t="s">
        <v>276</v>
      </c>
      <c r="F602" t="s">
        <v>729</v>
      </c>
      <c r="G602" t="s">
        <v>1529</v>
      </c>
      <c r="H602" s="6">
        <v>44417</v>
      </c>
      <c r="I602" s="2">
        <v>45657</v>
      </c>
      <c r="J602">
        <v>546.1</v>
      </c>
      <c r="K602" s="45">
        <f t="shared" si="117"/>
        <v>900.32411764705876</v>
      </c>
      <c r="L602" s="3">
        <f t="shared" si="118"/>
        <v>366</v>
      </c>
      <c r="M602" s="3">
        <f t="shared" si="119"/>
        <v>1</v>
      </c>
      <c r="N602" s="3">
        <f t="shared" si="120"/>
        <v>0</v>
      </c>
      <c r="O602" s="3">
        <f t="shared" si="126"/>
        <v>365</v>
      </c>
      <c r="P602" s="51">
        <f t="shared" si="121"/>
        <v>190363.56</v>
      </c>
      <c r="Q602" s="51">
        <f t="shared" si="122"/>
        <v>52016.679540201061</v>
      </c>
      <c r="R602" s="51">
        <f t="shared" si="123"/>
        <v>76681.01082867381</v>
      </c>
      <c r="S602" s="51">
        <f t="shared" si="127"/>
        <v>128697.69036887487</v>
      </c>
      <c r="T602" s="13">
        <f t="shared" si="124"/>
        <v>89.754098360655732</v>
      </c>
      <c r="U602" s="58">
        <f t="shared" si="128"/>
        <v>49014.7131147541</v>
      </c>
      <c r="V602" s="58">
        <f t="shared" si="129"/>
        <v>49014.7131147541</v>
      </c>
      <c r="W602" s="13"/>
      <c r="X602" s="13"/>
      <c r="Y602" s="13"/>
      <c r="Z602" s="14">
        <f t="shared" si="125"/>
        <v>39.89071038251366</v>
      </c>
    </row>
    <row r="603" spans="1:26" ht="14.5" x14ac:dyDescent="0.35">
      <c r="A603">
        <v>2592</v>
      </c>
      <c r="B603" t="s">
        <v>798</v>
      </c>
      <c r="C603" t="s">
        <v>1385</v>
      </c>
      <c r="D603" t="s">
        <v>440</v>
      </c>
      <c r="E603" t="s">
        <v>276</v>
      </c>
      <c r="F603" t="s">
        <v>441</v>
      </c>
      <c r="G603" t="s">
        <v>1529</v>
      </c>
      <c r="H603" s="6">
        <v>44583</v>
      </c>
      <c r="I603" s="2">
        <v>45657</v>
      </c>
      <c r="J603">
        <v>368.73</v>
      </c>
      <c r="K603" s="45">
        <f t="shared" si="117"/>
        <v>595.85849673202608</v>
      </c>
      <c r="L603" s="3">
        <f t="shared" si="118"/>
        <v>366</v>
      </c>
      <c r="M603" s="3">
        <f t="shared" si="119"/>
        <v>0</v>
      </c>
      <c r="N603" s="3">
        <f t="shared" si="120"/>
        <v>0</v>
      </c>
      <c r="O603" s="3">
        <f t="shared" si="126"/>
        <v>366</v>
      </c>
      <c r="P603" s="51">
        <f t="shared" si="121"/>
        <v>134955.18</v>
      </c>
      <c r="Q603" s="51">
        <f t="shared" si="122"/>
        <v>52159.190990996132</v>
      </c>
      <c r="R603" s="51">
        <f t="shared" si="123"/>
        <v>54361.76765640243</v>
      </c>
      <c r="S603" s="51">
        <f t="shared" si="127"/>
        <v>106520.95864739857</v>
      </c>
      <c r="T603" s="13">
        <f t="shared" si="124"/>
        <v>90</v>
      </c>
      <c r="U603" s="58">
        <f t="shared" si="128"/>
        <v>33185.700000000004</v>
      </c>
      <c r="V603" s="58">
        <f t="shared" si="129"/>
        <v>33185.700000000004</v>
      </c>
      <c r="W603" s="13"/>
      <c r="X603" s="13"/>
      <c r="Y603" s="13"/>
      <c r="Z603" s="14">
        <f t="shared" si="125"/>
        <v>40</v>
      </c>
    </row>
    <row r="604" spans="1:26" ht="14.5" x14ac:dyDescent="0.35">
      <c r="A604">
        <v>2593</v>
      </c>
      <c r="B604" t="s">
        <v>800</v>
      </c>
      <c r="C604" t="s">
        <v>1488</v>
      </c>
      <c r="D604" t="s">
        <v>275</v>
      </c>
      <c r="E604" t="s">
        <v>276</v>
      </c>
      <c r="F604" t="s">
        <v>504</v>
      </c>
      <c r="G604" t="s">
        <v>40</v>
      </c>
      <c r="H604" s="6">
        <v>44866</v>
      </c>
      <c r="I604" s="2">
        <v>45657</v>
      </c>
      <c r="J604">
        <v>263</v>
      </c>
      <c r="K604" s="45">
        <f t="shared" si="117"/>
        <v>263</v>
      </c>
      <c r="L604" s="3">
        <f t="shared" si="118"/>
        <v>366</v>
      </c>
      <c r="M604" s="3">
        <f t="shared" si="119"/>
        <v>8</v>
      </c>
      <c r="N604" s="3">
        <f t="shared" si="120"/>
        <v>0</v>
      </c>
      <c r="O604" s="3">
        <f t="shared" si="126"/>
        <v>358</v>
      </c>
      <c r="P604" s="51">
        <f t="shared" si="121"/>
        <v>94154</v>
      </c>
      <c r="Q604" s="51">
        <f t="shared" si="122"/>
        <v>51019.099384635563</v>
      </c>
      <c r="R604" s="51">
        <f t="shared" si="123"/>
        <v>37926.501760961786</v>
      </c>
      <c r="S604" s="51">
        <f t="shared" si="127"/>
        <v>88945.601145597349</v>
      </c>
      <c r="T604" s="13">
        <f t="shared" si="124"/>
        <v>88.032786885245898</v>
      </c>
      <c r="U604" s="58">
        <f t="shared" si="128"/>
        <v>23152.62295081967</v>
      </c>
      <c r="V604" s="58">
        <f t="shared" si="129"/>
        <v>23152.62295081967</v>
      </c>
      <c r="W604" s="13"/>
      <c r="X604" s="13"/>
      <c r="Y604" s="13"/>
      <c r="Z604" s="14">
        <f t="shared" si="125"/>
        <v>39.125683060109296</v>
      </c>
    </row>
    <row r="605" spans="1:26" ht="14.5" x14ac:dyDescent="0.35">
      <c r="A605">
        <v>2594</v>
      </c>
      <c r="B605" t="s">
        <v>801</v>
      </c>
      <c r="C605" t="s">
        <v>1488</v>
      </c>
      <c r="D605" t="s">
        <v>286</v>
      </c>
      <c r="E605" t="s">
        <v>276</v>
      </c>
      <c r="F605" t="s">
        <v>1509</v>
      </c>
      <c r="G605" t="s">
        <v>1529</v>
      </c>
      <c r="H605" s="6">
        <v>44613</v>
      </c>
      <c r="I605" s="2">
        <v>45657</v>
      </c>
      <c r="J605">
        <v>567.6</v>
      </c>
      <c r="K605" s="45">
        <f t="shared" si="117"/>
        <v>1084.5906535947711</v>
      </c>
      <c r="L605" s="3">
        <f t="shared" si="118"/>
        <v>366</v>
      </c>
      <c r="M605" s="3">
        <f t="shared" si="119"/>
        <v>0</v>
      </c>
      <c r="N605" s="3">
        <f t="shared" si="120"/>
        <v>0</v>
      </c>
      <c r="O605" s="3">
        <f t="shared" si="126"/>
        <v>366</v>
      </c>
      <c r="P605" s="51">
        <f t="shared" si="121"/>
        <v>190885.10399999999</v>
      </c>
      <c r="Q605" s="51">
        <f t="shared" si="122"/>
        <v>52159.190990996132</v>
      </c>
      <c r="R605" s="51">
        <f t="shared" si="123"/>
        <v>76891.095789848259</v>
      </c>
      <c r="S605" s="51">
        <f t="shared" si="127"/>
        <v>129050.28678084438</v>
      </c>
      <c r="T605" s="13">
        <f t="shared" si="124"/>
        <v>90</v>
      </c>
      <c r="U605" s="58">
        <f t="shared" si="128"/>
        <v>51084</v>
      </c>
      <c r="V605" s="58">
        <f t="shared" si="129"/>
        <v>51084</v>
      </c>
      <c r="W605" s="13"/>
      <c r="X605" s="13"/>
      <c r="Y605" s="13"/>
      <c r="Z605" s="14">
        <f t="shared" si="125"/>
        <v>40</v>
      </c>
    </row>
    <row r="606" spans="1:26" ht="14.5" x14ac:dyDescent="0.35">
      <c r="A606">
        <v>2595</v>
      </c>
      <c r="B606" t="s">
        <v>803</v>
      </c>
      <c r="C606" t="s">
        <v>1385</v>
      </c>
      <c r="D606" t="s">
        <v>1490</v>
      </c>
      <c r="E606" t="s">
        <v>276</v>
      </c>
      <c r="F606" t="s">
        <v>441</v>
      </c>
      <c r="G606" t="s">
        <v>1529</v>
      </c>
      <c r="H606" s="6">
        <v>44613</v>
      </c>
      <c r="I606" s="2">
        <v>45657</v>
      </c>
      <c r="J606">
        <v>455.8</v>
      </c>
      <c r="K606" s="45">
        <f t="shared" si="117"/>
        <v>907.58614379084963</v>
      </c>
      <c r="L606" s="3">
        <f t="shared" si="118"/>
        <v>366</v>
      </c>
      <c r="M606" s="3">
        <f t="shared" si="119"/>
        <v>0</v>
      </c>
      <c r="N606" s="3">
        <f t="shared" si="120"/>
        <v>5</v>
      </c>
      <c r="O606" s="3">
        <f t="shared" si="126"/>
        <v>361</v>
      </c>
      <c r="P606" s="51">
        <f t="shared" si="121"/>
        <v>164543.80000000002</v>
      </c>
      <c r="Q606" s="51">
        <f t="shared" si="122"/>
        <v>51446.633737020777</v>
      </c>
      <c r="R606" s="51">
        <f t="shared" si="123"/>
        <v>66280.463075974942</v>
      </c>
      <c r="S606" s="51">
        <f t="shared" si="127"/>
        <v>117727.09681299572</v>
      </c>
      <c r="T606" s="13">
        <f t="shared" si="124"/>
        <v>88.770491803278688</v>
      </c>
      <c r="U606" s="58">
        <f t="shared" si="128"/>
        <v>40461.59016393443</v>
      </c>
      <c r="V606" s="58">
        <f t="shared" si="129"/>
        <v>40461.59016393443</v>
      </c>
      <c r="W606" s="13"/>
      <c r="X606" s="13"/>
      <c r="Y606" s="13"/>
      <c r="Z606" s="14">
        <f t="shared" si="125"/>
        <v>39.453551912568301</v>
      </c>
    </row>
    <row r="607" spans="1:26" ht="14.5" x14ac:dyDescent="0.35">
      <c r="A607">
        <v>2596</v>
      </c>
      <c r="B607" t="s">
        <v>804</v>
      </c>
      <c r="C607" t="s">
        <v>1385</v>
      </c>
      <c r="D607" t="s">
        <v>1490</v>
      </c>
      <c r="E607" t="s">
        <v>276</v>
      </c>
      <c r="F607" t="s">
        <v>441</v>
      </c>
      <c r="G607" t="s">
        <v>1529</v>
      </c>
      <c r="H607" s="6">
        <v>44613</v>
      </c>
      <c r="I607" s="2">
        <v>45657</v>
      </c>
      <c r="J607">
        <v>455.8</v>
      </c>
      <c r="K607" s="45">
        <f t="shared" si="117"/>
        <v>866.11751633986921</v>
      </c>
      <c r="L607" s="3">
        <f t="shared" si="118"/>
        <v>366</v>
      </c>
      <c r="M607" s="3">
        <f t="shared" si="119"/>
        <v>0</v>
      </c>
      <c r="N607" s="3">
        <f t="shared" si="120"/>
        <v>6</v>
      </c>
      <c r="O607" s="3">
        <f t="shared" si="126"/>
        <v>360</v>
      </c>
      <c r="P607" s="51">
        <f t="shared" si="121"/>
        <v>164088</v>
      </c>
      <c r="Q607" s="51">
        <f t="shared" si="122"/>
        <v>51304.122286225705</v>
      </c>
      <c r="R607" s="51">
        <f t="shared" si="123"/>
        <v>66096.86068518275</v>
      </c>
      <c r="S607" s="51">
        <f t="shared" si="127"/>
        <v>117400.98297140846</v>
      </c>
      <c r="T607" s="13">
        <f t="shared" si="124"/>
        <v>88.52459016393442</v>
      </c>
      <c r="U607" s="58">
        <f t="shared" si="128"/>
        <v>40349.508196721312</v>
      </c>
      <c r="V607" s="58">
        <f t="shared" si="129"/>
        <v>40349.508196721312</v>
      </c>
      <c r="W607" s="13"/>
      <c r="X607" s="13"/>
      <c r="Y607" s="13"/>
      <c r="Z607" s="14">
        <f t="shared" si="125"/>
        <v>39.344262295081975</v>
      </c>
    </row>
    <row r="608" spans="1:26" ht="14.5" x14ac:dyDescent="0.35">
      <c r="A608">
        <v>2597</v>
      </c>
      <c r="B608" t="s">
        <v>805</v>
      </c>
      <c r="C608" t="s">
        <v>1385</v>
      </c>
      <c r="D608" t="s">
        <v>1489</v>
      </c>
      <c r="E608" t="s">
        <v>276</v>
      </c>
      <c r="F608" t="s">
        <v>441</v>
      </c>
      <c r="G608" t="s">
        <v>1529</v>
      </c>
      <c r="H608" s="6">
        <v>44628</v>
      </c>
      <c r="I608" s="2">
        <v>45657</v>
      </c>
      <c r="J608">
        <v>455.8</v>
      </c>
      <c r="K608" s="45">
        <f t="shared" si="117"/>
        <v>794.10346405228734</v>
      </c>
      <c r="L608" s="3">
        <f t="shared" si="118"/>
        <v>366</v>
      </c>
      <c r="M608" s="3">
        <f t="shared" si="119"/>
        <v>1</v>
      </c>
      <c r="N608" s="3">
        <f t="shared" si="120"/>
        <v>0</v>
      </c>
      <c r="O608" s="3">
        <f t="shared" si="126"/>
        <v>365</v>
      </c>
      <c r="P608" s="51">
        <f t="shared" si="121"/>
        <v>166367</v>
      </c>
      <c r="Q608" s="51">
        <f t="shared" si="122"/>
        <v>52016.679540201061</v>
      </c>
      <c r="R608" s="51">
        <f t="shared" si="123"/>
        <v>67014.872639143621</v>
      </c>
      <c r="S608" s="51">
        <f t="shared" si="127"/>
        <v>119031.55217934468</v>
      </c>
      <c r="T608" s="13">
        <f t="shared" si="124"/>
        <v>89.754098360655732</v>
      </c>
      <c r="U608" s="58">
        <f t="shared" si="128"/>
        <v>40909.918032786882</v>
      </c>
      <c r="V608" s="58">
        <f t="shared" si="129"/>
        <v>40909.918032786882</v>
      </c>
      <c r="W608" s="13"/>
      <c r="X608" s="13"/>
      <c r="Y608" s="13"/>
      <c r="Z608" s="14">
        <f t="shared" si="125"/>
        <v>39.89071038251366</v>
      </c>
    </row>
    <row r="609" spans="1:26" ht="14.5" x14ac:dyDescent="0.35">
      <c r="A609">
        <v>2598</v>
      </c>
      <c r="B609" t="s">
        <v>807</v>
      </c>
      <c r="C609" t="s">
        <v>1488</v>
      </c>
      <c r="D609" t="s">
        <v>671</v>
      </c>
      <c r="E609" t="s">
        <v>276</v>
      </c>
      <c r="F609" t="s">
        <v>654</v>
      </c>
      <c r="G609" t="s">
        <v>1529</v>
      </c>
      <c r="H609" s="6">
        <v>44676</v>
      </c>
      <c r="I609" s="2">
        <v>45657</v>
      </c>
      <c r="J609">
        <v>592</v>
      </c>
      <c r="K609" s="45">
        <f t="shared" si="117"/>
        <v>592</v>
      </c>
      <c r="L609" s="3">
        <f t="shared" si="118"/>
        <v>366</v>
      </c>
      <c r="M609" s="3">
        <f t="shared" si="119"/>
        <v>0</v>
      </c>
      <c r="N609" s="3">
        <f t="shared" si="120"/>
        <v>214</v>
      </c>
      <c r="O609" s="3">
        <f t="shared" si="126"/>
        <v>152</v>
      </c>
      <c r="P609" s="51">
        <f t="shared" si="121"/>
        <v>79274.687999999995</v>
      </c>
      <c r="Q609" s="51">
        <f t="shared" si="122"/>
        <v>21661.740520850853</v>
      </c>
      <c r="R609" s="51">
        <f t="shared" si="123"/>
        <v>31932.914098516216</v>
      </c>
      <c r="S609" s="51">
        <f t="shared" si="127"/>
        <v>53594.654619367066</v>
      </c>
      <c r="T609" s="13">
        <f t="shared" si="124"/>
        <v>37.377049180327866</v>
      </c>
      <c r="U609" s="58">
        <f t="shared" si="128"/>
        <v>22127.213114754097</v>
      </c>
      <c r="V609" s="58">
        <f t="shared" si="129"/>
        <v>22127.213114754097</v>
      </c>
      <c r="W609" s="13"/>
      <c r="X609" s="13"/>
      <c r="Y609" s="13"/>
      <c r="Z609" s="14">
        <f t="shared" si="125"/>
        <v>16.612021857923501</v>
      </c>
    </row>
    <row r="610" spans="1:26" ht="14.5" x14ac:dyDescent="0.35">
      <c r="A610">
        <v>2599</v>
      </c>
      <c r="B610" t="s">
        <v>809</v>
      </c>
      <c r="C610" t="s">
        <v>1385</v>
      </c>
      <c r="D610" t="s">
        <v>671</v>
      </c>
      <c r="E610" t="s">
        <v>276</v>
      </c>
      <c r="F610" t="s">
        <v>1511</v>
      </c>
      <c r="G610" t="s">
        <v>1529</v>
      </c>
      <c r="H610" s="6">
        <v>44676</v>
      </c>
      <c r="I610" s="2">
        <v>45657</v>
      </c>
      <c r="J610">
        <v>636.4</v>
      </c>
      <c r="K610" s="45">
        <f t="shared" si="117"/>
        <v>1413.6892810457518</v>
      </c>
      <c r="L610" s="3">
        <f t="shared" si="118"/>
        <v>366</v>
      </c>
      <c r="M610" s="3">
        <f t="shared" si="119"/>
        <v>0</v>
      </c>
      <c r="N610" s="3">
        <f t="shared" si="120"/>
        <v>0</v>
      </c>
      <c r="O610" s="3">
        <f t="shared" si="126"/>
        <v>366</v>
      </c>
      <c r="P610" s="51">
        <f t="shared" si="121"/>
        <v>190885.10399999999</v>
      </c>
      <c r="Q610" s="51">
        <f t="shared" si="122"/>
        <v>52159.190990996132</v>
      </c>
      <c r="R610" s="51">
        <f t="shared" si="123"/>
        <v>76891.095789848259</v>
      </c>
      <c r="S610" s="51">
        <f t="shared" si="127"/>
        <v>129050.28678084438</v>
      </c>
      <c r="T610" s="13">
        <f t="shared" si="124"/>
        <v>90</v>
      </c>
      <c r="U610" s="58">
        <f t="shared" si="128"/>
        <v>57276</v>
      </c>
      <c r="V610" s="58">
        <f t="shared" si="129"/>
        <v>57276</v>
      </c>
      <c r="W610" s="13"/>
      <c r="X610" s="13"/>
      <c r="Y610" s="13"/>
      <c r="Z610" s="14">
        <f t="shared" si="125"/>
        <v>40</v>
      </c>
    </row>
    <row r="611" spans="1:26" ht="14.5" x14ac:dyDescent="0.35">
      <c r="A611">
        <v>2600</v>
      </c>
      <c r="B611" t="s">
        <v>810</v>
      </c>
      <c r="C611" t="s">
        <v>1385</v>
      </c>
      <c r="D611" t="s">
        <v>286</v>
      </c>
      <c r="E611" t="s">
        <v>276</v>
      </c>
      <c r="F611" t="s">
        <v>1509</v>
      </c>
      <c r="G611" t="s">
        <v>1529</v>
      </c>
      <c r="H611" s="6">
        <v>44739</v>
      </c>
      <c r="I611" s="2">
        <v>45657</v>
      </c>
      <c r="J611">
        <v>455.8</v>
      </c>
      <c r="K611" s="45">
        <f t="shared" si="117"/>
        <v>791.02477124182985</v>
      </c>
      <c r="L611" s="3">
        <f t="shared" si="118"/>
        <v>366</v>
      </c>
      <c r="M611" s="3">
        <f t="shared" si="119"/>
        <v>0</v>
      </c>
      <c r="N611" s="3">
        <f t="shared" si="120"/>
        <v>0</v>
      </c>
      <c r="O611" s="3">
        <f t="shared" si="126"/>
        <v>366</v>
      </c>
      <c r="P611" s="51">
        <f t="shared" si="121"/>
        <v>166822.80000000002</v>
      </c>
      <c r="Q611" s="51">
        <f t="shared" si="122"/>
        <v>52159.190990996132</v>
      </c>
      <c r="R611" s="51">
        <f t="shared" si="123"/>
        <v>67198.475029935813</v>
      </c>
      <c r="S611" s="51">
        <f t="shared" si="127"/>
        <v>119357.66602093194</v>
      </c>
      <c r="T611" s="13">
        <f t="shared" si="124"/>
        <v>90</v>
      </c>
      <c r="U611" s="58">
        <f t="shared" si="128"/>
        <v>41022</v>
      </c>
      <c r="V611" s="58">
        <f t="shared" si="129"/>
        <v>41022</v>
      </c>
      <c r="W611" s="13"/>
      <c r="X611" s="13"/>
      <c r="Y611" s="13"/>
      <c r="Z611" s="14">
        <f t="shared" si="125"/>
        <v>40</v>
      </c>
    </row>
    <row r="612" spans="1:26" ht="14.5" x14ac:dyDescent="0.35">
      <c r="A612">
        <v>2603</v>
      </c>
      <c r="B612" t="s">
        <v>811</v>
      </c>
      <c r="C612" t="s">
        <v>1385</v>
      </c>
      <c r="D612" t="s">
        <v>668</v>
      </c>
      <c r="E612" t="s">
        <v>276</v>
      </c>
      <c r="F612" t="s">
        <v>1511</v>
      </c>
      <c r="G612" t="s">
        <v>40</v>
      </c>
      <c r="H612" s="6">
        <v>44837</v>
      </c>
      <c r="I612" s="2">
        <v>45657</v>
      </c>
      <c r="J612">
        <v>300.25</v>
      </c>
      <c r="K612" s="45">
        <f t="shared" si="117"/>
        <v>528.0809803921569</v>
      </c>
      <c r="L612" s="3">
        <f t="shared" si="118"/>
        <v>366</v>
      </c>
      <c r="M612" s="3">
        <f t="shared" si="119"/>
        <v>3</v>
      </c>
      <c r="N612" s="3">
        <f t="shared" si="120"/>
        <v>0</v>
      </c>
      <c r="O612" s="3">
        <f t="shared" si="126"/>
        <v>363</v>
      </c>
      <c r="P612" s="51">
        <f t="shared" si="121"/>
        <v>108990.75</v>
      </c>
      <c r="Q612" s="51">
        <f t="shared" si="122"/>
        <v>51731.656638610919</v>
      </c>
      <c r="R612" s="51">
        <f t="shared" si="123"/>
        <v>43902.944875454523</v>
      </c>
      <c r="S612" s="51">
        <f t="shared" si="127"/>
        <v>95634.601514065434</v>
      </c>
      <c r="T612" s="13">
        <f t="shared" si="124"/>
        <v>89.26229508196721</v>
      </c>
      <c r="U612" s="58">
        <f t="shared" si="128"/>
        <v>26801.004098360656</v>
      </c>
      <c r="V612" s="58">
        <f t="shared" si="129"/>
        <v>26801.004098360656</v>
      </c>
      <c r="W612" s="13"/>
      <c r="X612" s="13"/>
      <c r="Y612" s="13"/>
      <c r="Z612" s="14">
        <f t="shared" si="125"/>
        <v>39.672131147540995</v>
      </c>
    </row>
    <row r="613" spans="1:26" ht="14.5" x14ac:dyDescent="0.35">
      <c r="A613">
        <v>2605</v>
      </c>
      <c r="B613" t="s">
        <v>813</v>
      </c>
      <c r="C613" t="s">
        <v>1385</v>
      </c>
      <c r="D613" t="s">
        <v>286</v>
      </c>
      <c r="E613" t="s">
        <v>276</v>
      </c>
      <c r="F613" t="s">
        <v>1506</v>
      </c>
      <c r="G613" t="s">
        <v>1529</v>
      </c>
      <c r="H613" s="6">
        <v>44879</v>
      </c>
      <c r="I613" s="2">
        <v>45657</v>
      </c>
      <c r="J613">
        <v>455.8</v>
      </c>
      <c r="K613" s="45">
        <f t="shared" si="117"/>
        <v>937.50215686274498</v>
      </c>
      <c r="L613" s="3">
        <f t="shared" si="118"/>
        <v>366</v>
      </c>
      <c r="M613" s="3">
        <f t="shared" si="119"/>
        <v>0</v>
      </c>
      <c r="N613" s="3">
        <f t="shared" si="120"/>
        <v>0</v>
      </c>
      <c r="O613" s="3">
        <f t="shared" si="126"/>
        <v>366</v>
      </c>
      <c r="P613" s="51">
        <f t="shared" si="121"/>
        <v>166822.80000000002</v>
      </c>
      <c r="Q613" s="51">
        <f t="shared" si="122"/>
        <v>52159.190990996132</v>
      </c>
      <c r="R613" s="51">
        <f t="shared" si="123"/>
        <v>67198.475029935813</v>
      </c>
      <c r="S613" s="51">
        <f t="shared" si="127"/>
        <v>119357.66602093194</v>
      </c>
      <c r="T613" s="13">
        <f t="shared" si="124"/>
        <v>90</v>
      </c>
      <c r="U613" s="58">
        <f t="shared" si="128"/>
        <v>41022</v>
      </c>
      <c r="V613" s="58">
        <f t="shared" si="129"/>
        <v>41022</v>
      </c>
      <c r="W613" s="13"/>
      <c r="X613" s="13"/>
      <c r="Y613" s="13"/>
      <c r="Z613" s="14">
        <f t="shared" si="125"/>
        <v>40</v>
      </c>
    </row>
    <row r="614" spans="1:26" ht="14.5" x14ac:dyDescent="0.35">
      <c r="A614">
        <v>2606</v>
      </c>
      <c r="B614" t="s">
        <v>814</v>
      </c>
      <c r="C614" t="s">
        <v>1385</v>
      </c>
      <c r="D614" t="s">
        <v>286</v>
      </c>
      <c r="E614" t="s">
        <v>276</v>
      </c>
      <c r="F614" t="s">
        <v>1506</v>
      </c>
      <c r="G614" t="s">
        <v>1529</v>
      </c>
      <c r="H614" s="6">
        <v>44879</v>
      </c>
      <c r="I614" s="2">
        <v>45657</v>
      </c>
      <c r="J614">
        <v>455.8</v>
      </c>
      <c r="K614" s="45">
        <f t="shared" si="117"/>
        <v>880.14647058823516</v>
      </c>
      <c r="L614" s="3">
        <f t="shared" si="118"/>
        <v>366</v>
      </c>
      <c r="M614" s="3">
        <f t="shared" si="119"/>
        <v>0</v>
      </c>
      <c r="N614" s="3">
        <f t="shared" si="120"/>
        <v>0</v>
      </c>
      <c r="O614" s="3">
        <f t="shared" si="126"/>
        <v>366</v>
      </c>
      <c r="P614" s="51">
        <f t="shared" si="121"/>
        <v>166822.80000000002</v>
      </c>
      <c r="Q614" s="51">
        <f t="shared" si="122"/>
        <v>52159.190990996132</v>
      </c>
      <c r="R614" s="51">
        <f t="shared" si="123"/>
        <v>67198.475029935813</v>
      </c>
      <c r="S614" s="51">
        <f t="shared" si="127"/>
        <v>119357.66602093194</v>
      </c>
      <c r="T614" s="13">
        <f t="shared" si="124"/>
        <v>90</v>
      </c>
      <c r="U614" s="58">
        <f t="shared" si="128"/>
        <v>41022</v>
      </c>
      <c r="V614" s="58">
        <f t="shared" si="129"/>
        <v>41022</v>
      </c>
      <c r="W614" s="13"/>
      <c r="X614" s="13"/>
      <c r="Y614" s="13"/>
      <c r="Z614" s="14">
        <f t="shared" si="125"/>
        <v>40</v>
      </c>
    </row>
    <row r="615" spans="1:26" ht="14.5" x14ac:dyDescent="0.35">
      <c r="A615">
        <v>2608</v>
      </c>
      <c r="B615" t="s">
        <v>1449</v>
      </c>
      <c r="C615" t="s">
        <v>1488</v>
      </c>
      <c r="D615" t="s">
        <v>775</v>
      </c>
      <c r="E615" t="s">
        <v>776</v>
      </c>
      <c r="F615" t="s">
        <v>777</v>
      </c>
      <c r="G615" t="s">
        <v>1529</v>
      </c>
      <c r="H615" s="6">
        <v>45474</v>
      </c>
      <c r="I615" s="2">
        <v>45657</v>
      </c>
      <c r="J615">
        <v>286.27</v>
      </c>
      <c r="K615" s="45">
        <f t="shared" si="117"/>
        <v>731.27398692810459</v>
      </c>
      <c r="L615" s="3">
        <f t="shared" si="118"/>
        <v>184</v>
      </c>
      <c r="M615" s="3">
        <f t="shared" si="119"/>
        <v>3</v>
      </c>
      <c r="N615" s="3">
        <f t="shared" si="120"/>
        <v>0</v>
      </c>
      <c r="O615" s="3">
        <f t="shared" si="126"/>
        <v>181</v>
      </c>
      <c r="P615" s="51">
        <f t="shared" si="121"/>
        <v>51814.869999999995</v>
      </c>
      <c r="Q615" s="51">
        <f t="shared" si="122"/>
        <v>25794.572593907924</v>
      </c>
      <c r="R615" s="51">
        <f t="shared" si="123"/>
        <v>20871.728851657983</v>
      </c>
      <c r="S615" s="51">
        <f t="shared" si="127"/>
        <v>46666.301445565907</v>
      </c>
      <c r="T615" s="13">
        <f t="shared" si="124"/>
        <v>44.508196721311478</v>
      </c>
      <c r="U615" s="58">
        <f t="shared" si="128"/>
        <v>12741.361475409836</v>
      </c>
      <c r="V615" s="58">
        <f t="shared" si="129"/>
        <v>12741.361475409836</v>
      </c>
      <c r="W615" s="13"/>
      <c r="X615" s="13"/>
      <c r="Y615" s="13"/>
      <c r="Z615" s="14">
        <f t="shared" si="125"/>
        <v>19.78142076502732</v>
      </c>
    </row>
    <row r="616" spans="1:26" ht="14.5" x14ac:dyDescent="0.35">
      <c r="A616">
        <v>2609</v>
      </c>
      <c r="B616" t="s">
        <v>1450</v>
      </c>
      <c r="C616" t="s">
        <v>1385</v>
      </c>
      <c r="D616" t="s">
        <v>728</v>
      </c>
      <c r="E616" t="s">
        <v>276</v>
      </c>
      <c r="F616" t="s">
        <v>729</v>
      </c>
      <c r="G616" t="s">
        <v>1529</v>
      </c>
      <c r="H616" s="6">
        <v>45552</v>
      </c>
      <c r="I616" s="2">
        <v>45657</v>
      </c>
      <c r="J616">
        <v>546.1</v>
      </c>
      <c r="K616" s="45">
        <f t="shared" si="117"/>
        <v>344.37254901960773</v>
      </c>
      <c r="L616" s="3">
        <f t="shared" si="118"/>
        <v>106</v>
      </c>
      <c r="M616" s="3">
        <f t="shared" si="119"/>
        <v>7</v>
      </c>
      <c r="N616" s="3">
        <f t="shared" si="120"/>
        <v>0</v>
      </c>
      <c r="O616" s="3">
        <f t="shared" si="126"/>
        <v>99</v>
      </c>
      <c r="P616" s="51">
        <f t="shared" si="121"/>
        <v>51632.856</v>
      </c>
      <c r="Q616" s="51">
        <f t="shared" si="122"/>
        <v>14108.633628712068</v>
      </c>
      <c r="R616" s="51">
        <f t="shared" si="123"/>
        <v>20798.411156270431</v>
      </c>
      <c r="S616" s="51">
        <f t="shared" si="127"/>
        <v>34907.0447849825</v>
      </c>
      <c r="T616" s="13">
        <f t="shared" si="124"/>
        <v>24.344262295081968</v>
      </c>
      <c r="U616" s="58">
        <f t="shared" si="128"/>
        <v>13294.401639344263</v>
      </c>
      <c r="V616" s="58">
        <f t="shared" si="129"/>
        <v>13294.401639344263</v>
      </c>
      <c r="W616" s="13"/>
      <c r="X616" s="13"/>
      <c r="Y616" s="13"/>
      <c r="Z616" s="14">
        <f t="shared" si="125"/>
        <v>10.819672131147541</v>
      </c>
    </row>
    <row r="617" spans="1:26" ht="14.5" x14ac:dyDescent="0.35">
      <c r="A617">
        <v>2610</v>
      </c>
      <c r="B617" t="s">
        <v>1451</v>
      </c>
      <c r="C617" t="s">
        <v>1385</v>
      </c>
      <c r="D617" t="s">
        <v>678</v>
      </c>
      <c r="E617" t="s">
        <v>276</v>
      </c>
      <c r="F617" t="s">
        <v>1511</v>
      </c>
      <c r="G617" t="s">
        <v>1529</v>
      </c>
      <c r="H617" s="6">
        <v>45579</v>
      </c>
      <c r="I617" s="2">
        <v>45657</v>
      </c>
      <c r="J617">
        <v>431.08</v>
      </c>
      <c r="K617" s="45">
        <f t="shared" si="117"/>
        <v>167.65901960784322</v>
      </c>
      <c r="L617" s="3">
        <f t="shared" si="118"/>
        <v>79</v>
      </c>
      <c r="M617" s="3">
        <f t="shared" si="119"/>
        <v>7</v>
      </c>
      <c r="N617" s="3">
        <f t="shared" si="120"/>
        <v>0</v>
      </c>
      <c r="O617" s="3">
        <f t="shared" si="126"/>
        <v>72</v>
      </c>
      <c r="P617" s="51">
        <f t="shared" si="121"/>
        <v>31037.759999999998</v>
      </c>
      <c r="Q617" s="51">
        <f t="shared" si="122"/>
        <v>10260.82445724514</v>
      </c>
      <c r="R617" s="51">
        <f t="shared" si="123"/>
        <v>12502.428566989285</v>
      </c>
      <c r="S617" s="51">
        <f t="shared" si="127"/>
        <v>22763.253024234426</v>
      </c>
      <c r="T617" s="13">
        <f t="shared" si="124"/>
        <v>17.704918032786885</v>
      </c>
      <c r="U617" s="58">
        <f t="shared" si="128"/>
        <v>7632.2360655737702</v>
      </c>
      <c r="V617" s="58">
        <f t="shared" si="129"/>
        <v>7632.2360655737702</v>
      </c>
      <c r="W617" s="13"/>
      <c r="X617" s="13"/>
      <c r="Y617" s="13"/>
      <c r="Z617" s="14">
        <f t="shared" si="125"/>
        <v>7.8688524590163951</v>
      </c>
    </row>
    <row r="618" spans="1:26" ht="14.5" x14ac:dyDescent="0.35">
      <c r="A618">
        <v>2611</v>
      </c>
      <c r="B618" t="s">
        <v>1452</v>
      </c>
      <c r="C618" t="s">
        <v>1385</v>
      </c>
      <c r="D618" t="s">
        <v>1334</v>
      </c>
      <c r="E618" t="s">
        <v>276</v>
      </c>
      <c r="F618" t="s">
        <v>500</v>
      </c>
      <c r="G618" t="s">
        <v>1529</v>
      </c>
      <c r="H618" s="6">
        <v>45600</v>
      </c>
      <c r="I618" s="2">
        <v>45657</v>
      </c>
      <c r="J618">
        <v>314.98</v>
      </c>
      <c r="K618" s="45">
        <f t="shared" si="117"/>
        <v>78.270326797385607</v>
      </c>
      <c r="L618" s="3">
        <f t="shared" si="118"/>
        <v>58</v>
      </c>
      <c r="M618" s="3">
        <f t="shared" si="119"/>
        <v>7</v>
      </c>
      <c r="N618" s="3">
        <f t="shared" si="120"/>
        <v>0</v>
      </c>
      <c r="O618" s="3">
        <f t="shared" si="126"/>
        <v>51</v>
      </c>
      <c r="P618" s="51">
        <f t="shared" si="121"/>
        <v>16063.980000000001</v>
      </c>
      <c r="Q618" s="51">
        <f t="shared" si="122"/>
        <v>7268.0839905486409</v>
      </c>
      <c r="R618" s="51">
        <f t="shared" si="123"/>
        <v>6470.7879193454864</v>
      </c>
      <c r="S618" s="51">
        <f t="shared" si="127"/>
        <v>13738.871909894127</v>
      </c>
      <c r="T618" s="13">
        <f t="shared" si="124"/>
        <v>12.540983606557377</v>
      </c>
      <c r="U618" s="58">
        <f t="shared" si="128"/>
        <v>3950.1590163934429</v>
      </c>
      <c r="V618" s="58">
        <f t="shared" si="129"/>
        <v>3950.1590163934429</v>
      </c>
      <c r="W618" s="13"/>
      <c r="X618" s="13"/>
      <c r="Y618" s="13"/>
      <c r="Z618" s="14">
        <f t="shared" si="125"/>
        <v>5.5737704918032787</v>
      </c>
    </row>
    <row r="619" spans="1:26" ht="14.5" x14ac:dyDescent="0.35">
      <c r="A619">
        <v>2693</v>
      </c>
      <c r="B619" t="s">
        <v>815</v>
      </c>
      <c r="C619" t="s">
        <v>1385</v>
      </c>
      <c r="D619" t="s">
        <v>816</v>
      </c>
      <c r="E619" t="s">
        <v>276</v>
      </c>
      <c r="F619" t="s">
        <v>1500</v>
      </c>
      <c r="G619" t="s">
        <v>40</v>
      </c>
      <c r="H619" s="6">
        <v>44907</v>
      </c>
      <c r="I619" s="2">
        <v>45657</v>
      </c>
      <c r="J619">
        <v>300.25</v>
      </c>
      <c r="K619" s="45">
        <f t="shared" si="117"/>
        <v>1002.3250980392156</v>
      </c>
      <c r="L619" s="3">
        <f t="shared" si="118"/>
        <v>366</v>
      </c>
      <c r="M619" s="3">
        <f t="shared" si="119"/>
        <v>11</v>
      </c>
      <c r="N619" s="3">
        <f t="shared" si="120"/>
        <v>0</v>
      </c>
      <c r="O619" s="3">
        <f t="shared" si="126"/>
        <v>355</v>
      </c>
      <c r="P619" s="51">
        <f t="shared" si="121"/>
        <v>106588.75</v>
      </c>
      <c r="Q619" s="51">
        <f t="shared" si="122"/>
        <v>50591.565032250342</v>
      </c>
      <c r="R619" s="51">
        <f t="shared" si="123"/>
        <v>42935.386861670406</v>
      </c>
      <c r="S619" s="51">
        <f t="shared" si="127"/>
        <v>93526.951893920748</v>
      </c>
      <c r="T619" s="13">
        <f t="shared" si="124"/>
        <v>87.295081967213108</v>
      </c>
      <c r="U619" s="58">
        <f t="shared" si="128"/>
        <v>26210.348360655735</v>
      </c>
      <c r="V619" s="58">
        <f t="shared" si="129"/>
        <v>26210.348360655735</v>
      </c>
      <c r="W619" s="13"/>
      <c r="X619" s="13"/>
      <c r="Y619" s="13"/>
      <c r="Z619" s="14">
        <f t="shared" si="125"/>
        <v>38.797814207650276</v>
      </c>
    </row>
    <row r="620" spans="1:26" ht="14.5" x14ac:dyDescent="0.35">
      <c r="A620">
        <v>2694</v>
      </c>
      <c r="B620" t="s">
        <v>817</v>
      </c>
      <c r="C620" t="s">
        <v>1488</v>
      </c>
      <c r="D620" t="s">
        <v>316</v>
      </c>
      <c r="E620" t="s">
        <v>276</v>
      </c>
      <c r="F620" t="s">
        <v>504</v>
      </c>
      <c r="G620" t="s">
        <v>40</v>
      </c>
      <c r="H620" s="6">
        <v>44409</v>
      </c>
      <c r="I620" s="2">
        <v>45657</v>
      </c>
      <c r="J620">
        <v>321</v>
      </c>
      <c r="K620" s="45">
        <f t="shared" si="117"/>
        <v>321</v>
      </c>
      <c r="L620" s="3">
        <f t="shared" si="118"/>
        <v>366</v>
      </c>
      <c r="M620" s="3">
        <f t="shared" si="119"/>
        <v>2</v>
      </c>
      <c r="N620" s="3">
        <f t="shared" si="120"/>
        <v>0</v>
      </c>
      <c r="O620" s="3">
        <f t="shared" si="126"/>
        <v>364</v>
      </c>
      <c r="P620" s="51">
        <f t="shared" si="121"/>
        <v>116844</v>
      </c>
      <c r="Q620" s="51">
        <f t="shared" si="122"/>
        <v>51874.16808940599</v>
      </c>
      <c r="R620" s="51">
        <f t="shared" si="123"/>
        <v>47066.339951120703</v>
      </c>
      <c r="S620" s="51">
        <f t="shared" si="127"/>
        <v>98940.508040526693</v>
      </c>
      <c r="T620" s="13">
        <f t="shared" si="124"/>
        <v>89.508196721311478</v>
      </c>
      <c r="U620" s="58">
        <f t="shared" si="128"/>
        <v>28732.131147540986</v>
      </c>
      <c r="V620" s="58">
        <f t="shared" si="129"/>
        <v>28732.131147540986</v>
      </c>
      <c r="W620" s="13"/>
      <c r="X620" s="13"/>
      <c r="Y620" s="13"/>
      <c r="Z620" s="14">
        <f t="shared" si="125"/>
        <v>39.781420765027335</v>
      </c>
    </row>
    <row r="621" spans="1:26" ht="14.5" x14ac:dyDescent="0.35">
      <c r="A621">
        <v>2697</v>
      </c>
      <c r="B621" t="s">
        <v>818</v>
      </c>
      <c r="C621" t="s">
        <v>1385</v>
      </c>
      <c r="D621" t="s">
        <v>816</v>
      </c>
      <c r="E621" t="s">
        <v>276</v>
      </c>
      <c r="F621" t="s">
        <v>1500</v>
      </c>
      <c r="G621" t="s">
        <v>40</v>
      </c>
      <c r="H621" s="6">
        <v>44951</v>
      </c>
      <c r="I621" s="2">
        <v>45657</v>
      </c>
      <c r="J621">
        <v>300.25</v>
      </c>
      <c r="K621" s="45">
        <f t="shared" si="117"/>
        <v>1127.47</v>
      </c>
      <c r="L621" s="3">
        <f t="shared" si="118"/>
        <v>366</v>
      </c>
      <c r="M621" s="3">
        <f t="shared" si="119"/>
        <v>4</v>
      </c>
      <c r="N621" s="3">
        <f t="shared" si="120"/>
        <v>7</v>
      </c>
      <c r="O621" s="3">
        <f t="shared" si="126"/>
        <v>355</v>
      </c>
      <c r="P621" s="51">
        <f t="shared" si="121"/>
        <v>106588.75</v>
      </c>
      <c r="Q621" s="51">
        <f t="shared" si="122"/>
        <v>50591.565032250342</v>
      </c>
      <c r="R621" s="51">
        <f t="shared" si="123"/>
        <v>42935.386861670406</v>
      </c>
      <c r="S621" s="51">
        <f t="shared" si="127"/>
        <v>93526.951893920748</v>
      </c>
      <c r="T621" s="13">
        <f t="shared" si="124"/>
        <v>87.295081967213108</v>
      </c>
      <c r="U621" s="58">
        <f t="shared" si="128"/>
        <v>26210.348360655735</v>
      </c>
      <c r="V621" s="58">
        <f t="shared" si="129"/>
        <v>26210.348360655735</v>
      </c>
      <c r="W621" s="13"/>
      <c r="X621" s="13"/>
      <c r="Y621" s="13"/>
      <c r="Z621" s="14">
        <f t="shared" si="125"/>
        <v>38.797814207650276</v>
      </c>
    </row>
    <row r="622" spans="1:26" ht="14.5" x14ac:dyDescent="0.35">
      <c r="A622">
        <v>2701</v>
      </c>
      <c r="B622" t="s">
        <v>819</v>
      </c>
      <c r="C622" t="s">
        <v>1385</v>
      </c>
      <c r="D622" t="s">
        <v>292</v>
      </c>
      <c r="E622" t="s">
        <v>276</v>
      </c>
      <c r="F622" t="s">
        <v>310</v>
      </c>
      <c r="G622" t="s">
        <v>40</v>
      </c>
      <c r="H622" s="6">
        <v>43318</v>
      </c>
      <c r="I622" s="2">
        <v>45657</v>
      </c>
      <c r="J622">
        <v>434.62</v>
      </c>
      <c r="K622" s="45">
        <f t="shared" si="117"/>
        <v>952.76836601307173</v>
      </c>
      <c r="L622" s="3">
        <f t="shared" si="118"/>
        <v>366</v>
      </c>
      <c r="M622" s="3">
        <f t="shared" si="119"/>
        <v>0</v>
      </c>
      <c r="N622" s="3">
        <f t="shared" si="120"/>
        <v>0</v>
      </c>
      <c r="O622" s="3">
        <f t="shared" si="126"/>
        <v>366</v>
      </c>
      <c r="P622" s="51">
        <f t="shared" si="121"/>
        <v>159070.92000000001</v>
      </c>
      <c r="Q622" s="51">
        <f t="shared" si="122"/>
        <v>52159.190990996132</v>
      </c>
      <c r="R622" s="51">
        <f t="shared" si="123"/>
        <v>64075.913158206888</v>
      </c>
      <c r="S622" s="51">
        <f t="shared" si="127"/>
        <v>116235.10414920302</v>
      </c>
      <c r="T622" s="13">
        <f t="shared" si="124"/>
        <v>90</v>
      </c>
      <c r="U622" s="58">
        <f t="shared" si="128"/>
        <v>39115.800000000003</v>
      </c>
      <c r="V622" s="58">
        <f t="shared" si="129"/>
        <v>39115.800000000003</v>
      </c>
      <c r="W622" s="13"/>
      <c r="X622" s="13"/>
      <c r="Y622" s="13"/>
      <c r="Z622" s="14">
        <f t="shared" si="125"/>
        <v>40</v>
      </c>
    </row>
    <row r="623" spans="1:26" ht="14.5" x14ac:dyDescent="0.35">
      <c r="A623">
        <v>2702</v>
      </c>
      <c r="B623" t="s">
        <v>820</v>
      </c>
      <c r="C623" t="s">
        <v>1385</v>
      </c>
      <c r="D623" t="s">
        <v>292</v>
      </c>
      <c r="E623" t="s">
        <v>276</v>
      </c>
      <c r="F623" t="s">
        <v>310</v>
      </c>
      <c r="G623" t="s">
        <v>40</v>
      </c>
      <c r="H623" s="6">
        <v>43689</v>
      </c>
      <c r="I623" s="2">
        <v>45657</v>
      </c>
      <c r="J623">
        <v>434.62</v>
      </c>
      <c r="K623" s="45">
        <f t="shared" si="117"/>
        <v>930.63915032679711</v>
      </c>
      <c r="L623" s="3">
        <f t="shared" si="118"/>
        <v>366</v>
      </c>
      <c r="M623" s="3">
        <f t="shared" si="119"/>
        <v>3</v>
      </c>
      <c r="N623" s="3">
        <f t="shared" si="120"/>
        <v>0</v>
      </c>
      <c r="O623" s="3">
        <f t="shared" si="126"/>
        <v>363</v>
      </c>
      <c r="P623" s="51">
        <f t="shared" si="121"/>
        <v>157767.06</v>
      </c>
      <c r="Q623" s="51">
        <f t="shared" si="122"/>
        <v>51731.656638610919</v>
      </c>
      <c r="R623" s="51">
        <f t="shared" si="123"/>
        <v>63550.700755270758</v>
      </c>
      <c r="S623" s="51">
        <f t="shared" si="127"/>
        <v>115282.35739388168</v>
      </c>
      <c r="T623" s="13">
        <f t="shared" si="124"/>
        <v>89.26229508196721</v>
      </c>
      <c r="U623" s="58">
        <f t="shared" si="128"/>
        <v>38795.178688524589</v>
      </c>
      <c r="V623" s="58">
        <f t="shared" si="129"/>
        <v>38795.178688524589</v>
      </c>
      <c r="W623" s="13"/>
      <c r="X623" s="13"/>
      <c r="Y623" s="13"/>
      <c r="Z623" s="14">
        <f t="shared" si="125"/>
        <v>39.672131147540995</v>
      </c>
    </row>
    <row r="624" spans="1:26" ht="14.5" x14ac:dyDescent="0.35">
      <c r="A624">
        <v>2703</v>
      </c>
      <c r="B624" t="s">
        <v>823</v>
      </c>
      <c r="C624" t="s">
        <v>1385</v>
      </c>
      <c r="D624" t="s">
        <v>292</v>
      </c>
      <c r="E624" t="s">
        <v>276</v>
      </c>
      <c r="F624" t="s">
        <v>277</v>
      </c>
      <c r="G624" t="s">
        <v>40</v>
      </c>
      <c r="H624" s="6">
        <v>43318</v>
      </c>
      <c r="I624" s="2">
        <v>45657</v>
      </c>
      <c r="J624">
        <v>434.62</v>
      </c>
      <c r="K624" s="45">
        <f t="shared" si="117"/>
        <v>956.98856209150324</v>
      </c>
      <c r="L624" s="3">
        <f t="shared" si="118"/>
        <v>366</v>
      </c>
      <c r="M624" s="3">
        <f t="shared" si="119"/>
        <v>4</v>
      </c>
      <c r="N624" s="3">
        <f t="shared" si="120"/>
        <v>7</v>
      </c>
      <c r="O624" s="3">
        <f t="shared" si="126"/>
        <v>355</v>
      </c>
      <c r="P624" s="51">
        <f t="shared" si="121"/>
        <v>154290.1</v>
      </c>
      <c r="Q624" s="51">
        <f t="shared" si="122"/>
        <v>50591.565032250342</v>
      </c>
      <c r="R624" s="51">
        <f t="shared" si="123"/>
        <v>62150.134347441104</v>
      </c>
      <c r="S624" s="51">
        <f t="shared" si="127"/>
        <v>112741.69937969145</v>
      </c>
      <c r="T624" s="13">
        <f t="shared" si="124"/>
        <v>87.295081967213108</v>
      </c>
      <c r="U624" s="58">
        <f t="shared" si="128"/>
        <v>37940.188524590158</v>
      </c>
      <c r="V624" s="58">
        <f t="shared" si="129"/>
        <v>37940.188524590158</v>
      </c>
      <c r="W624" s="13"/>
      <c r="X624" s="13"/>
      <c r="Y624" s="13"/>
      <c r="Z624" s="14">
        <f t="shared" si="125"/>
        <v>38.797814207650276</v>
      </c>
    </row>
    <row r="625" spans="1:26" ht="14.5" x14ac:dyDescent="0.35">
      <c r="A625">
        <v>2704</v>
      </c>
      <c r="B625" t="s">
        <v>824</v>
      </c>
      <c r="C625" t="s">
        <v>1385</v>
      </c>
      <c r="D625" t="s">
        <v>282</v>
      </c>
      <c r="E625" t="s">
        <v>276</v>
      </c>
      <c r="F625" t="s">
        <v>310</v>
      </c>
      <c r="G625" t="s">
        <v>40</v>
      </c>
      <c r="H625" s="6">
        <v>43920</v>
      </c>
      <c r="I625" s="2">
        <v>45657</v>
      </c>
      <c r="J625">
        <v>328.2</v>
      </c>
      <c r="K625" s="45">
        <f t="shared" si="117"/>
        <v>704.54444444444437</v>
      </c>
      <c r="L625" s="3">
        <f t="shared" si="118"/>
        <v>366</v>
      </c>
      <c r="M625" s="3">
        <f t="shared" si="119"/>
        <v>2</v>
      </c>
      <c r="N625" s="3">
        <f t="shared" si="120"/>
        <v>0</v>
      </c>
      <c r="O625" s="3">
        <f t="shared" si="126"/>
        <v>364</v>
      </c>
      <c r="P625" s="51">
        <f t="shared" si="121"/>
        <v>119464.8</v>
      </c>
      <c r="Q625" s="51">
        <f t="shared" si="122"/>
        <v>51874.16808940599</v>
      </c>
      <c r="R625" s="51">
        <f t="shared" si="123"/>
        <v>48122.033557500981</v>
      </c>
      <c r="S625" s="51">
        <f t="shared" si="127"/>
        <v>99996.201646906964</v>
      </c>
      <c r="T625" s="13">
        <f t="shared" si="124"/>
        <v>89.508196721311478</v>
      </c>
      <c r="U625" s="58">
        <f t="shared" si="128"/>
        <v>29376.590163934427</v>
      </c>
      <c r="V625" s="58">
        <f t="shared" si="129"/>
        <v>29376.590163934427</v>
      </c>
      <c r="W625" s="13"/>
      <c r="X625" s="13"/>
      <c r="Y625" s="13"/>
      <c r="Z625" s="14">
        <f t="shared" si="125"/>
        <v>39.781420765027335</v>
      </c>
    </row>
    <row r="626" spans="1:26" s="4" customFormat="1" ht="14.5" x14ac:dyDescent="0.35">
      <c r="A626">
        <v>2706</v>
      </c>
      <c r="B626" t="s">
        <v>825</v>
      </c>
      <c r="C626" t="s">
        <v>1385</v>
      </c>
      <c r="D626" t="s">
        <v>318</v>
      </c>
      <c r="E626" t="s">
        <v>276</v>
      </c>
      <c r="F626" t="s">
        <v>1500</v>
      </c>
      <c r="G626" t="s">
        <v>40</v>
      </c>
      <c r="H626" s="6">
        <v>43318</v>
      </c>
      <c r="I626" s="2">
        <v>45657</v>
      </c>
      <c r="J626">
        <v>362.6</v>
      </c>
      <c r="K626" s="45">
        <f t="shared" si="117"/>
        <v>901.14862745098048</v>
      </c>
      <c r="L626" s="3">
        <f t="shared" si="118"/>
        <v>366</v>
      </c>
      <c r="M626" s="3">
        <f t="shared" si="119"/>
        <v>1</v>
      </c>
      <c r="N626" s="3">
        <f t="shared" si="120"/>
        <v>0</v>
      </c>
      <c r="O626" s="3">
        <f t="shared" si="126"/>
        <v>365</v>
      </c>
      <c r="P626" s="51">
        <f t="shared" si="121"/>
        <v>132349</v>
      </c>
      <c r="Q626" s="51">
        <f t="shared" si="122"/>
        <v>52016.679540201061</v>
      </c>
      <c r="R626" s="51">
        <f t="shared" si="123"/>
        <v>53311.963183311716</v>
      </c>
      <c r="S626" s="51">
        <f t="shared" si="127"/>
        <v>105328.64272351278</v>
      </c>
      <c r="T626" s="13">
        <f t="shared" si="124"/>
        <v>89.754098360655732</v>
      </c>
      <c r="U626" s="58">
        <f t="shared" si="128"/>
        <v>32544.836065573771</v>
      </c>
      <c r="V626" s="58">
        <f t="shared" si="129"/>
        <v>32544.836065573771</v>
      </c>
      <c r="W626" s="13"/>
      <c r="X626" s="13"/>
      <c r="Y626" s="13"/>
      <c r="Z626" s="14">
        <f t="shared" si="125"/>
        <v>39.89071038251366</v>
      </c>
    </row>
    <row r="627" spans="1:26" ht="14.5" x14ac:dyDescent="0.35">
      <c r="A627">
        <v>2707</v>
      </c>
      <c r="B627" t="s">
        <v>826</v>
      </c>
      <c r="C627" t="s">
        <v>1385</v>
      </c>
      <c r="D627" t="s">
        <v>309</v>
      </c>
      <c r="E627" t="s">
        <v>276</v>
      </c>
      <c r="F627" t="s">
        <v>310</v>
      </c>
      <c r="G627" t="s">
        <v>40</v>
      </c>
      <c r="H627" s="6">
        <v>43703</v>
      </c>
      <c r="I627" s="2">
        <v>45657</v>
      </c>
      <c r="J627">
        <v>434.62</v>
      </c>
      <c r="K627" s="45">
        <f t="shared" si="117"/>
        <v>800.67692810457504</v>
      </c>
      <c r="L627" s="3">
        <f t="shared" si="118"/>
        <v>366</v>
      </c>
      <c r="M627" s="3">
        <f t="shared" si="119"/>
        <v>8</v>
      </c>
      <c r="N627" s="3">
        <f t="shared" si="120"/>
        <v>28</v>
      </c>
      <c r="O627" s="3">
        <f t="shared" si="126"/>
        <v>330</v>
      </c>
      <c r="P627" s="51">
        <f t="shared" si="121"/>
        <v>143424.6</v>
      </c>
      <c r="Q627" s="51">
        <f t="shared" si="122"/>
        <v>47028.778762373564</v>
      </c>
      <c r="R627" s="51">
        <f t="shared" si="123"/>
        <v>57773.364322973423</v>
      </c>
      <c r="S627" s="51">
        <f t="shared" si="127"/>
        <v>104802.14308534699</v>
      </c>
      <c r="T627" s="13">
        <f t="shared" si="124"/>
        <v>81.147540983606561</v>
      </c>
      <c r="U627" s="58">
        <f t="shared" si="128"/>
        <v>35268.344262295082</v>
      </c>
      <c r="V627" s="58">
        <f t="shared" si="129"/>
        <v>35268.344262295082</v>
      </c>
      <c r="W627" s="13"/>
      <c r="X627" s="13"/>
      <c r="Y627" s="13"/>
      <c r="Z627" s="14">
        <f t="shared" si="125"/>
        <v>36.065573770491795</v>
      </c>
    </row>
    <row r="628" spans="1:26" ht="14.5" x14ac:dyDescent="0.35">
      <c r="A628">
        <v>2708</v>
      </c>
      <c r="B628" t="s">
        <v>828</v>
      </c>
      <c r="C628" t="s">
        <v>1385</v>
      </c>
      <c r="D628" t="s">
        <v>316</v>
      </c>
      <c r="E628" t="s">
        <v>276</v>
      </c>
      <c r="F628" t="s">
        <v>504</v>
      </c>
      <c r="G628" t="s">
        <v>40</v>
      </c>
      <c r="H628" s="6">
        <v>43318</v>
      </c>
      <c r="I628" s="2">
        <v>45657</v>
      </c>
      <c r="J628">
        <v>362.6</v>
      </c>
      <c r="K628" s="45">
        <f t="shared" si="117"/>
        <v>812.1301960784316</v>
      </c>
      <c r="L628" s="3">
        <f t="shared" si="118"/>
        <v>366</v>
      </c>
      <c r="M628" s="3">
        <f t="shared" si="119"/>
        <v>5</v>
      </c>
      <c r="N628" s="3">
        <f t="shared" si="120"/>
        <v>0</v>
      </c>
      <c r="O628" s="3">
        <f t="shared" si="126"/>
        <v>361</v>
      </c>
      <c r="P628" s="51">
        <f t="shared" si="121"/>
        <v>130898.6</v>
      </c>
      <c r="Q628" s="51">
        <f t="shared" si="122"/>
        <v>51446.633737020777</v>
      </c>
      <c r="R628" s="51">
        <f t="shared" si="123"/>
        <v>52727.722490891858</v>
      </c>
      <c r="S628" s="51">
        <f t="shared" si="127"/>
        <v>104174.35622791263</v>
      </c>
      <c r="T628" s="13">
        <f t="shared" si="124"/>
        <v>88.770491803278688</v>
      </c>
      <c r="U628" s="58">
        <f t="shared" si="128"/>
        <v>32188.180327868853</v>
      </c>
      <c r="V628" s="58">
        <f t="shared" si="129"/>
        <v>32188.180327868853</v>
      </c>
      <c r="W628" s="13"/>
      <c r="X628" s="13"/>
      <c r="Y628" s="13"/>
      <c r="Z628" s="14">
        <f t="shared" si="125"/>
        <v>39.453551912568301</v>
      </c>
    </row>
    <row r="629" spans="1:26" ht="14.5" x14ac:dyDescent="0.35">
      <c r="A629">
        <v>2710</v>
      </c>
      <c r="B629" t="s">
        <v>829</v>
      </c>
      <c r="C629" t="s">
        <v>1385</v>
      </c>
      <c r="D629" t="s">
        <v>367</v>
      </c>
      <c r="E629" t="s">
        <v>276</v>
      </c>
      <c r="F629" t="s">
        <v>1500</v>
      </c>
      <c r="G629" t="s">
        <v>40</v>
      </c>
      <c r="H629" s="6">
        <v>44221</v>
      </c>
      <c r="I629" s="2">
        <v>45657</v>
      </c>
      <c r="J629">
        <v>362.6</v>
      </c>
      <c r="K629" s="45">
        <f t="shared" si="117"/>
        <v>763.87745098039227</v>
      </c>
      <c r="L629" s="3">
        <f t="shared" si="118"/>
        <v>366</v>
      </c>
      <c r="M629" s="3">
        <f t="shared" si="119"/>
        <v>7</v>
      </c>
      <c r="N629" s="3">
        <f t="shared" si="120"/>
        <v>0</v>
      </c>
      <c r="O629" s="3">
        <f t="shared" si="126"/>
        <v>359</v>
      </c>
      <c r="P629" s="51">
        <f t="shared" si="121"/>
        <v>130173.40000000001</v>
      </c>
      <c r="Q629" s="51">
        <f t="shared" si="122"/>
        <v>51161.610835430634</v>
      </c>
      <c r="R629" s="51">
        <f t="shared" si="123"/>
        <v>52435.602144681936</v>
      </c>
      <c r="S629" s="51">
        <f t="shared" si="127"/>
        <v>103597.21298011257</v>
      </c>
      <c r="T629" s="13">
        <f t="shared" si="124"/>
        <v>88.278688524590166</v>
      </c>
      <c r="U629" s="58">
        <f t="shared" si="128"/>
        <v>32009.852459016398</v>
      </c>
      <c r="V629" s="58">
        <f t="shared" si="129"/>
        <v>32009.852459016398</v>
      </c>
      <c r="W629" s="13"/>
      <c r="X629" s="13"/>
      <c r="Y629" s="13"/>
      <c r="Z629" s="14">
        <f t="shared" si="125"/>
        <v>39.234972677595636</v>
      </c>
    </row>
    <row r="630" spans="1:26" ht="14.5" x14ac:dyDescent="0.35">
      <c r="A630">
        <v>2712</v>
      </c>
      <c r="B630" t="s">
        <v>830</v>
      </c>
      <c r="C630" t="s">
        <v>1385</v>
      </c>
      <c r="D630" t="s">
        <v>282</v>
      </c>
      <c r="E630" t="s">
        <v>276</v>
      </c>
      <c r="F630" t="s">
        <v>310</v>
      </c>
      <c r="G630" t="s">
        <v>40</v>
      </c>
      <c r="H630" s="6">
        <v>44109</v>
      </c>
      <c r="I630" s="2">
        <v>45657</v>
      </c>
      <c r="J630">
        <v>328.2</v>
      </c>
      <c r="K630" s="45">
        <f t="shared" si="117"/>
        <v>640.26084967320264</v>
      </c>
      <c r="L630" s="3">
        <f t="shared" si="118"/>
        <v>366</v>
      </c>
      <c r="M630" s="3">
        <f t="shared" si="119"/>
        <v>4</v>
      </c>
      <c r="N630" s="3">
        <f t="shared" si="120"/>
        <v>8</v>
      </c>
      <c r="O630" s="3">
        <f t="shared" si="126"/>
        <v>354</v>
      </c>
      <c r="P630" s="51">
        <f t="shared" si="121"/>
        <v>116182.8</v>
      </c>
      <c r="Q630" s="51">
        <f t="shared" si="122"/>
        <v>50449.053581455271</v>
      </c>
      <c r="R630" s="51">
        <f t="shared" si="123"/>
        <v>46799.999668558645</v>
      </c>
      <c r="S630" s="51">
        <f t="shared" si="127"/>
        <v>97249.053250013909</v>
      </c>
      <c r="T630" s="13">
        <f t="shared" si="124"/>
        <v>87.049180327868854</v>
      </c>
      <c r="U630" s="58">
        <f t="shared" si="128"/>
        <v>28569.540983606556</v>
      </c>
      <c r="V630" s="58">
        <f t="shared" si="129"/>
        <v>28569.540983606556</v>
      </c>
      <c r="W630" s="13"/>
      <c r="X630" s="13"/>
      <c r="Y630" s="13"/>
      <c r="Z630" s="14">
        <f t="shared" si="125"/>
        <v>38.688524590163937</v>
      </c>
    </row>
    <row r="631" spans="1:26" ht="14.5" x14ac:dyDescent="0.35">
      <c r="A631">
        <v>2714</v>
      </c>
      <c r="B631" t="s">
        <v>831</v>
      </c>
      <c r="C631" t="s">
        <v>1488</v>
      </c>
      <c r="D631" t="s">
        <v>816</v>
      </c>
      <c r="E631" t="s">
        <v>276</v>
      </c>
      <c r="F631" t="s">
        <v>307</v>
      </c>
      <c r="G631" t="s">
        <v>40</v>
      </c>
      <c r="H631" s="6">
        <v>43354</v>
      </c>
      <c r="I631" s="2">
        <v>45657</v>
      </c>
      <c r="J631">
        <v>282.73</v>
      </c>
      <c r="K631" s="45">
        <f t="shared" si="117"/>
        <v>282.73</v>
      </c>
      <c r="L631" s="3">
        <f t="shared" si="118"/>
        <v>366</v>
      </c>
      <c r="M631" s="3">
        <f t="shared" si="119"/>
        <v>5</v>
      </c>
      <c r="N631" s="3">
        <f t="shared" si="120"/>
        <v>0</v>
      </c>
      <c r="O631" s="3">
        <f t="shared" si="126"/>
        <v>361</v>
      </c>
      <c r="P631" s="51">
        <f t="shared" si="121"/>
        <v>102065.53000000001</v>
      </c>
      <c r="Q631" s="51">
        <f t="shared" si="122"/>
        <v>51446.633737020777</v>
      </c>
      <c r="R631" s="51">
        <f t="shared" si="123"/>
        <v>41113.372807087304</v>
      </c>
      <c r="S631" s="51">
        <f t="shared" si="127"/>
        <v>92560.006544108081</v>
      </c>
      <c r="T631" s="13">
        <f t="shared" si="124"/>
        <v>88.770491803278688</v>
      </c>
      <c r="U631" s="58">
        <f t="shared" si="128"/>
        <v>25098.081147540986</v>
      </c>
      <c r="V631" s="58">
        <f t="shared" si="129"/>
        <v>25098.081147540986</v>
      </c>
      <c r="W631" s="13"/>
      <c r="X631" s="13"/>
      <c r="Y631" s="13"/>
      <c r="Z631" s="14">
        <f t="shared" si="125"/>
        <v>39.453551912568301</v>
      </c>
    </row>
    <row r="632" spans="1:26" ht="14.5" x14ac:dyDescent="0.35">
      <c r="A632">
        <v>2716</v>
      </c>
      <c r="B632" t="s">
        <v>832</v>
      </c>
      <c r="C632" t="s">
        <v>1385</v>
      </c>
      <c r="D632" t="s">
        <v>292</v>
      </c>
      <c r="E632" t="s">
        <v>276</v>
      </c>
      <c r="F632" t="s">
        <v>504</v>
      </c>
      <c r="G632" t="s">
        <v>40</v>
      </c>
      <c r="H632" s="6">
        <v>44830</v>
      </c>
      <c r="I632" s="2">
        <v>45657</v>
      </c>
      <c r="J632">
        <v>434.62</v>
      </c>
      <c r="K632" s="45">
        <f t="shared" si="117"/>
        <v>1371.4371241830067</v>
      </c>
      <c r="L632" s="3">
        <f t="shared" si="118"/>
        <v>366</v>
      </c>
      <c r="M632" s="3">
        <f t="shared" si="119"/>
        <v>4</v>
      </c>
      <c r="N632" s="3">
        <f t="shared" si="120"/>
        <v>0</v>
      </c>
      <c r="O632" s="3">
        <f t="shared" si="126"/>
        <v>362</v>
      </c>
      <c r="P632" s="51">
        <f t="shared" si="121"/>
        <v>157332.44</v>
      </c>
      <c r="Q632" s="51">
        <f t="shared" si="122"/>
        <v>51589.145187815848</v>
      </c>
      <c r="R632" s="51">
        <f t="shared" si="123"/>
        <v>63375.629954292053</v>
      </c>
      <c r="S632" s="51">
        <f t="shared" si="127"/>
        <v>114964.7751421079</v>
      </c>
      <c r="T632" s="13">
        <f t="shared" si="124"/>
        <v>89.016393442622956</v>
      </c>
      <c r="U632" s="58">
        <f t="shared" si="128"/>
        <v>38688.304918032787</v>
      </c>
      <c r="V632" s="58">
        <f t="shared" si="129"/>
        <v>38688.304918032787</v>
      </c>
      <c r="W632" s="13"/>
      <c r="X632" s="13"/>
      <c r="Y632" s="13"/>
      <c r="Z632" s="14">
        <f t="shared" si="125"/>
        <v>39.562841530054641</v>
      </c>
    </row>
    <row r="633" spans="1:26" ht="14.5" x14ac:dyDescent="0.35">
      <c r="A633">
        <v>2717</v>
      </c>
      <c r="B633" t="s">
        <v>834</v>
      </c>
      <c r="C633" t="s">
        <v>1385</v>
      </c>
      <c r="D633" t="s">
        <v>816</v>
      </c>
      <c r="E633" t="s">
        <v>276</v>
      </c>
      <c r="F633" t="s">
        <v>1500</v>
      </c>
      <c r="G633" t="s">
        <v>40</v>
      </c>
      <c r="H633" s="6">
        <v>44058</v>
      </c>
      <c r="I633" s="2">
        <v>45657</v>
      </c>
      <c r="J633">
        <v>300.25</v>
      </c>
      <c r="K633" s="45">
        <f t="shared" si="117"/>
        <v>1125.0445098039215</v>
      </c>
      <c r="L633" s="3">
        <f t="shared" si="118"/>
        <v>366</v>
      </c>
      <c r="M633" s="3">
        <f t="shared" si="119"/>
        <v>0</v>
      </c>
      <c r="N633" s="3">
        <f t="shared" si="120"/>
        <v>0</v>
      </c>
      <c r="O633" s="3">
        <f t="shared" si="126"/>
        <v>366</v>
      </c>
      <c r="P633" s="51">
        <f t="shared" si="121"/>
        <v>109891.5</v>
      </c>
      <c r="Q633" s="51">
        <f t="shared" si="122"/>
        <v>52159.190990996132</v>
      </c>
      <c r="R633" s="51">
        <f t="shared" si="123"/>
        <v>44265.779130623574</v>
      </c>
      <c r="S633" s="51">
        <f t="shared" si="127"/>
        <v>96424.970121619699</v>
      </c>
      <c r="T633" s="13">
        <f t="shared" si="124"/>
        <v>90</v>
      </c>
      <c r="U633" s="58">
        <f t="shared" si="128"/>
        <v>27022.5</v>
      </c>
      <c r="V633" s="58">
        <f t="shared" si="129"/>
        <v>27022.5</v>
      </c>
      <c r="W633" s="13"/>
      <c r="X633" s="13"/>
      <c r="Y633" s="13"/>
      <c r="Z633" s="14">
        <f t="shared" si="125"/>
        <v>40</v>
      </c>
    </row>
    <row r="634" spans="1:26" ht="14.5" x14ac:dyDescent="0.35">
      <c r="A634">
        <v>2718</v>
      </c>
      <c r="B634" t="s">
        <v>836</v>
      </c>
      <c r="C634" t="s">
        <v>1385</v>
      </c>
      <c r="D634" t="s">
        <v>837</v>
      </c>
      <c r="E634" t="s">
        <v>276</v>
      </c>
      <c r="F634" t="s">
        <v>1500</v>
      </c>
      <c r="G634" t="s">
        <v>1529</v>
      </c>
      <c r="H634" s="6">
        <v>43832</v>
      </c>
      <c r="I634" s="2">
        <v>45657</v>
      </c>
      <c r="J634">
        <v>286.27</v>
      </c>
      <c r="K634" s="45">
        <f t="shared" si="117"/>
        <v>532.16</v>
      </c>
      <c r="L634" s="3">
        <f t="shared" si="118"/>
        <v>366</v>
      </c>
      <c r="M634" s="3">
        <f t="shared" si="119"/>
        <v>0</v>
      </c>
      <c r="N634" s="3">
        <f t="shared" si="120"/>
        <v>0</v>
      </c>
      <c r="O634" s="3">
        <f t="shared" si="126"/>
        <v>366</v>
      </c>
      <c r="P634" s="51">
        <f t="shared" si="121"/>
        <v>104774.81999999999</v>
      </c>
      <c r="Q634" s="51">
        <f t="shared" si="122"/>
        <v>52159.190990996132</v>
      </c>
      <c r="R634" s="51">
        <f t="shared" si="123"/>
        <v>42204.711379595698</v>
      </c>
      <c r="S634" s="51">
        <f t="shared" si="127"/>
        <v>94363.902370591823</v>
      </c>
      <c r="T634" s="13">
        <f t="shared" si="124"/>
        <v>90</v>
      </c>
      <c r="U634" s="58">
        <f t="shared" si="128"/>
        <v>25764.3</v>
      </c>
      <c r="V634" s="58">
        <f t="shared" si="129"/>
        <v>25764.3</v>
      </c>
      <c r="W634" s="13"/>
      <c r="X634" s="13"/>
      <c r="Y634" s="13"/>
      <c r="Z634" s="14">
        <f t="shared" si="125"/>
        <v>40</v>
      </c>
    </row>
    <row r="635" spans="1:26" ht="14.5" x14ac:dyDescent="0.35">
      <c r="A635">
        <v>2719</v>
      </c>
      <c r="B635" t="s">
        <v>838</v>
      </c>
      <c r="C635" t="s">
        <v>1385</v>
      </c>
      <c r="D635" t="s">
        <v>816</v>
      </c>
      <c r="E635" t="s">
        <v>276</v>
      </c>
      <c r="F635" t="s">
        <v>1500</v>
      </c>
      <c r="G635" t="s">
        <v>40</v>
      </c>
      <c r="H635" s="6">
        <v>43832</v>
      </c>
      <c r="I635" s="2">
        <v>45657</v>
      </c>
      <c r="J635">
        <v>300.25</v>
      </c>
      <c r="K635" s="45">
        <f t="shared" si="117"/>
        <v>1093.0392156862745</v>
      </c>
      <c r="L635" s="3">
        <f t="shared" si="118"/>
        <v>366</v>
      </c>
      <c r="M635" s="3">
        <f t="shared" si="119"/>
        <v>1</v>
      </c>
      <c r="N635" s="3">
        <f t="shared" si="120"/>
        <v>5</v>
      </c>
      <c r="O635" s="3">
        <f t="shared" si="126"/>
        <v>360</v>
      </c>
      <c r="P635" s="51">
        <f t="shared" si="121"/>
        <v>108090</v>
      </c>
      <c r="Q635" s="51">
        <f t="shared" si="122"/>
        <v>51304.122286225705</v>
      </c>
      <c r="R635" s="51">
        <f t="shared" si="123"/>
        <v>43540.110620285479</v>
      </c>
      <c r="S635" s="51">
        <f t="shared" si="127"/>
        <v>94844.232906511184</v>
      </c>
      <c r="T635" s="13">
        <f t="shared" si="124"/>
        <v>88.52459016393442</v>
      </c>
      <c r="U635" s="58">
        <f t="shared" si="128"/>
        <v>26579.508196721308</v>
      </c>
      <c r="V635" s="58">
        <f t="shared" si="129"/>
        <v>26579.508196721308</v>
      </c>
      <c r="W635" s="13"/>
      <c r="X635" s="13"/>
      <c r="Y635" s="13"/>
      <c r="Z635" s="14">
        <f t="shared" si="125"/>
        <v>39.344262295081975</v>
      </c>
    </row>
    <row r="636" spans="1:26" ht="14.5" x14ac:dyDescent="0.35">
      <c r="A636">
        <v>2720</v>
      </c>
      <c r="B636" t="s">
        <v>839</v>
      </c>
      <c r="C636" t="s">
        <v>1385</v>
      </c>
      <c r="D636" t="s">
        <v>816</v>
      </c>
      <c r="E636" t="s">
        <v>276</v>
      </c>
      <c r="F636" t="s">
        <v>1500</v>
      </c>
      <c r="G636" t="s">
        <v>40</v>
      </c>
      <c r="H636" s="6">
        <v>43832</v>
      </c>
      <c r="I636" s="2">
        <v>45657</v>
      </c>
      <c r="J636">
        <v>300.25</v>
      </c>
      <c r="K636" s="45">
        <f t="shared" si="117"/>
        <v>1077.7012418300653</v>
      </c>
      <c r="L636" s="3">
        <f t="shared" si="118"/>
        <v>366</v>
      </c>
      <c r="M636" s="3">
        <f t="shared" si="119"/>
        <v>2</v>
      </c>
      <c r="N636" s="3">
        <f t="shared" si="120"/>
        <v>0</v>
      </c>
      <c r="O636" s="3">
        <f t="shared" si="126"/>
        <v>364</v>
      </c>
      <c r="P636" s="51">
        <f t="shared" si="121"/>
        <v>109291</v>
      </c>
      <c r="Q636" s="51">
        <f t="shared" si="122"/>
        <v>51874.16808940599</v>
      </c>
      <c r="R636" s="51">
        <f t="shared" si="123"/>
        <v>44023.889627177545</v>
      </c>
      <c r="S636" s="51">
        <f t="shared" si="127"/>
        <v>95898.057716583542</v>
      </c>
      <c r="T636" s="13">
        <f t="shared" si="124"/>
        <v>89.508196721311478</v>
      </c>
      <c r="U636" s="58">
        <f t="shared" si="128"/>
        <v>26874.836065573771</v>
      </c>
      <c r="V636" s="58">
        <f t="shared" si="129"/>
        <v>26874.836065573771</v>
      </c>
      <c r="W636" s="13"/>
      <c r="X636" s="13"/>
      <c r="Y636" s="13"/>
      <c r="Z636" s="14">
        <f t="shared" si="125"/>
        <v>39.781420765027335</v>
      </c>
    </row>
    <row r="637" spans="1:26" ht="14.5" x14ac:dyDescent="0.35">
      <c r="A637">
        <v>2721</v>
      </c>
      <c r="B637" t="s">
        <v>840</v>
      </c>
      <c r="C637" t="s">
        <v>1385</v>
      </c>
      <c r="D637" t="s">
        <v>816</v>
      </c>
      <c r="E637" t="s">
        <v>276</v>
      </c>
      <c r="F637" t="s">
        <v>1500</v>
      </c>
      <c r="G637" t="s">
        <v>40</v>
      </c>
      <c r="H637" s="6">
        <v>44058</v>
      </c>
      <c r="I637" s="2">
        <v>45657</v>
      </c>
      <c r="J637">
        <v>300.25</v>
      </c>
      <c r="K637" s="45">
        <f t="shared" si="117"/>
        <v>1089.1977124183004</v>
      </c>
      <c r="L637" s="3">
        <f t="shared" si="118"/>
        <v>366</v>
      </c>
      <c r="M637" s="3">
        <f t="shared" si="119"/>
        <v>3</v>
      </c>
      <c r="N637" s="3">
        <f t="shared" si="120"/>
        <v>8</v>
      </c>
      <c r="O637" s="3">
        <f t="shared" si="126"/>
        <v>355</v>
      </c>
      <c r="P637" s="51">
        <f t="shared" si="121"/>
        <v>106588.75</v>
      </c>
      <c r="Q637" s="51">
        <f t="shared" si="122"/>
        <v>50591.565032250342</v>
      </c>
      <c r="R637" s="51">
        <f t="shared" si="123"/>
        <v>42935.386861670406</v>
      </c>
      <c r="S637" s="51">
        <f t="shared" si="127"/>
        <v>93526.951893920748</v>
      </c>
      <c r="T637" s="13">
        <f t="shared" si="124"/>
        <v>87.295081967213108</v>
      </c>
      <c r="U637" s="58">
        <f t="shared" si="128"/>
        <v>26210.348360655735</v>
      </c>
      <c r="V637" s="58">
        <f t="shared" si="129"/>
        <v>26210.348360655735</v>
      </c>
      <c r="W637" s="13"/>
      <c r="X637" s="13"/>
      <c r="Y637" s="13"/>
      <c r="Z637" s="14">
        <f t="shared" si="125"/>
        <v>38.797814207650276</v>
      </c>
    </row>
    <row r="638" spans="1:26" ht="14.5" x14ac:dyDescent="0.35">
      <c r="A638">
        <v>2722</v>
      </c>
      <c r="B638" t="s">
        <v>841</v>
      </c>
      <c r="C638" t="s">
        <v>1385</v>
      </c>
      <c r="D638" t="s">
        <v>816</v>
      </c>
      <c r="E638" t="s">
        <v>276</v>
      </c>
      <c r="F638" t="s">
        <v>1500</v>
      </c>
      <c r="G638" t="s">
        <v>40</v>
      </c>
      <c r="H638" s="6">
        <v>44105</v>
      </c>
      <c r="I638" s="2">
        <v>45657</v>
      </c>
      <c r="J638">
        <v>300.25</v>
      </c>
      <c r="K638" s="45">
        <f t="shared" si="117"/>
        <v>1115.1175816993464</v>
      </c>
      <c r="L638" s="3">
        <f t="shared" si="118"/>
        <v>366</v>
      </c>
      <c r="M638" s="3">
        <f t="shared" si="119"/>
        <v>0</v>
      </c>
      <c r="N638" s="3">
        <f t="shared" si="120"/>
        <v>0</v>
      </c>
      <c r="O638" s="3">
        <f t="shared" si="126"/>
        <v>366</v>
      </c>
      <c r="P638" s="51">
        <f t="shared" si="121"/>
        <v>109891.5</v>
      </c>
      <c r="Q638" s="51">
        <f t="shared" si="122"/>
        <v>52159.190990996132</v>
      </c>
      <c r="R638" s="51">
        <f t="shared" si="123"/>
        <v>44265.779130623574</v>
      </c>
      <c r="S638" s="51">
        <f t="shared" si="127"/>
        <v>96424.970121619699</v>
      </c>
      <c r="T638" s="13">
        <f t="shared" si="124"/>
        <v>90</v>
      </c>
      <c r="U638" s="58">
        <f t="shared" si="128"/>
        <v>27022.5</v>
      </c>
      <c r="V638" s="58">
        <f t="shared" si="129"/>
        <v>27022.5</v>
      </c>
      <c r="W638" s="13"/>
      <c r="X638" s="13"/>
      <c r="Y638" s="13"/>
      <c r="Z638" s="14">
        <f t="shared" si="125"/>
        <v>40</v>
      </c>
    </row>
    <row r="639" spans="1:26" ht="14.5" x14ac:dyDescent="0.35">
      <c r="A639">
        <v>2723</v>
      </c>
      <c r="B639" t="s">
        <v>842</v>
      </c>
      <c r="C639" t="s">
        <v>1385</v>
      </c>
      <c r="D639" t="s">
        <v>837</v>
      </c>
      <c r="E639" t="s">
        <v>276</v>
      </c>
      <c r="F639" t="s">
        <v>1500</v>
      </c>
      <c r="G639" t="s">
        <v>1529</v>
      </c>
      <c r="H639" s="6">
        <v>43832</v>
      </c>
      <c r="I639" s="2">
        <v>45657</v>
      </c>
      <c r="J639">
        <v>286.27</v>
      </c>
      <c r="K639" s="45">
        <f t="shared" si="117"/>
        <v>1102.2681699346406</v>
      </c>
      <c r="L639" s="3">
        <f t="shared" si="118"/>
        <v>366</v>
      </c>
      <c r="M639" s="3">
        <f t="shared" si="119"/>
        <v>2</v>
      </c>
      <c r="N639" s="3">
        <f t="shared" si="120"/>
        <v>0</v>
      </c>
      <c r="O639" s="3">
        <f t="shared" si="126"/>
        <v>364</v>
      </c>
      <c r="P639" s="51">
        <f t="shared" si="121"/>
        <v>104202.28</v>
      </c>
      <c r="Q639" s="51">
        <f t="shared" si="122"/>
        <v>51874.16808940599</v>
      </c>
      <c r="R639" s="51">
        <f t="shared" si="123"/>
        <v>41974.084541455835</v>
      </c>
      <c r="S639" s="51">
        <f t="shared" si="127"/>
        <v>93848.252630861825</v>
      </c>
      <c r="T639" s="13">
        <f t="shared" si="124"/>
        <v>89.508196721311478</v>
      </c>
      <c r="U639" s="58">
        <f t="shared" si="128"/>
        <v>25623.511475409836</v>
      </c>
      <c r="V639" s="58">
        <f t="shared" si="129"/>
        <v>25623.511475409836</v>
      </c>
      <c r="W639" s="13"/>
      <c r="X639" s="13"/>
      <c r="Y639" s="13"/>
      <c r="Z639" s="14">
        <f t="shared" si="125"/>
        <v>39.781420765027335</v>
      </c>
    </row>
    <row r="640" spans="1:26" ht="14.5" x14ac:dyDescent="0.35">
      <c r="A640">
        <v>2724</v>
      </c>
      <c r="B640" t="s">
        <v>843</v>
      </c>
      <c r="C640" t="s">
        <v>1385</v>
      </c>
      <c r="D640" t="s">
        <v>816</v>
      </c>
      <c r="E640" t="s">
        <v>276</v>
      </c>
      <c r="F640" t="s">
        <v>1500</v>
      </c>
      <c r="G640" t="s">
        <v>40</v>
      </c>
      <c r="H640" s="6">
        <v>44105</v>
      </c>
      <c r="I640" s="2">
        <v>45657</v>
      </c>
      <c r="J640">
        <v>300.25</v>
      </c>
      <c r="K640" s="45">
        <f t="shared" si="117"/>
        <v>1044.3861437908497</v>
      </c>
      <c r="L640" s="3">
        <f t="shared" si="118"/>
        <v>366</v>
      </c>
      <c r="M640" s="3">
        <f t="shared" si="119"/>
        <v>2</v>
      </c>
      <c r="N640" s="3">
        <f t="shared" si="120"/>
        <v>5</v>
      </c>
      <c r="O640" s="3">
        <f t="shared" si="126"/>
        <v>359</v>
      </c>
      <c r="P640" s="51">
        <f t="shared" si="121"/>
        <v>107789.75</v>
      </c>
      <c r="Q640" s="51">
        <f t="shared" si="122"/>
        <v>51161.610835430634</v>
      </c>
      <c r="R640" s="51">
        <f t="shared" si="123"/>
        <v>43419.165868562464</v>
      </c>
      <c r="S640" s="51">
        <f t="shared" si="127"/>
        <v>94580.776703993091</v>
      </c>
      <c r="T640" s="13">
        <f t="shared" si="124"/>
        <v>88.278688524590166</v>
      </c>
      <c r="U640" s="58">
        <f t="shared" si="128"/>
        <v>26505.676229508197</v>
      </c>
      <c r="V640" s="58">
        <f t="shared" si="129"/>
        <v>26505.676229508197</v>
      </c>
      <c r="W640" s="13"/>
      <c r="X640" s="13"/>
      <c r="Y640" s="13"/>
      <c r="Z640" s="14">
        <f t="shared" si="125"/>
        <v>39.234972677595636</v>
      </c>
    </row>
    <row r="641" spans="1:26" ht="14.5" x14ac:dyDescent="0.35">
      <c r="A641">
        <v>2727</v>
      </c>
      <c r="B641" t="s">
        <v>844</v>
      </c>
      <c r="C641" t="s">
        <v>1385</v>
      </c>
      <c r="D641" t="s">
        <v>512</v>
      </c>
      <c r="E641" t="s">
        <v>276</v>
      </c>
      <c r="F641" t="s">
        <v>504</v>
      </c>
      <c r="G641" t="s">
        <v>40</v>
      </c>
      <c r="H641" s="6">
        <v>43832</v>
      </c>
      <c r="I641" s="2">
        <v>45657</v>
      </c>
      <c r="J641">
        <v>434.62</v>
      </c>
      <c r="K641" s="45">
        <f t="shared" si="117"/>
        <v>843.1817647058823</v>
      </c>
      <c r="L641" s="3">
        <f t="shared" si="118"/>
        <v>366</v>
      </c>
      <c r="M641" s="3">
        <f t="shared" si="119"/>
        <v>5</v>
      </c>
      <c r="N641" s="3">
        <f t="shared" si="120"/>
        <v>0</v>
      </c>
      <c r="O641" s="3">
        <f t="shared" si="126"/>
        <v>361</v>
      </c>
      <c r="P641" s="51">
        <f t="shared" si="121"/>
        <v>156897.82</v>
      </c>
      <c r="Q641" s="51">
        <f t="shared" si="122"/>
        <v>51446.633737020777</v>
      </c>
      <c r="R641" s="51">
        <f t="shared" si="123"/>
        <v>63200.559153313348</v>
      </c>
      <c r="S641" s="51">
        <f t="shared" si="127"/>
        <v>114647.19289033412</v>
      </c>
      <c r="T641" s="13">
        <f t="shared" si="124"/>
        <v>88.770491803278688</v>
      </c>
      <c r="U641" s="58">
        <f t="shared" si="128"/>
        <v>38581.431147540985</v>
      </c>
      <c r="V641" s="58">
        <f t="shared" si="129"/>
        <v>38581.431147540985</v>
      </c>
      <c r="W641" s="13"/>
      <c r="X641" s="13"/>
      <c r="Y641" s="13"/>
      <c r="Z641" s="14">
        <f t="shared" si="125"/>
        <v>39.453551912568301</v>
      </c>
    </row>
    <row r="642" spans="1:26" ht="14.5" x14ac:dyDescent="0.35">
      <c r="A642">
        <v>2728</v>
      </c>
      <c r="B642" t="s">
        <v>845</v>
      </c>
      <c r="C642" t="s">
        <v>1385</v>
      </c>
      <c r="D642" t="s">
        <v>846</v>
      </c>
      <c r="E642" t="s">
        <v>276</v>
      </c>
      <c r="F642" t="s">
        <v>1511</v>
      </c>
      <c r="G642" t="s">
        <v>40</v>
      </c>
      <c r="H642" s="6">
        <v>43832</v>
      </c>
      <c r="I642" s="2">
        <v>45657</v>
      </c>
      <c r="J642">
        <v>300.25</v>
      </c>
      <c r="K642" s="45">
        <f t="shared" si="117"/>
        <v>571.01359477124186</v>
      </c>
      <c r="L642" s="3">
        <f t="shared" si="118"/>
        <v>366</v>
      </c>
      <c r="M642" s="3">
        <f t="shared" si="119"/>
        <v>1</v>
      </c>
      <c r="N642" s="3">
        <f t="shared" si="120"/>
        <v>0</v>
      </c>
      <c r="O642" s="3">
        <f t="shared" si="126"/>
        <v>365</v>
      </c>
      <c r="P642" s="51">
        <f t="shared" si="121"/>
        <v>109591.25</v>
      </c>
      <c r="Q642" s="51">
        <f t="shared" si="122"/>
        <v>52016.679540201061</v>
      </c>
      <c r="R642" s="51">
        <f t="shared" si="123"/>
        <v>44144.834378900559</v>
      </c>
      <c r="S642" s="51">
        <f t="shared" si="127"/>
        <v>96161.513919101621</v>
      </c>
      <c r="T642" s="13">
        <f t="shared" si="124"/>
        <v>89.754098360655732</v>
      </c>
      <c r="U642" s="58">
        <f t="shared" si="128"/>
        <v>26948.668032786885</v>
      </c>
      <c r="V642" s="58">
        <f t="shared" si="129"/>
        <v>26948.668032786885</v>
      </c>
      <c r="W642" s="13"/>
      <c r="X642" s="13"/>
      <c r="Y642" s="13"/>
      <c r="Z642" s="14">
        <f t="shared" si="125"/>
        <v>39.89071038251366</v>
      </c>
    </row>
    <row r="643" spans="1:26" ht="14.5" x14ac:dyDescent="0.35">
      <c r="A643">
        <v>2729</v>
      </c>
      <c r="B643" t="s">
        <v>847</v>
      </c>
      <c r="C643" t="s">
        <v>1385</v>
      </c>
      <c r="D643" t="s">
        <v>846</v>
      </c>
      <c r="E643" t="s">
        <v>276</v>
      </c>
      <c r="F643" t="s">
        <v>1511</v>
      </c>
      <c r="G643" t="s">
        <v>40</v>
      </c>
      <c r="H643" s="6">
        <v>43832</v>
      </c>
      <c r="I643" s="2">
        <v>45657</v>
      </c>
      <c r="J643">
        <v>300.25</v>
      </c>
      <c r="K643" s="45">
        <f t="shared" si="117"/>
        <v>671.04274509803929</v>
      </c>
      <c r="L643" s="3">
        <f t="shared" si="118"/>
        <v>366</v>
      </c>
      <c r="M643" s="3">
        <f t="shared" si="119"/>
        <v>0</v>
      </c>
      <c r="N643" s="3">
        <f t="shared" si="120"/>
        <v>0</v>
      </c>
      <c r="O643" s="3">
        <f t="shared" si="126"/>
        <v>366</v>
      </c>
      <c r="P643" s="51">
        <f t="shared" si="121"/>
        <v>109891.5</v>
      </c>
      <c r="Q643" s="51">
        <f t="shared" si="122"/>
        <v>52159.190990996132</v>
      </c>
      <c r="R643" s="51">
        <f t="shared" si="123"/>
        <v>44265.779130623574</v>
      </c>
      <c r="S643" s="51">
        <f t="shared" si="127"/>
        <v>96424.970121619699</v>
      </c>
      <c r="T643" s="13">
        <f t="shared" si="124"/>
        <v>90</v>
      </c>
      <c r="U643" s="58">
        <f t="shared" si="128"/>
        <v>27022.5</v>
      </c>
      <c r="V643" s="58">
        <f t="shared" si="129"/>
        <v>27022.5</v>
      </c>
      <c r="W643" s="13"/>
      <c r="X643" s="13"/>
      <c r="Y643" s="13"/>
      <c r="Z643" s="14">
        <f t="shared" si="125"/>
        <v>40</v>
      </c>
    </row>
    <row r="644" spans="1:26" ht="14.5" x14ac:dyDescent="0.35">
      <c r="A644">
        <v>2730</v>
      </c>
      <c r="B644" t="s">
        <v>848</v>
      </c>
      <c r="C644" t="s">
        <v>1385</v>
      </c>
      <c r="D644" t="s">
        <v>846</v>
      </c>
      <c r="E644" t="s">
        <v>276</v>
      </c>
      <c r="F644" t="s">
        <v>1511</v>
      </c>
      <c r="G644" t="s">
        <v>40</v>
      </c>
      <c r="H644" s="6">
        <v>43832</v>
      </c>
      <c r="I644" s="2">
        <v>45657</v>
      </c>
      <c r="J644">
        <v>300.25</v>
      </c>
      <c r="K644" s="45">
        <f t="shared" si="117"/>
        <v>572.17058823529419</v>
      </c>
      <c r="L644" s="3">
        <f t="shared" si="118"/>
        <v>366</v>
      </c>
      <c r="M644" s="3">
        <f t="shared" si="119"/>
        <v>2</v>
      </c>
      <c r="N644" s="3">
        <f t="shared" si="120"/>
        <v>0</v>
      </c>
      <c r="O644" s="3">
        <f t="shared" si="126"/>
        <v>364</v>
      </c>
      <c r="P644" s="51">
        <f t="shared" si="121"/>
        <v>109291</v>
      </c>
      <c r="Q644" s="51">
        <f t="shared" si="122"/>
        <v>51874.16808940599</v>
      </c>
      <c r="R644" s="51">
        <f t="shared" si="123"/>
        <v>44023.889627177545</v>
      </c>
      <c r="S644" s="51">
        <f t="shared" si="127"/>
        <v>95898.057716583542</v>
      </c>
      <c r="T644" s="13">
        <f t="shared" si="124"/>
        <v>89.508196721311478</v>
      </c>
      <c r="U644" s="58">
        <f t="shared" si="128"/>
        <v>26874.836065573771</v>
      </c>
      <c r="V644" s="58">
        <f t="shared" si="129"/>
        <v>26874.836065573771</v>
      </c>
      <c r="W644" s="13"/>
      <c r="X644" s="13"/>
      <c r="Y644" s="13"/>
      <c r="Z644" s="14">
        <f t="shared" si="125"/>
        <v>39.781420765027335</v>
      </c>
    </row>
    <row r="645" spans="1:26" ht="14.5" x14ac:dyDescent="0.35">
      <c r="A645">
        <v>2731</v>
      </c>
      <c r="B645" t="s">
        <v>849</v>
      </c>
      <c r="C645" t="s">
        <v>1385</v>
      </c>
      <c r="D645" t="s">
        <v>673</v>
      </c>
      <c r="E645" t="s">
        <v>276</v>
      </c>
      <c r="F645" t="s">
        <v>1511</v>
      </c>
      <c r="G645" t="s">
        <v>1529</v>
      </c>
      <c r="H645" s="6">
        <v>43832</v>
      </c>
      <c r="I645" s="2">
        <v>45657</v>
      </c>
      <c r="J645">
        <v>345.08</v>
      </c>
      <c r="K645" s="45">
        <f t="shared" ref="K645:K708" si="130">IFERROR(VLOOKUP(A645,promedio,29,FALSE),J645)</f>
        <v>771.90392156862742</v>
      </c>
      <c r="L645" s="3">
        <f t="shared" ref="L645:L708" si="131">IF(DATEDIF(H645,I645,"D")&gt;366,366,DATEDIF(H645,I645,"D")+1)</f>
        <v>366</v>
      </c>
      <c r="M645" s="3">
        <f t="shared" ref="M645:M708" si="132">IFERROR(VLOOKUP(A645,faltas,7,FALSE),0)</f>
        <v>0</v>
      </c>
      <c r="N645" s="3">
        <f t="shared" ref="N645:N708" si="133">IFERROR(VLOOKUP(A645,INCP,4,FALSE),0)</f>
        <v>7</v>
      </c>
      <c r="O645" s="3">
        <f t="shared" si="126"/>
        <v>359</v>
      </c>
      <c r="P645" s="51">
        <f t="shared" ref="P645:P708" si="134">IF(J645&gt;TOPE,TOPE,J645)*O645</f>
        <v>123883.72</v>
      </c>
      <c r="Q645" s="51">
        <f t="shared" ref="Q645:Q708" si="135">O645*facdias</f>
        <v>51161.610835430634</v>
      </c>
      <c r="R645" s="51">
        <f t="shared" ref="R645:R708" si="136">P645*facsueldo</f>
        <v>49902.034164607947</v>
      </c>
      <c r="S645" s="51">
        <f t="shared" si="127"/>
        <v>101063.64500003858</v>
      </c>
      <c r="T645" s="13">
        <f t="shared" ref="T645:T708" si="137">((90/366)*O645)</f>
        <v>88.278688524590166</v>
      </c>
      <c r="U645" s="58">
        <f t="shared" si="128"/>
        <v>30463.209836065573</v>
      </c>
      <c r="V645" s="58">
        <f t="shared" si="129"/>
        <v>30463.209836065573</v>
      </c>
      <c r="W645" s="13"/>
      <c r="X645" s="13"/>
      <c r="Y645" s="13"/>
      <c r="Z645" s="14">
        <f t="shared" ref="Z645:Z708" si="138">((130/366)*O645-T645)</f>
        <v>39.234972677595636</v>
      </c>
    </row>
    <row r="646" spans="1:26" ht="14.5" x14ac:dyDescent="0.35">
      <c r="A646">
        <v>2732</v>
      </c>
      <c r="B646" t="s">
        <v>850</v>
      </c>
      <c r="C646" t="s">
        <v>1385</v>
      </c>
      <c r="D646" t="s">
        <v>846</v>
      </c>
      <c r="E646" t="s">
        <v>276</v>
      </c>
      <c r="F646" t="s">
        <v>1511</v>
      </c>
      <c r="G646" t="s">
        <v>40</v>
      </c>
      <c r="H646" s="6">
        <v>44409</v>
      </c>
      <c r="I646" s="2">
        <v>45657</v>
      </c>
      <c r="J646">
        <v>300.25</v>
      </c>
      <c r="K646" s="45">
        <f t="shared" si="130"/>
        <v>571.81921568627456</v>
      </c>
      <c r="L646" s="3">
        <f t="shared" si="131"/>
        <v>366</v>
      </c>
      <c r="M646" s="3">
        <f t="shared" si="132"/>
        <v>0</v>
      </c>
      <c r="N646" s="3">
        <f t="shared" si="133"/>
        <v>0</v>
      </c>
      <c r="O646" s="3">
        <f t="shared" ref="O646:O709" si="139">L646-M646-N646</f>
        <v>366</v>
      </c>
      <c r="P646" s="51">
        <f t="shared" si="134"/>
        <v>109891.5</v>
      </c>
      <c r="Q646" s="51">
        <f t="shared" si="135"/>
        <v>52159.190990996132</v>
      </c>
      <c r="R646" s="51">
        <f t="shared" si="136"/>
        <v>44265.779130623574</v>
      </c>
      <c r="S646" s="51">
        <f t="shared" ref="S646:S709" si="140">Q646+R646</f>
        <v>96424.970121619699</v>
      </c>
      <c r="T646" s="13">
        <f t="shared" si="137"/>
        <v>90</v>
      </c>
      <c r="U646" s="58">
        <f t="shared" ref="U646:U709" si="141">T646*J646</f>
        <v>27022.5</v>
      </c>
      <c r="V646" s="58">
        <f t="shared" ref="V646:V709" si="142">IF(S646&gt;U646,U646,S646)</f>
        <v>27022.5</v>
      </c>
      <c r="W646" s="13"/>
      <c r="X646" s="13"/>
      <c r="Y646" s="13"/>
      <c r="Z646" s="14">
        <f t="shared" si="138"/>
        <v>40</v>
      </c>
    </row>
    <row r="647" spans="1:26" ht="14.5" x14ac:dyDescent="0.35">
      <c r="A647">
        <v>2733</v>
      </c>
      <c r="B647" t="s">
        <v>851</v>
      </c>
      <c r="C647" t="s">
        <v>1385</v>
      </c>
      <c r="D647" t="s">
        <v>668</v>
      </c>
      <c r="E647" t="s">
        <v>276</v>
      </c>
      <c r="F647" t="s">
        <v>1511</v>
      </c>
      <c r="G647" t="s">
        <v>40</v>
      </c>
      <c r="H647" s="6">
        <v>43936</v>
      </c>
      <c r="I647" s="2">
        <v>45657</v>
      </c>
      <c r="J647">
        <v>300.25</v>
      </c>
      <c r="K647" s="45">
        <f t="shared" si="130"/>
        <v>536.16104575163399</v>
      </c>
      <c r="L647" s="3">
        <f t="shared" si="131"/>
        <v>366</v>
      </c>
      <c r="M647" s="3">
        <f t="shared" si="132"/>
        <v>1</v>
      </c>
      <c r="N647" s="3">
        <f t="shared" si="133"/>
        <v>5</v>
      </c>
      <c r="O647" s="3">
        <f t="shared" si="139"/>
        <v>360</v>
      </c>
      <c r="P647" s="51">
        <f t="shared" si="134"/>
        <v>108090</v>
      </c>
      <c r="Q647" s="51">
        <f t="shared" si="135"/>
        <v>51304.122286225705</v>
      </c>
      <c r="R647" s="51">
        <f t="shared" si="136"/>
        <v>43540.110620285479</v>
      </c>
      <c r="S647" s="51">
        <f t="shared" si="140"/>
        <v>94844.232906511184</v>
      </c>
      <c r="T647" s="13">
        <f t="shared" si="137"/>
        <v>88.52459016393442</v>
      </c>
      <c r="U647" s="58">
        <f t="shared" si="141"/>
        <v>26579.508196721308</v>
      </c>
      <c r="V647" s="58">
        <f t="shared" si="142"/>
        <v>26579.508196721308</v>
      </c>
      <c r="W647" s="13"/>
      <c r="X647" s="13"/>
      <c r="Y647" s="13"/>
      <c r="Z647" s="14">
        <f t="shared" si="138"/>
        <v>39.344262295081975</v>
      </c>
    </row>
    <row r="648" spans="1:26" s="4" customFormat="1" ht="14.5" x14ac:dyDescent="0.35">
      <c r="A648">
        <v>2734</v>
      </c>
      <c r="B648" t="s">
        <v>852</v>
      </c>
      <c r="C648" t="s">
        <v>1385</v>
      </c>
      <c r="D648" t="s">
        <v>668</v>
      </c>
      <c r="E648" t="s">
        <v>276</v>
      </c>
      <c r="F648" t="s">
        <v>1511</v>
      </c>
      <c r="G648" t="s">
        <v>40</v>
      </c>
      <c r="H648" s="6">
        <v>43936</v>
      </c>
      <c r="I648" s="2">
        <v>45657</v>
      </c>
      <c r="J648">
        <v>300.25</v>
      </c>
      <c r="K648" s="45">
        <f t="shared" si="130"/>
        <v>533.34098039215689</v>
      </c>
      <c r="L648" s="3">
        <f t="shared" si="131"/>
        <v>366</v>
      </c>
      <c r="M648" s="3">
        <f t="shared" si="132"/>
        <v>0</v>
      </c>
      <c r="N648" s="3">
        <f t="shared" si="133"/>
        <v>0</v>
      </c>
      <c r="O648" s="3">
        <f t="shared" si="139"/>
        <v>366</v>
      </c>
      <c r="P648" s="51">
        <f t="shared" si="134"/>
        <v>109891.5</v>
      </c>
      <c r="Q648" s="51">
        <f t="shared" si="135"/>
        <v>52159.190990996132</v>
      </c>
      <c r="R648" s="51">
        <f t="shared" si="136"/>
        <v>44265.779130623574</v>
      </c>
      <c r="S648" s="51">
        <f t="shared" si="140"/>
        <v>96424.970121619699</v>
      </c>
      <c r="T648" s="13">
        <f t="shared" si="137"/>
        <v>90</v>
      </c>
      <c r="U648" s="58">
        <f t="shared" si="141"/>
        <v>27022.5</v>
      </c>
      <c r="V648" s="58">
        <f t="shared" si="142"/>
        <v>27022.5</v>
      </c>
      <c r="W648" s="13"/>
      <c r="X648" s="13"/>
      <c r="Y648" s="13"/>
      <c r="Z648" s="14">
        <f t="shared" si="138"/>
        <v>40</v>
      </c>
    </row>
    <row r="649" spans="1:26" ht="14.5" x14ac:dyDescent="0.35">
      <c r="A649">
        <v>2736</v>
      </c>
      <c r="B649" t="s">
        <v>853</v>
      </c>
      <c r="C649" t="s">
        <v>1385</v>
      </c>
      <c r="D649" t="s">
        <v>668</v>
      </c>
      <c r="E649" t="s">
        <v>276</v>
      </c>
      <c r="F649" t="s">
        <v>1511</v>
      </c>
      <c r="G649" t="s">
        <v>40</v>
      </c>
      <c r="H649" s="6">
        <v>44409</v>
      </c>
      <c r="I649" s="2">
        <v>45657</v>
      </c>
      <c r="J649">
        <v>300.25</v>
      </c>
      <c r="K649" s="45">
        <f t="shared" si="130"/>
        <v>531.47039215686277</v>
      </c>
      <c r="L649" s="3">
        <f t="shared" si="131"/>
        <v>366</v>
      </c>
      <c r="M649" s="3">
        <f t="shared" si="132"/>
        <v>1</v>
      </c>
      <c r="N649" s="3">
        <f t="shared" si="133"/>
        <v>0</v>
      </c>
      <c r="O649" s="3">
        <f t="shared" si="139"/>
        <v>365</v>
      </c>
      <c r="P649" s="51">
        <f t="shared" si="134"/>
        <v>109591.25</v>
      </c>
      <c r="Q649" s="51">
        <f t="shared" si="135"/>
        <v>52016.679540201061</v>
      </c>
      <c r="R649" s="51">
        <f t="shared" si="136"/>
        <v>44144.834378900559</v>
      </c>
      <c r="S649" s="51">
        <f t="shared" si="140"/>
        <v>96161.513919101621</v>
      </c>
      <c r="T649" s="13">
        <f t="shared" si="137"/>
        <v>89.754098360655732</v>
      </c>
      <c r="U649" s="58">
        <f t="shared" si="141"/>
        <v>26948.668032786885</v>
      </c>
      <c r="V649" s="58">
        <f t="shared" si="142"/>
        <v>26948.668032786885</v>
      </c>
      <c r="W649" s="13"/>
      <c r="X649" s="13"/>
      <c r="Y649" s="13"/>
      <c r="Z649" s="14">
        <f t="shared" si="138"/>
        <v>39.89071038251366</v>
      </c>
    </row>
    <row r="650" spans="1:26" ht="14.5" x14ac:dyDescent="0.35">
      <c r="A650">
        <v>2737</v>
      </c>
      <c r="B650" t="s">
        <v>854</v>
      </c>
      <c r="C650" t="s">
        <v>1385</v>
      </c>
      <c r="D650" t="s">
        <v>846</v>
      </c>
      <c r="E650" t="s">
        <v>276</v>
      </c>
      <c r="F650" t="s">
        <v>1511</v>
      </c>
      <c r="G650" t="s">
        <v>40</v>
      </c>
      <c r="H650" s="6">
        <v>43832</v>
      </c>
      <c r="I650" s="2">
        <v>45657</v>
      </c>
      <c r="J650">
        <v>300.25</v>
      </c>
      <c r="K650" s="45">
        <f t="shared" si="130"/>
        <v>570.79679738562095</v>
      </c>
      <c r="L650" s="3">
        <f t="shared" si="131"/>
        <v>366</v>
      </c>
      <c r="M650" s="3">
        <f t="shared" si="132"/>
        <v>0</v>
      </c>
      <c r="N650" s="3">
        <f t="shared" si="133"/>
        <v>0</v>
      </c>
      <c r="O650" s="3">
        <f t="shared" si="139"/>
        <v>366</v>
      </c>
      <c r="P650" s="51">
        <f t="shared" si="134"/>
        <v>109891.5</v>
      </c>
      <c r="Q650" s="51">
        <f t="shared" si="135"/>
        <v>52159.190990996132</v>
      </c>
      <c r="R650" s="51">
        <f t="shared" si="136"/>
        <v>44265.779130623574</v>
      </c>
      <c r="S650" s="51">
        <f t="shared" si="140"/>
        <v>96424.970121619699</v>
      </c>
      <c r="T650" s="13">
        <f t="shared" si="137"/>
        <v>90</v>
      </c>
      <c r="U650" s="58">
        <f t="shared" si="141"/>
        <v>27022.5</v>
      </c>
      <c r="V650" s="58">
        <f t="shared" si="142"/>
        <v>27022.5</v>
      </c>
      <c r="W650" s="13"/>
      <c r="X650" s="13"/>
      <c r="Y650" s="13"/>
      <c r="Z650" s="14">
        <f t="shared" si="138"/>
        <v>40</v>
      </c>
    </row>
    <row r="651" spans="1:26" ht="14.5" x14ac:dyDescent="0.35">
      <c r="A651">
        <v>2738</v>
      </c>
      <c r="B651" t="s">
        <v>855</v>
      </c>
      <c r="C651" t="s">
        <v>1385</v>
      </c>
      <c r="D651" t="s">
        <v>469</v>
      </c>
      <c r="E651" t="s">
        <v>276</v>
      </c>
      <c r="F651" t="s">
        <v>504</v>
      </c>
      <c r="G651" t="s">
        <v>40</v>
      </c>
      <c r="H651" s="6">
        <v>45621</v>
      </c>
      <c r="I651" s="2">
        <v>45657</v>
      </c>
      <c r="J651">
        <v>286.27</v>
      </c>
      <c r="K651" s="45">
        <f t="shared" si="130"/>
        <v>473.15973856209149</v>
      </c>
      <c r="L651" s="3">
        <f t="shared" si="131"/>
        <v>37</v>
      </c>
      <c r="M651" s="3">
        <f t="shared" si="132"/>
        <v>1</v>
      </c>
      <c r="N651" s="3">
        <f t="shared" si="133"/>
        <v>0</v>
      </c>
      <c r="O651" s="3">
        <f t="shared" si="139"/>
        <v>36</v>
      </c>
      <c r="P651" s="51">
        <f t="shared" si="134"/>
        <v>10305.719999999999</v>
      </c>
      <c r="Q651" s="51">
        <f t="shared" si="135"/>
        <v>5130.4122286225702</v>
      </c>
      <c r="R651" s="51">
        <f t="shared" si="136"/>
        <v>4151.2830865176102</v>
      </c>
      <c r="S651" s="51">
        <f t="shared" si="140"/>
        <v>9281.6953151401794</v>
      </c>
      <c r="T651" s="13">
        <f t="shared" si="137"/>
        <v>8.8524590163934427</v>
      </c>
      <c r="U651" s="58">
        <f t="shared" si="141"/>
        <v>2534.1934426229509</v>
      </c>
      <c r="V651" s="58">
        <f t="shared" si="142"/>
        <v>2534.1934426229509</v>
      </c>
      <c r="W651" s="13"/>
      <c r="X651" s="13"/>
      <c r="Y651" s="13"/>
      <c r="Z651" s="14">
        <f t="shared" si="138"/>
        <v>3.9344262295081975</v>
      </c>
    </row>
    <row r="652" spans="1:26" ht="14.5" x14ac:dyDescent="0.35">
      <c r="A652">
        <v>2740</v>
      </c>
      <c r="B652" t="s">
        <v>856</v>
      </c>
      <c r="C652" t="s">
        <v>1385</v>
      </c>
      <c r="D652" t="s">
        <v>846</v>
      </c>
      <c r="E652" t="s">
        <v>276</v>
      </c>
      <c r="F652" t="s">
        <v>1511</v>
      </c>
      <c r="G652" t="s">
        <v>40</v>
      </c>
      <c r="H652" s="6">
        <v>43832</v>
      </c>
      <c r="I652" s="2">
        <v>45657</v>
      </c>
      <c r="J652">
        <v>300.25</v>
      </c>
      <c r="K652" s="45">
        <f t="shared" si="130"/>
        <v>570.42483660130722</v>
      </c>
      <c r="L652" s="3">
        <f t="shared" si="131"/>
        <v>366</v>
      </c>
      <c r="M652" s="3">
        <f t="shared" si="132"/>
        <v>2</v>
      </c>
      <c r="N652" s="3">
        <f t="shared" si="133"/>
        <v>0</v>
      </c>
      <c r="O652" s="3">
        <f t="shared" si="139"/>
        <v>364</v>
      </c>
      <c r="P652" s="51">
        <f t="shared" si="134"/>
        <v>109291</v>
      </c>
      <c r="Q652" s="51">
        <f t="shared" si="135"/>
        <v>51874.16808940599</v>
      </c>
      <c r="R652" s="51">
        <f t="shared" si="136"/>
        <v>44023.889627177545</v>
      </c>
      <c r="S652" s="51">
        <f t="shared" si="140"/>
        <v>95898.057716583542</v>
      </c>
      <c r="T652" s="13">
        <f t="shared" si="137"/>
        <v>89.508196721311478</v>
      </c>
      <c r="U652" s="58">
        <f t="shared" si="141"/>
        <v>26874.836065573771</v>
      </c>
      <c r="V652" s="58">
        <f t="shared" si="142"/>
        <v>26874.836065573771</v>
      </c>
      <c r="W652" s="13"/>
      <c r="X652" s="13"/>
      <c r="Y652" s="13"/>
      <c r="Z652" s="14">
        <f t="shared" si="138"/>
        <v>39.781420765027335</v>
      </c>
    </row>
    <row r="653" spans="1:26" ht="14.5" x14ac:dyDescent="0.35">
      <c r="A653">
        <v>2741</v>
      </c>
      <c r="B653" t="s">
        <v>857</v>
      </c>
      <c r="C653" t="s">
        <v>1385</v>
      </c>
      <c r="D653" t="s">
        <v>846</v>
      </c>
      <c r="E653" t="s">
        <v>276</v>
      </c>
      <c r="F653" t="s">
        <v>1511</v>
      </c>
      <c r="G653" t="s">
        <v>40</v>
      </c>
      <c r="H653" s="6">
        <v>43832</v>
      </c>
      <c r="I653" s="2">
        <v>45657</v>
      </c>
      <c r="J653">
        <v>300.25</v>
      </c>
      <c r="K653" s="45">
        <f t="shared" si="130"/>
        <v>571.99483660130727</v>
      </c>
      <c r="L653" s="3">
        <f t="shared" si="131"/>
        <v>366</v>
      </c>
      <c r="M653" s="3">
        <f t="shared" si="132"/>
        <v>0</v>
      </c>
      <c r="N653" s="3">
        <f t="shared" si="133"/>
        <v>11</v>
      </c>
      <c r="O653" s="3">
        <f t="shared" si="139"/>
        <v>355</v>
      </c>
      <c r="P653" s="51">
        <f t="shared" si="134"/>
        <v>106588.75</v>
      </c>
      <c r="Q653" s="51">
        <f t="shared" si="135"/>
        <v>50591.565032250342</v>
      </c>
      <c r="R653" s="51">
        <f t="shared" si="136"/>
        <v>42935.386861670406</v>
      </c>
      <c r="S653" s="51">
        <f t="shared" si="140"/>
        <v>93526.951893920748</v>
      </c>
      <c r="T653" s="13">
        <f t="shared" si="137"/>
        <v>87.295081967213108</v>
      </c>
      <c r="U653" s="58">
        <f t="shared" si="141"/>
        <v>26210.348360655735</v>
      </c>
      <c r="V653" s="58">
        <f t="shared" si="142"/>
        <v>26210.348360655735</v>
      </c>
      <c r="W653" s="13"/>
      <c r="X653" s="13"/>
      <c r="Y653" s="13"/>
      <c r="Z653" s="14">
        <f t="shared" si="138"/>
        <v>38.797814207650276</v>
      </c>
    </row>
    <row r="654" spans="1:26" ht="14.5" x14ac:dyDescent="0.35">
      <c r="A654">
        <v>2751</v>
      </c>
      <c r="B654" t="s">
        <v>858</v>
      </c>
      <c r="C654" t="s">
        <v>1385</v>
      </c>
      <c r="D654" t="s">
        <v>766</v>
      </c>
      <c r="E654" t="s">
        <v>276</v>
      </c>
      <c r="F654" t="s">
        <v>753</v>
      </c>
      <c r="G654" t="s">
        <v>40</v>
      </c>
      <c r="H654" s="6">
        <v>43832</v>
      </c>
      <c r="I654" s="2">
        <v>45657</v>
      </c>
      <c r="J654">
        <v>386.25</v>
      </c>
      <c r="K654" s="45">
        <f t="shared" si="130"/>
        <v>658.30581699346408</v>
      </c>
      <c r="L654" s="3">
        <f t="shared" si="131"/>
        <v>366</v>
      </c>
      <c r="M654" s="3">
        <f t="shared" si="132"/>
        <v>6</v>
      </c>
      <c r="N654" s="3">
        <f t="shared" si="133"/>
        <v>0</v>
      </c>
      <c r="O654" s="3">
        <f t="shared" si="139"/>
        <v>360</v>
      </c>
      <c r="P654" s="51">
        <f t="shared" si="134"/>
        <v>139050</v>
      </c>
      <c r="Q654" s="51">
        <f t="shared" si="135"/>
        <v>51304.122286225705</v>
      </c>
      <c r="R654" s="51">
        <f t="shared" si="136"/>
        <v>56011.216409942601</v>
      </c>
      <c r="S654" s="51">
        <f t="shared" si="140"/>
        <v>107315.3386961683</v>
      </c>
      <c r="T654" s="13">
        <f t="shared" si="137"/>
        <v>88.52459016393442</v>
      </c>
      <c r="U654" s="58">
        <f t="shared" si="141"/>
        <v>34192.62295081967</v>
      </c>
      <c r="V654" s="58">
        <f t="shared" si="142"/>
        <v>34192.62295081967</v>
      </c>
      <c r="W654" s="13"/>
      <c r="X654" s="13"/>
      <c r="Y654" s="13"/>
      <c r="Z654" s="14">
        <f t="shared" si="138"/>
        <v>39.344262295081975</v>
      </c>
    </row>
    <row r="655" spans="1:26" ht="14.5" x14ac:dyDescent="0.35">
      <c r="A655">
        <v>2752</v>
      </c>
      <c r="B655" t="s">
        <v>859</v>
      </c>
      <c r="C655" t="s">
        <v>1385</v>
      </c>
      <c r="D655" t="s">
        <v>766</v>
      </c>
      <c r="E655" t="s">
        <v>276</v>
      </c>
      <c r="F655" t="s">
        <v>753</v>
      </c>
      <c r="G655" t="s">
        <v>40</v>
      </c>
      <c r="H655" s="6">
        <v>43832</v>
      </c>
      <c r="I655" s="2">
        <v>45657</v>
      </c>
      <c r="J655">
        <v>386.25</v>
      </c>
      <c r="K655" s="45">
        <f t="shared" si="130"/>
        <v>666.91300653594772</v>
      </c>
      <c r="L655" s="3">
        <f t="shared" si="131"/>
        <v>366</v>
      </c>
      <c r="M655" s="3">
        <f t="shared" si="132"/>
        <v>0</v>
      </c>
      <c r="N655" s="3">
        <f t="shared" si="133"/>
        <v>0</v>
      </c>
      <c r="O655" s="3">
        <f t="shared" si="139"/>
        <v>366</v>
      </c>
      <c r="P655" s="51">
        <f t="shared" si="134"/>
        <v>141367.5</v>
      </c>
      <c r="Q655" s="51">
        <f t="shared" si="135"/>
        <v>52159.190990996132</v>
      </c>
      <c r="R655" s="51">
        <f t="shared" si="136"/>
        <v>56944.736683441646</v>
      </c>
      <c r="S655" s="51">
        <f t="shared" si="140"/>
        <v>109103.92767443779</v>
      </c>
      <c r="T655" s="13">
        <f t="shared" si="137"/>
        <v>90</v>
      </c>
      <c r="U655" s="58">
        <f t="shared" si="141"/>
        <v>34762.5</v>
      </c>
      <c r="V655" s="58">
        <f t="shared" si="142"/>
        <v>34762.5</v>
      </c>
      <c r="W655" s="13"/>
      <c r="X655" s="13"/>
      <c r="Y655" s="13"/>
      <c r="Z655" s="14">
        <f t="shared" si="138"/>
        <v>40</v>
      </c>
    </row>
    <row r="656" spans="1:26" ht="14.5" x14ac:dyDescent="0.35">
      <c r="A656">
        <v>2753</v>
      </c>
      <c r="B656" t="s">
        <v>860</v>
      </c>
      <c r="C656" t="s">
        <v>1385</v>
      </c>
      <c r="D656" t="s">
        <v>752</v>
      </c>
      <c r="E656" t="s">
        <v>276</v>
      </c>
      <c r="F656" t="s">
        <v>753</v>
      </c>
      <c r="G656" t="s">
        <v>1529</v>
      </c>
      <c r="H656" s="6">
        <v>43832</v>
      </c>
      <c r="I656" s="2">
        <v>45657</v>
      </c>
      <c r="J656">
        <v>388.08</v>
      </c>
      <c r="K656" s="45">
        <f t="shared" si="130"/>
        <v>880.52026143790852</v>
      </c>
      <c r="L656" s="3">
        <f t="shared" si="131"/>
        <v>366</v>
      </c>
      <c r="M656" s="3">
        <f t="shared" si="132"/>
        <v>0</v>
      </c>
      <c r="N656" s="3">
        <f t="shared" si="133"/>
        <v>0</v>
      </c>
      <c r="O656" s="3">
        <f t="shared" si="139"/>
        <v>366</v>
      </c>
      <c r="P656" s="51">
        <f t="shared" si="134"/>
        <v>142037.28</v>
      </c>
      <c r="Q656" s="51">
        <f t="shared" si="135"/>
        <v>52159.190990996132</v>
      </c>
      <c r="R656" s="51">
        <f t="shared" si="136"/>
        <v>57214.533105786497</v>
      </c>
      <c r="S656" s="51">
        <f t="shared" si="140"/>
        <v>109373.72409678262</v>
      </c>
      <c r="T656" s="13">
        <f t="shared" si="137"/>
        <v>90</v>
      </c>
      <c r="U656" s="58">
        <f t="shared" si="141"/>
        <v>34927.199999999997</v>
      </c>
      <c r="V656" s="58">
        <f t="shared" si="142"/>
        <v>34927.199999999997</v>
      </c>
      <c r="W656" s="13"/>
      <c r="X656" s="13"/>
      <c r="Y656" s="13"/>
      <c r="Z656" s="14">
        <f t="shared" si="138"/>
        <v>40</v>
      </c>
    </row>
    <row r="657" spans="1:26" ht="14.5" x14ac:dyDescent="0.35">
      <c r="A657">
        <v>2754</v>
      </c>
      <c r="B657" t="s">
        <v>861</v>
      </c>
      <c r="C657" t="s">
        <v>1385</v>
      </c>
      <c r="D657" t="s">
        <v>766</v>
      </c>
      <c r="E657" t="s">
        <v>276</v>
      </c>
      <c r="F657" t="s">
        <v>753</v>
      </c>
      <c r="G657" t="s">
        <v>40</v>
      </c>
      <c r="H657" s="6">
        <v>43832</v>
      </c>
      <c r="I657" s="2">
        <v>45657</v>
      </c>
      <c r="J657">
        <v>386.25</v>
      </c>
      <c r="K657" s="45">
        <f t="shared" si="130"/>
        <v>673.23653594771247</v>
      </c>
      <c r="L657" s="3">
        <f t="shared" si="131"/>
        <v>366</v>
      </c>
      <c r="M657" s="3">
        <f t="shared" si="132"/>
        <v>0</v>
      </c>
      <c r="N657" s="3">
        <f t="shared" si="133"/>
        <v>0</v>
      </c>
      <c r="O657" s="3">
        <f t="shared" si="139"/>
        <v>366</v>
      </c>
      <c r="P657" s="51">
        <f t="shared" si="134"/>
        <v>141367.5</v>
      </c>
      <c r="Q657" s="51">
        <f t="shared" si="135"/>
        <v>52159.190990996132</v>
      </c>
      <c r="R657" s="51">
        <f t="shared" si="136"/>
        <v>56944.736683441646</v>
      </c>
      <c r="S657" s="51">
        <f t="shared" si="140"/>
        <v>109103.92767443779</v>
      </c>
      <c r="T657" s="13">
        <f t="shared" si="137"/>
        <v>90</v>
      </c>
      <c r="U657" s="58">
        <f t="shared" si="141"/>
        <v>34762.5</v>
      </c>
      <c r="V657" s="58">
        <f t="shared" si="142"/>
        <v>34762.5</v>
      </c>
      <c r="W657" s="13"/>
      <c r="X657" s="13"/>
      <c r="Y657" s="13"/>
      <c r="Z657" s="14">
        <f t="shared" si="138"/>
        <v>40</v>
      </c>
    </row>
    <row r="658" spans="1:26" ht="14.5" x14ac:dyDescent="0.35">
      <c r="A658">
        <v>2756</v>
      </c>
      <c r="B658" t="s">
        <v>862</v>
      </c>
      <c r="C658" t="s">
        <v>1385</v>
      </c>
      <c r="D658" t="s">
        <v>766</v>
      </c>
      <c r="E658" t="s">
        <v>276</v>
      </c>
      <c r="F658" t="s">
        <v>753</v>
      </c>
      <c r="G658" t="s">
        <v>40</v>
      </c>
      <c r="H658" s="6">
        <v>44409</v>
      </c>
      <c r="I658" s="2">
        <v>45657</v>
      </c>
      <c r="J658">
        <v>386.25</v>
      </c>
      <c r="K658" s="45">
        <f t="shared" si="130"/>
        <v>673.48895424836599</v>
      </c>
      <c r="L658" s="3">
        <f t="shared" si="131"/>
        <v>366</v>
      </c>
      <c r="M658" s="3">
        <f t="shared" si="132"/>
        <v>1</v>
      </c>
      <c r="N658" s="3">
        <f t="shared" si="133"/>
        <v>0</v>
      </c>
      <c r="O658" s="3">
        <f t="shared" si="139"/>
        <v>365</v>
      </c>
      <c r="P658" s="51">
        <f t="shared" si="134"/>
        <v>140981.25</v>
      </c>
      <c r="Q658" s="51">
        <f t="shared" si="135"/>
        <v>52016.679540201061</v>
      </c>
      <c r="R658" s="51">
        <f t="shared" si="136"/>
        <v>56789.149971191808</v>
      </c>
      <c r="S658" s="51">
        <f t="shared" si="140"/>
        <v>108805.82951139286</v>
      </c>
      <c r="T658" s="13">
        <f t="shared" si="137"/>
        <v>89.754098360655732</v>
      </c>
      <c r="U658" s="58">
        <f t="shared" si="141"/>
        <v>34667.520491803276</v>
      </c>
      <c r="V658" s="58">
        <f t="shared" si="142"/>
        <v>34667.520491803276</v>
      </c>
      <c r="W658" s="13"/>
      <c r="X658" s="13"/>
      <c r="Y658" s="13"/>
      <c r="Z658" s="14">
        <f t="shared" si="138"/>
        <v>39.89071038251366</v>
      </c>
    </row>
    <row r="659" spans="1:26" ht="14.5" x14ac:dyDescent="0.35">
      <c r="A659">
        <v>2757</v>
      </c>
      <c r="B659" t="s">
        <v>863</v>
      </c>
      <c r="C659" t="s">
        <v>1385</v>
      </c>
      <c r="D659" t="s">
        <v>286</v>
      </c>
      <c r="E659" t="s">
        <v>276</v>
      </c>
      <c r="F659" t="s">
        <v>1506</v>
      </c>
      <c r="G659" t="s">
        <v>1529</v>
      </c>
      <c r="H659" s="6">
        <v>44564</v>
      </c>
      <c r="I659" s="2">
        <v>45657</v>
      </c>
      <c r="J659">
        <v>455.8</v>
      </c>
      <c r="K659" s="45">
        <f t="shared" si="130"/>
        <v>1057.121764705882</v>
      </c>
      <c r="L659" s="3">
        <f t="shared" si="131"/>
        <v>366</v>
      </c>
      <c r="M659" s="3">
        <f t="shared" si="132"/>
        <v>1</v>
      </c>
      <c r="N659" s="3">
        <f t="shared" si="133"/>
        <v>0</v>
      </c>
      <c r="O659" s="3">
        <f t="shared" si="139"/>
        <v>365</v>
      </c>
      <c r="P659" s="51">
        <f t="shared" si="134"/>
        <v>166367</v>
      </c>
      <c r="Q659" s="51">
        <f t="shared" si="135"/>
        <v>52016.679540201061</v>
      </c>
      <c r="R659" s="51">
        <f t="shared" si="136"/>
        <v>67014.872639143621</v>
      </c>
      <c r="S659" s="51">
        <f t="shared" si="140"/>
        <v>119031.55217934468</v>
      </c>
      <c r="T659" s="13">
        <f t="shared" si="137"/>
        <v>89.754098360655732</v>
      </c>
      <c r="U659" s="58">
        <f t="shared" si="141"/>
        <v>40909.918032786882</v>
      </c>
      <c r="V659" s="58">
        <f t="shared" si="142"/>
        <v>40909.918032786882</v>
      </c>
      <c r="W659" s="13"/>
      <c r="X659" s="13"/>
      <c r="Y659" s="13"/>
      <c r="Z659" s="14">
        <f t="shared" si="138"/>
        <v>39.89071038251366</v>
      </c>
    </row>
    <row r="660" spans="1:26" ht="14.5" x14ac:dyDescent="0.35">
      <c r="A660">
        <v>2758</v>
      </c>
      <c r="B660" t="s">
        <v>864</v>
      </c>
      <c r="C660" t="s">
        <v>1385</v>
      </c>
      <c r="D660" t="s">
        <v>865</v>
      </c>
      <c r="E660" t="s">
        <v>276</v>
      </c>
      <c r="F660" t="s">
        <v>1511</v>
      </c>
      <c r="G660" t="s">
        <v>40</v>
      </c>
      <c r="H660" s="6">
        <v>44564</v>
      </c>
      <c r="I660" s="2">
        <v>45657</v>
      </c>
      <c r="J660">
        <v>300.25</v>
      </c>
      <c r="K660" s="45">
        <f t="shared" si="130"/>
        <v>537.03928104575164</v>
      </c>
      <c r="L660" s="3">
        <f t="shared" si="131"/>
        <v>366</v>
      </c>
      <c r="M660" s="3">
        <f t="shared" si="132"/>
        <v>1</v>
      </c>
      <c r="N660" s="3">
        <f t="shared" si="133"/>
        <v>0</v>
      </c>
      <c r="O660" s="3">
        <f t="shared" si="139"/>
        <v>365</v>
      </c>
      <c r="P660" s="51">
        <f t="shared" si="134"/>
        <v>109591.25</v>
      </c>
      <c r="Q660" s="51">
        <f t="shared" si="135"/>
        <v>52016.679540201061</v>
      </c>
      <c r="R660" s="51">
        <f t="shared" si="136"/>
        <v>44144.834378900559</v>
      </c>
      <c r="S660" s="51">
        <f t="shared" si="140"/>
        <v>96161.513919101621</v>
      </c>
      <c r="T660" s="13">
        <f t="shared" si="137"/>
        <v>89.754098360655732</v>
      </c>
      <c r="U660" s="58">
        <f t="shared" si="141"/>
        <v>26948.668032786885</v>
      </c>
      <c r="V660" s="58">
        <f t="shared" si="142"/>
        <v>26948.668032786885</v>
      </c>
      <c r="W660" s="13"/>
      <c r="X660" s="13"/>
      <c r="Y660" s="13"/>
      <c r="Z660" s="14">
        <f t="shared" si="138"/>
        <v>39.89071038251366</v>
      </c>
    </row>
    <row r="661" spans="1:26" ht="14.5" x14ac:dyDescent="0.35">
      <c r="A661">
        <v>2760</v>
      </c>
      <c r="B661" t="s">
        <v>866</v>
      </c>
      <c r="C661" t="s">
        <v>1385</v>
      </c>
      <c r="D661" t="s">
        <v>668</v>
      </c>
      <c r="E661" t="s">
        <v>276</v>
      </c>
      <c r="F661" t="s">
        <v>1511</v>
      </c>
      <c r="G661" t="s">
        <v>40</v>
      </c>
      <c r="H661" s="6">
        <v>44652</v>
      </c>
      <c r="I661" s="2">
        <v>45657</v>
      </c>
      <c r="J661">
        <v>300.25</v>
      </c>
      <c r="K661" s="45">
        <f t="shared" si="130"/>
        <v>536.40941176470585</v>
      </c>
      <c r="L661" s="3">
        <f t="shared" si="131"/>
        <v>366</v>
      </c>
      <c r="M661" s="3">
        <f t="shared" si="132"/>
        <v>0</v>
      </c>
      <c r="N661" s="3">
        <f t="shared" si="133"/>
        <v>0</v>
      </c>
      <c r="O661" s="3">
        <f t="shared" si="139"/>
        <v>366</v>
      </c>
      <c r="P661" s="51">
        <f t="shared" si="134"/>
        <v>109891.5</v>
      </c>
      <c r="Q661" s="51">
        <f t="shared" si="135"/>
        <v>52159.190990996132</v>
      </c>
      <c r="R661" s="51">
        <f t="shared" si="136"/>
        <v>44265.779130623574</v>
      </c>
      <c r="S661" s="51">
        <f t="shared" si="140"/>
        <v>96424.970121619699</v>
      </c>
      <c r="T661" s="13">
        <f t="shared" si="137"/>
        <v>90</v>
      </c>
      <c r="U661" s="58">
        <f t="shared" si="141"/>
        <v>27022.5</v>
      </c>
      <c r="V661" s="58">
        <f t="shared" si="142"/>
        <v>27022.5</v>
      </c>
      <c r="W661" s="13"/>
      <c r="X661" s="13"/>
      <c r="Y661" s="13"/>
      <c r="Z661" s="14">
        <f t="shared" si="138"/>
        <v>40</v>
      </c>
    </row>
    <row r="662" spans="1:26" s="4" customFormat="1" ht="14.5" x14ac:dyDescent="0.35">
      <c r="A662">
        <v>2761</v>
      </c>
      <c r="B662" t="s">
        <v>867</v>
      </c>
      <c r="C662" t="s">
        <v>1385</v>
      </c>
      <c r="D662" t="s">
        <v>422</v>
      </c>
      <c r="E662" t="s">
        <v>276</v>
      </c>
      <c r="F662" t="s">
        <v>1500</v>
      </c>
      <c r="G662" t="s">
        <v>40</v>
      </c>
      <c r="H662" s="6">
        <v>44809</v>
      </c>
      <c r="I662" s="2">
        <v>45657</v>
      </c>
      <c r="J662">
        <v>362.6</v>
      </c>
      <c r="K662" s="45">
        <f t="shared" si="130"/>
        <v>743.43686274509821</v>
      </c>
      <c r="L662" s="3">
        <f t="shared" si="131"/>
        <v>366</v>
      </c>
      <c r="M662" s="3">
        <f t="shared" si="132"/>
        <v>11</v>
      </c>
      <c r="N662" s="3">
        <f t="shared" si="133"/>
        <v>0</v>
      </c>
      <c r="O662" s="3">
        <f t="shared" si="139"/>
        <v>355</v>
      </c>
      <c r="P662" s="51">
        <f t="shared" si="134"/>
        <v>128723.00000000001</v>
      </c>
      <c r="Q662" s="51">
        <f t="shared" si="135"/>
        <v>50591.565032250342</v>
      </c>
      <c r="R662" s="51">
        <f t="shared" si="136"/>
        <v>51851.361452262085</v>
      </c>
      <c r="S662" s="51">
        <f t="shared" si="140"/>
        <v>102442.92648451243</v>
      </c>
      <c r="T662" s="13">
        <f t="shared" si="137"/>
        <v>87.295081967213108</v>
      </c>
      <c r="U662" s="58">
        <f t="shared" si="141"/>
        <v>31653.196721311473</v>
      </c>
      <c r="V662" s="58">
        <f t="shared" si="142"/>
        <v>31653.196721311473</v>
      </c>
      <c r="W662" s="13"/>
      <c r="X662" s="13"/>
      <c r="Y662" s="13"/>
      <c r="Z662" s="14">
        <f t="shared" si="138"/>
        <v>38.797814207650276</v>
      </c>
    </row>
    <row r="663" spans="1:26" ht="14.5" x14ac:dyDescent="0.35">
      <c r="A663">
        <v>2763</v>
      </c>
      <c r="B663" t="s">
        <v>868</v>
      </c>
      <c r="C663" t="s">
        <v>1385</v>
      </c>
      <c r="D663" t="s">
        <v>846</v>
      </c>
      <c r="E663" t="s">
        <v>276</v>
      </c>
      <c r="F663" t="s">
        <v>1511</v>
      </c>
      <c r="G663" t="s">
        <v>40</v>
      </c>
      <c r="H663" s="6">
        <v>44652</v>
      </c>
      <c r="I663" s="2">
        <v>45657</v>
      </c>
      <c r="J663">
        <v>300.25</v>
      </c>
      <c r="K663" s="45">
        <f t="shared" si="130"/>
        <v>572.34620915032679</v>
      </c>
      <c r="L663" s="3">
        <f t="shared" si="131"/>
        <v>366</v>
      </c>
      <c r="M663" s="3">
        <f t="shared" si="132"/>
        <v>1</v>
      </c>
      <c r="N663" s="3">
        <f t="shared" si="133"/>
        <v>0</v>
      </c>
      <c r="O663" s="3">
        <f t="shared" si="139"/>
        <v>365</v>
      </c>
      <c r="P663" s="51">
        <f t="shared" si="134"/>
        <v>109591.25</v>
      </c>
      <c r="Q663" s="51">
        <f t="shared" si="135"/>
        <v>52016.679540201061</v>
      </c>
      <c r="R663" s="51">
        <f t="shared" si="136"/>
        <v>44144.834378900559</v>
      </c>
      <c r="S663" s="51">
        <f t="shared" si="140"/>
        <v>96161.513919101621</v>
      </c>
      <c r="T663" s="13">
        <f t="shared" si="137"/>
        <v>89.754098360655732</v>
      </c>
      <c r="U663" s="58">
        <f t="shared" si="141"/>
        <v>26948.668032786885</v>
      </c>
      <c r="V663" s="58">
        <f t="shared" si="142"/>
        <v>26948.668032786885</v>
      </c>
      <c r="W663" s="13"/>
      <c r="X663" s="13"/>
      <c r="Y663" s="13"/>
      <c r="Z663" s="14">
        <f t="shared" si="138"/>
        <v>39.89071038251366</v>
      </c>
    </row>
    <row r="664" spans="1:26" ht="14.5" x14ac:dyDescent="0.35">
      <c r="A664">
        <v>2766</v>
      </c>
      <c r="B664" t="s">
        <v>869</v>
      </c>
      <c r="C664" t="s">
        <v>1385</v>
      </c>
      <c r="D664" t="s">
        <v>296</v>
      </c>
      <c r="E664" t="s">
        <v>276</v>
      </c>
      <c r="F664" t="s">
        <v>310</v>
      </c>
      <c r="G664" t="s">
        <v>40</v>
      </c>
      <c r="H664" s="6">
        <v>44621</v>
      </c>
      <c r="I664" s="2">
        <v>45657</v>
      </c>
      <c r="J664">
        <v>434.62</v>
      </c>
      <c r="K664" s="45">
        <f t="shared" si="130"/>
        <v>934.88071895424855</v>
      </c>
      <c r="L664" s="3">
        <f t="shared" si="131"/>
        <v>366</v>
      </c>
      <c r="M664" s="3">
        <f t="shared" si="132"/>
        <v>3</v>
      </c>
      <c r="N664" s="3">
        <f t="shared" si="133"/>
        <v>0</v>
      </c>
      <c r="O664" s="3">
        <f t="shared" si="139"/>
        <v>363</v>
      </c>
      <c r="P664" s="51">
        <f t="shared" si="134"/>
        <v>157767.06</v>
      </c>
      <c r="Q664" s="51">
        <f t="shared" si="135"/>
        <v>51731.656638610919</v>
      </c>
      <c r="R664" s="51">
        <f t="shared" si="136"/>
        <v>63550.700755270758</v>
      </c>
      <c r="S664" s="51">
        <f t="shared" si="140"/>
        <v>115282.35739388168</v>
      </c>
      <c r="T664" s="13">
        <f t="shared" si="137"/>
        <v>89.26229508196721</v>
      </c>
      <c r="U664" s="58">
        <f t="shared" si="141"/>
        <v>38795.178688524589</v>
      </c>
      <c r="V664" s="58">
        <f t="shared" si="142"/>
        <v>38795.178688524589</v>
      </c>
      <c r="W664" s="13"/>
      <c r="X664" s="13"/>
      <c r="Y664" s="13"/>
      <c r="Z664" s="14">
        <f t="shared" si="138"/>
        <v>39.672131147540995</v>
      </c>
    </row>
    <row r="665" spans="1:26" ht="14.5" x14ac:dyDescent="0.35">
      <c r="A665">
        <v>2767</v>
      </c>
      <c r="B665" t="s">
        <v>871</v>
      </c>
      <c r="C665" t="s">
        <v>1385</v>
      </c>
      <c r="D665" t="s">
        <v>816</v>
      </c>
      <c r="E665" t="s">
        <v>276</v>
      </c>
      <c r="F665" t="s">
        <v>1500</v>
      </c>
      <c r="G665" t="s">
        <v>40</v>
      </c>
      <c r="H665" s="6">
        <v>44642</v>
      </c>
      <c r="I665" s="2">
        <v>45657</v>
      </c>
      <c r="J665">
        <v>300.25</v>
      </c>
      <c r="K665" s="45">
        <f t="shared" si="130"/>
        <v>1131.237516339869</v>
      </c>
      <c r="L665" s="3">
        <f t="shared" si="131"/>
        <v>366</v>
      </c>
      <c r="M665" s="3">
        <f t="shared" si="132"/>
        <v>1</v>
      </c>
      <c r="N665" s="3">
        <f t="shared" si="133"/>
        <v>0</v>
      </c>
      <c r="O665" s="3">
        <f t="shared" si="139"/>
        <v>365</v>
      </c>
      <c r="P665" s="51">
        <f t="shared" si="134"/>
        <v>109591.25</v>
      </c>
      <c r="Q665" s="51">
        <f t="shared" si="135"/>
        <v>52016.679540201061</v>
      </c>
      <c r="R665" s="51">
        <f t="shared" si="136"/>
        <v>44144.834378900559</v>
      </c>
      <c r="S665" s="51">
        <f t="shared" si="140"/>
        <v>96161.513919101621</v>
      </c>
      <c r="T665" s="13">
        <f t="shared" si="137"/>
        <v>89.754098360655732</v>
      </c>
      <c r="U665" s="58">
        <f t="shared" si="141"/>
        <v>26948.668032786885</v>
      </c>
      <c r="V665" s="58">
        <f t="shared" si="142"/>
        <v>26948.668032786885</v>
      </c>
      <c r="W665" s="13"/>
      <c r="X665" s="13"/>
      <c r="Y665" s="13"/>
      <c r="Z665" s="14">
        <f t="shared" si="138"/>
        <v>39.89071038251366</v>
      </c>
    </row>
    <row r="666" spans="1:26" ht="14.5" x14ac:dyDescent="0.35">
      <c r="A666">
        <v>2769</v>
      </c>
      <c r="B666" t="s">
        <v>873</v>
      </c>
      <c r="C666" t="s">
        <v>1488</v>
      </c>
      <c r="D666" t="s">
        <v>821</v>
      </c>
      <c r="E666" t="s">
        <v>276</v>
      </c>
      <c r="F666" t="s">
        <v>310</v>
      </c>
      <c r="G666" t="s">
        <v>40</v>
      </c>
      <c r="H666" s="6">
        <v>44802</v>
      </c>
      <c r="I666" s="2">
        <v>45657</v>
      </c>
      <c r="J666">
        <v>268.75</v>
      </c>
      <c r="K666" s="45">
        <f t="shared" si="130"/>
        <v>268.75</v>
      </c>
      <c r="L666" s="3">
        <f t="shared" si="131"/>
        <v>366</v>
      </c>
      <c r="M666" s="3">
        <f t="shared" si="132"/>
        <v>8</v>
      </c>
      <c r="N666" s="3">
        <f t="shared" si="133"/>
        <v>0</v>
      </c>
      <c r="O666" s="3">
        <f t="shared" si="139"/>
        <v>358</v>
      </c>
      <c r="P666" s="51">
        <f t="shared" si="134"/>
        <v>96212.5</v>
      </c>
      <c r="Q666" s="51">
        <f t="shared" si="135"/>
        <v>51019.099384635563</v>
      </c>
      <c r="R666" s="51">
        <f t="shared" si="136"/>
        <v>38755.693339385849</v>
      </c>
      <c r="S666" s="51">
        <f t="shared" si="140"/>
        <v>89774.792724021419</v>
      </c>
      <c r="T666" s="13">
        <f t="shared" si="137"/>
        <v>88.032786885245898</v>
      </c>
      <c r="U666" s="58">
        <f t="shared" si="141"/>
        <v>23658.811475409835</v>
      </c>
      <c r="V666" s="58">
        <f t="shared" si="142"/>
        <v>23658.811475409835</v>
      </c>
      <c r="W666" s="13"/>
      <c r="X666" s="13"/>
      <c r="Y666" s="13"/>
      <c r="Z666" s="14">
        <f t="shared" si="138"/>
        <v>39.125683060109296</v>
      </c>
    </row>
    <row r="667" spans="1:26" ht="14.5" x14ac:dyDescent="0.35">
      <c r="A667">
        <v>2770</v>
      </c>
      <c r="B667" t="s">
        <v>874</v>
      </c>
      <c r="C667" t="s">
        <v>1385</v>
      </c>
      <c r="D667" t="s">
        <v>316</v>
      </c>
      <c r="E667" t="s">
        <v>276</v>
      </c>
      <c r="F667" t="s">
        <v>310</v>
      </c>
      <c r="G667" t="s">
        <v>40</v>
      </c>
      <c r="H667" s="6">
        <v>44809</v>
      </c>
      <c r="I667" s="2">
        <v>45657</v>
      </c>
      <c r="J667">
        <v>362.6</v>
      </c>
      <c r="K667" s="45">
        <f t="shared" si="130"/>
        <v>710.89496732026146</v>
      </c>
      <c r="L667" s="3">
        <f t="shared" si="131"/>
        <v>366</v>
      </c>
      <c r="M667" s="3">
        <f t="shared" si="132"/>
        <v>7</v>
      </c>
      <c r="N667" s="3">
        <f t="shared" si="133"/>
        <v>0</v>
      </c>
      <c r="O667" s="3">
        <f t="shared" si="139"/>
        <v>359</v>
      </c>
      <c r="P667" s="51">
        <f t="shared" si="134"/>
        <v>130173.40000000001</v>
      </c>
      <c r="Q667" s="51">
        <f t="shared" si="135"/>
        <v>51161.610835430634</v>
      </c>
      <c r="R667" s="51">
        <f t="shared" si="136"/>
        <v>52435.602144681936</v>
      </c>
      <c r="S667" s="51">
        <f t="shared" si="140"/>
        <v>103597.21298011257</v>
      </c>
      <c r="T667" s="13">
        <f t="shared" si="137"/>
        <v>88.278688524590166</v>
      </c>
      <c r="U667" s="58">
        <f t="shared" si="141"/>
        <v>32009.852459016398</v>
      </c>
      <c r="V667" s="58">
        <f t="shared" si="142"/>
        <v>32009.852459016398</v>
      </c>
      <c r="W667" s="13"/>
      <c r="X667" s="13"/>
      <c r="Y667" s="13"/>
      <c r="Z667" s="14">
        <f t="shared" si="138"/>
        <v>39.234972677595636</v>
      </c>
    </row>
    <row r="668" spans="1:26" ht="14.5" x14ac:dyDescent="0.35">
      <c r="A668">
        <v>2771</v>
      </c>
      <c r="B668" t="s">
        <v>875</v>
      </c>
      <c r="C668" t="s">
        <v>1385</v>
      </c>
      <c r="D668" t="s">
        <v>821</v>
      </c>
      <c r="E668" t="s">
        <v>276</v>
      </c>
      <c r="F668" t="s">
        <v>1500</v>
      </c>
      <c r="G668" t="s">
        <v>40</v>
      </c>
      <c r="H668" s="6">
        <v>44816</v>
      </c>
      <c r="I668" s="2">
        <v>45657</v>
      </c>
      <c r="J668">
        <v>286.27</v>
      </c>
      <c r="K668" s="45">
        <f t="shared" si="130"/>
        <v>691.65830065359489</v>
      </c>
      <c r="L668" s="3">
        <f t="shared" si="131"/>
        <v>366</v>
      </c>
      <c r="M668" s="3">
        <f t="shared" si="132"/>
        <v>9</v>
      </c>
      <c r="N668" s="3">
        <f t="shared" si="133"/>
        <v>0</v>
      </c>
      <c r="O668" s="3">
        <f t="shared" si="139"/>
        <v>357</v>
      </c>
      <c r="P668" s="51">
        <f t="shared" si="134"/>
        <v>102198.39</v>
      </c>
      <c r="Q668" s="51">
        <f t="shared" si="135"/>
        <v>50876.587933840492</v>
      </c>
      <c r="R668" s="51">
        <f t="shared" si="136"/>
        <v>41166.890607966299</v>
      </c>
      <c r="S668" s="51">
        <f t="shared" si="140"/>
        <v>92043.478541806791</v>
      </c>
      <c r="T668" s="13">
        <f t="shared" si="137"/>
        <v>87.786885245901644</v>
      </c>
      <c r="U668" s="58">
        <f t="shared" si="141"/>
        <v>25130.75163934426</v>
      </c>
      <c r="V668" s="58">
        <f t="shared" si="142"/>
        <v>25130.75163934426</v>
      </c>
      <c r="W668" s="13"/>
      <c r="X668" s="13"/>
      <c r="Y668" s="13"/>
      <c r="Z668" s="14">
        <f t="shared" si="138"/>
        <v>39.016393442622942</v>
      </c>
    </row>
    <row r="669" spans="1:26" ht="14.5" x14ac:dyDescent="0.35">
      <c r="A669">
        <v>2773</v>
      </c>
      <c r="B669" t="s">
        <v>877</v>
      </c>
      <c r="C669" t="s">
        <v>1385</v>
      </c>
      <c r="D669" t="s">
        <v>816</v>
      </c>
      <c r="E669" t="s">
        <v>276</v>
      </c>
      <c r="F669" t="s">
        <v>1500</v>
      </c>
      <c r="G669" t="s">
        <v>40</v>
      </c>
      <c r="H669" s="6">
        <v>44872</v>
      </c>
      <c r="I669" s="2">
        <v>45657</v>
      </c>
      <c r="J669">
        <v>300.25</v>
      </c>
      <c r="K669" s="45">
        <f t="shared" si="130"/>
        <v>1122.8922875816993</v>
      </c>
      <c r="L669" s="3">
        <f t="shared" si="131"/>
        <v>366</v>
      </c>
      <c r="M669" s="3">
        <f t="shared" si="132"/>
        <v>0</v>
      </c>
      <c r="N669" s="3">
        <f t="shared" si="133"/>
        <v>0</v>
      </c>
      <c r="O669" s="3">
        <f t="shared" si="139"/>
        <v>366</v>
      </c>
      <c r="P669" s="51">
        <f t="shared" si="134"/>
        <v>109891.5</v>
      </c>
      <c r="Q669" s="51">
        <f t="shared" si="135"/>
        <v>52159.190990996132</v>
      </c>
      <c r="R669" s="51">
        <f t="shared" si="136"/>
        <v>44265.779130623574</v>
      </c>
      <c r="S669" s="51">
        <f t="shared" si="140"/>
        <v>96424.970121619699</v>
      </c>
      <c r="T669" s="13">
        <f t="shared" si="137"/>
        <v>90</v>
      </c>
      <c r="U669" s="58">
        <f t="shared" si="141"/>
        <v>27022.5</v>
      </c>
      <c r="V669" s="58">
        <f t="shared" si="142"/>
        <v>27022.5</v>
      </c>
      <c r="W669" s="13"/>
      <c r="X669" s="13"/>
      <c r="Y669" s="13"/>
      <c r="Z669" s="14">
        <f t="shared" si="138"/>
        <v>40</v>
      </c>
    </row>
    <row r="670" spans="1:26" ht="14.5" x14ac:dyDescent="0.35">
      <c r="A670">
        <v>2774</v>
      </c>
      <c r="B670" t="s">
        <v>879</v>
      </c>
      <c r="C670" t="s">
        <v>1385</v>
      </c>
      <c r="D670" t="s">
        <v>766</v>
      </c>
      <c r="E670" t="s">
        <v>276</v>
      </c>
      <c r="F670" t="s">
        <v>753</v>
      </c>
      <c r="G670" t="s">
        <v>40</v>
      </c>
      <c r="H670" s="6">
        <v>44865</v>
      </c>
      <c r="I670" s="2">
        <v>45657</v>
      </c>
      <c r="J670">
        <v>386.25</v>
      </c>
      <c r="K670" s="45">
        <f t="shared" si="130"/>
        <v>672.7544444444444</v>
      </c>
      <c r="L670" s="3">
        <f t="shared" si="131"/>
        <v>366</v>
      </c>
      <c r="M670" s="3">
        <f t="shared" si="132"/>
        <v>0</v>
      </c>
      <c r="N670" s="3">
        <f t="shared" si="133"/>
        <v>0</v>
      </c>
      <c r="O670" s="3">
        <f t="shared" si="139"/>
        <v>366</v>
      </c>
      <c r="P670" s="51">
        <f t="shared" si="134"/>
        <v>141367.5</v>
      </c>
      <c r="Q670" s="51">
        <f t="shared" si="135"/>
        <v>52159.190990996132</v>
      </c>
      <c r="R670" s="51">
        <f t="shared" si="136"/>
        <v>56944.736683441646</v>
      </c>
      <c r="S670" s="51">
        <f t="shared" si="140"/>
        <v>109103.92767443779</v>
      </c>
      <c r="T670" s="13">
        <f t="shared" si="137"/>
        <v>90</v>
      </c>
      <c r="U670" s="58">
        <f t="shared" si="141"/>
        <v>34762.5</v>
      </c>
      <c r="V670" s="58">
        <f t="shared" si="142"/>
        <v>34762.5</v>
      </c>
      <c r="W670" s="13"/>
      <c r="X670" s="13"/>
      <c r="Y670" s="13"/>
      <c r="Z670" s="14">
        <f t="shared" si="138"/>
        <v>40</v>
      </c>
    </row>
    <row r="671" spans="1:26" ht="14.5" x14ac:dyDescent="0.35">
      <c r="A671">
        <v>2775</v>
      </c>
      <c r="B671" t="s">
        <v>881</v>
      </c>
      <c r="C671" t="s">
        <v>1488</v>
      </c>
      <c r="D671" t="s">
        <v>336</v>
      </c>
      <c r="E671" t="s">
        <v>276</v>
      </c>
      <c r="F671" t="s">
        <v>1071</v>
      </c>
      <c r="G671" t="s">
        <v>40</v>
      </c>
      <c r="H671" s="6">
        <v>44887</v>
      </c>
      <c r="I671" s="2">
        <v>45657</v>
      </c>
      <c r="J671">
        <v>268.75</v>
      </c>
      <c r="K671" s="45">
        <f t="shared" si="130"/>
        <v>268.75</v>
      </c>
      <c r="L671" s="3">
        <f t="shared" si="131"/>
        <v>366</v>
      </c>
      <c r="M671" s="3">
        <f t="shared" si="132"/>
        <v>22</v>
      </c>
      <c r="N671" s="3">
        <f t="shared" si="133"/>
        <v>0</v>
      </c>
      <c r="O671" s="3">
        <f t="shared" si="139"/>
        <v>344</v>
      </c>
      <c r="P671" s="51">
        <f t="shared" si="134"/>
        <v>92450</v>
      </c>
      <c r="Q671" s="51">
        <f t="shared" si="135"/>
        <v>49023.93907350456</v>
      </c>
      <c r="R671" s="51">
        <f t="shared" si="136"/>
        <v>37240.107566337247</v>
      </c>
      <c r="S671" s="51">
        <f t="shared" si="140"/>
        <v>86264.046639841807</v>
      </c>
      <c r="T671" s="13">
        <f t="shared" si="137"/>
        <v>84.590163934426229</v>
      </c>
      <c r="U671" s="58">
        <f t="shared" si="141"/>
        <v>22733.60655737705</v>
      </c>
      <c r="V671" s="58">
        <f t="shared" si="142"/>
        <v>22733.60655737705</v>
      </c>
      <c r="W671" s="13"/>
      <c r="X671" s="13"/>
      <c r="Y671" s="13"/>
      <c r="Z671" s="14">
        <f t="shared" si="138"/>
        <v>37.595628415300553</v>
      </c>
    </row>
    <row r="672" spans="1:26" ht="14.5" x14ac:dyDescent="0.35">
      <c r="A672">
        <v>2776</v>
      </c>
      <c r="B672" t="s">
        <v>883</v>
      </c>
      <c r="C672" t="s">
        <v>1385</v>
      </c>
      <c r="D672" t="s">
        <v>341</v>
      </c>
      <c r="E672" t="s">
        <v>276</v>
      </c>
      <c r="F672" t="s">
        <v>310</v>
      </c>
      <c r="G672" t="s">
        <v>40</v>
      </c>
      <c r="H672" s="6">
        <v>44887</v>
      </c>
      <c r="I672" s="2">
        <v>45657</v>
      </c>
      <c r="J672">
        <v>362.6</v>
      </c>
      <c r="K672" s="45">
        <f t="shared" si="130"/>
        <v>733.91052287581692</v>
      </c>
      <c r="L672" s="3">
        <f t="shared" si="131"/>
        <v>366</v>
      </c>
      <c r="M672" s="3">
        <f t="shared" si="132"/>
        <v>14</v>
      </c>
      <c r="N672" s="3">
        <f t="shared" si="133"/>
        <v>3</v>
      </c>
      <c r="O672" s="3">
        <f t="shared" si="139"/>
        <v>349</v>
      </c>
      <c r="P672" s="51">
        <f t="shared" si="134"/>
        <v>126547.40000000001</v>
      </c>
      <c r="Q672" s="51">
        <f t="shared" si="135"/>
        <v>49736.496327479916</v>
      </c>
      <c r="R672" s="51">
        <f t="shared" si="136"/>
        <v>50975.000413632297</v>
      </c>
      <c r="S672" s="51">
        <f t="shared" si="140"/>
        <v>100711.49674111221</v>
      </c>
      <c r="T672" s="13">
        <f t="shared" si="137"/>
        <v>85.819672131147541</v>
      </c>
      <c r="U672" s="58">
        <f t="shared" si="141"/>
        <v>31118.2131147541</v>
      </c>
      <c r="V672" s="58">
        <f t="shared" si="142"/>
        <v>31118.2131147541</v>
      </c>
      <c r="W672" s="13"/>
      <c r="X672" s="13"/>
      <c r="Y672" s="13"/>
      <c r="Z672" s="14">
        <f t="shared" si="138"/>
        <v>38.142076502732237</v>
      </c>
    </row>
    <row r="673" spans="1:26" ht="14.5" x14ac:dyDescent="0.35">
      <c r="A673">
        <v>2779</v>
      </c>
      <c r="B673" t="s">
        <v>884</v>
      </c>
      <c r="C673" t="s">
        <v>1385</v>
      </c>
      <c r="D673" t="s">
        <v>1489</v>
      </c>
      <c r="E673" t="s">
        <v>276</v>
      </c>
      <c r="F673" t="s">
        <v>441</v>
      </c>
      <c r="G673" t="s">
        <v>1529</v>
      </c>
      <c r="H673" s="6">
        <v>44928</v>
      </c>
      <c r="I673" s="2">
        <v>45657</v>
      </c>
      <c r="J673">
        <v>455.8</v>
      </c>
      <c r="K673" s="45">
        <f t="shared" si="130"/>
        <v>740.09104575163383</v>
      </c>
      <c r="L673" s="3">
        <f t="shared" si="131"/>
        <v>366</v>
      </c>
      <c r="M673" s="3">
        <f t="shared" si="132"/>
        <v>0</v>
      </c>
      <c r="N673" s="3">
        <f t="shared" si="133"/>
        <v>0</v>
      </c>
      <c r="O673" s="3">
        <f t="shared" si="139"/>
        <v>366</v>
      </c>
      <c r="P673" s="51">
        <f t="shared" si="134"/>
        <v>166822.80000000002</v>
      </c>
      <c r="Q673" s="51">
        <f t="shared" si="135"/>
        <v>52159.190990996132</v>
      </c>
      <c r="R673" s="51">
        <f t="shared" si="136"/>
        <v>67198.475029935813</v>
      </c>
      <c r="S673" s="51">
        <f t="shared" si="140"/>
        <v>119357.66602093194</v>
      </c>
      <c r="T673" s="13">
        <f t="shared" si="137"/>
        <v>90</v>
      </c>
      <c r="U673" s="58">
        <f t="shared" si="141"/>
        <v>41022</v>
      </c>
      <c r="V673" s="58">
        <f t="shared" si="142"/>
        <v>41022</v>
      </c>
      <c r="W673" s="13"/>
      <c r="X673" s="13"/>
      <c r="Y673" s="13"/>
      <c r="Z673" s="14">
        <f t="shared" si="138"/>
        <v>40</v>
      </c>
    </row>
    <row r="674" spans="1:26" ht="14.5" x14ac:dyDescent="0.35">
      <c r="A674">
        <v>2780</v>
      </c>
      <c r="B674" t="s">
        <v>886</v>
      </c>
      <c r="C674" t="s">
        <v>1385</v>
      </c>
      <c r="D674" t="s">
        <v>275</v>
      </c>
      <c r="E674" t="s">
        <v>276</v>
      </c>
      <c r="F674" t="s">
        <v>1500</v>
      </c>
      <c r="G674" t="s">
        <v>40</v>
      </c>
      <c r="H674" s="6">
        <v>44928</v>
      </c>
      <c r="I674" s="2">
        <v>45657</v>
      </c>
      <c r="J674">
        <v>300.25</v>
      </c>
      <c r="K674" s="45">
        <f t="shared" si="130"/>
        <v>958.97065359477131</v>
      </c>
      <c r="L674" s="3">
        <f t="shared" si="131"/>
        <v>366</v>
      </c>
      <c r="M674" s="3">
        <f t="shared" si="132"/>
        <v>1</v>
      </c>
      <c r="N674" s="3">
        <f t="shared" si="133"/>
        <v>5</v>
      </c>
      <c r="O674" s="3">
        <f t="shared" si="139"/>
        <v>360</v>
      </c>
      <c r="P674" s="51">
        <f t="shared" si="134"/>
        <v>108090</v>
      </c>
      <c r="Q674" s="51">
        <f t="shared" si="135"/>
        <v>51304.122286225705</v>
      </c>
      <c r="R674" s="51">
        <f t="shared" si="136"/>
        <v>43540.110620285479</v>
      </c>
      <c r="S674" s="51">
        <f t="shared" si="140"/>
        <v>94844.232906511184</v>
      </c>
      <c r="T674" s="13">
        <f t="shared" si="137"/>
        <v>88.52459016393442</v>
      </c>
      <c r="U674" s="58">
        <f t="shared" si="141"/>
        <v>26579.508196721308</v>
      </c>
      <c r="V674" s="58">
        <f t="shared" si="142"/>
        <v>26579.508196721308</v>
      </c>
      <c r="W674" s="13"/>
      <c r="X674" s="13"/>
      <c r="Y674" s="13"/>
      <c r="Z674" s="14">
        <f t="shared" si="138"/>
        <v>39.344262295081975</v>
      </c>
    </row>
    <row r="675" spans="1:26" ht="14.5" x14ac:dyDescent="0.35">
      <c r="A675">
        <v>2781</v>
      </c>
      <c r="B675" t="s">
        <v>887</v>
      </c>
      <c r="C675" t="s">
        <v>1385</v>
      </c>
      <c r="D675" t="s">
        <v>296</v>
      </c>
      <c r="E675" t="s">
        <v>276</v>
      </c>
      <c r="F675" t="s">
        <v>310</v>
      </c>
      <c r="G675" t="s">
        <v>40</v>
      </c>
      <c r="H675" s="6">
        <v>44928</v>
      </c>
      <c r="I675" s="2">
        <v>45657</v>
      </c>
      <c r="J675">
        <v>434.62</v>
      </c>
      <c r="K675" s="45">
        <f t="shared" si="130"/>
        <v>827.10326797385619</v>
      </c>
      <c r="L675" s="3">
        <f t="shared" si="131"/>
        <v>366</v>
      </c>
      <c r="M675" s="3">
        <f t="shared" si="132"/>
        <v>3</v>
      </c>
      <c r="N675" s="3">
        <f t="shared" si="133"/>
        <v>0</v>
      </c>
      <c r="O675" s="3">
        <f t="shared" si="139"/>
        <v>363</v>
      </c>
      <c r="P675" s="51">
        <f t="shared" si="134"/>
        <v>157767.06</v>
      </c>
      <c r="Q675" s="51">
        <f t="shared" si="135"/>
        <v>51731.656638610919</v>
      </c>
      <c r="R675" s="51">
        <f t="shared" si="136"/>
        <v>63550.700755270758</v>
      </c>
      <c r="S675" s="51">
        <f t="shared" si="140"/>
        <v>115282.35739388168</v>
      </c>
      <c r="T675" s="13">
        <f t="shared" si="137"/>
        <v>89.26229508196721</v>
      </c>
      <c r="U675" s="58">
        <f t="shared" si="141"/>
        <v>38795.178688524589</v>
      </c>
      <c r="V675" s="58">
        <f t="shared" si="142"/>
        <v>38795.178688524589</v>
      </c>
      <c r="W675" s="13"/>
      <c r="X675" s="13"/>
      <c r="Y675" s="13"/>
      <c r="Z675" s="14">
        <f t="shared" si="138"/>
        <v>39.672131147540995</v>
      </c>
    </row>
    <row r="676" spans="1:26" ht="14.5" x14ac:dyDescent="0.35">
      <c r="A676">
        <v>2782</v>
      </c>
      <c r="B676" t="s">
        <v>888</v>
      </c>
      <c r="C676" t="s">
        <v>1385</v>
      </c>
      <c r="D676" t="s">
        <v>286</v>
      </c>
      <c r="E676" t="s">
        <v>276</v>
      </c>
      <c r="F676" t="s">
        <v>1515</v>
      </c>
      <c r="G676" t="s">
        <v>1529</v>
      </c>
      <c r="H676" s="6">
        <v>44928</v>
      </c>
      <c r="I676" s="2">
        <v>45657</v>
      </c>
      <c r="J676">
        <v>438.6</v>
      </c>
      <c r="K676" s="45">
        <f t="shared" si="130"/>
        <v>902.58385620915044</v>
      </c>
      <c r="L676" s="3">
        <f t="shared" si="131"/>
        <v>366</v>
      </c>
      <c r="M676" s="3">
        <f t="shared" si="132"/>
        <v>2</v>
      </c>
      <c r="N676" s="3">
        <f t="shared" si="133"/>
        <v>1</v>
      </c>
      <c r="O676" s="3">
        <f t="shared" si="139"/>
        <v>363</v>
      </c>
      <c r="P676" s="51">
        <f t="shared" si="134"/>
        <v>159211.80000000002</v>
      </c>
      <c r="Q676" s="51">
        <f t="shared" si="135"/>
        <v>51731.656638610919</v>
      </c>
      <c r="R676" s="51">
        <f t="shared" si="136"/>
        <v>64132.661523311763</v>
      </c>
      <c r="S676" s="51">
        <f t="shared" si="140"/>
        <v>115864.31816192268</v>
      </c>
      <c r="T676" s="13">
        <f t="shared" si="137"/>
        <v>89.26229508196721</v>
      </c>
      <c r="U676" s="58">
        <f t="shared" si="141"/>
        <v>39150.442622950817</v>
      </c>
      <c r="V676" s="58">
        <f t="shared" si="142"/>
        <v>39150.442622950817</v>
      </c>
      <c r="W676" s="13"/>
      <c r="X676" s="13"/>
      <c r="Y676" s="13"/>
      <c r="Z676" s="14">
        <f t="shared" si="138"/>
        <v>39.672131147540995</v>
      </c>
    </row>
    <row r="677" spans="1:26" ht="14.5" x14ac:dyDescent="0.35">
      <c r="A677">
        <v>2783</v>
      </c>
      <c r="B677" t="s">
        <v>889</v>
      </c>
      <c r="C677" t="s">
        <v>1385</v>
      </c>
      <c r="D677" t="s">
        <v>469</v>
      </c>
      <c r="E677" t="s">
        <v>276</v>
      </c>
      <c r="F677" t="s">
        <v>304</v>
      </c>
      <c r="G677" t="s">
        <v>40</v>
      </c>
      <c r="H677" s="6">
        <v>43831</v>
      </c>
      <c r="I677" s="2">
        <v>45657</v>
      </c>
      <c r="J677">
        <v>286.27</v>
      </c>
      <c r="K677" s="45">
        <f t="shared" si="130"/>
        <v>418.17954248366021</v>
      </c>
      <c r="L677" s="3">
        <f t="shared" si="131"/>
        <v>366</v>
      </c>
      <c r="M677" s="3">
        <f t="shared" si="132"/>
        <v>1</v>
      </c>
      <c r="N677" s="3">
        <f t="shared" si="133"/>
        <v>0</v>
      </c>
      <c r="O677" s="3">
        <f t="shared" si="139"/>
        <v>365</v>
      </c>
      <c r="P677" s="51">
        <f t="shared" si="134"/>
        <v>104488.54999999999</v>
      </c>
      <c r="Q677" s="51">
        <f t="shared" si="135"/>
        <v>52016.679540201061</v>
      </c>
      <c r="R677" s="51">
        <f t="shared" si="136"/>
        <v>42089.397960525763</v>
      </c>
      <c r="S677" s="51">
        <f t="shared" si="140"/>
        <v>94106.077500726824</v>
      </c>
      <c r="T677" s="13">
        <f t="shared" si="137"/>
        <v>89.754098360655732</v>
      </c>
      <c r="U677" s="58">
        <f t="shared" si="141"/>
        <v>25693.905737704914</v>
      </c>
      <c r="V677" s="58">
        <f t="shared" si="142"/>
        <v>25693.905737704914</v>
      </c>
      <c r="W677" s="13"/>
      <c r="X677" s="13"/>
      <c r="Y677" s="13"/>
      <c r="Z677" s="14">
        <f t="shared" si="138"/>
        <v>39.89071038251366</v>
      </c>
    </row>
    <row r="678" spans="1:26" ht="14.5" x14ac:dyDescent="0.35">
      <c r="A678">
        <v>2784</v>
      </c>
      <c r="B678" t="s">
        <v>890</v>
      </c>
      <c r="C678" t="s">
        <v>1385</v>
      </c>
      <c r="D678" t="s">
        <v>284</v>
      </c>
      <c r="E678" t="s">
        <v>276</v>
      </c>
      <c r="F678" t="s">
        <v>310</v>
      </c>
      <c r="G678" t="s">
        <v>40</v>
      </c>
      <c r="H678" s="6">
        <v>43831</v>
      </c>
      <c r="I678" s="2">
        <v>45657</v>
      </c>
      <c r="J678">
        <v>300.25</v>
      </c>
      <c r="K678" s="45">
        <f t="shared" si="130"/>
        <v>648.29633986928104</v>
      </c>
      <c r="L678" s="3">
        <f t="shared" si="131"/>
        <v>366</v>
      </c>
      <c r="M678" s="3">
        <f t="shared" si="132"/>
        <v>2</v>
      </c>
      <c r="N678" s="3">
        <f t="shared" si="133"/>
        <v>0</v>
      </c>
      <c r="O678" s="3">
        <f t="shared" si="139"/>
        <v>364</v>
      </c>
      <c r="P678" s="51">
        <f t="shared" si="134"/>
        <v>109291</v>
      </c>
      <c r="Q678" s="51">
        <f t="shared" si="135"/>
        <v>51874.16808940599</v>
      </c>
      <c r="R678" s="51">
        <f t="shared" si="136"/>
        <v>44023.889627177545</v>
      </c>
      <c r="S678" s="51">
        <f t="shared" si="140"/>
        <v>95898.057716583542</v>
      </c>
      <c r="T678" s="13">
        <f t="shared" si="137"/>
        <v>89.508196721311478</v>
      </c>
      <c r="U678" s="58">
        <f t="shared" si="141"/>
        <v>26874.836065573771</v>
      </c>
      <c r="V678" s="58">
        <f t="shared" si="142"/>
        <v>26874.836065573771</v>
      </c>
      <c r="W678" s="13"/>
      <c r="X678" s="13"/>
      <c r="Y678" s="13"/>
      <c r="Z678" s="14">
        <f t="shared" si="138"/>
        <v>39.781420765027335</v>
      </c>
    </row>
    <row r="679" spans="1:26" ht="14.5" x14ac:dyDescent="0.35">
      <c r="A679">
        <v>2785</v>
      </c>
      <c r="B679" t="s">
        <v>891</v>
      </c>
      <c r="C679" t="s">
        <v>1385</v>
      </c>
      <c r="D679" t="s">
        <v>816</v>
      </c>
      <c r="E679" t="s">
        <v>276</v>
      </c>
      <c r="F679" t="s">
        <v>1500</v>
      </c>
      <c r="G679" t="s">
        <v>40</v>
      </c>
      <c r="H679" s="6">
        <v>45012</v>
      </c>
      <c r="I679" s="2">
        <v>45657</v>
      </c>
      <c r="J679">
        <v>300.25</v>
      </c>
      <c r="K679" s="45">
        <f t="shared" si="130"/>
        <v>1109.9450980392155</v>
      </c>
      <c r="L679" s="3">
        <f t="shared" si="131"/>
        <v>366</v>
      </c>
      <c r="M679" s="3">
        <f t="shared" si="132"/>
        <v>2</v>
      </c>
      <c r="N679" s="3">
        <f t="shared" si="133"/>
        <v>0</v>
      </c>
      <c r="O679" s="3">
        <f t="shared" si="139"/>
        <v>364</v>
      </c>
      <c r="P679" s="51">
        <f t="shared" si="134"/>
        <v>109291</v>
      </c>
      <c r="Q679" s="51">
        <f t="shared" si="135"/>
        <v>51874.16808940599</v>
      </c>
      <c r="R679" s="51">
        <f t="shared" si="136"/>
        <v>44023.889627177545</v>
      </c>
      <c r="S679" s="51">
        <f t="shared" si="140"/>
        <v>95898.057716583542</v>
      </c>
      <c r="T679" s="13">
        <f t="shared" si="137"/>
        <v>89.508196721311478</v>
      </c>
      <c r="U679" s="58">
        <f t="shared" si="141"/>
        <v>26874.836065573771</v>
      </c>
      <c r="V679" s="58">
        <f t="shared" si="142"/>
        <v>26874.836065573771</v>
      </c>
      <c r="W679" s="13"/>
      <c r="X679" s="13"/>
      <c r="Y679" s="13"/>
      <c r="Z679" s="14">
        <f t="shared" si="138"/>
        <v>39.781420765027335</v>
      </c>
    </row>
    <row r="680" spans="1:26" ht="14.5" x14ac:dyDescent="0.35">
      <c r="A680">
        <v>2786</v>
      </c>
      <c r="B680" t="s">
        <v>893</v>
      </c>
      <c r="C680" t="s">
        <v>1385</v>
      </c>
      <c r="D680" t="s">
        <v>533</v>
      </c>
      <c r="E680" t="s">
        <v>276</v>
      </c>
      <c r="F680" t="s">
        <v>441</v>
      </c>
      <c r="G680" t="s">
        <v>1529</v>
      </c>
      <c r="H680" s="6">
        <v>45019</v>
      </c>
      <c r="I680" s="2">
        <v>45657</v>
      </c>
      <c r="J680">
        <v>455.88</v>
      </c>
      <c r="K680" s="45">
        <f t="shared" si="130"/>
        <v>730.96575163398688</v>
      </c>
      <c r="L680" s="3">
        <f t="shared" si="131"/>
        <v>366</v>
      </c>
      <c r="M680" s="3">
        <f t="shared" si="132"/>
        <v>2</v>
      </c>
      <c r="N680" s="3">
        <f t="shared" si="133"/>
        <v>0</v>
      </c>
      <c r="O680" s="3">
        <f t="shared" si="139"/>
        <v>364</v>
      </c>
      <c r="P680" s="51">
        <f t="shared" si="134"/>
        <v>165940.32</v>
      </c>
      <c r="Q680" s="51">
        <f t="shared" si="135"/>
        <v>51874.16808940599</v>
      </c>
      <c r="R680" s="51">
        <f t="shared" si="136"/>
        <v>66843.000177311231</v>
      </c>
      <c r="S680" s="51">
        <f t="shared" si="140"/>
        <v>118717.16826671723</v>
      </c>
      <c r="T680" s="13">
        <f t="shared" si="137"/>
        <v>89.508196721311478</v>
      </c>
      <c r="U680" s="58">
        <f t="shared" si="141"/>
        <v>40804.99672131148</v>
      </c>
      <c r="V680" s="58">
        <f t="shared" si="142"/>
        <v>40804.99672131148</v>
      </c>
      <c r="W680" s="13"/>
      <c r="X680" s="13"/>
      <c r="Y680" s="13"/>
      <c r="Z680" s="14">
        <f t="shared" si="138"/>
        <v>39.781420765027335</v>
      </c>
    </row>
    <row r="681" spans="1:26" ht="14.5" x14ac:dyDescent="0.35">
      <c r="A681">
        <v>2787</v>
      </c>
      <c r="B681" t="s">
        <v>894</v>
      </c>
      <c r="C681" t="s">
        <v>1488</v>
      </c>
      <c r="D681" t="s">
        <v>728</v>
      </c>
      <c r="E681" t="s">
        <v>276</v>
      </c>
      <c r="F681" t="s">
        <v>729</v>
      </c>
      <c r="G681" t="s">
        <v>1529</v>
      </c>
      <c r="H681" s="6">
        <v>45019</v>
      </c>
      <c r="I681" s="2">
        <v>45657</v>
      </c>
      <c r="J681">
        <v>546.1</v>
      </c>
      <c r="K681" s="45">
        <f t="shared" si="130"/>
        <v>546.1</v>
      </c>
      <c r="L681" s="3">
        <f t="shared" si="131"/>
        <v>366</v>
      </c>
      <c r="M681" s="3">
        <f t="shared" si="132"/>
        <v>0</v>
      </c>
      <c r="N681" s="3">
        <f t="shared" si="133"/>
        <v>0</v>
      </c>
      <c r="O681" s="3">
        <f t="shared" si="139"/>
        <v>366</v>
      </c>
      <c r="P681" s="51">
        <f t="shared" si="134"/>
        <v>190885.10399999999</v>
      </c>
      <c r="Q681" s="51">
        <f t="shared" si="135"/>
        <v>52159.190990996132</v>
      </c>
      <c r="R681" s="51">
        <f t="shared" si="136"/>
        <v>76891.095789848259</v>
      </c>
      <c r="S681" s="51">
        <f t="shared" si="140"/>
        <v>129050.28678084438</v>
      </c>
      <c r="T681" s="13">
        <f t="shared" si="137"/>
        <v>90</v>
      </c>
      <c r="U681" s="58">
        <f t="shared" si="141"/>
        <v>49149</v>
      </c>
      <c r="V681" s="58">
        <f t="shared" si="142"/>
        <v>49149</v>
      </c>
      <c r="W681" s="13"/>
      <c r="X681" s="13"/>
      <c r="Y681" s="13"/>
      <c r="Z681" s="14">
        <f t="shared" si="138"/>
        <v>40</v>
      </c>
    </row>
    <row r="682" spans="1:26" ht="14.5" x14ac:dyDescent="0.35">
      <c r="A682">
        <v>2788</v>
      </c>
      <c r="B682" t="s">
        <v>895</v>
      </c>
      <c r="C682" t="s">
        <v>1385</v>
      </c>
      <c r="D682" t="s">
        <v>469</v>
      </c>
      <c r="E682" t="s">
        <v>276</v>
      </c>
      <c r="F682" t="s">
        <v>1500</v>
      </c>
      <c r="G682" t="s">
        <v>40</v>
      </c>
      <c r="H682" s="6">
        <v>45019</v>
      </c>
      <c r="I682" s="2">
        <v>45657</v>
      </c>
      <c r="J682">
        <v>286.27</v>
      </c>
      <c r="K682" s="45">
        <f t="shared" si="130"/>
        <v>642.24</v>
      </c>
      <c r="L682" s="3">
        <f t="shared" si="131"/>
        <v>366</v>
      </c>
      <c r="M682" s="3">
        <f t="shared" si="132"/>
        <v>41</v>
      </c>
      <c r="N682" s="3">
        <f t="shared" si="133"/>
        <v>5</v>
      </c>
      <c r="O682" s="3">
        <f t="shared" si="139"/>
        <v>320</v>
      </c>
      <c r="P682" s="51">
        <f t="shared" si="134"/>
        <v>91606.399999999994</v>
      </c>
      <c r="Q682" s="51">
        <f t="shared" si="135"/>
        <v>45603.664254422845</v>
      </c>
      <c r="R682" s="51">
        <f t="shared" si="136"/>
        <v>36900.294102378757</v>
      </c>
      <c r="S682" s="51">
        <f t="shared" si="140"/>
        <v>82503.958356801595</v>
      </c>
      <c r="T682" s="13">
        <f t="shared" si="137"/>
        <v>78.688524590163937</v>
      </c>
      <c r="U682" s="58">
        <f t="shared" si="141"/>
        <v>22526.163934426229</v>
      </c>
      <c r="V682" s="58">
        <f t="shared" si="142"/>
        <v>22526.163934426229</v>
      </c>
      <c r="W682" s="13"/>
      <c r="X682" s="13"/>
      <c r="Y682" s="13"/>
      <c r="Z682" s="14">
        <f t="shared" si="138"/>
        <v>34.972677595628411</v>
      </c>
    </row>
    <row r="683" spans="1:26" ht="14.5" x14ac:dyDescent="0.35">
      <c r="A683">
        <v>2789</v>
      </c>
      <c r="B683" t="s">
        <v>1453</v>
      </c>
      <c r="C683" t="s">
        <v>1488</v>
      </c>
      <c r="D683" t="s">
        <v>668</v>
      </c>
      <c r="E683" t="s">
        <v>276</v>
      </c>
      <c r="F683" t="s">
        <v>669</v>
      </c>
      <c r="G683" t="s">
        <v>40</v>
      </c>
      <c r="H683" s="6">
        <v>45019</v>
      </c>
      <c r="I683" s="2">
        <v>45657</v>
      </c>
      <c r="J683">
        <v>250</v>
      </c>
      <c r="K683" s="45">
        <f t="shared" si="130"/>
        <v>250</v>
      </c>
      <c r="L683" s="3">
        <f t="shared" si="131"/>
        <v>366</v>
      </c>
      <c r="M683" s="3">
        <f t="shared" si="132"/>
        <v>0</v>
      </c>
      <c r="N683" s="3">
        <f t="shared" si="133"/>
        <v>32</v>
      </c>
      <c r="O683" s="3">
        <f t="shared" si="139"/>
        <v>334</v>
      </c>
      <c r="P683" s="51">
        <f t="shared" si="134"/>
        <v>83500</v>
      </c>
      <c r="Q683" s="51">
        <f t="shared" si="135"/>
        <v>47598.824565553849</v>
      </c>
      <c r="R683" s="51">
        <f t="shared" si="136"/>
        <v>33634.926790580423</v>
      </c>
      <c r="S683" s="51">
        <f t="shared" si="140"/>
        <v>81233.751356134278</v>
      </c>
      <c r="T683" s="13">
        <f t="shared" si="137"/>
        <v>82.131147540983605</v>
      </c>
      <c r="U683" s="58">
        <f t="shared" si="141"/>
        <v>20532.7868852459</v>
      </c>
      <c r="V683" s="58">
        <f t="shared" si="142"/>
        <v>20532.7868852459</v>
      </c>
      <c r="W683" s="13"/>
      <c r="X683" s="13"/>
      <c r="Y683" s="13"/>
      <c r="Z683" s="14">
        <f t="shared" si="138"/>
        <v>36.502732240437169</v>
      </c>
    </row>
    <row r="684" spans="1:26" ht="14.5" x14ac:dyDescent="0.35">
      <c r="A684">
        <v>2791</v>
      </c>
      <c r="B684" t="s">
        <v>896</v>
      </c>
      <c r="C684" t="s">
        <v>1385</v>
      </c>
      <c r="D684" t="s">
        <v>275</v>
      </c>
      <c r="E684" t="s">
        <v>276</v>
      </c>
      <c r="F684" t="s">
        <v>310</v>
      </c>
      <c r="G684" t="s">
        <v>40</v>
      </c>
      <c r="H684" s="6">
        <v>45110</v>
      </c>
      <c r="I684" s="2">
        <v>45657</v>
      </c>
      <c r="J684">
        <v>300.25</v>
      </c>
      <c r="K684" s="45">
        <f t="shared" si="130"/>
        <v>916.0371895424837</v>
      </c>
      <c r="L684" s="3">
        <f t="shared" si="131"/>
        <v>366</v>
      </c>
      <c r="M684" s="3">
        <f t="shared" si="132"/>
        <v>2</v>
      </c>
      <c r="N684" s="3">
        <f t="shared" si="133"/>
        <v>0</v>
      </c>
      <c r="O684" s="3">
        <f t="shared" si="139"/>
        <v>364</v>
      </c>
      <c r="P684" s="51">
        <f t="shared" si="134"/>
        <v>109291</v>
      </c>
      <c r="Q684" s="51">
        <f t="shared" si="135"/>
        <v>51874.16808940599</v>
      </c>
      <c r="R684" s="51">
        <f t="shared" si="136"/>
        <v>44023.889627177545</v>
      </c>
      <c r="S684" s="51">
        <f t="shared" si="140"/>
        <v>95898.057716583542</v>
      </c>
      <c r="T684" s="13">
        <f t="shared" si="137"/>
        <v>89.508196721311478</v>
      </c>
      <c r="U684" s="58">
        <f t="shared" si="141"/>
        <v>26874.836065573771</v>
      </c>
      <c r="V684" s="58">
        <f t="shared" si="142"/>
        <v>26874.836065573771</v>
      </c>
      <c r="W684" s="13"/>
      <c r="X684" s="13"/>
      <c r="Y684" s="13"/>
      <c r="Z684" s="14">
        <f t="shared" si="138"/>
        <v>39.781420765027335</v>
      </c>
    </row>
    <row r="685" spans="1:26" ht="14.5" x14ac:dyDescent="0.35">
      <c r="A685">
        <v>2792</v>
      </c>
      <c r="B685" t="s">
        <v>897</v>
      </c>
      <c r="C685" t="s">
        <v>1385</v>
      </c>
      <c r="D685" t="s">
        <v>821</v>
      </c>
      <c r="E685" t="s">
        <v>276</v>
      </c>
      <c r="F685" t="s">
        <v>1500</v>
      </c>
      <c r="G685" t="s">
        <v>40</v>
      </c>
      <c r="H685" s="6">
        <v>45138</v>
      </c>
      <c r="I685" s="2">
        <v>45657</v>
      </c>
      <c r="J685">
        <v>362.6</v>
      </c>
      <c r="K685" s="45">
        <f t="shared" si="130"/>
        <v>763.81143790849683</v>
      </c>
      <c r="L685" s="3">
        <f t="shared" si="131"/>
        <v>366</v>
      </c>
      <c r="M685" s="3">
        <f t="shared" si="132"/>
        <v>5</v>
      </c>
      <c r="N685" s="3">
        <f t="shared" si="133"/>
        <v>0</v>
      </c>
      <c r="O685" s="3">
        <f t="shared" si="139"/>
        <v>361</v>
      </c>
      <c r="P685" s="51">
        <f t="shared" si="134"/>
        <v>130898.6</v>
      </c>
      <c r="Q685" s="51">
        <f t="shared" si="135"/>
        <v>51446.633737020777</v>
      </c>
      <c r="R685" s="51">
        <f t="shared" si="136"/>
        <v>52727.722490891858</v>
      </c>
      <c r="S685" s="51">
        <f t="shared" si="140"/>
        <v>104174.35622791263</v>
      </c>
      <c r="T685" s="13">
        <f t="shared" si="137"/>
        <v>88.770491803278688</v>
      </c>
      <c r="U685" s="58">
        <f t="shared" si="141"/>
        <v>32188.180327868853</v>
      </c>
      <c r="V685" s="58">
        <f t="shared" si="142"/>
        <v>32188.180327868853</v>
      </c>
      <c r="W685" s="13"/>
      <c r="X685" s="13"/>
      <c r="Y685" s="13"/>
      <c r="Z685" s="14">
        <f t="shared" si="138"/>
        <v>39.453551912568301</v>
      </c>
    </row>
    <row r="686" spans="1:26" ht="14.5" x14ac:dyDescent="0.35">
      <c r="A686">
        <v>2793</v>
      </c>
      <c r="B686" t="s">
        <v>898</v>
      </c>
      <c r="C686" t="s">
        <v>1385</v>
      </c>
      <c r="D686" t="s">
        <v>821</v>
      </c>
      <c r="E686" t="s">
        <v>276</v>
      </c>
      <c r="F686" t="s">
        <v>1500</v>
      </c>
      <c r="G686" t="s">
        <v>40</v>
      </c>
      <c r="H686" s="6">
        <v>45138</v>
      </c>
      <c r="I686" s="2">
        <v>45657</v>
      </c>
      <c r="J686">
        <v>362.6</v>
      </c>
      <c r="K686" s="45">
        <f t="shared" si="130"/>
        <v>742.93986928104584</v>
      </c>
      <c r="L686" s="3">
        <f t="shared" si="131"/>
        <v>366</v>
      </c>
      <c r="M686" s="3">
        <f t="shared" si="132"/>
        <v>2</v>
      </c>
      <c r="N686" s="3">
        <f t="shared" si="133"/>
        <v>0</v>
      </c>
      <c r="O686" s="3">
        <f t="shared" si="139"/>
        <v>364</v>
      </c>
      <c r="P686" s="51">
        <f t="shared" si="134"/>
        <v>131986.4</v>
      </c>
      <c r="Q686" s="51">
        <f t="shared" si="135"/>
        <v>51874.16808940599</v>
      </c>
      <c r="R686" s="51">
        <f t="shared" si="136"/>
        <v>53165.903010206748</v>
      </c>
      <c r="S686" s="51">
        <f t="shared" si="140"/>
        <v>105040.07109961275</v>
      </c>
      <c r="T686" s="13">
        <f t="shared" si="137"/>
        <v>89.508196721311478</v>
      </c>
      <c r="U686" s="58">
        <f t="shared" si="141"/>
        <v>32455.672131147545</v>
      </c>
      <c r="V686" s="58">
        <f t="shared" si="142"/>
        <v>32455.672131147545</v>
      </c>
      <c r="W686" s="13"/>
      <c r="X686" s="13"/>
      <c r="Y686" s="13"/>
      <c r="Z686" s="14">
        <f t="shared" si="138"/>
        <v>39.781420765027335</v>
      </c>
    </row>
    <row r="687" spans="1:26" ht="14.5" x14ac:dyDescent="0.35">
      <c r="A687">
        <v>2794</v>
      </c>
      <c r="B687" t="s">
        <v>899</v>
      </c>
      <c r="C687" t="s">
        <v>1385</v>
      </c>
      <c r="D687" t="s">
        <v>821</v>
      </c>
      <c r="E687" t="s">
        <v>276</v>
      </c>
      <c r="F687" t="s">
        <v>1500</v>
      </c>
      <c r="G687" t="s">
        <v>40</v>
      </c>
      <c r="H687" s="6">
        <v>45138</v>
      </c>
      <c r="I687" s="2">
        <v>45657</v>
      </c>
      <c r="J687">
        <v>362.6</v>
      </c>
      <c r="K687" s="45">
        <f t="shared" si="130"/>
        <v>864.63026143790864</v>
      </c>
      <c r="L687" s="3">
        <f t="shared" si="131"/>
        <v>366</v>
      </c>
      <c r="M687" s="3">
        <f t="shared" si="132"/>
        <v>2</v>
      </c>
      <c r="N687" s="3">
        <f t="shared" si="133"/>
        <v>0</v>
      </c>
      <c r="O687" s="3">
        <f t="shared" si="139"/>
        <v>364</v>
      </c>
      <c r="P687" s="51">
        <f t="shared" si="134"/>
        <v>131986.4</v>
      </c>
      <c r="Q687" s="51">
        <f t="shared" si="135"/>
        <v>51874.16808940599</v>
      </c>
      <c r="R687" s="51">
        <f t="shared" si="136"/>
        <v>53165.903010206748</v>
      </c>
      <c r="S687" s="51">
        <f t="shared" si="140"/>
        <v>105040.07109961275</v>
      </c>
      <c r="T687" s="13">
        <f t="shared" si="137"/>
        <v>89.508196721311478</v>
      </c>
      <c r="U687" s="58">
        <f t="shared" si="141"/>
        <v>32455.672131147545</v>
      </c>
      <c r="V687" s="58">
        <f t="shared" si="142"/>
        <v>32455.672131147545</v>
      </c>
      <c r="W687" s="13"/>
      <c r="X687" s="13"/>
      <c r="Y687" s="13"/>
      <c r="Z687" s="14">
        <f t="shared" si="138"/>
        <v>39.781420765027335</v>
      </c>
    </row>
    <row r="688" spans="1:26" ht="14.5" x14ac:dyDescent="0.35">
      <c r="A688">
        <v>2795</v>
      </c>
      <c r="B688" t="s">
        <v>900</v>
      </c>
      <c r="C688" t="s">
        <v>1385</v>
      </c>
      <c r="D688" t="s">
        <v>469</v>
      </c>
      <c r="E688" t="s">
        <v>276</v>
      </c>
      <c r="F688" t="s">
        <v>1500</v>
      </c>
      <c r="G688" t="s">
        <v>40</v>
      </c>
      <c r="H688" s="6">
        <v>45138</v>
      </c>
      <c r="I688" s="2">
        <v>45657</v>
      </c>
      <c r="J688">
        <v>286.27</v>
      </c>
      <c r="K688" s="45">
        <f t="shared" si="130"/>
        <v>681</v>
      </c>
      <c r="L688" s="3">
        <f t="shared" si="131"/>
        <v>366</v>
      </c>
      <c r="M688" s="3">
        <f t="shared" si="132"/>
        <v>0</v>
      </c>
      <c r="N688" s="3">
        <f t="shared" si="133"/>
        <v>0</v>
      </c>
      <c r="O688" s="3">
        <f t="shared" si="139"/>
        <v>366</v>
      </c>
      <c r="P688" s="51">
        <f t="shared" si="134"/>
        <v>104774.81999999999</v>
      </c>
      <c r="Q688" s="51">
        <f t="shared" si="135"/>
        <v>52159.190990996132</v>
      </c>
      <c r="R688" s="51">
        <f t="shared" si="136"/>
        <v>42204.711379595698</v>
      </c>
      <c r="S688" s="51">
        <f t="shared" si="140"/>
        <v>94363.902370591823</v>
      </c>
      <c r="T688" s="13">
        <f t="shared" si="137"/>
        <v>90</v>
      </c>
      <c r="U688" s="58">
        <f t="shared" si="141"/>
        <v>25764.3</v>
      </c>
      <c r="V688" s="58">
        <f t="shared" si="142"/>
        <v>25764.3</v>
      </c>
      <c r="W688" s="13"/>
      <c r="X688" s="13"/>
      <c r="Y688" s="13"/>
      <c r="Z688" s="14">
        <f t="shared" si="138"/>
        <v>40</v>
      </c>
    </row>
    <row r="689" spans="1:26" ht="14.5" x14ac:dyDescent="0.35">
      <c r="A689">
        <v>2796</v>
      </c>
      <c r="B689" t="s">
        <v>901</v>
      </c>
      <c r="C689" t="s">
        <v>1385</v>
      </c>
      <c r="D689" t="s">
        <v>469</v>
      </c>
      <c r="E689" t="s">
        <v>276</v>
      </c>
      <c r="F689" t="s">
        <v>1500</v>
      </c>
      <c r="G689" t="s">
        <v>40</v>
      </c>
      <c r="H689" s="6">
        <v>45138</v>
      </c>
      <c r="I689" s="2">
        <v>45657</v>
      </c>
      <c r="J689">
        <v>286.27</v>
      </c>
      <c r="K689" s="45">
        <f t="shared" si="130"/>
        <v>683.25705882352941</v>
      </c>
      <c r="L689" s="3">
        <f t="shared" si="131"/>
        <v>366</v>
      </c>
      <c r="M689" s="3">
        <f t="shared" si="132"/>
        <v>5</v>
      </c>
      <c r="N689" s="3">
        <f t="shared" si="133"/>
        <v>0</v>
      </c>
      <c r="O689" s="3">
        <f t="shared" si="139"/>
        <v>361</v>
      </c>
      <c r="P689" s="51">
        <f t="shared" si="134"/>
        <v>103343.46999999999</v>
      </c>
      <c r="Q689" s="51">
        <f t="shared" si="135"/>
        <v>51446.633737020777</v>
      </c>
      <c r="R689" s="51">
        <f t="shared" si="136"/>
        <v>41628.144284246031</v>
      </c>
      <c r="S689" s="51">
        <f t="shared" si="140"/>
        <v>93074.7780212668</v>
      </c>
      <c r="T689" s="13">
        <f t="shared" si="137"/>
        <v>88.770491803278688</v>
      </c>
      <c r="U689" s="58">
        <f t="shared" si="141"/>
        <v>25412.328688524587</v>
      </c>
      <c r="V689" s="58">
        <f t="shared" si="142"/>
        <v>25412.328688524587</v>
      </c>
      <c r="W689" s="13"/>
      <c r="X689" s="13"/>
      <c r="Y689" s="13"/>
      <c r="Z689" s="14">
        <f t="shared" si="138"/>
        <v>39.453551912568301</v>
      </c>
    </row>
    <row r="690" spans="1:26" ht="14.5" x14ac:dyDescent="0.35">
      <c r="A690">
        <v>2797</v>
      </c>
      <c r="B690" t="s">
        <v>902</v>
      </c>
      <c r="C690" t="s">
        <v>1385</v>
      </c>
      <c r="D690" t="s">
        <v>469</v>
      </c>
      <c r="E690" t="s">
        <v>276</v>
      </c>
      <c r="F690" t="s">
        <v>1500</v>
      </c>
      <c r="G690" t="s">
        <v>40</v>
      </c>
      <c r="H690" s="6">
        <v>45138</v>
      </c>
      <c r="I690" s="2">
        <v>45657</v>
      </c>
      <c r="J690">
        <v>286.27</v>
      </c>
      <c r="K690" s="45">
        <f t="shared" si="130"/>
        <v>704.98516339869286</v>
      </c>
      <c r="L690" s="3">
        <f t="shared" si="131"/>
        <v>366</v>
      </c>
      <c r="M690" s="3">
        <f t="shared" si="132"/>
        <v>4</v>
      </c>
      <c r="N690" s="3">
        <f t="shared" si="133"/>
        <v>0</v>
      </c>
      <c r="O690" s="3">
        <f t="shared" si="139"/>
        <v>362</v>
      </c>
      <c r="P690" s="51">
        <f t="shared" si="134"/>
        <v>103629.73999999999</v>
      </c>
      <c r="Q690" s="51">
        <f t="shared" si="135"/>
        <v>51589.145187815848</v>
      </c>
      <c r="R690" s="51">
        <f t="shared" si="136"/>
        <v>41743.457703315966</v>
      </c>
      <c r="S690" s="51">
        <f t="shared" si="140"/>
        <v>93332.602891131814</v>
      </c>
      <c r="T690" s="13">
        <f t="shared" si="137"/>
        <v>89.016393442622956</v>
      </c>
      <c r="U690" s="58">
        <f t="shared" si="141"/>
        <v>25482.722950819672</v>
      </c>
      <c r="V690" s="58">
        <f t="shared" si="142"/>
        <v>25482.722950819672</v>
      </c>
      <c r="W690" s="13"/>
      <c r="X690" s="13"/>
      <c r="Y690" s="13"/>
      <c r="Z690" s="14">
        <f t="shared" si="138"/>
        <v>39.562841530054641</v>
      </c>
    </row>
    <row r="691" spans="1:26" ht="14.5" x14ac:dyDescent="0.35">
      <c r="A691">
        <v>2800</v>
      </c>
      <c r="B691" t="s">
        <v>903</v>
      </c>
      <c r="C691" t="s">
        <v>1385</v>
      </c>
      <c r="D691" t="s">
        <v>766</v>
      </c>
      <c r="E691" t="s">
        <v>276</v>
      </c>
      <c r="F691" t="s">
        <v>753</v>
      </c>
      <c r="G691" t="s">
        <v>40</v>
      </c>
      <c r="H691" s="6">
        <v>45138</v>
      </c>
      <c r="I691" s="2">
        <v>45657</v>
      </c>
      <c r="J691">
        <v>386.25</v>
      </c>
      <c r="K691" s="45">
        <f t="shared" si="130"/>
        <v>667.22287581699345</v>
      </c>
      <c r="L691" s="3">
        <f t="shared" si="131"/>
        <v>366</v>
      </c>
      <c r="M691" s="3">
        <f t="shared" si="132"/>
        <v>1</v>
      </c>
      <c r="N691" s="3">
        <f t="shared" si="133"/>
        <v>0</v>
      </c>
      <c r="O691" s="3">
        <f t="shared" si="139"/>
        <v>365</v>
      </c>
      <c r="P691" s="51">
        <f t="shared" si="134"/>
        <v>140981.25</v>
      </c>
      <c r="Q691" s="51">
        <f t="shared" si="135"/>
        <v>52016.679540201061</v>
      </c>
      <c r="R691" s="51">
        <f t="shared" si="136"/>
        <v>56789.149971191808</v>
      </c>
      <c r="S691" s="51">
        <f t="shared" si="140"/>
        <v>108805.82951139286</v>
      </c>
      <c r="T691" s="13">
        <f t="shared" si="137"/>
        <v>89.754098360655732</v>
      </c>
      <c r="U691" s="58">
        <f t="shared" si="141"/>
        <v>34667.520491803276</v>
      </c>
      <c r="V691" s="58">
        <f t="shared" si="142"/>
        <v>34667.520491803276</v>
      </c>
      <c r="W691" s="13"/>
      <c r="X691" s="13"/>
      <c r="Y691" s="13"/>
      <c r="Z691" s="14">
        <f t="shared" si="138"/>
        <v>39.89071038251366</v>
      </c>
    </row>
    <row r="692" spans="1:26" ht="14.5" x14ac:dyDescent="0.35">
      <c r="A692">
        <v>2801</v>
      </c>
      <c r="B692" t="s">
        <v>904</v>
      </c>
      <c r="C692" t="s">
        <v>1488</v>
      </c>
      <c r="D692" t="s">
        <v>469</v>
      </c>
      <c r="E692" t="s">
        <v>276</v>
      </c>
      <c r="F692" t="s">
        <v>307</v>
      </c>
      <c r="G692" t="s">
        <v>40</v>
      </c>
      <c r="H692" s="6">
        <v>45159</v>
      </c>
      <c r="I692" s="2">
        <v>45657</v>
      </c>
      <c r="J692">
        <v>250</v>
      </c>
      <c r="K692" s="45">
        <f t="shared" si="130"/>
        <v>250</v>
      </c>
      <c r="L692" s="3">
        <f t="shared" si="131"/>
        <v>366</v>
      </c>
      <c r="M692" s="3">
        <f t="shared" si="132"/>
        <v>0</v>
      </c>
      <c r="N692" s="3">
        <f t="shared" si="133"/>
        <v>0</v>
      </c>
      <c r="O692" s="3">
        <f t="shared" si="139"/>
        <v>366</v>
      </c>
      <c r="P692" s="51">
        <f t="shared" si="134"/>
        <v>91500</v>
      </c>
      <c r="Q692" s="51">
        <f t="shared" si="135"/>
        <v>52159.190990996132</v>
      </c>
      <c r="R692" s="51">
        <f t="shared" si="136"/>
        <v>36857.434746564169</v>
      </c>
      <c r="S692" s="51">
        <f t="shared" si="140"/>
        <v>89016.625737560302</v>
      </c>
      <c r="T692" s="13">
        <f t="shared" si="137"/>
        <v>90</v>
      </c>
      <c r="U692" s="58">
        <f t="shared" si="141"/>
        <v>22500</v>
      </c>
      <c r="V692" s="58">
        <f t="shared" si="142"/>
        <v>22500</v>
      </c>
      <c r="W692" s="13"/>
      <c r="X692" s="13"/>
      <c r="Y692" s="13"/>
      <c r="Z692" s="14">
        <f t="shared" si="138"/>
        <v>40</v>
      </c>
    </row>
    <row r="693" spans="1:26" ht="14.5" x14ac:dyDescent="0.35">
      <c r="A693">
        <v>2802</v>
      </c>
      <c r="B693" t="s">
        <v>1454</v>
      </c>
      <c r="C693" t="s">
        <v>1385</v>
      </c>
      <c r="D693" t="s">
        <v>469</v>
      </c>
      <c r="E693" t="s">
        <v>276</v>
      </c>
      <c r="F693" t="s">
        <v>1500</v>
      </c>
      <c r="G693" t="s">
        <v>40</v>
      </c>
      <c r="H693" s="6">
        <v>45362</v>
      </c>
      <c r="I693" s="2">
        <v>45657</v>
      </c>
      <c r="J693">
        <v>286.27</v>
      </c>
      <c r="K693" s="45">
        <f t="shared" si="130"/>
        <v>678.82339869281043</v>
      </c>
      <c r="L693" s="3">
        <f t="shared" si="131"/>
        <v>296</v>
      </c>
      <c r="M693" s="3">
        <f t="shared" si="132"/>
        <v>4</v>
      </c>
      <c r="N693" s="3">
        <f t="shared" si="133"/>
        <v>0</v>
      </c>
      <c r="O693" s="3">
        <f t="shared" si="139"/>
        <v>292</v>
      </c>
      <c r="P693" s="51">
        <f t="shared" si="134"/>
        <v>83590.84</v>
      </c>
      <c r="Q693" s="51">
        <f t="shared" si="135"/>
        <v>41613.343632160846</v>
      </c>
      <c r="R693" s="51">
        <f t="shared" si="136"/>
        <v>33671.518368420613</v>
      </c>
      <c r="S693" s="51">
        <f t="shared" si="140"/>
        <v>75284.862000581459</v>
      </c>
      <c r="T693" s="13">
        <f t="shared" si="137"/>
        <v>71.803278688524586</v>
      </c>
      <c r="U693" s="58">
        <f t="shared" si="141"/>
        <v>20555.12459016393</v>
      </c>
      <c r="V693" s="58">
        <f t="shared" si="142"/>
        <v>20555.12459016393</v>
      </c>
      <c r="W693" s="13"/>
      <c r="X693" s="13"/>
      <c r="Y693" s="13"/>
      <c r="Z693" s="14">
        <f t="shared" si="138"/>
        <v>31.91256830601094</v>
      </c>
    </row>
    <row r="694" spans="1:26" ht="14.5" x14ac:dyDescent="0.35">
      <c r="A694">
        <v>2803</v>
      </c>
      <c r="B694" t="s">
        <v>1455</v>
      </c>
      <c r="C694" t="s">
        <v>1385</v>
      </c>
      <c r="D694" t="s">
        <v>469</v>
      </c>
      <c r="E694" t="s">
        <v>276</v>
      </c>
      <c r="F694" t="s">
        <v>1500</v>
      </c>
      <c r="G694" t="s">
        <v>40</v>
      </c>
      <c r="H694" s="6">
        <v>45362</v>
      </c>
      <c r="I694" s="2">
        <v>45657</v>
      </c>
      <c r="J694">
        <v>286.27</v>
      </c>
      <c r="K694" s="45">
        <f t="shared" si="130"/>
        <v>699.2600000000001</v>
      </c>
      <c r="L694" s="3">
        <f t="shared" si="131"/>
        <v>296</v>
      </c>
      <c r="M694" s="3">
        <f t="shared" si="132"/>
        <v>0</v>
      </c>
      <c r="N694" s="3">
        <f t="shared" si="133"/>
        <v>0</v>
      </c>
      <c r="O694" s="3">
        <f t="shared" si="139"/>
        <v>296</v>
      </c>
      <c r="P694" s="51">
        <f t="shared" si="134"/>
        <v>84735.92</v>
      </c>
      <c r="Q694" s="51">
        <f t="shared" si="135"/>
        <v>42183.389435341131</v>
      </c>
      <c r="R694" s="51">
        <f t="shared" si="136"/>
        <v>34132.772044700352</v>
      </c>
      <c r="S694" s="51">
        <f t="shared" si="140"/>
        <v>76316.161480041483</v>
      </c>
      <c r="T694" s="13">
        <f t="shared" si="137"/>
        <v>72.786885245901644</v>
      </c>
      <c r="U694" s="58">
        <f t="shared" si="141"/>
        <v>20836.701639344261</v>
      </c>
      <c r="V694" s="58">
        <f t="shared" si="142"/>
        <v>20836.701639344261</v>
      </c>
      <c r="W694" s="13"/>
      <c r="X694" s="13"/>
      <c r="Y694" s="13"/>
      <c r="Z694" s="14">
        <f t="shared" si="138"/>
        <v>32.349726775956285</v>
      </c>
    </row>
    <row r="695" spans="1:26" ht="14.5" x14ac:dyDescent="0.35">
      <c r="A695">
        <v>2804</v>
      </c>
      <c r="B695" t="s">
        <v>1456</v>
      </c>
      <c r="C695" t="s">
        <v>1385</v>
      </c>
      <c r="D695" t="s">
        <v>469</v>
      </c>
      <c r="E695" t="s">
        <v>276</v>
      </c>
      <c r="F695" t="s">
        <v>310</v>
      </c>
      <c r="G695" t="s">
        <v>40</v>
      </c>
      <c r="H695" s="6">
        <v>45432</v>
      </c>
      <c r="I695" s="2">
        <v>45657</v>
      </c>
      <c r="J695">
        <v>286.27</v>
      </c>
      <c r="K695" s="45">
        <f t="shared" si="130"/>
        <v>476.13980392156861</v>
      </c>
      <c r="L695" s="3">
        <f t="shared" si="131"/>
        <v>226</v>
      </c>
      <c r="M695" s="3">
        <f t="shared" si="132"/>
        <v>2</v>
      </c>
      <c r="N695" s="3">
        <f t="shared" si="133"/>
        <v>0</v>
      </c>
      <c r="O695" s="3">
        <f t="shared" si="139"/>
        <v>224</v>
      </c>
      <c r="P695" s="51">
        <f t="shared" si="134"/>
        <v>64124.479999999996</v>
      </c>
      <c r="Q695" s="51">
        <f t="shared" si="135"/>
        <v>31922.564978095994</v>
      </c>
      <c r="R695" s="51">
        <f t="shared" si="136"/>
        <v>25830.20587166513</v>
      </c>
      <c r="S695" s="51">
        <f t="shared" si="140"/>
        <v>57752.770849761124</v>
      </c>
      <c r="T695" s="13">
        <f t="shared" si="137"/>
        <v>55.081967213114751</v>
      </c>
      <c r="U695" s="58">
        <f t="shared" si="141"/>
        <v>15768.314754098359</v>
      </c>
      <c r="V695" s="58">
        <f t="shared" si="142"/>
        <v>15768.314754098359</v>
      </c>
      <c r="W695" s="13"/>
      <c r="X695" s="13"/>
      <c r="Y695" s="13"/>
      <c r="Z695" s="14">
        <f t="shared" si="138"/>
        <v>24.480874316939889</v>
      </c>
    </row>
    <row r="696" spans="1:26" ht="14.5" x14ac:dyDescent="0.35">
      <c r="A696">
        <v>2805</v>
      </c>
      <c r="B696" t="s">
        <v>1457</v>
      </c>
      <c r="C696" t="s">
        <v>1488</v>
      </c>
      <c r="D696" t="s">
        <v>469</v>
      </c>
      <c r="E696" t="s">
        <v>276</v>
      </c>
      <c r="F696" t="s">
        <v>310</v>
      </c>
      <c r="G696" t="s">
        <v>40</v>
      </c>
      <c r="H696" s="6">
        <v>45509</v>
      </c>
      <c r="I696" s="2">
        <v>45657</v>
      </c>
      <c r="J696">
        <v>286.27</v>
      </c>
      <c r="K696" s="45">
        <f t="shared" si="130"/>
        <v>286.27</v>
      </c>
      <c r="L696" s="3">
        <f t="shared" si="131"/>
        <v>149</v>
      </c>
      <c r="M696" s="3">
        <f t="shared" si="132"/>
        <v>0</v>
      </c>
      <c r="N696" s="3">
        <f t="shared" si="133"/>
        <v>4</v>
      </c>
      <c r="O696" s="3">
        <f t="shared" si="139"/>
        <v>145</v>
      </c>
      <c r="P696" s="51">
        <f t="shared" si="134"/>
        <v>41509.149999999994</v>
      </c>
      <c r="Q696" s="51">
        <f t="shared" si="135"/>
        <v>20664.160365285352</v>
      </c>
      <c r="R696" s="51">
        <f t="shared" si="136"/>
        <v>16720.445765140372</v>
      </c>
      <c r="S696" s="51">
        <f t="shared" si="140"/>
        <v>37384.606130425724</v>
      </c>
      <c r="T696" s="13">
        <f t="shared" si="137"/>
        <v>35.655737704918032</v>
      </c>
      <c r="U696" s="58">
        <f t="shared" si="141"/>
        <v>10207.168032786883</v>
      </c>
      <c r="V696" s="58">
        <f t="shared" si="142"/>
        <v>10207.168032786883</v>
      </c>
      <c r="W696" s="13"/>
      <c r="X696" s="13"/>
      <c r="Y696" s="13"/>
      <c r="Z696" s="14">
        <f t="shared" si="138"/>
        <v>15.84699453551913</v>
      </c>
    </row>
    <row r="697" spans="1:26" ht="14.5" x14ac:dyDescent="0.35">
      <c r="A697">
        <v>2806</v>
      </c>
      <c r="B697" t="s">
        <v>1458</v>
      </c>
      <c r="C697" t="s">
        <v>1385</v>
      </c>
      <c r="D697" t="s">
        <v>469</v>
      </c>
      <c r="E697" t="s">
        <v>276</v>
      </c>
      <c r="F697" t="s">
        <v>1500</v>
      </c>
      <c r="G697" t="s">
        <v>40</v>
      </c>
      <c r="H697" s="6">
        <v>45552</v>
      </c>
      <c r="I697" s="2">
        <v>45657</v>
      </c>
      <c r="J697">
        <v>286.27</v>
      </c>
      <c r="K697" s="45">
        <f t="shared" si="130"/>
        <v>254.79163398692816</v>
      </c>
      <c r="L697" s="3">
        <f t="shared" si="131"/>
        <v>106</v>
      </c>
      <c r="M697" s="3">
        <f t="shared" si="132"/>
        <v>7</v>
      </c>
      <c r="N697" s="3">
        <f t="shared" si="133"/>
        <v>0</v>
      </c>
      <c r="O697" s="3">
        <f t="shared" si="139"/>
        <v>99</v>
      </c>
      <c r="P697" s="51">
        <f t="shared" si="134"/>
        <v>28340.73</v>
      </c>
      <c r="Q697" s="51">
        <f t="shared" si="135"/>
        <v>14108.633628712068</v>
      </c>
      <c r="R697" s="51">
        <f t="shared" si="136"/>
        <v>11416.028487923428</v>
      </c>
      <c r="S697" s="51">
        <f t="shared" si="140"/>
        <v>25524.662116635496</v>
      </c>
      <c r="T697" s="13">
        <f t="shared" si="137"/>
        <v>24.344262295081968</v>
      </c>
      <c r="U697" s="58">
        <f t="shared" si="141"/>
        <v>6969.0319672131145</v>
      </c>
      <c r="V697" s="58">
        <f t="shared" si="142"/>
        <v>6969.0319672131145</v>
      </c>
      <c r="W697" s="13"/>
      <c r="X697" s="13"/>
      <c r="Y697" s="13"/>
      <c r="Z697" s="14">
        <f t="shared" si="138"/>
        <v>10.819672131147541</v>
      </c>
    </row>
    <row r="698" spans="1:26" ht="14.5" x14ac:dyDescent="0.35">
      <c r="A698">
        <v>2807</v>
      </c>
      <c r="B698" t="s">
        <v>1459</v>
      </c>
      <c r="C698" t="s">
        <v>1488</v>
      </c>
      <c r="D698" t="s">
        <v>1491</v>
      </c>
      <c r="E698" t="s">
        <v>276</v>
      </c>
      <c r="F698" t="s">
        <v>1505</v>
      </c>
      <c r="G698" t="s">
        <v>40</v>
      </c>
      <c r="H698" s="6">
        <v>45551</v>
      </c>
      <c r="I698" s="2">
        <v>45657</v>
      </c>
      <c r="J698">
        <v>268.75</v>
      </c>
      <c r="K698" s="45">
        <f t="shared" si="130"/>
        <v>268.75</v>
      </c>
      <c r="L698" s="3">
        <f t="shared" si="131"/>
        <v>107</v>
      </c>
      <c r="M698" s="3">
        <f t="shared" si="132"/>
        <v>0</v>
      </c>
      <c r="N698" s="3">
        <f t="shared" si="133"/>
        <v>0</v>
      </c>
      <c r="O698" s="3">
        <f t="shared" si="139"/>
        <v>107</v>
      </c>
      <c r="P698" s="51">
        <f t="shared" si="134"/>
        <v>28756.25</v>
      </c>
      <c r="Q698" s="51">
        <f t="shared" si="135"/>
        <v>15248.725235072639</v>
      </c>
      <c r="R698" s="51">
        <f t="shared" si="136"/>
        <v>11583.405551157224</v>
      </c>
      <c r="S698" s="51">
        <f t="shared" si="140"/>
        <v>26832.130786229864</v>
      </c>
      <c r="T698" s="13">
        <f t="shared" si="137"/>
        <v>26.311475409836063</v>
      </c>
      <c r="U698" s="58">
        <f t="shared" si="141"/>
        <v>7071.2090163934417</v>
      </c>
      <c r="V698" s="58">
        <f t="shared" si="142"/>
        <v>7071.2090163934417</v>
      </c>
      <c r="W698" s="13"/>
      <c r="X698" s="13"/>
      <c r="Y698" s="13"/>
      <c r="Z698" s="14">
        <f t="shared" si="138"/>
        <v>11.693989071038253</v>
      </c>
    </row>
    <row r="699" spans="1:26" ht="14.5" x14ac:dyDescent="0.35">
      <c r="A699">
        <v>3001</v>
      </c>
      <c r="B699" t="s">
        <v>906</v>
      </c>
      <c r="C699" t="s">
        <v>1385</v>
      </c>
      <c r="D699" t="s">
        <v>907</v>
      </c>
      <c r="E699" t="s">
        <v>8</v>
      </c>
      <c r="F699" t="s">
        <v>1517</v>
      </c>
      <c r="G699" t="s">
        <v>1529</v>
      </c>
      <c r="H699" s="6">
        <v>40910</v>
      </c>
      <c r="I699" s="2">
        <v>45657</v>
      </c>
      <c r="J699">
        <v>610.6</v>
      </c>
      <c r="K699" s="45">
        <f t="shared" si="130"/>
        <v>1843.6594771241832</v>
      </c>
      <c r="L699" s="3">
        <f t="shared" si="131"/>
        <v>366</v>
      </c>
      <c r="M699" s="3">
        <f t="shared" si="132"/>
        <v>1</v>
      </c>
      <c r="N699" s="3">
        <f t="shared" si="133"/>
        <v>0</v>
      </c>
      <c r="O699" s="3">
        <f t="shared" si="139"/>
        <v>365</v>
      </c>
      <c r="P699" s="51">
        <f t="shared" si="134"/>
        <v>190363.56</v>
      </c>
      <c r="Q699" s="51">
        <f t="shared" si="135"/>
        <v>52016.679540201061</v>
      </c>
      <c r="R699" s="51">
        <f t="shared" si="136"/>
        <v>76681.01082867381</v>
      </c>
      <c r="S699" s="51">
        <f t="shared" si="140"/>
        <v>128697.69036887487</v>
      </c>
      <c r="T699" s="13">
        <f t="shared" si="137"/>
        <v>89.754098360655732</v>
      </c>
      <c r="U699" s="58">
        <f t="shared" si="141"/>
        <v>54803.852459016394</v>
      </c>
      <c r="V699" s="58">
        <f t="shared" si="142"/>
        <v>54803.852459016394</v>
      </c>
      <c r="W699" s="13"/>
      <c r="X699" s="13"/>
      <c r="Y699" s="13"/>
      <c r="Z699" s="14">
        <f t="shared" si="138"/>
        <v>39.89071038251366</v>
      </c>
    </row>
    <row r="700" spans="1:26" ht="14.5" x14ac:dyDescent="0.35">
      <c r="A700">
        <v>3002</v>
      </c>
      <c r="B700" t="s">
        <v>909</v>
      </c>
      <c r="C700" t="s">
        <v>1385</v>
      </c>
      <c r="D700" t="s">
        <v>910</v>
      </c>
      <c r="E700" t="s">
        <v>8</v>
      </c>
      <c r="F700" t="s">
        <v>1517</v>
      </c>
      <c r="G700" t="s">
        <v>1529</v>
      </c>
      <c r="H700" s="6">
        <v>43832</v>
      </c>
      <c r="I700" s="2">
        <v>45657</v>
      </c>
      <c r="J700">
        <v>331.1</v>
      </c>
      <c r="K700" s="45">
        <f t="shared" si="130"/>
        <v>846.6882352941177</v>
      </c>
      <c r="L700" s="3">
        <f t="shared" si="131"/>
        <v>366</v>
      </c>
      <c r="M700" s="3">
        <f t="shared" si="132"/>
        <v>1</v>
      </c>
      <c r="N700" s="3">
        <f t="shared" si="133"/>
        <v>0</v>
      </c>
      <c r="O700" s="3">
        <f t="shared" si="139"/>
        <v>365</v>
      </c>
      <c r="P700" s="51">
        <f t="shared" si="134"/>
        <v>120851.50000000001</v>
      </c>
      <c r="Q700" s="51">
        <f t="shared" si="135"/>
        <v>52016.679540201061</v>
      </c>
      <c r="R700" s="51">
        <f t="shared" si="136"/>
        <v>48680.615030321322</v>
      </c>
      <c r="S700" s="51">
        <f t="shared" si="140"/>
        <v>100697.29457052238</v>
      </c>
      <c r="T700" s="13">
        <f t="shared" si="137"/>
        <v>89.754098360655732</v>
      </c>
      <c r="U700" s="58">
        <f t="shared" si="141"/>
        <v>29717.581967213115</v>
      </c>
      <c r="V700" s="58">
        <f t="shared" si="142"/>
        <v>29717.581967213115</v>
      </c>
      <c r="W700" s="13"/>
      <c r="X700" s="13"/>
      <c r="Y700" s="13"/>
      <c r="Z700" s="14">
        <f t="shared" si="138"/>
        <v>39.89071038251366</v>
      </c>
    </row>
    <row r="701" spans="1:26" ht="14.5" x14ac:dyDescent="0.35">
      <c r="A701">
        <v>3003</v>
      </c>
      <c r="B701" t="s">
        <v>911</v>
      </c>
      <c r="C701" t="s">
        <v>1385</v>
      </c>
      <c r="D701" t="s">
        <v>912</v>
      </c>
      <c r="E701" t="s">
        <v>8</v>
      </c>
      <c r="F701" t="s">
        <v>1517</v>
      </c>
      <c r="G701" t="s">
        <v>1529</v>
      </c>
      <c r="H701" s="6">
        <v>36982</v>
      </c>
      <c r="I701" s="2">
        <v>45657</v>
      </c>
      <c r="J701">
        <v>723.48</v>
      </c>
      <c r="K701" s="45">
        <f t="shared" si="130"/>
        <v>1815.1586928104573</v>
      </c>
      <c r="L701" s="3">
        <f t="shared" si="131"/>
        <v>366</v>
      </c>
      <c r="M701" s="3">
        <f t="shared" si="132"/>
        <v>1</v>
      </c>
      <c r="N701" s="3">
        <f t="shared" si="133"/>
        <v>0</v>
      </c>
      <c r="O701" s="3">
        <f t="shared" si="139"/>
        <v>365</v>
      </c>
      <c r="P701" s="51">
        <f t="shared" si="134"/>
        <v>190363.56</v>
      </c>
      <c r="Q701" s="51">
        <f t="shared" si="135"/>
        <v>52016.679540201061</v>
      </c>
      <c r="R701" s="51">
        <f t="shared" si="136"/>
        <v>76681.01082867381</v>
      </c>
      <c r="S701" s="51">
        <f t="shared" si="140"/>
        <v>128697.69036887487</v>
      </c>
      <c r="T701" s="13">
        <f t="shared" si="137"/>
        <v>89.754098360655732</v>
      </c>
      <c r="U701" s="58">
        <f t="shared" si="141"/>
        <v>64935.295081967211</v>
      </c>
      <c r="V701" s="58">
        <f t="shared" si="142"/>
        <v>64935.295081967211</v>
      </c>
      <c r="W701" s="13"/>
      <c r="X701" s="13"/>
      <c r="Y701" s="13"/>
      <c r="Z701" s="14">
        <f t="shared" si="138"/>
        <v>39.89071038251366</v>
      </c>
    </row>
    <row r="702" spans="1:26" ht="14.5" x14ac:dyDescent="0.35">
      <c r="A702">
        <v>3004</v>
      </c>
      <c r="B702" t="s">
        <v>914</v>
      </c>
      <c r="C702" t="s">
        <v>1385</v>
      </c>
      <c r="D702" t="s">
        <v>915</v>
      </c>
      <c r="E702" t="s">
        <v>8</v>
      </c>
      <c r="F702" t="s">
        <v>1517</v>
      </c>
      <c r="G702" t="s">
        <v>1529</v>
      </c>
      <c r="H702" s="6">
        <v>43832</v>
      </c>
      <c r="I702" s="2">
        <v>45657</v>
      </c>
      <c r="J702">
        <v>331.1</v>
      </c>
      <c r="K702" s="45">
        <f t="shared" si="130"/>
        <v>950.9569934640524</v>
      </c>
      <c r="L702" s="3">
        <f t="shared" si="131"/>
        <v>366</v>
      </c>
      <c r="M702" s="3">
        <f t="shared" si="132"/>
        <v>1</v>
      </c>
      <c r="N702" s="3">
        <f t="shared" si="133"/>
        <v>5</v>
      </c>
      <c r="O702" s="3">
        <f t="shared" si="139"/>
        <v>360</v>
      </c>
      <c r="P702" s="51">
        <f t="shared" si="134"/>
        <v>119196.00000000001</v>
      </c>
      <c r="Q702" s="51">
        <f t="shared" si="135"/>
        <v>51304.122286225705</v>
      </c>
      <c r="R702" s="51">
        <f t="shared" si="136"/>
        <v>48013.757290179929</v>
      </c>
      <c r="S702" s="51">
        <f t="shared" si="140"/>
        <v>99317.879576405627</v>
      </c>
      <c r="T702" s="13">
        <f t="shared" si="137"/>
        <v>88.52459016393442</v>
      </c>
      <c r="U702" s="58">
        <f t="shared" si="141"/>
        <v>29310.491803278688</v>
      </c>
      <c r="V702" s="58">
        <f t="shared" si="142"/>
        <v>29310.491803278688</v>
      </c>
      <c r="W702" s="13"/>
      <c r="X702" s="13"/>
      <c r="Y702" s="13"/>
      <c r="Z702" s="14">
        <f t="shared" si="138"/>
        <v>39.344262295081975</v>
      </c>
    </row>
    <row r="703" spans="1:26" ht="14.5" x14ac:dyDescent="0.35">
      <c r="A703">
        <v>3005</v>
      </c>
      <c r="B703" t="s">
        <v>916</v>
      </c>
      <c r="C703" t="s">
        <v>1385</v>
      </c>
      <c r="D703" t="s">
        <v>917</v>
      </c>
      <c r="E703" t="s">
        <v>8</v>
      </c>
      <c r="F703" t="s">
        <v>1517</v>
      </c>
      <c r="G703" t="s">
        <v>1529</v>
      </c>
      <c r="H703" s="6">
        <v>43832</v>
      </c>
      <c r="I703" s="2">
        <v>45657</v>
      </c>
      <c r="J703">
        <v>549.33000000000004</v>
      </c>
      <c r="K703" s="45">
        <f t="shared" si="130"/>
        <v>1561.3390849673203</v>
      </c>
      <c r="L703" s="3">
        <f t="shared" si="131"/>
        <v>366</v>
      </c>
      <c r="M703" s="3">
        <f t="shared" si="132"/>
        <v>4</v>
      </c>
      <c r="N703" s="3">
        <f t="shared" si="133"/>
        <v>0</v>
      </c>
      <c r="O703" s="3">
        <f t="shared" si="139"/>
        <v>362</v>
      </c>
      <c r="P703" s="51">
        <f t="shared" si="134"/>
        <v>188798.92799999999</v>
      </c>
      <c r="Q703" s="51">
        <f t="shared" si="135"/>
        <v>51589.145187815848</v>
      </c>
      <c r="R703" s="51">
        <f t="shared" si="136"/>
        <v>76050.755945150464</v>
      </c>
      <c r="S703" s="51">
        <f t="shared" si="140"/>
        <v>127639.9011329663</v>
      </c>
      <c r="T703" s="13">
        <f t="shared" si="137"/>
        <v>89.016393442622956</v>
      </c>
      <c r="U703" s="58">
        <f t="shared" si="141"/>
        <v>48899.375409836073</v>
      </c>
      <c r="V703" s="58">
        <f t="shared" si="142"/>
        <v>48899.375409836073</v>
      </c>
      <c r="W703" s="13"/>
      <c r="X703" s="13"/>
      <c r="Y703" s="13"/>
      <c r="Z703" s="14">
        <f t="shared" si="138"/>
        <v>39.562841530054641</v>
      </c>
    </row>
    <row r="704" spans="1:26" ht="14.5" x14ac:dyDescent="0.35">
      <c r="A704">
        <v>3006</v>
      </c>
      <c r="B704" t="s">
        <v>918</v>
      </c>
      <c r="C704" t="s">
        <v>1385</v>
      </c>
      <c r="D704" t="s">
        <v>907</v>
      </c>
      <c r="E704" t="s">
        <v>8</v>
      </c>
      <c r="F704" t="s">
        <v>1517</v>
      </c>
      <c r="G704" t="s">
        <v>1529</v>
      </c>
      <c r="H704" s="6">
        <v>35339</v>
      </c>
      <c r="I704" s="2">
        <v>45657</v>
      </c>
      <c r="J704">
        <v>610.6</v>
      </c>
      <c r="K704" s="45">
        <f t="shared" si="130"/>
        <v>1838.4713725490196</v>
      </c>
      <c r="L704" s="3">
        <f t="shared" si="131"/>
        <v>366</v>
      </c>
      <c r="M704" s="3">
        <f t="shared" si="132"/>
        <v>1</v>
      </c>
      <c r="N704" s="3">
        <f t="shared" si="133"/>
        <v>0</v>
      </c>
      <c r="O704" s="3">
        <f t="shared" si="139"/>
        <v>365</v>
      </c>
      <c r="P704" s="51">
        <f t="shared" si="134"/>
        <v>190363.56</v>
      </c>
      <c r="Q704" s="51">
        <f t="shared" si="135"/>
        <v>52016.679540201061</v>
      </c>
      <c r="R704" s="51">
        <f t="shared" si="136"/>
        <v>76681.01082867381</v>
      </c>
      <c r="S704" s="51">
        <f t="shared" si="140"/>
        <v>128697.69036887487</v>
      </c>
      <c r="T704" s="13">
        <f t="shared" si="137"/>
        <v>89.754098360655732</v>
      </c>
      <c r="U704" s="58">
        <f t="shared" si="141"/>
        <v>54803.852459016394</v>
      </c>
      <c r="V704" s="58">
        <f t="shared" si="142"/>
        <v>54803.852459016394</v>
      </c>
      <c r="W704" s="13"/>
      <c r="X704" s="13"/>
      <c r="Y704" s="13"/>
      <c r="Z704" s="14">
        <f t="shared" si="138"/>
        <v>39.89071038251366</v>
      </c>
    </row>
    <row r="705" spans="1:26" ht="14.5" x14ac:dyDescent="0.35">
      <c r="A705">
        <v>3007</v>
      </c>
      <c r="B705" t="s">
        <v>920</v>
      </c>
      <c r="C705" t="s">
        <v>1385</v>
      </c>
      <c r="D705" t="s">
        <v>921</v>
      </c>
      <c r="E705" t="s">
        <v>8</v>
      </c>
      <c r="F705" t="s">
        <v>1517</v>
      </c>
      <c r="G705" t="s">
        <v>1529</v>
      </c>
      <c r="H705" s="6">
        <v>33990</v>
      </c>
      <c r="I705" s="2">
        <v>45657</v>
      </c>
      <c r="J705">
        <v>391.3</v>
      </c>
      <c r="K705" s="45">
        <f t="shared" si="130"/>
        <v>1175.6600000000001</v>
      </c>
      <c r="L705" s="3">
        <f t="shared" si="131"/>
        <v>366</v>
      </c>
      <c r="M705" s="3">
        <f t="shared" si="132"/>
        <v>0</v>
      </c>
      <c r="N705" s="3">
        <f t="shared" si="133"/>
        <v>0</v>
      </c>
      <c r="O705" s="3">
        <f t="shared" si="139"/>
        <v>366</v>
      </c>
      <c r="P705" s="51">
        <f t="shared" si="134"/>
        <v>143215.80000000002</v>
      </c>
      <c r="Q705" s="51">
        <f t="shared" si="135"/>
        <v>52159.190990996132</v>
      </c>
      <c r="R705" s="51">
        <f t="shared" si="136"/>
        <v>57689.256865322248</v>
      </c>
      <c r="S705" s="51">
        <f t="shared" si="140"/>
        <v>109848.44785631838</v>
      </c>
      <c r="T705" s="13">
        <f t="shared" si="137"/>
        <v>90</v>
      </c>
      <c r="U705" s="58">
        <f t="shared" si="141"/>
        <v>35217</v>
      </c>
      <c r="V705" s="58">
        <f t="shared" si="142"/>
        <v>35217</v>
      </c>
      <c r="W705" s="13"/>
      <c r="X705" s="13"/>
      <c r="Y705" s="13"/>
      <c r="Z705" s="14">
        <f t="shared" si="138"/>
        <v>40</v>
      </c>
    </row>
    <row r="706" spans="1:26" ht="14.5" x14ac:dyDescent="0.35">
      <c r="A706">
        <v>3008</v>
      </c>
      <c r="B706" t="s">
        <v>923</v>
      </c>
      <c r="C706" t="s">
        <v>1385</v>
      </c>
      <c r="D706" t="s">
        <v>924</v>
      </c>
      <c r="E706" t="s">
        <v>8</v>
      </c>
      <c r="F706" t="s">
        <v>1517</v>
      </c>
      <c r="G706" t="s">
        <v>1529</v>
      </c>
      <c r="H706" s="6">
        <v>35431</v>
      </c>
      <c r="I706" s="2">
        <v>45657</v>
      </c>
      <c r="J706">
        <v>849.25</v>
      </c>
      <c r="K706" s="45">
        <f t="shared" si="130"/>
        <v>2256.0785620915035</v>
      </c>
      <c r="L706" s="3">
        <f t="shared" si="131"/>
        <v>366</v>
      </c>
      <c r="M706" s="3">
        <f t="shared" si="132"/>
        <v>0</v>
      </c>
      <c r="N706" s="3">
        <f t="shared" si="133"/>
        <v>0</v>
      </c>
      <c r="O706" s="3">
        <f t="shared" si="139"/>
        <v>366</v>
      </c>
      <c r="P706" s="51">
        <f t="shared" si="134"/>
        <v>190885.10399999999</v>
      </c>
      <c r="Q706" s="51">
        <f t="shared" si="135"/>
        <v>52159.190990996132</v>
      </c>
      <c r="R706" s="51">
        <f t="shared" si="136"/>
        <v>76891.095789848259</v>
      </c>
      <c r="S706" s="51">
        <f t="shared" si="140"/>
        <v>129050.28678084438</v>
      </c>
      <c r="T706" s="13">
        <f t="shared" si="137"/>
        <v>90</v>
      </c>
      <c r="U706" s="58">
        <f t="shared" si="141"/>
        <v>76432.5</v>
      </c>
      <c r="V706" s="58">
        <f t="shared" si="142"/>
        <v>76432.5</v>
      </c>
      <c r="W706" s="13"/>
      <c r="X706" s="13"/>
      <c r="Y706" s="13"/>
      <c r="Z706" s="14">
        <f t="shared" si="138"/>
        <v>40</v>
      </c>
    </row>
    <row r="707" spans="1:26" ht="14.5" x14ac:dyDescent="0.35">
      <c r="A707">
        <v>3009</v>
      </c>
      <c r="B707" t="s">
        <v>926</v>
      </c>
      <c r="C707" t="s">
        <v>1385</v>
      </c>
      <c r="D707" t="s">
        <v>734</v>
      </c>
      <c r="E707" t="s">
        <v>8</v>
      </c>
      <c r="F707" t="s">
        <v>1517</v>
      </c>
      <c r="G707" t="s">
        <v>1529</v>
      </c>
      <c r="H707" s="6">
        <v>39083</v>
      </c>
      <c r="I707" s="2">
        <v>45657</v>
      </c>
      <c r="J707">
        <v>723.48</v>
      </c>
      <c r="K707" s="45">
        <f t="shared" si="130"/>
        <v>2001.1127450980391</v>
      </c>
      <c r="L707" s="3">
        <f t="shared" si="131"/>
        <v>366</v>
      </c>
      <c r="M707" s="3">
        <f t="shared" si="132"/>
        <v>0</v>
      </c>
      <c r="N707" s="3">
        <f t="shared" si="133"/>
        <v>0</v>
      </c>
      <c r="O707" s="3">
        <f t="shared" si="139"/>
        <v>366</v>
      </c>
      <c r="P707" s="51">
        <f t="shared" si="134"/>
        <v>190885.10399999999</v>
      </c>
      <c r="Q707" s="51">
        <f t="shared" si="135"/>
        <v>52159.190990996132</v>
      </c>
      <c r="R707" s="51">
        <f t="shared" si="136"/>
        <v>76891.095789848259</v>
      </c>
      <c r="S707" s="51">
        <f t="shared" si="140"/>
        <v>129050.28678084438</v>
      </c>
      <c r="T707" s="13">
        <f t="shared" si="137"/>
        <v>90</v>
      </c>
      <c r="U707" s="58">
        <f t="shared" si="141"/>
        <v>65113.200000000004</v>
      </c>
      <c r="V707" s="58">
        <f t="shared" si="142"/>
        <v>65113.200000000004</v>
      </c>
      <c r="W707" s="13"/>
      <c r="X707" s="13"/>
      <c r="Y707" s="13"/>
      <c r="Z707" s="14">
        <f t="shared" si="138"/>
        <v>40</v>
      </c>
    </row>
    <row r="708" spans="1:26" ht="14.5" x14ac:dyDescent="0.35">
      <c r="A708">
        <v>3011</v>
      </c>
      <c r="B708" t="s">
        <v>928</v>
      </c>
      <c r="C708" t="s">
        <v>1385</v>
      </c>
      <c r="D708" t="s">
        <v>929</v>
      </c>
      <c r="E708" t="s">
        <v>8</v>
      </c>
      <c r="F708" t="s">
        <v>1517</v>
      </c>
      <c r="G708" t="s">
        <v>1529</v>
      </c>
      <c r="H708" s="6">
        <v>43832</v>
      </c>
      <c r="I708" s="2">
        <v>45657</v>
      </c>
      <c r="J708">
        <v>331.1</v>
      </c>
      <c r="K708" s="45">
        <f t="shared" si="130"/>
        <v>854.03352941176479</v>
      </c>
      <c r="L708" s="3">
        <f t="shared" si="131"/>
        <v>366</v>
      </c>
      <c r="M708" s="3">
        <f t="shared" si="132"/>
        <v>0</v>
      </c>
      <c r="N708" s="3">
        <f t="shared" si="133"/>
        <v>0</v>
      </c>
      <c r="O708" s="3">
        <f t="shared" si="139"/>
        <v>366</v>
      </c>
      <c r="P708" s="51">
        <f t="shared" si="134"/>
        <v>121182.6</v>
      </c>
      <c r="Q708" s="51">
        <f t="shared" si="135"/>
        <v>52159.190990996132</v>
      </c>
      <c r="R708" s="51">
        <f t="shared" si="136"/>
        <v>48813.986578349592</v>
      </c>
      <c r="S708" s="51">
        <f t="shared" si="140"/>
        <v>100973.17756934572</v>
      </c>
      <c r="T708" s="13">
        <f t="shared" si="137"/>
        <v>90</v>
      </c>
      <c r="U708" s="58">
        <f t="shared" si="141"/>
        <v>29799.000000000004</v>
      </c>
      <c r="V708" s="58">
        <f t="shared" si="142"/>
        <v>29799.000000000004</v>
      </c>
      <c r="W708" s="13"/>
      <c r="X708" s="13"/>
      <c r="Y708" s="13"/>
      <c r="Z708" s="14">
        <f t="shared" si="138"/>
        <v>40</v>
      </c>
    </row>
    <row r="709" spans="1:26" ht="14.5" x14ac:dyDescent="0.35">
      <c r="A709">
        <v>3012</v>
      </c>
      <c r="B709" t="s">
        <v>930</v>
      </c>
      <c r="C709" t="s">
        <v>1385</v>
      </c>
      <c r="D709" t="s">
        <v>931</v>
      </c>
      <c r="E709" t="s">
        <v>8</v>
      </c>
      <c r="F709" t="s">
        <v>1517</v>
      </c>
      <c r="G709" t="s">
        <v>1529</v>
      </c>
      <c r="H709" s="6">
        <v>33970</v>
      </c>
      <c r="I709" s="2">
        <v>45657</v>
      </c>
      <c r="J709">
        <v>2277.9299999999998</v>
      </c>
      <c r="K709" s="45">
        <f t="shared" ref="K709:K772" si="143">IFERROR(VLOOKUP(A709,promedio,29,FALSE),J709)</f>
        <v>5534.195294117646</v>
      </c>
      <c r="L709" s="3">
        <f t="shared" ref="L709:L772" si="144">IF(DATEDIF(H709,I709,"D")&gt;366,366,DATEDIF(H709,I709,"D")+1)</f>
        <v>366</v>
      </c>
      <c r="M709" s="3">
        <f t="shared" ref="M709:M772" si="145">IFERROR(VLOOKUP(A709,faltas,7,FALSE),0)</f>
        <v>0</v>
      </c>
      <c r="N709" s="3">
        <f t="shared" ref="N709:N772" si="146">IFERROR(VLOOKUP(A709,INCP,4,FALSE),0)</f>
        <v>0</v>
      </c>
      <c r="O709" s="3">
        <f t="shared" si="139"/>
        <v>366</v>
      </c>
      <c r="P709" s="51">
        <f t="shared" ref="P709:P772" si="147">IF(J709&gt;TOPE,TOPE,J709)*O709</f>
        <v>190885.10399999999</v>
      </c>
      <c r="Q709" s="51">
        <f t="shared" ref="Q709:Q772" si="148">O709*facdias</f>
        <v>52159.190990996132</v>
      </c>
      <c r="R709" s="51">
        <f t="shared" ref="R709:R772" si="149">P709*facsueldo</f>
        <v>76891.095789848259</v>
      </c>
      <c r="S709" s="51">
        <f t="shared" si="140"/>
        <v>129050.28678084438</v>
      </c>
      <c r="T709" s="13">
        <f t="shared" ref="T709:T772" si="150">((90/366)*O709)</f>
        <v>90</v>
      </c>
      <c r="U709" s="58">
        <f t="shared" si="141"/>
        <v>205013.69999999998</v>
      </c>
      <c r="V709" s="58">
        <f t="shared" si="142"/>
        <v>129050.28678084438</v>
      </c>
      <c r="W709" s="13"/>
      <c r="X709" s="13"/>
      <c r="Y709" s="13"/>
      <c r="Z709" s="14">
        <f t="shared" ref="Z709:Z772" si="151">((130/366)*O709-T709)</f>
        <v>40</v>
      </c>
    </row>
    <row r="710" spans="1:26" ht="14.5" x14ac:dyDescent="0.35">
      <c r="A710">
        <v>3014</v>
      </c>
      <c r="B710" t="s">
        <v>933</v>
      </c>
      <c r="C710" t="s">
        <v>1385</v>
      </c>
      <c r="D710" t="s">
        <v>934</v>
      </c>
      <c r="E710" t="s">
        <v>8</v>
      </c>
      <c r="F710" t="s">
        <v>1517</v>
      </c>
      <c r="G710" t="s">
        <v>1529</v>
      </c>
      <c r="H710" s="6">
        <v>43832</v>
      </c>
      <c r="I710" s="2">
        <v>45657</v>
      </c>
      <c r="J710">
        <v>331.1</v>
      </c>
      <c r="K710" s="45">
        <f t="shared" si="143"/>
        <v>1035.6447712418303</v>
      </c>
      <c r="L710" s="3">
        <f t="shared" si="144"/>
        <v>366</v>
      </c>
      <c r="M710" s="3">
        <f t="shared" si="145"/>
        <v>0</v>
      </c>
      <c r="N710" s="3">
        <f t="shared" si="146"/>
        <v>0</v>
      </c>
      <c r="O710" s="3">
        <f t="shared" ref="O710:O773" si="152">L710-M710-N710</f>
        <v>366</v>
      </c>
      <c r="P710" s="51">
        <f t="shared" si="147"/>
        <v>121182.6</v>
      </c>
      <c r="Q710" s="51">
        <f t="shared" si="148"/>
        <v>52159.190990996132</v>
      </c>
      <c r="R710" s="51">
        <f t="shared" si="149"/>
        <v>48813.986578349592</v>
      </c>
      <c r="S710" s="51">
        <f t="shared" ref="S710:S773" si="153">Q710+R710</f>
        <v>100973.17756934572</v>
      </c>
      <c r="T710" s="13">
        <f t="shared" si="150"/>
        <v>90</v>
      </c>
      <c r="U710" s="58">
        <f t="shared" ref="U710:U773" si="154">T710*J710</f>
        <v>29799.000000000004</v>
      </c>
      <c r="V710" s="58">
        <f t="shared" ref="V710:V773" si="155">IF(S710&gt;U710,U710,S710)</f>
        <v>29799.000000000004</v>
      </c>
      <c r="W710" s="13"/>
      <c r="X710" s="13"/>
      <c r="Y710" s="13"/>
      <c r="Z710" s="14">
        <f t="shared" si="151"/>
        <v>40</v>
      </c>
    </row>
    <row r="711" spans="1:26" ht="14.5" x14ac:dyDescent="0.35">
      <c r="A711">
        <v>3015</v>
      </c>
      <c r="B711" t="s">
        <v>935</v>
      </c>
      <c r="C711" t="s">
        <v>1385</v>
      </c>
      <c r="D711" t="s">
        <v>936</v>
      </c>
      <c r="E711" t="s">
        <v>8</v>
      </c>
      <c r="F711" t="s">
        <v>1517</v>
      </c>
      <c r="G711" t="s">
        <v>1529</v>
      </c>
      <c r="H711" s="6">
        <v>42370</v>
      </c>
      <c r="I711" s="2">
        <v>45657</v>
      </c>
      <c r="J711">
        <v>357.98</v>
      </c>
      <c r="K711" s="45">
        <f t="shared" si="143"/>
        <v>1012.7730065359476</v>
      </c>
      <c r="L711" s="3">
        <f t="shared" si="144"/>
        <v>366</v>
      </c>
      <c r="M711" s="3">
        <f t="shared" si="145"/>
        <v>0</v>
      </c>
      <c r="N711" s="3">
        <f t="shared" si="146"/>
        <v>0</v>
      </c>
      <c r="O711" s="3">
        <f t="shared" si="152"/>
        <v>366</v>
      </c>
      <c r="P711" s="51">
        <f t="shared" si="147"/>
        <v>131020.68000000001</v>
      </c>
      <c r="Q711" s="51">
        <f t="shared" si="148"/>
        <v>52159.190990996132</v>
      </c>
      <c r="R711" s="51">
        <f t="shared" si="149"/>
        <v>52776.897962300172</v>
      </c>
      <c r="S711" s="51">
        <f t="shared" si="153"/>
        <v>104936.0889532963</v>
      </c>
      <c r="T711" s="13">
        <f t="shared" si="150"/>
        <v>90</v>
      </c>
      <c r="U711" s="58">
        <f t="shared" si="154"/>
        <v>32218.2</v>
      </c>
      <c r="V711" s="58">
        <f t="shared" si="155"/>
        <v>32218.2</v>
      </c>
      <c r="W711" s="13"/>
      <c r="X711" s="13"/>
      <c r="Y711" s="13"/>
      <c r="Z711" s="14">
        <f t="shared" si="151"/>
        <v>40</v>
      </c>
    </row>
    <row r="712" spans="1:26" ht="14.5" x14ac:dyDescent="0.35">
      <c r="A712">
        <v>3016</v>
      </c>
      <c r="B712" t="s">
        <v>938</v>
      </c>
      <c r="C712" t="s">
        <v>1385</v>
      </c>
      <c r="D712" t="s">
        <v>924</v>
      </c>
      <c r="E712" t="s">
        <v>8</v>
      </c>
      <c r="F712" t="s">
        <v>1517</v>
      </c>
      <c r="G712" t="s">
        <v>1529</v>
      </c>
      <c r="H712" s="6">
        <v>36982</v>
      </c>
      <c r="I712" s="2">
        <v>45657</v>
      </c>
      <c r="J712">
        <v>849.25</v>
      </c>
      <c r="K712" s="45">
        <f t="shared" si="143"/>
        <v>2256.0662091503273</v>
      </c>
      <c r="L712" s="3">
        <f t="shared" si="144"/>
        <v>366</v>
      </c>
      <c r="M712" s="3">
        <f t="shared" si="145"/>
        <v>3</v>
      </c>
      <c r="N712" s="3">
        <f t="shared" si="146"/>
        <v>0</v>
      </c>
      <c r="O712" s="3">
        <f t="shared" si="152"/>
        <v>363</v>
      </c>
      <c r="P712" s="51">
        <f t="shared" si="147"/>
        <v>189320.47199999998</v>
      </c>
      <c r="Q712" s="51">
        <f t="shared" si="148"/>
        <v>51731.656638610919</v>
      </c>
      <c r="R712" s="51">
        <f t="shared" si="149"/>
        <v>76260.840906324913</v>
      </c>
      <c r="S712" s="51">
        <f t="shared" si="153"/>
        <v>127992.49754493583</v>
      </c>
      <c r="T712" s="13">
        <f t="shared" si="150"/>
        <v>89.26229508196721</v>
      </c>
      <c r="U712" s="58">
        <f t="shared" si="154"/>
        <v>75806.00409836066</v>
      </c>
      <c r="V712" s="58">
        <f t="shared" si="155"/>
        <v>75806.00409836066</v>
      </c>
      <c r="W712" s="13"/>
      <c r="X712" s="13"/>
      <c r="Y712" s="13"/>
      <c r="Z712" s="14">
        <f t="shared" si="151"/>
        <v>39.672131147540995</v>
      </c>
    </row>
    <row r="713" spans="1:26" ht="14.5" x14ac:dyDescent="0.35">
      <c r="A713">
        <v>3018</v>
      </c>
      <c r="B713" t="s">
        <v>939</v>
      </c>
      <c r="C713" t="s">
        <v>1385</v>
      </c>
      <c r="D713" t="s">
        <v>533</v>
      </c>
      <c r="E713" t="s">
        <v>8</v>
      </c>
      <c r="F713" t="s">
        <v>1517</v>
      </c>
      <c r="G713" t="s">
        <v>1529</v>
      </c>
      <c r="H713" s="6">
        <v>41645</v>
      </c>
      <c r="I713" s="2">
        <v>45657</v>
      </c>
      <c r="J713">
        <v>459.03</v>
      </c>
      <c r="K713" s="45">
        <f t="shared" si="143"/>
        <v>796.1116993464052</v>
      </c>
      <c r="L713" s="3">
        <f t="shared" si="144"/>
        <v>366</v>
      </c>
      <c r="M713" s="3">
        <f t="shared" si="145"/>
        <v>0</v>
      </c>
      <c r="N713" s="3">
        <f t="shared" si="146"/>
        <v>0</v>
      </c>
      <c r="O713" s="3">
        <f t="shared" si="152"/>
        <v>366</v>
      </c>
      <c r="P713" s="51">
        <f t="shared" si="147"/>
        <v>168004.97999999998</v>
      </c>
      <c r="Q713" s="51">
        <f t="shared" si="148"/>
        <v>52159.190990996132</v>
      </c>
      <c r="R713" s="51">
        <f t="shared" si="149"/>
        <v>67674.673086861396</v>
      </c>
      <c r="S713" s="51">
        <f t="shared" si="153"/>
        <v>119833.86407785752</v>
      </c>
      <c r="T713" s="13">
        <f t="shared" si="150"/>
        <v>90</v>
      </c>
      <c r="U713" s="58">
        <f t="shared" si="154"/>
        <v>41312.699999999997</v>
      </c>
      <c r="V713" s="58">
        <f t="shared" si="155"/>
        <v>41312.699999999997</v>
      </c>
      <c r="W713" s="13"/>
      <c r="X713" s="13"/>
      <c r="Y713" s="13"/>
      <c r="Z713" s="14">
        <f t="shared" si="151"/>
        <v>40</v>
      </c>
    </row>
    <row r="714" spans="1:26" ht="14.5" x14ac:dyDescent="0.35">
      <c r="A714">
        <v>3019</v>
      </c>
      <c r="B714" t="s">
        <v>941</v>
      </c>
      <c r="C714" t="s">
        <v>1385</v>
      </c>
      <c r="D714" t="s">
        <v>942</v>
      </c>
      <c r="E714" t="s">
        <v>8</v>
      </c>
      <c r="F714" t="s">
        <v>1517</v>
      </c>
      <c r="G714" t="s">
        <v>1529</v>
      </c>
      <c r="H714" s="6">
        <v>44198</v>
      </c>
      <c r="I714" s="2">
        <v>45657</v>
      </c>
      <c r="J714">
        <v>308</v>
      </c>
      <c r="K714" s="45">
        <f t="shared" si="143"/>
        <v>890.59</v>
      </c>
      <c r="L714" s="3">
        <f t="shared" si="144"/>
        <v>366</v>
      </c>
      <c r="M714" s="3">
        <f t="shared" si="145"/>
        <v>1</v>
      </c>
      <c r="N714" s="3">
        <f t="shared" si="146"/>
        <v>0</v>
      </c>
      <c r="O714" s="3">
        <f t="shared" si="152"/>
        <v>365</v>
      </c>
      <c r="P714" s="51">
        <f t="shared" si="147"/>
        <v>112420</v>
      </c>
      <c r="Q714" s="51">
        <f t="shared" si="148"/>
        <v>52016.679540201061</v>
      </c>
      <c r="R714" s="51">
        <f t="shared" si="149"/>
        <v>45284.293051461689</v>
      </c>
      <c r="S714" s="51">
        <f t="shared" si="153"/>
        <v>97300.97259166275</v>
      </c>
      <c r="T714" s="13">
        <f t="shared" si="150"/>
        <v>89.754098360655732</v>
      </c>
      <c r="U714" s="58">
        <f t="shared" si="154"/>
        <v>27644.262295081964</v>
      </c>
      <c r="V714" s="58">
        <f t="shared" si="155"/>
        <v>27644.262295081964</v>
      </c>
      <c r="W714" s="13"/>
      <c r="X714" s="13"/>
      <c r="Y714" s="13"/>
      <c r="Z714" s="14">
        <f t="shared" si="151"/>
        <v>39.89071038251366</v>
      </c>
    </row>
    <row r="715" spans="1:26" ht="14.5" x14ac:dyDescent="0.35">
      <c r="A715">
        <v>3020</v>
      </c>
      <c r="B715" t="s">
        <v>943</v>
      </c>
      <c r="C715" t="s">
        <v>1385</v>
      </c>
      <c r="D715" t="s">
        <v>912</v>
      </c>
      <c r="E715" t="s">
        <v>8</v>
      </c>
      <c r="F715" t="s">
        <v>1517</v>
      </c>
      <c r="G715" t="s">
        <v>1529</v>
      </c>
      <c r="H715" s="6">
        <v>41030</v>
      </c>
      <c r="I715" s="2">
        <v>45657</v>
      </c>
      <c r="J715">
        <v>391.3</v>
      </c>
      <c r="K715" s="45">
        <f t="shared" si="143"/>
        <v>1228.2107189542483</v>
      </c>
      <c r="L715" s="3">
        <f t="shared" si="144"/>
        <v>366</v>
      </c>
      <c r="M715" s="3">
        <f t="shared" si="145"/>
        <v>2</v>
      </c>
      <c r="N715" s="3">
        <f t="shared" si="146"/>
        <v>6</v>
      </c>
      <c r="O715" s="3">
        <f t="shared" si="152"/>
        <v>358</v>
      </c>
      <c r="P715" s="51">
        <f t="shared" si="147"/>
        <v>140085.4</v>
      </c>
      <c r="Q715" s="51">
        <f t="shared" si="148"/>
        <v>51019.099384635563</v>
      </c>
      <c r="R715" s="51">
        <f t="shared" si="149"/>
        <v>56428.289502145795</v>
      </c>
      <c r="S715" s="51">
        <f t="shared" si="153"/>
        <v>107447.38888678135</v>
      </c>
      <c r="T715" s="13">
        <f t="shared" si="150"/>
        <v>88.032786885245898</v>
      </c>
      <c r="U715" s="58">
        <f t="shared" si="154"/>
        <v>34447.229508196724</v>
      </c>
      <c r="V715" s="58">
        <f t="shared" si="155"/>
        <v>34447.229508196724</v>
      </c>
      <c r="W715" s="13"/>
      <c r="X715" s="13"/>
      <c r="Y715" s="13"/>
      <c r="Z715" s="14">
        <f t="shared" si="151"/>
        <v>39.125683060109296</v>
      </c>
    </row>
    <row r="716" spans="1:26" ht="14.5" x14ac:dyDescent="0.35">
      <c r="A716">
        <v>3021</v>
      </c>
      <c r="B716" t="s">
        <v>945</v>
      </c>
      <c r="C716" t="s">
        <v>1385</v>
      </c>
      <c r="D716" t="s">
        <v>1492</v>
      </c>
      <c r="E716" t="s">
        <v>8</v>
      </c>
      <c r="F716" t="s">
        <v>1517</v>
      </c>
      <c r="G716" t="s">
        <v>1529</v>
      </c>
      <c r="H716" s="6">
        <v>44613</v>
      </c>
      <c r="I716" s="2">
        <v>45657</v>
      </c>
      <c r="J716">
        <v>391.3</v>
      </c>
      <c r="K716" s="45">
        <f t="shared" si="143"/>
        <v>1036.9922875816992</v>
      </c>
      <c r="L716" s="3">
        <f t="shared" si="144"/>
        <v>366</v>
      </c>
      <c r="M716" s="3">
        <f t="shared" si="145"/>
        <v>0</v>
      </c>
      <c r="N716" s="3">
        <f t="shared" si="146"/>
        <v>0</v>
      </c>
      <c r="O716" s="3">
        <f t="shared" si="152"/>
        <v>366</v>
      </c>
      <c r="P716" s="51">
        <f t="shared" si="147"/>
        <v>143215.80000000002</v>
      </c>
      <c r="Q716" s="51">
        <f t="shared" si="148"/>
        <v>52159.190990996132</v>
      </c>
      <c r="R716" s="51">
        <f t="shared" si="149"/>
        <v>57689.256865322248</v>
      </c>
      <c r="S716" s="51">
        <f t="shared" si="153"/>
        <v>109848.44785631838</v>
      </c>
      <c r="T716" s="13">
        <f t="shared" si="150"/>
        <v>90</v>
      </c>
      <c r="U716" s="58">
        <f t="shared" si="154"/>
        <v>35217</v>
      </c>
      <c r="V716" s="58">
        <f t="shared" si="155"/>
        <v>35217</v>
      </c>
      <c r="W716" s="13"/>
      <c r="X716" s="13"/>
      <c r="Y716" s="13"/>
      <c r="Z716" s="14">
        <f t="shared" si="151"/>
        <v>40</v>
      </c>
    </row>
    <row r="717" spans="1:26" ht="14.5" x14ac:dyDescent="0.35">
      <c r="A717">
        <v>3022</v>
      </c>
      <c r="B717" t="s">
        <v>947</v>
      </c>
      <c r="C717" t="s">
        <v>1488</v>
      </c>
      <c r="D717" t="s">
        <v>533</v>
      </c>
      <c r="E717" t="s">
        <v>8</v>
      </c>
      <c r="F717" t="s">
        <v>940</v>
      </c>
      <c r="G717" t="s">
        <v>1529</v>
      </c>
      <c r="H717" s="6">
        <v>44620</v>
      </c>
      <c r="I717" s="2">
        <v>45657</v>
      </c>
      <c r="J717">
        <v>427</v>
      </c>
      <c r="K717" s="45">
        <f t="shared" si="143"/>
        <v>427</v>
      </c>
      <c r="L717" s="3">
        <f t="shared" si="144"/>
        <v>366</v>
      </c>
      <c r="M717" s="3">
        <f t="shared" si="145"/>
        <v>4</v>
      </c>
      <c r="N717" s="3">
        <f t="shared" si="146"/>
        <v>1</v>
      </c>
      <c r="O717" s="3">
        <f t="shared" si="152"/>
        <v>361</v>
      </c>
      <c r="P717" s="51">
        <f t="shared" si="147"/>
        <v>154147</v>
      </c>
      <c r="Q717" s="51">
        <f t="shared" si="148"/>
        <v>51446.633737020777</v>
      </c>
      <c r="R717" s="51">
        <f t="shared" si="149"/>
        <v>62092.491736378441</v>
      </c>
      <c r="S717" s="51">
        <f t="shared" si="153"/>
        <v>113539.12547339921</v>
      </c>
      <c r="T717" s="13">
        <f t="shared" si="150"/>
        <v>88.770491803278688</v>
      </c>
      <c r="U717" s="58">
        <f t="shared" si="154"/>
        <v>37905</v>
      </c>
      <c r="V717" s="58">
        <f t="shared" si="155"/>
        <v>37905</v>
      </c>
      <c r="W717" s="13"/>
      <c r="X717" s="13"/>
      <c r="Y717" s="13"/>
      <c r="Z717" s="14">
        <f t="shared" si="151"/>
        <v>39.453551912568301</v>
      </c>
    </row>
    <row r="718" spans="1:26" ht="14.5" x14ac:dyDescent="0.35">
      <c r="A718">
        <v>3024</v>
      </c>
      <c r="B718" t="s">
        <v>948</v>
      </c>
      <c r="C718" t="s">
        <v>1385</v>
      </c>
      <c r="D718" t="s">
        <v>915</v>
      </c>
      <c r="E718" t="s">
        <v>8</v>
      </c>
      <c r="F718" t="s">
        <v>1517</v>
      </c>
      <c r="G718" t="s">
        <v>1529</v>
      </c>
      <c r="H718" s="6">
        <v>44951</v>
      </c>
      <c r="I718" s="2">
        <v>45657</v>
      </c>
      <c r="J718">
        <v>331.1</v>
      </c>
      <c r="K718" s="45">
        <f t="shared" si="143"/>
        <v>986.04189542483687</v>
      </c>
      <c r="L718" s="3">
        <f t="shared" si="144"/>
        <v>366</v>
      </c>
      <c r="M718" s="3">
        <f t="shared" si="145"/>
        <v>0</v>
      </c>
      <c r="N718" s="3">
        <f t="shared" si="146"/>
        <v>0</v>
      </c>
      <c r="O718" s="3">
        <f t="shared" si="152"/>
        <v>366</v>
      </c>
      <c r="P718" s="51">
        <f t="shared" si="147"/>
        <v>121182.6</v>
      </c>
      <c r="Q718" s="51">
        <f t="shared" si="148"/>
        <v>52159.190990996132</v>
      </c>
      <c r="R718" s="51">
        <f t="shared" si="149"/>
        <v>48813.986578349592</v>
      </c>
      <c r="S718" s="51">
        <f t="shared" si="153"/>
        <v>100973.17756934572</v>
      </c>
      <c r="T718" s="13">
        <f t="shared" si="150"/>
        <v>90</v>
      </c>
      <c r="U718" s="58">
        <f t="shared" si="154"/>
        <v>29799.000000000004</v>
      </c>
      <c r="V718" s="58">
        <f t="shared" si="155"/>
        <v>29799.000000000004</v>
      </c>
      <c r="W718" s="13"/>
      <c r="X718" s="13"/>
      <c r="Y718" s="13"/>
      <c r="Z718" s="14">
        <f t="shared" si="151"/>
        <v>40</v>
      </c>
    </row>
    <row r="719" spans="1:26" ht="14.5" x14ac:dyDescent="0.35">
      <c r="A719">
        <v>3025</v>
      </c>
      <c r="B719" t="s">
        <v>1460</v>
      </c>
      <c r="C719" t="s">
        <v>1385</v>
      </c>
      <c r="D719" t="s">
        <v>1489</v>
      </c>
      <c r="E719" t="s">
        <v>8</v>
      </c>
      <c r="F719" t="s">
        <v>1517</v>
      </c>
      <c r="G719" t="s">
        <v>1529</v>
      </c>
      <c r="H719" s="6">
        <v>45509</v>
      </c>
      <c r="I719" s="2">
        <v>45657</v>
      </c>
      <c r="J719">
        <v>455.8</v>
      </c>
      <c r="K719" s="45">
        <f t="shared" si="143"/>
        <v>590.48653594771235</v>
      </c>
      <c r="L719" s="3">
        <f t="shared" si="144"/>
        <v>149</v>
      </c>
      <c r="M719" s="3">
        <f t="shared" si="145"/>
        <v>0</v>
      </c>
      <c r="N719" s="3">
        <f t="shared" si="146"/>
        <v>0</v>
      </c>
      <c r="O719" s="3">
        <f t="shared" si="152"/>
        <v>149</v>
      </c>
      <c r="P719" s="51">
        <f t="shared" si="147"/>
        <v>67914.2</v>
      </c>
      <c r="Q719" s="51">
        <f t="shared" si="148"/>
        <v>21234.206168465636</v>
      </c>
      <c r="R719" s="51">
        <f t="shared" si="149"/>
        <v>27356.756228033973</v>
      </c>
      <c r="S719" s="51">
        <f t="shared" si="153"/>
        <v>48590.962396499614</v>
      </c>
      <c r="T719" s="13">
        <f t="shared" si="150"/>
        <v>36.639344262295083</v>
      </c>
      <c r="U719" s="58">
        <f t="shared" si="154"/>
        <v>16700.2131147541</v>
      </c>
      <c r="V719" s="58">
        <f t="shared" si="155"/>
        <v>16700.2131147541</v>
      </c>
      <c r="W719" s="13"/>
      <c r="X719" s="13"/>
      <c r="Y719" s="13"/>
      <c r="Z719" s="14">
        <f t="shared" si="151"/>
        <v>16.284153005464482</v>
      </c>
    </row>
    <row r="720" spans="1:26" ht="14.5" x14ac:dyDescent="0.35">
      <c r="A720">
        <v>3101</v>
      </c>
      <c r="B720" t="s">
        <v>949</v>
      </c>
      <c r="C720" t="s">
        <v>1385</v>
      </c>
      <c r="D720" t="s">
        <v>230</v>
      </c>
      <c r="E720" t="s">
        <v>8</v>
      </c>
      <c r="F720" t="s">
        <v>1503</v>
      </c>
      <c r="G720" t="s">
        <v>40</v>
      </c>
      <c r="H720" s="6">
        <v>43832</v>
      </c>
      <c r="I720" s="2">
        <v>45657</v>
      </c>
      <c r="J720">
        <v>303.47000000000003</v>
      </c>
      <c r="K720" s="45">
        <f t="shared" si="143"/>
        <v>999.03150326797368</v>
      </c>
      <c r="L720" s="3">
        <f t="shared" si="144"/>
        <v>366</v>
      </c>
      <c r="M720" s="3">
        <f t="shared" si="145"/>
        <v>5</v>
      </c>
      <c r="N720" s="3">
        <f t="shared" si="146"/>
        <v>0</v>
      </c>
      <c r="O720" s="3">
        <f t="shared" si="152"/>
        <v>361</v>
      </c>
      <c r="P720" s="51">
        <f t="shared" si="147"/>
        <v>109552.67000000001</v>
      </c>
      <c r="Q720" s="51">
        <f t="shared" si="148"/>
        <v>51446.633737020777</v>
      </c>
      <c r="R720" s="51">
        <f t="shared" si="149"/>
        <v>44129.293834282827</v>
      </c>
      <c r="S720" s="51">
        <f t="shared" si="153"/>
        <v>95575.927571303604</v>
      </c>
      <c r="T720" s="13">
        <f t="shared" si="150"/>
        <v>88.770491803278688</v>
      </c>
      <c r="U720" s="58">
        <f t="shared" si="154"/>
        <v>26939.181147540985</v>
      </c>
      <c r="V720" s="58">
        <f t="shared" si="155"/>
        <v>26939.181147540985</v>
      </c>
      <c r="W720" s="13"/>
      <c r="X720" s="13"/>
      <c r="Y720" s="13"/>
      <c r="Z720" s="14">
        <f t="shared" si="151"/>
        <v>39.453551912568301</v>
      </c>
    </row>
    <row r="721" spans="1:26" ht="14.5" x14ac:dyDescent="0.35">
      <c r="A721">
        <v>3102</v>
      </c>
      <c r="B721" t="s">
        <v>951</v>
      </c>
      <c r="C721" t="s">
        <v>1488</v>
      </c>
      <c r="D721" t="s">
        <v>952</v>
      </c>
      <c r="E721" t="s">
        <v>8</v>
      </c>
      <c r="F721" t="s">
        <v>950</v>
      </c>
      <c r="G721" t="s">
        <v>40</v>
      </c>
      <c r="H721" s="6">
        <v>43966</v>
      </c>
      <c r="I721" s="2">
        <v>45657</v>
      </c>
      <c r="J721">
        <v>250</v>
      </c>
      <c r="K721" s="45">
        <f t="shared" si="143"/>
        <v>250</v>
      </c>
      <c r="L721" s="3">
        <f t="shared" si="144"/>
        <v>366</v>
      </c>
      <c r="M721" s="3">
        <f t="shared" si="145"/>
        <v>1</v>
      </c>
      <c r="N721" s="3">
        <f t="shared" si="146"/>
        <v>0</v>
      </c>
      <c r="O721" s="3">
        <f t="shared" si="152"/>
        <v>365</v>
      </c>
      <c r="P721" s="51">
        <f t="shared" si="147"/>
        <v>91250</v>
      </c>
      <c r="Q721" s="51">
        <f t="shared" si="148"/>
        <v>52016.679540201061</v>
      </c>
      <c r="R721" s="51">
        <f t="shared" si="149"/>
        <v>36756.731372939677</v>
      </c>
      <c r="S721" s="51">
        <f t="shared" si="153"/>
        <v>88773.410913140746</v>
      </c>
      <c r="T721" s="13">
        <f t="shared" si="150"/>
        <v>89.754098360655732</v>
      </c>
      <c r="U721" s="58">
        <f t="shared" si="154"/>
        <v>22438.524590163932</v>
      </c>
      <c r="V721" s="58">
        <f t="shared" si="155"/>
        <v>22438.524590163932</v>
      </c>
      <c r="W721" s="13"/>
      <c r="X721" s="13"/>
      <c r="Y721" s="13"/>
      <c r="Z721" s="14">
        <f t="shared" si="151"/>
        <v>39.89071038251366</v>
      </c>
    </row>
    <row r="722" spans="1:26" s="5" customFormat="1" ht="14.5" x14ac:dyDescent="0.35">
      <c r="A722">
        <v>3103</v>
      </c>
      <c r="B722" t="s">
        <v>953</v>
      </c>
      <c r="C722" t="s">
        <v>1385</v>
      </c>
      <c r="D722" t="s">
        <v>954</v>
      </c>
      <c r="E722" t="s">
        <v>8</v>
      </c>
      <c r="F722" t="s">
        <v>1517</v>
      </c>
      <c r="G722" t="s">
        <v>1529</v>
      </c>
      <c r="H722" s="6">
        <v>35612</v>
      </c>
      <c r="I722" s="2">
        <v>45657</v>
      </c>
      <c r="J722">
        <v>434.3</v>
      </c>
      <c r="K722" s="45">
        <f t="shared" si="143"/>
        <v>1557.5692156862747</v>
      </c>
      <c r="L722" s="3">
        <f t="shared" si="144"/>
        <v>366</v>
      </c>
      <c r="M722" s="3">
        <f t="shared" si="145"/>
        <v>0</v>
      </c>
      <c r="N722" s="3">
        <f t="shared" si="146"/>
        <v>0</v>
      </c>
      <c r="O722" s="3">
        <f t="shared" si="152"/>
        <v>366</v>
      </c>
      <c r="P722" s="51">
        <f t="shared" si="147"/>
        <v>158953.80000000002</v>
      </c>
      <c r="Q722" s="51">
        <f t="shared" si="148"/>
        <v>52159.190990996132</v>
      </c>
      <c r="R722" s="51">
        <f t="shared" si="149"/>
        <v>64028.735641731291</v>
      </c>
      <c r="S722" s="51">
        <f t="shared" si="153"/>
        <v>116187.92663272742</v>
      </c>
      <c r="T722" s="13">
        <f t="shared" si="150"/>
        <v>90</v>
      </c>
      <c r="U722" s="58">
        <f t="shared" si="154"/>
        <v>39087</v>
      </c>
      <c r="V722" s="58">
        <f t="shared" si="155"/>
        <v>39087</v>
      </c>
      <c r="W722" s="13"/>
      <c r="X722" s="13"/>
      <c r="Y722" s="13"/>
      <c r="Z722" s="14">
        <f t="shared" si="151"/>
        <v>40</v>
      </c>
    </row>
    <row r="723" spans="1:26" s="5" customFormat="1" ht="14.5" x14ac:dyDescent="0.35">
      <c r="A723">
        <v>3104</v>
      </c>
      <c r="B723" t="s">
        <v>956</v>
      </c>
      <c r="C723" t="s">
        <v>1385</v>
      </c>
      <c r="D723" t="s">
        <v>957</v>
      </c>
      <c r="E723" t="s">
        <v>8</v>
      </c>
      <c r="F723" t="s">
        <v>1503</v>
      </c>
      <c r="G723" t="s">
        <v>40</v>
      </c>
      <c r="H723" s="6">
        <v>43832</v>
      </c>
      <c r="I723" s="2">
        <v>45657</v>
      </c>
      <c r="J723">
        <v>286.27</v>
      </c>
      <c r="K723" s="45">
        <f t="shared" si="143"/>
        <v>897.75052287581707</v>
      </c>
      <c r="L723" s="3">
        <f t="shared" si="144"/>
        <v>366</v>
      </c>
      <c r="M723" s="3">
        <f t="shared" si="145"/>
        <v>4</v>
      </c>
      <c r="N723" s="3">
        <f t="shared" si="146"/>
        <v>0</v>
      </c>
      <c r="O723" s="3">
        <f t="shared" si="152"/>
        <v>362</v>
      </c>
      <c r="P723" s="51">
        <f t="shared" si="147"/>
        <v>103629.73999999999</v>
      </c>
      <c r="Q723" s="51">
        <f t="shared" si="148"/>
        <v>51589.145187815848</v>
      </c>
      <c r="R723" s="51">
        <f t="shared" si="149"/>
        <v>41743.457703315966</v>
      </c>
      <c r="S723" s="51">
        <f t="shared" si="153"/>
        <v>93332.602891131814</v>
      </c>
      <c r="T723" s="13">
        <f t="shared" si="150"/>
        <v>89.016393442622956</v>
      </c>
      <c r="U723" s="58">
        <f t="shared" si="154"/>
        <v>25482.722950819672</v>
      </c>
      <c r="V723" s="58">
        <f t="shared" si="155"/>
        <v>25482.722950819672</v>
      </c>
      <c r="W723" s="13"/>
      <c r="X723" s="13"/>
      <c r="Y723" s="13"/>
      <c r="Z723" s="14">
        <f t="shared" si="151"/>
        <v>39.562841530054641</v>
      </c>
    </row>
    <row r="724" spans="1:26" s="5" customFormat="1" ht="14.5" x14ac:dyDescent="0.35">
      <c r="A724">
        <v>3105</v>
      </c>
      <c r="B724" t="s">
        <v>958</v>
      </c>
      <c r="C724" t="s">
        <v>1385</v>
      </c>
      <c r="D724" t="s">
        <v>959</v>
      </c>
      <c r="E724" t="s">
        <v>8</v>
      </c>
      <c r="F724" t="s">
        <v>1503</v>
      </c>
      <c r="G724" t="s">
        <v>40</v>
      </c>
      <c r="H724" s="6">
        <v>43832</v>
      </c>
      <c r="I724" s="2">
        <v>45657</v>
      </c>
      <c r="J724">
        <v>286.27</v>
      </c>
      <c r="K724" s="45">
        <f t="shared" si="143"/>
        <v>883.12764705882375</v>
      </c>
      <c r="L724" s="3">
        <f t="shared" si="144"/>
        <v>366</v>
      </c>
      <c r="M724" s="3">
        <f t="shared" si="145"/>
        <v>0</v>
      </c>
      <c r="N724" s="3">
        <f t="shared" si="146"/>
        <v>0</v>
      </c>
      <c r="O724" s="3">
        <f t="shared" si="152"/>
        <v>366</v>
      </c>
      <c r="P724" s="51">
        <f t="shared" si="147"/>
        <v>104774.81999999999</v>
      </c>
      <c r="Q724" s="51">
        <f t="shared" si="148"/>
        <v>52159.190990996132</v>
      </c>
      <c r="R724" s="51">
        <f t="shared" si="149"/>
        <v>42204.711379595698</v>
      </c>
      <c r="S724" s="51">
        <f t="shared" si="153"/>
        <v>94363.902370591823</v>
      </c>
      <c r="T724" s="13">
        <f t="shared" si="150"/>
        <v>90</v>
      </c>
      <c r="U724" s="58">
        <f t="shared" si="154"/>
        <v>25764.3</v>
      </c>
      <c r="V724" s="58">
        <f t="shared" si="155"/>
        <v>25764.3</v>
      </c>
      <c r="W724" s="13"/>
      <c r="X724" s="13"/>
      <c r="Y724" s="13"/>
      <c r="Z724" s="14">
        <f t="shared" si="151"/>
        <v>40</v>
      </c>
    </row>
    <row r="725" spans="1:26" ht="14.5" x14ac:dyDescent="0.35">
      <c r="A725">
        <v>3106</v>
      </c>
      <c r="B725" t="s">
        <v>960</v>
      </c>
      <c r="C725" t="s">
        <v>1385</v>
      </c>
      <c r="D725" t="s">
        <v>952</v>
      </c>
      <c r="E725" t="s">
        <v>8</v>
      </c>
      <c r="F725" t="s">
        <v>1503</v>
      </c>
      <c r="G725" t="s">
        <v>40</v>
      </c>
      <c r="H725" s="6">
        <v>35612</v>
      </c>
      <c r="I725" s="2">
        <v>45657</v>
      </c>
      <c r="J725">
        <v>286.27</v>
      </c>
      <c r="K725" s="45">
        <f t="shared" si="143"/>
        <v>922.83836601307178</v>
      </c>
      <c r="L725" s="3">
        <f t="shared" si="144"/>
        <v>366</v>
      </c>
      <c r="M725" s="3">
        <f t="shared" si="145"/>
        <v>3</v>
      </c>
      <c r="N725" s="3">
        <f t="shared" si="146"/>
        <v>0</v>
      </c>
      <c r="O725" s="3">
        <f t="shared" si="152"/>
        <v>363</v>
      </c>
      <c r="P725" s="51">
        <f t="shared" si="147"/>
        <v>103916.01</v>
      </c>
      <c r="Q725" s="51">
        <f t="shared" si="148"/>
        <v>51731.656638610919</v>
      </c>
      <c r="R725" s="51">
        <f t="shared" si="149"/>
        <v>41858.771122385901</v>
      </c>
      <c r="S725" s="51">
        <f t="shared" si="153"/>
        <v>93590.427760996827</v>
      </c>
      <c r="T725" s="13">
        <f t="shared" si="150"/>
        <v>89.26229508196721</v>
      </c>
      <c r="U725" s="58">
        <f t="shared" si="154"/>
        <v>25553.11721311475</v>
      </c>
      <c r="V725" s="58">
        <f t="shared" si="155"/>
        <v>25553.11721311475</v>
      </c>
      <c r="W725" s="13"/>
      <c r="X725" s="13"/>
      <c r="Y725" s="13"/>
      <c r="Z725" s="14">
        <f t="shared" si="151"/>
        <v>39.672131147540995</v>
      </c>
    </row>
    <row r="726" spans="1:26" ht="14.5" x14ac:dyDescent="0.35">
      <c r="A726">
        <v>3109</v>
      </c>
      <c r="B726" t="s">
        <v>961</v>
      </c>
      <c r="C726" t="s">
        <v>1385</v>
      </c>
      <c r="D726" t="s">
        <v>962</v>
      </c>
      <c r="E726" t="s">
        <v>8</v>
      </c>
      <c r="F726" t="s">
        <v>1503</v>
      </c>
      <c r="G726" t="s">
        <v>40</v>
      </c>
      <c r="H726" s="6">
        <v>43832</v>
      </c>
      <c r="I726" s="2">
        <v>45657</v>
      </c>
      <c r="J726">
        <v>301.32</v>
      </c>
      <c r="K726" s="45">
        <f t="shared" si="143"/>
        <v>977.29006535947713</v>
      </c>
      <c r="L726" s="3">
        <f t="shared" si="144"/>
        <v>366</v>
      </c>
      <c r="M726" s="3">
        <f t="shared" si="145"/>
        <v>1</v>
      </c>
      <c r="N726" s="3">
        <f t="shared" si="146"/>
        <v>0</v>
      </c>
      <c r="O726" s="3">
        <f t="shared" si="152"/>
        <v>365</v>
      </c>
      <c r="P726" s="51">
        <f t="shared" si="147"/>
        <v>109981.8</v>
      </c>
      <c r="Q726" s="51">
        <f t="shared" si="148"/>
        <v>52016.679540201061</v>
      </c>
      <c r="R726" s="51">
        <f t="shared" si="149"/>
        <v>44302.153189176737</v>
      </c>
      <c r="S726" s="51">
        <f t="shared" si="153"/>
        <v>96318.832729377798</v>
      </c>
      <c r="T726" s="13">
        <f t="shared" si="150"/>
        <v>89.754098360655732</v>
      </c>
      <c r="U726" s="58">
        <f t="shared" si="154"/>
        <v>27044.704918032785</v>
      </c>
      <c r="V726" s="58">
        <f t="shared" si="155"/>
        <v>27044.704918032785</v>
      </c>
      <c r="W726" s="13"/>
      <c r="X726" s="13"/>
      <c r="Y726" s="13"/>
      <c r="Z726" s="14">
        <f t="shared" si="151"/>
        <v>39.89071038251366</v>
      </c>
    </row>
    <row r="727" spans="1:26" ht="14.5" x14ac:dyDescent="0.35">
      <c r="A727">
        <v>3110</v>
      </c>
      <c r="B727" t="s">
        <v>963</v>
      </c>
      <c r="C727" t="s">
        <v>1488</v>
      </c>
      <c r="D727" t="s">
        <v>469</v>
      </c>
      <c r="E727" t="s">
        <v>276</v>
      </c>
      <c r="F727" t="s">
        <v>277</v>
      </c>
      <c r="G727" t="s">
        <v>40</v>
      </c>
      <c r="H727" s="6">
        <v>43832</v>
      </c>
      <c r="I727" s="2">
        <v>45657</v>
      </c>
      <c r="J727">
        <v>286.27</v>
      </c>
      <c r="K727" s="45">
        <f t="shared" si="143"/>
        <v>286.27</v>
      </c>
      <c r="L727" s="3">
        <f t="shared" si="144"/>
        <v>366</v>
      </c>
      <c r="M727" s="3">
        <f t="shared" si="145"/>
        <v>3</v>
      </c>
      <c r="N727" s="3">
        <f t="shared" si="146"/>
        <v>47</v>
      </c>
      <c r="O727" s="3">
        <f t="shared" si="152"/>
        <v>316</v>
      </c>
      <c r="P727" s="51">
        <f t="shared" si="147"/>
        <v>90461.319999999992</v>
      </c>
      <c r="Q727" s="51">
        <f t="shared" si="148"/>
        <v>45033.618451242561</v>
      </c>
      <c r="R727" s="51">
        <f t="shared" si="149"/>
        <v>36439.040426099018</v>
      </c>
      <c r="S727" s="51">
        <f t="shared" si="153"/>
        <v>81472.658877341571</v>
      </c>
      <c r="T727" s="13">
        <f t="shared" si="150"/>
        <v>77.704918032786878</v>
      </c>
      <c r="U727" s="58">
        <f t="shared" si="154"/>
        <v>22244.586885245899</v>
      </c>
      <c r="V727" s="58">
        <f t="shared" si="155"/>
        <v>22244.586885245899</v>
      </c>
      <c r="W727" s="13"/>
      <c r="X727" s="13"/>
      <c r="Y727" s="13"/>
      <c r="Z727" s="14">
        <f t="shared" si="151"/>
        <v>34.535519125683066</v>
      </c>
    </row>
    <row r="728" spans="1:26" ht="14.5" x14ac:dyDescent="0.35">
      <c r="A728">
        <v>3111</v>
      </c>
      <c r="B728" t="s">
        <v>965</v>
      </c>
      <c r="C728" t="s">
        <v>1385</v>
      </c>
      <c r="D728" t="s">
        <v>952</v>
      </c>
      <c r="E728" t="s">
        <v>8</v>
      </c>
      <c r="F728" t="s">
        <v>1503</v>
      </c>
      <c r="G728" t="s">
        <v>40</v>
      </c>
      <c r="H728" s="6">
        <v>37834</v>
      </c>
      <c r="I728" s="2">
        <v>45657</v>
      </c>
      <c r="J728">
        <v>286.27</v>
      </c>
      <c r="K728" s="45">
        <f t="shared" si="143"/>
        <v>941.8011764705883</v>
      </c>
      <c r="L728" s="3">
        <f t="shared" si="144"/>
        <v>366</v>
      </c>
      <c r="M728" s="3">
        <f t="shared" si="145"/>
        <v>0</v>
      </c>
      <c r="N728" s="3">
        <f t="shared" si="146"/>
        <v>0</v>
      </c>
      <c r="O728" s="3">
        <f t="shared" si="152"/>
        <v>366</v>
      </c>
      <c r="P728" s="51">
        <f t="shared" si="147"/>
        <v>104774.81999999999</v>
      </c>
      <c r="Q728" s="51">
        <f t="shared" si="148"/>
        <v>52159.190990996132</v>
      </c>
      <c r="R728" s="51">
        <f t="shared" si="149"/>
        <v>42204.711379595698</v>
      </c>
      <c r="S728" s="51">
        <f t="shared" si="153"/>
        <v>94363.902370591823</v>
      </c>
      <c r="T728" s="13">
        <f t="shared" si="150"/>
        <v>90</v>
      </c>
      <c r="U728" s="58">
        <f t="shared" si="154"/>
        <v>25764.3</v>
      </c>
      <c r="V728" s="58">
        <f t="shared" si="155"/>
        <v>25764.3</v>
      </c>
      <c r="W728" s="13"/>
      <c r="X728" s="13"/>
      <c r="Y728" s="13"/>
      <c r="Z728" s="14">
        <f t="shared" si="151"/>
        <v>40</v>
      </c>
    </row>
    <row r="729" spans="1:26" ht="14.5" x14ac:dyDescent="0.35">
      <c r="A729">
        <v>3112</v>
      </c>
      <c r="B729" t="s">
        <v>967</v>
      </c>
      <c r="C729" t="s">
        <v>1385</v>
      </c>
      <c r="D729" t="s">
        <v>946</v>
      </c>
      <c r="E729" t="s">
        <v>8</v>
      </c>
      <c r="F729" t="s">
        <v>1517</v>
      </c>
      <c r="G729" t="s">
        <v>1529</v>
      </c>
      <c r="H729" s="6">
        <v>44409</v>
      </c>
      <c r="I729" s="2">
        <v>45657</v>
      </c>
      <c r="J729">
        <v>331.1</v>
      </c>
      <c r="K729" s="45">
        <f t="shared" si="143"/>
        <v>1003.6446405228759</v>
      </c>
      <c r="L729" s="3">
        <f t="shared" si="144"/>
        <v>366</v>
      </c>
      <c r="M729" s="3">
        <f t="shared" si="145"/>
        <v>3</v>
      </c>
      <c r="N729" s="3">
        <f t="shared" si="146"/>
        <v>0</v>
      </c>
      <c r="O729" s="3">
        <f t="shared" si="152"/>
        <v>363</v>
      </c>
      <c r="P729" s="51">
        <f t="shared" si="147"/>
        <v>120189.3</v>
      </c>
      <c r="Q729" s="51">
        <f t="shared" si="148"/>
        <v>51731.656638610919</v>
      </c>
      <c r="R729" s="51">
        <f t="shared" si="149"/>
        <v>48413.87193426476</v>
      </c>
      <c r="S729" s="51">
        <f t="shared" si="153"/>
        <v>100145.52857287569</v>
      </c>
      <c r="T729" s="13">
        <f t="shared" si="150"/>
        <v>89.26229508196721</v>
      </c>
      <c r="U729" s="58">
        <f t="shared" si="154"/>
        <v>29554.745901639344</v>
      </c>
      <c r="V729" s="58">
        <f t="shared" si="155"/>
        <v>29554.745901639344</v>
      </c>
      <c r="W729" s="13"/>
      <c r="X729" s="13"/>
      <c r="Y729" s="13"/>
      <c r="Z729" s="14">
        <f t="shared" si="151"/>
        <v>39.672131147540995</v>
      </c>
    </row>
    <row r="730" spans="1:26" ht="14.5" x14ac:dyDescent="0.35">
      <c r="A730">
        <v>3113</v>
      </c>
      <c r="B730" t="s">
        <v>968</v>
      </c>
      <c r="C730" t="s">
        <v>1385</v>
      </c>
      <c r="D730" t="s">
        <v>952</v>
      </c>
      <c r="E730" t="s">
        <v>8</v>
      </c>
      <c r="F730" t="s">
        <v>1503</v>
      </c>
      <c r="G730" t="s">
        <v>40</v>
      </c>
      <c r="H730" s="6">
        <v>44409</v>
      </c>
      <c r="I730" s="2">
        <v>45657</v>
      </c>
      <c r="J730">
        <v>286.27</v>
      </c>
      <c r="K730" s="45">
        <f t="shared" si="143"/>
        <v>902.37045751634002</v>
      </c>
      <c r="L730" s="3">
        <f t="shared" si="144"/>
        <v>366</v>
      </c>
      <c r="M730" s="3">
        <f t="shared" si="145"/>
        <v>0</v>
      </c>
      <c r="N730" s="3">
        <f t="shared" si="146"/>
        <v>0</v>
      </c>
      <c r="O730" s="3">
        <f t="shared" si="152"/>
        <v>366</v>
      </c>
      <c r="P730" s="51">
        <f t="shared" si="147"/>
        <v>104774.81999999999</v>
      </c>
      <c r="Q730" s="51">
        <f t="shared" si="148"/>
        <v>52159.190990996132</v>
      </c>
      <c r="R730" s="51">
        <f t="shared" si="149"/>
        <v>42204.711379595698</v>
      </c>
      <c r="S730" s="51">
        <f t="shared" si="153"/>
        <v>94363.902370591823</v>
      </c>
      <c r="T730" s="13">
        <f t="shared" si="150"/>
        <v>90</v>
      </c>
      <c r="U730" s="58">
        <f t="shared" si="154"/>
        <v>25764.3</v>
      </c>
      <c r="V730" s="58">
        <f t="shared" si="155"/>
        <v>25764.3</v>
      </c>
      <c r="W730" s="13"/>
      <c r="X730" s="13"/>
      <c r="Y730" s="13"/>
      <c r="Z730" s="14">
        <f t="shared" si="151"/>
        <v>40</v>
      </c>
    </row>
    <row r="731" spans="1:26" ht="14.5" x14ac:dyDescent="0.35">
      <c r="A731">
        <v>3114</v>
      </c>
      <c r="B731" t="s">
        <v>969</v>
      </c>
      <c r="C731" t="s">
        <v>1385</v>
      </c>
      <c r="D731" t="s">
        <v>952</v>
      </c>
      <c r="E731" t="s">
        <v>8</v>
      </c>
      <c r="F731" t="s">
        <v>1503</v>
      </c>
      <c r="G731" t="s">
        <v>40</v>
      </c>
      <c r="H731" s="6">
        <v>43832</v>
      </c>
      <c r="I731" s="2">
        <v>45657</v>
      </c>
      <c r="J731">
        <v>286.27</v>
      </c>
      <c r="K731" s="45">
        <f t="shared" si="143"/>
        <v>921.97601307189552</v>
      </c>
      <c r="L731" s="3">
        <f t="shared" si="144"/>
        <v>366</v>
      </c>
      <c r="M731" s="3">
        <f t="shared" si="145"/>
        <v>4</v>
      </c>
      <c r="N731" s="3">
        <f t="shared" si="146"/>
        <v>0</v>
      </c>
      <c r="O731" s="3">
        <f t="shared" si="152"/>
        <v>362</v>
      </c>
      <c r="P731" s="51">
        <f t="shared" si="147"/>
        <v>103629.73999999999</v>
      </c>
      <c r="Q731" s="51">
        <f t="shared" si="148"/>
        <v>51589.145187815848</v>
      </c>
      <c r="R731" s="51">
        <f t="shared" si="149"/>
        <v>41743.457703315966</v>
      </c>
      <c r="S731" s="51">
        <f t="shared" si="153"/>
        <v>93332.602891131814</v>
      </c>
      <c r="T731" s="13">
        <f t="shared" si="150"/>
        <v>89.016393442622956</v>
      </c>
      <c r="U731" s="58">
        <f t="shared" si="154"/>
        <v>25482.722950819672</v>
      </c>
      <c r="V731" s="58">
        <f t="shared" si="155"/>
        <v>25482.722950819672</v>
      </c>
      <c r="W731" s="13"/>
      <c r="X731" s="13"/>
      <c r="Y731" s="13"/>
      <c r="Z731" s="14">
        <f t="shared" si="151"/>
        <v>39.562841530054641</v>
      </c>
    </row>
    <row r="732" spans="1:26" ht="14.5" x14ac:dyDescent="0.35">
      <c r="A732">
        <v>3115</v>
      </c>
      <c r="B732" t="s">
        <v>970</v>
      </c>
      <c r="C732" t="s">
        <v>1385</v>
      </c>
      <c r="D732" t="s">
        <v>971</v>
      </c>
      <c r="E732" t="s">
        <v>8</v>
      </c>
      <c r="F732" t="s">
        <v>1503</v>
      </c>
      <c r="G732" t="s">
        <v>40</v>
      </c>
      <c r="H732" s="6">
        <v>43832</v>
      </c>
      <c r="I732" s="2">
        <v>45657</v>
      </c>
      <c r="J732">
        <v>301.32</v>
      </c>
      <c r="K732" s="45">
        <f t="shared" si="143"/>
        <v>976.81490196078425</v>
      </c>
      <c r="L732" s="3">
        <f t="shared" si="144"/>
        <v>366</v>
      </c>
      <c r="M732" s="3">
        <f t="shared" si="145"/>
        <v>0</v>
      </c>
      <c r="N732" s="3">
        <f t="shared" si="146"/>
        <v>0</v>
      </c>
      <c r="O732" s="3">
        <f t="shared" si="152"/>
        <v>366</v>
      </c>
      <c r="P732" s="51">
        <f t="shared" si="147"/>
        <v>110283.12</v>
      </c>
      <c r="Q732" s="51">
        <f t="shared" si="148"/>
        <v>52159.190990996132</v>
      </c>
      <c r="R732" s="51">
        <f t="shared" si="149"/>
        <v>44423.528951338863</v>
      </c>
      <c r="S732" s="51">
        <f t="shared" si="153"/>
        <v>96582.719942334996</v>
      </c>
      <c r="T732" s="13">
        <f t="shared" si="150"/>
        <v>90</v>
      </c>
      <c r="U732" s="58">
        <f t="shared" si="154"/>
        <v>27118.799999999999</v>
      </c>
      <c r="V732" s="58">
        <f t="shared" si="155"/>
        <v>27118.799999999999</v>
      </c>
      <c r="W732" s="13"/>
      <c r="X732" s="13"/>
      <c r="Y732" s="13"/>
      <c r="Z732" s="14">
        <f t="shared" si="151"/>
        <v>40</v>
      </c>
    </row>
    <row r="733" spans="1:26" ht="14.5" x14ac:dyDescent="0.35">
      <c r="A733">
        <v>3116</v>
      </c>
      <c r="B733" t="s">
        <v>972</v>
      </c>
      <c r="C733" t="s">
        <v>1385</v>
      </c>
      <c r="D733" t="s">
        <v>973</v>
      </c>
      <c r="E733" t="s">
        <v>8</v>
      </c>
      <c r="F733" t="s">
        <v>1503</v>
      </c>
      <c r="G733" t="s">
        <v>40</v>
      </c>
      <c r="H733" s="6">
        <v>43832</v>
      </c>
      <c r="I733" s="2">
        <v>45657</v>
      </c>
      <c r="J733">
        <v>286.27</v>
      </c>
      <c r="K733" s="45">
        <f t="shared" si="143"/>
        <v>858.10843137254915</v>
      </c>
      <c r="L733" s="3">
        <f t="shared" si="144"/>
        <v>366</v>
      </c>
      <c r="M733" s="3">
        <f t="shared" si="145"/>
        <v>1</v>
      </c>
      <c r="N733" s="3">
        <f t="shared" si="146"/>
        <v>66</v>
      </c>
      <c r="O733" s="3">
        <f t="shared" si="152"/>
        <v>299</v>
      </c>
      <c r="P733" s="51">
        <f t="shared" si="147"/>
        <v>85594.73</v>
      </c>
      <c r="Q733" s="51">
        <f t="shared" si="148"/>
        <v>42610.923787726351</v>
      </c>
      <c r="R733" s="51">
        <f t="shared" si="149"/>
        <v>34478.712301910149</v>
      </c>
      <c r="S733" s="51">
        <f t="shared" si="153"/>
        <v>77089.636089636508</v>
      </c>
      <c r="T733" s="13">
        <f t="shared" si="150"/>
        <v>73.52459016393442</v>
      </c>
      <c r="U733" s="58">
        <f t="shared" si="154"/>
        <v>21047.884426229506</v>
      </c>
      <c r="V733" s="58">
        <f t="shared" si="155"/>
        <v>21047.884426229506</v>
      </c>
      <c r="W733" s="13"/>
      <c r="X733" s="13"/>
      <c r="Y733" s="13"/>
      <c r="Z733" s="14">
        <f t="shared" si="151"/>
        <v>32.677595628415304</v>
      </c>
    </row>
    <row r="734" spans="1:26" ht="14.5" x14ac:dyDescent="0.35">
      <c r="A734">
        <v>3117</v>
      </c>
      <c r="B734" t="s">
        <v>974</v>
      </c>
      <c r="C734" t="s">
        <v>1385</v>
      </c>
      <c r="D734" t="s">
        <v>975</v>
      </c>
      <c r="E734" t="s">
        <v>8</v>
      </c>
      <c r="F734" t="s">
        <v>1503</v>
      </c>
      <c r="G734" t="s">
        <v>40</v>
      </c>
      <c r="H734" s="6">
        <v>43832</v>
      </c>
      <c r="I734" s="2">
        <v>45657</v>
      </c>
      <c r="J734">
        <v>286.27</v>
      </c>
      <c r="K734" s="45">
        <f t="shared" si="143"/>
        <v>870.85653594771259</v>
      </c>
      <c r="L734" s="3">
        <f t="shared" si="144"/>
        <v>366</v>
      </c>
      <c r="M734" s="3">
        <f t="shared" si="145"/>
        <v>2</v>
      </c>
      <c r="N734" s="3">
        <f t="shared" si="146"/>
        <v>0</v>
      </c>
      <c r="O734" s="3">
        <f t="shared" si="152"/>
        <v>364</v>
      </c>
      <c r="P734" s="51">
        <f t="shared" si="147"/>
        <v>104202.28</v>
      </c>
      <c r="Q734" s="51">
        <f t="shared" si="148"/>
        <v>51874.16808940599</v>
      </c>
      <c r="R734" s="51">
        <f t="shared" si="149"/>
        <v>41974.084541455835</v>
      </c>
      <c r="S734" s="51">
        <f t="shared" si="153"/>
        <v>93848.252630861825</v>
      </c>
      <c r="T734" s="13">
        <f t="shared" si="150"/>
        <v>89.508196721311478</v>
      </c>
      <c r="U734" s="58">
        <f t="shared" si="154"/>
        <v>25623.511475409836</v>
      </c>
      <c r="V734" s="58">
        <f t="shared" si="155"/>
        <v>25623.511475409836</v>
      </c>
      <c r="W734" s="13"/>
      <c r="X734" s="13"/>
      <c r="Y734" s="13"/>
      <c r="Z734" s="14">
        <f t="shared" si="151"/>
        <v>39.781420765027335</v>
      </c>
    </row>
    <row r="735" spans="1:26" ht="14.5" x14ac:dyDescent="0.35">
      <c r="A735">
        <v>3118</v>
      </c>
      <c r="B735" t="s">
        <v>976</v>
      </c>
      <c r="C735" t="s">
        <v>1488</v>
      </c>
      <c r="D735" t="s">
        <v>971</v>
      </c>
      <c r="E735" t="s">
        <v>8</v>
      </c>
      <c r="F735" t="s">
        <v>950</v>
      </c>
      <c r="G735" t="s">
        <v>40</v>
      </c>
      <c r="H735" s="6">
        <v>43832</v>
      </c>
      <c r="I735" s="2">
        <v>45657</v>
      </c>
      <c r="J735">
        <v>250</v>
      </c>
      <c r="K735" s="45">
        <f t="shared" si="143"/>
        <v>250</v>
      </c>
      <c r="L735" s="3">
        <f t="shared" si="144"/>
        <v>366</v>
      </c>
      <c r="M735" s="3">
        <f t="shared" si="145"/>
        <v>11</v>
      </c>
      <c r="N735" s="3">
        <f t="shared" si="146"/>
        <v>28</v>
      </c>
      <c r="O735" s="3">
        <f t="shared" si="152"/>
        <v>327</v>
      </c>
      <c r="P735" s="51">
        <f t="shared" si="147"/>
        <v>81750</v>
      </c>
      <c r="Q735" s="51">
        <f t="shared" si="148"/>
        <v>46601.244409988343</v>
      </c>
      <c r="R735" s="51">
        <f t="shared" si="149"/>
        <v>32930.003175208971</v>
      </c>
      <c r="S735" s="51">
        <f t="shared" si="153"/>
        <v>79531.247585197314</v>
      </c>
      <c r="T735" s="13">
        <f t="shared" si="150"/>
        <v>80.409836065573771</v>
      </c>
      <c r="U735" s="58">
        <f t="shared" si="154"/>
        <v>20102.459016393444</v>
      </c>
      <c r="V735" s="58">
        <f t="shared" si="155"/>
        <v>20102.459016393444</v>
      </c>
      <c r="W735" s="13"/>
      <c r="X735" s="13"/>
      <c r="Y735" s="13"/>
      <c r="Z735" s="14">
        <f t="shared" si="151"/>
        <v>35.73770491803279</v>
      </c>
    </row>
    <row r="736" spans="1:26" ht="14.5" x14ac:dyDescent="0.35">
      <c r="A736">
        <v>3122</v>
      </c>
      <c r="B736" t="s">
        <v>977</v>
      </c>
      <c r="C736" t="s">
        <v>1385</v>
      </c>
      <c r="D736" t="s">
        <v>483</v>
      </c>
      <c r="E736" t="s">
        <v>8</v>
      </c>
      <c r="F736" t="s">
        <v>1503</v>
      </c>
      <c r="G736" t="s">
        <v>40</v>
      </c>
      <c r="H736" s="6">
        <v>37347</v>
      </c>
      <c r="I736" s="2">
        <v>45657</v>
      </c>
      <c r="J736">
        <v>303.47000000000003</v>
      </c>
      <c r="K736" s="45">
        <f t="shared" si="143"/>
        <v>1005.7540522875817</v>
      </c>
      <c r="L736" s="3">
        <f t="shared" si="144"/>
        <v>366</v>
      </c>
      <c r="M736" s="3">
        <f t="shared" si="145"/>
        <v>0</v>
      </c>
      <c r="N736" s="3">
        <f t="shared" si="146"/>
        <v>0</v>
      </c>
      <c r="O736" s="3">
        <f t="shared" si="152"/>
        <v>366</v>
      </c>
      <c r="P736" s="51">
        <f t="shared" si="147"/>
        <v>111070.02</v>
      </c>
      <c r="Q736" s="51">
        <f t="shared" si="148"/>
        <v>52159.190990996132</v>
      </c>
      <c r="R736" s="51">
        <f t="shared" si="149"/>
        <v>44740.502890159318</v>
      </c>
      <c r="S736" s="51">
        <f t="shared" si="153"/>
        <v>96899.693881155457</v>
      </c>
      <c r="T736" s="13">
        <f t="shared" si="150"/>
        <v>90</v>
      </c>
      <c r="U736" s="58">
        <f t="shared" si="154"/>
        <v>27312.300000000003</v>
      </c>
      <c r="V736" s="58">
        <f t="shared" si="155"/>
        <v>27312.300000000003</v>
      </c>
      <c r="W736" s="13"/>
      <c r="X736" s="13"/>
      <c r="Y736" s="13"/>
      <c r="Z736" s="14">
        <f t="shared" si="151"/>
        <v>40</v>
      </c>
    </row>
    <row r="737" spans="1:26" ht="14.5" x14ac:dyDescent="0.35">
      <c r="A737">
        <v>3123</v>
      </c>
      <c r="B737" t="s">
        <v>979</v>
      </c>
      <c r="C737" t="s">
        <v>1385</v>
      </c>
      <c r="D737" t="s">
        <v>971</v>
      </c>
      <c r="E737" t="s">
        <v>8</v>
      </c>
      <c r="F737" t="s">
        <v>1503</v>
      </c>
      <c r="G737" t="s">
        <v>40</v>
      </c>
      <c r="H737" s="6">
        <v>38261</v>
      </c>
      <c r="I737" s="2">
        <v>45657</v>
      </c>
      <c r="J737">
        <v>301.32</v>
      </c>
      <c r="K737" s="45">
        <f t="shared" si="143"/>
        <v>970.5402614379085</v>
      </c>
      <c r="L737" s="3">
        <f t="shared" si="144"/>
        <v>366</v>
      </c>
      <c r="M737" s="3">
        <f t="shared" si="145"/>
        <v>2</v>
      </c>
      <c r="N737" s="3">
        <f t="shared" si="146"/>
        <v>0</v>
      </c>
      <c r="O737" s="3">
        <f t="shared" si="152"/>
        <v>364</v>
      </c>
      <c r="P737" s="51">
        <f t="shared" si="147"/>
        <v>109680.48</v>
      </c>
      <c r="Q737" s="51">
        <f t="shared" si="148"/>
        <v>51874.16808940599</v>
      </c>
      <c r="R737" s="51">
        <f t="shared" si="149"/>
        <v>44180.777427014611</v>
      </c>
      <c r="S737" s="51">
        <f t="shared" si="153"/>
        <v>96054.945516420601</v>
      </c>
      <c r="T737" s="13">
        <f t="shared" si="150"/>
        <v>89.508196721311478</v>
      </c>
      <c r="U737" s="58">
        <f t="shared" si="154"/>
        <v>26970.609836065574</v>
      </c>
      <c r="V737" s="58">
        <f t="shared" si="155"/>
        <v>26970.609836065574</v>
      </c>
      <c r="W737" s="13"/>
      <c r="X737" s="13"/>
      <c r="Y737" s="13"/>
      <c r="Z737" s="14">
        <f t="shared" si="151"/>
        <v>39.781420765027335</v>
      </c>
    </row>
    <row r="738" spans="1:26" s="4" customFormat="1" ht="14.5" x14ac:dyDescent="0.35">
      <c r="A738">
        <v>3124</v>
      </c>
      <c r="B738" t="s">
        <v>981</v>
      </c>
      <c r="C738" t="s">
        <v>1385</v>
      </c>
      <c r="D738" t="s">
        <v>982</v>
      </c>
      <c r="E738" t="s">
        <v>8</v>
      </c>
      <c r="F738" t="s">
        <v>1517</v>
      </c>
      <c r="G738" t="s">
        <v>1529</v>
      </c>
      <c r="H738" s="6">
        <v>37681</v>
      </c>
      <c r="I738" s="2">
        <v>45657</v>
      </c>
      <c r="J738">
        <v>380.55</v>
      </c>
      <c r="K738" s="45">
        <f t="shared" si="143"/>
        <v>1307.8262091503268</v>
      </c>
      <c r="L738" s="3">
        <f t="shared" si="144"/>
        <v>366</v>
      </c>
      <c r="M738" s="3">
        <f t="shared" si="145"/>
        <v>0</v>
      </c>
      <c r="N738" s="3">
        <f t="shared" si="146"/>
        <v>0</v>
      </c>
      <c r="O738" s="3">
        <f t="shared" si="152"/>
        <v>366</v>
      </c>
      <c r="P738" s="51">
        <f t="shared" si="147"/>
        <v>139281.30000000002</v>
      </c>
      <c r="Q738" s="51">
        <f t="shared" si="148"/>
        <v>52159.190990996132</v>
      </c>
      <c r="R738" s="51">
        <f t="shared" si="149"/>
        <v>56104.387171219991</v>
      </c>
      <c r="S738" s="51">
        <f t="shared" si="153"/>
        <v>108263.57816221612</v>
      </c>
      <c r="T738" s="13">
        <f t="shared" si="150"/>
        <v>90</v>
      </c>
      <c r="U738" s="58">
        <f t="shared" si="154"/>
        <v>34249.5</v>
      </c>
      <c r="V738" s="58">
        <f t="shared" si="155"/>
        <v>34249.5</v>
      </c>
      <c r="W738" s="13"/>
      <c r="X738" s="13"/>
      <c r="Y738" s="13"/>
      <c r="Z738" s="14">
        <f t="shared" si="151"/>
        <v>40</v>
      </c>
    </row>
    <row r="739" spans="1:26" ht="14.5" x14ac:dyDescent="0.35">
      <c r="A739">
        <v>3125</v>
      </c>
      <c r="B739" t="s">
        <v>984</v>
      </c>
      <c r="C739" t="s">
        <v>1385</v>
      </c>
      <c r="D739" t="s">
        <v>985</v>
      </c>
      <c r="E739" t="s">
        <v>8</v>
      </c>
      <c r="F739" t="s">
        <v>1503</v>
      </c>
      <c r="G739" t="s">
        <v>40</v>
      </c>
      <c r="H739" s="6">
        <v>44136</v>
      </c>
      <c r="I739" s="2">
        <v>45657</v>
      </c>
      <c r="J739">
        <v>286.27</v>
      </c>
      <c r="K739" s="45">
        <f t="shared" si="143"/>
        <v>853.20738562091526</v>
      </c>
      <c r="L739" s="3">
        <f t="shared" si="144"/>
        <v>366</v>
      </c>
      <c r="M739" s="3">
        <f t="shared" si="145"/>
        <v>5</v>
      </c>
      <c r="N739" s="3">
        <f t="shared" si="146"/>
        <v>5</v>
      </c>
      <c r="O739" s="3">
        <f t="shared" si="152"/>
        <v>356</v>
      </c>
      <c r="P739" s="51">
        <f t="shared" si="147"/>
        <v>101912.12</v>
      </c>
      <c r="Q739" s="51">
        <f t="shared" si="148"/>
        <v>50734.076483045421</v>
      </c>
      <c r="R739" s="51">
        <f t="shared" si="149"/>
        <v>41051.577188896365</v>
      </c>
      <c r="S739" s="51">
        <f t="shared" si="153"/>
        <v>91785.653671941778</v>
      </c>
      <c r="T739" s="13">
        <f t="shared" si="150"/>
        <v>87.540983606557376</v>
      </c>
      <c r="U739" s="58">
        <f t="shared" si="154"/>
        <v>25060.357377049178</v>
      </c>
      <c r="V739" s="58">
        <f t="shared" si="155"/>
        <v>25060.357377049178</v>
      </c>
      <c r="W739" s="13"/>
      <c r="X739" s="13"/>
      <c r="Y739" s="13"/>
      <c r="Z739" s="14">
        <f t="shared" si="151"/>
        <v>38.907103825136616</v>
      </c>
    </row>
    <row r="740" spans="1:26" ht="14.5" x14ac:dyDescent="0.35">
      <c r="A740">
        <v>3126</v>
      </c>
      <c r="B740" t="s">
        <v>986</v>
      </c>
      <c r="C740" t="s">
        <v>1385</v>
      </c>
      <c r="D740" t="s">
        <v>971</v>
      </c>
      <c r="E740" t="s">
        <v>8</v>
      </c>
      <c r="F740" t="s">
        <v>1503</v>
      </c>
      <c r="G740" t="s">
        <v>40</v>
      </c>
      <c r="H740" s="6">
        <v>43832</v>
      </c>
      <c r="I740" s="2">
        <v>45657</v>
      </c>
      <c r="J740">
        <v>301.32</v>
      </c>
      <c r="K740" s="45">
        <f t="shared" si="143"/>
        <v>956.02967320261439</v>
      </c>
      <c r="L740" s="3">
        <f t="shared" si="144"/>
        <v>366</v>
      </c>
      <c r="M740" s="3">
        <f t="shared" si="145"/>
        <v>2</v>
      </c>
      <c r="N740" s="3">
        <f t="shared" si="146"/>
        <v>0</v>
      </c>
      <c r="O740" s="3">
        <f t="shared" si="152"/>
        <v>364</v>
      </c>
      <c r="P740" s="51">
        <f t="shared" si="147"/>
        <v>109680.48</v>
      </c>
      <c r="Q740" s="51">
        <f t="shared" si="148"/>
        <v>51874.16808940599</v>
      </c>
      <c r="R740" s="51">
        <f t="shared" si="149"/>
        <v>44180.777427014611</v>
      </c>
      <c r="S740" s="51">
        <f t="shared" si="153"/>
        <v>96054.945516420601</v>
      </c>
      <c r="T740" s="13">
        <f t="shared" si="150"/>
        <v>89.508196721311478</v>
      </c>
      <c r="U740" s="58">
        <f t="shared" si="154"/>
        <v>26970.609836065574</v>
      </c>
      <c r="V740" s="58">
        <f t="shared" si="155"/>
        <v>26970.609836065574</v>
      </c>
      <c r="W740" s="13"/>
      <c r="X740" s="13"/>
      <c r="Y740" s="13"/>
      <c r="Z740" s="14">
        <f t="shared" si="151"/>
        <v>39.781420765027335</v>
      </c>
    </row>
    <row r="741" spans="1:26" ht="14.5" x14ac:dyDescent="0.35">
      <c r="A741">
        <v>3127</v>
      </c>
      <c r="B741" t="s">
        <v>987</v>
      </c>
      <c r="C741" t="s">
        <v>1385</v>
      </c>
      <c r="D741" t="s">
        <v>988</v>
      </c>
      <c r="E741" t="s">
        <v>8</v>
      </c>
      <c r="F741" t="s">
        <v>1503</v>
      </c>
      <c r="G741" t="s">
        <v>1529</v>
      </c>
      <c r="H741" s="6">
        <v>43832</v>
      </c>
      <c r="I741" s="2">
        <v>45657</v>
      </c>
      <c r="J741">
        <v>286.27</v>
      </c>
      <c r="K741" s="45">
        <f t="shared" si="143"/>
        <v>943.34522875816981</v>
      </c>
      <c r="L741" s="3">
        <f t="shared" si="144"/>
        <v>366</v>
      </c>
      <c r="M741" s="3">
        <f t="shared" si="145"/>
        <v>2</v>
      </c>
      <c r="N741" s="3">
        <f t="shared" si="146"/>
        <v>0</v>
      </c>
      <c r="O741" s="3">
        <f t="shared" si="152"/>
        <v>364</v>
      </c>
      <c r="P741" s="51">
        <f t="shared" si="147"/>
        <v>104202.28</v>
      </c>
      <c r="Q741" s="51">
        <f t="shared" si="148"/>
        <v>51874.16808940599</v>
      </c>
      <c r="R741" s="51">
        <f t="shared" si="149"/>
        <v>41974.084541455835</v>
      </c>
      <c r="S741" s="51">
        <f t="shared" si="153"/>
        <v>93848.252630861825</v>
      </c>
      <c r="T741" s="13">
        <f t="shared" si="150"/>
        <v>89.508196721311478</v>
      </c>
      <c r="U741" s="58">
        <f t="shared" si="154"/>
        <v>25623.511475409836</v>
      </c>
      <c r="V741" s="58">
        <f t="shared" si="155"/>
        <v>25623.511475409836</v>
      </c>
      <c r="W741" s="13"/>
      <c r="X741" s="13"/>
      <c r="Y741" s="13"/>
      <c r="Z741" s="14">
        <f t="shared" si="151"/>
        <v>39.781420765027335</v>
      </c>
    </row>
    <row r="742" spans="1:26" ht="14.5" x14ac:dyDescent="0.35">
      <c r="A742">
        <v>3128</v>
      </c>
      <c r="B742" t="s">
        <v>989</v>
      </c>
      <c r="C742" t="s">
        <v>1385</v>
      </c>
      <c r="D742" t="s">
        <v>990</v>
      </c>
      <c r="E742" t="s">
        <v>8</v>
      </c>
      <c r="F742" t="s">
        <v>1503</v>
      </c>
      <c r="G742" t="s">
        <v>40</v>
      </c>
      <c r="H742" s="6">
        <v>43832</v>
      </c>
      <c r="I742" s="2">
        <v>45657</v>
      </c>
      <c r="J742">
        <v>301.32</v>
      </c>
      <c r="K742" s="45">
        <f t="shared" si="143"/>
        <v>972.79477124182995</v>
      </c>
      <c r="L742" s="3">
        <f t="shared" si="144"/>
        <v>366</v>
      </c>
      <c r="M742" s="3">
        <f t="shared" si="145"/>
        <v>3</v>
      </c>
      <c r="N742" s="3">
        <f t="shared" si="146"/>
        <v>0</v>
      </c>
      <c r="O742" s="3">
        <f t="shared" si="152"/>
        <v>363</v>
      </c>
      <c r="P742" s="51">
        <f t="shared" si="147"/>
        <v>109379.16</v>
      </c>
      <c r="Q742" s="51">
        <f t="shared" si="148"/>
        <v>51731.656638610919</v>
      </c>
      <c r="R742" s="51">
        <f t="shared" si="149"/>
        <v>44059.401664852485</v>
      </c>
      <c r="S742" s="51">
        <f t="shared" si="153"/>
        <v>95791.058303463404</v>
      </c>
      <c r="T742" s="13">
        <f t="shared" si="150"/>
        <v>89.26229508196721</v>
      </c>
      <c r="U742" s="58">
        <f t="shared" si="154"/>
        <v>26896.51475409836</v>
      </c>
      <c r="V742" s="58">
        <f t="shared" si="155"/>
        <v>26896.51475409836</v>
      </c>
      <c r="W742" s="13"/>
      <c r="X742" s="13"/>
      <c r="Y742" s="13"/>
      <c r="Z742" s="14">
        <f t="shared" si="151"/>
        <v>39.672131147540995</v>
      </c>
    </row>
    <row r="743" spans="1:26" ht="14.5" x14ac:dyDescent="0.35">
      <c r="A743">
        <v>3129</v>
      </c>
      <c r="B743" t="s">
        <v>991</v>
      </c>
      <c r="C743" t="s">
        <v>1385</v>
      </c>
      <c r="D743" t="s">
        <v>230</v>
      </c>
      <c r="E743" t="s">
        <v>8</v>
      </c>
      <c r="F743" t="s">
        <v>1503</v>
      </c>
      <c r="G743" t="s">
        <v>40</v>
      </c>
      <c r="H743" s="6">
        <v>43832</v>
      </c>
      <c r="I743" s="2">
        <v>45657</v>
      </c>
      <c r="J743">
        <v>303.47000000000003</v>
      </c>
      <c r="K743" s="45">
        <f t="shared" si="143"/>
        <v>1000.4864705882352</v>
      </c>
      <c r="L743" s="3">
        <f t="shared" si="144"/>
        <v>366</v>
      </c>
      <c r="M743" s="3">
        <f t="shared" si="145"/>
        <v>2</v>
      </c>
      <c r="N743" s="3">
        <f t="shared" si="146"/>
        <v>0</v>
      </c>
      <c r="O743" s="3">
        <f t="shared" si="152"/>
        <v>364</v>
      </c>
      <c r="P743" s="51">
        <f t="shared" si="147"/>
        <v>110463.08000000002</v>
      </c>
      <c r="Q743" s="51">
        <f t="shared" si="148"/>
        <v>51874.16808940599</v>
      </c>
      <c r="R743" s="51">
        <f t="shared" si="149"/>
        <v>44496.019267808726</v>
      </c>
      <c r="S743" s="51">
        <f t="shared" si="153"/>
        <v>96370.187357214716</v>
      </c>
      <c r="T743" s="13">
        <f t="shared" si="150"/>
        <v>89.508196721311478</v>
      </c>
      <c r="U743" s="58">
        <f t="shared" si="154"/>
        <v>27163.052459016395</v>
      </c>
      <c r="V743" s="58">
        <f t="shared" si="155"/>
        <v>27163.052459016395</v>
      </c>
      <c r="W743" s="13"/>
      <c r="X743" s="13"/>
      <c r="Y743" s="13"/>
      <c r="Z743" s="14">
        <f t="shared" si="151"/>
        <v>39.781420765027335</v>
      </c>
    </row>
    <row r="744" spans="1:26" ht="14.5" x14ac:dyDescent="0.35">
      <c r="A744">
        <v>3130</v>
      </c>
      <c r="B744" t="s">
        <v>992</v>
      </c>
      <c r="C744" t="s">
        <v>1385</v>
      </c>
      <c r="D744" t="s">
        <v>483</v>
      </c>
      <c r="E744" t="s">
        <v>8</v>
      </c>
      <c r="F744" t="s">
        <v>1503</v>
      </c>
      <c r="G744" t="s">
        <v>40</v>
      </c>
      <c r="H744" s="6">
        <v>36892</v>
      </c>
      <c r="I744" s="2">
        <v>45657</v>
      </c>
      <c r="J744">
        <v>303.47000000000003</v>
      </c>
      <c r="K744" s="45">
        <f t="shared" si="143"/>
        <v>988.9939869281045</v>
      </c>
      <c r="L744" s="3">
        <f t="shared" si="144"/>
        <v>366</v>
      </c>
      <c r="M744" s="3">
        <f t="shared" si="145"/>
        <v>0</v>
      </c>
      <c r="N744" s="3">
        <f t="shared" si="146"/>
        <v>3</v>
      </c>
      <c r="O744" s="3">
        <f t="shared" si="152"/>
        <v>363</v>
      </c>
      <c r="P744" s="51">
        <f t="shared" si="147"/>
        <v>110159.61000000002</v>
      </c>
      <c r="Q744" s="51">
        <f t="shared" si="148"/>
        <v>51731.656638610919</v>
      </c>
      <c r="R744" s="51">
        <f t="shared" si="149"/>
        <v>44373.777456633426</v>
      </c>
      <c r="S744" s="51">
        <f t="shared" si="153"/>
        <v>96105.434095244345</v>
      </c>
      <c r="T744" s="13">
        <f t="shared" si="150"/>
        <v>89.26229508196721</v>
      </c>
      <c r="U744" s="58">
        <f t="shared" si="154"/>
        <v>27088.428688524593</v>
      </c>
      <c r="V744" s="58">
        <f t="shared" si="155"/>
        <v>27088.428688524593</v>
      </c>
      <c r="W744" s="13"/>
      <c r="X744" s="13"/>
      <c r="Y744" s="13"/>
      <c r="Z744" s="14">
        <f t="shared" si="151"/>
        <v>39.672131147540995</v>
      </c>
    </row>
    <row r="745" spans="1:26" ht="14.5" x14ac:dyDescent="0.35">
      <c r="A745">
        <v>3131</v>
      </c>
      <c r="B745" t="s">
        <v>994</v>
      </c>
      <c r="C745" t="s">
        <v>1385</v>
      </c>
      <c r="D745" t="s">
        <v>995</v>
      </c>
      <c r="E745" t="s">
        <v>8</v>
      </c>
      <c r="F745" t="s">
        <v>1503</v>
      </c>
      <c r="G745" t="s">
        <v>40</v>
      </c>
      <c r="H745" s="6">
        <v>43832</v>
      </c>
      <c r="I745" s="2">
        <v>45657</v>
      </c>
      <c r="J745">
        <v>301.32</v>
      </c>
      <c r="K745" s="45">
        <f t="shared" si="143"/>
        <v>977.74235294117636</v>
      </c>
      <c r="L745" s="3">
        <f t="shared" si="144"/>
        <v>366</v>
      </c>
      <c r="M745" s="3">
        <f t="shared" si="145"/>
        <v>2</v>
      </c>
      <c r="N745" s="3">
        <f t="shared" si="146"/>
        <v>0</v>
      </c>
      <c r="O745" s="3">
        <f t="shared" si="152"/>
        <v>364</v>
      </c>
      <c r="P745" s="51">
        <f t="shared" si="147"/>
        <v>109680.48</v>
      </c>
      <c r="Q745" s="51">
        <f t="shared" si="148"/>
        <v>51874.16808940599</v>
      </c>
      <c r="R745" s="51">
        <f t="shared" si="149"/>
        <v>44180.777427014611</v>
      </c>
      <c r="S745" s="51">
        <f t="shared" si="153"/>
        <v>96054.945516420601</v>
      </c>
      <c r="T745" s="13">
        <f t="shared" si="150"/>
        <v>89.508196721311478</v>
      </c>
      <c r="U745" s="58">
        <f t="shared" si="154"/>
        <v>26970.609836065574</v>
      </c>
      <c r="V745" s="58">
        <f t="shared" si="155"/>
        <v>26970.609836065574</v>
      </c>
      <c r="W745" s="13"/>
      <c r="X745" s="13"/>
      <c r="Y745" s="13"/>
      <c r="Z745" s="14">
        <f t="shared" si="151"/>
        <v>39.781420765027335</v>
      </c>
    </row>
    <row r="746" spans="1:26" ht="14.5" x14ac:dyDescent="0.35">
      <c r="A746">
        <v>3132</v>
      </c>
      <c r="B746" t="s">
        <v>996</v>
      </c>
      <c r="C746" t="s">
        <v>1385</v>
      </c>
      <c r="D746" t="s">
        <v>975</v>
      </c>
      <c r="E746" t="s">
        <v>8</v>
      </c>
      <c r="F746" t="s">
        <v>1503</v>
      </c>
      <c r="G746" t="s">
        <v>40</v>
      </c>
      <c r="H746" s="6">
        <v>43832</v>
      </c>
      <c r="I746" s="2">
        <v>45657</v>
      </c>
      <c r="J746">
        <v>286.27</v>
      </c>
      <c r="K746" s="45">
        <f t="shared" si="143"/>
        <v>880.08241830065367</v>
      </c>
      <c r="L746" s="3">
        <f t="shared" si="144"/>
        <v>366</v>
      </c>
      <c r="M746" s="3">
        <f t="shared" si="145"/>
        <v>2</v>
      </c>
      <c r="N746" s="3">
        <f t="shared" si="146"/>
        <v>0</v>
      </c>
      <c r="O746" s="3">
        <f t="shared" si="152"/>
        <v>364</v>
      </c>
      <c r="P746" s="51">
        <f t="shared" si="147"/>
        <v>104202.28</v>
      </c>
      <c r="Q746" s="51">
        <f t="shared" si="148"/>
        <v>51874.16808940599</v>
      </c>
      <c r="R746" s="51">
        <f t="shared" si="149"/>
        <v>41974.084541455835</v>
      </c>
      <c r="S746" s="51">
        <f t="shared" si="153"/>
        <v>93848.252630861825</v>
      </c>
      <c r="T746" s="13">
        <f t="shared" si="150"/>
        <v>89.508196721311478</v>
      </c>
      <c r="U746" s="58">
        <f t="shared" si="154"/>
        <v>25623.511475409836</v>
      </c>
      <c r="V746" s="58">
        <f t="shared" si="155"/>
        <v>25623.511475409836</v>
      </c>
      <c r="W746" s="13"/>
      <c r="X746" s="13"/>
      <c r="Y746" s="13"/>
      <c r="Z746" s="14">
        <f t="shared" si="151"/>
        <v>39.781420765027335</v>
      </c>
    </row>
    <row r="747" spans="1:26" ht="14.5" x14ac:dyDescent="0.35">
      <c r="A747">
        <v>3133</v>
      </c>
      <c r="B747" t="s">
        <v>997</v>
      </c>
      <c r="C747" t="s">
        <v>1385</v>
      </c>
      <c r="D747" t="s">
        <v>143</v>
      </c>
      <c r="E747" t="s">
        <v>8</v>
      </c>
      <c r="F747" t="s">
        <v>1503</v>
      </c>
      <c r="G747" t="s">
        <v>40</v>
      </c>
      <c r="H747" s="6">
        <v>43832</v>
      </c>
      <c r="I747" s="2">
        <v>45657</v>
      </c>
      <c r="J747">
        <v>268.75</v>
      </c>
      <c r="K747" s="45">
        <f t="shared" si="143"/>
        <v>547.75464052287577</v>
      </c>
      <c r="L747" s="3">
        <f t="shared" si="144"/>
        <v>366</v>
      </c>
      <c r="M747" s="3">
        <f t="shared" si="145"/>
        <v>1</v>
      </c>
      <c r="N747" s="3">
        <f t="shared" si="146"/>
        <v>83</v>
      </c>
      <c r="O747" s="3">
        <f t="shared" si="152"/>
        <v>282</v>
      </c>
      <c r="P747" s="51">
        <f t="shared" si="147"/>
        <v>75787.5</v>
      </c>
      <c r="Q747" s="51">
        <f t="shared" si="148"/>
        <v>40188.229124210135</v>
      </c>
      <c r="R747" s="51">
        <f t="shared" si="149"/>
        <v>30528.227714264835</v>
      </c>
      <c r="S747" s="51">
        <f t="shared" si="153"/>
        <v>70716.456838474973</v>
      </c>
      <c r="T747" s="13">
        <f t="shared" si="150"/>
        <v>69.344262295081961</v>
      </c>
      <c r="U747" s="58">
        <f t="shared" si="154"/>
        <v>18636.270491803276</v>
      </c>
      <c r="V747" s="58">
        <f t="shared" si="155"/>
        <v>18636.270491803276</v>
      </c>
      <c r="W747" s="13"/>
      <c r="X747" s="13"/>
      <c r="Y747" s="13"/>
      <c r="Z747" s="14">
        <f t="shared" si="151"/>
        <v>30.819672131147556</v>
      </c>
    </row>
    <row r="748" spans="1:26" ht="14.5" x14ac:dyDescent="0.35">
      <c r="A748">
        <v>3134</v>
      </c>
      <c r="B748" t="s">
        <v>998</v>
      </c>
      <c r="C748" t="s">
        <v>1385</v>
      </c>
      <c r="D748" t="s">
        <v>230</v>
      </c>
      <c r="E748" t="s">
        <v>8</v>
      </c>
      <c r="F748" t="s">
        <v>1503</v>
      </c>
      <c r="G748" t="s">
        <v>40</v>
      </c>
      <c r="H748" s="6">
        <v>43832</v>
      </c>
      <c r="I748" s="2">
        <v>45657</v>
      </c>
      <c r="J748">
        <v>303.47000000000003</v>
      </c>
      <c r="K748" s="45">
        <f t="shared" si="143"/>
        <v>996.08117647058816</v>
      </c>
      <c r="L748" s="3">
        <f t="shared" si="144"/>
        <v>366</v>
      </c>
      <c r="M748" s="3">
        <f t="shared" si="145"/>
        <v>3</v>
      </c>
      <c r="N748" s="3">
        <f t="shared" si="146"/>
        <v>0</v>
      </c>
      <c r="O748" s="3">
        <f t="shared" si="152"/>
        <v>363</v>
      </c>
      <c r="P748" s="51">
        <f t="shared" si="147"/>
        <v>110159.61000000002</v>
      </c>
      <c r="Q748" s="51">
        <f t="shared" si="148"/>
        <v>51731.656638610919</v>
      </c>
      <c r="R748" s="51">
        <f t="shared" si="149"/>
        <v>44373.777456633426</v>
      </c>
      <c r="S748" s="51">
        <f t="shared" si="153"/>
        <v>96105.434095244345</v>
      </c>
      <c r="T748" s="13">
        <f t="shared" si="150"/>
        <v>89.26229508196721</v>
      </c>
      <c r="U748" s="58">
        <f t="shared" si="154"/>
        <v>27088.428688524593</v>
      </c>
      <c r="V748" s="58">
        <f t="shared" si="155"/>
        <v>27088.428688524593</v>
      </c>
      <c r="W748" s="13"/>
      <c r="X748" s="13"/>
      <c r="Y748" s="13"/>
      <c r="Z748" s="14">
        <f t="shared" si="151"/>
        <v>39.672131147540995</v>
      </c>
    </row>
    <row r="749" spans="1:26" ht="14.5" x14ac:dyDescent="0.35">
      <c r="A749">
        <v>3135</v>
      </c>
      <c r="B749" t="s">
        <v>999</v>
      </c>
      <c r="C749" t="s">
        <v>1488</v>
      </c>
      <c r="D749" t="s">
        <v>1000</v>
      </c>
      <c r="E749" t="s">
        <v>8</v>
      </c>
      <c r="F749" t="s">
        <v>1503</v>
      </c>
      <c r="G749" t="s">
        <v>40</v>
      </c>
      <c r="H749" s="6">
        <v>43832</v>
      </c>
      <c r="I749" s="2">
        <v>45657</v>
      </c>
      <c r="J749">
        <v>286.27</v>
      </c>
      <c r="K749" s="45">
        <f t="shared" si="143"/>
        <v>883.58973856209161</v>
      </c>
      <c r="L749" s="3">
        <f t="shared" si="144"/>
        <v>366</v>
      </c>
      <c r="M749" s="3">
        <f t="shared" si="145"/>
        <v>10</v>
      </c>
      <c r="N749" s="3">
        <f t="shared" si="146"/>
        <v>0</v>
      </c>
      <c r="O749" s="3">
        <f t="shared" si="152"/>
        <v>356</v>
      </c>
      <c r="P749" s="51">
        <f t="shared" si="147"/>
        <v>101912.12</v>
      </c>
      <c r="Q749" s="51">
        <f t="shared" si="148"/>
        <v>50734.076483045421</v>
      </c>
      <c r="R749" s="51">
        <f t="shared" si="149"/>
        <v>41051.577188896365</v>
      </c>
      <c r="S749" s="51">
        <f t="shared" si="153"/>
        <v>91785.653671941778</v>
      </c>
      <c r="T749" s="13">
        <f t="shared" si="150"/>
        <v>87.540983606557376</v>
      </c>
      <c r="U749" s="58">
        <f t="shared" si="154"/>
        <v>25060.357377049178</v>
      </c>
      <c r="V749" s="58">
        <f t="shared" si="155"/>
        <v>25060.357377049178</v>
      </c>
      <c r="W749" s="13"/>
      <c r="X749" s="13"/>
      <c r="Y749" s="13"/>
      <c r="Z749" s="14">
        <f t="shared" si="151"/>
        <v>38.907103825136616</v>
      </c>
    </row>
    <row r="750" spans="1:26" ht="14.5" x14ac:dyDescent="0.35">
      <c r="A750">
        <v>3136</v>
      </c>
      <c r="B750" t="s">
        <v>1001</v>
      </c>
      <c r="C750" t="s">
        <v>1385</v>
      </c>
      <c r="D750" t="s">
        <v>230</v>
      </c>
      <c r="E750" t="s">
        <v>8</v>
      </c>
      <c r="F750" t="s">
        <v>1503</v>
      </c>
      <c r="G750" t="s">
        <v>40</v>
      </c>
      <c r="H750" s="6">
        <v>43832</v>
      </c>
      <c r="I750" s="2">
        <v>45657</v>
      </c>
      <c r="J750">
        <v>303.47000000000003</v>
      </c>
      <c r="K750" s="45">
        <f t="shared" si="143"/>
        <v>1012.2078431372548</v>
      </c>
      <c r="L750" s="3">
        <f t="shared" si="144"/>
        <v>366</v>
      </c>
      <c r="M750" s="3">
        <f t="shared" si="145"/>
        <v>1</v>
      </c>
      <c r="N750" s="3">
        <f t="shared" si="146"/>
        <v>0</v>
      </c>
      <c r="O750" s="3">
        <f t="shared" si="152"/>
        <v>365</v>
      </c>
      <c r="P750" s="51">
        <f t="shared" si="147"/>
        <v>110766.55</v>
      </c>
      <c r="Q750" s="51">
        <f t="shared" si="148"/>
        <v>52016.679540201061</v>
      </c>
      <c r="R750" s="51">
        <f t="shared" si="149"/>
        <v>44618.261078984018</v>
      </c>
      <c r="S750" s="51">
        <f t="shared" si="153"/>
        <v>96634.940619185072</v>
      </c>
      <c r="T750" s="13">
        <f t="shared" si="150"/>
        <v>89.754098360655732</v>
      </c>
      <c r="U750" s="58">
        <f t="shared" si="154"/>
        <v>27237.676229508197</v>
      </c>
      <c r="V750" s="58">
        <f t="shared" si="155"/>
        <v>27237.676229508197</v>
      </c>
      <c r="W750" s="13"/>
      <c r="X750" s="13"/>
      <c r="Y750" s="13"/>
      <c r="Z750" s="14">
        <f t="shared" si="151"/>
        <v>39.89071038251366</v>
      </c>
    </row>
    <row r="751" spans="1:26" ht="14.5" x14ac:dyDescent="0.35">
      <c r="A751">
        <v>3138</v>
      </c>
      <c r="B751" t="s">
        <v>1002</v>
      </c>
      <c r="C751" t="s">
        <v>1385</v>
      </c>
      <c r="D751" t="s">
        <v>1003</v>
      </c>
      <c r="E751" t="s">
        <v>8</v>
      </c>
      <c r="F751" t="s">
        <v>1503</v>
      </c>
      <c r="G751" t="s">
        <v>40</v>
      </c>
      <c r="H751" s="6">
        <v>44317</v>
      </c>
      <c r="I751" s="2">
        <v>45657</v>
      </c>
      <c r="J751">
        <v>286.27</v>
      </c>
      <c r="K751" s="45">
        <f t="shared" si="143"/>
        <v>876.29248366013087</v>
      </c>
      <c r="L751" s="3">
        <f t="shared" si="144"/>
        <v>366</v>
      </c>
      <c r="M751" s="3">
        <f t="shared" si="145"/>
        <v>1</v>
      </c>
      <c r="N751" s="3">
        <f t="shared" si="146"/>
        <v>0</v>
      </c>
      <c r="O751" s="3">
        <f t="shared" si="152"/>
        <v>365</v>
      </c>
      <c r="P751" s="51">
        <f t="shared" si="147"/>
        <v>104488.54999999999</v>
      </c>
      <c r="Q751" s="51">
        <f t="shared" si="148"/>
        <v>52016.679540201061</v>
      </c>
      <c r="R751" s="51">
        <f t="shared" si="149"/>
        <v>42089.397960525763</v>
      </c>
      <c r="S751" s="51">
        <f t="shared" si="153"/>
        <v>94106.077500726824</v>
      </c>
      <c r="T751" s="13">
        <f t="shared" si="150"/>
        <v>89.754098360655732</v>
      </c>
      <c r="U751" s="58">
        <f t="shared" si="154"/>
        <v>25693.905737704914</v>
      </c>
      <c r="V751" s="58">
        <f t="shared" si="155"/>
        <v>25693.905737704914</v>
      </c>
      <c r="W751" s="13"/>
      <c r="X751" s="13"/>
      <c r="Y751" s="13"/>
      <c r="Z751" s="14">
        <f t="shared" si="151"/>
        <v>39.89071038251366</v>
      </c>
    </row>
    <row r="752" spans="1:26" ht="14.5" x14ac:dyDescent="0.35">
      <c r="A752">
        <v>3140</v>
      </c>
      <c r="B752" t="s">
        <v>1005</v>
      </c>
      <c r="C752" t="s">
        <v>1385</v>
      </c>
      <c r="D752" t="s">
        <v>985</v>
      </c>
      <c r="E752" t="s">
        <v>8</v>
      </c>
      <c r="F752" t="s">
        <v>1503</v>
      </c>
      <c r="G752" t="s">
        <v>40</v>
      </c>
      <c r="H752" s="6">
        <v>43832</v>
      </c>
      <c r="I752" s="2">
        <v>45657</v>
      </c>
      <c r="J752">
        <v>286.27</v>
      </c>
      <c r="K752" s="45">
        <f t="shared" si="143"/>
        <v>748.18450980392174</v>
      </c>
      <c r="L752" s="3">
        <f t="shared" si="144"/>
        <v>366</v>
      </c>
      <c r="M752" s="3">
        <f t="shared" si="145"/>
        <v>37</v>
      </c>
      <c r="N752" s="3">
        <f t="shared" si="146"/>
        <v>3</v>
      </c>
      <c r="O752" s="3">
        <f t="shared" si="152"/>
        <v>326</v>
      </c>
      <c r="P752" s="51">
        <f t="shared" si="147"/>
        <v>93324.01999999999</v>
      </c>
      <c r="Q752" s="51">
        <f t="shared" si="148"/>
        <v>46458.732959193272</v>
      </c>
      <c r="R752" s="51">
        <f t="shared" si="149"/>
        <v>37592.174616798351</v>
      </c>
      <c r="S752" s="51">
        <f t="shared" si="153"/>
        <v>84050.907575991616</v>
      </c>
      <c r="T752" s="13">
        <f t="shared" si="150"/>
        <v>80.163934426229503</v>
      </c>
      <c r="U752" s="58">
        <f t="shared" si="154"/>
        <v>22948.52950819672</v>
      </c>
      <c r="V752" s="58">
        <f t="shared" si="155"/>
        <v>22948.52950819672</v>
      </c>
      <c r="W752" s="13"/>
      <c r="X752" s="13"/>
      <c r="Y752" s="13"/>
      <c r="Z752" s="14">
        <f t="shared" si="151"/>
        <v>35.62841530054645</v>
      </c>
    </row>
    <row r="753" spans="1:26" ht="14.5" x14ac:dyDescent="0.35">
      <c r="A753">
        <v>3141</v>
      </c>
      <c r="B753" t="s">
        <v>1006</v>
      </c>
      <c r="C753" t="s">
        <v>1385</v>
      </c>
      <c r="D753" t="s">
        <v>975</v>
      </c>
      <c r="E753" t="s">
        <v>8</v>
      </c>
      <c r="F753" t="s">
        <v>1503</v>
      </c>
      <c r="G753" t="s">
        <v>40</v>
      </c>
      <c r="H753" s="6">
        <v>43832</v>
      </c>
      <c r="I753" s="2">
        <v>45657</v>
      </c>
      <c r="J753">
        <v>286.27</v>
      </c>
      <c r="K753" s="45">
        <f t="shared" si="143"/>
        <v>886.59294117647062</v>
      </c>
      <c r="L753" s="3">
        <f t="shared" si="144"/>
        <v>366</v>
      </c>
      <c r="M753" s="3">
        <f t="shared" si="145"/>
        <v>2</v>
      </c>
      <c r="N753" s="3">
        <f t="shared" si="146"/>
        <v>0</v>
      </c>
      <c r="O753" s="3">
        <f t="shared" si="152"/>
        <v>364</v>
      </c>
      <c r="P753" s="51">
        <f t="shared" si="147"/>
        <v>104202.28</v>
      </c>
      <c r="Q753" s="51">
        <f t="shared" si="148"/>
        <v>51874.16808940599</v>
      </c>
      <c r="R753" s="51">
        <f t="shared" si="149"/>
        <v>41974.084541455835</v>
      </c>
      <c r="S753" s="51">
        <f t="shared" si="153"/>
        <v>93848.252630861825</v>
      </c>
      <c r="T753" s="13">
        <f t="shared" si="150"/>
        <v>89.508196721311478</v>
      </c>
      <c r="U753" s="58">
        <f t="shared" si="154"/>
        <v>25623.511475409836</v>
      </c>
      <c r="V753" s="58">
        <f t="shared" si="155"/>
        <v>25623.511475409836</v>
      </c>
      <c r="W753" s="13"/>
      <c r="X753" s="13"/>
      <c r="Y753" s="13"/>
      <c r="Z753" s="14">
        <f t="shared" si="151"/>
        <v>39.781420765027335</v>
      </c>
    </row>
    <row r="754" spans="1:26" ht="14.5" x14ac:dyDescent="0.35">
      <c r="A754">
        <v>3142</v>
      </c>
      <c r="B754" t="s">
        <v>1007</v>
      </c>
      <c r="C754" t="s">
        <v>1385</v>
      </c>
      <c r="D754" t="s">
        <v>952</v>
      </c>
      <c r="E754" t="s">
        <v>8</v>
      </c>
      <c r="F754" t="s">
        <v>1503</v>
      </c>
      <c r="G754" t="s">
        <v>40</v>
      </c>
      <c r="H754" s="6">
        <v>43832</v>
      </c>
      <c r="I754" s="2">
        <v>45657</v>
      </c>
      <c r="J754">
        <v>286.27</v>
      </c>
      <c r="K754" s="45">
        <f t="shared" si="143"/>
        <v>896.69679738562104</v>
      </c>
      <c r="L754" s="3">
        <f t="shared" si="144"/>
        <v>366</v>
      </c>
      <c r="M754" s="3">
        <f t="shared" si="145"/>
        <v>6</v>
      </c>
      <c r="N754" s="3">
        <f t="shared" si="146"/>
        <v>0</v>
      </c>
      <c r="O754" s="3">
        <f t="shared" si="152"/>
        <v>360</v>
      </c>
      <c r="P754" s="51">
        <f t="shared" si="147"/>
        <v>103057.2</v>
      </c>
      <c r="Q754" s="51">
        <f t="shared" si="148"/>
        <v>51304.122286225705</v>
      </c>
      <c r="R754" s="51">
        <f t="shared" si="149"/>
        <v>41512.830865176104</v>
      </c>
      <c r="S754" s="51">
        <f t="shared" si="153"/>
        <v>92816.953151401802</v>
      </c>
      <c r="T754" s="13">
        <f t="shared" si="150"/>
        <v>88.52459016393442</v>
      </c>
      <c r="U754" s="58">
        <f t="shared" si="154"/>
        <v>25341.934426229505</v>
      </c>
      <c r="V754" s="58">
        <f t="shared" si="155"/>
        <v>25341.934426229505</v>
      </c>
      <c r="W754" s="13"/>
      <c r="X754" s="13"/>
      <c r="Y754" s="13"/>
      <c r="Z754" s="14">
        <f t="shared" si="151"/>
        <v>39.344262295081975</v>
      </c>
    </row>
    <row r="755" spans="1:26" ht="14.5" x14ac:dyDescent="0.35">
      <c r="A755">
        <v>3143</v>
      </c>
      <c r="B755" t="s">
        <v>1008</v>
      </c>
      <c r="C755" t="s">
        <v>1385</v>
      </c>
      <c r="D755" t="s">
        <v>934</v>
      </c>
      <c r="E755" t="s">
        <v>8</v>
      </c>
      <c r="F755" t="s">
        <v>1517</v>
      </c>
      <c r="G755" t="s">
        <v>1529</v>
      </c>
      <c r="H755" s="6">
        <v>43832</v>
      </c>
      <c r="I755" s="2">
        <v>45657</v>
      </c>
      <c r="J755">
        <v>331.1</v>
      </c>
      <c r="K755" s="45">
        <f t="shared" si="143"/>
        <v>912.32196078431377</v>
      </c>
      <c r="L755" s="3">
        <f t="shared" si="144"/>
        <v>366</v>
      </c>
      <c r="M755" s="3">
        <f t="shared" si="145"/>
        <v>1</v>
      </c>
      <c r="N755" s="3">
        <f t="shared" si="146"/>
        <v>0</v>
      </c>
      <c r="O755" s="3">
        <f t="shared" si="152"/>
        <v>365</v>
      </c>
      <c r="P755" s="51">
        <f t="shared" si="147"/>
        <v>120851.50000000001</v>
      </c>
      <c r="Q755" s="51">
        <f t="shared" si="148"/>
        <v>52016.679540201061</v>
      </c>
      <c r="R755" s="51">
        <f t="shared" si="149"/>
        <v>48680.615030321322</v>
      </c>
      <c r="S755" s="51">
        <f t="shared" si="153"/>
        <v>100697.29457052238</v>
      </c>
      <c r="T755" s="13">
        <f t="shared" si="150"/>
        <v>89.754098360655732</v>
      </c>
      <c r="U755" s="58">
        <f t="shared" si="154"/>
        <v>29717.581967213115</v>
      </c>
      <c r="V755" s="58">
        <f t="shared" si="155"/>
        <v>29717.581967213115</v>
      </c>
      <c r="W755" s="13"/>
      <c r="X755" s="13"/>
      <c r="Y755" s="13"/>
      <c r="Z755" s="14">
        <f t="shared" si="151"/>
        <v>39.89071038251366</v>
      </c>
    </row>
    <row r="756" spans="1:26" ht="14.5" x14ac:dyDescent="0.35">
      <c r="A756">
        <v>3144</v>
      </c>
      <c r="B756" t="s">
        <v>1009</v>
      </c>
      <c r="C756" t="s">
        <v>1385</v>
      </c>
      <c r="D756" t="s">
        <v>143</v>
      </c>
      <c r="E756" t="s">
        <v>8</v>
      </c>
      <c r="F756" t="s">
        <v>1503</v>
      </c>
      <c r="G756" t="s">
        <v>40</v>
      </c>
      <c r="H756" s="6">
        <v>43832</v>
      </c>
      <c r="I756" s="2">
        <v>45657</v>
      </c>
      <c r="J756">
        <v>286.27</v>
      </c>
      <c r="K756" s="45">
        <f t="shared" si="143"/>
        <v>881.64013071895431</v>
      </c>
      <c r="L756" s="3">
        <f t="shared" si="144"/>
        <v>366</v>
      </c>
      <c r="M756" s="3">
        <f t="shared" si="145"/>
        <v>5</v>
      </c>
      <c r="N756" s="3">
        <f t="shared" si="146"/>
        <v>0</v>
      </c>
      <c r="O756" s="3">
        <f t="shared" si="152"/>
        <v>361</v>
      </c>
      <c r="P756" s="51">
        <f t="shared" si="147"/>
        <v>103343.46999999999</v>
      </c>
      <c r="Q756" s="51">
        <f t="shared" si="148"/>
        <v>51446.633737020777</v>
      </c>
      <c r="R756" s="51">
        <f t="shared" si="149"/>
        <v>41628.144284246031</v>
      </c>
      <c r="S756" s="51">
        <f t="shared" si="153"/>
        <v>93074.7780212668</v>
      </c>
      <c r="T756" s="13">
        <f t="shared" si="150"/>
        <v>88.770491803278688</v>
      </c>
      <c r="U756" s="58">
        <f t="shared" si="154"/>
        <v>25412.328688524587</v>
      </c>
      <c r="V756" s="58">
        <f t="shared" si="155"/>
        <v>25412.328688524587</v>
      </c>
      <c r="W756" s="13"/>
      <c r="X756" s="13"/>
      <c r="Y756" s="13"/>
      <c r="Z756" s="14">
        <f t="shared" si="151"/>
        <v>39.453551912568301</v>
      </c>
    </row>
    <row r="757" spans="1:26" ht="14.5" x14ac:dyDescent="0.35">
      <c r="A757">
        <v>3145</v>
      </c>
      <c r="B757" t="s">
        <v>1010</v>
      </c>
      <c r="C757" t="s">
        <v>1385</v>
      </c>
      <c r="D757" t="s">
        <v>985</v>
      </c>
      <c r="E757" t="s">
        <v>8</v>
      </c>
      <c r="F757" t="s">
        <v>1503</v>
      </c>
      <c r="G757" t="s">
        <v>40</v>
      </c>
      <c r="H757" s="6">
        <v>43966</v>
      </c>
      <c r="I757" s="2">
        <v>45657</v>
      </c>
      <c r="J757">
        <v>286.27</v>
      </c>
      <c r="K757" s="45">
        <f t="shared" si="143"/>
        <v>877.14418300653608</v>
      </c>
      <c r="L757" s="3">
        <f t="shared" si="144"/>
        <v>366</v>
      </c>
      <c r="M757" s="3">
        <f t="shared" si="145"/>
        <v>4</v>
      </c>
      <c r="N757" s="3">
        <f t="shared" si="146"/>
        <v>0</v>
      </c>
      <c r="O757" s="3">
        <f t="shared" si="152"/>
        <v>362</v>
      </c>
      <c r="P757" s="51">
        <f t="shared" si="147"/>
        <v>103629.73999999999</v>
      </c>
      <c r="Q757" s="51">
        <f t="shared" si="148"/>
        <v>51589.145187815848</v>
      </c>
      <c r="R757" s="51">
        <f t="shared" si="149"/>
        <v>41743.457703315966</v>
      </c>
      <c r="S757" s="51">
        <f t="shared" si="153"/>
        <v>93332.602891131814</v>
      </c>
      <c r="T757" s="13">
        <f t="shared" si="150"/>
        <v>89.016393442622956</v>
      </c>
      <c r="U757" s="58">
        <f t="shared" si="154"/>
        <v>25482.722950819672</v>
      </c>
      <c r="V757" s="58">
        <f t="shared" si="155"/>
        <v>25482.722950819672</v>
      </c>
      <c r="W757" s="13"/>
      <c r="X757" s="13"/>
      <c r="Y757" s="13"/>
      <c r="Z757" s="14">
        <f t="shared" si="151"/>
        <v>39.562841530054641</v>
      </c>
    </row>
    <row r="758" spans="1:26" ht="14.5" x14ac:dyDescent="0.35">
      <c r="A758">
        <v>3147</v>
      </c>
      <c r="B758" t="s">
        <v>1011</v>
      </c>
      <c r="C758" t="s">
        <v>1385</v>
      </c>
      <c r="D758" t="s">
        <v>990</v>
      </c>
      <c r="E758" t="s">
        <v>8</v>
      </c>
      <c r="F758" t="s">
        <v>1503</v>
      </c>
      <c r="G758" t="s">
        <v>40</v>
      </c>
      <c r="H758" s="6">
        <v>43832</v>
      </c>
      <c r="I758" s="2">
        <v>45657</v>
      </c>
      <c r="J758">
        <v>301.32</v>
      </c>
      <c r="K758" s="45">
        <f t="shared" si="143"/>
        <v>978.73967320261431</v>
      </c>
      <c r="L758" s="3">
        <f t="shared" si="144"/>
        <v>366</v>
      </c>
      <c r="M758" s="3">
        <f t="shared" si="145"/>
        <v>3</v>
      </c>
      <c r="N758" s="3">
        <f t="shared" si="146"/>
        <v>0</v>
      </c>
      <c r="O758" s="3">
        <f t="shared" si="152"/>
        <v>363</v>
      </c>
      <c r="P758" s="51">
        <f t="shared" si="147"/>
        <v>109379.16</v>
      </c>
      <c r="Q758" s="51">
        <f t="shared" si="148"/>
        <v>51731.656638610919</v>
      </c>
      <c r="R758" s="51">
        <f t="shared" si="149"/>
        <v>44059.401664852485</v>
      </c>
      <c r="S758" s="51">
        <f t="shared" si="153"/>
        <v>95791.058303463404</v>
      </c>
      <c r="T758" s="13">
        <f t="shared" si="150"/>
        <v>89.26229508196721</v>
      </c>
      <c r="U758" s="58">
        <f t="shared" si="154"/>
        <v>26896.51475409836</v>
      </c>
      <c r="V758" s="58">
        <f t="shared" si="155"/>
        <v>26896.51475409836</v>
      </c>
      <c r="W758" s="13"/>
      <c r="X758" s="13"/>
      <c r="Y758" s="13"/>
      <c r="Z758" s="14">
        <f t="shared" si="151"/>
        <v>39.672131147540995</v>
      </c>
    </row>
    <row r="759" spans="1:26" ht="14.5" x14ac:dyDescent="0.35">
      <c r="A759">
        <v>3148</v>
      </c>
      <c r="B759" t="s">
        <v>1012</v>
      </c>
      <c r="C759" t="s">
        <v>1385</v>
      </c>
      <c r="D759" t="s">
        <v>985</v>
      </c>
      <c r="E759" t="s">
        <v>8</v>
      </c>
      <c r="F759" t="s">
        <v>1503</v>
      </c>
      <c r="G759" t="s">
        <v>40</v>
      </c>
      <c r="H759" s="6">
        <v>43832</v>
      </c>
      <c r="I759" s="2">
        <v>45657</v>
      </c>
      <c r="J759">
        <v>286.27</v>
      </c>
      <c r="K759" s="45">
        <f t="shared" si="143"/>
        <v>886.25339869281061</v>
      </c>
      <c r="L759" s="3">
        <f t="shared" si="144"/>
        <v>366</v>
      </c>
      <c r="M759" s="3">
        <f t="shared" si="145"/>
        <v>2</v>
      </c>
      <c r="N759" s="3">
        <f t="shared" si="146"/>
        <v>0</v>
      </c>
      <c r="O759" s="3">
        <f t="shared" si="152"/>
        <v>364</v>
      </c>
      <c r="P759" s="51">
        <f t="shared" si="147"/>
        <v>104202.28</v>
      </c>
      <c r="Q759" s="51">
        <f t="shared" si="148"/>
        <v>51874.16808940599</v>
      </c>
      <c r="R759" s="51">
        <f t="shared" si="149"/>
        <v>41974.084541455835</v>
      </c>
      <c r="S759" s="51">
        <f t="shared" si="153"/>
        <v>93848.252630861825</v>
      </c>
      <c r="T759" s="13">
        <f t="shared" si="150"/>
        <v>89.508196721311478</v>
      </c>
      <c r="U759" s="58">
        <f t="shared" si="154"/>
        <v>25623.511475409836</v>
      </c>
      <c r="V759" s="58">
        <f t="shared" si="155"/>
        <v>25623.511475409836</v>
      </c>
      <c r="W759" s="13"/>
      <c r="X759" s="13"/>
      <c r="Y759" s="13"/>
      <c r="Z759" s="14">
        <f t="shared" si="151"/>
        <v>39.781420765027335</v>
      </c>
    </row>
    <row r="760" spans="1:26" ht="14.5" x14ac:dyDescent="0.35">
      <c r="A760">
        <v>3150</v>
      </c>
      <c r="B760" t="s">
        <v>1013</v>
      </c>
      <c r="C760" t="s">
        <v>1385</v>
      </c>
      <c r="D760" t="s">
        <v>964</v>
      </c>
      <c r="E760" t="s">
        <v>8</v>
      </c>
      <c r="F760" t="s">
        <v>1503</v>
      </c>
      <c r="G760" t="s">
        <v>40</v>
      </c>
      <c r="H760" s="6">
        <v>44409</v>
      </c>
      <c r="I760" s="2">
        <v>45657</v>
      </c>
      <c r="J760">
        <v>286.27</v>
      </c>
      <c r="K760" s="45">
        <f t="shared" si="143"/>
        <v>886.65790849673226</v>
      </c>
      <c r="L760" s="3">
        <f t="shared" si="144"/>
        <v>366</v>
      </c>
      <c r="M760" s="3">
        <f t="shared" si="145"/>
        <v>2</v>
      </c>
      <c r="N760" s="3">
        <f t="shared" si="146"/>
        <v>0</v>
      </c>
      <c r="O760" s="3">
        <f t="shared" si="152"/>
        <v>364</v>
      </c>
      <c r="P760" s="51">
        <f t="shared" si="147"/>
        <v>104202.28</v>
      </c>
      <c r="Q760" s="51">
        <f t="shared" si="148"/>
        <v>51874.16808940599</v>
      </c>
      <c r="R760" s="51">
        <f t="shared" si="149"/>
        <v>41974.084541455835</v>
      </c>
      <c r="S760" s="51">
        <f t="shared" si="153"/>
        <v>93848.252630861825</v>
      </c>
      <c r="T760" s="13">
        <f t="shared" si="150"/>
        <v>89.508196721311478</v>
      </c>
      <c r="U760" s="58">
        <f t="shared" si="154"/>
        <v>25623.511475409836</v>
      </c>
      <c r="V760" s="58">
        <f t="shared" si="155"/>
        <v>25623.511475409836</v>
      </c>
      <c r="W760" s="13"/>
      <c r="X760" s="13"/>
      <c r="Y760" s="13"/>
      <c r="Z760" s="14">
        <f t="shared" si="151"/>
        <v>39.781420765027335</v>
      </c>
    </row>
    <row r="761" spans="1:26" ht="14.5" x14ac:dyDescent="0.35">
      <c r="A761">
        <v>3152</v>
      </c>
      <c r="B761" t="s">
        <v>1014</v>
      </c>
      <c r="C761" t="s">
        <v>1488</v>
      </c>
      <c r="D761" t="s">
        <v>975</v>
      </c>
      <c r="E761" t="s">
        <v>8</v>
      </c>
      <c r="F761" t="s">
        <v>1503</v>
      </c>
      <c r="G761" t="s">
        <v>40</v>
      </c>
      <c r="H761" s="6">
        <v>43832</v>
      </c>
      <c r="I761" s="2">
        <v>45657</v>
      </c>
      <c r="J761">
        <v>286.27</v>
      </c>
      <c r="K761" s="45">
        <f t="shared" si="143"/>
        <v>867.79248366013076</v>
      </c>
      <c r="L761" s="3">
        <f t="shared" si="144"/>
        <v>366</v>
      </c>
      <c r="M761" s="3">
        <f t="shared" si="145"/>
        <v>5</v>
      </c>
      <c r="N761" s="3">
        <f t="shared" si="146"/>
        <v>0</v>
      </c>
      <c r="O761" s="3">
        <f t="shared" si="152"/>
        <v>361</v>
      </c>
      <c r="P761" s="51">
        <f t="shared" si="147"/>
        <v>103343.46999999999</v>
      </c>
      <c r="Q761" s="51">
        <f t="shared" si="148"/>
        <v>51446.633737020777</v>
      </c>
      <c r="R761" s="51">
        <f t="shared" si="149"/>
        <v>41628.144284246031</v>
      </c>
      <c r="S761" s="51">
        <f t="shared" si="153"/>
        <v>93074.7780212668</v>
      </c>
      <c r="T761" s="13">
        <f t="shared" si="150"/>
        <v>88.770491803278688</v>
      </c>
      <c r="U761" s="58">
        <f t="shared" si="154"/>
        <v>25412.328688524587</v>
      </c>
      <c r="V761" s="58">
        <f t="shared" si="155"/>
        <v>25412.328688524587</v>
      </c>
      <c r="W761" s="13"/>
      <c r="X761" s="13"/>
      <c r="Y761" s="13"/>
      <c r="Z761" s="14">
        <f t="shared" si="151"/>
        <v>39.453551912568301</v>
      </c>
    </row>
    <row r="762" spans="1:26" ht="14.5" x14ac:dyDescent="0.35">
      <c r="A762">
        <v>3153</v>
      </c>
      <c r="B762" t="s">
        <v>1015</v>
      </c>
      <c r="C762" t="s">
        <v>1488</v>
      </c>
      <c r="D762" t="s">
        <v>1003</v>
      </c>
      <c r="E762" t="s">
        <v>8</v>
      </c>
      <c r="F762" t="s">
        <v>908</v>
      </c>
      <c r="G762" t="s">
        <v>40</v>
      </c>
      <c r="H762" s="6">
        <v>44725</v>
      </c>
      <c r="I762" s="2">
        <v>45657</v>
      </c>
      <c r="J762">
        <v>268.75</v>
      </c>
      <c r="K762" s="45">
        <f t="shared" si="143"/>
        <v>268.75</v>
      </c>
      <c r="L762" s="3">
        <f t="shared" si="144"/>
        <v>366</v>
      </c>
      <c r="M762" s="3">
        <f t="shared" si="145"/>
        <v>2</v>
      </c>
      <c r="N762" s="3">
        <f t="shared" si="146"/>
        <v>0</v>
      </c>
      <c r="O762" s="3">
        <f t="shared" si="152"/>
        <v>364</v>
      </c>
      <c r="P762" s="51">
        <f t="shared" si="147"/>
        <v>97825</v>
      </c>
      <c r="Q762" s="51">
        <f t="shared" si="148"/>
        <v>51874.16808940599</v>
      </c>
      <c r="R762" s="51">
        <f t="shared" si="149"/>
        <v>39405.230099263827</v>
      </c>
      <c r="S762" s="51">
        <f t="shared" si="153"/>
        <v>91279.398188669817</v>
      </c>
      <c r="T762" s="13">
        <f t="shared" si="150"/>
        <v>89.508196721311478</v>
      </c>
      <c r="U762" s="58">
        <f t="shared" si="154"/>
        <v>24055.327868852459</v>
      </c>
      <c r="V762" s="58">
        <f t="shared" si="155"/>
        <v>24055.327868852459</v>
      </c>
      <c r="W762" s="13"/>
      <c r="X762" s="13"/>
      <c r="Y762" s="13"/>
      <c r="Z762" s="14">
        <f t="shared" si="151"/>
        <v>39.781420765027335</v>
      </c>
    </row>
    <row r="763" spans="1:26" ht="14.5" x14ac:dyDescent="0.35">
      <c r="A763">
        <v>3154</v>
      </c>
      <c r="B763" t="s">
        <v>1016</v>
      </c>
      <c r="C763" t="s">
        <v>1385</v>
      </c>
      <c r="D763" t="s">
        <v>1017</v>
      </c>
      <c r="E763" t="s">
        <v>8</v>
      </c>
      <c r="F763" t="s">
        <v>1503</v>
      </c>
      <c r="G763" t="s">
        <v>40</v>
      </c>
      <c r="H763" s="6">
        <v>43832</v>
      </c>
      <c r="I763" s="2">
        <v>45657</v>
      </c>
      <c r="J763">
        <v>301.32</v>
      </c>
      <c r="K763" s="45">
        <f t="shared" si="143"/>
        <v>980.99986928104568</v>
      </c>
      <c r="L763" s="3">
        <f t="shared" si="144"/>
        <v>366</v>
      </c>
      <c r="M763" s="3">
        <f t="shared" si="145"/>
        <v>0</v>
      </c>
      <c r="N763" s="3">
        <f t="shared" si="146"/>
        <v>0</v>
      </c>
      <c r="O763" s="3">
        <f t="shared" si="152"/>
        <v>366</v>
      </c>
      <c r="P763" s="51">
        <f t="shared" si="147"/>
        <v>110283.12</v>
      </c>
      <c r="Q763" s="51">
        <f t="shared" si="148"/>
        <v>52159.190990996132</v>
      </c>
      <c r="R763" s="51">
        <f t="shared" si="149"/>
        <v>44423.528951338863</v>
      </c>
      <c r="S763" s="51">
        <f t="shared" si="153"/>
        <v>96582.719942334996</v>
      </c>
      <c r="T763" s="13">
        <f t="shared" si="150"/>
        <v>90</v>
      </c>
      <c r="U763" s="58">
        <f t="shared" si="154"/>
        <v>27118.799999999999</v>
      </c>
      <c r="V763" s="58">
        <f t="shared" si="155"/>
        <v>27118.799999999999</v>
      </c>
      <c r="W763" s="13"/>
      <c r="X763" s="13"/>
      <c r="Y763" s="13"/>
      <c r="Z763" s="14">
        <f t="shared" si="151"/>
        <v>40</v>
      </c>
    </row>
    <row r="764" spans="1:26" ht="14.5" x14ac:dyDescent="0.35">
      <c r="A764">
        <v>3155</v>
      </c>
      <c r="B764" t="s">
        <v>1018</v>
      </c>
      <c r="C764" t="s">
        <v>1385</v>
      </c>
      <c r="D764" t="s">
        <v>985</v>
      </c>
      <c r="E764" t="s">
        <v>8</v>
      </c>
      <c r="F764" t="s">
        <v>1503</v>
      </c>
      <c r="G764" t="s">
        <v>40</v>
      </c>
      <c r="H764" s="6">
        <v>43832</v>
      </c>
      <c r="I764" s="2">
        <v>45657</v>
      </c>
      <c r="J764">
        <v>286.27</v>
      </c>
      <c r="K764" s="45">
        <f t="shared" si="143"/>
        <v>893.58464052287593</v>
      </c>
      <c r="L764" s="3">
        <f t="shared" si="144"/>
        <v>366</v>
      </c>
      <c r="M764" s="3">
        <f t="shared" si="145"/>
        <v>1</v>
      </c>
      <c r="N764" s="3">
        <f t="shared" si="146"/>
        <v>0</v>
      </c>
      <c r="O764" s="3">
        <f t="shared" si="152"/>
        <v>365</v>
      </c>
      <c r="P764" s="51">
        <f t="shared" si="147"/>
        <v>104488.54999999999</v>
      </c>
      <c r="Q764" s="51">
        <f t="shared" si="148"/>
        <v>52016.679540201061</v>
      </c>
      <c r="R764" s="51">
        <f t="shared" si="149"/>
        <v>42089.397960525763</v>
      </c>
      <c r="S764" s="51">
        <f t="shared" si="153"/>
        <v>94106.077500726824</v>
      </c>
      <c r="T764" s="13">
        <f t="shared" si="150"/>
        <v>89.754098360655732</v>
      </c>
      <c r="U764" s="58">
        <f t="shared" si="154"/>
        <v>25693.905737704914</v>
      </c>
      <c r="V764" s="58">
        <f t="shared" si="155"/>
        <v>25693.905737704914</v>
      </c>
      <c r="W764" s="13"/>
      <c r="X764" s="13"/>
      <c r="Y764" s="13"/>
      <c r="Z764" s="14">
        <f t="shared" si="151"/>
        <v>39.89071038251366</v>
      </c>
    </row>
    <row r="765" spans="1:26" ht="14.5" x14ac:dyDescent="0.35">
      <c r="A765">
        <v>3156</v>
      </c>
      <c r="B765" t="s">
        <v>1019</v>
      </c>
      <c r="C765" t="s">
        <v>1385</v>
      </c>
      <c r="D765" t="s">
        <v>995</v>
      </c>
      <c r="E765" t="s">
        <v>8</v>
      </c>
      <c r="F765" t="s">
        <v>1503</v>
      </c>
      <c r="G765" t="s">
        <v>40</v>
      </c>
      <c r="H765" s="6">
        <v>43832</v>
      </c>
      <c r="I765" s="2">
        <v>45657</v>
      </c>
      <c r="J765">
        <v>301.32</v>
      </c>
      <c r="K765" s="45">
        <f t="shared" si="143"/>
        <v>960.28908496732038</v>
      </c>
      <c r="L765" s="3">
        <f t="shared" si="144"/>
        <v>366</v>
      </c>
      <c r="M765" s="3">
        <f t="shared" si="145"/>
        <v>10</v>
      </c>
      <c r="N765" s="3">
        <f t="shared" si="146"/>
        <v>0</v>
      </c>
      <c r="O765" s="3">
        <f t="shared" si="152"/>
        <v>356</v>
      </c>
      <c r="P765" s="51">
        <f t="shared" si="147"/>
        <v>107269.92</v>
      </c>
      <c r="Q765" s="51">
        <f t="shared" si="148"/>
        <v>50734.076483045421</v>
      </c>
      <c r="R765" s="51">
        <f t="shared" si="149"/>
        <v>43209.771329717587</v>
      </c>
      <c r="S765" s="51">
        <f t="shared" si="153"/>
        <v>93943.847812763008</v>
      </c>
      <c r="T765" s="13">
        <f t="shared" si="150"/>
        <v>87.540983606557376</v>
      </c>
      <c r="U765" s="58">
        <f t="shared" si="154"/>
        <v>26377.849180327867</v>
      </c>
      <c r="V765" s="58">
        <f t="shared" si="155"/>
        <v>26377.849180327867</v>
      </c>
      <c r="W765" s="13"/>
      <c r="X765" s="13"/>
      <c r="Y765" s="13"/>
      <c r="Z765" s="14">
        <f t="shared" si="151"/>
        <v>38.907103825136616</v>
      </c>
    </row>
    <row r="766" spans="1:26" ht="14.5" x14ac:dyDescent="0.35">
      <c r="A766">
        <v>3158</v>
      </c>
      <c r="B766" t="s">
        <v>1020</v>
      </c>
      <c r="C766" t="s">
        <v>1385</v>
      </c>
      <c r="D766" t="s">
        <v>1003</v>
      </c>
      <c r="E766" t="s">
        <v>8</v>
      </c>
      <c r="F766" t="s">
        <v>1503</v>
      </c>
      <c r="G766" t="s">
        <v>40</v>
      </c>
      <c r="H766" s="6">
        <v>44198</v>
      </c>
      <c r="I766" s="2">
        <v>45657</v>
      </c>
      <c r="J766">
        <v>286.27</v>
      </c>
      <c r="K766" s="45">
        <f t="shared" si="143"/>
        <v>873.33091503267974</v>
      </c>
      <c r="L766" s="3">
        <f t="shared" si="144"/>
        <v>366</v>
      </c>
      <c r="M766" s="3">
        <f t="shared" si="145"/>
        <v>13</v>
      </c>
      <c r="N766" s="3">
        <f t="shared" si="146"/>
        <v>0</v>
      </c>
      <c r="O766" s="3">
        <f t="shared" si="152"/>
        <v>353</v>
      </c>
      <c r="P766" s="51">
        <f t="shared" si="147"/>
        <v>101053.31</v>
      </c>
      <c r="Q766" s="51">
        <f t="shared" si="148"/>
        <v>50306.5421306602</v>
      </c>
      <c r="R766" s="51">
        <f t="shared" si="149"/>
        <v>40705.636931686568</v>
      </c>
      <c r="S766" s="51">
        <f t="shared" si="153"/>
        <v>91012.179062346768</v>
      </c>
      <c r="T766" s="13">
        <f t="shared" si="150"/>
        <v>86.803278688524586</v>
      </c>
      <c r="U766" s="58">
        <f t="shared" si="154"/>
        <v>24849.174590163933</v>
      </c>
      <c r="V766" s="58">
        <f t="shared" si="155"/>
        <v>24849.174590163933</v>
      </c>
      <c r="W766" s="13"/>
      <c r="X766" s="13"/>
      <c r="Y766" s="13"/>
      <c r="Z766" s="14">
        <f t="shared" si="151"/>
        <v>38.579234972677597</v>
      </c>
    </row>
    <row r="767" spans="1:26" ht="14.5" x14ac:dyDescent="0.35">
      <c r="A767">
        <v>3159</v>
      </c>
      <c r="B767" t="s">
        <v>1021</v>
      </c>
      <c r="C767" t="s">
        <v>1385</v>
      </c>
      <c r="D767" t="s">
        <v>230</v>
      </c>
      <c r="E767" t="s">
        <v>8</v>
      </c>
      <c r="F767" t="s">
        <v>1503</v>
      </c>
      <c r="G767" t="s">
        <v>40</v>
      </c>
      <c r="H767" s="6">
        <v>43832</v>
      </c>
      <c r="I767" s="2">
        <v>45657</v>
      </c>
      <c r="J767">
        <v>303.47000000000003</v>
      </c>
      <c r="K767" s="45">
        <f t="shared" si="143"/>
        <v>1015.560522875817</v>
      </c>
      <c r="L767" s="3">
        <f t="shared" si="144"/>
        <v>366</v>
      </c>
      <c r="M767" s="3">
        <f t="shared" si="145"/>
        <v>1</v>
      </c>
      <c r="N767" s="3">
        <f t="shared" si="146"/>
        <v>0</v>
      </c>
      <c r="O767" s="3">
        <f t="shared" si="152"/>
        <v>365</v>
      </c>
      <c r="P767" s="51">
        <f t="shared" si="147"/>
        <v>110766.55</v>
      </c>
      <c r="Q767" s="51">
        <f t="shared" si="148"/>
        <v>52016.679540201061</v>
      </c>
      <c r="R767" s="51">
        <f t="shared" si="149"/>
        <v>44618.261078984018</v>
      </c>
      <c r="S767" s="51">
        <f t="shared" si="153"/>
        <v>96634.940619185072</v>
      </c>
      <c r="T767" s="13">
        <f t="shared" si="150"/>
        <v>89.754098360655732</v>
      </c>
      <c r="U767" s="58">
        <f t="shared" si="154"/>
        <v>27237.676229508197</v>
      </c>
      <c r="V767" s="58">
        <f t="shared" si="155"/>
        <v>27237.676229508197</v>
      </c>
      <c r="W767" s="13"/>
      <c r="X767" s="13"/>
      <c r="Y767" s="13"/>
      <c r="Z767" s="14">
        <f t="shared" si="151"/>
        <v>39.89071038251366</v>
      </c>
    </row>
    <row r="768" spans="1:26" ht="14.5" x14ac:dyDescent="0.35">
      <c r="A768">
        <v>3161</v>
      </c>
      <c r="B768" t="s">
        <v>1022</v>
      </c>
      <c r="C768" t="s">
        <v>1385</v>
      </c>
      <c r="D768" t="s">
        <v>959</v>
      </c>
      <c r="E768" t="s">
        <v>8</v>
      </c>
      <c r="F768" t="s">
        <v>1503</v>
      </c>
      <c r="G768" t="s">
        <v>40</v>
      </c>
      <c r="H768" s="6">
        <v>43832</v>
      </c>
      <c r="I768" s="2">
        <v>45657</v>
      </c>
      <c r="J768">
        <v>286.27</v>
      </c>
      <c r="K768" s="45">
        <f t="shared" si="143"/>
        <v>879.85490196078445</v>
      </c>
      <c r="L768" s="3">
        <f t="shared" si="144"/>
        <v>366</v>
      </c>
      <c r="M768" s="3">
        <f t="shared" si="145"/>
        <v>3</v>
      </c>
      <c r="N768" s="3">
        <f t="shared" si="146"/>
        <v>0</v>
      </c>
      <c r="O768" s="3">
        <f t="shared" si="152"/>
        <v>363</v>
      </c>
      <c r="P768" s="51">
        <f t="shared" si="147"/>
        <v>103916.01</v>
      </c>
      <c r="Q768" s="51">
        <f t="shared" si="148"/>
        <v>51731.656638610919</v>
      </c>
      <c r="R768" s="51">
        <f t="shared" si="149"/>
        <v>41858.771122385901</v>
      </c>
      <c r="S768" s="51">
        <f t="shared" si="153"/>
        <v>93590.427760996827</v>
      </c>
      <c r="T768" s="13">
        <f t="shared" si="150"/>
        <v>89.26229508196721</v>
      </c>
      <c r="U768" s="58">
        <f t="shared" si="154"/>
        <v>25553.11721311475</v>
      </c>
      <c r="V768" s="58">
        <f t="shared" si="155"/>
        <v>25553.11721311475</v>
      </c>
      <c r="W768" s="13"/>
      <c r="X768" s="13"/>
      <c r="Y768" s="13"/>
      <c r="Z768" s="14">
        <f t="shared" si="151"/>
        <v>39.672131147540995</v>
      </c>
    </row>
    <row r="769" spans="1:26" ht="14.5" x14ac:dyDescent="0.35">
      <c r="A769">
        <v>3162</v>
      </c>
      <c r="B769" t="s">
        <v>1023</v>
      </c>
      <c r="C769" t="s">
        <v>1385</v>
      </c>
      <c r="D769" t="s">
        <v>985</v>
      </c>
      <c r="E769" t="s">
        <v>8</v>
      </c>
      <c r="F769" t="s">
        <v>1503</v>
      </c>
      <c r="G769" t="s">
        <v>40</v>
      </c>
      <c r="H769" s="6">
        <v>43832</v>
      </c>
      <c r="I769" s="2">
        <v>45657</v>
      </c>
      <c r="J769">
        <v>286.27</v>
      </c>
      <c r="K769" s="45">
        <f t="shared" si="143"/>
        <v>889.66692810457516</v>
      </c>
      <c r="L769" s="3">
        <f t="shared" si="144"/>
        <v>366</v>
      </c>
      <c r="M769" s="3">
        <f t="shared" si="145"/>
        <v>3</v>
      </c>
      <c r="N769" s="3">
        <f t="shared" si="146"/>
        <v>7</v>
      </c>
      <c r="O769" s="3">
        <f t="shared" si="152"/>
        <v>356</v>
      </c>
      <c r="P769" s="51">
        <f t="shared" si="147"/>
        <v>101912.12</v>
      </c>
      <c r="Q769" s="51">
        <f t="shared" si="148"/>
        <v>50734.076483045421</v>
      </c>
      <c r="R769" s="51">
        <f t="shared" si="149"/>
        <v>41051.577188896365</v>
      </c>
      <c r="S769" s="51">
        <f t="shared" si="153"/>
        <v>91785.653671941778</v>
      </c>
      <c r="T769" s="13">
        <f t="shared" si="150"/>
        <v>87.540983606557376</v>
      </c>
      <c r="U769" s="58">
        <f t="shared" si="154"/>
        <v>25060.357377049178</v>
      </c>
      <c r="V769" s="58">
        <f t="shared" si="155"/>
        <v>25060.357377049178</v>
      </c>
      <c r="W769" s="13"/>
      <c r="X769" s="13"/>
      <c r="Y769" s="13"/>
      <c r="Z769" s="14">
        <f t="shared" si="151"/>
        <v>38.907103825136616</v>
      </c>
    </row>
    <row r="770" spans="1:26" ht="14.5" x14ac:dyDescent="0.35">
      <c r="A770">
        <v>3164</v>
      </c>
      <c r="B770" t="s">
        <v>1024</v>
      </c>
      <c r="C770" t="s">
        <v>1385</v>
      </c>
      <c r="D770" t="s">
        <v>962</v>
      </c>
      <c r="E770" t="s">
        <v>8</v>
      </c>
      <c r="F770" t="s">
        <v>1503</v>
      </c>
      <c r="G770" t="s">
        <v>40</v>
      </c>
      <c r="H770" s="6">
        <v>43832</v>
      </c>
      <c r="I770" s="2">
        <v>45657</v>
      </c>
      <c r="J770">
        <v>301.32</v>
      </c>
      <c r="K770" s="45">
        <f t="shared" si="143"/>
        <v>970.75437908496724</v>
      </c>
      <c r="L770" s="3">
        <f t="shared" si="144"/>
        <v>366</v>
      </c>
      <c r="M770" s="3">
        <f t="shared" si="145"/>
        <v>3</v>
      </c>
      <c r="N770" s="3">
        <f t="shared" si="146"/>
        <v>0</v>
      </c>
      <c r="O770" s="3">
        <f t="shared" si="152"/>
        <v>363</v>
      </c>
      <c r="P770" s="51">
        <f t="shared" si="147"/>
        <v>109379.16</v>
      </c>
      <c r="Q770" s="51">
        <f t="shared" si="148"/>
        <v>51731.656638610919</v>
      </c>
      <c r="R770" s="51">
        <f t="shared" si="149"/>
        <v>44059.401664852485</v>
      </c>
      <c r="S770" s="51">
        <f t="shared" si="153"/>
        <v>95791.058303463404</v>
      </c>
      <c r="T770" s="13">
        <f t="shared" si="150"/>
        <v>89.26229508196721</v>
      </c>
      <c r="U770" s="58">
        <f t="shared" si="154"/>
        <v>26896.51475409836</v>
      </c>
      <c r="V770" s="58">
        <f t="shared" si="155"/>
        <v>26896.51475409836</v>
      </c>
      <c r="W770" s="13"/>
      <c r="X770" s="13"/>
      <c r="Y770" s="13"/>
      <c r="Z770" s="14">
        <f t="shared" si="151"/>
        <v>39.672131147540995</v>
      </c>
    </row>
    <row r="771" spans="1:26" ht="14.5" x14ac:dyDescent="0.35">
      <c r="A771">
        <v>3165</v>
      </c>
      <c r="B771" t="s">
        <v>1025</v>
      </c>
      <c r="C771" t="s">
        <v>1385</v>
      </c>
      <c r="D771" t="s">
        <v>985</v>
      </c>
      <c r="E771" t="s">
        <v>8</v>
      </c>
      <c r="F771" t="s">
        <v>1503</v>
      </c>
      <c r="G771" t="s">
        <v>40</v>
      </c>
      <c r="H771" s="6">
        <v>43832</v>
      </c>
      <c r="I771" s="2">
        <v>45657</v>
      </c>
      <c r="J771">
        <v>286.27</v>
      </c>
      <c r="K771" s="45">
        <f t="shared" si="143"/>
        <v>880.8497385620916</v>
      </c>
      <c r="L771" s="3">
        <f t="shared" si="144"/>
        <v>366</v>
      </c>
      <c r="M771" s="3">
        <f t="shared" si="145"/>
        <v>5</v>
      </c>
      <c r="N771" s="3">
        <f t="shared" si="146"/>
        <v>0</v>
      </c>
      <c r="O771" s="3">
        <f t="shared" si="152"/>
        <v>361</v>
      </c>
      <c r="P771" s="51">
        <f t="shared" si="147"/>
        <v>103343.46999999999</v>
      </c>
      <c r="Q771" s="51">
        <f t="shared" si="148"/>
        <v>51446.633737020777</v>
      </c>
      <c r="R771" s="51">
        <f t="shared" si="149"/>
        <v>41628.144284246031</v>
      </c>
      <c r="S771" s="51">
        <f t="shared" si="153"/>
        <v>93074.7780212668</v>
      </c>
      <c r="T771" s="13">
        <f t="shared" si="150"/>
        <v>88.770491803278688</v>
      </c>
      <c r="U771" s="58">
        <f t="shared" si="154"/>
        <v>25412.328688524587</v>
      </c>
      <c r="V771" s="58">
        <f t="shared" si="155"/>
        <v>25412.328688524587</v>
      </c>
      <c r="W771" s="13"/>
      <c r="X771" s="13"/>
      <c r="Y771" s="13"/>
      <c r="Z771" s="14">
        <f t="shared" si="151"/>
        <v>39.453551912568301</v>
      </c>
    </row>
    <row r="772" spans="1:26" ht="14.5" x14ac:dyDescent="0.35">
      <c r="A772">
        <v>3166</v>
      </c>
      <c r="B772" t="s">
        <v>1026</v>
      </c>
      <c r="C772" t="s">
        <v>1385</v>
      </c>
      <c r="D772" t="s">
        <v>1017</v>
      </c>
      <c r="E772" t="s">
        <v>8</v>
      </c>
      <c r="F772" t="s">
        <v>1503</v>
      </c>
      <c r="G772" t="s">
        <v>40</v>
      </c>
      <c r="H772" s="6">
        <v>43832</v>
      </c>
      <c r="I772" s="2">
        <v>45657</v>
      </c>
      <c r="J772">
        <v>301.32</v>
      </c>
      <c r="K772" s="45">
        <f t="shared" si="143"/>
        <v>992.00888888888881</v>
      </c>
      <c r="L772" s="3">
        <f t="shared" si="144"/>
        <v>366</v>
      </c>
      <c r="M772" s="3">
        <f t="shared" si="145"/>
        <v>0</v>
      </c>
      <c r="N772" s="3">
        <f t="shared" si="146"/>
        <v>0</v>
      </c>
      <c r="O772" s="3">
        <f t="shared" si="152"/>
        <v>366</v>
      </c>
      <c r="P772" s="51">
        <f t="shared" si="147"/>
        <v>110283.12</v>
      </c>
      <c r="Q772" s="51">
        <f t="shared" si="148"/>
        <v>52159.190990996132</v>
      </c>
      <c r="R772" s="51">
        <f t="shared" si="149"/>
        <v>44423.528951338863</v>
      </c>
      <c r="S772" s="51">
        <f t="shared" si="153"/>
        <v>96582.719942334996</v>
      </c>
      <c r="T772" s="13">
        <f t="shared" si="150"/>
        <v>90</v>
      </c>
      <c r="U772" s="58">
        <f t="shared" si="154"/>
        <v>27118.799999999999</v>
      </c>
      <c r="V772" s="58">
        <f t="shared" si="155"/>
        <v>27118.799999999999</v>
      </c>
      <c r="W772" s="13"/>
      <c r="X772" s="13"/>
      <c r="Y772" s="13"/>
      <c r="Z772" s="14">
        <f t="shared" si="151"/>
        <v>40</v>
      </c>
    </row>
    <row r="773" spans="1:26" ht="14.5" x14ac:dyDescent="0.35">
      <c r="A773">
        <v>3167</v>
      </c>
      <c r="B773" t="s">
        <v>1027</v>
      </c>
      <c r="C773" t="s">
        <v>1385</v>
      </c>
      <c r="D773" t="s">
        <v>1017</v>
      </c>
      <c r="E773" t="s">
        <v>8</v>
      </c>
      <c r="F773" t="s">
        <v>1503</v>
      </c>
      <c r="G773" t="s">
        <v>40</v>
      </c>
      <c r="H773" s="6">
        <v>43832</v>
      </c>
      <c r="I773" s="2">
        <v>45657</v>
      </c>
      <c r="J773">
        <v>301.32</v>
      </c>
      <c r="K773" s="45">
        <f t="shared" ref="K773:K836" si="156">IFERROR(VLOOKUP(A773,promedio,29,FALSE),J773)</f>
        <v>1159.1676470588236</v>
      </c>
      <c r="L773" s="3">
        <f t="shared" ref="L773:L836" si="157">IF(DATEDIF(H773,I773,"D")&gt;366,366,DATEDIF(H773,I773,"D")+1)</f>
        <v>366</v>
      </c>
      <c r="M773" s="3">
        <f t="shared" ref="M773:M836" si="158">IFERROR(VLOOKUP(A773,faltas,7,FALSE),0)</f>
        <v>0</v>
      </c>
      <c r="N773" s="3">
        <f t="shared" ref="N773:N836" si="159">IFERROR(VLOOKUP(A773,INCP,4,FALSE),0)</f>
        <v>0</v>
      </c>
      <c r="O773" s="3">
        <f t="shared" si="152"/>
        <v>366</v>
      </c>
      <c r="P773" s="51">
        <f t="shared" ref="P773:P836" si="160">IF(J773&gt;TOPE,TOPE,J773)*O773</f>
        <v>110283.12</v>
      </c>
      <c r="Q773" s="51">
        <f t="shared" ref="Q773:Q836" si="161">O773*facdias</f>
        <v>52159.190990996132</v>
      </c>
      <c r="R773" s="51">
        <f t="shared" ref="R773:R836" si="162">P773*facsueldo</f>
        <v>44423.528951338863</v>
      </c>
      <c r="S773" s="51">
        <f t="shared" si="153"/>
        <v>96582.719942334996</v>
      </c>
      <c r="T773" s="13">
        <f t="shared" ref="T773:T836" si="163">((90/366)*O773)</f>
        <v>90</v>
      </c>
      <c r="U773" s="58">
        <f t="shared" si="154"/>
        <v>27118.799999999999</v>
      </c>
      <c r="V773" s="58">
        <f t="shared" si="155"/>
        <v>27118.799999999999</v>
      </c>
      <c r="W773" s="13"/>
      <c r="X773" s="13"/>
      <c r="Y773" s="13"/>
      <c r="Z773" s="14">
        <f t="shared" ref="Z773:Z836" si="164">((130/366)*O773-T773)</f>
        <v>40</v>
      </c>
    </row>
    <row r="774" spans="1:26" ht="14.5" x14ac:dyDescent="0.35">
      <c r="A774">
        <v>3168</v>
      </c>
      <c r="B774" t="s">
        <v>1028</v>
      </c>
      <c r="C774" t="s">
        <v>1385</v>
      </c>
      <c r="D774" t="s">
        <v>1003</v>
      </c>
      <c r="E774" t="s">
        <v>8</v>
      </c>
      <c r="F774" t="s">
        <v>1503</v>
      </c>
      <c r="G774" t="s">
        <v>40</v>
      </c>
      <c r="H774" s="6">
        <v>43832</v>
      </c>
      <c r="I774" s="2">
        <v>45657</v>
      </c>
      <c r="J774">
        <v>286.27</v>
      </c>
      <c r="K774" s="45">
        <f t="shared" si="156"/>
        <v>889.7032679738561</v>
      </c>
      <c r="L774" s="3">
        <f t="shared" si="157"/>
        <v>366</v>
      </c>
      <c r="M774" s="3">
        <f t="shared" si="158"/>
        <v>0</v>
      </c>
      <c r="N774" s="3">
        <f t="shared" si="159"/>
        <v>0</v>
      </c>
      <c r="O774" s="3">
        <f t="shared" ref="O774:O837" si="165">L774-M774-N774</f>
        <v>366</v>
      </c>
      <c r="P774" s="51">
        <f t="shared" si="160"/>
        <v>104774.81999999999</v>
      </c>
      <c r="Q774" s="51">
        <f t="shared" si="161"/>
        <v>52159.190990996132</v>
      </c>
      <c r="R774" s="51">
        <f t="shared" si="162"/>
        <v>42204.711379595698</v>
      </c>
      <c r="S774" s="51">
        <f t="shared" ref="S774:S837" si="166">Q774+R774</f>
        <v>94363.902370591823</v>
      </c>
      <c r="T774" s="13">
        <f t="shared" si="163"/>
        <v>90</v>
      </c>
      <c r="U774" s="58">
        <f t="shared" ref="U774:U837" si="167">T774*J774</f>
        <v>25764.3</v>
      </c>
      <c r="V774" s="58">
        <f t="shared" ref="V774:V837" si="168">IF(S774&gt;U774,U774,S774)</f>
        <v>25764.3</v>
      </c>
      <c r="W774" s="13"/>
      <c r="X774" s="13"/>
      <c r="Y774" s="13"/>
      <c r="Z774" s="14">
        <f t="shared" si="164"/>
        <v>40</v>
      </c>
    </row>
    <row r="775" spans="1:26" ht="14.5" x14ac:dyDescent="0.35">
      <c r="A775">
        <v>3169</v>
      </c>
      <c r="B775" t="s">
        <v>1029</v>
      </c>
      <c r="C775" t="s">
        <v>1385</v>
      </c>
      <c r="D775" t="s">
        <v>973</v>
      </c>
      <c r="E775" t="s">
        <v>8</v>
      </c>
      <c r="F775" t="s">
        <v>1503</v>
      </c>
      <c r="G775" t="s">
        <v>40</v>
      </c>
      <c r="H775" s="6">
        <v>44652</v>
      </c>
      <c r="I775" s="2">
        <v>45657</v>
      </c>
      <c r="J775">
        <v>286.27</v>
      </c>
      <c r="K775" s="45">
        <f t="shared" si="156"/>
        <v>889.77379084967288</v>
      </c>
      <c r="L775" s="3">
        <f t="shared" si="157"/>
        <v>366</v>
      </c>
      <c r="M775" s="3">
        <f t="shared" si="158"/>
        <v>1</v>
      </c>
      <c r="N775" s="3">
        <f t="shared" si="159"/>
        <v>0</v>
      </c>
      <c r="O775" s="3">
        <f t="shared" si="165"/>
        <v>365</v>
      </c>
      <c r="P775" s="51">
        <f t="shared" si="160"/>
        <v>104488.54999999999</v>
      </c>
      <c r="Q775" s="51">
        <f t="shared" si="161"/>
        <v>52016.679540201061</v>
      </c>
      <c r="R775" s="51">
        <f t="shared" si="162"/>
        <v>42089.397960525763</v>
      </c>
      <c r="S775" s="51">
        <f t="shared" si="166"/>
        <v>94106.077500726824</v>
      </c>
      <c r="T775" s="13">
        <f t="shared" si="163"/>
        <v>89.754098360655732</v>
      </c>
      <c r="U775" s="58">
        <f t="shared" si="167"/>
        <v>25693.905737704914</v>
      </c>
      <c r="V775" s="58">
        <f t="shared" si="168"/>
        <v>25693.905737704914</v>
      </c>
      <c r="W775" s="13"/>
      <c r="X775" s="13"/>
      <c r="Y775" s="13"/>
      <c r="Z775" s="14">
        <f t="shared" si="164"/>
        <v>39.89071038251366</v>
      </c>
    </row>
    <row r="776" spans="1:26" ht="14.5" x14ac:dyDescent="0.35">
      <c r="A776">
        <v>3170</v>
      </c>
      <c r="B776" t="s">
        <v>1030</v>
      </c>
      <c r="C776" t="s">
        <v>1385</v>
      </c>
      <c r="D776" t="s">
        <v>143</v>
      </c>
      <c r="E776" t="s">
        <v>8</v>
      </c>
      <c r="F776" t="s">
        <v>1503</v>
      </c>
      <c r="G776" t="s">
        <v>40</v>
      </c>
      <c r="H776" s="6">
        <v>44652</v>
      </c>
      <c r="I776" s="2">
        <v>45657</v>
      </c>
      <c r="J776">
        <v>286.27</v>
      </c>
      <c r="K776" s="45">
        <f t="shared" si="156"/>
        <v>885.87156862745087</v>
      </c>
      <c r="L776" s="3">
        <f t="shared" si="157"/>
        <v>366</v>
      </c>
      <c r="M776" s="3">
        <f t="shared" si="158"/>
        <v>1</v>
      </c>
      <c r="N776" s="3">
        <f t="shared" si="159"/>
        <v>0</v>
      </c>
      <c r="O776" s="3">
        <f t="shared" si="165"/>
        <v>365</v>
      </c>
      <c r="P776" s="51">
        <f t="shared" si="160"/>
        <v>104488.54999999999</v>
      </c>
      <c r="Q776" s="51">
        <f t="shared" si="161"/>
        <v>52016.679540201061</v>
      </c>
      <c r="R776" s="51">
        <f t="shared" si="162"/>
        <v>42089.397960525763</v>
      </c>
      <c r="S776" s="51">
        <f t="shared" si="166"/>
        <v>94106.077500726824</v>
      </c>
      <c r="T776" s="13">
        <f t="shared" si="163"/>
        <v>89.754098360655732</v>
      </c>
      <c r="U776" s="58">
        <f t="shared" si="167"/>
        <v>25693.905737704914</v>
      </c>
      <c r="V776" s="58">
        <f t="shared" si="168"/>
        <v>25693.905737704914</v>
      </c>
      <c r="W776" s="13"/>
      <c r="X776" s="13"/>
      <c r="Y776" s="13"/>
      <c r="Z776" s="14">
        <f t="shared" si="164"/>
        <v>39.89071038251366</v>
      </c>
    </row>
    <row r="777" spans="1:26" ht="14.5" x14ac:dyDescent="0.35">
      <c r="A777">
        <v>3171</v>
      </c>
      <c r="B777" t="s">
        <v>1031</v>
      </c>
      <c r="C777" t="s">
        <v>1385</v>
      </c>
      <c r="D777" t="s">
        <v>143</v>
      </c>
      <c r="E777" t="s">
        <v>8</v>
      </c>
      <c r="F777" t="s">
        <v>1503</v>
      </c>
      <c r="G777" t="s">
        <v>40</v>
      </c>
      <c r="H777" s="6">
        <v>44652</v>
      </c>
      <c r="I777" s="2">
        <v>45657</v>
      </c>
      <c r="J777">
        <v>286.27</v>
      </c>
      <c r="K777" s="45">
        <f t="shared" si="156"/>
        <v>725.0186928104572</v>
      </c>
      <c r="L777" s="3">
        <f t="shared" si="157"/>
        <v>366</v>
      </c>
      <c r="M777" s="3">
        <f t="shared" si="158"/>
        <v>7</v>
      </c>
      <c r="N777" s="3">
        <f t="shared" si="159"/>
        <v>5</v>
      </c>
      <c r="O777" s="3">
        <f t="shared" si="165"/>
        <v>354</v>
      </c>
      <c r="P777" s="51">
        <f t="shared" si="160"/>
        <v>101339.57999999999</v>
      </c>
      <c r="Q777" s="51">
        <f t="shared" si="161"/>
        <v>50449.053581455271</v>
      </c>
      <c r="R777" s="51">
        <f t="shared" si="162"/>
        <v>40820.950350756495</v>
      </c>
      <c r="S777" s="51">
        <f t="shared" si="166"/>
        <v>91270.003932211766</v>
      </c>
      <c r="T777" s="13">
        <f t="shared" si="163"/>
        <v>87.049180327868854</v>
      </c>
      <c r="U777" s="58">
        <f t="shared" si="167"/>
        <v>24919.568852459015</v>
      </c>
      <c r="V777" s="58">
        <f t="shared" si="168"/>
        <v>24919.568852459015</v>
      </c>
      <c r="W777" s="13"/>
      <c r="X777" s="13"/>
      <c r="Y777" s="13"/>
      <c r="Z777" s="14">
        <f t="shared" si="164"/>
        <v>38.688524590163937</v>
      </c>
    </row>
    <row r="778" spans="1:26" ht="14.5" x14ac:dyDescent="0.35">
      <c r="A778">
        <v>3173</v>
      </c>
      <c r="B778" t="s">
        <v>1032</v>
      </c>
      <c r="C778" t="s">
        <v>1385</v>
      </c>
      <c r="D778" t="s">
        <v>1000</v>
      </c>
      <c r="E778" t="s">
        <v>8</v>
      </c>
      <c r="F778" t="s">
        <v>1503</v>
      </c>
      <c r="G778" t="s">
        <v>40</v>
      </c>
      <c r="H778" s="6">
        <v>44571</v>
      </c>
      <c r="I778" s="2">
        <v>45657</v>
      </c>
      <c r="J778">
        <v>286.27</v>
      </c>
      <c r="K778" s="45">
        <f t="shared" si="156"/>
        <v>890.0067320261436</v>
      </c>
      <c r="L778" s="3">
        <f t="shared" si="157"/>
        <v>366</v>
      </c>
      <c r="M778" s="3">
        <f t="shared" si="158"/>
        <v>6</v>
      </c>
      <c r="N778" s="3">
        <f t="shared" si="159"/>
        <v>0</v>
      </c>
      <c r="O778" s="3">
        <f t="shared" si="165"/>
        <v>360</v>
      </c>
      <c r="P778" s="51">
        <f t="shared" si="160"/>
        <v>103057.2</v>
      </c>
      <c r="Q778" s="51">
        <f t="shared" si="161"/>
        <v>51304.122286225705</v>
      </c>
      <c r="R778" s="51">
        <f t="shared" si="162"/>
        <v>41512.830865176104</v>
      </c>
      <c r="S778" s="51">
        <f t="shared" si="166"/>
        <v>92816.953151401802</v>
      </c>
      <c r="T778" s="13">
        <f t="shared" si="163"/>
        <v>88.52459016393442</v>
      </c>
      <c r="U778" s="58">
        <f t="shared" si="167"/>
        <v>25341.934426229505</v>
      </c>
      <c r="V778" s="58">
        <f t="shared" si="168"/>
        <v>25341.934426229505</v>
      </c>
      <c r="W778" s="13"/>
      <c r="X778" s="13"/>
      <c r="Y778" s="13"/>
      <c r="Z778" s="14">
        <f t="shared" si="164"/>
        <v>39.344262295081975</v>
      </c>
    </row>
    <row r="779" spans="1:26" ht="14.5" x14ac:dyDescent="0.35">
      <c r="A779">
        <v>3174</v>
      </c>
      <c r="B779" t="s">
        <v>1034</v>
      </c>
      <c r="C779" t="s">
        <v>1488</v>
      </c>
      <c r="D779" t="s">
        <v>143</v>
      </c>
      <c r="E779" t="s">
        <v>8</v>
      </c>
      <c r="F779" t="s">
        <v>1503</v>
      </c>
      <c r="G779" t="s">
        <v>40</v>
      </c>
      <c r="H779" s="6">
        <v>44600</v>
      </c>
      <c r="I779" s="2">
        <v>45657</v>
      </c>
      <c r="J779">
        <v>286.27</v>
      </c>
      <c r="K779" s="45">
        <f t="shared" si="156"/>
        <v>286.27</v>
      </c>
      <c r="L779" s="3">
        <f t="shared" si="157"/>
        <v>366</v>
      </c>
      <c r="M779" s="3">
        <f t="shared" si="158"/>
        <v>9</v>
      </c>
      <c r="N779" s="3">
        <f t="shared" si="159"/>
        <v>0</v>
      </c>
      <c r="O779" s="3">
        <f t="shared" si="165"/>
        <v>357</v>
      </c>
      <c r="P779" s="51">
        <f t="shared" si="160"/>
        <v>102198.39</v>
      </c>
      <c r="Q779" s="51">
        <f t="shared" si="161"/>
        <v>50876.587933840492</v>
      </c>
      <c r="R779" s="51">
        <f t="shared" si="162"/>
        <v>41166.890607966299</v>
      </c>
      <c r="S779" s="51">
        <f t="shared" si="166"/>
        <v>92043.478541806791</v>
      </c>
      <c r="T779" s="13">
        <f t="shared" si="163"/>
        <v>87.786885245901644</v>
      </c>
      <c r="U779" s="58">
        <f t="shared" si="167"/>
        <v>25130.75163934426</v>
      </c>
      <c r="V779" s="58">
        <f t="shared" si="168"/>
        <v>25130.75163934426</v>
      </c>
      <c r="W779" s="13"/>
      <c r="X779" s="13"/>
      <c r="Y779" s="13"/>
      <c r="Z779" s="14">
        <f t="shared" si="164"/>
        <v>39.016393442622942</v>
      </c>
    </row>
    <row r="780" spans="1:26" ht="14.5" x14ac:dyDescent="0.35">
      <c r="A780">
        <v>3176</v>
      </c>
      <c r="B780" t="s">
        <v>1035</v>
      </c>
      <c r="C780" t="s">
        <v>1385</v>
      </c>
      <c r="D780" t="s">
        <v>952</v>
      </c>
      <c r="E780" t="s">
        <v>8</v>
      </c>
      <c r="F780" t="s">
        <v>1503</v>
      </c>
      <c r="G780" t="s">
        <v>40</v>
      </c>
      <c r="H780" s="6">
        <v>44620</v>
      </c>
      <c r="I780" s="2">
        <v>45657</v>
      </c>
      <c r="J780">
        <v>286.27</v>
      </c>
      <c r="K780" s="45">
        <f t="shared" si="156"/>
        <v>936.78379084967287</v>
      </c>
      <c r="L780" s="3">
        <f t="shared" si="157"/>
        <v>366</v>
      </c>
      <c r="M780" s="3">
        <f t="shared" si="158"/>
        <v>0</v>
      </c>
      <c r="N780" s="3">
        <f t="shared" si="159"/>
        <v>0</v>
      </c>
      <c r="O780" s="3">
        <f t="shared" si="165"/>
        <v>366</v>
      </c>
      <c r="P780" s="51">
        <f t="shared" si="160"/>
        <v>104774.81999999999</v>
      </c>
      <c r="Q780" s="51">
        <f t="shared" si="161"/>
        <v>52159.190990996132</v>
      </c>
      <c r="R780" s="51">
        <f t="shared" si="162"/>
        <v>42204.711379595698</v>
      </c>
      <c r="S780" s="51">
        <f t="shared" si="166"/>
        <v>94363.902370591823</v>
      </c>
      <c r="T780" s="13">
        <f t="shared" si="163"/>
        <v>90</v>
      </c>
      <c r="U780" s="58">
        <f t="shared" si="167"/>
        <v>25764.3</v>
      </c>
      <c r="V780" s="58">
        <f t="shared" si="168"/>
        <v>25764.3</v>
      </c>
      <c r="W780" s="13"/>
      <c r="X780" s="13"/>
      <c r="Y780" s="13"/>
      <c r="Z780" s="14">
        <f t="shared" si="164"/>
        <v>40</v>
      </c>
    </row>
    <row r="781" spans="1:26" ht="14.5" x14ac:dyDescent="0.35">
      <c r="A781">
        <v>3177</v>
      </c>
      <c r="B781" t="s">
        <v>1036</v>
      </c>
      <c r="C781" t="s">
        <v>1385</v>
      </c>
      <c r="D781" t="s">
        <v>964</v>
      </c>
      <c r="E781" t="s">
        <v>8</v>
      </c>
      <c r="F781" t="s">
        <v>1503</v>
      </c>
      <c r="G781" t="s">
        <v>40</v>
      </c>
      <c r="H781" s="6">
        <v>44662</v>
      </c>
      <c r="I781" s="2">
        <v>45657</v>
      </c>
      <c r="J781">
        <v>286.27</v>
      </c>
      <c r="K781" s="45">
        <f t="shared" si="156"/>
        <v>496.35039215686254</v>
      </c>
      <c r="L781" s="3">
        <f t="shared" si="157"/>
        <v>366</v>
      </c>
      <c r="M781" s="3">
        <f t="shared" si="158"/>
        <v>4</v>
      </c>
      <c r="N781" s="3">
        <f t="shared" si="159"/>
        <v>57</v>
      </c>
      <c r="O781" s="3">
        <f t="shared" si="165"/>
        <v>305</v>
      </c>
      <c r="P781" s="51">
        <f t="shared" si="160"/>
        <v>87312.349999999991</v>
      </c>
      <c r="Q781" s="51">
        <f t="shared" si="161"/>
        <v>43465.992492496778</v>
      </c>
      <c r="R781" s="51">
        <f t="shared" si="162"/>
        <v>35170.59281632975</v>
      </c>
      <c r="S781" s="51">
        <f t="shared" si="166"/>
        <v>78636.585308826528</v>
      </c>
      <c r="T781" s="13">
        <f t="shared" si="163"/>
        <v>75</v>
      </c>
      <c r="U781" s="58">
        <f t="shared" si="167"/>
        <v>21470.25</v>
      </c>
      <c r="V781" s="58">
        <f t="shared" si="168"/>
        <v>21470.25</v>
      </c>
      <c r="W781" s="13"/>
      <c r="X781" s="13"/>
      <c r="Y781" s="13"/>
      <c r="Z781" s="14">
        <f t="shared" si="164"/>
        <v>33.333333333333329</v>
      </c>
    </row>
    <row r="782" spans="1:26" ht="14.5" x14ac:dyDescent="0.35">
      <c r="A782">
        <v>3178</v>
      </c>
      <c r="B782" t="s">
        <v>1038</v>
      </c>
      <c r="C782" t="s">
        <v>1385</v>
      </c>
      <c r="D782" t="s">
        <v>959</v>
      </c>
      <c r="E782" t="s">
        <v>8</v>
      </c>
      <c r="F782" t="s">
        <v>1503</v>
      </c>
      <c r="G782" t="s">
        <v>40</v>
      </c>
      <c r="H782" s="6">
        <v>44662</v>
      </c>
      <c r="I782" s="2">
        <v>45657</v>
      </c>
      <c r="J782">
        <v>286.27</v>
      </c>
      <c r="K782" s="45">
        <f t="shared" si="156"/>
        <v>889.38052287581684</v>
      </c>
      <c r="L782" s="3">
        <f t="shared" si="157"/>
        <v>366</v>
      </c>
      <c r="M782" s="3">
        <f t="shared" si="158"/>
        <v>0</v>
      </c>
      <c r="N782" s="3">
        <f t="shared" si="159"/>
        <v>0</v>
      </c>
      <c r="O782" s="3">
        <f t="shared" si="165"/>
        <v>366</v>
      </c>
      <c r="P782" s="51">
        <f t="shared" si="160"/>
        <v>104774.81999999999</v>
      </c>
      <c r="Q782" s="51">
        <f t="shared" si="161"/>
        <v>52159.190990996132</v>
      </c>
      <c r="R782" s="51">
        <f t="shared" si="162"/>
        <v>42204.711379595698</v>
      </c>
      <c r="S782" s="51">
        <f t="shared" si="166"/>
        <v>94363.902370591823</v>
      </c>
      <c r="T782" s="13">
        <f t="shared" si="163"/>
        <v>90</v>
      </c>
      <c r="U782" s="58">
        <f t="shared" si="167"/>
        <v>25764.3</v>
      </c>
      <c r="V782" s="58">
        <f t="shared" si="168"/>
        <v>25764.3</v>
      </c>
      <c r="W782" s="13"/>
      <c r="X782" s="13"/>
      <c r="Y782" s="13"/>
      <c r="Z782" s="14">
        <f t="shared" si="164"/>
        <v>40</v>
      </c>
    </row>
    <row r="783" spans="1:26" ht="14.5" x14ac:dyDescent="0.35">
      <c r="A783">
        <v>3179</v>
      </c>
      <c r="B783" t="s">
        <v>1039</v>
      </c>
      <c r="C783" t="s">
        <v>1385</v>
      </c>
      <c r="D783" t="s">
        <v>964</v>
      </c>
      <c r="E783" t="s">
        <v>8</v>
      </c>
      <c r="F783" t="s">
        <v>1503</v>
      </c>
      <c r="G783" t="s">
        <v>40</v>
      </c>
      <c r="H783" s="6">
        <v>44866</v>
      </c>
      <c r="I783" s="2">
        <v>45657</v>
      </c>
      <c r="J783">
        <v>286.27</v>
      </c>
      <c r="K783" s="45">
        <f t="shared" si="156"/>
        <v>892.21006535947697</v>
      </c>
      <c r="L783" s="3">
        <f t="shared" si="157"/>
        <v>366</v>
      </c>
      <c r="M783" s="3">
        <f t="shared" si="158"/>
        <v>1</v>
      </c>
      <c r="N783" s="3">
        <f t="shared" si="159"/>
        <v>0</v>
      </c>
      <c r="O783" s="3">
        <f t="shared" si="165"/>
        <v>365</v>
      </c>
      <c r="P783" s="51">
        <f t="shared" si="160"/>
        <v>104488.54999999999</v>
      </c>
      <c r="Q783" s="51">
        <f t="shared" si="161"/>
        <v>52016.679540201061</v>
      </c>
      <c r="R783" s="51">
        <f t="shared" si="162"/>
        <v>42089.397960525763</v>
      </c>
      <c r="S783" s="51">
        <f t="shared" si="166"/>
        <v>94106.077500726824</v>
      </c>
      <c r="T783" s="13">
        <f t="shared" si="163"/>
        <v>89.754098360655732</v>
      </c>
      <c r="U783" s="58">
        <f t="shared" si="167"/>
        <v>25693.905737704914</v>
      </c>
      <c r="V783" s="58">
        <f t="shared" si="168"/>
        <v>25693.905737704914</v>
      </c>
      <c r="W783" s="13"/>
      <c r="X783" s="13"/>
      <c r="Y783" s="13"/>
      <c r="Z783" s="14">
        <f t="shared" si="164"/>
        <v>39.89071038251366</v>
      </c>
    </row>
    <row r="784" spans="1:26" ht="14.5" x14ac:dyDescent="0.35">
      <c r="A784">
        <v>3180</v>
      </c>
      <c r="B784" t="s">
        <v>1040</v>
      </c>
      <c r="C784" t="s">
        <v>1385</v>
      </c>
      <c r="D784" t="s">
        <v>1000</v>
      </c>
      <c r="E784" t="s">
        <v>8</v>
      </c>
      <c r="F784" t="s">
        <v>1503</v>
      </c>
      <c r="G784" t="s">
        <v>40</v>
      </c>
      <c r="H784" s="6">
        <v>44746</v>
      </c>
      <c r="I784" s="2">
        <v>45657</v>
      </c>
      <c r="J784">
        <v>286.27</v>
      </c>
      <c r="K784" s="45">
        <f t="shared" si="156"/>
        <v>888.88633986928096</v>
      </c>
      <c r="L784" s="3">
        <f t="shared" si="157"/>
        <v>366</v>
      </c>
      <c r="M784" s="3">
        <f t="shared" si="158"/>
        <v>4</v>
      </c>
      <c r="N784" s="3">
        <f t="shared" si="159"/>
        <v>0</v>
      </c>
      <c r="O784" s="3">
        <f t="shared" si="165"/>
        <v>362</v>
      </c>
      <c r="P784" s="51">
        <f t="shared" si="160"/>
        <v>103629.73999999999</v>
      </c>
      <c r="Q784" s="51">
        <f t="shared" si="161"/>
        <v>51589.145187815848</v>
      </c>
      <c r="R784" s="51">
        <f t="shared" si="162"/>
        <v>41743.457703315966</v>
      </c>
      <c r="S784" s="51">
        <f t="shared" si="166"/>
        <v>93332.602891131814</v>
      </c>
      <c r="T784" s="13">
        <f t="shared" si="163"/>
        <v>89.016393442622956</v>
      </c>
      <c r="U784" s="58">
        <f t="shared" si="167"/>
        <v>25482.722950819672</v>
      </c>
      <c r="V784" s="58">
        <f t="shared" si="168"/>
        <v>25482.722950819672</v>
      </c>
      <c r="W784" s="13"/>
      <c r="X784" s="13"/>
      <c r="Y784" s="13"/>
      <c r="Z784" s="14">
        <f t="shared" si="164"/>
        <v>39.562841530054641</v>
      </c>
    </row>
    <row r="785" spans="1:26" ht="14.5" x14ac:dyDescent="0.35">
      <c r="A785">
        <v>3181</v>
      </c>
      <c r="B785" t="s">
        <v>1042</v>
      </c>
      <c r="C785" t="s">
        <v>1385</v>
      </c>
      <c r="D785" t="s">
        <v>411</v>
      </c>
      <c r="E785" t="s">
        <v>276</v>
      </c>
      <c r="F785" t="s">
        <v>277</v>
      </c>
      <c r="G785" t="s">
        <v>40</v>
      </c>
      <c r="H785" s="6">
        <v>44816</v>
      </c>
      <c r="I785" s="2">
        <v>45657</v>
      </c>
      <c r="J785">
        <v>300.25</v>
      </c>
      <c r="K785" s="45">
        <f t="shared" si="156"/>
        <v>698.5</v>
      </c>
      <c r="L785" s="3">
        <f t="shared" si="157"/>
        <v>366</v>
      </c>
      <c r="M785" s="3">
        <f t="shared" si="158"/>
        <v>6</v>
      </c>
      <c r="N785" s="3">
        <f t="shared" si="159"/>
        <v>0</v>
      </c>
      <c r="O785" s="3">
        <f t="shared" si="165"/>
        <v>360</v>
      </c>
      <c r="P785" s="51">
        <f t="shared" si="160"/>
        <v>108090</v>
      </c>
      <c r="Q785" s="51">
        <f t="shared" si="161"/>
        <v>51304.122286225705</v>
      </c>
      <c r="R785" s="51">
        <f t="shared" si="162"/>
        <v>43540.110620285479</v>
      </c>
      <c r="S785" s="51">
        <f t="shared" si="166"/>
        <v>94844.232906511184</v>
      </c>
      <c r="T785" s="13">
        <f t="shared" si="163"/>
        <v>88.52459016393442</v>
      </c>
      <c r="U785" s="58">
        <f t="shared" si="167"/>
        <v>26579.508196721308</v>
      </c>
      <c r="V785" s="58">
        <f t="shared" si="168"/>
        <v>26579.508196721308</v>
      </c>
      <c r="W785" s="13"/>
      <c r="X785" s="13"/>
      <c r="Y785" s="13"/>
      <c r="Z785" s="14">
        <f t="shared" si="164"/>
        <v>39.344262295081975</v>
      </c>
    </row>
    <row r="786" spans="1:26" ht="14.5" x14ac:dyDescent="0.35">
      <c r="A786">
        <v>3182</v>
      </c>
      <c r="B786" t="s">
        <v>1043</v>
      </c>
      <c r="C786" t="s">
        <v>1385</v>
      </c>
      <c r="D786" t="s">
        <v>143</v>
      </c>
      <c r="E786" t="s">
        <v>8</v>
      </c>
      <c r="F786" t="s">
        <v>1503</v>
      </c>
      <c r="G786" t="s">
        <v>40</v>
      </c>
      <c r="H786" s="6">
        <v>44823</v>
      </c>
      <c r="I786" s="2">
        <v>45657</v>
      </c>
      <c r="J786">
        <v>286.27</v>
      </c>
      <c r="K786" s="45">
        <f t="shared" si="156"/>
        <v>883.90078431372535</v>
      </c>
      <c r="L786" s="3">
        <f t="shared" si="157"/>
        <v>366</v>
      </c>
      <c r="M786" s="3">
        <f t="shared" si="158"/>
        <v>4</v>
      </c>
      <c r="N786" s="3">
        <f t="shared" si="159"/>
        <v>0</v>
      </c>
      <c r="O786" s="3">
        <f t="shared" si="165"/>
        <v>362</v>
      </c>
      <c r="P786" s="51">
        <f t="shared" si="160"/>
        <v>103629.73999999999</v>
      </c>
      <c r="Q786" s="51">
        <f t="shared" si="161"/>
        <v>51589.145187815848</v>
      </c>
      <c r="R786" s="51">
        <f t="shared" si="162"/>
        <v>41743.457703315966</v>
      </c>
      <c r="S786" s="51">
        <f t="shared" si="166"/>
        <v>93332.602891131814</v>
      </c>
      <c r="T786" s="13">
        <f t="shared" si="163"/>
        <v>89.016393442622956</v>
      </c>
      <c r="U786" s="58">
        <f t="shared" si="167"/>
        <v>25482.722950819672</v>
      </c>
      <c r="V786" s="58">
        <f t="shared" si="168"/>
        <v>25482.722950819672</v>
      </c>
      <c r="W786" s="13"/>
      <c r="X786" s="13"/>
      <c r="Y786" s="13"/>
      <c r="Z786" s="14">
        <f t="shared" si="164"/>
        <v>39.562841530054641</v>
      </c>
    </row>
    <row r="787" spans="1:26" ht="14.5" x14ac:dyDescent="0.35">
      <c r="A787">
        <v>3183</v>
      </c>
      <c r="B787" t="s">
        <v>1461</v>
      </c>
      <c r="C787" t="s">
        <v>1385</v>
      </c>
      <c r="D787" t="s">
        <v>503</v>
      </c>
      <c r="E787" t="s">
        <v>276</v>
      </c>
      <c r="F787" t="s">
        <v>504</v>
      </c>
      <c r="G787" t="s">
        <v>40</v>
      </c>
      <c r="H787" s="6">
        <v>45355</v>
      </c>
      <c r="I787" s="2">
        <v>45657</v>
      </c>
      <c r="J787">
        <v>300.25</v>
      </c>
      <c r="K787" s="45">
        <f t="shared" si="156"/>
        <v>563.30875816993478</v>
      </c>
      <c r="L787" s="3">
        <f t="shared" si="157"/>
        <v>303</v>
      </c>
      <c r="M787" s="3">
        <f t="shared" si="158"/>
        <v>7</v>
      </c>
      <c r="N787" s="3">
        <f t="shared" si="159"/>
        <v>6</v>
      </c>
      <c r="O787" s="3">
        <f t="shared" si="165"/>
        <v>290</v>
      </c>
      <c r="P787" s="51">
        <f t="shared" si="160"/>
        <v>87072.5</v>
      </c>
      <c r="Q787" s="51">
        <f t="shared" si="161"/>
        <v>41328.320730570704</v>
      </c>
      <c r="R787" s="51">
        <f t="shared" si="162"/>
        <v>35073.977999674418</v>
      </c>
      <c r="S787" s="51">
        <f t="shared" si="166"/>
        <v>76402.298730245122</v>
      </c>
      <c r="T787" s="13">
        <f t="shared" si="163"/>
        <v>71.311475409836063</v>
      </c>
      <c r="U787" s="58">
        <f t="shared" si="167"/>
        <v>21411.27049180328</v>
      </c>
      <c r="V787" s="58">
        <f t="shared" si="168"/>
        <v>21411.27049180328</v>
      </c>
      <c r="W787" s="13"/>
      <c r="X787" s="13"/>
      <c r="Y787" s="13"/>
      <c r="Z787" s="14">
        <f t="shared" si="164"/>
        <v>31.69398907103826</v>
      </c>
    </row>
    <row r="788" spans="1:26" s="4" customFormat="1" ht="14.5" x14ac:dyDescent="0.35">
      <c r="A788">
        <v>3184</v>
      </c>
      <c r="B788" t="s">
        <v>1044</v>
      </c>
      <c r="C788" t="s">
        <v>1385</v>
      </c>
      <c r="D788" t="s">
        <v>946</v>
      </c>
      <c r="E788" t="s">
        <v>8</v>
      </c>
      <c r="F788" t="s">
        <v>1517</v>
      </c>
      <c r="G788" t="s">
        <v>1529</v>
      </c>
      <c r="H788" s="6">
        <v>44900</v>
      </c>
      <c r="I788" s="2">
        <v>45657</v>
      </c>
      <c r="J788">
        <v>331.1</v>
      </c>
      <c r="K788" s="45">
        <f t="shared" si="156"/>
        <v>983.91843137254898</v>
      </c>
      <c r="L788" s="3">
        <f t="shared" si="157"/>
        <v>366</v>
      </c>
      <c r="M788" s="3">
        <f t="shared" si="158"/>
        <v>3</v>
      </c>
      <c r="N788" s="3">
        <f t="shared" si="159"/>
        <v>0</v>
      </c>
      <c r="O788" s="3">
        <f t="shared" si="165"/>
        <v>363</v>
      </c>
      <c r="P788" s="51">
        <f t="shared" si="160"/>
        <v>120189.3</v>
      </c>
      <c r="Q788" s="51">
        <f t="shared" si="161"/>
        <v>51731.656638610919</v>
      </c>
      <c r="R788" s="51">
        <f t="shared" si="162"/>
        <v>48413.87193426476</v>
      </c>
      <c r="S788" s="51">
        <f t="shared" si="166"/>
        <v>100145.52857287569</v>
      </c>
      <c r="T788" s="13">
        <f t="shared" si="163"/>
        <v>89.26229508196721</v>
      </c>
      <c r="U788" s="58">
        <f t="shared" si="167"/>
        <v>29554.745901639344</v>
      </c>
      <c r="V788" s="58">
        <f t="shared" si="168"/>
        <v>29554.745901639344</v>
      </c>
      <c r="W788" s="13"/>
      <c r="X788" s="13"/>
      <c r="Y788" s="13"/>
      <c r="Z788" s="14">
        <f t="shared" si="164"/>
        <v>39.672131147540995</v>
      </c>
    </row>
    <row r="789" spans="1:26" ht="14.5" x14ac:dyDescent="0.35">
      <c r="A789">
        <v>3185</v>
      </c>
      <c r="B789" t="s">
        <v>1045</v>
      </c>
      <c r="C789" t="s">
        <v>1385</v>
      </c>
      <c r="D789" t="s">
        <v>143</v>
      </c>
      <c r="E789" t="s">
        <v>8</v>
      </c>
      <c r="F789" t="s">
        <v>1503</v>
      </c>
      <c r="G789" t="s">
        <v>40</v>
      </c>
      <c r="H789" s="6">
        <v>44928</v>
      </c>
      <c r="I789" s="2">
        <v>45657</v>
      </c>
      <c r="J789">
        <v>286.27</v>
      </c>
      <c r="K789" s="45">
        <f t="shared" si="156"/>
        <v>878.41947712418278</v>
      </c>
      <c r="L789" s="3">
        <f t="shared" si="157"/>
        <v>366</v>
      </c>
      <c r="M789" s="3">
        <f t="shared" si="158"/>
        <v>1</v>
      </c>
      <c r="N789" s="3">
        <f t="shared" si="159"/>
        <v>0</v>
      </c>
      <c r="O789" s="3">
        <f t="shared" si="165"/>
        <v>365</v>
      </c>
      <c r="P789" s="51">
        <f t="shared" si="160"/>
        <v>104488.54999999999</v>
      </c>
      <c r="Q789" s="51">
        <f t="shared" si="161"/>
        <v>52016.679540201061</v>
      </c>
      <c r="R789" s="51">
        <f t="shared" si="162"/>
        <v>42089.397960525763</v>
      </c>
      <c r="S789" s="51">
        <f t="shared" si="166"/>
        <v>94106.077500726824</v>
      </c>
      <c r="T789" s="13">
        <f t="shared" si="163"/>
        <v>89.754098360655732</v>
      </c>
      <c r="U789" s="58">
        <f t="shared" si="167"/>
        <v>25693.905737704914</v>
      </c>
      <c r="V789" s="58">
        <f t="shared" si="168"/>
        <v>25693.905737704914</v>
      </c>
      <c r="W789" s="13"/>
      <c r="X789" s="13"/>
      <c r="Y789" s="13"/>
      <c r="Z789" s="14">
        <f t="shared" si="164"/>
        <v>39.89071038251366</v>
      </c>
    </row>
    <row r="790" spans="1:26" ht="14.5" x14ac:dyDescent="0.35">
      <c r="A790">
        <v>3186</v>
      </c>
      <c r="B790" t="s">
        <v>1046</v>
      </c>
      <c r="C790" t="s">
        <v>1385</v>
      </c>
      <c r="D790" t="s">
        <v>143</v>
      </c>
      <c r="E790" t="s">
        <v>8</v>
      </c>
      <c r="F790" t="s">
        <v>1503</v>
      </c>
      <c r="G790" t="s">
        <v>40</v>
      </c>
      <c r="H790" s="6">
        <v>44977</v>
      </c>
      <c r="I790" s="2">
        <v>45657</v>
      </c>
      <c r="J790">
        <v>286.27</v>
      </c>
      <c r="K790" s="45">
        <f t="shared" si="156"/>
        <v>722.12777777777751</v>
      </c>
      <c r="L790" s="3">
        <f t="shared" si="157"/>
        <v>366</v>
      </c>
      <c r="M790" s="3">
        <f t="shared" si="158"/>
        <v>8</v>
      </c>
      <c r="N790" s="3">
        <f t="shared" si="159"/>
        <v>0</v>
      </c>
      <c r="O790" s="3">
        <f t="shared" si="165"/>
        <v>358</v>
      </c>
      <c r="P790" s="51">
        <f t="shared" si="160"/>
        <v>102484.65999999999</v>
      </c>
      <c r="Q790" s="51">
        <f t="shared" si="161"/>
        <v>51019.099384635563</v>
      </c>
      <c r="R790" s="51">
        <f t="shared" si="162"/>
        <v>41282.204027036227</v>
      </c>
      <c r="S790" s="51">
        <f t="shared" si="166"/>
        <v>92301.30341167179</v>
      </c>
      <c r="T790" s="13">
        <f t="shared" si="163"/>
        <v>88.032786885245898</v>
      </c>
      <c r="U790" s="58">
        <f t="shared" si="167"/>
        <v>25201.145901639342</v>
      </c>
      <c r="V790" s="58">
        <f t="shared" si="168"/>
        <v>25201.145901639342</v>
      </c>
      <c r="W790" s="13"/>
      <c r="X790" s="13"/>
      <c r="Y790" s="13"/>
      <c r="Z790" s="14">
        <f t="shared" si="164"/>
        <v>39.125683060109296</v>
      </c>
    </row>
    <row r="791" spans="1:26" ht="14.5" x14ac:dyDescent="0.35">
      <c r="A791">
        <v>3187</v>
      </c>
      <c r="B791" t="s">
        <v>1047</v>
      </c>
      <c r="C791" t="s">
        <v>1385</v>
      </c>
      <c r="D791" t="s">
        <v>143</v>
      </c>
      <c r="E791" t="s">
        <v>8</v>
      </c>
      <c r="F791" t="s">
        <v>1503</v>
      </c>
      <c r="G791" t="s">
        <v>40</v>
      </c>
      <c r="H791" s="6">
        <v>44977</v>
      </c>
      <c r="I791" s="2">
        <v>45657</v>
      </c>
      <c r="J791">
        <v>286.27</v>
      </c>
      <c r="K791" s="45">
        <f t="shared" si="156"/>
        <v>741.10581699346392</v>
      </c>
      <c r="L791" s="3">
        <f t="shared" si="157"/>
        <v>366</v>
      </c>
      <c r="M791" s="3">
        <f t="shared" si="158"/>
        <v>0</v>
      </c>
      <c r="N791" s="3">
        <f t="shared" si="159"/>
        <v>0</v>
      </c>
      <c r="O791" s="3">
        <f t="shared" si="165"/>
        <v>366</v>
      </c>
      <c r="P791" s="51">
        <f t="shared" si="160"/>
        <v>104774.81999999999</v>
      </c>
      <c r="Q791" s="51">
        <f t="shared" si="161"/>
        <v>52159.190990996132</v>
      </c>
      <c r="R791" s="51">
        <f t="shared" si="162"/>
        <v>42204.711379595698</v>
      </c>
      <c r="S791" s="51">
        <f t="shared" si="166"/>
        <v>94363.902370591823</v>
      </c>
      <c r="T791" s="13">
        <f t="shared" si="163"/>
        <v>90</v>
      </c>
      <c r="U791" s="58">
        <f t="shared" si="167"/>
        <v>25764.3</v>
      </c>
      <c r="V791" s="58">
        <f t="shared" si="168"/>
        <v>25764.3</v>
      </c>
      <c r="W791" s="13"/>
      <c r="X791" s="13"/>
      <c r="Y791" s="13"/>
      <c r="Z791" s="14">
        <f t="shared" si="164"/>
        <v>40</v>
      </c>
    </row>
    <row r="792" spans="1:26" ht="14.5" x14ac:dyDescent="0.35">
      <c r="A792">
        <v>3188</v>
      </c>
      <c r="B792" t="s">
        <v>1048</v>
      </c>
      <c r="C792" t="s">
        <v>1385</v>
      </c>
      <c r="D792" t="s">
        <v>143</v>
      </c>
      <c r="E792" t="s">
        <v>8</v>
      </c>
      <c r="F792" t="s">
        <v>1503</v>
      </c>
      <c r="G792" t="s">
        <v>40</v>
      </c>
      <c r="H792" s="6">
        <v>45026</v>
      </c>
      <c r="I792" s="2">
        <v>45657</v>
      </c>
      <c r="J792">
        <v>286.27</v>
      </c>
      <c r="K792" s="45">
        <f t="shared" si="156"/>
        <v>730.92575163398669</v>
      </c>
      <c r="L792" s="3">
        <f t="shared" si="157"/>
        <v>366</v>
      </c>
      <c r="M792" s="3">
        <f t="shared" si="158"/>
        <v>9</v>
      </c>
      <c r="N792" s="3">
        <f t="shared" si="159"/>
        <v>1</v>
      </c>
      <c r="O792" s="3">
        <f t="shared" si="165"/>
        <v>356</v>
      </c>
      <c r="P792" s="51">
        <f t="shared" si="160"/>
        <v>101912.12</v>
      </c>
      <c r="Q792" s="51">
        <f t="shared" si="161"/>
        <v>50734.076483045421</v>
      </c>
      <c r="R792" s="51">
        <f t="shared" si="162"/>
        <v>41051.577188896365</v>
      </c>
      <c r="S792" s="51">
        <f t="shared" si="166"/>
        <v>91785.653671941778</v>
      </c>
      <c r="T792" s="13">
        <f t="shared" si="163"/>
        <v>87.540983606557376</v>
      </c>
      <c r="U792" s="58">
        <f t="shared" si="167"/>
        <v>25060.357377049178</v>
      </c>
      <c r="V792" s="58">
        <f t="shared" si="168"/>
        <v>25060.357377049178</v>
      </c>
      <c r="W792" s="13"/>
      <c r="X792" s="13"/>
      <c r="Y792" s="13"/>
      <c r="Z792" s="14">
        <f t="shared" si="164"/>
        <v>38.907103825136616</v>
      </c>
    </row>
    <row r="793" spans="1:26" ht="14.5" x14ac:dyDescent="0.35">
      <c r="A793">
        <v>3191</v>
      </c>
      <c r="B793" t="s">
        <v>1050</v>
      </c>
      <c r="C793" t="s">
        <v>1385</v>
      </c>
      <c r="D793" t="s">
        <v>975</v>
      </c>
      <c r="E793" t="s">
        <v>8</v>
      </c>
      <c r="F793" t="s">
        <v>1503</v>
      </c>
      <c r="G793" t="s">
        <v>40</v>
      </c>
      <c r="H793" s="6">
        <v>45082</v>
      </c>
      <c r="I793" s="2">
        <v>45657</v>
      </c>
      <c r="J793">
        <v>286.27</v>
      </c>
      <c r="K793" s="45">
        <f t="shared" si="156"/>
        <v>803.03797385620885</v>
      </c>
      <c r="L793" s="3">
        <f t="shared" si="157"/>
        <v>366</v>
      </c>
      <c r="M793" s="3">
        <f t="shared" si="158"/>
        <v>1</v>
      </c>
      <c r="N793" s="3">
        <f t="shared" si="159"/>
        <v>0</v>
      </c>
      <c r="O793" s="3">
        <f t="shared" si="165"/>
        <v>365</v>
      </c>
      <c r="P793" s="51">
        <f t="shared" si="160"/>
        <v>104488.54999999999</v>
      </c>
      <c r="Q793" s="51">
        <f t="shared" si="161"/>
        <v>52016.679540201061</v>
      </c>
      <c r="R793" s="51">
        <f t="shared" si="162"/>
        <v>42089.397960525763</v>
      </c>
      <c r="S793" s="51">
        <f t="shared" si="166"/>
        <v>94106.077500726824</v>
      </c>
      <c r="T793" s="13">
        <f t="shared" si="163"/>
        <v>89.754098360655732</v>
      </c>
      <c r="U793" s="58">
        <f t="shared" si="167"/>
        <v>25693.905737704914</v>
      </c>
      <c r="V793" s="58">
        <f t="shared" si="168"/>
        <v>25693.905737704914</v>
      </c>
      <c r="W793" s="13"/>
      <c r="X793" s="13"/>
      <c r="Y793" s="13"/>
      <c r="Z793" s="14">
        <f t="shared" si="164"/>
        <v>39.89071038251366</v>
      </c>
    </row>
    <row r="794" spans="1:26" ht="14.5" x14ac:dyDescent="0.35">
      <c r="A794">
        <v>3192</v>
      </c>
      <c r="B794" t="s">
        <v>1051</v>
      </c>
      <c r="C794" t="s">
        <v>1385</v>
      </c>
      <c r="D794" t="s">
        <v>964</v>
      </c>
      <c r="E794" t="s">
        <v>8</v>
      </c>
      <c r="F794" t="s">
        <v>1503</v>
      </c>
      <c r="G794" t="s">
        <v>40</v>
      </c>
      <c r="H794" s="6">
        <v>45159</v>
      </c>
      <c r="I794" s="2">
        <v>45657</v>
      </c>
      <c r="J794">
        <v>286.27</v>
      </c>
      <c r="K794" s="45">
        <f t="shared" si="156"/>
        <v>764.58588235294087</v>
      </c>
      <c r="L794" s="3">
        <f t="shared" si="157"/>
        <v>366</v>
      </c>
      <c r="M794" s="3">
        <f t="shared" si="158"/>
        <v>1</v>
      </c>
      <c r="N794" s="3">
        <f t="shared" si="159"/>
        <v>36</v>
      </c>
      <c r="O794" s="3">
        <f t="shared" si="165"/>
        <v>329</v>
      </c>
      <c r="P794" s="51">
        <f t="shared" si="160"/>
        <v>94182.829999999987</v>
      </c>
      <c r="Q794" s="51">
        <f t="shared" si="161"/>
        <v>46886.267311578493</v>
      </c>
      <c r="R794" s="51">
        <f t="shared" si="162"/>
        <v>37938.114874008155</v>
      </c>
      <c r="S794" s="51">
        <f t="shared" si="166"/>
        <v>84824.382185586641</v>
      </c>
      <c r="T794" s="13">
        <f t="shared" si="163"/>
        <v>80.901639344262293</v>
      </c>
      <c r="U794" s="58">
        <f t="shared" si="167"/>
        <v>23159.712295081965</v>
      </c>
      <c r="V794" s="58">
        <f t="shared" si="168"/>
        <v>23159.712295081965</v>
      </c>
      <c r="W794" s="13"/>
      <c r="X794" s="13"/>
      <c r="Y794" s="13"/>
      <c r="Z794" s="14">
        <f t="shared" si="164"/>
        <v>35.95628415300547</v>
      </c>
    </row>
    <row r="795" spans="1:26" ht="14.5" x14ac:dyDescent="0.35">
      <c r="A795">
        <v>3193</v>
      </c>
      <c r="B795" t="s">
        <v>1052</v>
      </c>
      <c r="C795" t="s">
        <v>1385</v>
      </c>
      <c r="D795" t="s">
        <v>985</v>
      </c>
      <c r="E795" t="s">
        <v>8</v>
      </c>
      <c r="F795" t="s">
        <v>1503</v>
      </c>
      <c r="G795" t="s">
        <v>40</v>
      </c>
      <c r="H795" s="6">
        <v>45166</v>
      </c>
      <c r="I795" s="2">
        <v>45657</v>
      </c>
      <c r="J795">
        <v>286.27</v>
      </c>
      <c r="K795" s="45">
        <f t="shared" si="156"/>
        <v>741.95928104575137</v>
      </c>
      <c r="L795" s="3">
        <f t="shared" si="157"/>
        <v>366</v>
      </c>
      <c r="M795" s="3">
        <f t="shared" si="158"/>
        <v>4</v>
      </c>
      <c r="N795" s="3">
        <f t="shared" si="159"/>
        <v>0</v>
      </c>
      <c r="O795" s="3">
        <f t="shared" si="165"/>
        <v>362</v>
      </c>
      <c r="P795" s="51">
        <f t="shared" si="160"/>
        <v>103629.73999999999</v>
      </c>
      <c r="Q795" s="51">
        <f t="shared" si="161"/>
        <v>51589.145187815848</v>
      </c>
      <c r="R795" s="51">
        <f t="shared" si="162"/>
        <v>41743.457703315966</v>
      </c>
      <c r="S795" s="51">
        <f t="shared" si="166"/>
        <v>93332.602891131814</v>
      </c>
      <c r="T795" s="13">
        <f t="shared" si="163"/>
        <v>89.016393442622956</v>
      </c>
      <c r="U795" s="58">
        <f t="shared" si="167"/>
        <v>25482.722950819672</v>
      </c>
      <c r="V795" s="58">
        <f t="shared" si="168"/>
        <v>25482.722950819672</v>
      </c>
      <c r="W795" s="13"/>
      <c r="X795" s="13"/>
      <c r="Y795" s="13"/>
      <c r="Z795" s="14">
        <f t="shared" si="164"/>
        <v>39.562841530054641</v>
      </c>
    </row>
    <row r="796" spans="1:26" ht="14.5" x14ac:dyDescent="0.35">
      <c r="A796">
        <v>3194</v>
      </c>
      <c r="B796" t="s">
        <v>1462</v>
      </c>
      <c r="C796" t="s">
        <v>1488</v>
      </c>
      <c r="D796" t="s">
        <v>971</v>
      </c>
      <c r="E796" t="s">
        <v>8</v>
      </c>
      <c r="F796" t="s">
        <v>950</v>
      </c>
      <c r="G796" t="s">
        <v>40</v>
      </c>
      <c r="H796" s="6">
        <v>45180</v>
      </c>
      <c r="I796" s="2">
        <v>45657</v>
      </c>
      <c r="J796">
        <v>264</v>
      </c>
      <c r="K796" s="45">
        <f t="shared" si="156"/>
        <v>264</v>
      </c>
      <c r="L796" s="3">
        <f t="shared" si="157"/>
        <v>366</v>
      </c>
      <c r="M796" s="3">
        <f t="shared" si="158"/>
        <v>0</v>
      </c>
      <c r="N796" s="3">
        <f t="shared" si="159"/>
        <v>0</v>
      </c>
      <c r="O796" s="3">
        <f t="shared" si="165"/>
        <v>366</v>
      </c>
      <c r="P796" s="51">
        <f t="shared" si="160"/>
        <v>96624</v>
      </c>
      <c r="Q796" s="51">
        <f t="shared" si="161"/>
        <v>52159.190990996132</v>
      </c>
      <c r="R796" s="51">
        <f t="shared" si="162"/>
        <v>38921.451092371768</v>
      </c>
      <c r="S796" s="51">
        <f t="shared" si="166"/>
        <v>91080.6420833679</v>
      </c>
      <c r="T796" s="13">
        <f t="shared" si="163"/>
        <v>90</v>
      </c>
      <c r="U796" s="58">
        <f t="shared" si="167"/>
        <v>23760</v>
      </c>
      <c r="V796" s="58">
        <f t="shared" si="168"/>
        <v>23760</v>
      </c>
      <c r="W796" s="13"/>
      <c r="X796" s="13"/>
      <c r="Y796" s="13"/>
      <c r="Z796" s="14">
        <f t="shared" si="164"/>
        <v>40</v>
      </c>
    </row>
    <row r="797" spans="1:26" ht="14.5" x14ac:dyDescent="0.35">
      <c r="A797">
        <v>3195</v>
      </c>
      <c r="B797" t="s">
        <v>1053</v>
      </c>
      <c r="C797" t="s">
        <v>1488</v>
      </c>
      <c r="D797" t="s">
        <v>143</v>
      </c>
      <c r="E797" t="s">
        <v>8</v>
      </c>
      <c r="F797" t="s">
        <v>950</v>
      </c>
      <c r="G797" t="s">
        <v>40</v>
      </c>
      <c r="H797" s="6">
        <v>45257</v>
      </c>
      <c r="I797" s="2">
        <v>45657</v>
      </c>
      <c r="J797">
        <v>268.75</v>
      </c>
      <c r="K797" s="45">
        <f t="shared" si="156"/>
        <v>268.75</v>
      </c>
      <c r="L797" s="3">
        <f t="shared" si="157"/>
        <v>366</v>
      </c>
      <c r="M797" s="3">
        <f t="shared" si="158"/>
        <v>10</v>
      </c>
      <c r="N797" s="3">
        <f t="shared" si="159"/>
        <v>10</v>
      </c>
      <c r="O797" s="3">
        <f t="shared" si="165"/>
        <v>346</v>
      </c>
      <c r="P797" s="51">
        <f t="shared" si="160"/>
        <v>92987.5</v>
      </c>
      <c r="Q797" s="51">
        <f t="shared" si="161"/>
        <v>49308.961975094702</v>
      </c>
      <c r="R797" s="51">
        <f t="shared" si="162"/>
        <v>37456.619819629901</v>
      </c>
      <c r="S797" s="51">
        <f t="shared" si="166"/>
        <v>86765.581794724596</v>
      </c>
      <c r="T797" s="13">
        <f t="shared" si="163"/>
        <v>85.081967213114751</v>
      </c>
      <c r="U797" s="58">
        <f t="shared" si="167"/>
        <v>22865.778688524588</v>
      </c>
      <c r="V797" s="58">
        <f t="shared" si="168"/>
        <v>22865.778688524588</v>
      </c>
      <c r="W797" s="13"/>
      <c r="X797" s="13"/>
      <c r="Y797" s="13"/>
      <c r="Z797" s="14">
        <f t="shared" si="164"/>
        <v>37.814207650273232</v>
      </c>
    </row>
    <row r="798" spans="1:26" ht="14.5" x14ac:dyDescent="0.35">
      <c r="A798">
        <v>3196</v>
      </c>
      <c r="B798" t="s">
        <v>1054</v>
      </c>
      <c r="C798" t="s">
        <v>1385</v>
      </c>
      <c r="D798" t="s">
        <v>143</v>
      </c>
      <c r="E798" t="s">
        <v>8</v>
      </c>
      <c r="F798" t="s">
        <v>1503</v>
      </c>
      <c r="G798" t="s">
        <v>40</v>
      </c>
      <c r="H798" s="6">
        <v>45257</v>
      </c>
      <c r="I798" s="2">
        <v>45657</v>
      </c>
      <c r="J798">
        <v>286.27</v>
      </c>
      <c r="K798" s="45">
        <f t="shared" si="156"/>
        <v>746.06045751633985</v>
      </c>
      <c r="L798" s="3">
        <f t="shared" si="157"/>
        <v>366</v>
      </c>
      <c r="M798" s="3">
        <f t="shared" si="158"/>
        <v>0</v>
      </c>
      <c r="N798" s="3">
        <f t="shared" si="159"/>
        <v>0</v>
      </c>
      <c r="O798" s="3">
        <f t="shared" si="165"/>
        <v>366</v>
      </c>
      <c r="P798" s="51">
        <f t="shared" si="160"/>
        <v>104774.81999999999</v>
      </c>
      <c r="Q798" s="51">
        <f t="shared" si="161"/>
        <v>52159.190990996132</v>
      </c>
      <c r="R798" s="51">
        <f t="shared" si="162"/>
        <v>42204.711379595698</v>
      </c>
      <c r="S798" s="51">
        <f t="shared" si="166"/>
        <v>94363.902370591823</v>
      </c>
      <c r="T798" s="13">
        <f t="shared" si="163"/>
        <v>90</v>
      </c>
      <c r="U798" s="58">
        <f t="shared" si="167"/>
        <v>25764.3</v>
      </c>
      <c r="V798" s="58">
        <f t="shared" si="168"/>
        <v>25764.3</v>
      </c>
      <c r="W798" s="13"/>
      <c r="X798" s="13"/>
      <c r="Y798" s="13"/>
      <c r="Z798" s="14">
        <f t="shared" si="164"/>
        <v>40</v>
      </c>
    </row>
    <row r="799" spans="1:26" ht="14.5" x14ac:dyDescent="0.35">
      <c r="A799">
        <v>3197</v>
      </c>
      <c r="B799" t="s">
        <v>1055</v>
      </c>
      <c r="C799" t="s">
        <v>1385</v>
      </c>
      <c r="D799" t="s">
        <v>143</v>
      </c>
      <c r="E799" t="s">
        <v>8</v>
      </c>
      <c r="F799" t="s">
        <v>1503</v>
      </c>
      <c r="G799" t="s">
        <v>40</v>
      </c>
      <c r="H799" s="6">
        <v>45257</v>
      </c>
      <c r="I799" s="2">
        <v>45657</v>
      </c>
      <c r="J799">
        <v>286.27</v>
      </c>
      <c r="K799" s="45">
        <f t="shared" si="156"/>
        <v>719.61313725490209</v>
      </c>
      <c r="L799" s="3">
        <f t="shared" si="157"/>
        <v>366</v>
      </c>
      <c r="M799" s="3">
        <f t="shared" si="158"/>
        <v>6</v>
      </c>
      <c r="N799" s="3">
        <f t="shared" si="159"/>
        <v>0</v>
      </c>
      <c r="O799" s="3">
        <f t="shared" si="165"/>
        <v>360</v>
      </c>
      <c r="P799" s="51">
        <f t="shared" si="160"/>
        <v>103057.2</v>
      </c>
      <c r="Q799" s="51">
        <f t="shared" si="161"/>
        <v>51304.122286225705</v>
      </c>
      <c r="R799" s="51">
        <f t="shared" si="162"/>
        <v>41512.830865176104</v>
      </c>
      <c r="S799" s="51">
        <f t="shared" si="166"/>
        <v>92816.953151401802</v>
      </c>
      <c r="T799" s="13">
        <f t="shared" si="163"/>
        <v>88.52459016393442</v>
      </c>
      <c r="U799" s="58">
        <f t="shared" si="167"/>
        <v>25341.934426229505</v>
      </c>
      <c r="V799" s="58">
        <f t="shared" si="168"/>
        <v>25341.934426229505</v>
      </c>
      <c r="W799" s="13"/>
      <c r="X799" s="13"/>
      <c r="Y799" s="13"/>
      <c r="Z799" s="14">
        <f t="shared" si="164"/>
        <v>39.344262295081975</v>
      </c>
    </row>
    <row r="800" spans="1:26" ht="14.5" x14ac:dyDescent="0.35">
      <c r="A800">
        <v>3198</v>
      </c>
      <c r="B800" t="s">
        <v>1463</v>
      </c>
      <c r="C800" t="s">
        <v>1385</v>
      </c>
      <c r="D800" t="s">
        <v>1003</v>
      </c>
      <c r="E800" t="s">
        <v>8</v>
      </c>
      <c r="F800" t="s">
        <v>1503</v>
      </c>
      <c r="G800" t="s">
        <v>40</v>
      </c>
      <c r="H800" s="6">
        <v>45348</v>
      </c>
      <c r="I800" s="2">
        <v>45657</v>
      </c>
      <c r="J800">
        <v>286.27</v>
      </c>
      <c r="K800" s="45">
        <f t="shared" si="156"/>
        <v>735.76549019607853</v>
      </c>
      <c r="L800" s="3">
        <f t="shared" si="157"/>
        <v>310</v>
      </c>
      <c r="M800" s="3">
        <f t="shared" si="158"/>
        <v>4</v>
      </c>
      <c r="N800" s="3">
        <f t="shared" si="159"/>
        <v>1</v>
      </c>
      <c r="O800" s="3">
        <f t="shared" si="165"/>
        <v>305</v>
      </c>
      <c r="P800" s="51">
        <f t="shared" si="160"/>
        <v>87312.349999999991</v>
      </c>
      <c r="Q800" s="51">
        <f t="shared" si="161"/>
        <v>43465.992492496778</v>
      </c>
      <c r="R800" s="51">
        <f t="shared" si="162"/>
        <v>35170.59281632975</v>
      </c>
      <c r="S800" s="51">
        <f t="shared" si="166"/>
        <v>78636.585308826528</v>
      </c>
      <c r="T800" s="13">
        <f t="shared" si="163"/>
        <v>75</v>
      </c>
      <c r="U800" s="58">
        <f t="shared" si="167"/>
        <v>21470.25</v>
      </c>
      <c r="V800" s="58">
        <f t="shared" si="168"/>
        <v>21470.25</v>
      </c>
      <c r="W800" s="13"/>
      <c r="X800" s="13"/>
      <c r="Y800" s="13"/>
      <c r="Z800" s="14">
        <f t="shared" si="164"/>
        <v>33.333333333333329</v>
      </c>
    </row>
    <row r="801" spans="1:26" ht="14.5" x14ac:dyDescent="0.35">
      <c r="A801">
        <v>3199</v>
      </c>
      <c r="B801" t="s">
        <v>1464</v>
      </c>
      <c r="C801" t="s">
        <v>1385</v>
      </c>
      <c r="D801" t="s">
        <v>143</v>
      </c>
      <c r="E801" t="s">
        <v>8</v>
      </c>
      <c r="F801" t="s">
        <v>1503</v>
      </c>
      <c r="G801" t="s">
        <v>40</v>
      </c>
      <c r="H801" s="6">
        <v>45355</v>
      </c>
      <c r="I801" s="2">
        <v>45657</v>
      </c>
      <c r="J801">
        <v>286.27</v>
      </c>
      <c r="K801" s="45">
        <f t="shared" si="156"/>
        <v>713.6817647058823</v>
      </c>
      <c r="L801" s="3">
        <f t="shared" si="157"/>
        <v>303</v>
      </c>
      <c r="M801" s="3">
        <f t="shared" si="158"/>
        <v>3</v>
      </c>
      <c r="N801" s="3">
        <f t="shared" si="159"/>
        <v>5</v>
      </c>
      <c r="O801" s="3">
        <f t="shared" si="165"/>
        <v>295</v>
      </c>
      <c r="P801" s="51">
        <f t="shared" si="160"/>
        <v>84449.65</v>
      </c>
      <c r="Q801" s="51">
        <f t="shared" si="161"/>
        <v>42040.877984546059</v>
      </c>
      <c r="R801" s="51">
        <f t="shared" si="162"/>
        <v>34017.458625630417</v>
      </c>
      <c r="S801" s="51">
        <f t="shared" si="166"/>
        <v>76058.336610176484</v>
      </c>
      <c r="T801" s="13">
        <f t="shared" si="163"/>
        <v>72.540983606557376</v>
      </c>
      <c r="U801" s="58">
        <f t="shared" si="167"/>
        <v>20766.307377049179</v>
      </c>
      <c r="V801" s="58">
        <f t="shared" si="168"/>
        <v>20766.307377049179</v>
      </c>
      <c r="W801" s="13"/>
      <c r="X801" s="13"/>
      <c r="Y801" s="13"/>
      <c r="Z801" s="14">
        <f t="shared" si="164"/>
        <v>32.240437158469945</v>
      </c>
    </row>
    <row r="802" spans="1:26" ht="14.5" x14ac:dyDescent="0.35">
      <c r="A802">
        <v>3200</v>
      </c>
      <c r="B802" t="s">
        <v>1465</v>
      </c>
      <c r="C802" t="s">
        <v>1385</v>
      </c>
      <c r="D802" t="s">
        <v>143</v>
      </c>
      <c r="E802" t="s">
        <v>8</v>
      </c>
      <c r="F802" t="s">
        <v>1503</v>
      </c>
      <c r="G802" t="s">
        <v>40</v>
      </c>
      <c r="H802" s="6">
        <v>45418</v>
      </c>
      <c r="I802" s="2">
        <v>45657</v>
      </c>
      <c r="J802">
        <v>286.27</v>
      </c>
      <c r="K802" s="45">
        <f t="shared" si="156"/>
        <v>750.14424836601313</v>
      </c>
      <c r="L802" s="3">
        <f t="shared" si="157"/>
        <v>240</v>
      </c>
      <c r="M802" s="3">
        <f t="shared" si="158"/>
        <v>6</v>
      </c>
      <c r="N802" s="3">
        <f t="shared" si="159"/>
        <v>0</v>
      </c>
      <c r="O802" s="3">
        <f t="shared" si="165"/>
        <v>234</v>
      </c>
      <c r="P802" s="51">
        <f t="shared" si="160"/>
        <v>66987.179999999993</v>
      </c>
      <c r="Q802" s="51">
        <f t="shared" si="161"/>
        <v>33347.679486046705</v>
      </c>
      <c r="R802" s="51">
        <f t="shared" si="162"/>
        <v>26983.340062364463</v>
      </c>
      <c r="S802" s="51">
        <f t="shared" si="166"/>
        <v>60331.019548411168</v>
      </c>
      <c r="T802" s="13">
        <f t="shared" si="163"/>
        <v>57.540983606557376</v>
      </c>
      <c r="U802" s="58">
        <f t="shared" si="167"/>
        <v>16472.25737704918</v>
      </c>
      <c r="V802" s="58">
        <f t="shared" si="168"/>
        <v>16472.25737704918</v>
      </c>
      <c r="W802" s="13"/>
      <c r="X802" s="13"/>
      <c r="Y802" s="13"/>
      <c r="Z802" s="14">
        <f t="shared" si="164"/>
        <v>25.573770491803288</v>
      </c>
    </row>
    <row r="803" spans="1:26" ht="14.5" x14ac:dyDescent="0.35">
      <c r="A803">
        <v>3201</v>
      </c>
      <c r="B803" t="s">
        <v>1466</v>
      </c>
      <c r="C803" t="s">
        <v>1385</v>
      </c>
      <c r="D803" t="s">
        <v>143</v>
      </c>
      <c r="E803" t="s">
        <v>8</v>
      </c>
      <c r="F803" t="s">
        <v>1503</v>
      </c>
      <c r="G803" t="s">
        <v>40</v>
      </c>
      <c r="H803" s="6">
        <v>45474</v>
      </c>
      <c r="I803" s="2">
        <v>45657</v>
      </c>
      <c r="J803">
        <v>286.27</v>
      </c>
      <c r="K803" s="45">
        <f t="shared" si="156"/>
        <v>739.21934640522886</v>
      </c>
      <c r="L803" s="3">
        <f t="shared" si="157"/>
        <v>184</v>
      </c>
      <c r="M803" s="3">
        <f t="shared" si="158"/>
        <v>0</v>
      </c>
      <c r="N803" s="3">
        <f t="shared" si="159"/>
        <v>0</v>
      </c>
      <c r="O803" s="3">
        <f t="shared" si="165"/>
        <v>184</v>
      </c>
      <c r="P803" s="51">
        <f t="shared" si="160"/>
        <v>52673.679999999993</v>
      </c>
      <c r="Q803" s="51">
        <f t="shared" si="161"/>
        <v>26222.106946293137</v>
      </c>
      <c r="R803" s="51">
        <f t="shared" si="162"/>
        <v>21217.669108867784</v>
      </c>
      <c r="S803" s="51">
        <f t="shared" si="166"/>
        <v>47439.776055160924</v>
      </c>
      <c r="T803" s="13">
        <f t="shared" si="163"/>
        <v>45.245901639344261</v>
      </c>
      <c r="U803" s="58">
        <f t="shared" si="167"/>
        <v>12952.544262295081</v>
      </c>
      <c r="V803" s="58">
        <f t="shared" si="168"/>
        <v>12952.544262295081</v>
      </c>
      <c r="W803" s="13"/>
      <c r="X803" s="13"/>
      <c r="Y803" s="13"/>
      <c r="Z803" s="14">
        <f t="shared" si="164"/>
        <v>20.109289617486347</v>
      </c>
    </row>
    <row r="804" spans="1:26" ht="14.5" x14ac:dyDescent="0.35">
      <c r="A804">
        <v>3202</v>
      </c>
      <c r="B804" t="s">
        <v>1467</v>
      </c>
      <c r="C804" t="s">
        <v>1385</v>
      </c>
      <c r="D804" t="s">
        <v>143</v>
      </c>
      <c r="E804" t="s">
        <v>8</v>
      </c>
      <c r="F804" t="s">
        <v>1503</v>
      </c>
      <c r="G804" t="s">
        <v>40</v>
      </c>
      <c r="H804" s="6">
        <v>45552</v>
      </c>
      <c r="I804" s="2">
        <v>45657</v>
      </c>
      <c r="J804">
        <v>286.27</v>
      </c>
      <c r="K804" s="45">
        <f t="shared" si="156"/>
        <v>371.12267973856217</v>
      </c>
      <c r="L804" s="3">
        <f t="shared" si="157"/>
        <v>106</v>
      </c>
      <c r="M804" s="3">
        <f t="shared" si="158"/>
        <v>0</v>
      </c>
      <c r="N804" s="3">
        <f t="shared" si="159"/>
        <v>0</v>
      </c>
      <c r="O804" s="3">
        <f t="shared" si="165"/>
        <v>106</v>
      </c>
      <c r="P804" s="51">
        <f t="shared" si="160"/>
        <v>30344.62</v>
      </c>
      <c r="Q804" s="51">
        <f t="shared" si="161"/>
        <v>15106.213784277568</v>
      </c>
      <c r="R804" s="51">
        <f t="shared" si="162"/>
        <v>12223.222421412964</v>
      </c>
      <c r="S804" s="51">
        <f t="shared" si="166"/>
        <v>27329.43620569053</v>
      </c>
      <c r="T804" s="13">
        <f t="shared" si="163"/>
        <v>26.065573770491802</v>
      </c>
      <c r="U804" s="58">
        <f t="shared" si="167"/>
        <v>7461.7918032786874</v>
      </c>
      <c r="V804" s="58">
        <f t="shared" si="168"/>
        <v>7461.7918032786874</v>
      </c>
      <c r="W804" s="13"/>
      <c r="X804" s="13"/>
      <c r="Y804" s="13"/>
      <c r="Z804" s="14">
        <f t="shared" si="164"/>
        <v>11.584699453551913</v>
      </c>
    </row>
    <row r="805" spans="1:26" ht="14.5" x14ac:dyDescent="0.35">
      <c r="A805">
        <v>3203</v>
      </c>
      <c r="B805" t="s">
        <v>1468</v>
      </c>
      <c r="C805" t="s">
        <v>1488</v>
      </c>
      <c r="D805" t="s">
        <v>1491</v>
      </c>
      <c r="E805" t="s">
        <v>8</v>
      </c>
      <c r="F805" t="s">
        <v>1505</v>
      </c>
      <c r="G805" t="s">
        <v>40</v>
      </c>
      <c r="H805" s="6">
        <v>45551</v>
      </c>
      <c r="I805" s="2">
        <v>45657</v>
      </c>
      <c r="J805">
        <v>268.75</v>
      </c>
      <c r="K805" s="45">
        <f t="shared" si="156"/>
        <v>268.75</v>
      </c>
      <c r="L805" s="3">
        <f t="shared" si="157"/>
        <v>107</v>
      </c>
      <c r="M805" s="3">
        <f t="shared" si="158"/>
        <v>0</v>
      </c>
      <c r="N805" s="3">
        <f t="shared" si="159"/>
        <v>0</v>
      </c>
      <c r="O805" s="3">
        <f t="shared" si="165"/>
        <v>107</v>
      </c>
      <c r="P805" s="51">
        <f t="shared" si="160"/>
        <v>28756.25</v>
      </c>
      <c r="Q805" s="51">
        <f t="shared" si="161"/>
        <v>15248.725235072639</v>
      </c>
      <c r="R805" s="51">
        <f t="shared" si="162"/>
        <v>11583.405551157224</v>
      </c>
      <c r="S805" s="51">
        <f t="shared" si="166"/>
        <v>26832.130786229864</v>
      </c>
      <c r="T805" s="13">
        <f t="shared" si="163"/>
        <v>26.311475409836063</v>
      </c>
      <c r="U805" s="58">
        <f t="shared" si="167"/>
        <v>7071.2090163934417</v>
      </c>
      <c r="V805" s="58">
        <f t="shared" si="168"/>
        <v>7071.2090163934417</v>
      </c>
      <c r="W805" s="13"/>
      <c r="X805" s="13"/>
      <c r="Y805" s="13"/>
      <c r="Z805" s="14">
        <f t="shared" si="164"/>
        <v>11.693989071038253</v>
      </c>
    </row>
    <row r="806" spans="1:26" ht="14.5" x14ac:dyDescent="0.35">
      <c r="A806">
        <v>3204</v>
      </c>
      <c r="B806" t="s">
        <v>1469</v>
      </c>
      <c r="C806" t="s">
        <v>1488</v>
      </c>
      <c r="D806" t="s">
        <v>1491</v>
      </c>
      <c r="E806" t="s">
        <v>8</v>
      </c>
      <c r="F806" t="s">
        <v>1505</v>
      </c>
      <c r="G806" t="s">
        <v>40</v>
      </c>
      <c r="H806" s="6">
        <v>45551</v>
      </c>
      <c r="I806" s="2">
        <v>45657</v>
      </c>
      <c r="J806">
        <v>268.75</v>
      </c>
      <c r="K806" s="45">
        <f t="shared" si="156"/>
        <v>268.75</v>
      </c>
      <c r="L806" s="3">
        <f t="shared" si="157"/>
        <v>107</v>
      </c>
      <c r="M806" s="3">
        <f t="shared" si="158"/>
        <v>0</v>
      </c>
      <c r="N806" s="3">
        <f t="shared" si="159"/>
        <v>0</v>
      </c>
      <c r="O806" s="3">
        <f t="shared" si="165"/>
        <v>107</v>
      </c>
      <c r="P806" s="51">
        <f t="shared" si="160"/>
        <v>28756.25</v>
      </c>
      <c r="Q806" s="51">
        <f t="shared" si="161"/>
        <v>15248.725235072639</v>
      </c>
      <c r="R806" s="51">
        <f t="shared" si="162"/>
        <v>11583.405551157224</v>
      </c>
      <c r="S806" s="51">
        <f t="shared" si="166"/>
        <v>26832.130786229864</v>
      </c>
      <c r="T806" s="13">
        <f t="shared" si="163"/>
        <v>26.311475409836063</v>
      </c>
      <c r="U806" s="58">
        <f t="shared" si="167"/>
        <v>7071.2090163934417</v>
      </c>
      <c r="V806" s="58">
        <f t="shared" si="168"/>
        <v>7071.2090163934417</v>
      </c>
      <c r="W806" s="13"/>
      <c r="X806" s="13"/>
      <c r="Y806" s="13"/>
      <c r="Z806" s="14">
        <f t="shared" si="164"/>
        <v>11.693989071038253</v>
      </c>
    </row>
    <row r="807" spans="1:26" ht="14.5" x14ac:dyDescent="0.35">
      <c r="A807">
        <v>3205</v>
      </c>
      <c r="B807" t="s">
        <v>1470</v>
      </c>
      <c r="C807" t="s">
        <v>1488</v>
      </c>
      <c r="D807" t="s">
        <v>143</v>
      </c>
      <c r="E807" t="s">
        <v>8</v>
      </c>
      <c r="F807" t="s">
        <v>1503</v>
      </c>
      <c r="G807" t="s">
        <v>40</v>
      </c>
      <c r="H807" s="6">
        <v>45600</v>
      </c>
      <c r="I807" s="2">
        <v>45657</v>
      </c>
      <c r="J807">
        <v>286.27</v>
      </c>
      <c r="K807" s="45">
        <f t="shared" si="156"/>
        <v>140.48352941176472</v>
      </c>
      <c r="L807" s="3">
        <f t="shared" si="157"/>
        <v>58</v>
      </c>
      <c r="M807" s="3">
        <f t="shared" si="158"/>
        <v>0</v>
      </c>
      <c r="N807" s="3">
        <f t="shared" si="159"/>
        <v>0</v>
      </c>
      <c r="O807" s="3">
        <f t="shared" si="165"/>
        <v>58</v>
      </c>
      <c r="P807" s="51">
        <f t="shared" si="160"/>
        <v>16603.66</v>
      </c>
      <c r="Q807" s="51">
        <f t="shared" si="161"/>
        <v>8265.6641461141407</v>
      </c>
      <c r="R807" s="51">
        <f t="shared" si="162"/>
        <v>6688.1783060561493</v>
      </c>
      <c r="S807" s="51">
        <f t="shared" si="166"/>
        <v>14953.842452170291</v>
      </c>
      <c r="T807" s="13">
        <f t="shared" si="163"/>
        <v>14.262295081967213</v>
      </c>
      <c r="U807" s="58">
        <f t="shared" si="167"/>
        <v>4082.8672131147541</v>
      </c>
      <c r="V807" s="58">
        <f t="shared" si="168"/>
        <v>4082.8672131147541</v>
      </c>
      <c r="W807" s="13"/>
      <c r="X807" s="13"/>
      <c r="Y807" s="13"/>
      <c r="Z807" s="14">
        <f t="shared" si="164"/>
        <v>6.338797814207652</v>
      </c>
    </row>
    <row r="808" spans="1:26" ht="14.5" x14ac:dyDescent="0.35">
      <c r="A808">
        <v>3206</v>
      </c>
      <c r="B808" t="s">
        <v>1471</v>
      </c>
      <c r="C808" t="s">
        <v>1385</v>
      </c>
      <c r="D808" t="s">
        <v>143</v>
      </c>
      <c r="E808" t="s">
        <v>8</v>
      </c>
      <c r="F808" t="s">
        <v>1503</v>
      </c>
      <c r="G808" t="s">
        <v>40</v>
      </c>
      <c r="H808" s="6">
        <v>45621</v>
      </c>
      <c r="I808" s="2">
        <v>45657</v>
      </c>
      <c r="J808">
        <v>286.27</v>
      </c>
      <c r="K808" s="45">
        <f t="shared" si="156"/>
        <v>27.504313725490196</v>
      </c>
      <c r="L808" s="3">
        <f t="shared" si="157"/>
        <v>37</v>
      </c>
      <c r="M808" s="3">
        <f t="shared" si="158"/>
        <v>0</v>
      </c>
      <c r="N808" s="3">
        <f t="shared" si="159"/>
        <v>0</v>
      </c>
      <c r="O808" s="3">
        <f t="shared" si="165"/>
        <v>37</v>
      </c>
      <c r="P808" s="51">
        <f t="shared" si="160"/>
        <v>10591.99</v>
      </c>
      <c r="Q808" s="51">
        <f t="shared" si="161"/>
        <v>5272.9236794176413</v>
      </c>
      <c r="R808" s="51">
        <f t="shared" si="162"/>
        <v>4266.596505587544</v>
      </c>
      <c r="S808" s="51">
        <f t="shared" si="166"/>
        <v>9539.5201850051853</v>
      </c>
      <c r="T808" s="13">
        <f t="shared" si="163"/>
        <v>9.0983606557377055</v>
      </c>
      <c r="U808" s="58">
        <f t="shared" si="167"/>
        <v>2604.5877049180326</v>
      </c>
      <c r="V808" s="58">
        <f t="shared" si="168"/>
        <v>2604.5877049180326</v>
      </c>
      <c r="W808" s="13"/>
      <c r="X808" s="13"/>
      <c r="Y808" s="13"/>
      <c r="Z808" s="14">
        <f t="shared" si="164"/>
        <v>4.0437158469945356</v>
      </c>
    </row>
    <row r="809" spans="1:26" ht="14.5" x14ac:dyDescent="0.35">
      <c r="A809">
        <v>3207</v>
      </c>
      <c r="B809" t="s">
        <v>1472</v>
      </c>
      <c r="C809" t="s">
        <v>1488</v>
      </c>
      <c r="D809" t="s">
        <v>143</v>
      </c>
      <c r="E809" t="s">
        <v>8</v>
      </c>
      <c r="F809" t="s">
        <v>1503</v>
      </c>
      <c r="G809" t="s">
        <v>40</v>
      </c>
      <c r="H809" s="6">
        <v>45642</v>
      </c>
      <c r="I809" s="2">
        <v>45657</v>
      </c>
      <c r="J809">
        <v>286.27</v>
      </c>
      <c r="K809" s="45">
        <f t="shared" si="156"/>
        <v>286.27</v>
      </c>
      <c r="L809" s="3">
        <f t="shared" si="157"/>
        <v>16</v>
      </c>
      <c r="M809" s="3">
        <f t="shared" si="158"/>
        <v>0</v>
      </c>
      <c r="N809" s="3">
        <f t="shared" si="159"/>
        <v>0</v>
      </c>
      <c r="O809" s="3">
        <f t="shared" si="165"/>
        <v>16</v>
      </c>
      <c r="P809" s="51">
        <f t="shared" si="160"/>
        <v>4580.32</v>
      </c>
      <c r="Q809" s="51">
        <f t="shared" si="161"/>
        <v>2280.1832127211424</v>
      </c>
      <c r="R809" s="51">
        <f t="shared" si="162"/>
        <v>1845.0147051189376</v>
      </c>
      <c r="S809" s="51">
        <f t="shared" si="166"/>
        <v>4125.1979178400798</v>
      </c>
      <c r="T809" s="13">
        <f t="shared" si="163"/>
        <v>3.9344262295081966</v>
      </c>
      <c r="U809" s="58">
        <f t="shared" si="167"/>
        <v>1126.3081967213113</v>
      </c>
      <c r="V809" s="58">
        <f t="shared" si="168"/>
        <v>1126.3081967213113</v>
      </c>
      <c r="W809" s="13"/>
      <c r="X809" s="13"/>
      <c r="Y809" s="13"/>
      <c r="Z809" s="14">
        <f t="shared" si="164"/>
        <v>1.7486338797814209</v>
      </c>
    </row>
    <row r="810" spans="1:26" ht="14.5" x14ac:dyDescent="0.35">
      <c r="A810">
        <v>4001</v>
      </c>
      <c r="B810" t="s">
        <v>1056</v>
      </c>
      <c r="C810" t="s">
        <v>1385</v>
      </c>
      <c r="D810" t="s">
        <v>1057</v>
      </c>
      <c r="E810" t="s">
        <v>276</v>
      </c>
      <c r="F810" t="s">
        <v>1518</v>
      </c>
      <c r="G810" t="s">
        <v>1529</v>
      </c>
      <c r="H810" s="6">
        <v>44044</v>
      </c>
      <c r="I810" s="2">
        <v>45657</v>
      </c>
      <c r="J810">
        <v>486.98</v>
      </c>
      <c r="K810" s="45">
        <f t="shared" si="156"/>
        <v>1468.3616339869279</v>
      </c>
      <c r="L810" s="3">
        <f t="shared" si="157"/>
        <v>366</v>
      </c>
      <c r="M810" s="3">
        <f t="shared" si="158"/>
        <v>0</v>
      </c>
      <c r="N810" s="3">
        <f t="shared" si="159"/>
        <v>0</v>
      </c>
      <c r="O810" s="3">
        <f t="shared" si="165"/>
        <v>366</v>
      </c>
      <c r="P810" s="51">
        <f t="shared" si="160"/>
        <v>178234.68</v>
      </c>
      <c r="Q810" s="51">
        <f t="shared" si="161"/>
        <v>52159.190990996132</v>
      </c>
      <c r="R810" s="51">
        <f t="shared" si="162"/>
        <v>71795.334291527281</v>
      </c>
      <c r="S810" s="51">
        <f t="shared" si="166"/>
        <v>123954.52528252342</v>
      </c>
      <c r="T810" s="13">
        <f t="shared" si="163"/>
        <v>90</v>
      </c>
      <c r="U810" s="58">
        <f t="shared" si="167"/>
        <v>43828.200000000004</v>
      </c>
      <c r="V810" s="58">
        <f t="shared" si="168"/>
        <v>43828.200000000004</v>
      </c>
      <c r="W810" s="13"/>
      <c r="X810" s="13"/>
      <c r="Y810" s="13"/>
      <c r="Z810" s="14">
        <f t="shared" si="164"/>
        <v>40</v>
      </c>
    </row>
    <row r="811" spans="1:26" ht="14.5" x14ac:dyDescent="0.35">
      <c r="A811">
        <v>4002</v>
      </c>
      <c r="B811" t="s">
        <v>1060</v>
      </c>
      <c r="C811" t="s">
        <v>1385</v>
      </c>
      <c r="D811" t="s">
        <v>1068</v>
      </c>
      <c r="E811" t="s">
        <v>276</v>
      </c>
      <c r="F811" t="s">
        <v>1058</v>
      </c>
      <c r="G811" t="s">
        <v>40</v>
      </c>
      <c r="H811" s="6">
        <v>43831</v>
      </c>
      <c r="I811" s="2">
        <v>45657</v>
      </c>
      <c r="J811">
        <v>331.42</v>
      </c>
      <c r="K811" s="45">
        <f t="shared" si="156"/>
        <v>594.30758169934643</v>
      </c>
      <c r="L811" s="3">
        <f t="shared" si="157"/>
        <v>366</v>
      </c>
      <c r="M811" s="3">
        <f t="shared" si="158"/>
        <v>2</v>
      </c>
      <c r="N811" s="3">
        <f t="shared" si="159"/>
        <v>0</v>
      </c>
      <c r="O811" s="3">
        <f t="shared" si="165"/>
        <v>364</v>
      </c>
      <c r="P811" s="51">
        <f t="shared" si="160"/>
        <v>120636.88</v>
      </c>
      <c r="Q811" s="51">
        <f t="shared" si="161"/>
        <v>51874.16808940599</v>
      </c>
      <c r="R811" s="51">
        <f t="shared" si="162"/>
        <v>48594.163198132163</v>
      </c>
      <c r="S811" s="51">
        <f t="shared" si="166"/>
        <v>100468.33128753815</v>
      </c>
      <c r="T811" s="13">
        <f t="shared" si="163"/>
        <v>89.508196721311478</v>
      </c>
      <c r="U811" s="58">
        <f t="shared" si="167"/>
        <v>29664.806557377051</v>
      </c>
      <c r="V811" s="58">
        <f t="shared" si="168"/>
        <v>29664.806557377051</v>
      </c>
      <c r="W811" s="13"/>
      <c r="X811" s="13"/>
      <c r="Y811" s="13"/>
      <c r="Z811" s="14">
        <f t="shared" si="164"/>
        <v>39.781420765027335</v>
      </c>
    </row>
    <row r="812" spans="1:26" ht="14.5" x14ac:dyDescent="0.35">
      <c r="A812">
        <v>4003</v>
      </c>
      <c r="B812" t="s">
        <v>1061</v>
      </c>
      <c r="C812" t="s">
        <v>1385</v>
      </c>
      <c r="D812" t="s">
        <v>1062</v>
      </c>
      <c r="E812" t="s">
        <v>276</v>
      </c>
      <c r="F812" t="s">
        <v>1063</v>
      </c>
      <c r="G812" t="s">
        <v>40</v>
      </c>
      <c r="H812" s="6">
        <v>43831</v>
      </c>
      <c r="I812" s="2">
        <v>45657</v>
      </c>
      <c r="J812">
        <v>301.32</v>
      </c>
      <c r="K812" s="45">
        <f t="shared" si="156"/>
        <v>975.72549019607845</v>
      </c>
      <c r="L812" s="3">
        <f t="shared" si="157"/>
        <v>366</v>
      </c>
      <c r="M812" s="3">
        <f t="shared" si="158"/>
        <v>8</v>
      </c>
      <c r="N812" s="3">
        <f t="shared" si="159"/>
        <v>5</v>
      </c>
      <c r="O812" s="3">
        <f t="shared" si="165"/>
        <v>353</v>
      </c>
      <c r="P812" s="51">
        <f t="shared" si="160"/>
        <v>106365.95999999999</v>
      </c>
      <c r="Q812" s="51">
        <f t="shared" si="161"/>
        <v>50306.5421306602</v>
      </c>
      <c r="R812" s="51">
        <f t="shared" si="162"/>
        <v>42845.644043231201</v>
      </c>
      <c r="S812" s="51">
        <f t="shared" si="166"/>
        <v>93152.186173891401</v>
      </c>
      <c r="T812" s="13">
        <f t="shared" si="163"/>
        <v>86.803278688524586</v>
      </c>
      <c r="U812" s="58">
        <f t="shared" si="167"/>
        <v>26155.563934426227</v>
      </c>
      <c r="V812" s="58">
        <f t="shared" si="168"/>
        <v>26155.563934426227</v>
      </c>
      <c r="W812" s="13"/>
      <c r="X812" s="13"/>
      <c r="Y812" s="13"/>
      <c r="Z812" s="14">
        <f t="shared" si="164"/>
        <v>38.579234972677597</v>
      </c>
    </row>
    <row r="813" spans="1:26" ht="14.5" x14ac:dyDescent="0.35">
      <c r="A813">
        <v>4004</v>
      </c>
      <c r="B813" t="s">
        <v>1064</v>
      </c>
      <c r="C813" t="s">
        <v>1385</v>
      </c>
      <c r="D813" t="s">
        <v>469</v>
      </c>
      <c r="E813" t="s">
        <v>276</v>
      </c>
      <c r="F813" t="s">
        <v>1058</v>
      </c>
      <c r="G813" t="s">
        <v>40</v>
      </c>
      <c r="H813" s="6">
        <v>45180</v>
      </c>
      <c r="I813" s="2">
        <v>45657</v>
      </c>
      <c r="J813">
        <v>286.27</v>
      </c>
      <c r="K813" s="45">
        <f t="shared" si="156"/>
        <v>585.77313725490205</v>
      </c>
      <c r="L813" s="3">
        <f t="shared" si="157"/>
        <v>366</v>
      </c>
      <c r="M813" s="3">
        <f t="shared" si="158"/>
        <v>4</v>
      </c>
      <c r="N813" s="3">
        <f t="shared" si="159"/>
        <v>6</v>
      </c>
      <c r="O813" s="3">
        <f t="shared" si="165"/>
        <v>356</v>
      </c>
      <c r="P813" s="51">
        <f t="shared" si="160"/>
        <v>101912.12</v>
      </c>
      <c r="Q813" s="51">
        <f t="shared" si="161"/>
        <v>50734.076483045421</v>
      </c>
      <c r="R813" s="51">
        <f t="shared" si="162"/>
        <v>41051.577188896365</v>
      </c>
      <c r="S813" s="51">
        <f t="shared" si="166"/>
        <v>91785.653671941778</v>
      </c>
      <c r="T813" s="13">
        <f t="shared" si="163"/>
        <v>87.540983606557376</v>
      </c>
      <c r="U813" s="58">
        <f t="shared" si="167"/>
        <v>25060.357377049178</v>
      </c>
      <c r="V813" s="58">
        <f t="shared" si="168"/>
        <v>25060.357377049178</v>
      </c>
      <c r="W813" s="13"/>
      <c r="X813" s="13"/>
      <c r="Y813" s="13"/>
      <c r="Z813" s="14">
        <f t="shared" si="164"/>
        <v>38.907103825136616</v>
      </c>
    </row>
    <row r="814" spans="1:26" ht="14.5" x14ac:dyDescent="0.35">
      <c r="A814">
        <v>4005</v>
      </c>
      <c r="B814" t="s">
        <v>1473</v>
      </c>
      <c r="C814" t="s">
        <v>1385</v>
      </c>
      <c r="D814" t="s">
        <v>469</v>
      </c>
      <c r="E814" t="s">
        <v>276</v>
      </c>
      <c r="F814" t="s">
        <v>1058</v>
      </c>
      <c r="G814" t="s">
        <v>40</v>
      </c>
      <c r="H814" s="6">
        <v>45600</v>
      </c>
      <c r="I814" s="2">
        <v>45657</v>
      </c>
      <c r="J814">
        <v>286.27</v>
      </c>
      <c r="K814" s="45">
        <f t="shared" si="156"/>
        <v>91.485555555555578</v>
      </c>
      <c r="L814" s="3">
        <f t="shared" si="157"/>
        <v>58</v>
      </c>
      <c r="M814" s="3">
        <f t="shared" si="158"/>
        <v>0</v>
      </c>
      <c r="N814" s="3">
        <f t="shared" si="159"/>
        <v>0</v>
      </c>
      <c r="O814" s="3">
        <f t="shared" si="165"/>
        <v>58</v>
      </c>
      <c r="P814" s="51">
        <f t="shared" si="160"/>
        <v>16603.66</v>
      </c>
      <c r="Q814" s="51">
        <f t="shared" si="161"/>
        <v>8265.6641461141407</v>
      </c>
      <c r="R814" s="51">
        <f t="shared" si="162"/>
        <v>6688.1783060561493</v>
      </c>
      <c r="S814" s="51">
        <f t="shared" si="166"/>
        <v>14953.842452170291</v>
      </c>
      <c r="T814" s="13">
        <f t="shared" si="163"/>
        <v>14.262295081967213</v>
      </c>
      <c r="U814" s="58">
        <f t="shared" si="167"/>
        <v>4082.8672131147541</v>
      </c>
      <c r="V814" s="58">
        <f t="shared" si="168"/>
        <v>4082.8672131147541</v>
      </c>
      <c r="W814" s="13"/>
      <c r="X814" s="13"/>
      <c r="Y814" s="13"/>
      <c r="Z814" s="14">
        <f t="shared" si="164"/>
        <v>6.338797814207652</v>
      </c>
    </row>
    <row r="815" spans="1:26" ht="14.5" x14ac:dyDescent="0.35">
      <c r="A815">
        <v>4007</v>
      </c>
      <c r="B815" t="s">
        <v>1066</v>
      </c>
      <c r="C815" t="s">
        <v>1385</v>
      </c>
      <c r="D815" t="s">
        <v>480</v>
      </c>
      <c r="E815" t="s">
        <v>276</v>
      </c>
      <c r="F815" t="s">
        <v>1069</v>
      </c>
      <c r="G815" t="s">
        <v>40</v>
      </c>
      <c r="H815" s="6">
        <v>43831</v>
      </c>
      <c r="I815" s="2">
        <v>45657</v>
      </c>
      <c r="J815">
        <v>286.27</v>
      </c>
      <c r="K815" s="45">
        <f t="shared" si="156"/>
        <v>809.76588235294128</v>
      </c>
      <c r="L815" s="3">
        <f t="shared" si="157"/>
        <v>366</v>
      </c>
      <c r="M815" s="3">
        <f t="shared" si="158"/>
        <v>0</v>
      </c>
      <c r="N815" s="3">
        <f t="shared" si="159"/>
        <v>0</v>
      </c>
      <c r="O815" s="3">
        <f t="shared" si="165"/>
        <v>366</v>
      </c>
      <c r="P815" s="51">
        <f t="shared" si="160"/>
        <v>104774.81999999999</v>
      </c>
      <c r="Q815" s="51">
        <f t="shared" si="161"/>
        <v>52159.190990996132</v>
      </c>
      <c r="R815" s="51">
        <f t="shared" si="162"/>
        <v>42204.711379595698</v>
      </c>
      <c r="S815" s="51">
        <f t="shared" si="166"/>
        <v>94363.902370591823</v>
      </c>
      <c r="T815" s="13">
        <f t="shared" si="163"/>
        <v>90</v>
      </c>
      <c r="U815" s="58">
        <f t="shared" si="167"/>
        <v>25764.3</v>
      </c>
      <c r="V815" s="58">
        <f t="shared" si="168"/>
        <v>25764.3</v>
      </c>
      <c r="W815" s="13"/>
      <c r="X815" s="13"/>
      <c r="Y815" s="13"/>
      <c r="Z815" s="14">
        <f t="shared" si="164"/>
        <v>40</v>
      </c>
    </row>
    <row r="816" spans="1:26" ht="14.5" x14ac:dyDescent="0.35">
      <c r="A816">
        <v>4008</v>
      </c>
      <c r="B816" t="s">
        <v>1474</v>
      </c>
      <c r="C816" t="s">
        <v>1385</v>
      </c>
      <c r="D816" t="s">
        <v>469</v>
      </c>
      <c r="E816" t="s">
        <v>276</v>
      </c>
      <c r="F816" t="s">
        <v>1058</v>
      </c>
      <c r="G816" t="s">
        <v>40</v>
      </c>
      <c r="H816" s="6">
        <v>45621</v>
      </c>
      <c r="I816" s="2">
        <v>45657</v>
      </c>
      <c r="J816">
        <v>286.27</v>
      </c>
      <c r="K816" s="45">
        <f t="shared" si="156"/>
        <v>13.471503267973855</v>
      </c>
      <c r="L816" s="3">
        <f t="shared" si="157"/>
        <v>37</v>
      </c>
      <c r="M816" s="3">
        <f t="shared" si="158"/>
        <v>0</v>
      </c>
      <c r="N816" s="3">
        <f t="shared" si="159"/>
        <v>0</v>
      </c>
      <c r="O816" s="3">
        <f t="shared" si="165"/>
        <v>37</v>
      </c>
      <c r="P816" s="51">
        <f t="shared" si="160"/>
        <v>10591.99</v>
      </c>
      <c r="Q816" s="51">
        <f t="shared" si="161"/>
        <v>5272.9236794176413</v>
      </c>
      <c r="R816" s="51">
        <f t="shared" si="162"/>
        <v>4266.596505587544</v>
      </c>
      <c r="S816" s="51">
        <f t="shared" si="166"/>
        <v>9539.5201850051853</v>
      </c>
      <c r="T816" s="13">
        <f t="shared" si="163"/>
        <v>9.0983606557377055</v>
      </c>
      <c r="U816" s="58">
        <f t="shared" si="167"/>
        <v>2604.5877049180326</v>
      </c>
      <c r="V816" s="58">
        <f t="shared" si="168"/>
        <v>2604.5877049180326</v>
      </c>
      <c r="W816" s="13"/>
      <c r="X816" s="13"/>
      <c r="Y816" s="13"/>
      <c r="Z816" s="14">
        <f t="shared" si="164"/>
        <v>4.0437158469945356</v>
      </c>
    </row>
    <row r="817" spans="1:26" ht="14.5" x14ac:dyDescent="0.35">
      <c r="A817">
        <v>4014</v>
      </c>
      <c r="B817" t="s">
        <v>1067</v>
      </c>
      <c r="C817" t="s">
        <v>1385</v>
      </c>
      <c r="D817" t="s">
        <v>1068</v>
      </c>
      <c r="E817" t="s">
        <v>276</v>
      </c>
      <c r="F817" t="s">
        <v>1069</v>
      </c>
      <c r="G817" t="s">
        <v>40</v>
      </c>
      <c r="H817" s="6">
        <v>43831</v>
      </c>
      <c r="I817" s="2">
        <v>45657</v>
      </c>
      <c r="J817">
        <v>331.42</v>
      </c>
      <c r="K817" s="45">
        <f t="shared" si="156"/>
        <v>688.70254901960789</v>
      </c>
      <c r="L817" s="3">
        <f t="shared" si="157"/>
        <v>366</v>
      </c>
      <c r="M817" s="3">
        <f t="shared" si="158"/>
        <v>0</v>
      </c>
      <c r="N817" s="3">
        <f t="shared" si="159"/>
        <v>1</v>
      </c>
      <c r="O817" s="3">
        <f t="shared" si="165"/>
        <v>365</v>
      </c>
      <c r="P817" s="51">
        <f t="shared" si="160"/>
        <v>120968.3</v>
      </c>
      <c r="Q817" s="51">
        <f t="shared" si="161"/>
        <v>52016.679540201061</v>
      </c>
      <c r="R817" s="51">
        <f t="shared" si="162"/>
        <v>48727.663646478679</v>
      </c>
      <c r="S817" s="51">
        <f t="shared" si="166"/>
        <v>100744.34318667973</v>
      </c>
      <c r="T817" s="13">
        <f t="shared" si="163"/>
        <v>89.754098360655732</v>
      </c>
      <c r="U817" s="58">
        <f t="shared" si="167"/>
        <v>29746.303278688523</v>
      </c>
      <c r="V817" s="58">
        <f t="shared" si="168"/>
        <v>29746.303278688523</v>
      </c>
      <c r="W817" s="13"/>
      <c r="X817" s="13"/>
      <c r="Y817" s="13"/>
      <c r="Z817" s="14">
        <f t="shared" si="164"/>
        <v>39.89071038251366</v>
      </c>
    </row>
    <row r="818" spans="1:26" ht="14.5" x14ac:dyDescent="0.35">
      <c r="A818">
        <v>4015</v>
      </c>
      <c r="B818" t="s">
        <v>1070</v>
      </c>
      <c r="C818" t="s">
        <v>1385</v>
      </c>
      <c r="D818" t="s">
        <v>1493</v>
      </c>
      <c r="E818" t="s">
        <v>276</v>
      </c>
      <c r="F818" t="s">
        <v>1071</v>
      </c>
      <c r="G818" t="s">
        <v>40</v>
      </c>
      <c r="H818" s="6">
        <v>43831</v>
      </c>
      <c r="I818" s="2">
        <v>45657</v>
      </c>
      <c r="J818">
        <v>286.27</v>
      </c>
      <c r="K818" s="45">
        <f t="shared" si="156"/>
        <v>593.18183006535958</v>
      </c>
      <c r="L818" s="3">
        <f t="shared" si="157"/>
        <v>366</v>
      </c>
      <c r="M818" s="3">
        <f t="shared" si="158"/>
        <v>3</v>
      </c>
      <c r="N818" s="3">
        <f t="shared" si="159"/>
        <v>0</v>
      </c>
      <c r="O818" s="3">
        <f t="shared" si="165"/>
        <v>363</v>
      </c>
      <c r="P818" s="51">
        <f t="shared" si="160"/>
        <v>103916.01</v>
      </c>
      <c r="Q818" s="51">
        <f t="shared" si="161"/>
        <v>51731.656638610919</v>
      </c>
      <c r="R818" s="51">
        <f t="shared" si="162"/>
        <v>41858.771122385901</v>
      </c>
      <c r="S818" s="51">
        <f t="shared" si="166"/>
        <v>93590.427760996827</v>
      </c>
      <c r="T818" s="13">
        <f t="shared" si="163"/>
        <v>89.26229508196721</v>
      </c>
      <c r="U818" s="58">
        <f t="shared" si="167"/>
        <v>25553.11721311475</v>
      </c>
      <c r="V818" s="58">
        <f t="shared" si="168"/>
        <v>25553.11721311475</v>
      </c>
      <c r="W818" s="13"/>
      <c r="X818" s="13"/>
      <c r="Y818" s="13"/>
      <c r="Z818" s="14">
        <f t="shared" si="164"/>
        <v>39.672131147540995</v>
      </c>
    </row>
    <row r="819" spans="1:26" ht="14.5" x14ac:dyDescent="0.35">
      <c r="A819">
        <v>4016</v>
      </c>
      <c r="B819" t="s">
        <v>1072</v>
      </c>
      <c r="C819" t="s">
        <v>1488</v>
      </c>
      <c r="D819" t="s">
        <v>1073</v>
      </c>
      <c r="E819" t="s">
        <v>276</v>
      </c>
      <c r="F819" t="s">
        <v>1071</v>
      </c>
      <c r="G819" t="s">
        <v>40</v>
      </c>
      <c r="H819" s="6">
        <v>35462</v>
      </c>
      <c r="I819" s="2">
        <v>45657</v>
      </c>
      <c r="J819">
        <v>517.13</v>
      </c>
      <c r="K819" s="45">
        <f t="shared" si="156"/>
        <v>904.74477124183011</v>
      </c>
      <c r="L819" s="3">
        <f t="shared" si="157"/>
        <v>366</v>
      </c>
      <c r="M819" s="3">
        <f t="shared" si="158"/>
        <v>0</v>
      </c>
      <c r="N819" s="3">
        <f t="shared" si="159"/>
        <v>0</v>
      </c>
      <c r="O819" s="3">
        <f t="shared" si="165"/>
        <v>366</v>
      </c>
      <c r="P819" s="51">
        <f t="shared" si="160"/>
        <v>189269.58</v>
      </c>
      <c r="Q819" s="51">
        <f t="shared" si="161"/>
        <v>52159.190990996132</v>
      </c>
      <c r="R819" s="51">
        <f t="shared" si="162"/>
        <v>76240.340921962925</v>
      </c>
      <c r="S819" s="51">
        <f t="shared" si="166"/>
        <v>128399.53191295906</v>
      </c>
      <c r="T819" s="13">
        <f t="shared" si="163"/>
        <v>90</v>
      </c>
      <c r="U819" s="58">
        <f t="shared" si="167"/>
        <v>46541.7</v>
      </c>
      <c r="V819" s="58">
        <f t="shared" si="168"/>
        <v>46541.7</v>
      </c>
      <c r="W819" s="13"/>
      <c r="X819" s="13"/>
      <c r="Y819" s="13"/>
      <c r="Z819" s="14">
        <f t="shared" si="164"/>
        <v>40</v>
      </c>
    </row>
    <row r="820" spans="1:26" ht="14.5" x14ac:dyDescent="0.35">
      <c r="A820">
        <v>4020</v>
      </c>
      <c r="B820" t="s">
        <v>1074</v>
      </c>
      <c r="C820" t="s">
        <v>1385</v>
      </c>
      <c r="D820" t="s">
        <v>1075</v>
      </c>
      <c r="E820" t="s">
        <v>276</v>
      </c>
      <c r="F820" t="s">
        <v>1063</v>
      </c>
      <c r="G820" t="s">
        <v>40</v>
      </c>
      <c r="H820" s="6">
        <v>43831</v>
      </c>
      <c r="I820" s="2">
        <v>45657</v>
      </c>
      <c r="J820">
        <v>291.64999999999998</v>
      </c>
      <c r="K820" s="45">
        <f t="shared" si="156"/>
        <v>1228.5190196078431</v>
      </c>
      <c r="L820" s="3">
        <f t="shared" si="157"/>
        <v>366</v>
      </c>
      <c r="M820" s="3">
        <f t="shared" si="158"/>
        <v>1</v>
      </c>
      <c r="N820" s="3">
        <f t="shared" si="159"/>
        <v>0</v>
      </c>
      <c r="O820" s="3">
        <f t="shared" si="165"/>
        <v>365</v>
      </c>
      <c r="P820" s="51">
        <f t="shared" si="160"/>
        <v>106452.24999999999</v>
      </c>
      <c r="Q820" s="51">
        <f t="shared" si="161"/>
        <v>52016.679540201061</v>
      </c>
      <c r="R820" s="51">
        <f t="shared" si="162"/>
        <v>42880.402819671428</v>
      </c>
      <c r="S820" s="51">
        <f t="shared" si="166"/>
        <v>94897.082359872496</v>
      </c>
      <c r="T820" s="13">
        <f t="shared" si="163"/>
        <v>89.754098360655732</v>
      </c>
      <c r="U820" s="58">
        <f t="shared" si="167"/>
        <v>26176.782786885244</v>
      </c>
      <c r="V820" s="58">
        <f t="shared" si="168"/>
        <v>26176.782786885244</v>
      </c>
      <c r="W820" s="13"/>
      <c r="X820" s="13"/>
      <c r="Y820" s="13"/>
      <c r="Z820" s="14">
        <f t="shared" si="164"/>
        <v>39.89071038251366</v>
      </c>
    </row>
    <row r="821" spans="1:26" ht="14.5" x14ac:dyDescent="0.35">
      <c r="A821">
        <v>4023</v>
      </c>
      <c r="B821" t="s">
        <v>1076</v>
      </c>
      <c r="C821" t="s">
        <v>1385</v>
      </c>
      <c r="D821" t="s">
        <v>483</v>
      </c>
      <c r="E821" t="s">
        <v>276</v>
      </c>
      <c r="F821" t="s">
        <v>1063</v>
      </c>
      <c r="G821" t="s">
        <v>40</v>
      </c>
      <c r="H821" s="6">
        <v>43831</v>
      </c>
      <c r="I821" s="2">
        <v>45657</v>
      </c>
      <c r="J821">
        <v>298.10000000000002</v>
      </c>
      <c r="K821" s="45">
        <f t="shared" si="156"/>
        <v>749.65627450980401</v>
      </c>
      <c r="L821" s="3">
        <f t="shared" si="157"/>
        <v>366</v>
      </c>
      <c r="M821" s="3">
        <f t="shared" si="158"/>
        <v>5</v>
      </c>
      <c r="N821" s="3">
        <f t="shared" si="159"/>
        <v>0</v>
      </c>
      <c r="O821" s="3">
        <f t="shared" si="165"/>
        <v>361</v>
      </c>
      <c r="P821" s="51">
        <f t="shared" si="160"/>
        <v>107614.1</v>
      </c>
      <c r="Q821" s="51">
        <f t="shared" si="161"/>
        <v>51446.633737020777</v>
      </c>
      <c r="R821" s="51">
        <f t="shared" si="162"/>
        <v>43348.411678253899</v>
      </c>
      <c r="S821" s="51">
        <f t="shared" si="166"/>
        <v>94795.045415274682</v>
      </c>
      <c r="T821" s="13">
        <f t="shared" si="163"/>
        <v>88.770491803278688</v>
      </c>
      <c r="U821" s="58">
        <f t="shared" si="167"/>
        <v>26462.48360655738</v>
      </c>
      <c r="V821" s="58">
        <f t="shared" si="168"/>
        <v>26462.48360655738</v>
      </c>
      <c r="W821" s="13"/>
      <c r="X821" s="13"/>
      <c r="Y821" s="13"/>
      <c r="Z821" s="14">
        <f t="shared" si="164"/>
        <v>39.453551912568301</v>
      </c>
    </row>
    <row r="822" spans="1:26" ht="14.5" x14ac:dyDescent="0.35">
      <c r="A822">
        <v>4059</v>
      </c>
      <c r="B822" t="s">
        <v>1078</v>
      </c>
      <c r="C822" t="s">
        <v>1385</v>
      </c>
      <c r="D822" t="s">
        <v>1079</v>
      </c>
      <c r="E822" t="s">
        <v>276</v>
      </c>
      <c r="F822" t="s">
        <v>1519</v>
      </c>
      <c r="G822" t="s">
        <v>1529</v>
      </c>
      <c r="H822" s="6">
        <v>44075</v>
      </c>
      <c r="I822" s="2">
        <v>45657</v>
      </c>
      <c r="J822">
        <v>434.3</v>
      </c>
      <c r="K822" s="45">
        <f t="shared" si="156"/>
        <v>1550.605098039216</v>
      </c>
      <c r="L822" s="3">
        <f t="shared" si="157"/>
        <v>366</v>
      </c>
      <c r="M822" s="3">
        <f t="shared" si="158"/>
        <v>0</v>
      </c>
      <c r="N822" s="3">
        <f t="shared" si="159"/>
        <v>0</v>
      </c>
      <c r="O822" s="3">
        <f t="shared" si="165"/>
        <v>366</v>
      </c>
      <c r="P822" s="51">
        <f t="shared" si="160"/>
        <v>158953.80000000002</v>
      </c>
      <c r="Q822" s="51">
        <f t="shared" si="161"/>
        <v>52159.190990996132</v>
      </c>
      <c r="R822" s="51">
        <f t="shared" si="162"/>
        <v>64028.735641731291</v>
      </c>
      <c r="S822" s="51">
        <f t="shared" si="166"/>
        <v>116187.92663272742</v>
      </c>
      <c r="T822" s="13">
        <f t="shared" si="163"/>
        <v>90</v>
      </c>
      <c r="U822" s="58">
        <f t="shared" si="167"/>
        <v>39087</v>
      </c>
      <c r="V822" s="58">
        <f t="shared" si="168"/>
        <v>39087</v>
      </c>
      <c r="W822" s="13"/>
      <c r="X822" s="13"/>
      <c r="Y822" s="13"/>
      <c r="Z822" s="14">
        <f t="shared" si="164"/>
        <v>40</v>
      </c>
    </row>
    <row r="823" spans="1:26" ht="14.5" x14ac:dyDescent="0.35">
      <c r="A823">
        <v>4060</v>
      </c>
      <c r="B823" t="s">
        <v>1081</v>
      </c>
      <c r="C823" t="s">
        <v>1385</v>
      </c>
      <c r="D823" t="s">
        <v>1062</v>
      </c>
      <c r="E823" t="s">
        <v>276</v>
      </c>
      <c r="F823" t="s">
        <v>1063</v>
      </c>
      <c r="G823" t="s">
        <v>40</v>
      </c>
      <c r="H823" s="6">
        <v>44501</v>
      </c>
      <c r="I823" s="2">
        <v>45657</v>
      </c>
      <c r="J823">
        <v>301.32</v>
      </c>
      <c r="K823" s="45">
        <f t="shared" si="156"/>
        <v>887.69444444444423</v>
      </c>
      <c r="L823" s="3">
        <f t="shared" si="157"/>
        <v>366</v>
      </c>
      <c r="M823" s="3">
        <f t="shared" si="158"/>
        <v>1</v>
      </c>
      <c r="N823" s="3">
        <f t="shared" si="159"/>
        <v>10</v>
      </c>
      <c r="O823" s="3">
        <f t="shared" si="165"/>
        <v>355</v>
      </c>
      <c r="P823" s="51">
        <f t="shared" si="160"/>
        <v>106968.59999999999</v>
      </c>
      <c r="Q823" s="51">
        <f t="shared" si="161"/>
        <v>50591.565032250342</v>
      </c>
      <c r="R823" s="51">
        <f t="shared" si="162"/>
        <v>43088.395567555453</v>
      </c>
      <c r="S823" s="51">
        <f t="shared" si="166"/>
        <v>93679.960599805796</v>
      </c>
      <c r="T823" s="13">
        <f t="shared" si="163"/>
        <v>87.295081967213108</v>
      </c>
      <c r="U823" s="58">
        <f t="shared" si="167"/>
        <v>26303.754098360652</v>
      </c>
      <c r="V823" s="58">
        <f t="shared" si="168"/>
        <v>26303.754098360652</v>
      </c>
      <c r="W823" s="13"/>
      <c r="X823" s="13"/>
      <c r="Y823" s="13"/>
      <c r="Z823" s="14">
        <f t="shared" si="164"/>
        <v>38.797814207650276</v>
      </c>
    </row>
    <row r="824" spans="1:26" ht="14.5" x14ac:dyDescent="0.35">
      <c r="A824">
        <v>4064</v>
      </c>
      <c r="B824" t="s">
        <v>1083</v>
      </c>
      <c r="C824" t="s">
        <v>1385</v>
      </c>
      <c r="D824" t="s">
        <v>469</v>
      </c>
      <c r="E824" t="s">
        <v>276</v>
      </c>
      <c r="F824" t="s">
        <v>1063</v>
      </c>
      <c r="G824" t="s">
        <v>40</v>
      </c>
      <c r="H824" s="6">
        <v>44774</v>
      </c>
      <c r="I824" s="2">
        <v>45657</v>
      </c>
      <c r="J824">
        <v>286.27</v>
      </c>
      <c r="K824" s="45">
        <f t="shared" si="156"/>
        <v>754.40058823529421</v>
      </c>
      <c r="L824" s="3">
        <f t="shared" si="157"/>
        <v>366</v>
      </c>
      <c r="M824" s="3">
        <f t="shared" si="158"/>
        <v>2</v>
      </c>
      <c r="N824" s="3">
        <f t="shared" si="159"/>
        <v>21</v>
      </c>
      <c r="O824" s="3">
        <f t="shared" si="165"/>
        <v>343</v>
      </c>
      <c r="P824" s="51">
        <f t="shared" si="160"/>
        <v>98190.61</v>
      </c>
      <c r="Q824" s="51">
        <f t="shared" si="161"/>
        <v>48881.427622709489</v>
      </c>
      <c r="R824" s="51">
        <f t="shared" si="162"/>
        <v>39552.502740987227</v>
      </c>
      <c r="S824" s="51">
        <f t="shared" si="166"/>
        <v>88433.930363696709</v>
      </c>
      <c r="T824" s="13">
        <f t="shared" si="163"/>
        <v>84.344262295081961</v>
      </c>
      <c r="U824" s="58">
        <f t="shared" si="167"/>
        <v>24145.231967213113</v>
      </c>
      <c r="V824" s="58">
        <f t="shared" si="168"/>
        <v>24145.231967213113</v>
      </c>
      <c r="W824" s="13"/>
      <c r="X824" s="13"/>
      <c r="Y824" s="13"/>
      <c r="Z824" s="14">
        <f t="shared" si="164"/>
        <v>37.486338797814213</v>
      </c>
    </row>
    <row r="825" spans="1:26" ht="14.5" x14ac:dyDescent="0.35">
      <c r="A825">
        <v>4065</v>
      </c>
      <c r="B825" t="s">
        <v>1085</v>
      </c>
      <c r="C825" t="s">
        <v>1488</v>
      </c>
      <c r="D825" t="s">
        <v>143</v>
      </c>
      <c r="E825" t="s">
        <v>276</v>
      </c>
      <c r="F825" t="s">
        <v>1058</v>
      </c>
      <c r="G825" t="s">
        <v>40</v>
      </c>
      <c r="H825" s="6">
        <v>45026</v>
      </c>
      <c r="I825" s="2">
        <v>45657</v>
      </c>
      <c r="J825">
        <v>250</v>
      </c>
      <c r="K825" s="45">
        <f t="shared" si="156"/>
        <v>250</v>
      </c>
      <c r="L825" s="3">
        <f t="shared" si="157"/>
        <v>366</v>
      </c>
      <c r="M825" s="3">
        <f t="shared" si="158"/>
        <v>1</v>
      </c>
      <c r="N825" s="3">
        <f t="shared" si="159"/>
        <v>0</v>
      </c>
      <c r="O825" s="3">
        <f t="shared" si="165"/>
        <v>365</v>
      </c>
      <c r="P825" s="51">
        <f t="shared" si="160"/>
        <v>91250</v>
      </c>
      <c r="Q825" s="51">
        <f t="shared" si="161"/>
        <v>52016.679540201061</v>
      </c>
      <c r="R825" s="51">
        <f t="shared" si="162"/>
        <v>36756.731372939677</v>
      </c>
      <c r="S825" s="51">
        <f t="shared" si="166"/>
        <v>88773.410913140746</v>
      </c>
      <c r="T825" s="13">
        <f t="shared" si="163"/>
        <v>89.754098360655732</v>
      </c>
      <c r="U825" s="58">
        <f t="shared" si="167"/>
        <v>22438.524590163932</v>
      </c>
      <c r="V825" s="58">
        <f t="shared" si="168"/>
        <v>22438.524590163932</v>
      </c>
      <c r="W825" s="13"/>
      <c r="X825" s="13"/>
      <c r="Y825" s="13"/>
      <c r="Z825" s="14">
        <f t="shared" si="164"/>
        <v>39.89071038251366</v>
      </c>
    </row>
    <row r="826" spans="1:26" ht="14.5" x14ac:dyDescent="0.35">
      <c r="A826">
        <v>4066</v>
      </c>
      <c r="B826" t="s">
        <v>1086</v>
      </c>
      <c r="C826" t="s">
        <v>1385</v>
      </c>
      <c r="D826" t="s">
        <v>1493</v>
      </c>
      <c r="E826" t="s">
        <v>276</v>
      </c>
      <c r="F826" t="s">
        <v>1071</v>
      </c>
      <c r="G826" t="s">
        <v>40</v>
      </c>
      <c r="H826" s="6">
        <v>45033</v>
      </c>
      <c r="I826" s="2">
        <v>45657</v>
      </c>
      <c r="J826">
        <v>286.27</v>
      </c>
      <c r="K826" s="45">
        <f t="shared" si="156"/>
        <v>588.79052287581703</v>
      </c>
      <c r="L826" s="3">
        <f t="shared" si="157"/>
        <v>366</v>
      </c>
      <c r="M826" s="3">
        <f t="shared" si="158"/>
        <v>5</v>
      </c>
      <c r="N826" s="3">
        <f t="shared" si="159"/>
        <v>0</v>
      </c>
      <c r="O826" s="3">
        <f t="shared" si="165"/>
        <v>361</v>
      </c>
      <c r="P826" s="51">
        <f t="shared" si="160"/>
        <v>103343.46999999999</v>
      </c>
      <c r="Q826" s="51">
        <f t="shared" si="161"/>
        <v>51446.633737020777</v>
      </c>
      <c r="R826" s="51">
        <f t="shared" si="162"/>
        <v>41628.144284246031</v>
      </c>
      <c r="S826" s="51">
        <f t="shared" si="166"/>
        <v>93074.7780212668</v>
      </c>
      <c r="T826" s="13">
        <f t="shared" si="163"/>
        <v>88.770491803278688</v>
      </c>
      <c r="U826" s="58">
        <f t="shared" si="167"/>
        <v>25412.328688524587</v>
      </c>
      <c r="V826" s="58">
        <f t="shared" si="168"/>
        <v>25412.328688524587</v>
      </c>
      <c r="W826" s="13"/>
      <c r="X826" s="13"/>
      <c r="Y826" s="13"/>
      <c r="Z826" s="14">
        <f t="shared" si="164"/>
        <v>39.453551912568301</v>
      </c>
    </row>
    <row r="827" spans="1:26" ht="14.5" x14ac:dyDescent="0.35">
      <c r="A827">
        <v>4067</v>
      </c>
      <c r="B827" t="s">
        <v>1475</v>
      </c>
      <c r="C827" t="s">
        <v>1488</v>
      </c>
      <c r="D827" t="s">
        <v>469</v>
      </c>
      <c r="E827" t="s">
        <v>276</v>
      </c>
      <c r="F827" t="s">
        <v>1058</v>
      </c>
      <c r="G827" t="s">
        <v>40</v>
      </c>
      <c r="H827" s="6">
        <v>45355</v>
      </c>
      <c r="I827" s="2">
        <v>45657</v>
      </c>
      <c r="J827">
        <v>268.75</v>
      </c>
      <c r="K827" s="45">
        <f t="shared" si="156"/>
        <v>268.75</v>
      </c>
      <c r="L827" s="3">
        <f t="shared" si="157"/>
        <v>303</v>
      </c>
      <c r="M827" s="3">
        <f t="shared" si="158"/>
        <v>0</v>
      </c>
      <c r="N827" s="3">
        <f t="shared" si="159"/>
        <v>0</v>
      </c>
      <c r="O827" s="3">
        <f t="shared" si="165"/>
        <v>303</v>
      </c>
      <c r="P827" s="51">
        <f t="shared" si="160"/>
        <v>81431.25</v>
      </c>
      <c r="Q827" s="51">
        <f t="shared" si="161"/>
        <v>43180.969590906636</v>
      </c>
      <c r="R827" s="51">
        <f t="shared" si="162"/>
        <v>32801.606373837749</v>
      </c>
      <c r="S827" s="51">
        <f t="shared" si="166"/>
        <v>75982.575964744377</v>
      </c>
      <c r="T827" s="13">
        <f t="shared" si="163"/>
        <v>74.508196721311478</v>
      </c>
      <c r="U827" s="58">
        <f t="shared" si="167"/>
        <v>20024.077868852459</v>
      </c>
      <c r="V827" s="58">
        <f t="shared" si="168"/>
        <v>20024.077868852459</v>
      </c>
      <c r="W827" s="13"/>
      <c r="X827" s="13"/>
      <c r="Y827" s="13"/>
      <c r="Z827" s="14">
        <f t="shared" si="164"/>
        <v>33.114754098360649</v>
      </c>
    </row>
    <row r="828" spans="1:26" ht="14.5" x14ac:dyDescent="0.35">
      <c r="A828">
        <v>4071</v>
      </c>
      <c r="B828" t="s">
        <v>1088</v>
      </c>
      <c r="C828" t="s">
        <v>1385</v>
      </c>
      <c r="D828" t="s">
        <v>143</v>
      </c>
      <c r="E828" t="s">
        <v>276</v>
      </c>
      <c r="F828" t="s">
        <v>1058</v>
      </c>
      <c r="G828" t="s">
        <v>40</v>
      </c>
      <c r="H828" s="6">
        <v>44522</v>
      </c>
      <c r="I828" s="2">
        <v>45657</v>
      </c>
      <c r="J828">
        <v>286.27</v>
      </c>
      <c r="K828" s="45">
        <f t="shared" si="156"/>
        <v>668.23549019607844</v>
      </c>
      <c r="L828" s="3">
        <f t="shared" si="157"/>
        <v>366</v>
      </c>
      <c r="M828" s="3">
        <f t="shared" si="158"/>
        <v>0</v>
      </c>
      <c r="N828" s="3">
        <f t="shared" si="159"/>
        <v>0</v>
      </c>
      <c r="O828" s="3">
        <f t="shared" si="165"/>
        <v>366</v>
      </c>
      <c r="P828" s="51">
        <f t="shared" si="160"/>
        <v>104774.81999999999</v>
      </c>
      <c r="Q828" s="51">
        <f t="shared" si="161"/>
        <v>52159.190990996132</v>
      </c>
      <c r="R828" s="51">
        <f t="shared" si="162"/>
        <v>42204.711379595698</v>
      </c>
      <c r="S828" s="51">
        <f t="shared" si="166"/>
        <v>94363.902370591823</v>
      </c>
      <c r="T828" s="13">
        <f t="shared" si="163"/>
        <v>90</v>
      </c>
      <c r="U828" s="58">
        <f t="shared" si="167"/>
        <v>25764.3</v>
      </c>
      <c r="V828" s="58">
        <f t="shared" si="168"/>
        <v>25764.3</v>
      </c>
      <c r="W828" s="13"/>
      <c r="X828" s="13"/>
      <c r="Y828" s="13"/>
      <c r="Z828" s="14">
        <f t="shared" si="164"/>
        <v>40</v>
      </c>
    </row>
    <row r="829" spans="1:26" ht="14.5" x14ac:dyDescent="0.35">
      <c r="A829">
        <v>4073</v>
      </c>
      <c r="B829" t="s">
        <v>1090</v>
      </c>
      <c r="C829" t="s">
        <v>1385</v>
      </c>
      <c r="D829" t="s">
        <v>1079</v>
      </c>
      <c r="E829" t="s">
        <v>276</v>
      </c>
      <c r="F829" t="s">
        <v>1519</v>
      </c>
      <c r="G829" t="s">
        <v>1529</v>
      </c>
      <c r="H829" s="6">
        <v>44044</v>
      </c>
      <c r="I829" s="2">
        <v>45657</v>
      </c>
      <c r="J829">
        <v>434.3</v>
      </c>
      <c r="K829" s="45">
        <f t="shared" si="156"/>
        <v>1551.7801307189543</v>
      </c>
      <c r="L829" s="3">
        <f t="shared" si="157"/>
        <v>366</v>
      </c>
      <c r="M829" s="3">
        <f t="shared" si="158"/>
        <v>0</v>
      </c>
      <c r="N829" s="3">
        <f t="shared" si="159"/>
        <v>0</v>
      </c>
      <c r="O829" s="3">
        <f t="shared" si="165"/>
        <v>366</v>
      </c>
      <c r="P829" s="51">
        <f t="shared" si="160"/>
        <v>158953.80000000002</v>
      </c>
      <c r="Q829" s="51">
        <f t="shared" si="161"/>
        <v>52159.190990996132</v>
      </c>
      <c r="R829" s="51">
        <f t="shared" si="162"/>
        <v>64028.735641731291</v>
      </c>
      <c r="S829" s="51">
        <f t="shared" si="166"/>
        <v>116187.92663272742</v>
      </c>
      <c r="T829" s="13">
        <f t="shared" si="163"/>
        <v>90</v>
      </c>
      <c r="U829" s="58">
        <f t="shared" si="167"/>
        <v>39087</v>
      </c>
      <c r="V829" s="58">
        <f t="shared" si="168"/>
        <v>39087</v>
      </c>
      <c r="W829" s="13"/>
      <c r="X829" s="13"/>
      <c r="Y829" s="13"/>
      <c r="Z829" s="14">
        <f t="shared" si="164"/>
        <v>40</v>
      </c>
    </row>
    <row r="830" spans="1:26" ht="14.5" x14ac:dyDescent="0.35">
      <c r="A830">
        <v>4084</v>
      </c>
      <c r="B830" t="s">
        <v>1091</v>
      </c>
      <c r="C830" t="s">
        <v>1385</v>
      </c>
      <c r="D830" t="s">
        <v>143</v>
      </c>
      <c r="E830" t="s">
        <v>276</v>
      </c>
      <c r="F830" t="s">
        <v>1058</v>
      </c>
      <c r="G830" t="s">
        <v>40</v>
      </c>
      <c r="H830" s="6">
        <v>43831</v>
      </c>
      <c r="I830" s="2">
        <v>45657</v>
      </c>
      <c r="J830">
        <v>286.27</v>
      </c>
      <c r="K830" s="45">
        <f t="shared" si="156"/>
        <v>660.45424836601319</v>
      </c>
      <c r="L830" s="3">
        <f t="shared" si="157"/>
        <v>366</v>
      </c>
      <c r="M830" s="3">
        <f t="shared" si="158"/>
        <v>6</v>
      </c>
      <c r="N830" s="3">
        <f t="shared" si="159"/>
        <v>0</v>
      </c>
      <c r="O830" s="3">
        <f t="shared" si="165"/>
        <v>360</v>
      </c>
      <c r="P830" s="51">
        <f t="shared" si="160"/>
        <v>103057.2</v>
      </c>
      <c r="Q830" s="51">
        <f t="shared" si="161"/>
        <v>51304.122286225705</v>
      </c>
      <c r="R830" s="51">
        <f t="shared" si="162"/>
        <v>41512.830865176104</v>
      </c>
      <c r="S830" s="51">
        <f t="shared" si="166"/>
        <v>92816.953151401802</v>
      </c>
      <c r="T830" s="13">
        <f t="shared" si="163"/>
        <v>88.52459016393442</v>
      </c>
      <c r="U830" s="58">
        <f t="shared" si="167"/>
        <v>25341.934426229505</v>
      </c>
      <c r="V830" s="58">
        <f t="shared" si="168"/>
        <v>25341.934426229505</v>
      </c>
      <c r="W830" s="13"/>
      <c r="X830" s="13"/>
      <c r="Y830" s="13"/>
      <c r="Z830" s="14">
        <f t="shared" si="164"/>
        <v>39.344262295081975</v>
      </c>
    </row>
    <row r="831" spans="1:26" ht="14.5" x14ac:dyDescent="0.35">
      <c r="A831">
        <v>4086</v>
      </c>
      <c r="B831" t="s">
        <v>430</v>
      </c>
      <c r="C831" t="s">
        <v>1385</v>
      </c>
      <c r="D831" t="s">
        <v>1092</v>
      </c>
      <c r="E831" t="s">
        <v>276</v>
      </c>
      <c r="F831" t="s">
        <v>1071</v>
      </c>
      <c r="G831" t="s">
        <v>40</v>
      </c>
      <c r="H831" s="6">
        <v>43831</v>
      </c>
      <c r="I831" s="2">
        <v>45657</v>
      </c>
      <c r="J831">
        <v>331.42</v>
      </c>
      <c r="K831" s="45">
        <f t="shared" si="156"/>
        <v>895.48326797385619</v>
      </c>
      <c r="L831" s="3">
        <f t="shared" si="157"/>
        <v>366</v>
      </c>
      <c r="M831" s="3">
        <f t="shared" si="158"/>
        <v>0</v>
      </c>
      <c r="N831" s="3">
        <f t="shared" si="159"/>
        <v>0</v>
      </c>
      <c r="O831" s="3">
        <f t="shared" si="165"/>
        <v>366</v>
      </c>
      <c r="P831" s="51">
        <f t="shared" si="160"/>
        <v>121299.72</v>
      </c>
      <c r="Q831" s="51">
        <f t="shared" si="161"/>
        <v>52159.190990996132</v>
      </c>
      <c r="R831" s="51">
        <f t="shared" si="162"/>
        <v>48861.164094825195</v>
      </c>
      <c r="S831" s="51">
        <f t="shared" si="166"/>
        <v>101020.35508582133</v>
      </c>
      <c r="T831" s="13">
        <f t="shared" si="163"/>
        <v>90</v>
      </c>
      <c r="U831" s="58">
        <f t="shared" si="167"/>
        <v>29827.800000000003</v>
      </c>
      <c r="V831" s="58">
        <f t="shared" si="168"/>
        <v>29827.800000000003</v>
      </c>
      <c r="W831" s="13"/>
      <c r="X831" s="13"/>
      <c r="Y831" s="13"/>
      <c r="Z831" s="14">
        <f t="shared" si="164"/>
        <v>40</v>
      </c>
    </row>
    <row r="832" spans="1:26" ht="14.5" x14ac:dyDescent="0.35">
      <c r="A832">
        <v>4087</v>
      </c>
      <c r="B832" t="s">
        <v>1476</v>
      </c>
      <c r="C832" t="s">
        <v>1385</v>
      </c>
      <c r="D832" t="s">
        <v>469</v>
      </c>
      <c r="E832" t="s">
        <v>276</v>
      </c>
      <c r="F832" t="s">
        <v>1058</v>
      </c>
      <c r="G832" t="s">
        <v>40</v>
      </c>
      <c r="H832" s="6">
        <v>45446</v>
      </c>
      <c r="I832" s="2">
        <v>45657</v>
      </c>
      <c r="J832">
        <v>286.27</v>
      </c>
      <c r="K832" s="45">
        <f t="shared" si="156"/>
        <v>588.57718954248378</v>
      </c>
      <c r="L832" s="3">
        <f t="shared" si="157"/>
        <v>212</v>
      </c>
      <c r="M832" s="3">
        <f t="shared" si="158"/>
        <v>0</v>
      </c>
      <c r="N832" s="3">
        <f t="shared" si="159"/>
        <v>0</v>
      </c>
      <c r="O832" s="3">
        <f t="shared" si="165"/>
        <v>212</v>
      </c>
      <c r="P832" s="51">
        <f t="shared" si="160"/>
        <v>60689.24</v>
      </c>
      <c r="Q832" s="51">
        <f t="shared" si="161"/>
        <v>30212.427568555137</v>
      </c>
      <c r="R832" s="51">
        <f t="shared" si="162"/>
        <v>24446.444842825927</v>
      </c>
      <c r="S832" s="51">
        <f t="shared" si="166"/>
        <v>54658.87241138106</v>
      </c>
      <c r="T832" s="13">
        <f t="shared" si="163"/>
        <v>52.131147540983605</v>
      </c>
      <c r="U832" s="58">
        <f t="shared" si="167"/>
        <v>14923.583606557375</v>
      </c>
      <c r="V832" s="58">
        <f t="shared" si="168"/>
        <v>14923.583606557375</v>
      </c>
      <c r="W832" s="13"/>
      <c r="X832" s="13"/>
      <c r="Y832" s="13"/>
      <c r="Z832" s="14">
        <f t="shared" si="164"/>
        <v>23.169398907103826</v>
      </c>
    </row>
    <row r="833" spans="1:26" ht="14.5" x14ac:dyDescent="0.35">
      <c r="A833">
        <v>4088</v>
      </c>
      <c r="B833" t="s">
        <v>1093</v>
      </c>
      <c r="C833" t="s">
        <v>1385</v>
      </c>
      <c r="D833" t="s">
        <v>1094</v>
      </c>
      <c r="E833" t="s">
        <v>276</v>
      </c>
      <c r="F833" t="s">
        <v>1520</v>
      </c>
      <c r="G833" t="s">
        <v>1529</v>
      </c>
      <c r="H833" s="6">
        <v>44417</v>
      </c>
      <c r="I833" s="2">
        <v>45657</v>
      </c>
      <c r="J833">
        <v>434.3</v>
      </c>
      <c r="K833" s="45">
        <f t="shared" si="156"/>
        <v>819.88</v>
      </c>
      <c r="L833" s="3">
        <f t="shared" si="157"/>
        <v>366</v>
      </c>
      <c r="M833" s="3">
        <f t="shared" si="158"/>
        <v>0</v>
      </c>
      <c r="N833" s="3">
        <f t="shared" si="159"/>
        <v>0</v>
      </c>
      <c r="O833" s="3">
        <f t="shared" si="165"/>
        <v>366</v>
      </c>
      <c r="P833" s="51">
        <f t="shared" si="160"/>
        <v>158953.80000000002</v>
      </c>
      <c r="Q833" s="51">
        <f t="shared" si="161"/>
        <v>52159.190990996132</v>
      </c>
      <c r="R833" s="51">
        <f t="shared" si="162"/>
        <v>64028.735641731291</v>
      </c>
      <c r="S833" s="51">
        <f t="shared" si="166"/>
        <v>116187.92663272742</v>
      </c>
      <c r="T833" s="13">
        <f t="shared" si="163"/>
        <v>90</v>
      </c>
      <c r="U833" s="58">
        <f t="shared" si="167"/>
        <v>39087</v>
      </c>
      <c r="V833" s="58">
        <f t="shared" si="168"/>
        <v>39087</v>
      </c>
      <c r="W833" s="13"/>
      <c r="X833" s="13"/>
      <c r="Y833" s="13"/>
      <c r="Z833" s="14">
        <f t="shared" si="164"/>
        <v>40</v>
      </c>
    </row>
    <row r="834" spans="1:26" ht="14.5" x14ac:dyDescent="0.35">
      <c r="A834">
        <v>4089</v>
      </c>
      <c r="B834" t="s">
        <v>1095</v>
      </c>
      <c r="C834" t="s">
        <v>1385</v>
      </c>
      <c r="D834" t="s">
        <v>1075</v>
      </c>
      <c r="E834" t="s">
        <v>276</v>
      </c>
      <c r="F834" t="s">
        <v>1063</v>
      </c>
      <c r="G834" t="s">
        <v>40</v>
      </c>
      <c r="H834" s="6">
        <v>43831</v>
      </c>
      <c r="I834" s="2">
        <v>45657</v>
      </c>
      <c r="J834">
        <v>291.64999999999998</v>
      </c>
      <c r="K834" s="45">
        <f t="shared" si="156"/>
        <v>1011.0518954248364</v>
      </c>
      <c r="L834" s="3">
        <f t="shared" si="157"/>
        <v>366</v>
      </c>
      <c r="M834" s="3">
        <f t="shared" si="158"/>
        <v>3</v>
      </c>
      <c r="N834" s="3">
        <f t="shared" si="159"/>
        <v>0</v>
      </c>
      <c r="O834" s="3">
        <f t="shared" si="165"/>
        <v>363</v>
      </c>
      <c r="P834" s="51">
        <f t="shared" si="160"/>
        <v>105868.95</v>
      </c>
      <c r="Q834" s="51">
        <f t="shared" si="161"/>
        <v>51731.656638610919</v>
      </c>
      <c r="R834" s="51">
        <f t="shared" si="162"/>
        <v>42645.441708330764</v>
      </c>
      <c r="S834" s="51">
        <f t="shared" si="166"/>
        <v>94377.098346941682</v>
      </c>
      <c r="T834" s="13">
        <f t="shared" si="163"/>
        <v>89.26229508196721</v>
      </c>
      <c r="U834" s="58">
        <f t="shared" si="167"/>
        <v>26033.348360655735</v>
      </c>
      <c r="V834" s="58">
        <f t="shared" si="168"/>
        <v>26033.348360655735</v>
      </c>
      <c r="W834" s="13"/>
      <c r="X834" s="13"/>
      <c r="Y834" s="13"/>
      <c r="Z834" s="14">
        <f t="shared" si="164"/>
        <v>39.672131147540995</v>
      </c>
    </row>
    <row r="835" spans="1:26" ht="14.5" x14ac:dyDescent="0.35">
      <c r="A835">
        <v>4090</v>
      </c>
      <c r="B835" t="s">
        <v>1096</v>
      </c>
      <c r="C835" t="s">
        <v>1385</v>
      </c>
      <c r="D835" t="s">
        <v>1097</v>
      </c>
      <c r="E835" t="s">
        <v>276</v>
      </c>
      <c r="F835" t="s">
        <v>1069</v>
      </c>
      <c r="G835" t="s">
        <v>40</v>
      </c>
      <c r="H835" s="6">
        <v>44964</v>
      </c>
      <c r="I835" s="2">
        <v>45657</v>
      </c>
      <c r="J835">
        <v>286.27</v>
      </c>
      <c r="K835" s="45">
        <f t="shared" si="156"/>
        <v>619.99163398692826</v>
      </c>
      <c r="L835" s="3">
        <f t="shared" si="157"/>
        <v>366</v>
      </c>
      <c r="M835" s="3">
        <f t="shared" si="158"/>
        <v>0</v>
      </c>
      <c r="N835" s="3">
        <f t="shared" si="159"/>
        <v>0</v>
      </c>
      <c r="O835" s="3">
        <f t="shared" si="165"/>
        <v>366</v>
      </c>
      <c r="P835" s="51">
        <f t="shared" si="160"/>
        <v>104774.81999999999</v>
      </c>
      <c r="Q835" s="51">
        <f t="shared" si="161"/>
        <v>52159.190990996132</v>
      </c>
      <c r="R835" s="51">
        <f t="shared" si="162"/>
        <v>42204.711379595698</v>
      </c>
      <c r="S835" s="51">
        <f t="shared" si="166"/>
        <v>94363.902370591823</v>
      </c>
      <c r="T835" s="13">
        <f t="shared" si="163"/>
        <v>90</v>
      </c>
      <c r="U835" s="58">
        <f t="shared" si="167"/>
        <v>25764.3</v>
      </c>
      <c r="V835" s="58">
        <f t="shared" si="168"/>
        <v>25764.3</v>
      </c>
      <c r="W835" s="13"/>
      <c r="X835" s="13"/>
      <c r="Y835" s="13"/>
      <c r="Z835" s="14">
        <f t="shared" si="164"/>
        <v>40</v>
      </c>
    </row>
    <row r="836" spans="1:26" ht="14.5" x14ac:dyDescent="0.35">
      <c r="A836">
        <v>4091</v>
      </c>
      <c r="B836" t="s">
        <v>1098</v>
      </c>
      <c r="C836" t="s">
        <v>1488</v>
      </c>
      <c r="D836" t="s">
        <v>483</v>
      </c>
      <c r="E836" t="s">
        <v>276</v>
      </c>
      <c r="F836" t="s">
        <v>1069</v>
      </c>
      <c r="G836" t="s">
        <v>40</v>
      </c>
      <c r="H836" s="6">
        <v>43831</v>
      </c>
      <c r="I836" s="2">
        <v>45657</v>
      </c>
      <c r="J836">
        <v>298.10000000000002</v>
      </c>
      <c r="K836" s="45">
        <f t="shared" si="156"/>
        <v>57.843137254901961</v>
      </c>
      <c r="L836" s="3">
        <f t="shared" si="157"/>
        <v>366</v>
      </c>
      <c r="M836" s="3">
        <f t="shared" si="158"/>
        <v>0</v>
      </c>
      <c r="N836" s="3">
        <f t="shared" si="159"/>
        <v>304</v>
      </c>
      <c r="O836" s="3">
        <f t="shared" si="165"/>
        <v>62</v>
      </c>
      <c r="P836" s="51">
        <f t="shared" si="160"/>
        <v>18482.2</v>
      </c>
      <c r="Q836" s="51">
        <f t="shared" si="161"/>
        <v>8835.7099492944271</v>
      </c>
      <c r="R836" s="51">
        <f t="shared" si="162"/>
        <v>7444.8795680103649</v>
      </c>
      <c r="S836" s="51">
        <f t="shared" si="166"/>
        <v>16280.589517304792</v>
      </c>
      <c r="T836" s="13">
        <f t="shared" si="163"/>
        <v>15.245901639344263</v>
      </c>
      <c r="U836" s="58">
        <f t="shared" si="167"/>
        <v>4544.8032786885251</v>
      </c>
      <c r="V836" s="58">
        <f t="shared" si="168"/>
        <v>4544.8032786885251</v>
      </c>
      <c r="W836" s="13"/>
      <c r="X836" s="13"/>
      <c r="Y836" s="13"/>
      <c r="Z836" s="14">
        <f t="shared" si="164"/>
        <v>6.7759562841530059</v>
      </c>
    </row>
    <row r="837" spans="1:26" ht="14.5" x14ac:dyDescent="0.35">
      <c r="A837">
        <v>4095</v>
      </c>
      <c r="B837" t="s">
        <v>1099</v>
      </c>
      <c r="C837" t="s">
        <v>1385</v>
      </c>
      <c r="D837" t="s">
        <v>1092</v>
      </c>
      <c r="E837" t="s">
        <v>276</v>
      </c>
      <c r="F837" t="s">
        <v>1071</v>
      </c>
      <c r="G837" t="s">
        <v>40</v>
      </c>
      <c r="H837" s="6">
        <v>43831</v>
      </c>
      <c r="I837" s="2">
        <v>45657</v>
      </c>
      <c r="J837">
        <v>331.42</v>
      </c>
      <c r="K837" s="45">
        <f t="shared" ref="K837:K900" si="169">IFERROR(VLOOKUP(A837,promedio,29,FALSE),J837)</f>
        <v>921.62705882352941</v>
      </c>
      <c r="L837" s="3">
        <f t="shared" ref="L837:L900" si="170">IF(DATEDIF(H837,I837,"D")&gt;366,366,DATEDIF(H837,I837,"D")+1)</f>
        <v>366</v>
      </c>
      <c r="M837" s="3">
        <f t="shared" ref="M837:M900" si="171">IFERROR(VLOOKUP(A837,faltas,7,FALSE),0)</f>
        <v>0</v>
      </c>
      <c r="N837" s="3">
        <f t="shared" ref="N837:N900" si="172">IFERROR(VLOOKUP(A837,INCP,4,FALSE),0)</f>
        <v>0</v>
      </c>
      <c r="O837" s="3">
        <f t="shared" si="165"/>
        <v>366</v>
      </c>
      <c r="P837" s="51">
        <f t="shared" ref="P837:P900" si="173">IF(J837&gt;TOPE,TOPE,J837)*O837</f>
        <v>121299.72</v>
      </c>
      <c r="Q837" s="51">
        <f t="shared" ref="Q837:Q900" si="174">O837*facdias</f>
        <v>52159.190990996132</v>
      </c>
      <c r="R837" s="51">
        <f t="shared" ref="R837:R900" si="175">P837*facsueldo</f>
        <v>48861.164094825195</v>
      </c>
      <c r="S837" s="51">
        <f t="shared" si="166"/>
        <v>101020.35508582133</v>
      </c>
      <c r="T837" s="13">
        <f t="shared" ref="T837:T900" si="176">((90/366)*O837)</f>
        <v>90</v>
      </c>
      <c r="U837" s="58">
        <f t="shared" si="167"/>
        <v>29827.800000000003</v>
      </c>
      <c r="V837" s="58">
        <f t="shared" si="168"/>
        <v>29827.800000000003</v>
      </c>
      <c r="W837" s="13"/>
      <c r="X837" s="13"/>
      <c r="Y837" s="13"/>
      <c r="Z837" s="14">
        <f t="shared" ref="Z837:Z900" si="177">((130/366)*O837-T837)</f>
        <v>40</v>
      </c>
    </row>
    <row r="838" spans="1:26" ht="14.5" x14ac:dyDescent="0.35">
      <c r="A838">
        <v>4100</v>
      </c>
      <c r="B838" t="s">
        <v>1100</v>
      </c>
      <c r="C838" t="s">
        <v>1385</v>
      </c>
      <c r="D838" t="s">
        <v>1493</v>
      </c>
      <c r="E838" t="s">
        <v>276</v>
      </c>
      <c r="F838" t="s">
        <v>1071</v>
      </c>
      <c r="G838" t="s">
        <v>40</v>
      </c>
      <c r="H838" s="6">
        <v>44956</v>
      </c>
      <c r="I838" s="2">
        <v>45657</v>
      </c>
      <c r="J838">
        <v>286.27</v>
      </c>
      <c r="K838" s="45">
        <f t="shared" si="169"/>
        <v>591.0739215686275</v>
      </c>
      <c r="L838" s="3">
        <f t="shared" si="170"/>
        <v>366</v>
      </c>
      <c r="M838" s="3">
        <f t="shared" si="171"/>
        <v>7</v>
      </c>
      <c r="N838" s="3">
        <f t="shared" si="172"/>
        <v>0</v>
      </c>
      <c r="O838" s="3">
        <f t="shared" ref="O838:O901" si="178">L838-M838-N838</f>
        <v>359</v>
      </c>
      <c r="P838" s="51">
        <f t="shared" si="173"/>
        <v>102770.93</v>
      </c>
      <c r="Q838" s="51">
        <f t="shared" si="174"/>
        <v>51161.610835430634</v>
      </c>
      <c r="R838" s="51">
        <f t="shared" si="175"/>
        <v>41397.517446106169</v>
      </c>
      <c r="S838" s="51">
        <f t="shared" ref="S838:S901" si="179">Q838+R838</f>
        <v>92559.128281536803</v>
      </c>
      <c r="T838" s="13">
        <f t="shared" si="176"/>
        <v>88.278688524590166</v>
      </c>
      <c r="U838" s="58">
        <f t="shared" ref="U838:U901" si="180">T838*J838</f>
        <v>25271.540163934424</v>
      </c>
      <c r="V838" s="58">
        <f t="shared" ref="V838:V901" si="181">IF(S838&gt;U838,U838,S838)</f>
        <v>25271.540163934424</v>
      </c>
      <c r="W838" s="13"/>
      <c r="X838" s="13"/>
      <c r="Y838" s="13"/>
      <c r="Z838" s="14">
        <f t="shared" si="177"/>
        <v>39.234972677595636</v>
      </c>
    </row>
    <row r="839" spans="1:26" ht="14.5" x14ac:dyDescent="0.35">
      <c r="A839">
        <v>4102</v>
      </c>
      <c r="B839" t="s">
        <v>1101</v>
      </c>
      <c r="C839" t="s">
        <v>1385</v>
      </c>
      <c r="D839" t="s">
        <v>1075</v>
      </c>
      <c r="E839" t="s">
        <v>276</v>
      </c>
      <c r="F839" t="s">
        <v>1063</v>
      </c>
      <c r="G839" t="s">
        <v>40</v>
      </c>
      <c r="H839" s="6">
        <v>43831</v>
      </c>
      <c r="I839" s="2">
        <v>45657</v>
      </c>
      <c r="J839">
        <v>291.64999999999998</v>
      </c>
      <c r="K839" s="45">
        <f t="shared" si="169"/>
        <v>1032.0692156862747</v>
      </c>
      <c r="L839" s="3">
        <f t="shared" si="170"/>
        <v>366</v>
      </c>
      <c r="M839" s="3">
        <f t="shared" si="171"/>
        <v>0</v>
      </c>
      <c r="N839" s="3">
        <f t="shared" si="172"/>
        <v>0</v>
      </c>
      <c r="O839" s="3">
        <f t="shared" si="178"/>
        <v>366</v>
      </c>
      <c r="P839" s="51">
        <f t="shared" si="173"/>
        <v>106743.9</v>
      </c>
      <c r="Q839" s="51">
        <f t="shared" si="174"/>
        <v>52159.190990996132</v>
      </c>
      <c r="R839" s="51">
        <f t="shared" si="175"/>
        <v>42997.883375341764</v>
      </c>
      <c r="S839" s="51">
        <f t="shared" si="179"/>
        <v>95157.074366337896</v>
      </c>
      <c r="T839" s="13">
        <f t="shared" si="176"/>
        <v>90</v>
      </c>
      <c r="U839" s="58">
        <f t="shared" si="180"/>
        <v>26248.499999999996</v>
      </c>
      <c r="V839" s="58">
        <f t="shared" si="181"/>
        <v>26248.499999999996</v>
      </c>
      <c r="W839" s="13"/>
      <c r="X839" s="13"/>
      <c r="Y839" s="13"/>
      <c r="Z839" s="14">
        <f t="shared" si="177"/>
        <v>40</v>
      </c>
    </row>
    <row r="840" spans="1:26" ht="14.5" x14ac:dyDescent="0.35">
      <c r="A840">
        <v>4103</v>
      </c>
      <c r="B840" t="s">
        <v>1102</v>
      </c>
      <c r="C840" t="s">
        <v>1385</v>
      </c>
      <c r="D840" t="s">
        <v>1103</v>
      </c>
      <c r="E840" t="s">
        <v>276</v>
      </c>
      <c r="F840" t="s">
        <v>1519</v>
      </c>
      <c r="G840" t="s">
        <v>1529</v>
      </c>
      <c r="H840" s="6">
        <v>43831</v>
      </c>
      <c r="I840" s="2">
        <v>45657</v>
      </c>
      <c r="J840">
        <v>391.3</v>
      </c>
      <c r="K840" s="45">
        <f t="shared" si="169"/>
        <v>1160.2976470588235</v>
      </c>
      <c r="L840" s="3">
        <f t="shared" si="170"/>
        <v>366</v>
      </c>
      <c r="M840" s="3">
        <f t="shared" si="171"/>
        <v>0</v>
      </c>
      <c r="N840" s="3">
        <f t="shared" si="172"/>
        <v>0</v>
      </c>
      <c r="O840" s="3">
        <f t="shared" si="178"/>
        <v>366</v>
      </c>
      <c r="P840" s="51">
        <f t="shared" si="173"/>
        <v>143215.80000000002</v>
      </c>
      <c r="Q840" s="51">
        <f t="shared" si="174"/>
        <v>52159.190990996132</v>
      </c>
      <c r="R840" s="51">
        <f t="shared" si="175"/>
        <v>57689.256865322248</v>
      </c>
      <c r="S840" s="51">
        <f t="shared" si="179"/>
        <v>109848.44785631838</v>
      </c>
      <c r="T840" s="13">
        <f t="shared" si="176"/>
        <v>90</v>
      </c>
      <c r="U840" s="58">
        <f t="shared" si="180"/>
        <v>35217</v>
      </c>
      <c r="V840" s="58">
        <f t="shared" si="181"/>
        <v>35217</v>
      </c>
      <c r="W840" s="13"/>
      <c r="X840" s="13"/>
      <c r="Y840" s="13"/>
      <c r="Z840" s="14">
        <f t="shared" si="177"/>
        <v>40</v>
      </c>
    </row>
    <row r="841" spans="1:26" ht="14.5" x14ac:dyDescent="0.35">
      <c r="A841">
        <v>4104</v>
      </c>
      <c r="B841" t="s">
        <v>1104</v>
      </c>
      <c r="C841" t="s">
        <v>1385</v>
      </c>
      <c r="D841" t="s">
        <v>450</v>
      </c>
      <c r="E841" t="s">
        <v>276</v>
      </c>
      <c r="F841" t="s">
        <v>1063</v>
      </c>
      <c r="G841" t="s">
        <v>1529</v>
      </c>
      <c r="H841" s="6">
        <v>43831</v>
      </c>
      <c r="I841" s="2">
        <v>45657</v>
      </c>
      <c r="J841">
        <v>286.27</v>
      </c>
      <c r="K841" s="45">
        <f t="shared" si="169"/>
        <v>1026.0024183006535</v>
      </c>
      <c r="L841" s="3">
        <f t="shared" si="170"/>
        <v>366</v>
      </c>
      <c r="M841" s="3">
        <f t="shared" si="171"/>
        <v>0</v>
      </c>
      <c r="N841" s="3">
        <f t="shared" si="172"/>
        <v>0</v>
      </c>
      <c r="O841" s="3">
        <f t="shared" si="178"/>
        <v>366</v>
      </c>
      <c r="P841" s="51">
        <f t="shared" si="173"/>
        <v>104774.81999999999</v>
      </c>
      <c r="Q841" s="51">
        <f t="shared" si="174"/>
        <v>52159.190990996132</v>
      </c>
      <c r="R841" s="51">
        <f t="shared" si="175"/>
        <v>42204.711379595698</v>
      </c>
      <c r="S841" s="51">
        <f t="shared" si="179"/>
        <v>94363.902370591823</v>
      </c>
      <c r="T841" s="13">
        <f t="shared" si="176"/>
        <v>90</v>
      </c>
      <c r="U841" s="58">
        <f t="shared" si="180"/>
        <v>25764.3</v>
      </c>
      <c r="V841" s="58">
        <f t="shared" si="181"/>
        <v>25764.3</v>
      </c>
      <c r="W841" s="13"/>
      <c r="X841" s="13"/>
      <c r="Y841" s="13"/>
      <c r="Z841" s="14">
        <f t="shared" si="177"/>
        <v>40</v>
      </c>
    </row>
    <row r="842" spans="1:26" ht="14.5" x14ac:dyDescent="0.35">
      <c r="A842">
        <v>4105</v>
      </c>
      <c r="B842" t="s">
        <v>1105</v>
      </c>
      <c r="C842" t="s">
        <v>1385</v>
      </c>
      <c r="D842" t="s">
        <v>1075</v>
      </c>
      <c r="E842" t="s">
        <v>276</v>
      </c>
      <c r="F842" t="s">
        <v>1063</v>
      </c>
      <c r="G842" t="s">
        <v>40</v>
      </c>
      <c r="H842" s="6">
        <v>43831</v>
      </c>
      <c r="I842" s="2">
        <v>45657</v>
      </c>
      <c r="J842">
        <v>291.64999999999998</v>
      </c>
      <c r="K842" s="45">
        <f t="shared" si="169"/>
        <v>1022.3113071895423</v>
      </c>
      <c r="L842" s="3">
        <f t="shared" si="170"/>
        <v>366</v>
      </c>
      <c r="M842" s="3">
        <f t="shared" si="171"/>
        <v>2</v>
      </c>
      <c r="N842" s="3">
        <f t="shared" si="172"/>
        <v>0</v>
      </c>
      <c r="O842" s="3">
        <f t="shared" si="178"/>
        <v>364</v>
      </c>
      <c r="P842" s="51">
        <f t="shared" si="173"/>
        <v>106160.59999999999</v>
      </c>
      <c r="Q842" s="51">
        <f t="shared" si="174"/>
        <v>51874.16808940599</v>
      </c>
      <c r="R842" s="51">
        <f t="shared" si="175"/>
        <v>42762.922264001092</v>
      </c>
      <c r="S842" s="51">
        <f t="shared" si="179"/>
        <v>94637.090353407082</v>
      </c>
      <c r="T842" s="13">
        <f t="shared" si="176"/>
        <v>89.508196721311478</v>
      </c>
      <c r="U842" s="58">
        <f t="shared" si="180"/>
        <v>26105.065573770491</v>
      </c>
      <c r="V842" s="58">
        <f t="shared" si="181"/>
        <v>26105.065573770491</v>
      </c>
      <c r="W842" s="13"/>
      <c r="X842" s="13"/>
      <c r="Y842" s="13"/>
      <c r="Z842" s="14">
        <f t="shared" si="177"/>
        <v>39.781420765027335</v>
      </c>
    </row>
    <row r="843" spans="1:26" ht="14.5" x14ac:dyDescent="0.35">
      <c r="A843">
        <v>4106</v>
      </c>
      <c r="B843" t="s">
        <v>1106</v>
      </c>
      <c r="C843" t="s">
        <v>1385</v>
      </c>
      <c r="D843" t="s">
        <v>1079</v>
      </c>
      <c r="E843" t="s">
        <v>276</v>
      </c>
      <c r="F843" t="s">
        <v>1519</v>
      </c>
      <c r="G843" t="s">
        <v>1529</v>
      </c>
      <c r="H843" s="6">
        <v>44228</v>
      </c>
      <c r="I843" s="2">
        <v>45657</v>
      </c>
      <c r="J843">
        <v>434.3</v>
      </c>
      <c r="K843" s="45">
        <f t="shared" si="169"/>
        <v>1322.603725490196</v>
      </c>
      <c r="L843" s="3">
        <f t="shared" si="170"/>
        <v>366</v>
      </c>
      <c r="M843" s="3">
        <f t="shared" si="171"/>
        <v>0</v>
      </c>
      <c r="N843" s="3">
        <f t="shared" si="172"/>
        <v>0</v>
      </c>
      <c r="O843" s="3">
        <f t="shared" si="178"/>
        <v>366</v>
      </c>
      <c r="P843" s="51">
        <f t="shared" si="173"/>
        <v>158953.80000000002</v>
      </c>
      <c r="Q843" s="51">
        <f t="shared" si="174"/>
        <v>52159.190990996132</v>
      </c>
      <c r="R843" s="51">
        <f t="shared" si="175"/>
        <v>64028.735641731291</v>
      </c>
      <c r="S843" s="51">
        <f t="shared" si="179"/>
        <v>116187.92663272742</v>
      </c>
      <c r="T843" s="13">
        <f t="shared" si="176"/>
        <v>90</v>
      </c>
      <c r="U843" s="58">
        <f t="shared" si="180"/>
        <v>39087</v>
      </c>
      <c r="V843" s="58">
        <f t="shared" si="181"/>
        <v>39087</v>
      </c>
      <c r="W843" s="13"/>
      <c r="X843" s="13"/>
      <c r="Y843" s="13"/>
      <c r="Z843" s="14">
        <f t="shared" si="177"/>
        <v>40</v>
      </c>
    </row>
    <row r="844" spans="1:26" ht="14.5" x14ac:dyDescent="0.35">
      <c r="A844">
        <v>4109</v>
      </c>
      <c r="B844" t="s">
        <v>1107</v>
      </c>
      <c r="C844" t="s">
        <v>1385</v>
      </c>
      <c r="D844" t="s">
        <v>198</v>
      </c>
      <c r="E844" t="s">
        <v>276</v>
      </c>
      <c r="F844" t="s">
        <v>1063</v>
      </c>
      <c r="G844" t="s">
        <v>40</v>
      </c>
      <c r="H844" s="6">
        <v>43831</v>
      </c>
      <c r="I844" s="2">
        <v>45657</v>
      </c>
      <c r="J844">
        <v>286.27</v>
      </c>
      <c r="K844" s="45">
        <f t="shared" si="169"/>
        <v>1025.1295424836603</v>
      </c>
      <c r="L844" s="3">
        <f t="shared" si="170"/>
        <v>366</v>
      </c>
      <c r="M844" s="3">
        <f t="shared" si="171"/>
        <v>2</v>
      </c>
      <c r="N844" s="3">
        <f t="shared" si="172"/>
        <v>0</v>
      </c>
      <c r="O844" s="3">
        <f t="shared" si="178"/>
        <v>364</v>
      </c>
      <c r="P844" s="51">
        <f t="shared" si="173"/>
        <v>104202.28</v>
      </c>
      <c r="Q844" s="51">
        <f t="shared" si="174"/>
        <v>51874.16808940599</v>
      </c>
      <c r="R844" s="51">
        <f t="shared" si="175"/>
        <v>41974.084541455835</v>
      </c>
      <c r="S844" s="51">
        <f t="shared" si="179"/>
        <v>93848.252630861825</v>
      </c>
      <c r="T844" s="13">
        <f t="shared" si="176"/>
        <v>89.508196721311478</v>
      </c>
      <c r="U844" s="58">
        <f t="shared" si="180"/>
        <v>25623.511475409836</v>
      </c>
      <c r="V844" s="58">
        <f t="shared" si="181"/>
        <v>25623.511475409836</v>
      </c>
      <c r="W844" s="13"/>
      <c r="X844" s="13"/>
      <c r="Y844" s="13"/>
      <c r="Z844" s="14">
        <f t="shared" si="177"/>
        <v>39.781420765027335</v>
      </c>
    </row>
    <row r="845" spans="1:26" ht="14.5" x14ac:dyDescent="0.35">
      <c r="A845">
        <v>4111</v>
      </c>
      <c r="B845" t="s">
        <v>1108</v>
      </c>
      <c r="C845" t="s">
        <v>1385</v>
      </c>
      <c r="D845" t="s">
        <v>1103</v>
      </c>
      <c r="E845" t="s">
        <v>276</v>
      </c>
      <c r="F845" t="s">
        <v>1519</v>
      </c>
      <c r="G845" t="s">
        <v>1529</v>
      </c>
      <c r="H845" s="6">
        <v>43831</v>
      </c>
      <c r="I845" s="2">
        <v>45657</v>
      </c>
      <c r="J845">
        <v>391.3</v>
      </c>
      <c r="K845" s="45">
        <f t="shared" si="169"/>
        <v>1148.5851633986927</v>
      </c>
      <c r="L845" s="3">
        <f t="shared" si="170"/>
        <v>366</v>
      </c>
      <c r="M845" s="3">
        <f t="shared" si="171"/>
        <v>0</v>
      </c>
      <c r="N845" s="3">
        <f t="shared" si="172"/>
        <v>0</v>
      </c>
      <c r="O845" s="3">
        <f t="shared" si="178"/>
        <v>366</v>
      </c>
      <c r="P845" s="51">
        <f t="shared" si="173"/>
        <v>143215.80000000002</v>
      </c>
      <c r="Q845" s="51">
        <f t="shared" si="174"/>
        <v>52159.190990996132</v>
      </c>
      <c r="R845" s="51">
        <f t="shared" si="175"/>
        <v>57689.256865322248</v>
      </c>
      <c r="S845" s="51">
        <f t="shared" si="179"/>
        <v>109848.44785631838</v>
      </c>
      <c r="T845" s="13">
        <f t="shared" si="176"/>
        <v>90</v>
      </c>
      <c r="U845" s="58">
        <f t="shared" si="180"/>
        <v>35217</v>
      </c>
      <c r="V845" s="58">
        <f t="shared" si="181"/>
        <v>35217</v>
      </c>
      <c r="W845" s="13"/>
      <c r="X845" s="13"/>
      <c r="Y845" s="13"/>
      <c r="Z845" s="14">
        <f t="shared" si="177"/>
        <v>40</v>
      </c>
    </row>
    <row r="846" spans="1:26" ht="14.5" x14ac:dyDescent="0.35">
      <c r="A846">
        <v>4112</v>
      </c>
      <c r="B846" t="s">
        <v>1109</v>
      </c>
      <c r="C846" t="s">
        <v>1385</v>
      </c>
      <c r="D846" t="s">
        <v>1075</v>
      </c>
      <c r="E846" t="s">
        <v>276</v>
      </c>
      <c r="F846" t="s">
        <v>1063</v>
      </c>
      <c r="G846" t="s">
        <v>40</v>
      </c>
      <c r="H846" s="6">
        <v>43831</v>
      </c>
      <c r="I846" s="2">
        <v>45657</v>
      </c>
      <c r="J846">
        <v>291.64999999999998</v>
      </c>
      <c r="K846" s="45">
        <f t="shared" si="169"/>
        <v>877.82450980392173</v>
      </c>
      <c r="L846" s="3">
        <f t="shared" si="170"/>
        <v>366</v>
      </c>
      <c r="M846" s="3">
        <f t="shared" si="171"/>
        <v>5</v>
      </c>
      <c r="N846" s="3">
        <f t="shared" si="172"/>
        <v>0</v>
      </c>
      <c r="O846" s="3">
        <f t="shared" si="178"/>
        <v>361</v>
      </c>
      <c r="P846" s="51">
        <f t="shared" si="173"/>
        <v>105285.65</v>
      </c>
      <c r="Q846" s="51">
        <f t="shared" si="174"/>
        <v>51446.633737020777</v>
      </c>
      <c r="R846" s="51">
        <f t="shared" si="175"/>
        <v>42410.480596990099</v>
      </c>
      <c r="S846" s="51">
        <f t="shared" si="179"/>
        <v>93857.114334010868</v>
      </c>
      <c r="T846" s="13">
        <f t="shared" si="176"/>
        <v>88.770491803278688</v>
      </c>
      <c r="U846" s="58">
        <f t="shared" si="180"/>
        <v>25889.913934426226</v>
      </c>
      <c r="V846" s="58">
        <f t="shared" si="181"/>
        <v>25889.913934426226</v>
      </c>
      <c r="W846" s="13"/>
      <c r="X846" s="13"/>
      <c r="Y846" s="13"/>
      <c r="Z846" s="14">
        <f t="shared" si="177"/>
        <v>39.453551912568301</v>
      </c>
    </row>
    <row r="847" spans="1:26" ht="14.5" x14ac:dyDescent="0.35">
      <c r="A847">
        <v>4113</v>
      </c>
      <c r="B847" t="s">
        <v>1110</v>
      </c>
      <c r="C847" t="s">
        <v>1385</v>
      </c>
      <c r="D847" t="s">
        <v>1075</v>
      </c>
      <c r="E847" t="s">
        <v>276</v>
      </c>
      <c r="F847" t="s">
        <v>1063</v>
      </c>
      <c r="G847" t="s">
        <v>40</v>
      </c>
      <c r="H847" s="6">
        <v>43831</v>
      </c>
      <c r="I847" s="2">
        <v>45657</v>
      </c>
      <c r="J847">
        <v>291.64999999999998</v>
      </c>
      <c r="K847" s="45">
        <f t="shared" si="169"/>
        <v>1273.897908496732</v>
      </c>
      <c r="L847" s="3">
        <f t="shared" si="170"/>
        <v>366</v>
      </c>
      <c r="M847" s="3">
        <f t="shared" si="171"/>
        <v>0</v>
      </c>
      <c r="N847" s="3">
        <f t="shared" si="172"/>
        <v>0</v>
      </c>
      <c r="O847" s="3">
        <f t="shared" si="178"/>
        <v>366</v>
      </c>
      <c r="P847" s="51">
        <f t="shared" si="173"/>
        <v>106743.9</v>
      </c>
      <c r="Q847" s="51">
        <f t="shared" si="174"/>
        <v>52159.190990996132</v>
      </c>
      <c r="R847" s="51">
        <f t="shared" si="175"/>
        <v>42997.883375341764</v>
      </c>
      <c r="S847" s="51">
        <f t="shared" si="179"/>
        <v>95157.074366337896</v>
      </c>
      <c r="T847" s="13">
        <f t="shared" si="176"/>
        <v>90</v>
      </c>
      <c r="U847" s="58">
        <f t="shared" si="180"/>
        <v>26248.499999999996</v>
      </c>
      <c r="V847" s="58">
        <f t="shared" si="181"/>
        <v>26248.499999999996</v>
      </c>
      <c r="W847" s="13"/>
      <c r="X847" s="13"/>
      <c r="Y847" s="13"/>
      <c r="Z847" s="14">
        <f t="shared" si="177"/>
        <v>40</v>
      </c>
    </row>
    <row r="848" spans="1:26" ht="14.5" x14ac:dyDescent="0.35">
      <c r="A848">
        <v>4114</v>
      </c>
      <c r="B848" t="s">
        <v>1111</v>
      </c>
      <c r="C848" t="s">
        <v>1385</v>
      </c>
      <c r="D848" t="s">
        <v>1062</v>
      </c>
      <c r="E848" t="s">
        <v>276</v>
      </c>
      <c r="F848" t="s">
        <v>1063</v>
      </c>
      <c r="G848" t="s">
        <v>40</v>
      </c>
      <c r="H848" s="6">
        <v>43831</v>
      </c>
      <c r="I848" s="2">
        <v>45657</v>
      </c>
      <c r="J848">
        <v>301.32</v>
      </c>
      <c r="K848" s="45">
        <f t="shared" si="169"/>
        <v>877.5697385620914</v>
      </c>
      <c r="L848" s="3">
        <f t="shared" si="170"/>
        <v>366</v>
      </c>
      <c r="M848" s="3">
        <f t="shared" si="171"/>
        <v>2</v>
      </c>
      <c r="N848" s="3">
        <f t="shared" si="172"/>
        <v>0</v>
      </c>
      <c r="O848" s="3">
        <f t="shared" si="178"/>
        <v>364</v>
      </c>
      <c r="P848" s="51">
        <f t="shared" si="173"/>
        <v>109680.48</v>
      </c>
      <c r="Q848" s="51">
        <f t="shared" si="174"/>
        <v>51874.16808940599</v>
      </c>
      <c r="R848" s="51">
        <f t="shared" si="175"/>
        <v>44180.777427014611</v>
      </c>
      <c r="S848" s="51">
        <f t="shared" si="179"/>
        <v>96054.945516420601</v>
      </c>
      <c r="T848" s="13">
        <f t="shared" si="176"/>
        <v>89.508196721311478</v>
      </c>
      <c r="U848" s="58">
        <f t="shared" si="180"/>
        <v>26970.609836065574</v>
      </c>
      <c r="V848" s="58">
        <f t="shared" si="181"/>
        <v>26970.609836065574</v>
      </c>
      <c r="W848" s="13"/>
      <c r="X848" s="13"/>
      <c r="Y848" s="13"/>
      <c r="Z848" s="14">
        <f t="shared" si="177"/>
        <v>39.781420765027335</v>
      </c>
    </row>
    <row r="849" spans="1:26" ht="14.5" x14ac:dyDescent="0.35">
      <c r="A849">
        <v>4115</v>
      </c>
      <c r="B849" t="s">
        <v>1112</v>
      </c>
      <c r="C849" t="s">
        <v>1385</v>
      </c>
      <c r="D849" t="s">
        <v>1075</v>
      </c>
      <c r="E849" t="s">
        <v>276</v>
      </c>
      <c r="F849" t="s">
        <v>1063</v>
      </c>
      <c r="G849" t="s">
        <v>40</v>
      </c>
      <c r="H849" s="6">
        <v>43831</v>
      </c>
      <c r="I849" s="2">
        <v>45657</v>
      </c>
      <c r="J849">
        <v>291.64999999999998</v>
      </c>
      <c r="K849" s="45">
        <f t="shared" si="169"/>
        <v>1112.1703921568626</v>
      </c>
      <c r="L849" s="3">
        <f t="shared" si="170"/>
        <v>366</v>
      </c>
      <c r="M849" s="3">
        <f t="shared" si="171"/>
        <v>1</v>
      </c>
      <c r="N849" s="3">
        <f t="shared" si="172"/>
        <v>0</v>
      </c>
      <c r="O849" s="3">
        <f t="shared" si="178"/>
        <v>365</v>
      </c>
      <c r="P849" s="51">
        <f t="shared" si="173"/>
        <v>106452.24999999999</v>
      </c>
      <c r="Q849" s="51">
        <f t="shared" si="174"/>
        <v>52016.679540201061</v>
      </c>
      <c r="R849" s="51">
        <f t="shared" si="175"/>
        <v>42880.402819671428</v>
      </c>
      <c r="S849" s="51">
        <f t="shared" si="179"/>
        <v>94897.082359872496</v>
      </c>
      <c r="T849" s="13">
        <f t="shared" si="176"/>
        <v>89.754098360655732</v>
      </c>
      <c r="U849" s="58">
        <f t="shared" si="180"/>
        <v>26176.782786885244</v>
      </c>
      <c r="V849" s="58">
        <f t="shared" si="181"/>
        <v>26176.782786885244</v>
      </c>
      <c r="W849" s="13"/>
      <c r="X849" s="13"/>
      <c r="Y849" s="13"/>
      <c r="Z849" s="14">
        <f t="shared" si="177"/>
        <v>39.89071038251366</v>
      </c>
    </row>
    <row r="850" spans="1:26" ht="14.5" x14ac:dyDescent="0.35">
      <c r="A850">
        <v>4116</v>
      </c>
      <c r="B850" t="s">
        <v>1113</v>
      </c>
      <c r="C850" t="s">
        <v>1385</v>
      </c>
      <c r="D850" t="s">
        <v>1075</v>
      </c>
      <c r="E850" t="s">
        <v>276</v>
      </c>
      <c r="F850" t="s">
        <v>1063</v>
      </c>
      <c r="G850" t="s">
        <v>40</v>
      </c>
      <c r="H850" s="6">
        <v>43831</v>
      </c>
      <c r="I850" s="2">
        <v>45657</v>
      </c>
      <c r="J850">
        <v>291.64999999999998</v>
      </c>
      <c r="K850" s="45">
        <f t="shared" si="169"/>
        <v>963.18862745098045</v>
      </c>
      <c r="L850" s="3">
        <f t="shared" si="170"/>
        <v>366</v>
      </c>
      <c r="M850" s="3">
        <f t="shared" si="171"/>
        <v>0</v>
      </c>
      <c r="N850" s="3">
        <f t="shared" si="172"/>
        <v>0</v>
      </c>
      <c r="O850" s="3">
        <f t="shared" si="178"/>
        <v>366</v>
      </c>
      <c r="P850" s="51">
        <f t="shared" si="173"/>
        <v>106743.9</v>
      </c>
      <c r="Q850" s="51">
        <f t="shared" si="174"/>
        <v>52159.190990996132</v>
      </c>
      <c r="R850" s="51">
        <f t="shared" si="175"/>
        <v>42997.883375341764</v>
      </c>
      <c r="S850" s="51">
        <f t="shared" si="179"/>
        <v>95157.074366337896</v>
      </c>
      <c r="T850" s="13">
        <f t="shared" si="176"/>
        <v>90</v>
      </c>
      <c r="U850" s="58">
        <f t="shared" si="180"/>
        <v>26248.499999999996</v>
      </c>
      <c r="V850" s="58">
        <f t="shared" si="181"/>
        <v>26248.499999999996</v>
      </c>
      <c r="W850" s="13"/>
      <c r="X850" s="13"/>
      <c r="Y850" s="13"/>
      <c r="Z850" s="14">
        <f t="shared" si="177"/>
        <v>40</v>
      </c>
    </row>
    <row r="851" spans="1:26" ht="14.5" x14ac:dyDescent="0.35">
      <c r="A851">
        <v>4117</v>
      </c>
      <c r="B851" t="s">
        <v>1114</v>
      </c>
      <c r="C851" t="s">
        <v>1385</v>
      </c>
      <c r="D851" t="s">
        <v>1077</v>
      </c>
      <c r="E851" t="s">
        <v>276</v>
      </c>
      <c r="F851" t="s">
        <v>1063</v>
      </c>
      <c r="G851" t="s">
        <v>40</v>
      </c>
      <c r="H851" s="6">
        <v>44046</v>
      </c>
      <c r="I851" s="2">
        <v>45657</v>
      </c>
      <c r="J851">
        <v>286.27</v>
      </c>
      <c r="K851" s="45">
        <f t="shared" si="169"/>
        <v>782.66993464052302</v>
      </c>
      <c r="L851" s="3">
        <f t="shared" si="170"/>
        <v>366</v>
      </c>
      <c r="M851" s="3">
        <f t="shared" si="171"/>
        <v>4</v>
      </c>
      <c r="N851" s="3">
        <f t="shared" si="172"/>
        <v>0</v>
      </c>
      <c r="O851" s="3">
        <f t="shared" si="178"/>
        <v>362</v>
      </c>
      <c r="P851" s="51">
        <f t="shared" si="173"/>
        <v>103629.73999999999</v>
      </c>
      <c r="Q851" s="51">
        <f t="shared" si="174"/>
        <v>51589.145187815848</v>
      </c>
      <c r="R851" s="51">
        <f t="shared" si="175"/>
        <v>41743.457703315966</v>
      </c>
      <c r="S851" s="51">
        <f t="shared" si="179"/>
        <v>93332.602891131814</v>
      </c>
      <c r="T851" s="13">
        <f t="shared" si="176"/>
        <v>89.016393442622956</v>
      </c>
      <c r="U851" s="58">
        <f t="shared" si="180"/>
        <v>25482.722950819672</v>
      </c>
      <c r="V851" s="58">
        <f t="shared" si="181"/>
        <v>25482.722950819672</v>
      </c>
      <c r="W851" s="13"/>
      <c r="X851" s="13"/>
      <c r="Y851" s="13"/>
      <c r="Z851" s="14">
        <f t="shared" si="177"/>
        <v>39.562841530054641</v>
      </c>
    </row>
    <row r="852" spans="1:26" ht="14.5" x14ac:dyDescent="0.35">
      <c r="A852">
        <v>4118</v>
      </c>
      <c r="B852" t="s">
        <v>1115</v>
      </c>
      <c r="C852" t="s">
        <v>1385</v>
      </c>
      <c r="D852" t="s">
        <v>1075</v>
      </c>
      <c r="E852" t="s">
        <v>276</v>
      </c>
      <c r="F852" t="s">
        <v>1063</v>
      </c>
      <c r="G852" t="s">
        <v>40</v>
      </c>
      <c r="H852" s="6">
        <v>43831</v>
      </c>
      <c r="I852" s="2">
        <v>45657</v>
      </c>
      <c r="J852">
        <v>291.64999999999998</v>
      </c>
      <c r="K852" s="45">
        <f t="shared" si="169"/>
        <v>1279.0059477124182</v>
      </c>
      <c r="L852" s="3">
        <f t="shared" si="170"/>
        <v>366</v>
      </c>
      <c r="M852" s="3">
        <f t="shared" si="171"/>
        <v>0</v>
      </c>
      <c r="N852" s="3">
        <f t="shared" si="172"/>
        <v>37</v>
      </c>
      <c r="O852" s="3">
        <f t="shared" si="178"/>
        <v>329</v>
      </c>
      <c r="P852" s="51">
        <f t="shared" si="173"/>
        <v>95952.849999999991</v>
      </c>
      <c r="Q852" s="51">
        <f t="shared" si="174"/>
        <v>46886.267311578493</v>
      </c>
      <c r="R852" s="51">
        <f t="shared" si="175"/>
        <v>38651.102815539452</v>
      </c>
      <c r="S852" s="51">
        <f t="shared" si="179"/>
        <v>85537.370127117945</v>
      </c>
      <c r="T852" s="13">
        <f t="shared" si="176"/>
        <v>80.901639344262293</v>
      </c>
      <c r="U852" s="58">
        <f t="shared" si="180"/>
        <v>23594.963114754097</v>
      </c>
      <c r="V852" s="58">
        <f t="shared" si="181"/>
        <v>23594.963114754097</v>
      </c>
      <c r="W852" s="13"/>
      <c r="X852" s="13"/>
      <c r="Y852" s="13"/>
      <c r="Z852" s="14">
        <f t="shared" si="177"/>
        <v>35.95628415300547</v>
      </c>
    </row>
    <row r="853" spans="1:26" ht="14.5" x14ac:dyDescent="0.35">
      <c r="A853">
        <v>4119</v>
      </c>
      <c r="B853" t="s">
        <v>1116</v>
      </c>
      <c r="C853" t="s">
        <v>1385</v>
      </c>
      <c r="D853" t="s">
        <v>1075</v>
      </c>
      <c r="E853" t="s">
        <v>276</v>
      </c>
      <c r="F853" t="s">
        <v>1063</v>
      </c>
      <c r="G853" t="s">
        <v>40</v>
      </c>
      <c r="H853" s="6">
        <v>43831</v>
      </c>
      <c r="I853" s="2">
        <v>45657</v>
      </c>
      <c r="J853">
        <v>291.64999999999998</v>
      </c>
      <c r="K853" s="45">
        <f t="shared" si="169"/>
        <v>1022.8883660130722</v>
      </c>
      <c r="L853" s="3">
        <f t="shared" si="170"/>
        <v>366</v>
      </c>
      <c r="M853" s="3">
        <f t="shared" si="171"/>
        <v>8</v>
      </c>
      <c r="N853" s="3">
        <f t="shared" si="172"/>
        <v>0</v>
      </c>
      <c r="O853" s="3">
        <f t="shared" si="178"/>
        <v>358</v>
      </c>
      <c r="P853" s="51">
        <f t="shared" si="173"/>
        <v>104410.7</v>
      </c>
      <c r="Q853" s="51">
        <f t="shared" si="174"/>
        <v>51019.099384635563</v>
      </c>
      <c r="R853" s="51">
        <f t="shared" si="175"/>
        <v>42058.038929979099</v>
      </c>
      <c r="S853" s="51">
        <f t="shared" si="179"/>
        <v>93077.138314614655</v>
      </c>
      <c r="T853" s="13">
        <f t="shared" si="176"/>
        <v>88.032786885245898</v>
      </c>
      <c r="U853" s="58">
        <f t="shared" si="180"/>
        <v>25674.762295081964</v>
      </c>
      <c r="V853" s="58">
        <f t="shared" si="181"/>
        <v>25674.762295081964</v>
      </c>
      <c r="W853" s="13"/>
      <c r="X853" s="13"/>
      <c r="Y853" s="13"/>
      <c r="Z853" s="14">
        <f t="shared" si="177"/>
        <v>39.125683060109296</v>
      </c>
    </row>
    <row r="854" spans="1:26" ht="14.5" x14ac:dyDescent="0.35">
      <c r="A854">
        <v>4120</v>
      </c>
      <c r="B854" t="s">
        <v>1117</v>
      </c>
      <c r="C854" t="s">
        <v>1385</v>
      </c>
      <c r="D854" t="s">
        <v>1077</v>
      </c>
      <c r="E854" t="s">
        <v>276</v>
      </c>
      <c r="F854" t="s">
        <v>1063</v>
      </c>
      <c r="G854" t="s">
        <v>40</v>
      </c>
      <c r="H854" s="6">
        <v>43831</v>
      </c>
      <c r="I854" s="2">
        <v>45657</v>
      </c>
      <c r="J854">
        <v>286.27</v>
      </c>
      <c r="K854" s="45">
        <f t="shared" si="169"/>
        <v>877.83764705882379</v>
      </c>
      <c r="L854" s="3">
        <f t="shared" si="170"/>
        <v>366</v>
      </c>
      <c r="M854" s="3">
        <f t="shared" si="171"/>
        <v>0</v>
      </c>
      <c r="N854" s="3">
        <f t="shared" si="172"/>
        <v>0</v>
      </c>
      <c r="O854" s="3">
        <f t="shared" si="178"/>
        <v>366</v>
      </c>
      <c r="P854" s="51">
        <f t="shared" si="173"/>
        <v>104774.81999999999</v>
      </c>
      <c r="Q854" s="51">
        <f t="shared" si="174"/>
        <v>52159.190990996132</v>
      </c>
      <c r="R854" s="51">
        <f t="shared" si="175"/>
        <v>42204.711379595698</v>
      </c>
      <c r="S854" s="51">
        <f t="shared" si="179"/>
        <v>94363.902370591823</v>
      </c>
      <c r="T854" s="13">
        <f t="shared" si="176"/>
        <v>90</v>
      </c>
      <c r="U854" s="58">
        <f t="shared" si="180"/>
        <v>25764.3</v>
      </c>
      <c r="V854" s="58">
        <f t="shared" si="181"/>
        <v>25764.3</v>
      </c>
      <c r="W854" s="13"/>
      <c r="X854" s="13"/>
      <c r="Y854" s="13"/>
      <c r="Z854" s="14">
        <f t="shared" si="177"/>
        <v>40</v>
      </c>
    </row>
    <row r="855" spans="1:26" ht="14.5" x14ac:dyDescent="0.35">
      <c r="A855">
        <v>4121</v>
      </c>
      <c r="B855" t="s">
        <v>1118</v>
      </c>
      <c r="C855" t="s">
        <v>1385</v>
      </c>
      <c r="D855" t="s">
        <v>1075</v>
      </c>
      <c r="E855" t="s">
        <v>276</v>
      </c>
      <c r="F855" t="s">
        <v>1063</v>
      </c>
      <c r="G855" t="s">
        <v>40</v>
      </c>
      <c r="H855" s="6">
        <v>43831</v>
      </c>
      <c r="I855" s="2">
        <v>45657</v>
      </c>
      <c r="J855">
        <v>291.64999999999998</v>
      </c>
      <c r="K855" s="45">
        <f t="shared" si="169"/>
        <v>1121.7909150326795</v>
      </c>
      <c r="L855" s="3">
        <f t="shared" si="170"/>
        <v>366</v>
      </c>
      <c r="M855" s="3">
        <f t="shared" si="171"/>
        <v>0</v>
      </c>
      <c r="N855" s="3">
        <f t="shared" si="172"/>
        <v>0</v>
      </c>
      <c r="O855" s="3">
        <f t="shared" si="178"/>
        <v>366</v>
      </c>
      <c r="P855" s="51">
        <f t="shared" si="173"/>
        <v>106743.9</v>
      </c>
      <c r="Q855" s="51">
        <f t="shared" si="174"/>
        <v>52159.190990996132</v>
      </c>
      <c r="R855" s="51">
        <f t="shared" si="175"/>
        <v>42997.883375341764</v>
      </c>
      <c r="S855" s="51">
        <f t="shared" si="179"/>
        <v>95157.074366337896</v>
      </c>
      <c r="T855" s="13">
        <f t="shared" si="176"/>
        <v>90</v>
      </c>
      <c r="U855" s="58">
        <f t="shared" si="180"/>
        <v>26248.499999999996</v>
      </c>
      <c r="V855" s="58">
        <f t="shared" si="181"/>
        <v>26248.499999999996</v>
      </c>
      <c r="W855" s="13"/>
      <c r="X855" s="13"/>
      <c r="Y855" s="13"/>
      <c r="Z855" s="14">
        <f t="shared" si="177"/>
        <v>40</v>
      </c>
    </row>
    <row r="856" spans="1:26" ht="14.5" x14ac:dyDescent="0.35">
      <c r="A856">
        <v>4122</v>
      </c>
      <c r="B856" t="s">
        <v>1119</v>
      </c>
      <c r="C856" t="s">
        <v>1385</v>
      </c>
      <c r="D856" t="s">
        <v>1079</v>
      </c>
      <c r="E856" t="s">
        <v>276</v>
      </c>
      <c r="F856" t="s">
        <v>1519</v>
      </c>
      <c r="G856" t="s">
        <v>1529</v>
      </c>
      <c r="H856" s="6">
        <v>44044</v>
      </c>
      <c r="I856" s="2">
        <v>45657</v>
      </c>
      <c r="J856">
        <v>434.3</v>
      </c>
      <c r="K856" s="45">
        <f t="shared" si="169"/>
        <v>1805.4928104575165</v>
      </c>
      <c r="L856" s="3">
        <f t="shared" si="170"/>
        <v>366</v>
      </c>
      <c r="M856" s="3">
        <f t="shared" si="171"/>
        <v>3</v>
      </c>
      <c r="N856" s="3">
        <f t="shared" si="172"/>
        <v>0</v>
      </c>
      <c r="O856" s="3">
        <f t="shared" si="178"/>
        <v>363</v>
      </c>
      <c r="P856" s="51">
        <f t="shared" si="173"/>
        <v>157650.9</v>
      </c>
      <c r="Q856" s="51">
        <f t="shared" si="174"/>
        <v>51731.656638610919</v>
      </c>
      <c r="R856" s="51">
        <f t="shared" si="175"/>
        <v>63503.909939749872</v>
      </c>
      <c r="S856" s="51">
        <f t="shared" si="179"/>
        <v>115235.5665783608</v>
      </c>
      <c r="T856" s="13">
        <f t="shared" si="176"/>
        <v>89.26229508196721</v>
      </c>
      <c r="U856" s="58">
        <f t="shared" si="180"/>
        <v>38766.614754098358</v>
      </c>
      <c r="V856" s="58">
        <f t="shared" si="181"/>
        <v>38766.614754098358</v>
      </c>
      <c r="W856" s="13"/>
      <c r="X856" s="13"/>
      <c r="Y856" s="13"/>
      <c r="Z856" s="14">
        <f t="shared" si="177"/>
        <v>39.672131147540995</v>
      </c>
    </row>
    <row r="857" spans="1:26" ht="14.5" x14ac:dyDescent="0.35">
      <c r="A857">
        <v>4124</v>
      </c>
      <c r="B857" t="s">
        <v>1120</v>
      </c>
      <c r="C857" t="s">
        <v>1385</v>
      </c>
      <c r="D857" t="s">
        <v>1121</v>
      </c>
      <c r="E857" t="s">
        <v>276</v>
      </c>
      <c r="F857" t="s">
        <v>1063</v>
      </c>
      <c r="G857" t="s">
        <v>1529</v>
      </c>
      <c r="H857" s="6">
        <v>43831</v>
      </c>
      <c r="I857" s="2">
        <v>45657</v>
      </c>
      <c r="J857">
        <v>391.3</v>
      </c>
      <c r="K857" s="45">
        <f t="shared" si="169"/>
        <v>1792.204705882353</v>
      </c>
      <c r="L857" s="3">
        <f t="shared" si="170"/>
        <v>366</v>
      </c>
      <c r="M857" s="3">
        <f t="shared" si="171"/>
        <v>0</v>
      </c>
      <c r="N857" s="3">
        <f t="shared" si="172"/>
        <v>0</v>
      </c>
      <c r="O857" s="3">
        <f t="shared" si="178"/>
        <v>366</v>
      </c>
      <c r="P857" s="51">
        <f t="shared" si="173"/>
        <v>143215.80000000002</v>
      </c>
      <c r="Q857" s="51">
        <f t="shared" si="174"/>
        <v>52159.190990996132</v>
      </c>
      <c r="R857" s="51">
        <f t="shared" si="175"/>
        <v>57689.256865322248</v>
      </c>
      <c r="S857" s="51">
        <f t="shared" si="179"/>
        <v>109848.44785631838</v>
      </c>
      <c r="T857" s="13">
        <f t="shared" si="176"/>
        <v>90</v>
      </c>
      <c r="U857" s="58">
        <f t="shared" si="180"/>
        <v>35217</v>
      </c>
      <c r="V857" s="58">
        <f t="shared" si="181"/>
        <v>35217</v>
      </c>
      <c r="W857" s="13"/>
      <c r="X857" s="13"/>
      <c r="Y857" s="13"/>
      <c r="Z857" s="14">
        <f t="shared" si="177"/>
        <v>40</v>
      </c>
    </row>
    <row r="858" spans="1:26" ht="14.5" x14ac:dyDescent="0.35">
      <c r="A858">
        <v>4125</v>
      </c>
      <c r="B858" t="s">
        <v>1122</v>
      </c>
      <c r="C858" t="s">
        <v>1385</v>
      </c>
      <c r="D858" t="s">
        <v>450</v>
      </c>
      <c r="E858" t="s">
        <v>276</v>
      </c>
      <c r="F858" t="s">
        <v>1063</v>
      </c>
      <c r="G858" t="s">
        <v>1529</v>
      </c>
      <c r="H858" s="6">
        <v>43831</v>
      </c>
      <c r="I858" s="2">
        <v>45657</v>
      </c>
      <c r="J858">
        <v>286.27</v>
      </c>
      <c r="K858" s="45">
        <f t="shared" si="169"/>
        <v>1022.9430718954249</v>
      </c>
      <c r="L858" s="3">
        <f t="shared" si="170"/>
        <v>366</v>
      </c>
      <c r="M858" s="3">
        <f t="shared" si="171"/>
        <v>1</v>
      </c>
      <c r="N858" s="3">
        <f t="shared" si="172"/>
        <v>0</v>
      </c>
      <c r="O858" s="3">
        <f t="shared" si="178"/>
        <v>365</v>
      </c>
      <c r="P858" s="51">
        <f t="shared" si="173"/>
        <v>104488.54999999999</v>
      </c>
      <c r="Q858" s="51">
        <f t="shared" si="174"/>
        <v>52016.679540201061</v>
      </c>
      <c r="R858" s="51">
        <f t="shared" si="175"/>
        <v>42089.397960525763</v>
      </c>
      <c r="S858" s="51">
        <f t="shared" si="179"/>
        <v>94106.077500726824</v>
      </c>
      <c r="T858" s="13">
        <f t="shared" si="176"/>
        <v>89.754098360655732</v>
      </c>
      <c r="U858" s="58">
        <f t="shared" si="180"/>
        <v>25693.905737704914</v>
      </c>
      <c r="V858" s="58">
        <f t="shared" si="181"/>
        <v>25693.905737704914</v>
      </c>
      <c r="W858" s="13"/>
      <c r="X858" s="13"/>
      <c r="Y858" s="13"/>
      <c r="Z858" s="14">
        <f t="shared" si="177"/>
        <v>39.89071038251366</v>
      </c>
    </row>
    <row r="859" spans="1:26" ht="14.5" x14ac:dyDescent="0.35">
      <c r="A859">
        <v>4126</v>
      </c>
      <c r="B859" t="s">
        <v>1123</v>
      </c>
      <c r="C859" t="s">
        <v>1385</v>
      </c>
      <c r="D859" t="s">
        <v>1075</v>
      </c>
      <c r="E859" t="s">
        <v>276</v>
      </c>
      <c r="F859" t="s">
        <v>1063</v>
      </c>
      <c r="G859" t="s">
        <v>40</v>
      </c>
      <c r="H859" s="6">
        <v>43831</v>
      </c>
      <c r="I859" s="2">
        <v>45657</v>
      </c>
      <c r="J859">
        <v>291.64999999999998</v>
      </c>
      <c r="K859" s="45">
        <f t="shared" si="169"/>
        <v>882.22947712418329</v>
      </c>
      <c r="L859" s="3">
        <f t="shared" si="170"/>
        <v>366</v>
      </c>
      <c r="M859" s="3">
        <f t="shared" si="171"/>
        <v>2</v>
      </c>
      <c r="N859" s="3">
        <f t="shared" si="172"/>
        <v>0</v>
      </c>
      <c r="O859" s="3">
        <f t="shared" si="178"/>
        <v>364</v>
      </c>
      <c r="P859" s="51">
        <f t="shared" si="173"/>
        <v>106160.59999999999</v>
      </c>
      <c r="Q859" s="51">
        <f t="shared" si="174"/>
        <v>51874.16808940599</v>
      </c>
      <c r="R859" s="51">
        <f t="shared" si="175"/>
        <v>42762.922264001092</v>
      </c>
      <c r="S859" s="51">
        <f t="shared" si="179"/>
        <v>94637.090353407082</v>
      </c>
      <c r="T859" s="13">
        <f t="shared" si="176"/>
        <v>89.508196721311478</v>
      </c>
      <c r="U859" s="58">
        <f t="shared" si="180"/>
        <v>26105.065573770491</v>
      </c>
      <c r="V859" s="58">
        <f t="shared" si="181"/>
        <v>26105.065573770491</v>
      </c>
      <c r="W859" s="13"/>
      <c r="X859" s="13"/>
      <c r="Y859" s="13"/>
      <c r="Z859" s="14">
        <f t="shared" si="177"/>
        <v>39.781420765027335</v>
      </c>
    </row>
    <row r="860" spans="1:26" ht="14.5" x14ac:dyDescent="0.35">
      <c r="A860">
        <v>4128</v>
      </c>
      <c r="B860" t="s">
        <v>1124</v>
      </c>
      <c r="C860" t="s">
        <v>1385</v>
      </c>
      <c r="D860" t="s">
        <v>1077</v>
      </c>
      <c r="E860" t="s">
        <v>276</v>
      </c>
      <c r="F860" t="s">
        <v>1063</v>
      </c>
      <c r="G860" t="s">
        <v>40</v>
      </c>
      <c r="H860" s="6">
        <v>43831</v>
      </c>
      <c r="I860" s="2">
        <v>45657</v>
      </c>
      <c r="J860">
        <v>286.27</v>
      </c>
      <c r="K860" s="45">
        <f t="shared" si="169"/>
        <v>757.96509803921583</v>
      </c>
      <c r="L860" s="3">
        <f t="shared" si="170"/>
        <v>366</v>
      </c>
      <c r="M860" s="3">
        <f t="shared" si="171"/>
        <v>6</v>
      </c>
      <c r="N860" s="3">
        <f t="shared" si="172"/>
        <v>0</v>
      </c>
      <c r="O860" s="3">
        <f t="shared" si="178"/>
        <v>360</v>
      </c>
      <c r="P860" s="51">
        <f t="shared" si="173"/>
        <v>103057.2</v>
      </c>
      <c r="Q860" s="51">
        <f t="shared" si="174"/>
        <v>51304.122286225705</v>
      </c>
      <c r="R860" s="51">
        <f t="shared" si="175"/>
        <v>41512.830865176104</v>
      </c>
      <c r="S860" s="51">
        <f t="shared" si="179"/>
        <v>92816.953151401802</v>
      </c>
      <c r="T860" s="13">
        <f t="shared" si="176"/>
        <v>88.52459016393442</v>
      </c>
      <c r="U860" s="58">
        <f t="shared" si="180"/>
        <v>25341.934426229505</v>
      </c>
      <c r="V860" s="58">
        <f t="shared" si="181"/>
        <v>25341.934426229505</v>
      </c>
      <c r="W860" s="13"/>
      <c r="X860" s="13"/>
      <c r="Y860" s="13"/>
      <c r="Z860" s="14">
        <f t="shared" si="177"/>
        <v>39.344262295081975</v>
      </c>
    </row>
    <row r="861" spans="1:26" ht="14.5" x14ac:dyDescent="0.35">
      <c r="A861">
        <v>4129</v>
      </c>
      <c r="B861" t="s">
        <v>1125</v>
      </c>
      <c r="C861" t="s">
        <v>1385</v>
      </c>
      <c r="D861" t="s">
        <v>1075</v>
      </c>
      <c r="E861" t="s">
        <v>276</v>
      </c>
      <c r="F861" t="s">
        <v>1063</v>
      </c>
      <c r="G861" t="s">
        <v>40</v>
      </c>
      <c r="H861" s="6">
        <v>43831</v>
      </c>
      <c r="I861" s="2">
        <v>45657</v>
      </c>
      <c r="J861">
        <v>291.64999999999998</v>
      </c>
      <c r="K861" s="45">
        <f t="shared" si="169"/>
        <v>1088.5020915032678</v>
      </c>
      <c r="L861" s="3">
        <f t="shared" si="170"/>
        <v>366</v>
      </c>
      <c r="M861" s="3">
        <f t="shared" si="171"/>
        <v>2</v>
      </c>
      <c r="N861" s="3">
        <f t="shared" si="172"/>
        <v>0</v>
      </c>
      <c r="O861" s="3">
        <f t="shared" si="178"/>
        <v>364</v>
      </c>
      <c r="P861" s="51">
        <f t="shared" si="173"/>
        <v>106160.59999999999</v>
      </c>
      <c r="Q861" s="51">
        <f t="shared" si="174"/>
        <v>51874.16808940599</v>
      </c>
      <c r="R861" s="51">
        <f t="shared" si="175"/>
        <v>42762.922264001092</v>
      </c>
      <c r="S861" s="51">
        <f t="shared" si="179"/>
        <v>94637.090353407082</v>
      </c>
      <c r="T861" s="13">
        <f t="shared" si="176"/>
        <v>89.508196721311478</v>
      </c>
      <c r="U861" s="58">
        <f t="shared" si="180"/>
        <v>26105.065573770491</v>
      </c>
      <c r="V861" s="58">
        <f t="shared" si="181"/>
        <v>26105.065573770491</v>
      </c>
      <c r="W861" s="13"/>
      <c r="X861" s="13"/>
      <c r="Y861" s="13"/>
      <c r="Z861" s="14">
        <f t="shared" si="177"/>
        <v>39.781420765027335</v>
      </c>
    </row>
    <row r="862" spans="1:26" ht="14.5" x14ac:dyDescent="0.35">
      <c r="A862">
        <v>4130</v>
      </c>
      <c r="B862" t="s">
        <v>1126</v>
      </c>
      <c r="C862" t="s">
        <v>1488</v>
      </c>
      <c r="D862" t="s">
        <v>1077</v>
      </c>
      <c r="E862" t="s">
        <v>276</v>
      </c>
      <c r="F862" t="s">
        <v>1063</v>
      </c>
      <c r="G862" t="s">
        <v>40</v>
      </c>
      <c r="H862" s="6">
        <v>43831</v>
      </c>
      <c r="I862" s="2">
        <v>45657</v>
      </c>
      <c r="J862">
        <v>268.75</v>
      </c>
      <c r="K862" s="45">
        <f t="shared" si="169"/>
        <v>268.75</v>
      </c>
      <c r="L862" s="3">
        <f t="shared" si="170"/>
        <v>366</v>
      </c>
      <c r="M862" s="3">
        <f t="shared" si="171"/>
        <v>10</v>
      </c>
      <c r="N862" s="3">
        <f t="shared" si="172"/>
        <v>0</v>
      </c>
      <c r="O862" s="3">
        <f t="shared" si="178"/>
        <v>356</v>
      </c>
      <c r="P862" s="51">
        <f t="shared" si="173"/>
        <v>95675</v>
      </c>
      <c r="Q862" s="51">
        <f t="shared" si="174"/>
        <v>50734.076483045421</v>
      </c>
      <c r="R862" s="51">
        <f t="shared" si="175"/>
        <v>38539.181086093195</v>
      </c>
      <c r="S862" s="51">
        <f t="shared" si="179"/>
        <v>89273.257569138616</v>
      </c>
      <c r="T862" s="13">
        <f t="shared" si="176"/>
        <v>87.540983606557376</v>
      </c>
      <c r="U862" s="58">
        <f t="shared" si="180"/>
        <v>23526.639344262294</v>
      </c>
      <c r="V862" s="58">
        <f t="shared" si="181"/>
        <v>23526.639344262294</v>
      </c>
      <c r="W862" s="13"/>
      <c r="X862" s="13"/>
      <c r="Y862" s="13"/>
      <c r="Z862" s="14">
        <f t="shared" si="177"/>
        <v>38.907103825136616</v>
      </c>
    </row>
    <row r="863" spans="1:26" ht="14.5" x14ac:dyDescent="0.35">
      <c r="A863">
        <v>4133</v>
      </c>
      <c r="B863" t="s">
        <v>1127</v>
      </c>
      <c r="C863" t="s">
        <v>1385</v>
      </c>
      <c r="D863" t="s">
        <v>1062</v>
      </c>
      <c r="E863" t="s">
        <v>276</v>
      </c>
      <c r="F863" t="s">
        <v>1063</v>
      </c>
      <c r="G863" t="s">
        <v>40</v>
      </c>
      <c r="H863" s="6">
        <v>43831</v>
      </c>
      <c r="I863" s="2">
        <v>45657</v>
      </c>
      <c r="J863">
        <v>301.32</v>
      </c>
      <c r="K863" s="45">
        <f t="shared" si="169"/>
        <v>1008.1305882352942</v>
      </c>
      <c r="L863" s="3">
        <f t="shared" si="170"/>
        <v>366</v>
      </c>
      <c r="M863" s="3">
        <f t="shared" si="171"/>
        <v>0</v>
      </c>
      <c r="N863" s="3">
        <f t="shared" si="172"/>
        <v>0</v>
      </c>
      <c r="O863" s="3">
        <f t="shared" si="178"/>
        <v>366</v>
      </c>
      <c r="P863" s="51">
        <f t="shared" si="173"/>
        <v>110283.12</v>
      </c>
      <c r="Q863" s="51">
        <f t="shared" si="174"/>
        <v>52159.190990996132</v>
      </c>
      <c r="R863" s="51">
        <f t="shared" si="175"/>
        <v>44423.528951338863</v>
      </c>
      <c r="S863" s="51">
        <f t="shared" si="179"/>
        <v>96582.719942334996</v>
      </c>
      <c r="T863" s="13">
        <f t="shared" si="176"/>
        <v>90</v>
      </c>
      <c r="U863" s="58">
        <f t="shared" si="180"/>
        <v>27118.799999999999</v>
      </c>
      <c r="V863" s="58">
        <f t="shared" si="181"/>
        <v>27118.799999999999</v>
      </c>
      <c r="W863" s="13"/>
      <c r="X863" s="13"/>
      <c r="Y863" s="13"/>
      <c r="Z863" s="14">
        <f t="shared" si="177"/>
        <v>40</v>
      </c>
    </row>
    <row r="864" spans="1:26" ht="14.5" x14ac:dyDescent="0.35">
      <c r="A864">
        <v>4134</v>
      </c>
      <c r="B864" t="s">
        <v>1128</v>
      </c>
      <c r="C864" t="s">
        <v>1385</v>
      </c>
      <c r="D864" t="s">
        <v>1062</v>
      </c>
      <c r="E864" t="s">
        <v>276</v>
      </c>
      <c r="F864" t="s">
        <v>1063</v>
      </c>
      <c r="G864" t="s">
        <v>40</v>
      </c>
      <c r="H864" s="6">
        <v>43831</v>
      </c>
      <c r="I864" s="2">
        <v>45657</v>
      </c>
      <c r="J864">
        <v>301.32</v>
      </c>
      <c r="K864" s="45">
        <f t="shared" si="169"/>
        <v>1116.4980392156863</v>
      </c>
      <c r="L864" s="3">
        <f t="shared" si="170"/>
        <v>366</v>
      </c>
      <c r="M864" s="3">
        <f t="shared" si="171"/>
        <v>3</v>
      </c>
      <c r="N864" s="3">
        <f t="shared" si="172"/>
        <v>0</v>
      </c>
      <c r="O864" s="3">
        <f t="shared" si="178"/>
        <v>363</v>
      </c>
      <c r="P864" s="51">
        <f t="shared" si="173"/>
        <v>109379.16</v>
      </c>
      <c r="Q864" s="51">
        <f t="shared" si="174"/>
        <v>51731.656638610919</v>
      </c>
      <c r="R864" s="51">
        <f t="shared" si="175"/>
        <v>44059.401664852485</v>
      </c>
      <c r="S864" s="51">
        <f t="shared" si="179"/>
        <v>95791.058303463404</v>
      </c>
      <c r="T864" s="13">
        <f t="shared" si="176"/>
        <v>89.26229508196721</v>
      </c>
      <c r="U864" s="58">
        <f t="shared" si="180"/>
        <v>26896.51475409836</v>
      </c>
      <c r="V864" s="58">
        <f t="shared" si="181"/>
        <v>26896.51475409836</v>
      </c>
      <c r="W864" s="13"/>
      <c r="X864" s="13"/>
      <c r="Y864" s="13"/>
      <c r="Z864" s="14">
        <f t="shared" si="177"/>
        <v>39.672131147540995</v>
      </c>
    </row>
    <row r="865" spans="1:26" ht="14.5" x14ac:dyDescent="0.35">
      <c r="A865">
        <v>4135</v>
      </c>
      <c r="B865" t="s">
        <v>1129</v>
      </c>
      <c r="C865" t="s">
        <v>1385</v>
      </c>
      <c r="D865" t="s">
        <v>1103</v>
      </c>
      <c r="E865" t="s">
        <v>276</v>
      </c>
      <c r="F865" t="s">
        <v>1519</v>
      </c>
      <c r="G865" t="s">
        <v>1529</v>
      </c>
      <c r="H865" s="6">
        <v>43831</v>
      </c>
      <c r="I865" s="2">
        <v>45657</v>
      </c>
      <c r="J865">
        <v>391.3</v>
      </c>
      <c r="K865" s="45">
        <f t="shared" si="169"/>
        <v>1322.8990196078432</v>
      </c>
      <c r="L865" s="3">
        <f t="shared" si="170"/>
        <v>366</v>
      </c>
      <c r="M865" s="3">
        <f t="shared" si="171"/>
        <v>0</v>
      </c>
      <c r="N865" s="3">
        <f t="shared" si="172"/>
        <v>0</v>
      </c>
      <c r="O865" s="3">
        <f t="shared" si="178"/>
        <v>366</v>
      </c>
      <c r="P865" s="51">
        <f t="shared" si="173"/>
        <v>143215.80000000002</v>
      </c>
      <c r="Q865" s="51">
        <f t="shared" si="174"/>
        <v>52159.190990996132</v>
      </c>
      <c r="R865" s="51">
        <f t="shared" si="175"/>
        <v>57689.256865322248</v>
      </c>
      <c r="S865" s="51">
        <f t="shared" si="179"/>
        <v>109848.44785631838</v>
      </c>
      <c r="T865" s="13">
        <f t="shared" si="176"/>
        <v>90</v>
      </c>
      <c r="U865" s="58">
        <f t="shared" si="180"/>
        <v>35217</v>
      </c>
      <c r="V865" s="58">
        <f t="shared" si="181"/>
        <v>35217</v>
      </c>
      <c r="W865" s="13"/>
      <c r="X865" s="13"/>
      <c r="Y865" s="13"/>
      <c r="Z865" s="14">
        <f t="shared" si="177"/>
        <v>40</v>
      </c>
    </row>
    <row r="866" spans="1:26" ht="14.5" x14ac:dyDescent="0.35">
      <c r="A866">
        <v>4136</v>
      </c>
      <c r="B866" t="s">
        <v>1130</v>
      </c>
      <c r="C866" t="s">
        <v>1385</v>
      </c>
      <c r="D866" t="s">
        <v>1079</v>
      </c>
      <c r="E866" t="s">
        <v>276</v>
      </c>
      <c r="F866" t="s">
        <v>1519</v>
      </c>
      <c r="G866" t="s">
        <v>1529</v>
      </c>
      <c r="H866" s="6">
        <v>44228</v>
      </c>
      <c r="I866" s="2">
        <v>45657</v>
      </c>
      <c r="J866">
        <v>434.3</v>
      </c>
      <c r="K866" s="45">
        <f t="shared" si="169"/>
        <v>1551.1728104575166</v>
      </c>
      <c r="L866" s="3">
        <f t="shared" si="170"/>
        <v>366</v>
      </c>
      <c r="M866" s="3">
        <f t="shared" si="171"/>
        <v>0</v>
      </c>
      <c r="N866" s="3">
        <f t="shared" si="172"/>
        <v>0</v>
      </c>
      <c r="O866" s="3">
        <f t="shared" si="178"/>
        <v>366</v>
      </c>
      <c r="P866" s="51">
        <f t="shared" si="173"/>
        <v>158953.80000000002</v>
      </c>
      <c r="Q866" s="51">
        <f t="shared" si="174"/>
        <v>52159.190990996132</v>
      </c>
      <c r="R866" s="51">
        <f t="shared" si="175"/>
        <v>64028.735641731291</v>
      </c>
      <c r="S866" s="51">
        <f t="shared" si="179"/>
        <v>116187.92663272742</v>
      </c>
      <c r="T866" s="13">
        <f t="shared" si="176"/>
        <v>90</v>
      </c>
      <c r="U866" s="58">
        <f t="shared" si="180"/>
        <v>39087</v>
      </c>
      <c r="V866" s="58">
        <f t="shared" si="181"/>
        <v>39087</v>
      </c>
      <c r="W866" s="13"/>
      <c r="X866" s="13"/>
      <c r="Y866" s="13"/>
      <c r="Z866" s="14">
        <f t="shared" si="177"/>
        <v>40</v>
      </c>
    </row>
    <row r="867" spans="1:26" ht="14.5" x14ac:dyDescent="0.35">
      <c r="A867">
        <v>4137</v>
      </c>
      <c r="B867" t="s">
        <v>1131</v>
      </c>
      <c r="C867" t="s">
        <v>1385</v>
      </c>
      <c r="D867" t="s">
        <v>1062</v>
      </c>
      <c r="E867" t="s">
        <v>276</v>
      </c>
      <c r="F867" t="s">
        <v>1063</v>
      </c>
      <c r="G867" t="s">
        <v>40</v>
      </c>
      <c r="H867" s="6">
        <v>43831</v>
      </c>
      <c r="I867" s="2">
        <v>45657</v>
      </c>
      <c r="J867">
        <v>301.32</v>
      </c>
      <c r="K867" s="45">
        <f t="shared" si="169"/>
        <v>1045.7450980392157</v>
      </c>
      <c r="L867" s="3">
        <f t="shared" si="170"/>
        <v>366</v>
      </c>
      <c r="M867" s="3">
        <f t="shared" si="171"/>
        <v>4</v>
      </c>
      <c r="N867" s="3">
        <f t="shared" si="172"/>
        <v>0</v>
      </c>
      <c r="O867" s="3">
        <f t="shared" si="178"/>
        <v>362</v>
      </c>
      <c r="P867" s="51">
        <f t="shared" si="173"/>
        <v>109077.84</v>
      </c>
      <c r="Q867" s="51">
        <f t="shared" si="174"/>
        <v>51589.145187815848</v>
      </c>
      <c r="R867" s="51">
        <f t="shared" si="175"/>
        <v>43938.025902690351</v>
      </c>
      <c r="S867" s="51">
        <f t="shared" si="179"/>
        <v>95527.171090506192</v>
      </c>
      <c r="T867" s="13">
        <f t="shared" si="176"/>
        <v>89.016393442622956</v>
      </c>
      <c r="U867" s="58">
        <f t="shared" si="180"/>
        <v>26822.419672131149</v>
      </c>
      <c r="V867" s="58">
        <f t="shared" si="181"/>
        <v>26822.419672131149</v>
      </c>
      <c r="W867" s="13"/>
      <c r="X867" s="13"/>
      <c r="Y867" s="13"/>
      <c r="Z867" s="14">
        <f t="shared" si="177"/>
        <v>39.562841530054641</v>
      </c>
    </row>
    <row r="868" spans="1:26" ht="14.5" x14ac:dyDescent="0.35">
      <c r="A868">
        <v>4138</v>
      </c>
      <c r="B868" t="s">
        <v>1132</v>
      </c>
      <c r="C868" t="s">
        <v>1385</v>
      </c>
      <c r="D868" t="s">
        <v>1062</v>
      </c>
      <c r="E868" t="s">
        <v>276</v>
      </c>
      <c r="F868" t="s">
        <v>1063</v>
      </c>
      <c r="G868" t="s">
        <v>40</v>
      </c>
      <c r="H868" s="6">
        <v>43831</v>
      </c>
      <c r="I868" s="2">
        <v>45657</v>
      </c>
      <c r="J868">
        <v>301.32</v>
      </c>
      <c r="K868" s="45">
        <f t="shared" si="169"/>
        <v>1020.5124836601308</v>
      </c>
      <c r="L868" s="3">
        <f t="shared" si="170"/>
        <v>366</v>
      </c>
      <c r="M868" s="3">
        <f t="shared" si="171"/>
        <v>0</v>
      </c>
      <c r="N868" s="3">
        <f t="shared" si="172"/>
        <v>0</v>
      </c>
      <c r="O868" s="3">
        <f t="shared" si="178"/>
        <v>366</v>
      </c>
      <c r="P868" s="51">
        <f t="shared" si="173"/>
        <v>110283.12</v>
      </c>
      <c r="Q868" s="51">
        <f t="shared" si="174"/>
        <v>52159.190990996132</v>
      </c>
      <c r="R868" s="51">
        <f t="shared" si="175"/>
        <v>44423.528951338863</v>
      </c>
      <c r="S868" s="51">
        <f t="shared" si="179"/>
        <v>96582.719942334996</v>
      </c>
      <c r="T868" s="13">
        <f t="shared" si="176"/>
        <v>90</v>
      </c>
      <c r="U868" s="58">
        <f t="shared" si="180"/>
        <v>27118.799999999999</v>
      </c>
      <c r="V868" s="58">
        <f t="shared" si="181"/>
        <v>27118.799999999999</v>
      </c>
      <c r="W868" s="13"/>
      <c r="X868" s="13"/>
      <c r="Y868" s="13"/>
      <c r="Z868" s="14">
        <f t="shared" si="177"/>
        <v>40</v>
      </c>
    </row>
    <row r="869" spans="1:26" ht="14.5" x14ac:dyDescent="0.35">
      <c r="A869">
        <v>4139</v>
      </c>
      <c r="B869" t="s">
        <v>1133</v>
      </c>
      <c r="C869" t="s">
        <v>1385</v>
      </c>
      <c r="D869" t="s">
        <v>1075</v>
      </c>
      <c r="E869" t="s">
        <v>276</v>
      </c>
      <c r="F869" t="s">
        <v>1063</v>
      </c>
      <c r="G869" t="s">
        <v>40</v>
      </c>
      <c r="H869" s="6">
        <v>44229</v>
      </c>
      <c r="I869" s="2">
        <v>45657</v>
      </c>
      <c r="J869">
        <v>291.64999999999998</v>
      </c>
      <c r="K869" s="45">
        <f t="shared" si="169"/>
        <v>817.37052287581696</v>
      </c>
      <c r="L869" s="3">
        <f t="shared" si="170"/>
        <v>366</v>
      </c>
      <c r="M869" s="3">
        <f t="shared" si="171"/>
        <v>4</v>
      </c>
      <c r="N869" s="3">
        <f t="shared" si="172"/>
        <v>0</v>
      </c>
      <c r="O869" s="3">
        <f t="shared" si="178"/>
        <v>362</v>
      </c>
      <c r="P869" s="51">
        <f t="shared" si="173"/>
        <v>105577.29999999999</v>
      </c>
      <c r="Q869" s="51">
        <f t="shared" si="174"/>
        <v>51589.145187815848</v>
      </c>
      <c r="R869" s="51">
        <f t="shared" si="175"/>
        <v>42527.961152660428</v>
      </c>
      <c r="S869" s="51">
        <f t="shared" si="179"/>
        <v>94117.106340476283</v>
      </c>
      <c r="T869" s="13">
        <f t="shared" si="176"/>
        <v>89.016393442622956</v>
      </c>
      <c r="U869" s="58">
        <f t="shared" si="180"/>
        <v>25961.631147540982</v>
      </c>
      <c r="V869" s="58">
        <f t="shared" si="181"/>
        <v>25961.631147540982</v>
      </c>
      <c r="W869" s="13"/>
      <c r="X869" s="13"/>
      <c r="Y869" s="13"/>
      <c r="Z869" s="14">
        <f t="shared" si="177"/>
        <v>39.562841530054641</v>
      </c>
    </row>
    <row r="870" spans="1:26" ht="14.5" x14ac:dyDescent="0.35">
      <c r="A870">
        <v>4141</v>
      </c>
      <c r="B870" t="s">
        <v>1135</v>
      </c>
      <c r="C870" t="s">
        <v>1385</v>
      </c>
      <c r="D870" t="s">
        <v>1075</v>
      </c>
      <c r="E870" t="s">
        <v>276</v>
      </c>
      <c r="F870" t="s">
        <v>1063</v>
      </c>
      <c r="G870" t="s">
        <v>40</v>
      </c>
      <c r="H870" s="6">
        <v>43831</v>
      </c>
      <c r="I870" s="2">
        <v>45657</v>
      </c>
      <c r="J870">
        <v>291.64999999999998</v>
      </c>
      <c r="K870" s="45">
        <f t="shared" si="169"/>
        <v>1043.6871895424838</v>
      </c>
      <c r="L870" s="3">
        <f t="shared" si="170"/>
        <v>366</v>
      </c>
      <c r="M870" s="3">
        <f t="shared" si="171"/>
        <v>0</v>
      </c>
      <c r="N870" s="3">
        <f t="shared" si="172"/>
        <v>0</v>
      </c>
      <c r="O870" s="3">
        <f t="shared" si="178"/>
        <v>366</v>
      </c>
      <c r="P870" s="51">
        <f t="shared" si="173"/>
        <v>106743.9</v>
      </c>
      <c r="Q870" s="51">
        <f t="shared" si="174"/>
        <v>52159.190990996132</v>
      </c>
      <c r="R870" s="51">
        <f t="shared" si="175"/>
        <v>42997.883375341764</v>
      </c>
      <c r="S870" s="51">
        <f t="shared" si="179"/>
        <v>95157.074366337896</v>
      </c>
      <c r="T870" s="13">
        <f t="shared" si="176"/>
        <v>90</v>
      </c>
      <c r="U870" s="58">
        <f t="shared" si="180"/>
        <v>26248.499999999996</v>
      </c>
      <c r="V870" s="58">
        <f t="shared" si="181"/>
        <v>26248.499999999996</v>
      </c>
      <c r="W870" s="13"/>
      <c r="X870" s="13"/>
      <c r="Y870" s="13"/>
      <c r="Z870" s="14">
        <f t="shared" si="177"/>
        <v>40</v>
      </c>
    </row>
    <row r="871" spans="1:26" ht="14.5" x14ac:dyDescent="0.35">
      <c r="A871">
        <v>4144</v>
      </c>
      <c r="B871" t="s">
        <v>1136</v>
      </c>
      <c r="C871" t="s">
        <v>1385</v>
      </c>
      <c r="D871" t="s">
        <v>1075</v>
      </c>
      <c r="E871" t="s">
        <v>276</v>
      </c>
      <c r="F871" t="s">
        <v>1063</v>
      </c>
      <c r="G871" t="s">
        <v>40</v>
      </c>
      <c r="H871" s="6">
        <v>44312</v>
      </c>
      <c r="I871" s="2">
        <v>45657</v>
      </c>
      <c r="J871">
        <v>291.64999999999998</v>
      </c>
      <c r="K871" s="45">
        <f t="shared" si="169"/>
        <v>800.21862745098042</v>
      </c>
      <c r="L871" s="3">
        <f t="shared" si="170"/>
        <v>366</v>
      </c>
      <c r="M871" s="3">
        <f t="shared" si="171"/>
        <v>6</v>
      </c>
      <c r="N871" s="3">
        <f t="shared" si="172"/>
        <v>0</v>
      </c>
      <c r="O871" s="3">
        <f t="shared" si="178"/>
        <v>360</v>
      </c>
      <c r="P871" s="51">
        <f t="shared" si="173"/>
        <v>104993.99999999999</v>
      </c>
      <c r="Q871" s="51">
        <f t="shared" si="174"/>
        <v>51304.122286225705</v>
      </c>
      <c r="R871" s="51">
        <f t="shared" si="175"/>
        <v>42293.000041319763</v>
      </c>
      <c r="S871" s="51">
        <f t="shared" si="179"/>
        <v>93597.122327545469</v>
      </c>
      <c r="T871" s="13">
        <f t="shared" si="176"/>
        <v>88.52459016393442</v>
      </c>
      <c r="U871" s="58">
        <f t="shared" si="180"/>
        <v>25818.196721311473</v>
      </c>
      <c r="V871" s="58">
        <f t="shared" si="181"/>
        <v>25818.196721311473</v>
      </c>
      <c r="W871" s="13"/>
      <c r="X871" s="13"/>
      <c r="Y871" s="13"/>
      <c r="Z871" s="14">
        <f t="shared" si="177"/>
        <v>39.344262295081975</v>
      </c>
    </row>
    <row r="872" spans="1:26" ht="14.5" x14ac:dyDescent="0.35">
      <c r="A872">
        <v>4145</v>
      </c>
      <c r="B872" t="s">
        <v>1139</v>
      </c>
      <c r="C872" t="s">
        <v>1385</v>
      </c>
      <c r="D872" t="s">
        <v>1075</v>
      </c>
      <c r="E872" t="s">
        <v>276</v>
      </c>
      <c r="F872" t="s">
        <v>1063</v>
      </c>
      <c r="G872" t="s">
        <v>40</v>
      </c>
      <c r="H872" s="6">
        <v>44361</v>
      </c>
      <c r="I872" s="2">
        <v>45657</v>
      </c>
      <c r="J872">
        <v>291.64999999999998</v>
      </c>
      <c r="K872" s="45">
        <f t="shared" si="169"/>
        <v>810.89562091503274</v>
      </c>
      <c r="L872" s="3">
        <f t="shared" si="170"/>
        <v>366</v>
      </c>
      <c r="M872" s="3">
        <f t="shared" si="171"/>
        <v>0</v>
      </c>
      <c r="N872" s="3">
        <f t="shared" si="172"/>
        <v>0</v>
      </c>
      <c r="O872" s="3">
        <f t="shared" si="178"/>
        <v>366</v>
      </c>
      <c r="P872" s="51">
        <f t="shared" si="173"/>
        <v>106743.9</v>
      </c>
      <c r="Q872" s="51">
        <f t="shared" si="174"/>
        <v>52159.190990996132</v>
      </c>
      <c r="R872" s="51">
        <f t="shared" si="175"/>
        <v>42997.883375341764</v>
      </c>
      <c r="S872" s="51">
        <f t="shared" si="179"/>
        <v>95157.074366337896</v>
      </c>
      <c r="T872" s="13">
        <f t="shared" si="176"/>
        <v>90</v>
      </c>
      <c r="U872" s="58">
        <f t="shared" si="180"/>
        <v>26248.499999999996</v>
      </c>
      <c r="V872" s="58">
        <f t="shared" si="181"/>
        <v>26248.499999999996</v>
      </c>
      <c r="W872" s="13"/>
      <c r="X872" s="13"/>
      <c r="Y872" s="13"/>
      <c r="Z872" s="14">
        <f t="shared" si="177"/>
        <v>40</v>
      </c>
    </row>
    <row r="873" spans="1:26" ht="14.5" x14ac:dyDescent="0.35">
      <c r="A873">
        <v>4146</v>
      </c>
      <c r="B873" t="s">
        <v>1141</v>
      </c>
      <c r="C873" t="s">
        <v>1385</v>
      </c>
      <c r="D873" t="s">
        <v>1142</v>
      </c>
      <c r="E873" t="s">
        <v>276</v>
      </c>
      <c r="F873" t="s">
        <v>1063</v>
      </c>
      <c r="G873" t="s">
        <v>40</v>
      </c>
      <c r="H873" s="6">
        <v>44571</v>
      </c>
      <c r="I873" s="2">
        <v>45657</v>
      </c>
      <c r="J873">
        <v>286.27</v>
      </c>
      <c r="K873" s="45">
        <f t="shared" si="169"/>
        <v>722.97111111111121</v>
      </c>
      <c r="L873" s="3">
        <f t="shared" si="170"/>
        <v>366</v>
      </c>
      <c r="M873" s="3">
        <f t="shared" si="171"/>
        <v>9</v>
      </c>
      <c r="N873" s="3">
        <f t="shared" si="172"/>
        <v>0</v>
      </c>
      <c r="O873" s="3">
        <f t="shared" si="178"/>
        <v>357</v>
      </c>
      <c r="P873" s="51">
        <f t="shared" si="173"/>
        <v>102198.39</v>
      </c>
      <c r="Q873" s="51">
        <f t="shared" si="174"/>
        <v>50876.587933840492</v>
      </c>
      <c r="R873" s="51">
        <f t="shared" si="175"/>
        <v>41166.890607966299</v>
      </c>
      <c r="S873" s="51">
        <f t="shared" si="179"/>
        <v>92043.478541806791</v>
      </c>
      <c r="T873" s="13">
        <f t="shared" si="176"/>
        <v>87.786885245901644</v>
      </c>
      <c r="U873" s="58">
        <f t="shared" si="180"/>
        <v>25130.75163934426</v>
      </c>
      <c r="V873" s="58">
        <f t="shared" si="181"/>
        <v>25130.75163934426</v>
      </c>
      <c r="W873" s="13"/>
      <c r="X873" s="13"/>
      <c r="Y873" s="13"/>
      <c r="Z873" s="14">
        <f t="shared" si="177"/>
        <v>39.016393442622942</v>
      </c>
    </row>
    <row r="874" spans="1:26" ht="14.5" x14ac:dyDescent="0.35">
      <c r="A874">
        <v>4201</v>
      </c>
      <c r="B874" t="s">
        <v>1143</v>
      </c>
      <c r="C874" t="s">
        <v>1385</v>
      </c>
      <c r="D874" t="s">
        <v>1075</v>
      </c>
      <c r="E874" t="s">
        <v>276</v>
      </c>
      <c r="F874" t="s">
        <v>1063</v>
      </c>
      <c r="G874" t="s">
        <v>40</v>
      </c>
      <c r="H874" s="6">
        <v>43831</v>
      </c>
      <c r="I874" s="2">
        <v>45657</v>
      </c>
      <c r="J874">
        <v>291.64999999999998</v>
      </c>
      <c r="K874" s="45">
        <f t="shared" si="169"/>
        <v>869.80215686274516</v>
      </c>
      <c r="L874" s="3">
        <f t="shared" si="170"/>
        <v>366</v>
      </c>
      <c r="M874" s="3">
        <f t="shared" si="171"/>
        <v>5</v>
      </c>
      <c r="N874" s="3">
        <f t="shared" si="172"/>
        <v>24</v>
      </c>
      <c r="O874" s="3">
        <f t="shared" si="178"/>
        <v>337</v>
      </c>
      <c r="P874" s="51">
        <f t="shared" si="173"/>
        <v>98286.049999999988</v>
      </c>
      <c r="Q874" s="51">
        <f t="shared" si="174"/>
        <v>48026.358917939062</v>
      </c>
      <c r="R874" s="51">
        <f t="shared" si="175"/>
        <v>39590.94726090211</v>
      </c>
      <c r="S874" s="51">
        <f t="shared" si="179"/>
        <v>87617.306178841172</v>
      </c>
      <c r="T874" s="13">
        <f t="shared" si="176"/>
        <v>82.868852459016395</v>
      </c>
      <c r="U874" s="58">
        <f t="shared" si="180"/>
        <v>24168.700819672129</v>
      </c>
      <c r="V874" s="58">
        <f t="shared" si="181"/>
        <v>24168.700819672129</v>
      </c>
      <c r="W874" s="13"/>
      <c r="X874" s="13"/>
      <c r="Y874" s="13"/>
      <c r="Z874" s="14">
        <f t="shared" si="177"/>
        <v>36.830601092896174</v>
      </c>
    </row>
    <row r="875" spans="1:26" ht="14.5" x14ac:dyDescent="0.35">
      <c r="A875">
        <v>4202</v>
      </c>
      <c r="B875" t="s">
        <v>1144</v>
      </c>
      <c r="C875" t="s">
        <v>1385</v>
      </c>
      <c r="D875" t="s">
        <v>1075</v>
      </c>
      <c r="E875" t="s">
        <v>276</v>
      </c>
      <c r="F875" t="s">
        <v>1063</v>
      </c>
      <c r="G875" t="s">
        <v>40</v>
      </c>
      <c r="H875" s="6">
        <v>43831</v>
      </c>
      <c r="I875" s="2">
        <v>45657</v>
      </c>
      <c r="J875">
        <v>291.64999999999998</v>
      </c>
      <c r="K875" s="45">
        <f t="shared" si="169"/>
        <v>960.171503267974</v>
      </c>
      <c r="L875" s="3">
        <f t="shared" si="170"/>
        <v>366</v>
      </c>
      <c r="M875" s="3">
        <f t="shared" si="171"/>
        <v>2</v>
      </c>
      <c r="N875" s="3">
        <f t="shared" si="172"/>
        <v>0</v>
      </c>
      <c r="O875" s="3">
        <f t="shared" si="178"/>
        <v>364</v>
      </c>
      <c r="P875" s="51">
        <f t="shared" si="173"/>
        <v>106160.59999999999</v>
      </c>
      <c r="Q875" s="51">
        <f t="shared" si="174"/>
        <v>51874.16808940599</v>
      </c>
      <c r="R875" s="51">
        <f t="shared" si="175"/>
        <v>42762.922264001092</v>
      </c>
      <c r="S875" s="51">
        <f t="shared" si="179"/>
        <v>94637.090353407082</v>
      </c>
      <c r="T875" s="13">
        <f t="shared" si="176"/>
        <v>89.508196721311478</v>
      </c>
      <c r="U875" s="58">
        <f t="shared" si="180"/>
        <v>26105.065573770491</v>
      </c>
      <c r="V875" s="58">
        <f t="shared" si="181"/>
        <v>26105.065573770491</v>
      </c>
      <c r="W875" s="13"/>
      <c r="X875" s="13"/>
      <c r="Y875" s="13"/>
      <c r="Z875" s="14">
        <f t="shared" si="177"/>
        <v>39.781420765027335</v>
      </c>
    </row>
    <row r="876" spans="1:26" ht="14.5" x14ac:dyDescent="0.35">
      <c r="A876">
        <v>4204</v>
      </c>
      <c r="B876" t="s">
        <v>1145</v>
      </c>
      <c r="C876" t="s">
        <v>1385</v>
      </c>
      <c r="D876" t="s">
        <v>1062</v>
      </c>
      <c r="E876" t="s">
        <v>276</v>
      </c>
      <c r="F876" t="s">
        <v>1063</v>
      </c>
      <c r="G876" t="s">
        <v>40</v>
      </c>
      <c r="H876" s="6">
        <v>43831</v>
      </c>
      <c r="I876" s="2">
        <v>45657</v>
      </c>
      <c r="J876">
        <v>283.8</v>
      </c>
      <c r="K876" s="45">
        <f t="shared" si="169"/>
        <v>880.74</v>
      </c>
      <c r="L876" s="3">
        <f t="shared" si="170"/>
        <v>366</v>
      </c>
      <c r="M876" s="3">
        <f t="shared" si="171"/>
        <v>2</v>
      </c>
      <c r="N876" s="3">
        <f t="shared" si="172"/>
        <v>0</v>
      </c>
      <c r="O876" s="3">
        <f t="shared" si="178"/>
        <v>364</v>
      </c>
      <c r="P876" s="51">
        <f t="shared" si="173"/>
        <v>103303.2</v>
      </c>
      <c r="Q876" s="51">
        <f t="shared" si="174"/>
        <v>51874.16808940599</v>
      </c>
      <c r="R876" s="51">
        <f t="shared" si="175"/>
        <v>41611.922984822602</v>
      </c>
      <c r="S876" s="51">
        <f t="shared" si="179"/>
        <v>93486.091074228592</v>
      </c>
      <c r="T876" s="13">
        <f t="shared" si="176"/>
        <v>89.508196721311478</v>
      </c>
      <c r="U876" s="58">
        <f t="shared" si="180"/>
        <v>25402.426229508197</v>
      </c>
      <c r="V876" s="58">
        <f t="shared" si="181"/>
        <v>25402.426229508197</v>
      </c>
      <c r="W876" s="13"/>
      <c r="X876" s="13"/>
      <c r="Y876" s="13"/>
      <c r="Z876" s="14">
        <f t="shared" si="177"/>
        <v>39.781420765027335</v>
      </c>
    </row>
    <row r="877" spans="1:26" s="4" customFormat="1" ht="14.5" x14ac:dyDescent="0.35">
      <c r="A877">
        <v>4205</v>
      </c>
      <c r="B877" t="s">
        <v>1146</v>
      </c>
      <c r="C877" t="s">
        <v>1488</v>
      </c>
      <c r="D877" t="s">
        <v>1103</v>
      </c>
      <c r="E877" t="s">
        <v>276</v>
      </c>
      <c r="F877" t="s">
        <v>1063</v>
      </c>
      <c r="G877" t="s">
        <v>1529</v>
      </c>
      <c r="H877" s="6">
        <v>43831</v>
      </c>
      <c r="I877" s="2">
        <v>45657</v>
      </c>
      <c r="J877">
        <v>364</v>
      </c>
      <c r="K877" s="45">
        <f t="shared" si="169"/>
        <v>364</v>
      </c>
      <c r="L877" s="3">
        <f t="shared" si="170"/>
        <v>366</v>
      </c>
      <c r="M877" s="3">
        <f t="shared" si="171"/>
        <v>0</v>
      </c>
      <c r="N877" s="3">
        <f t="shared" si="172"/>
        <v>0</v>
      </c>
      <c r="O877" s="3">
        <f t="shared" si="178"/>
        <v>366</v>
      </c>
      <c r="P877" s="51">
        <f t="shared" si="173"/>
        <v>133224</v>
      </c>
      <c r="Q877" s="51">
        <f t="shared" si="174"/>
        <v>52159.190990996132</v>
      </c>
      <c r="R877" s="51">
        <f t="shared" si="175"/>
        <v>53664.424990997439</v>
      </c>
      <c r="S877" s="51">
        <f t="shared" si="179"/>
        <v>105823.61598199357</v>
      </c>
      <c r="T877" s="13">
        <f t="shared" si="176"/>
        <v>90</v>
      </c>
      <c r="U877" s="58">
        <f t="shared" si="180"/>
        <v>32760</v>
      </c>
      <c r="V877" s="58">
        <f t="shared" si="181"/>
        <v>32760</v>
      </c>
      <c r="W877" s="13"/>
      <c r="X877" s="13"/>
      <c r="Y877" s="13"/>
      <c r="Z877" s="14">
        <f t="shared" si="177"/>
        <v>40</v>
      </c>
    </row>
    <row r="878" spans="1:26" ht="14.5" x14ac:dyDescent="0.35">
      <c r="A878">
        <v>4206</v>
      </c>
      <c r="B878" t="s">
        <v>1147</v>
      </c>
      <c r="C878" t="s">
        <v>1385</v>
      </c>
      <c r="D878" t="s">
        <v>1103</v>
      </c>
      <c r="E878" t="s">
        <v>276</v>
      </c>
      <c r="F878" t="s">
        <v>1519</v>
      </c>
      <c r="G878" t="s">
        <v>1529</v>
      </c>
      <c r="H878" s="6">
        <v>43831</v>
      </c>
      <c r="I878" s="2">
        <v>45657</v>
      </c>
      <c r="J878">
        <v>391.3</v>
      </c>
      <c r="K878" s="45">
        <f t="shared" si="169"/>
        <v>1159.7112418300653</v>
      </c>
      <c r="L878" s="3">
        <f t="shared" si="170"/>
        <v>366</v>
      </c>
      <c r="M878" s="3">
        <f t="shared" si="171"/>
        <v>0</v>
      </c>
      <c r="N878" s="3">
        <f t="shared" si="172"/>
        <v>0</v>
      </c>
      <c r="O878" s="3">
        <f t="shared" si="178"/>
        <v>366</v>
      </c>
      <c r="P878" s="51">
        <f t="shared" si="173"/>
        <v>143215.80000000002</v>
      </c>
      <c r="Q878" s="51">
        <f t="shared" si="174"/>
        <v>52159.190990996132</v>
      </c>
      <c r="R878" s="51">
        <f t="shared" si="175"/>
        <v>57689.256865322248</v>
      </c>
      <c r="S878" s="51">
        <f t="shared" si="179"/>
        <v>109848.44785631838</v>
      </c>
      <c r="T878" s="13">
        <f t="shared" si="176"/>
        <v>90</v>
      </c>
      <c r="U878" s="58">
        <f t="shared" si="180"/>
        <v>35217</v>
      </c>
      <c r="V878" s="58">
        <f t="shared" si="181"/>
        <v>35217</v>
      </c>
      <c r="W878" s="13"/>
      <c r="X878" s="13"/>
      <c r="Y878" s="13"/>
      <c r="Z878" s="14">
        <f t="shared" si="177"/>
        <v>40</v>
      </c>
    </row>
    <row r="879" spans="1:26" ht="14.5" x14ac:dyDescent="0.35">
      <c r="A879">
        <v>4207</v>
      </c>
      <c r="B879" t="s">
        <v>1148</v>
      </c>
      <c r="C879" t="s">
        <v>1385</v>
      </c>
      <c r="D879" t="s">
        <v>1079</v>
      </c>
      <c r="E879" t="s">
        <v>276</v>
      </c>
      <c r="F879" t="s">
        <v>1519</v>
      </c>
      <c r="G879" t="s">
        <v>1529</v>
      </c>
      <c r="H879" s="6">
        <v>44256</v>
      </c>
      <c r="I879" s="2">
        <v>45657</v>
      </c>
      <c r="J879">
        <v>434.3</v>
      </c>
      <c r="K879" s="45">
        <f t="shared" si="169"/>
        <v>1539.2508496732025</v>
      </c>
      <c r="L879" s="3">
        <f t="shared" si="170"/>
        <v>366</v>
      </c>
      <c r="M879" s="3">
        <f t="shared" si="171"/>
        <v>0</v>
      </c>
      <c r="N879" s="3">
        <f t="shared" si="172"/>
        <v>5</v>
      </c>
      <c r="O879" s="3">
        <f t="shared" si="178"/>
        <v>361</v>
      </c>
      <c r="P879" s="51">
        <f t="shared" si="173"/>
        <v>156782.30000000002</v>
      </c>
      <c r="Q879" s="51">
        <f t="shared" si="174"/>
        <v>51446.633737020777</v>
      </c>
      <c r="R879" s="51">
        <f t="shared" si="175"/>
        <v>63154.026138428948</v>
      </c>
      <c r="S879" s="51">
        <f t="shared" si="179"/>
        <v>114600.65987544972</v>
      </c>
      <c r="T879" s="13">
        <f t="shared" si="176"/>
        <v>88.770491803278688</v>
      </c>
      <c r="U879" s="58">
        <f t="shared" si="180"/>
        <v>38553.024590163935</v>
      </c>
      <c r="V879" s="58">
        <f t="shared" si="181"/>
        <v>38553.024590163935</v>
      </c>
      <c r="W879" s="13"/>
      <c r="X879" s="13"/>
      <c r="Y879" s="13"/>
      <c r="Z879" s="14">
        <f t="shared" si="177"/>
        <v>39.453551912568301</v>
      </c>
    </row>
    <row r="880" spans="1:26" ht="14.5" x14ac:dyDescent="0.35">
      <c r="A880">
        <v>4208</v>
      </c>
      <c r="B880" t="s">
        <v>1149</v>
      </c>
      <c r="C880" t="s">
        <v>1385</v>
      </c>
      <c r="D880" t="s">
        <v>1062</v>
      </c>
      <c r="E880" t="s">
        <v>276</v>
      </c>
      <c r="F880" t="s">
        <v>1063</v>
      </c>
      <c r="G880" t="s">
        <v>40</v>
      </c>
      <c r="H880" s="6">
        <v>43831</v>
      </c>
      <c r="I880" s="2">
        <v>45657</v>
      </c>
      <c r="J880">
        <v>301.32</v>
      </c>
      <c r="K880" s="45">
        <f t="shared" si="169"/>
        <v>985.22339869281063</v>
      </c>
      <c r="L880" s="3">
        <f t="shared" si="170"/>
        <v>366</v>
      </c>
      <c r="M880" s="3">
        <f t="shared" si="171"/>
        <v>9</v>
      </c>
      <c r="N880" s="3">
        <f t="shared" si="172"/>
        <v>0</v>
      </c>
      <c r="O880" s="3">
        <f t="shared" si="178"/>
        <v>357</v>
      </c>
      <c r="P880" s="51">
        <f t="shared" si="173"/>
        <v>107571.23999999999</v>
      </c>
      <c r="Q880" s="51">
        <f t="shared" si="174"/>
        <v>50876.587933840492</v>
      </c>
      <c r="R880" s="51">
        <f t="shared" si="175"/>
        <v>43331.147091879713</v>
      </c>
      <c r="S880" s="51">
        <f t="shared" si="179"/>
        <v>94207.735025720205</v>
      </c>
      <c r="T880" s="13">
        <f t="shared" si="176"/>
        <v>87.786885245901644</v>
      </c>
      <c r="U880" s="58">
        <f t="shared" si="180"/>
        <v>26451.944262295081</v>
      </c>
      <c r="V880" s="58">
        <f t="shared" si="181"/>
        <v>26451.944262295081</v>
      </c>
      <c r="W880" s="13"/>
      <c r="X880" s="13"/>
      <c r="Y880" s="13"/>
      <c r="Z880" s="14">
        <f t="shared" si="177"/>
        <v>39.016393442622942</v>
      </c>
    </row>
    <row r="881" spans="1:26" ht="14.5" x14ac:dyDescent="0.35">
      <c r="A881">
        <v>4209</v>
      </c>
      <c r="B881" t="s">
        <v>1150</v>
      </c>
      <c r="C881" t="s">
        <v>1385</v>
      </c>
      <c r="D881" t="s">
        <v>1075</v>
      </c>
      <c r="E881" t="s">
        <v>276</v>
      </c>
      <c r="F881" t="s">
        <v>1063</v>
      </c>
      <c r="G881" t="s">
        <v>40</v>
      </c>
      <c r="H881" s="6">
        <v>43831</v>
      </c>
      <c r="I881" s="2">
        <v>45657</v>
      </c>
      <c r="J881">
        <v>291.64999999999998</v>
      </c>
      <c r="K881" s="45">
        <f t="shared" si="169"/>
        <v>1275.0406535947714</v>
      </c>
      <c r="L881" s="3">
        <f t="shared" si="170"/>
        <v>366</v>
      </c>
      <c r="M881" s="3">
        <f t="shared" si="171"/>
        <v>2</v>
      </c>
      <c r="N881" s="3">
        <f t="shared" si="172"/>
        <v>0</v>
      </c>
      <c r="O881" s="3">
        <f t="shared" si="178"/>
        <v>364</v>
      </c>
      <c r="P881" s="51">
        <f t="shared" si="173"/>
        <v>106160.59999999999</v>
      </c>
      <c r="Q881" s="51">
        <f t="shared" si="174"/>
        <v>51874.16808940599</v>
      </c>
      <c r="R881" s="51">
        <f t="shared" si="175"/>
        <v>42762.922264001092</v>
      </c>
      <c r="S881" s="51">
        <f t="shared" si="179"/>
        <v>94637.090353407082</v>
      </c>
      <c r="T881" s="13">
        <f t="shared" si="176"/>
        <v>89.508196721311478</v>
      </c>
      <c r="U881" s="58">
        <f t="shared" si="180"/>
        <v>26105.065573770491</v>
      </c>
      <c r="V881" s="58">
        <f t="shared" si="181"/>
        <v>26105.065573770491</v>
      </c>
      <c r="W881" s="13"/>
      <c r="X881" s="13"/>
      <c r="Y881" s="13"/>
      <c r="Z881" s="14">
        <f t="shared" si="177"/>
        <v>39.781420765027335</v>
      </c>
    </row>
    <row r="882" spans="1:26" ht="14.5" x14ac:dyDescent="0.35">
      <c r="A882">
        <v>4211</v>
      </c>
      <c r="B882" t="s">
        <v>1151</v>
      </c>
      <c r="C882" t="s">
        <v>1385</v>
      </c>
      <c r="D882" t="s">
        <v>1077</v>
      </c>
      <c r="E882" t="s">
        <v>276</v>
      </c>
      <c r="F882" t="s">
        <v>1063</v>
      </c>
      <c r="G882" t="s">
        <v>40</v>
      </c>
      <c r="H882" s="6">
        <v>43831</v>
      </c>
      <c r="I882" s="2">
        <v>45657</v>
      </c>
      <c r="J882">
        <v>286.27</v>
      </c>
      <c r="K882" s="45">
        <f t="shared" si="169"/>
        <v>759.38392156862756</v>
      </c>
      <c r="L882" s="3">
        <f t="shared" si="170"/>
        <v>366</v>
      </c>
      <c r="M882" s="3">
        <f t="shared" si="171"/>
        <v>0</v>
      </c>
      <c r="N882" s="3">
        <f t="shared" si="172"/>
        <v>0</v>
      </c>
      <c r="O882" s="3">
        <f t="shared" si="178"/>
        <v>366</v>
      </c>
      <c r="P882" s="51">
        <f t="shared" si="173"/>
        <v>104774.81999999999</v>
      </c>
      <c r="Q882" s="51">
        <f t="shared" si="174"/>
        <v>52159.190990996132</v>
      </c>
      <c r="R882" s="51">
        <f t="shared" si="175"/>
        <v>42204.711379595698</v>
      </c>
      <c r="S882" s="51">
        <f t="shared" si="179"/>
        <v>94363.902370591823</v>
      </c>
      <c r="T882" s="13">
        <f t="shared" si="176"/>
        <v>90</v>
      </c>
      <c r="U882" s="58">
        <f t="shared" si="180"/>
        <v>25764.3</v>
      </c>
      <c r="V882" s="58">
        <f t="shared" si="181"/>
        <v>25764.3</v>
      </c>
      <c r="W882" s="13"/>
      <c r="X882" s="13"/>
      <c r="Y882" s="13"/>
      <c r="Z882" s="14">
        <f t="shared" si="177"/>
        <v>40</v>
      </c>
    </row>
    <row r="883" spans="1:26" ht="14.5" x14ac:dyDescent="0.35">
      <c r="A883">
        <v>4212</v>
      </c>
      <c r="B883" t="s">
        <v>1152</v>
      </c>
      <c r="C883" t="s">
        <v>1385</v>
      </c>
      <c r="D883" t="s">
        <v>1075</v>
      </c>
      <c r="E883" t="s">
        <v>276</v>
      </c>
      <c r="F883" t="s">
        <v>1063</v>
      </c>
      <c r="G883" t="s">
        <v>40</v>
      </c>
      <c r="H883" s="6">
        <v>43831</v>
      </c>
      <c r="I883" s="2">
        <v>45657</v>
      </c>
      <c r="J883">
        <v>291.64999999999998</v>
      </c>
      <c r="K883" s="45">
        <f t="shared" si="169"/>
        <v>1011.5375163398692</v>
      </c>
      <c r="L883" s="3">
        <f t="shared" si="170"/>
        <v>366</v>
      </c>
      <c r="M883" s="3">
        <f t="shared" si="171"/>
        <v>10</v>
      </c>
      <c r="N883" s="3">
        <f t="shared" si="172"/>
        <v>1</v>
      </c>
      <c r="O883" s="3">
        <f t="shared" si="178"/>
        <v>355</v>
      </c>
      <c r="P883" s="51">
        <f t="shared" si="173"/>
        <v>103535.74999999999</v>
      </c>
      <c r="Q883" s="51">
        <f t="shared" si="174"/>
        <v>50591.565032250342</v>
      </c>
      <c r="R883" s="51">
        <f t="shared" si="175"/>
        <v>41705.597262968098</v>
      </c>
      <c r="S883" s="51">
        <f t="shared" si="179"/>
        <v>92297.162295218441</v>
      </c>
      <c r="T883" s="13">
        <f t="shared" si="176"/>
        <v>87.295081967213108</v>
      </c>
      <c r="U883" s="58">
        <f t="shared" si="180"/>
        <v>25459.610655737702</v>
      </c>
      <c r="V883" s="58">
        <f t="shared" si="181"/>
        <v>25459.610655737702</v>
      </c>
      <c r="W883" s="13"/>
      <c r="X883" s="13"/>
      <c r="Y883" s="13"/>
      <c r="Z883" s="14">
        <f t="shared" si="177"/>
        <v>38.797814207650276</v>
      </c>
    </row>
    <row r="884" spans="1:26" ht="14.5" x14ac:dyDescent="0.35">
      <c r="A884">
        <v>4213</v>
      </c>
      <c r="B884" t="s">
        <v>1153</v>
      </c>
      <c r="C884" t="s">
        <v>1385</v>
      </c>
      <c r="D884" t="s">
        <v>1075</v>
      </c>
      <c r="E884" t="s">
        <v>276</v>
      </c>
      <c r="F884" t="s">
        <v>1063</v>
      </c>
      <c r="G884" t="s">
        <v>40</v>
      </c>
      <c r="H884" s="6">
        <v>43831</v>
      </c>
      <c r="I884" s="2">
        <v>45657</v>
      </c>
      <c r="J884">
        <v>291.64999999999998</v>
      </c>
      <c r="K884" s="45">
        <f t="shared" si="169"/>
        <v>1088.9407843137253</v>
      </c>
      <c r="L884" s="3">
        <f t="shared" si="170"/>
        <v>366</v>
      </c>
      <c r="M884" s="3">
        <f t="shared" si="171"/>
        <v>0</v>
      </c>
      <c r="N884" s="3">
        <f t="shared" si="172"/>
        <v>0</v>
      </c>
      <c r="O884" s="3">
        <f t="shared" si="178"/>
        <v>366</v>
      </c>
      <c r="P884" s="51">
        <f t="shared" si="173"/>
        <v>106743.9</v>
      </c>
      <c r="Q884" s="51">
        <f t="shared" si="174"/>
        <v>52159.190990996132</v>
      </c>
      <c r="R884" s="51">
        <f t="shared" si="175"/>
        <v>42997.883375341764</v>
      </c>
      <c r="S884" s="51">
        <f t="shared" si="179"/>
        <v>95157.074366337896</v>
      </c>
      <c r="T884" s="13">
        <f t="shared" si="176"/>
        <v>90</v>
      </c>
      <c r="U884" s="58">
        <f t="shared" si="180"/>
        <v>26248.499999999996</v>
      </c>
      <c r="V884" s="58">
        <f t="shared" si="181"/>
        <v>26248.499999999996</v>
      </c>
      <c r="W884" s="13"/>
      <c r="X884" s="13"/>
      <c r="Y884" s="13"/>
      <c r="Z884" s="14">
        <f t="shared" si="177"/>
        <v>40</v>
      </c>
    </row>
    <row r="885" spans="1:26" ht="14.5" x14ac:dyDescent="0.35">
      <c r="A885">
        <v>4214</v>
      </c>
      <c r="B885" t="s">
        <v>1154</v>
      </c>
      <c r="C885" t="s">
        <v>1385</v>
      </c>
      <c r="D885" t="s">
        <v>1062</v>
      </c>
      <c r="E885" t="s">
        <v>276</v>
      </c>
      <c r="F885" t="s">
        <v>1063</v>
      </c>
      <c r="G885" t="s">
        <v>40</v>
      </c>
      <c r="H885" s="6">
        <v>43831</v>
      </c>
      <c r="I885" s="2">
        <v>45657</v>
      </c>
      <c r="J885">
        <v>301.32</v>
      </c>
      <c r="K885" s="45">
        <f t="shared" si="169"/>
        <v>841.74</v>
      </c>
      <c r="L885" s="3">
        <f t="shared" si="170"/>
        <v>366</v>
      </c>
      <c r="M885" s="3">
        <f t="shared" si="171"/>
        <v>6</v>
      </c>
      <c r="N885" s="3">
        <f t="shared" si="172"/>
        <v>0</v>
      </c>
      <c r="O885" s="3">
        <f t="shared" si="178"/>
        <v>360</v>
      </c>
      <c r="P885" s="51">
        <f t="shared" si="173"/>
        <v>108475.2</v>
      </c>
      <c r="Q885" s="51">
        <f t="shared" si="174"/>
        <v>51304.122286225705</v>
      </c>
      <c r="R885" s="51">
        <f t="shared" si="175"/>
        <v>43695.274378366099</v>
      </c>
      <c r="S885" s="51">
        <f t="shared" si="179"/>
        <v>94999.396664591797</v>
      </c>
      <c r="T885" s="13">
        <f t="shared" si="176"/>
        <v>88.52459016393442</v>
      </c>
      <c r="U885" s="58">
        <f t="shared" si="180"/>
        <v>26674.22950819672</v>
      </c>
      <c r="V885" s="58">
        <f t="shared" si="181"/>
        <v>26674.22950819672</v>
      </c>
      <c r="W885" s="13"/>
      <c r="X885" s="13"/>
      <c r="Y885" s="13"/>
      <c r="Z885" s="14">
        <f t="shared" si="177"/>
        <v>39.344262295081975</v>
      </c>
    </row>
    <row r="886" spans="1:26" ht="14.5" x14ac:dyDescent="0.35">
      <c r="A886">
        <v>4215</v>
      </c>
      <c r="B886" t="s">
        <v>1155</v>
      </c>
      <c r="C886" t="s">
        <v>1385</v>
      </c>
      <c r="D886" t="s">
        <v>1075</v>
      </c>
      <c r="E886" t="s">
        <v>276</v>
      </c>
      <c r="F886" t="s">
        <v>1063</v>
      </c>
      <c r="G886" t="s">
        <v>40</v>
      </c>
      <c r="H886" s="6">
        <v>43831</v>
      </c>
      <c r="I886" s="2">
        <v>45657</v>
      </c>
      <c r="J886">
        <v>291.64999999999998</v>
      </c>
      <c r="K886" s="45">
        <f t="shared" si="169"/>
        <v>1105.0400653594772</v>
      </c>
      <c r="L886" s="3">
        <f t="shared" si="170"/>
        <v>366</v>
      </c>
      <c r="M886" s="3">
        <f t="shared" si="171"/>
        <v>0</v>
      </c>
      <c r="N886" s="3">
        <f t="shared" si="172"/>
        <v>0</v>
      </c>
      <c r="O886" s="3">
        <f t="shared" si="178"/>
        <v>366</v>
      </c>
      <c r="P886" s="51">
        <f t="shared" si="173"/>
        <v>106743.9</v>
      </c>
      <c r="Q886" s="51">
        <f t="shared" si="174"/>
        <v>52159.190990996132</v>
      </c>
      <c r="R886" s="51">
        <f t="shared" si="175"/>
        <v>42997.883375341764</v>
      </c>
      <c r="S886" s="51">
        <f t="shared" si="179"/>
        <v>95157.074366337896</v>
      </c>
      <c r="T886" s="13">
        <f t="shared" si="176"/>
        <v>90</v>
      </c>
      <c r="U886" s="58">
        <f t="shared" si="180"/>
        <v>26248.499999999996</v>
      </c>
      <c r="V886" s="58">
        <f t="shared" si="181"/>
        <v>26248.499999999996</v>
      </c>
      <c r="W886" s="13"/>
      <c r="X886" s="13"/>
      <c r="Y886" s="13"/>
      <c r="Z886" s="14">
        <f t="shared" si="177"/>
        <v>40</v>
      </c>
    </row>
    <row r="887" spans="1:26" ht="14.5" x14ac:dyDescent="0.35">
      <c r="A887">
        <v>4216</v>
      </c>
      <c r="B887" t="s">
        <v>1156</v>
      </c>
      <c r="C887" t="s">
        <v>1385</v>
      </c>
      <c r="D887" t="s">
        <v>1103</v>
      </c>
      <c r="E887" t="s">
        <v>276</v>
      </c>
      <c r="F887" t="s">
        <v>1063</v>
      </c>
      <c r="G887" t="s">
        <v>1529</v>
      </c>
      <c r="H887" s="6">
        <v>43831</v>
      </c>
      <c r="I887" s="2">
        <v>45657</v>
      </c>
      <c r="J887">
        <v>391.3</v>
      </c>
      <c r="K887" s="45">
        <f t="shared" si="169"/>
        <v>1304.2557516339868</v>
      </c>
      <c r="L887" s="3">
        <f t="shared" si="170"/>
        <v>366</v>
      </c>
      <c r="M887" s="3">
        <f t="shared" si="171"/>
        <v>0</v>
      </c>
      <c r="N887" s="3">
        <f t="shared" si="172"/>
        <v>0</v>
      </c>
      <c r="O887" s="3">
        <f t="shared" si="178"/>
        <v>366</v>
      </c>
      <c r="P887" s="51">
        <f t="shared" si="173"/>
        <v>143215.80000000002</v>
      </c>
      <c r="Q887" s="51">
        <f t="shared" si="174"/>
        <v>52159.190990996132</v>
      </c>
      <c r="R887" s="51">
        <f t="shared" si="175"/>
        <v>57689.256865322248</v>
      </c>
      <c r="S887" s="51">
        <f t="shared" si="179"/>
        <v>109848.44785631838</v>
      </c>
      <c r="T887" s="13">
        <f t="shared" si="176"/>
        <v>90</v>
      </c>
      <c r="U887" s="58">
        <f t="shared" si="180"/>
        <v>35217</v>
      </c>
      <c r="V887" s="58">
        <f t="shared" si="181"/>
        <v>35217</v>
      </c>
      <c r="W887" s="13"/>
      <c r="X887" s="13"/>
      <c r="Y887" s="13"/>
      <c r="Z887" s="14">
        <f t="shared" si="177"/>
        <v>40</v>
      </c>
    </row>
    <row r="888" spans="1:26" ht="14.5" x14ac:dyDescent="0.35">
      <c r="A888">
        <v>4217</v>
      </c>
      <c r="B888" t="s">
        <v>1157</v>
      </c>
      <c r="C888" t="s">
        <v>1385</v>
      </c>
      <c r="D888" t="s">
        <v>1075</v>
      </c>
      <c r="E888" t="s">
        <v>276</v>
      </c>
      <c r="F888" t="s">
        <v>1063</v>
      </c>
      <c r="G888" t="s">
        <v>40</v>
      </c>
      <c r="H888" s="6">
        <v>43831</v>
      </c>
      <c r="I888" s="2">
        <v>45657</v>
      </c>
      <c r="J888">
        <v>291.64999999999998</v>
      </c>
      <c r="K888" s="45">
        <f t="shared" si="169"/>
        <v>769.50300653594775</v>
      </c>
      <c r="L888" s="3">
        <f t="shared" si="170"/>
        <v>366</v>
      </c>
      <c r="M888" s="3">
        <f t="shared" si="171"/>
        <v>0</v>
      </c>
      <c r="N888" s="3">
        <f t="shared" si="172"/>
        <v>0</v>
      </c>
      <c r="O888" s="3">
        <f t="shared" si="178"/>
        <v>366</v>
      </c>
      <c r="P888" s="51">
        <f t="shared" si="173"/>
        <v>106743.9</v>
      </c>
      <c r="Q888" s="51">
        <f t="shared" si="174"/>
        <v>52159.190990996132</v>
      </c>
      <c r="R888" s="51">
        <f t="shared" si="175"/>
        <v>42997.883375341764</v>
      </c>
      <c r="S888" s="51">
        <f t="shared" si="179"/>
        <v>95157.074366337896</v>
      </c>
      <c r="T888" s="13">
        <f t="shared" si="176"/>
        <v>90</v>
      </c>
      <c r="U888" s="58">
        <f t="shared" si="180"/>
        <v>26248.499999999996</v>
      </c>
      <c r="V888" s="58">
        <f t="shared" si="181"/>
        <v>26248.499999999996</v>
      </c>
      <c r="W888" s="13"/>
      <c r="X888" s="13"/>
      <c r="Y888" s="13"/>
      <c r="Z888" s="14">
        <f t="shared" si="177"/>
        <v>40</v>
      </c>
    </row>
    <row r="889" spans="1:26" ht="14.5" x14ac:dyDescent="0.35">
      <c r="A889">
        <v>4218</v>
      </c>
      <c r="B889" t="s">
        <v>1158</v>
      </c>
      <c r="C889" t="s">
        <v>1385</v>
      </c>
      <c r="D889" t="s">
        <v>1062</v>
      </c>
      <c r="E889" t="s">
        <v>276</v>
      </c>
      <c r="F889" t="s">
        <v>1063</v>
      </c>
      <c r="G889" t="s">
        <v>40</v>
      </c>
      <c r="H889" s="6">
        <v>43831</v>
      </c>
      <c r="I889" s="2">
        <v>45657</v>
      </c>
      <c r="J889">
        <v>301.32</v>
      </c>
      <c r="K889" s="45">
        <f t="shared" si="169"/>
        <v>946.88339869281026</v>
      </c>
      <c r="L889" s="3">
        <f t="shared" si="170"/>
        <v>366</v>
      </c>
      <c r="M889" s="3">
        <f t="shared" si="171"/>
        <v>0</v>
      </c>
      <c r="N889" s="3">
        <f t="shared" si="172"/>
        <v>0</v>
      </c>
      <c r="O889" s="3">
        <f t="shared" si="178"/>
        <v>366</v>
      </c>
      <c r="P889" s="51">
        <f t="shared" si="173"/>
        <v>110283.12</v>
      </c>
      <c r="Q889" s="51">
        <f t="shared" si="174"/>
        <v>52159.190990996132</v>
      </c>
      <c r="R889" s="51">
        <f t="shared" si="175"/>
        <v>44423.528951338863</v>
      </c>
      <c r="S889" s="51">
        <f t="shared" si="179"/>
        <v>96582.719942334996</v>
      </c>
      <c r="T889" s="13">
        <f t="shared" si="176"/>
        <v>90</v>
      </c>
      <c r="U889" s="58">
        <f t="shared" si="180"/>
        <v>27118.799999999999</v>
      </c>
      <c r="V889" s="58">
        <f t="shared" si="181"/>
        <v>27118.799999999999</v>
      </c>
      <c r="W889" s="13"/>
      <c r="X889" s="13"/>
      <c r="Y889" s="13"/>
      <c r="Z889" s="14">
        <f t="shared" si="177"/>
        <v>40</v>
      </c>
    </row>
    <row r="890" spans="1:26" ht="14.5" x14ac:dyDescent="0.35">
      <c r="A890">
        <v>4219</v>
      </c>
      <c r="B890" t="s">
        <v>1159</v>
      </c>
      <c r="C890" t="s">
        <v>1385</v>
      </c>
      <c r="D890" t="s">
        <v>1077</v>
      </c>
      <c r="E890" t="s">
        <v>276</v>
      </c>
      <c r="F890" t="s">
        <v>1063</v>
      </c>
      <c r="G890" t="s">
        <v>40</v>
      </c>
      <c r="H890" s="6">
        <v>44109</v>
      </c>
      <c r="I890" s="2">
        <v>45657</v>
      </c>
      <c r="J890">
        <v>286.27</v>
      </c>
      <c r="K890" s="45">
        <f t="shared" si="169"/>
        <v>779.2071241830065</v>
      </c>
      <c r="L890" s="3">
        <f t="shared" si="170"/>
        <v>366</v>
      </c>
      <c r="M890" s="3">
        <f t="shared" si="171"/>
        <v>7</v>
      </c>
      <c r="N890" s="3">
        <f t="shared" si="172"/>
        <v>0</v>
      </c>
      <c r="O890" s="3">
        <f t="shared" si="178"/>
        <v>359</v>
      </c>
      <c r="P890" s="51">
        <f t="shared" si="173"/>
        <v>102770.93</v>
      </c>
      <c r="Q890" s="51">
        <f t="shared" si="174"/>
        <v>51161.610835430634</v>
      </c>
      <c r="R890" s="51">
        <f t="shared" si="175"/>
        <v>41397.517446106169</v>
      </c>
      <c r="S890" s="51">
        <f t="shared" si="179"/>
        <v>92559.128281536803</v>
      </c>
      <c r="T890" s="13">
        <f t="shared" si="176"/>
        <v>88.278688524590166</v>
      </c>
      <c r="U890" s="58">
        <f t="shared" si="180"/>
        <v>25271.540163934424</v>
      </c>
      <c r="V890" s="58">
        <f t="shared" si="181"/>
        <v>25271.540163934424</v>
      </c>
      <c r="W890" s="13"/>
      <c r="X890" s="13"/>
      <c r="Y890" s="13"/>
      <c r="Z890" s="14">
        <f t="shared" si="177"/>
        <v>39.234972677595636</v>
      </c>
    </row>
    <row r="891" spans="1:26" ht="14.5" x14ac:dyDescent="0.35">
      <c r="A891">
        <v>4220</v>
      </c>
      <c r="B891" t="s">
        <v>1160</v>
      </c>
      <c r="C891" t="s">
        <v>1488</v>
      </c>
      <c r="D891" t="s">
        <v>1062</v>
      </c>
      <c r="E891" t="s">
        <v>276</v>
      </c>
      <c r="F891" t="s">
        <v>1063</v>
      </c>
      <c r="G891" t="s">
        <v>40</v>
      </c>
      <c r="H891" s="6">
        <v>43831</v>
      </c>
      <c r="I891" s="2">
        <v>45657</v>
      </c>
      <c r="J891">
        <v>283.8</v>
      </c>
      <c r="K891" s="45">
        <f t="shared" si="169"/>
        <v>283.8</v>
      </c>
      <c r="L891" s="3">
        <f t="shared" si="170"/>
        <v>366</v>
      </c>
      <c r="M891" s="3">
        <f t="shared" si="171"/>
        <v>3</v>
      </c>
      <c r="N891" s="3">
        <f t="shared" si="172"/>
        <v>0</v>
      </c>
      <c r="O891" s="3">
        <f t="shared" si="178"/>
        <v>363</v>
      </c>
      <c r="P891" s="51">
        <f t="shared" si="173"/>
        <v>103019.40000000001</v>
      </c>
      <c r="Q891" s="51">
        <f t="shared" si="174"/>
        <v>51731.656638610919</v>
      </c>
      <c r="R891" s="51">
        <f t="shared" si="175"/>
        <v>41497.60451508408</v>
      </c>
      <c r="S891" s="51">
        <f t="shared" si="179"/>
        <v>93229.261153694999</v>
      </c>
      <c r="T891" s="13">
        <f t="shared" si="176"/>
        <v>89.26229508196721</v>
      </c>
      <c r="U891" s="58">
        <f t="shared" si="180"/>
        <v>25332.639344262294</v>
      </c>
      <c r="V891" s="58">
        <f t="shared" si="181"/>
        <v>25332.639344262294</v>
      </c>
      <c r="W891" s="13"/>
      <c r="X891" s="13"/>
      <c r="Y891" s="13"/>
      <c r="Z891" s="14">
        <f t="shared" si="177"/>
        <v>39.672131147540995</v>
      </c>
    </row>
    <row r="892" spans="1:26" ht="14.5" x14ac:dyDescent="0.35">
      <c r="A892">
        <v>4221</v>
      </c>
      <c r="B892" t="s">
        <v>1161</v>
      </c>
      <c r="C892" t="s">
        <v>1385</v>
      </c>
      <c r="D892" t="s">
        <v>936</v>
      </c>
      <c r="E892" t="s">
        <v>276</v>
      </c>
      <c r="F892" t="s">
        <v>1063</v>
      </c>
      <c r="G892" t="s">
        <v>1529</v>
      </c>
      <c r="H892" s="6">
        <v>44256</v>
      </c>
      <c r="I892" s="2">
        <v>45657</v>
      </c>
      <c r="J892">
        <v>357.98</v>
      </c>
      <c r="K892" s="45">
        <f t="shared" si="169"/>
        <v>1293.6212418300652</v>
      </c>
      <c r="L892" s="3">
        <f t="shared" si="170"/>
        <v>366</v>
      </c>
      <c r="M892" s="3">
        <f t="shared" si="171"/>
        <v>0</v>
      </c>
      <c r="N892" s="3">
        <f t="shared" si="172"/>
        <v>0</v>
      </c>
      <c r="O892" s="3">
        <f t="shared" si="178"/>
        <v>366</v>
      </c>
      <c r="P892" s="51">
        <f t="shared" si="173"/>
        <v>131020.68000000001</v>
      </c>
      <c r="Q892" s="51">
        <f t="shared" si="174"/>
        <v>52159.190990996132</v>
      </c>
      <c r="R892" s="51">
        <f t="shared" si="175"/>
        <v>52776.897962300172</v>
      </c>
      <c r="S892" s="51">
        <f t="shared" si="179"/>
        <v>104936.0889532963</v>
      </c>
      <c r="T892" s="13">
        <f t="shared" si="176"/>
        <v>90</v>
      </c>
      <c r="U892" s="58">
        <f t="shared" si="180"/>
        <v>32218.2</v>
      </c>
      <c r="V892" s="58">
        <f t="shared" si="181"/>
        <v>32218.2</v>
      </c>
      <c r="W892" s="13"/>
      <c r="X892" s="13"/>
      <c r="Y892" s="13"/>
      <c r="Z892" s="14">
        <f t="shared" si="177"/>
        <v>40</v>
      </c>
    </row>
    <row r="893" spans="1:26" ht="14.5" x14ac:dyDescent="0.35">
      <c r="A893">
        <v>4222</v>
      </c>
      <c r="B893" t="s">
        <v>1162</v>
      </c>
      <c r="C893" t="s">
        <v>1385</v>
      </c>
      <c r="D893" t="s">
        <v>1062</v>
      </c>
      <c r="E893" t="s">
        <v>276</v>
      </c>
      <c r="F893" t="s">
        <v>1063</v>
      </c>
      <c r="G893" t="s">
        <v>40</v>
      </c>
      <c r="H893" s="6">
        <v>43831</v>
      </c>
      <c r="I893" s="2">
        <v>45657</v>
      </c>
      <c r="J893">
        <v>301.32</v>
      </c>
      <c r="K893" s="45">
        <f t="shared" si="169"/>
        <v>1105.9150326797385</v>
      </c>
      <c r="L893" s="3">
        <f t="shared" si="170"/>
        <v>366</v>
      </c>
      <c r="M893" s="3">
        <f t="shared" si="171"/>
        <v>1</v>
      </c>
      <c r="N893" s="3">
        <f t="shared" si="172"/>
        <v>0</v>
      </c>
      <c r="O893" s="3">
        <f t="shared" si="178"/>
        <v>365</v>
      </c>
      <c r="P893" s="51">
        <f t="shared" si="173"/>
        <v>109981.8</v>
      </c>
      <c r="Q893" s="51">
        <f t="shared" si="174"/>
        <v>52016.679540201061</v>
      </c>
      <c r="R893" s="51">
        <f t="shared" si="175"/>
        <v>44302.153189176737</v>
      </c>
      <c r="S893" s="51">
        <f t="shared" si="179"/>
        <v>96318.832729377798</v>
      </c>
      <c r="T893" s="13">
        <f t="shared" si="176"/>
        <v>89.754098360655732</v>
      </c>
      <c r="U893" s="58">
        <f t="shared" si="180"/>
        <v>27044.704918032785</v>
      </c>
      <c r="V893" s="58">
        <f t="shared" si="181"/>
        <v>27044.704918032785</v>
      </c>
      <c r="W893" s="13"/>
      <c r="X893" s="13"/>
      <c r="Y893" s="13"/>
      <c r="Z893" s="14">
        <f t="shared" si="177"/>
        <v>39.89071038251366</v>
      </c>
    </row>
    <row r="894" spans="1:26" ht="14.5" x14ac:dyDescent="0.35">
      <c r="A894">
        <v>4223</v>
      </c>
      <c r="B894" t="s">
        <v>1163</v>
      </c>
      <c r="C894" t="s">
        <v>1385</v>
      </c>
      <c r="D894" t="s">
        <v>1075</v>
      </c>
      <c r="E894" t="s">
        <v>276</v>
      </c>
      <c r="F894" t="s">
        <v>1063</v>
      </c>
      <c r="G894" t="s">
        <v>40</v>
      </c>
      <c r="H894" s="6">
        <v>43831</v>
      </c>
      <c r="I894" s="2">
        <v>45657</v>
      </c>
      <c r="J894">
        <v>291.64999999999998</v>
      </c>
      <c r="K894" s="45">
        <f t="shared" si="169"/>
        <v>1006.1788235294117</v>
      </c>
      <c r="L894" s="3">
        <f t="shared" si="170"/>
        <v>366</v>
      </c>
      <c r="M894" s="3">
        <f t="shared" si="171"/>
        <v>3</v>
      </c>
      <c r="N894" s="3">
        <f t="shared" si="172"/>
        <v>0</v>
      </c>
      <c r="O894" s="3">
        <f t="shared" si="178"/>
        <v>363</v>
      </c>
      <c r="P894" s="51">
        <f t="shared" si="173"/>
        <v>105868.95</v>
      </c>
      <c r="Q894" s="51">
        <f t="shared" si="174"/>
        <v>51731.656638610919</v>
      </c>
      <c r="R894" s="51">
        <f t="shared" si="175"/>
        <v>42645.441708330764</v>
      </c>
      <c r="S894" s="51">
        <f t="shared" si="179"/>
        <v>94377.098346941682</v>
      </c>
      <c r="T894" s="13">
        <f t="shared" si="176"/>
        <v>89.26229508196721</v>
      </c>
      <c r="U894" s="58">
        <f t="shared" si="180"/>
        <v>26033.348360655735</v>
      </c>
      <c r="V894" s="58">
        <f t="shared" si="181"/>
        <v>26033.348360655735</v>
      </c>
      <c r="W894" s="13"/>
      <c r="X894" s="13"/>
      <c r="Y894" s="13"/>
      <c r="Z894" s="14">
        <f t="shared" si="177"/>
        <v>39.672131147540995</v>
      </c>
    </row>
    <row r="895" spans="1:26" ht="14.5" x14ac:dyDescent="0.35">
      <c r="A895">
        <v>4224</v>
      </c>
      <c r="B895" t="s">
        <v>1164</v>
      </c>
      <c r="C895" t="s">
        <v>1385</v>
      </c>
      <c r="D895" t="s">
        <v>1077</v>
      </c>
      <c r="E895" t="s">
        <v>276</v>
      </c>
      <c r="F895" t="s">
        <v>1063</v>
      </c>
      <c r="G895" t="s">
        <v>40</v>
      </c>
      <c r="H895" s="6">
        <v>43831</v>
      </c>
      <c r="I895" s="2">
        <v>45657</v>
      </c>
      <c r="J895">
        <v>286.27</v>
      </c>
      <c r="K895" s="45">
        <f t="shared" si="169"/>
        <v>823.09261437908492</v>
      </c>
      <c r="L895" s="3">
        <f t="shared" si="170"/>
        <v>366</v>
      </c>
      <c r="M895" s="3">
        <f t="shared" si="171"/>
        <v>7</v>
      </c>
      <c r="N895" s="3">
        <f t="shared" si="172"/>
        <v>0</v>
      </c>
      <c r="O895" s="3">
        <f t="shared" si="178"/>
        <v>359</v>
      </c>
      <c r="P895" s="51">
        <f t="shared" si="173"/>
        <v>102770.93</v>
      </c>
      <c r="Q895" s="51">
        <f t="shared" si="174"/>
        <v>51161.610835430634</v>
      </c>
      <c r="R895" s="51">
        <f t="shared" si="175"/>
        <v>41397.517446106169</v>
      </c>
      <c r="S895" s="51">
        <f t="shared" si="179"/>
        <v>92559.128281536803</v>
      </c>
      <c r="T895" s="13">
        <f t="shared" si="176"/>
        <v>88.278688524590166</v>
      </c>
      <c r="U895" s="58">
        <f t="shared" si="180"/>
        <v>25271.540163934424</v>
      </c>
      <c r="V895" s="58">
        <f t="shared" si="181"/>
        <v>25271.540163934424</v>
      </c>
      <c r="W895" s="13"/>
      <c r="X895" s="13"/>
      <c r="Y895" s="13"/>
      <c r="Z895" s="14">
        <f t="shared" si="177"/>
        <v>39.234972677595636</v>
      </c>
    </row>
    <row r="896" spans="1:26" s="4" customFormat="1" ht="14.5" x14ac:dyDescent="0.35">
      <c r="A896">
        <v>4226</v>
      </c>
      <c r="B896" t="s">
        <v>1165</v>
      </c>
      <c r="C896" t="s">
        <v>1385</v>
      </c>
      <c r="D896" t="s">
        <v>198</v>
      </c>
      <c r="E896" t="s">
        <v>276</v>
      </c>
      <c r="F896" t="s">
        <v>1063</v>
      </c>
      <c r="G896" t="s">
        <v>40</v>
      </c>
      <c r="H896" s="6">
        <v>44221</v>
      </c>
      <c r="I896" s="2">
        <v>45657</v>
      </c>
      <c r="J896">
        <v>286.27</v>
      </c>
      <c r="K896" s="45">
        <f t="shared" si="169"/>
        <v>673.5590196078432</v>
      </c>
      <c r="L896" s="3">
        <f t="shared" si="170"/>
        <v>366</v>
      </c>
      <c r="M896" s="3">
        <f t="shared" si="171"/>
        <v>2</v>
      </c>
      <c r="N896" s="3">
        <f t="shared" si="172"/>
        <v>0</v>
      </c>
      <c r="O896" s="3">
        <f t="shared" si="178"/>
        <v>364</v>
      </c>
      <c r="P896" s="51">
        <f t="shared" si="173"/>
        <v>104202.28</v>
      </c>
      <c r="Q896" s="51">
        <f t="shared" si="174"/>
        <v>51874.16808940599</v>
      </c>
      <c r="R896" s="51">
        <f t="shared" si="175"/>
        <v>41974.084541455835</v>
      </c>
      <c r="S896" s="51">
        <f t="shared" si="179"/>
        <v>93848.252630861825</v>
      </c>
      <c r="T896" s="13">
        <f t="shared" si="176"/>
        <v>89.508196721311478</v>
      </c>
      <c r="U896" s="58">
        <f t="shared" si="180"/>
        <v>25623.511475409836</v>
      </c>
      <c r="V896" s="58">
        <f t="shared" si="181"/>
        <v>25623.511475409836</v>
      </c>
      <c r="W896" s="13"/>
      <c r="X896" s="13"/>
      <c r="Y896" s="13"/>
      <c r="Z896" s="14">
        <f t="shared" si="177"/>
        <v>39.781420765027335</v>
      </c>
    </row>
    <row r="897" spans="1:26" ht="14.5" x14ac:dyDescent="0.35">
      <c r="A897">
        <v>4228</v>
      </c>
      <c r="B897" t="s">
        <v>1166</v>
      </c>
      <c r="C897" t="s">
        <v>1385</v>
      </c>
      <c r="D897" t="s">
        <v>1077</v>
      </c>
      <c r="E897" t="s">
        <v>276</v>
      </c>
      <c r="F897" t="s">
        <v>1063</v>
      </c>
      <c r="G897" t="s">
        <v>40</v>
      </c>
      <c r="H897" s="6">
        <v>44249</v>
      </c>
      <c r="I897" s="2">
        <v>45657</v>
      </c>
      <c r="J897">
        <v>286.27</v>
      </c>
      <c r="K897" s="45">
        <f t="shared" si="169"/>
        <v>927.68209150326811</v>
      </c>
      <c r="L897" s="3">
        <f t="shared" si="170"/>
        <v>366</v>
      </c>
      <c r="M897" s="3">
        <f t="shared" si="171"/>
        <v>3</v>
      </c>
      <c r="N897" s="3">
        <f t="shared" si="172"/>
        <v>18</v>
      </c>
      <c r="O897" s="3">
        <f t="shared" si="178"/>
        <v>345</v>
      </c>
      <c r="P897" s="51">
        <f t="shared" si="173"/>
        <v>98763.15</v>
      </c>
      <c r="Q897" s="51">
        <f t="shared" si="174"/>
        <v>49166.450524299631</v>
      </c>
      <c r="R897" s="51">
        <f t="shared" si="175"/>
        <v>39783.129579127097</v>
      </c>
      <c r="S897" s="51">
        <f t="shared" si="179"/>
        <v>88949.580103426735</v>
      </c>
      <c r="T897" s="13">
        <f t="shared" si="176"/>
        <v>84.836065573770483</v>
      </c>
      <c r="U897" s="58">
        <f t="shared" si="180"/>
        <v>24286.020491803276</v>
      </c>
      <c r="V897" s="58">
        <f t="shared" si="181"/>
        <v>24286.020491803276</v>
      </c>
      <c r="W897" s="13"/>
      <c r="X897" s="13"/>
      <c r="Y897" s="13"/>
      <c r="Z897" s="14">
        <f t="shared" si="177"/>
        <v>37.704918032786892</v>
      </c>
    </row>
    <row r="898" spans="1:26" ht="14.5" x14ac:dyDescent="0.35">
      <c r="A898">
        <v>4229</v>
      </c>
      <c r="B898" t="s">
        <v>1167</v>
      </c>
      <c r="C898" t="s">
        <v>1385</v>
      </c>
      <c r="D898" t="s">
        <v>1075</v>
      </c>
      <c r="E898" t="s">
        <v>276</v>
      </c>
      <c r="F898" t="s">
        <v>1063</v>
      </c>
      <c r="G898" t="s">
        <v>40</v>
      </c>
      <c r="H898" s="6">
        <v>43831</v>
      </c>
      <c r="I898" s="2">
        <v>45657</v>
      </c>
      <c r="J898">
        <v>291.64999999999998</v>
      </c>
      <c r="K898" s="45">
        <f t="shared" si="169"/>
        <v>884.22</v>
      </c>
      <c r="L898" s="3">
        <f t="shared" si="170"/>
        <v>366</v>
      </c>
      <c r="M898" s="3">
        <f t="shared" si="171"/>
        <v>3</v>
      </c>
      <c r="N898" s="3">
        <f t="shared" si="172"/>
        <v>0</v>
      </c>
      <c r="O898" s="3">
        <f t="shared" si="178"/>
        <v>363</v>
      </c>
      <c r="P898" s="51">
        <f t="shared" si="173"/>
        <v>105868.95</v>
      </c>
      <c r="Q898" s="51">
        <f t="shared" si="174"/>
        <v>51731.656638610919</v>
      </c>
      <c r="R898" s="51">
        <f t="shared" si="175"/>
        <v>42645.441708330764</v>
      </c>
      <c r="S898" s="51">
        <f t="shared" si="179"/>
        <v>94377.098346941682</v>
      </c>
      <c r="T898" s="13">
        <f t="shared" si="176"/>
        <v>89.26229508196721</v>
      </c>
      <c r="U898" s="58">
        <f t="shared" si="180"/>
        <v>26033.348360655735</v>
      </c>
      <c r="V898" s="58">
        <f t="shared" si="181"/>
        <v>26033.348360655735</v>
      </c>
      <c r="W898" s="13"/>
      <c r="X898" s="13"/>
      <c r="Y898" s="13"/>
      <c r="Z898" s="14">
        <f t="shared" si="177"/>
        <v>39.672131147540995</v>
      </c>
    </row>
    <row r="899" spans="1:26" ht="14.5" x14ac:dyDescent="0.35">
      <c r="A899">
        <v>4230</v>
      </c>
      <c r="B899" t="s">
        <v>1168</v>
      </c>
      <c r="C899" t="s">
        <v>1385</v>
      </c>
      <c r="D899" t="s">
        <v>1142</v>
      </c>
      <c r="E899" t="s">
        <v>276</v>
      </c>
      <c r="F899" t="s">
        <v>1063</v>
      </c>
      <c r="G899" t="s">
        <v>40</v>
      </c>
      <c r="H899" s="6">
        <v>44816</v>
      </c>
      <c r="I899" s="2">
        <v>45657</v>
      </c>
      <c r="J899">
        <v>286.27</v>
      </c>
      <c r="K899" s="45">
        <f t="shared" si="169"/>
        <v>757.23790849673208</v>
      </c>
      <c r="L899" s="3">
        <f t="shared" si="170"/>
        <v>366</v>
      </c>
      <c r="M899" s="3">
        <f t="shared" si="171"/>
        <v>0</v>
      </c>
      <c r="N899" s="3">
        <f t="shared" si="172"/>
        <v>0</v>
      </c>
      <c r="O899" s="3">
        <f t="shared" si="178"/>
        <v>366</v>
      </c>
      <c r="P899" s="51">
        <f t="shared" si="173"/>
        <v>104774.81999999999</v>
      </c>
      <c r="Q899" s="51">
        <f t="shared" si="174"/>
        <v>52159.190990996132</v>
      </c>
      <c r="R899" s="51">
        <f t="shared" si="175"/>
        <v>42204.711379595698</v>
      </c>
      <c r="S899" s="51">
        <f t="shared" si="179"/>
        <v>94363.902370591823</v>
      </c>
      <c r="T899" s="13">
        <f t="shared" si="176"/>
        <v>90</v>
      </c>
      <c r="U899" s="58">
        <f t="shared" si="180"/>
        <v>25764.3</v>
      </c>
      <c r="V899" s="58">
        <f t="shared" si="181"/>
        <v>25764.3</v>
      </c>
      <c r="W899" s="13"/>
      <c r="X899" s="13"/>
      <c r="Y899" s="13"/>
      <c r="Z899" s="14">
        <f t="shared" si="177"/>
        <v>40</v>
      </c>
    </row>
    <row r="900" spans="1:26" ht="14.5" x14ac:dyDescent="0.35">
      <c r="A900">
        <v>4231</v>
      </c>
      <c r="B900" t="s">
        <v>1169</v>
      </c>
      <c r="C900" t="s">
        <v>1385</v>
      </c>
      <c r="D900" t="s">
        <v>450</v>
      </c>
      <c r="E900" t="s">
        <v>276</v>
      </c>
      <c r="F900" t="s">
        <v>1063</v>
      </c>
      <c r="G900" t="s">
        <v>1529</v>
      </c>
      <c r="H900" s="6">
        <v>43831</v>
      </c>
      <c r="I900" s="2">
        <v>45657</v>
      </c>
      <c r="J900">
        <v>286.27</v>
      </c>
      <c r="K900" s="45">
        <f t="shared" si="169"/>
        <v>1135.3847712418301</v>
      </c>
      <c r="L900" s="3">
        <f t="shared" si="170"/>
        <v>366</v>
      </c>
      <c r="M900" s="3">
        <f t="shared" si="171"/>
        <v>1</v>
      </c>
      <c r="N900" s="3">
        <f t="shared" si="172"/>
        <v>5</v>
      </c>
      <c r="O900" s="3">
        <f t="shared" si="178"/>
        <v>360</v>
      </c>
      <c r="P900" s="51">
        <f t="shared" si="173"/>
        <v>103057.2</v>
      </c>
      <c r="Q900" s="51">
        <f t="shared" si="174"/>
        <v>51304.122286225705</v>
      </c>
      <c r="R900" s="51">
        <f t="shared" si="175"/>
        <v>41512.830865176104</v>
      </c>
      <c r="S900" s="51">
        <f t="shared" si="179"/>
        <v>92816.953151401802</v>
      </c>
      <c r="T900" s="13">
        <f t="shared" si="176"/>
        <v>88.52459016393442</v>
      </c>
      <c r="U900" s="58">
        <f t="shared" si="180"/>
        <v>25341.934426229505</v>
      </c>
      <c r="V900" s="58">
        <f t="shared" si="181"/>
        <v>25341.934426229505</v>
      </c>
      <c r="W900" s="13"/>
      <c r="X900" s="13"/>
      <c r="Y900" s="13"/>
      <c r="Z900" s="14">
        <f t="shared" si="177"/>
        <v>39.344262295081975</v>
      </c>
    </row>
    <row r="901" spans="1:26" ht="14.5" x14ac:dyDescent="0.35">
      <c r="A901">
        <v>4233</v>
      </c>
      <c r="B901" t="s">
        <v>1170</v>
      </c>
      <c r="C901" t="s">
        <v>1385</v>
      </c>
      <c r="D901" t="s">
        <v>1075</v>
      </c>
      <c r="E901" t="s">
        <v>276</v>
      </c>
      <c r="F901" t="s">
        <v>1063</v>
      </c>
      <c r="G901" t="s">
        <v>40</v>
      </c>
      <c r="H901" s="6">
        <v>44879</v>
      </c>
      <c r="I901" s="2">
        <v>45657</v>
      </c>
      <c r="J901">
        <v>291.64999999999998</v>
      </c>
      <c r="K901" s="45">
        <f t="shared" ref="K901:K964" si="182">IFERROR(VLOOKUP(A901,promedio,29,FALSE),J901)</f>
        <v>806.86444444444442</v>
      </c>
      <c r="L901" s="3">
        <f t="shared" ref="L901:L964" si="183">IF(DATEDIF(H901,I901,"D")&gt;366,366,DATEDIF(H901,I901,"D")+1)</f>
        <v>366</v>
      </c>
      <c r="M901" s="3">
        <f t="shared" ref="M901:M964" si="184">IFERROR(VLOOKUP(A901,faltas,7,FALSE),0)</f>
        <v>1</v>
      </c>
      <c r="N901" s="3">
        <f t="shared" ref="N901:N964" si="185">IFERROR(VLOOKUP(A901,INCP,4,FALSE),0)</f>
        <v>0</v>
      </c>
      <c r="O901" s="3">
        <f t="shared" si="178"/>
        <v>365</v>
      </c>
      <c r="P901" s="51">
        <f t="shared" ref="P901:P964" si="186">IF(J901&gt;TOPE,TOPE,J901)*O901</f>
        <v>106452.24999999999</v>
      </c>
      <c r="Q901" s="51">
        <f t="shared" ref="Q901:Q964" si="187">O901*facdias</f>
        <v>52016.679540201061</v>
      </c>
      <c r="R901" s="51">
        <f t="shared" ref="R901:R964" si="188">P901*facsueldo</f>
        <v>42880.402819671428</v>
      </c>
      <c r="S901" s="51">
        <f t="shared" si="179"/>
        <v>94897.082359872496</v>
      </c>
      <c r="T901" s="13">
        <f t="shared" ref="T901:T964" si="189">((90/366)*O901)</f>
        <v>89.754098360655732</v>
      </c>
      <c r="U901" s="58">
        <f t="shared" si="180"/>
        <v>26176.782786885244</v>
      </c>
      <c r="V901" s="58">
        <f t="shared" si="181"/>
        <v>26176.782786885244</v>
      </c>
      <c r="W901" s="13"/>
      <c r="X901" s="13"/>
      <c r="Y901" s="13"/>
      <c r="Z901" s="14">
        <f t="shared" ref="Z901:Z964" si="190">((130/366)*O901-T901)</f>
        <v>39.89071038251366</v>
      </c>
    </row>
    <row r="902" spans="1:26" ht="14.5" x14ac:dyDescent="0.35">
      <c r="A902">
        <v>4234</v>
      </c>
      <c r="B902" t="s">
        <v>1171</v>
      </c>
      <c r="C902" t="s">
        <v>1385</v>
      </c>
      <c r="D902" t="s">
        <v>1079</v>
      </c>
      <c r="E902" t="s">
        <v>276</v>
      </c>
      <c r="F902" t="s">
        <v>1519</v>
      </c>
      <c r="G902" t="s">
        <v>1529</v>
      </c>
      <c r="H902" s="6">
        <v>44256</v>
      </c>
      <c r="I902" s="2">
        <v>45657</v>
      </c>
      <c r="J902">
        <v>434.3</v>
      </c>
      <c r="K902" s="45">
        <f t="shared" si="182"/>
        <v>1548.3342483660131</v>
      </c>
      <c r="L902" s="3">
        <f t="shared" si="183"/>
        <v>366</v>
      </c>
      <c r="M902" s="3">
        <f t="shared" si="184"/>
        <v>1</v>
      </c>
      <c r="N902" s="3">
        <f t="shared" si="185"/>
        <v>0</v>
      </c>
      <c r="O902" s="3">
        <f t="shared" ref="O902:O965" si="191">L902-M902-N902</f>
        <v>365</v>
      </c>
      <c r="P902" s="51">
        <f t="shared" si="186"/>
        <v>158519.5</v>
      </c>
      <c r="Q902" s="51">
        <f t="shared" si="187"/>
        <v>52016.679540201061</v>
      </c>
      <c r="R902" s="51">
        <f t="shared" si="188"/>
        <v>63853.793741070811</v>
      </c>
      <c r="S902" s="51">
        <f t="shared" ref="S902:S965" si="192">Q902+R902</f>
        <v>115870.47328127187</v>
      </c>
      <c r="T902" s="13">
        <f t="shared" si="189"/>
        <v>89.754098360655732</v>
      </c>
      <c r="U902" s="58">
        <f t="shared" ref="U902:U965" si="193">T902*J902</f>
        <v>38980.204918032789</v>
      </c>
      <c r="V902" s="58">
        <f t="shared" ref="V902:V965" si="194">IF(S902&gt;U902,U902,S902)</f>
        <v>38980.204918032789</v>
      </c>
      <c r="W902" s="13"/>
      <c r="X902" s="13"/>
      <c r="Y902" s="13"/>
      <c r="Z902" s="14">
        <f t="shared" si="190"/>
        <v>39.89071038251366</v>
      </c>
    </row>
    <row r="903" spans="1:26" ht="14.5" x14ac:dyDescent="0.35">
      <c r="A903">
        <v>4235</v>
      </c>
      <c r="B903" t="s">
        <v>1172</v>
      </c>
      <c r="C903" t="s">
        <v>1385</v>
      </c>
      <c r="D903" t="s">
        <v>1077</v>
      </c>
      <c r="E903" t="s">
        <v>276</v>
      </c>
      <c r="F903" t="s">
        <v>1063</v>
      </c>
      <c r="G903" t="s">
        <v>40</v>
      </c>
      <c r="H903" s="6">
        <v>43831</v>
      </c>
      <c r="I903" s="2">
        <v>45657</v>
      </c>
      <c r="J903">
        <v>286.27</v>
      </c>
      <c r="K903" s="45">
        <f t="shared" si="182"/>
        <v>941.72830065359472</v>
      </c>
      <c r="L903" s="3">
        <f t="shared" si="183"/>
        <v>366</v>
      </c>
      <c r="M903" s="3">
        <f t="shared" si="184"/>
        <v>1</v>
      </c>
      <c r="N903" s="3">
        <f t="shared" si="185"/>
        <v>0</v>
      </c>
      <c r="O903" s="3">
        <f t="shared" si="191"/>
        <v>365</v>
      </c>
      <c r="P903" s="51">
        <f t="shared" si="186"/>
        <v>104488.54999999999</v>
      </c>
      <c r="Q903" s="51">
        <f t="shared" si="187"/>
        <v>52016.679540201061</v>
      </c>
      <c r="R903" s="51">
        <f t="shared" si="188"/>
        <v>42089.397960525763</v>
      </c>
      <c r="S903" s="51">
        <f t="shared" si="192"/>
        <v>94106.077500726824</v>
      </c>
      <c r="T903" s="13">
        <f t="shared" si="189"/>
        <v>89.754098360655732</v>
      </c>
      <c r="U903" s="58">
        <f t="shared" si="193"/>
        <v>25693.905737704914</v>
      </c>
      <c r="V903" s="58">
        <f t="shared" si="194"/>
        <v>25693.905737704914</v>
      </c>
      <c r="W903" s="13"/>
      <c r="X903" s="13"/>
      <c r="Y903" s="13"/>
      <c r="Z903" s="14">
        <f t="shared" si="190"/>
        <v>39.89071038251366</v>
      </c>
    </row>
    <row r="904" spans="1:26" ht="14.5" x14ac:dyDescent="0.35">
      <c r="A904">
        <v>4236</v>
      </c>
      <c r="B904" t="s">
        <v>1173</v>
      </c>
      <c r="C904" t="s">
        <v>1385</v>
      </c>
      <c r="D904" t="s">
        <v>1062</v>
      </c>
      <c r="E904" t="s">
        <v>276</v>
      </c>
      <c r="F904" t="s">
        <v>1063</v>
      </c>
      <c r="G904" t="s">
        <v>40</v>
      </c>
      <c r="H904" s="6">
        <v>43831</v>
      </c>
      <c r="I904" s="2">
        <v>45657</v>
      </c>
      <c r="J904">
        <v>301.32</v>
      </c>
      <c r="K904" s="45">
        <f t="shared" si="182"/>
        <v>1236.169477124183</v>
      </c>
      <c r="L904" s="3">
        <f t="shared" si="183"/>
        <v>366</v>
      </c>
      <c r="M904" s="3">
        <f t="shared" si="184"/>
        <v>1</v>
      </c>
      <c r="N904" s="3">
        <f t="shared" si="185"/>
        <v>0</v>
      </c>
      <c r="O904" s="3">
        <f t="shared" si="191"/>
        <v>365</v>
      </c>
      <c r="P904" s="51">
        <f t="shared" si="186"/>
        <v>109981.8</v>
      </c>
      <c r="Q904" s="51">
        <f t="shared" si="187"/>
        <v>52016.679540201061</v>
      </c>
      <c r="R904" s="51">
        <f t="shared" si="188"/>
        <v>44302.153189176737</v>
      </c>
      <c r="S904" s="51">
        <f t="shared" si="192"/>
        <v>96318.832729377798</v>
      </c>
      <c r="T904" s="13">
        <f t="shared" si="189"/>
        <v>89.754098360655732</v>
      </c>
      <c r="U904" s="58">
        <f t="shared" si="193"/>
        <v>27044.704918032785</v>
      </c>
      <c r="V904" s="58">
        <f t="shared" si="194"/>
        <v>27044.704918032785</v>
      </c>
      <c r="W904" s="13"/>
      <c r="X904" s="13"/>
      <c r="Y904" s="13"/>
      <c r="Z904" s="14">
        <f t="shared" si="190"/>
        <v>39.89071038251366</v>
      </c>
    </row>
    <row r="905" spans="1:26" ht="14.5" x14ac:dyDescent="0.35">
      <c r="A905">
        <v>4237</v>
      </c>
      <c r="B905" t="s">
        <v>1174</v>
      </c>
      <c r="C905" t="s">
        <v>1385</v>
      </c>
      <c r="D905" t="s">
        <v>1075</v>
      </c>
      <c r="E905" t="s">
        <v>276</v>
      </c>
      <c r="F905" t="s">
        <v>1063</v>
      </c>
      <c r="G905" t="s">
        <v>40</v>
      </c>
      <c r="H905" s="6">
        <v>43831</v>
      </c>
      <c r="I905" s="2">
        <v>45657</v>
      </c>
      <c r="J905">
        <v>291.64999999999998</v>
      </c>
      <c r="K905" s="45">
        <f t="shared" si="182"/>
        <v>957.37843137254902</v>
      </c>
      <c r="L905" s="3">
        <f t="shared" si="183"/>
        <v>366</v>
      </c>
      <c r="M905" s="3">
        <f t="shared" si="184"/>
        <v>1</v>
      </c>
      <c r="N905" s="3">
        <f t="shared" si="185"/>
        <v>0</v>
      </c>
      <c r="O905" s="3">
        <f t="shared" si="191"/>
        <v>365</v>
      </c>
      <c r="P905" s="51">
        <f t="shared" si="186"/>
        <v>106452.24999999999</v>
      </c>
      <c r="Q905" s="51">
        <f t="shared" si="187"/>
        <v>52016.679540201061</v>
      </c>
      <c r="R905" s="51">
        <f t="shared" si="188"/>
        <v>42880.402819671428</v>
      </c>
      <c r="S905" s="51">
        <f t="shared" si="192"/>
        <v>94897.082359872496</v>
      </c>
      <c r="T905" s="13">
        <f t="shared" si="189"/>
        <v>89.754098360655732</v>
      </c>
      <c r="U905" s="58">
        <f t="shared" si="193"/>
        <v>26176.782786885244</v>
      </c>
      <c r="V905" s="58">
        <f t="shared" si="194"/>
        <v>26176.782786885244</v>
      </c>
      <c r="W905" s="13"/>
      <c r="X905" s="13"/>
      <c r="Y905" s="13"/>
      <c r="Z905" s="14">
        <f t="shared" si="190"/>
        <v>39.89071038251366</v>
      </c>
    </row>
    <row r="906" spans="1:26" ht="14.5" x14ac:dyDescent="0.35">
      <c r="A906">
        <v>4239</v>
      </c>
      <c r="B906" t="s">
        <v>1175</v>
      </c>
      <c r="C906" t="s">
        <v>1385</v>
      </c>
      <c r="D906" t="s">
        <v>1075</v>
      </c>
      <c r="E906" t="s">
        <v>276</v>
      </c>
      <c r="F906" t="s">
        <v>1063</v>
      </c>
      <c r="G906" t="s">
        <v>40</v>
      </c>
      <c r="H906" s="6">
        <v>44642</v>
      </c>
      <c r="I906" s="2">
        <v>45657</v>
      </c>
      <c r="J906">
        <v>291.64999999999998</v>
      </c>
      <c r="K906" s="45">
        <f t="shared" si="182"/>
        <v>796.50169934640542</v>
      </c>
      <c r="L906" s="3">
        <f t="shared" si="183"/>
        <v>366</v>
      </c>
      <c r="M906" s="3">
        <f t="shared" si="184"/>
        <v>2</v>
      </c>
      <c r="N906" s="3">
        <f t="shared" si="185"/>
        <v>0</v>
      </c>
      <c r="O906" s="3">
        <f t="shared" si="191"/>
        <v>364</v>
      </c>
      <c r="P906" s="51">
        <f t="shared" si="186"/>
        <v>106160.59999999999</v>
      </c>
      <c r="Q906" s="51">
        <f t="shared" si="187"/>
        <v>51874.16808940599</v>
      </c>
      <c r="R906" s="51">
        <f t="shared" si="188"/>
        <v>42762.922264001092</v>
      </c>
      <c r="S906" s="51">
        <f t="shared" si="192"/>
        <v>94637.090353407082</v>
      </c>
      <c r="T906" s="13">
        <f t="shared" si="189"/>
        <v>89.508196721311478</v>
      </c>
      <c r="U906" s="58">
        <f t="shared" si="193"/>
        <v>26105.065573770491</v>
      </c>
      <c r="V906" s="58">
        <f t="shared" si="194"/>
        <v>26105.065573770491</v>
      </c>
      <c r="W906" s="13"/>
      <c r="X906" s="13"/>
      <c r="Y906" s="13"/>
      <c r="Z906" s="14">
        <f t="shared" si="190"/>
        <v>39.781420765027335</v>
      </c>
    </row>
    <row r="907" spans="1:26" ht="14.5" x14ac:dyDescent="0.35">
      <c r="A907">
        <v>4240</v>
      </c>
      <c r="B907" t="s">
        <v>1176</v>
      </c>
      <c r="C907" t="s">
        <v>1385</v>
      </c>
      <c r="D907" t="s">
        <v>1092</v>
      </c>
      <c r="E907" t="s">
        <v>276</v>
      </c>
      <c r="F907" t="s">
        <v>1071</v>
      </c>
      <c r="G907" t="s">
        <v>40</v>
      </c>
      <c r="H907" s="6">
        <v>43831</v>
      </c>
      <c r="I907" s="2">
        <v>45657</v>
      </c>
      <c r="J907">
        <v>331.42</v>
      </c>
      <c r="K907" s="45">
        <f t="shared" si="182"/>
        <v>921.42189542483652</v>
      </c>
      <c r="L907" s="3">
        <f t="shared" si="183"/>
        <v>366</v>
      </c>
      <c r="M907" s="3">
        <f t="shared" si="184"/>
        <v>0</v>
      </c>
      <c r="N907" s="3">
        <f t="shared" si="185"/>
        <v>0</v>
      </c>
      <c r="O907" s="3">
        <f t="shared" si="191"/>
        <v>366</v>
      </c>
      <c r="P907" s="51">
        <f t="shared" si="186"/>
        <v>121299.72</v>
      </c>
      <c r="Q907" s="51">
        <f t="shared" si="187"/>
        <v>52159.190990996132</v>
      </c>
      <c r="R907" s="51">
        <f t="shared" si="188"/>
        <v>48861.164094825195</v>
      </c>
      <c r="S907" s="51">
        <f t="shared" si="192"/>
        <v>101020.35508582133</v>
      </c>
      <c r="T907" s="13">
        <f t="shared" si="189"/>
        <v>90</v>
      </c>
      <c r="U907" s="58">
        <f t="shared" si="193"/>
        <v>29827.800000000003</v>
      </c>
      <c r="V907" s="58">
        <f t="shared" si="194"/>
        <v>29827.800000000003</v>
      </c>
      <c r="W907" s="13"/>
      <c r="X907" s="13"/>
      <c r="Y907" s="13"/>
      <c r="Z907" s="14">
        <f t="shared" si="190"/>
        <v>40</v>
      </c>
    </row>
    <row r="908" spans="1:26" s="4" customFormat="1" ht="14.5" x14ac:dyDescent="0.35">
      <c r="A908">
        <v>4241</v>
      </c>
      <c r="B908" t="s">
        <v>1477</v>
      </c>
      <c r="C908" t="s">
        <v>1488</v>
      </c>
      <c r="D908" t="s">
        <v>1077</v>
      </c>
      <c r="E908" t="s">
        <v>276</v>
      </c>
      <c r="F908" t="s">
        <v>1063</v>
      </c>
      <c r="G908" t="s">
        <v>40</v>
      </c>
      <c r="H908" s="6">
        <v>43832</v>
      </c>
      <c r="I908" s="2">
        <v>45657</v>
      </c>
      <c r="J908">
        <v>250</v>
      </c>
      <c r="K908" s="45">
        <f t="shared" si="182"/>
        <v>250</v>
      </c>
      <c r="L908" s="3">
        <f t="shared" si="183"/>
        <v>366</v>
      </c>
      <c r="M908" s="3">
        <f t="shared" si="184"/>
        <v>0</v>
      </c>
      <c r="N908" s="3">
        <f t="shared" si="185"/>
        <v>0</v>
      </c>
      <c r="O908" s="3">
        <f t="shared" si="191"/>
        <v>366</v>
      </c>
      <c r="P908" s="51">
        <f t="shared" si="186"/>
        <v>91500</v>
      </c>
      <c r="Q908" s="51">
        <f t="shared" si="187"/>
        <v>52159.190990996132</v>
      </c>
      <c r="R908" s="51">
        <f t="shared" si="188"/>
        <v>36857.434746564169</v>
      </c>
      <c r="S908" s="51">
        <f t="shared" si="192"/>
        <v>89016.625737560302</v>
      </c>
      <c r="T908" s="13">
        <f t="shared" si="189"/>
        <v>90</v>
      </c>
      <c r="U908" s="58">
        <f t="shared" si="193"/>
        <v>22500</v>
      </c>
      <c r="V908" s="58">
        <f t="shared" si="194"/>
        <v>22500</v>
      </c>
      <c r="W908" s="13"/>
      <c r="X908" s="13"/>
      <c r="Y908" s="13"/>
      <c r="Z908" s="14">
        <f t="shared" si="190"/>
        <v>40</v>
      </c>
    </row>
    <row r="909" spans="1:26" ht="14.5" x14ac:dyDescent="0.35">
      <c r="A909">
        <v>4244</v>
      </c>
      <c r="B909" t="s">
        <v>1177</v>
      </c>
      <c r="C909" t="s">
        <v>1385</v>
      </c>
      <c r="D909" t="s">
        <v>1103</v>
      </c>
      <c r="E909" t="s">
        <v>276</v>
      </c>
      <c r="F909" t="s">
        <v>1063</v>
      </c>
      <c r="G909" t="s">
        <v>1529</v>
      </c>
      <c r="H909" s="6">
        <v>44872</v>
      </c>
      <c r="I909" s="2">
        <v>45657</v>
      </c>
      <c r="J909">
        <v>391.3</v>
      </c>
      <c r="K909" s="45">
        <f t="shared" si="182"/>
        <v>989.52660130718959</v>
      </c>
      <c r="L909" s="3">
        <f t="shared" si="183"/>
        <v>366</v>
      </c>
      <c r="M909" s="3">
        <f t="shared" si="184"/>
        <v>1</v>
      </c>
      <c r="N909" s="3">
        <f t="shared" si="185"/>
        <v>0</v>
      </c>
      <c r="O909" s="3">
        <f t="shared" si="191"/>
        <v>365</v>
      </c>
      <c r="P909" s="51">
        <f t="shared" si="186"/>
        <v>142824.5</v>
      </c>
      <c r="Q909" s="51">
        <f t="shared" si="187"/>
        <v>52016.679540201061</v>
      </c>
      <c r="R909" s="51">
        <f t="shared" si="188"/>
        <v>57531.63594492519</v>
      </c>
      <c r="S909" s="51">
        <f t="shared" si="192"/>
        <v>109548.31548512625</v>
      </c>
      <c r="T909" s="13">
        <f t="shared" si="189"/>
        <v>89.754098360655732</v>
      </c>
      <c r="U909" s="58">
        <f t="shared" si="193"/>
        <v>35120.778688524588</v>
      </c>
      <c r="V909" s="58">
        <f t="shared" si="194"/>
        <v>35120.778688524588</v>
      </c>
      <c r="W909" s="13"/>
      <c r="X909" s="13"/>
      <c r="Y909" s="13"/>
      <c r="Z909" s="14">
        <f t="shared" si="190"/>
        <v>39.89071038251366</v>
      </c>
    </row>
    <row r="910" spans="1:26" ht="14.5" x14ac:dyDescent="0.35">
      <c r="A910">
        <v>4257</v>
      </c>
      <c r="B910" t="s">
        <v>1178</v>
      </c>
      <c r="C910" t="s">
        <v>1385</v>
      </c>
      <c r="D910" t="s">
        <v>1075</v>
      </c>
      <c r="E910" t="s">
        <v>276</v>
      </c>
      <c r="F910" t="s">
        <v>1063</v>
      </c>
      <c r="G910" t="s">
        <v>40</v>
      </c>
      <c r="H910" s="6">
        <v>43831</v>
      </c>
      <c r="I910" s="2">
        <v>45657</v>
      </c>
      <c r="J910">
        <v>291.64999999999998</v>
      </c>
      <c r="K910" s="45">
        <f t="shared" si="182"/>
        <v>892.4614379084968</v>
      </c>
      <c r="L910" s="3">
        <f t="shared" si="183"/>
        <v>366</v>
      </c>
      <c r="M910" s="3">
        <f t="shared" si="184"/>
        <v>0</v>
      </c>
      <c r="N910" s="3">
        <f t="shared" si="185"/>
        <v>0</v>
      </c>
      <c r="O910" s="3">
        <f t="shared" si="191"/>
        <v>366</v>
      </c>
      <c r="P910" s="51">
        <f t="shared" si="186"/>
        <v>106743.9</v>
      </c>
      <c r="Q910" s="51">
        <f t="shared" si="187"/>
        <v>52159.190990996132</v>
      </c>
      <c r="R910" s="51">
        <f t="shared" si="188"/>
        <v>42997.883375341764</v>
      </c>
      <c r="S910" s="51">
        <f t="shared" si="192"/>
        <v>95157.074366337896</v>
      </c>
      <c r="T910" s="13">
        <f t="shared" si="189"/>
        <v>90</v>
      </c>
      <c r="U910" s="58">
        <f t="shared" si="193"/>
        <v>26248.499999999996</v>
      </c>
      <c r="V910" s="58">
        <f t="shared" si="194"/>
        <v>26248.499999999996</v>
      </c>
      <c r="W910" s="13"/>
      <c r="X910" s="13"/>
      <c r="Y910" s="13"/>
      <c r="Z910" s="14">
        <f t="shared" si="190"/>
        <v>40</v>
      </c>
    </row>
    <row r="911" spans="1:26" ht="14.5" x14ac:dyDescent="0.35">
      <c r="A911">
        <v>4273</v>
      </c>
      <c r="B911" t="s">
        <v>1179</v>
      </c>
      <c r="C911" t="s">
        <v>1385</v>
      </c>
      <c r="D911" t="s">
        <v>1180</v>
      </c>
      <c r="E911" t="s">
        <v>276</v>
      </c>
      <c r="F911" t="s">
        <v>1519</v>
      </c>
      <c r="G911" t="s">
        <v>1529</v>
      </c>
      <c r="H911" s="6">
        <v>43831</v>
      </c>
      <c r="I911" s="2">
        <v>45657</v>
      </c>
      <c r="J911">
        <v>286.27</v>
      </c>
      <c r="K911" s="45">
        <f t="shared" si="182"/>
        <v>901.84248366013071</v>
      </c>
      <c r="L911" s="3">
        <f t="shared" si="183"/>
        <v>366</v>
      </c>
      <c r="M911" s="3">
        <f t="shared" si="184"/>
        <v>0</v>
      </c>
      <c r="N911" s="3">
        <f t="shared" si="185"/>
        <v>4</v>
      </c>
      <c r="O911" s="3">
        <f t="shared" si="191"/>
        <v>362</v>
      </c>
      <c r="P911" s="51">
        <f t="shared" si="186"/>
        <v>103629.73999999999</v>
      </c>
      <c r="Q911" s="51">
        <f t="shared" si="187"/>
        <v>51589.145187815848</v>
      </c>
      <c r="R911" s="51">
        <f t="shared" si="188"/>
        <v>41743.457703315966</v>
      </c>
      <c r="S911" s="51">
        <f t="shared" si="192"/>
        <v>93332.602891131814</v>
      </c>
      <c r="T911" s="13">
        <f t="shared" si="189"/>
        <v>89.016393442622956</v>
      </c>
      <c r="U911" s="58">
        <f t="shared" si="193"/>
        <v>25482.722950819672</v>
      </c>
      <c r="V911" s="58">
        <f t="shared" si="194"/>
        <v>25482.722950819672</v>
      </c>
      <c r="W911" s="13"/>
      <c r="X911" s="13"/>
      <c r="Y911" s="13"/>
      <c r="Z911" s="14">
        <f t="shared" si="190"/>
        <v>39.562841530054641</v>
      </c>
    </row>
    <row r="912" spans="1:26" ht="14.5" x14ac:dyDescent="0.35">
      <c r="A912">
        <v>4274</v>
      </c>
      <c r="B912" t="s">
        <v>1181</v>
      </c>
      <c r="C912" t="s">
        <v>1385</v>
      </c>
      <c r="D912" t="s">
        <v>1075</v>
      </c>
      <c r="E912" t="s">
        <v>276</v>
      </c>
      <c r="F912" t="s">
        <v>1063</v>
      </c>
      <c r="G912" t="s">
        <v>40</v>
      </c>
      <c r="H912" s="6">
        <v>45194</v>
      </c>
      <c r="I912" s="2">
        <v>45657</v>
      </c>
      <c r="J912">
        <v>291.64999999999998</v>
      </c>
      <c r="K912" s="45">
        <f t="shared" si="182"/>
        <v>787.33712418300649</v>
      </c>
      <c r="L912" s="3">
        <f t="shared" si="183"/>
        <v>366</v>
      </c>
      <c r="M912" s="3">
        <f t="shared" si="184"/>
        <v>2</v>
      </c>
      <c r="N912" s="3">
        <f t="shared" si="185"/>
        <v>0</v>
      </c>
      <c r="O912" s="3">
        <f t="shared" si="191"/>
        <v>364</v>
      </c>
      <c r="P912" s="51">
        <f t="shared" si="186"/>
        <v>106160.59999999999</v>
      </c>
      <c r="Q912" s="51">
        <f t="shared" si="187"/>
        <v>51874.16808940599</v>
      </c>
      <c r="R912" s="51">
        <f t="shared" si="188"/>
        <v>42762.922264001092</v>
      </c>
      <c r="S912" s="51">
        <f t="shared" si="192"/>
        <v>94637.090353407082</v>
      </c>
      <c r="T912" s="13">
        <f t="shared" si="189"/>
        <v>89.508196721311478</v>
      </c>
      <c r="U912" s="58">
        <f t="shared" si="193"/>
        <v>26105.065573770491</v>
      </c>
      <c r="V912" s="58">
        <f t="shared" si="194"/>
        <v>26105.065573770491</v>
      </c>
      <c r="W912" s="13"/>
      <c r="X912" s="13"/>
      <c r="Y912" s="13"/>
      <c r="Z912" s="14">
        <f t="shared" si="190"/>
        <v>39.781420765027335</v>
      </c>
    </row>
    <row r="913" spans="1:26" ht="14.5" x14ac:dyDescent="0.35">
      <c r="A913">
        <v>4275</v>
      </c>
      <c r="B913" t="s">
        <v>1182</v>
      </c>
      <c r="C913" t="s">
        <v>1385</v>
      </c>
      <c r="D913" t="s">
        <v>1077</v>
      </c>
      <c r="E913" t="s">
        <v>276</v>
      </c>
      <c r="F913" t="s">
        <v>1063</v>
      </c>
      <c r="G913" t="s">
        <v>40</v>
      </c>
      <c r="H913" s="6">
        <v>45194</v>
      </c>
      <c r="I913" s="2">
        <v>45657</v>
      </c>
      <c r="J913">
        <v>286.27</v>
      </c>
      <c r="K913" s="45">
        <f t="shared" si="182"/>
        <v>672.69366013071897</v>
      </c>
      <c r="L913" s="3">
        <f t="shared" si="183"/>
        <v>366</v>
      </c>
      <c r="M913" s="3">
        <f t="shared" si="184"/>
        <v>1</v>
      </c>
      <c r="N913" s="3">
        <f t="shared" si="185"/>
        <v>0</v>
      </c>
      <c r="O913" s="3">
        <f t="shared" si="191"/>
        <v>365</v>
      </c>
      <c r="P913" s="51">
        <f t="shared" si="186"/>
        <v>104488.54999999999</v>
      </c>
      <c r="Q913" s="51">
        <f t="shared" si="187"/>
        <v>52016.679540201061</v>
      </c>
      <c r="R913" s="51">
        <f t="shared" si="188"/>
        <v>42089.397960525763</v>
      </c>
      <c r="S913" s="51">
        <f t="shared" si="192"/>
        <v>94106.077500726824</v>
      </c>
      <c r="T913" s="13">
        <f t="shared" si="189"/>
        <v>89.754098360655732</v>
      </c>
      <c r="U913" s="58">
        <f t="shared" si="193"/>
        <v>25693.905737704914</v>
      </c>
      <c r="V913" s="58">
        <f t="shared" si="194"/>
        <v>25693.905737704914</v>
      </c>
      <c r="W913" s="13"/>
      <c r="X913" s="13"/>
      <c r="Y913" s="13"/>
      <c r="Z913" s="14">
        <f t="shared" si="190"/>
        <v>39.89071038251366</v>
      </c>
    </row>
    <row r="914" spans="1:26" ht="14.5" x14ac:dyDescent="0.35">
      <c r="A914">
        <v>4276</v>
      </c>
      <c r="B914" t="s">
        <v>1183</v>
      </c>
      <c r="C914" t="s">
        <v>1385</v>
      </c>
      <c r="D914" t="s">
        <v>1077</v>
      </c>
      <c r="E914" t="s">
        <v>276</v>
      </c>
      <c r="F914" t="s">
        <v>1063</v>
      </c>
      <c r="G914" t="s">
        <v>40</v>
      </c>
      <c r="H914" s="6">
        <v>45222</v>
      </c>
      <c r="I914" s="2">
        <v>45657</v>
      </c>
      <c r="J914">
        <v>286.27</v>
      </c>
      <c r="K914" s="45">
        <f t="shared" si="182"/>
        <v>683.36843137254903</v>
      </c>
      <c r="L914" s="3">
        <f t="shared" si="183"/>
        <v>366</v>
      </c>
      <c r="M914" s="3">
        <f t="shared" si="184"/>
        <v>1</v>
      </c>
      <c r="N914" s="3">
        <f t="shared" si="185"/>
        <v>2</v>
      </c>
      <c r="O914" s="3">
        <f t="shared" si="191"/>
        <v>363</v>
      </c>
      <c r="P914" s="51">
        <f t="shared" si="186"/>
        <v>103916.01</v>
      </c>
      <c r="Q914" s="51">
        <f t="shared" si="187"/>
        <v>51731.656638610919</v>
      </c>
      <c r="R914" s="51">
        <f t="shared" si="188"/>
        <v>41858.771122385901</v>
      </c>
      <c r="S914" s="51">
        <f t="shared" si="192"/>
        <v>93590.427760996827</v>
      </c>
      <c r="T914" s="13">
        <f t="shared" si="189"/>
        <v>89.26229508196721</v>
      </c>
      <c r="U914" s="58">
        <f t="shared" si="193"/>
        <v>25553.11721311475</v>
      </c>
      <c r="V914" s="58">
        <f t="shared" si="194"/>
        <v>25553.11721311475</v>
      </c>
      <c r="W914" s="13"/>
      <c r="X914" s="13"/>
      <c r="Y914" s="13"/>
      <c r="Z914" s="14">
        <f t="shared" si="190"/>
        <v>39.672131147540995</v>
      </c>
    </row>
    <row r="915" spans="1:26" ht="14.5" x14ac:dyDescent="0.35">
      <c r="A915">
        <v>4277</v>
      </c>
      <c r="B915" t="s">
        <v>1184</v>
      </c>
      <c r="C915" t="s">
        <v>1385</v>
      </c>
      <c r="D915" t="s">
        <v>1142</v>
      </c>
      <c r="E915" t="s">
        <v>276</v>
      </c>
      <c r="F915" t="s">
        <v>1063</v>
      </c>
      <c r="G915" t="s">
        <v>40</v>
      </c>
      <c r="H915" s="6">
        <v>45222</v>
      </c>
      <c r="I915" s="2">
        <v>45657</v>
      </c>
      <c r="J915">
        <v>286.27</v>
      </c>
      <c r="K915" s="45">
        <f t="shared" si="182"/>
        <v>767.77241830065361</v>
      </c>
      <c r="L915" s="3">
        <f t="shared" si="183"/>
        <v>366</v>
      </c>
      <c r="M915" s="3">
        <f t="shared" si="184"/>
        <v>8</v>
      </c>
      <c r="N915" s="3">
        <f t="shared" si="185"/>
        <v>8</v>
      </c>
      <c r="O915" s="3">
        <f t="shared" si="191"/>
        <v>350</v>
      </c>
      <c r="P915" s="51">
        <f t="shared" si="186"/>
        <v>100194.5</v>
      </c>
      <c r="Q915" s="51">
        <f t="shared" si="187"/>
        <v>49879.007778274987</v>
      </c>
      <c r="R915" s="51">
        <f t="shared" si="188"/>
        <v>40359.696674476763</v>
      </c>
      <c r="S915" s="51">
        <f t="shared" si="192"/>
        <v>90238.704452751757</v>
      </c>
      <c r="T915" s="13">
        <f t="shared" si="189"/>
        <v>86.065573770491795</v>
      </c>
      <c r="U915" s="58">
        <f t="shared" si="193"/>
        <v>24637.991803278685</v>
      </c>
      <c r="V915" s="58">
        <f t="shared" si="194"/>
        <v>24637.991803278685</v>
      </c>
      <c r="W915" s="13"/>
      <c r="X915" s="13"/>
      <c r="Y915" s="13"/>
      <c r="Z915" s="14">
        <f t="shared" si="190"/>
        <v>38.251366120218592</v>
      </c>
    </row>
    <row r="916" spans="1:26" ht="14.5" x14ac:dyDescent="0.35">
      <c r="A916">
        <v>4278</v>
      </c>
      <c r="B916" t="s">
        <v>1478</v>
      </c>
      <c r="C916" t="s">
        <v>1385</v>
      </c>
      <c r="D916" t="s">
        <v>1075</v>
      </c>
      <c r="E916" t="s">
        <v>276</v>
      </c>
      <c r="F916" t="s">
        <v>1063</v>
      </c>
      <c r="G916" t="s">
        <v>40</v>
      </c>
      <c r="H916" s="6">
        <v>45418</v>
      </c>
      <c r="I916" s="2">
        <v>45657</v>
      </c>
      <c r="J916">
        <v>291.64999999999998</v>
      </c>
      <c r="K916" s="45">
        <f t="shared" si="182"/>
        <v>568.8927450980392</v>
      </c>
      <c r="L916" s="3">
        <f t="shared" si="183"/>
        <v>240</v>
      </c>
      <c r="M916" s="3">
        <f t="shared" si="184"/>
        <v>0</v>
      </c>
      <c r="N916" s="3">
        <f t="shared" si="185"/>
        <v>0</v>
      </c>
      <c r="O916" s="3">
        <f t="shared" si="191"/>
        <v>240</v>
      </c>
      <c r="P916" s="51">
        <f t="shared" si="186"/>
        <v>69996</v>
      </c>
      <c r="Q916" s="51">
        <f t="shared" si="187"/>
        <v>34202.748190817132</v>
      </c>
      <c r="R916" s="51">
        <f t="shared" si="188"/>
        <v>28195.333360879846</v>
      </c>
      <c r="S916" s="51">
        <f t="shared" si="192"/>
        <v>62398.081551696974</v>
      </c>
      <c r="T916" s="13">
        <f t="shared" si="189"/>
        <v>59.016393442622949</v>
      </c>
      <c r="U916" s="58">
        <f t="shared" si="193"/>
        <v>17212.131147540982</v>
      </c>
      <c r="V916" s="58">
        <f t="shared" si="194"/>
        <v>17212.131147540982</v>
      </c>
      <c r="W916" s="13"/>
      <c r="X916" s="13"/>
      <c r="Y916" s="13"/>
      <c r="Z916" s="14">
        <f t="shared" si="190"/>
        <v>26.229508196721319</v>
      </c>
    </row>
    <row r="917" spans="1:26" ht="14.5" x14ac:dyDescent="0.35">
      <c r="A917">
        <v>4279</v>
      </c>
      <c r="B917" t="s">
        <v>1479</v>
      </c>
      <c r="C917" t="s">
        <v>1385</v>
      </c>
      <c r="D917" t="s">
        <v>1077</v>
      </c>
      <c r="E917" t="s">
        <v>276</v>
      </c>
      <c r="F917" t="s">
        <v>1063</v>
      </c>
      <c r="G917" t="s">
        <v>40</v>
      </c>
      <c r="H917" s="6">
        <v>45600</v>
      </c>
      <c r="I917" s="2">
        <v>45657</v>
      </c>
      <c r="J917">
        <v>286.27</v>
      </c>
      <c r="K917" s="45">
        <f t="shared" si="182"/>
        <v>74.476209150326838</v>
      </c>
      <c r="L917" s="3">
        <f t="shared" si="183"/>
        <v>58</v>
      </c>
      <c r="M917" s="3">
        <f t="shared" si="184"/>
        <v>7</v>
      </c>
      <c r="N917" s="3">
        <f t="shared" si="185"/>
        <v>0</v>
      </c>
      <c r="O917" s="3">
        <f t="shared" si="191"/>
        <v>51</v>
      </c>
      <c r="P917" s="51">
        <f t="shared" si="186"/>
        <v>14599.769999999999</v>
      </c>
      <c r="Q917" s="51">
        <f t="shared" si="187"/>
        <v>7268.0839905486409</v>
      </c>
      <c r="R917" s="51">
        <f t="shared" si="188"/>
        <v>5880.9843725666142</v>
      </c>
      <c r="S917" s="51">
        <f t="shared" si="192"/>
        <v>13149.068363115255</v>
      </c>
      <c r="T917" s="13">
        <f t="shared" si="189"/>
        <v>12.540983606557377</v>
      </c>
      <c r="U917" s="58">
        <f t="shared" si="193"/>
        <v>3590.1073770491803</v>
      </c>
      <c r="V917" s="58">
        <f t="shared" si="194"/>
        <v>3590.1073770491803</v>
      </c>
      <c r="W917" s="13"/>
      <c r="X917" s="13"/>
      <c r="Y917" s="13"/>
      <c r="Z917" s="14">
        <f t="shared" si="190"/>
        <v>5.5737704918032787</v>
      </c>
    </row>
    <row r="918" spans="1:26" ht="14.5" x14ac:dyDescent="0.35">
      <c r="A918">
        <v>4416</v>
      </c>
      <c r="B918" t="s">
        <v>1185</v>
      </c>
      <c r="C918" t="s">
        <v>1385</v>
      </c>
      <c r="D918" t="s">
        <v>1077</v>
      </c>
      <c r="E918" t="s">
        <v>276</v>
      </c>
      <c r="F918" t="s">
        <v>1063</v>
      </c>
      <c r="G918" t="s">
        <v>40</v>
      </c>
      <c r="H918" s="6">
        <v>43831</v>
      </c>
      <c r="I918" s="2">
        <v>45657</v>
      </c>
      <c r="J918">
        <v>286.27</v>
      </c>
      <c r="K918" s="45">
        <f t="shared" si="182"/>
        <v>756.44444444444468</v>
      </c>
      <c r="L918" s="3">
        <f t="shared" si="183"/>
        <v>366</v>
      </c>
      <c r="M918" s="3">
        <f t="shared" si="184"/>
        <v>1</v>
      </c>
      <c r="N918" s="3">
        <f t="shared" si="185"/>
        <v>0</v>
      </c>
      <c r="O918" s="3">
        <f t="shared" si="191"/>
        <v>365</v>
      </c>
      <c r="P918" s="51">
        <f t="shared" si="186"/>
        <v>104488.54999999999</v>
      </c>
      <c r="Q918" s="51">
        <f t="shared" si="187"/>
        <v>52016.679540201061</v>
      </c>
      <c r="R918" s="51">
        <f t="shared" si="188"/>
        <v>42089.397960525763</v>
      </c>
      <c r="S918" s="51">
        <f t="shared" si="192"/>
        <v>94106.077500726824</v>
      </c>
      <c r="T918" s="13">
        <f t="shared" si="189"/>
        <v>89.754098360655732</v>
      </c>
      <c r="U918" s="58">
        <f t="shared" si="193"/>
        <v>25693.905737704914</v>
      </c>
      <c r="V918" s="58">
        <f t="shared" si="194"/>
        <v>25693.905737704914</v>
      </c>
      <c r="W918" s="13"/>
      <c r="X918" s="13"/>
      <c r="Y918" s="13"/>
      <c r="Z918" s="14">
        <f t="shared" si="190"/>
        <v>39.89071038251366</v>
      </c>
    </row>
    <row r="919" spans="1:26" ht="14.5" x14ac:dyDescent="0.35">
      <c r="A919">
        <v>4417</v>
      </c>
      <c r="B919" t="s">
        <v>1186</v>
      </c>
      <c r="C919" t="s">
        <v>1385</v>
      </c>
      <c r="D919" t="s">
        <v>1092</v>
      </c>
      <c r="E919" t="s">
        <v>276</v>
      </c>
      <c r="F919" t="s">
        <v>1071</v>
      </c>
      <c r="G919" t="s">
        <v>40</v>
      </c>
      <c r="H919" s="6">
        <v>43831</v>
      </c>
      <c r="I919" s="2">
        <v>45657</v>
      </c>
      <c r="J919">
        <v>331.42</v>
      </c>
      <c r="K919" s="45">
        <f t="shared" si="182"/>
        <v>921.62705882352941</v>
      </c>
      <c r="L919" s="3">
        <f t="shared" si="183"/>
        <v>366</v>
      </c>
      <c r="M919" s="3">
        <f t="shared" si="184"/>
        <v>0</v>
      </c>
      <c r="N919" s="3">
        <f t="shared" si="185"/>
        <v>0</v>
      </c>
      <c r="O919" s="3">
        <f t="shared" si="191"/>
        <v>366</v>
      </c>
      <c r="P919" s="51">
        <f t="shared" si="186"/>
        <v>121299.72</v>
      </c>
      <c r="Q919" s="51">
        <f t="shared" si="187"/>
        <v>52159.190990996132</v>
      </c>
      <c r="R919" s="51">
        <f t="shared" si="188"/>
        <v>48861.164094825195</v>
      </c>
      <c r="S919" s="51">
        <f t="shared" si="192"/>
        <v>101020.35508582133</v>
      </c>
      <c r="T919" s="13">
        <f t="shared" si="189"/>
        <v>90</v>
      </c>
      <c r="U919" s="58">
        <f t="shared" si="193"/>
        <v>29827.800000000003</v>
      </c>
      <c r="V919" s="58">
        <f t="shared" si="194"/>
        <v>29827.800000000003</v>
      </c>
      <c r="W919" s="13"/>
      <c r="X919" s="13"/>
      <c r="Y919" s="13"/>
      <c r="Z919" s="14">
        <f t="shared" si="190"/>
        <v>40</v>
      </c>
    </row>
    <row r="920" spans="1:26" ht="14.5" x14ac:dyDescent="0.35">
      <c r="A920">
        <v>4420</v>
      </c>
      <c r="B920" t="s">
        <v>1187</v>
      </c>
      <c r="C920" t="s">
        <v>1488</v>
      </c>
      <c r="D920" t="s">
        <v>1097</v>
      </c>
      <c r="E920" t="s">
        <v>276</v>
      </c>
      <c r="F920" t="s">
        <v>1069</v>
      </c>
      <c r="G920" t="s">
        <v>40</v>
      </c>
      <c r="H920" s="6">
        <v>43831</v>
      </c>
      <c r="I920" s="2">
        <v>45657</v>
      </c>
      <c r="J920">
        <v>268.75</v>
      </c>
      <c r="K920" s="45">
        <f t="shared" si="182"/>
        <v>268.75</v>
      </c>
      <c r="L920" s="3">
        <f t="shared" si="183"/>
        <v>366</v>
      </c>
      <c r="M920" s="3">
        <f t="shared" si="184"/>
        <v>9</v>
      </c>
      <c r="N920" s="3">
        <f t="shared" si="185"/>
        <v>19</v>
      </c>
      <c r="O920" s="3">
        <f t="shared" si="191"/>
        <v>338</v>
      </c>
      <c r="P920" s="51">
        <f t="shared" si="186"/>
        <v>90837.5</v>
      </c>
      <c r="Q920" s="51">
        <f t="shared" si="187"/>
        <v>48168.870368734133</v>
      </c>
      <c r="R920" s="51">
        <f t="shared" si="188"/>
        <v>36590.570806459269</v>
      </c>
      <c r="S920" s="51">
        <f t="shared" si="192"/>
        <v>84759.441175193409</v>
      </c>
      <c r="T920" s="13">
        <f t="shared" si="189"/>
        <v>83.114754098360649</v>
      </c>
      <c r="U920" s="58">
        <f t="shared" si="193"/>
        <v>22337.090163934423</v>
      </c>
      <c r="V920" s="58">
        <f t="shared" si="194"/>
        <v>22337.090163934423</v>
      </c>
      <c r="W920" s="13"/>
      <c r="X920" s="13"/>
      <c r="Y920" s="13"/>
      <c r="Z920" s="14">
        <f t="shared" si="190"/>
        <v>36.939890710382528</v>
      </c>
    </row>
    <row r="921" spans="1:26" ht="14.5" x14ac:dyDescent="0.35">
      <c r="A921">
        <v>4480</v>
      </c>
      <c r="B921" t="s">
        <v>1188</v>
      </c>
      <c r="C921" t="s">
        <v>1385</v>
      </c>
      <c r="D921" t="s">
        <v>1094</v>
      </c>
      <c r="E921" t="s">
        <v>276</v>
      </c>
      <c r="F921" t="s">
        <v>1520</v>
      </c>
      <c r="G921" t="s">
        <v>1529</v>
      </c>
      <c r="H921" s="6">
        <v>43132</v>
      </c>
      <c r="I921" s="2">
        <v>45657</v>
      </c>
      <c r="J921">
        <v>434.3</v>
      </c>
      <c r="K921" s="45">
        <f t="shared" si="182"/>
        <v>1182.2522875816994</v>
      </c>
      <c r="L921" s="3">
        <f t="shared" si="183"/>
        <v>366</v>
      </c>
      <c r="M921" s="3">
        <f t="shared" si="184"/>
        <v>0</v>
      </c>
      <c r="N921" s="3">
        <f t="shared" si="185"/>
        <v>0</v>
      </c>
      <c r="O921" s="3">
        <f t="shared" si="191"/>
        <v>366</v>
      </c>
      <c r="P921" s="51">
        <f t="shared" si="186"/>
        <v>158953.80000000002</v>
      </c>
      <c r="Q921" s="51">
        <f t="shared" si="187"/>
        <v>52159.190990996132</v>
      </c>
      <c r="R921" s="51">
        <f t="shared" si="188"/>
        <v>64028.735641731291</v>
      </c>
      <c r="S921" s="51">
        <f t="shared" si="192"/>
        <v>116187.92663272742</v>
      </c>
      <c r="T921" s="13">
        <f t="shared" si="189"/>
        <v>90</v>
      </c>
      <c r="U921" s="58">
        <f t="shared" si="193"/>
        <v>39087</v>
      </c>
      <c r="V921" s="58">
        <f t="shared" si="194"/>
        <v>39087</v>
      </c>
      <c r="W921" s="13"/>
      <c r="X921" s="13"/>
      <c r="Y921" s="13"/>
      <c r="Z921" s="14">
        <f t="shared" si="190"/>
        <v>40</v>
      </c>
    </row>
    <row r="922" spans="1:26" ht="14.5" x14ac:dyDescent="0.35">
      <c r="A922">
        <v>4481</v>
      </c>
      <c r="B922" t="s">
        <v>1190</v>
      </c>
      <c r="C922" t="s">
        <v>1385</v>
      </c>
      <c r="D922" t="s">
        <v>1079</v>
      </c>
      <c r="E922" t="s">
        <v>276</v>
      </c>
      <c r="F922" t="s">
        <v>1519</v>
      </c>
      <c r="G922" t="s">
        <v>1529</v>
      </c>
      <c r="H922" s="6">
        <v>42373</v>
      </c>
      <c r="I922" s="2">
        <v>45657</v>
      </c>
      <c r="J922">
        <v>510.63</v>
      </c>
      <c r="K922" s="45">
        <f t="shared" si="182"/>
        <v>1295.6959477124183</v>
      </c>
      <c r="L922" s="3">
        <f t="shared" si="183"/>
        <v>366</v>
      </c>
      <c r="M922" s="3">
        <f t="shared" si="184"/>
        <v>0</v>
      </c>
      <c r="N922" s="3">
        <f t="shared" si="185"/>
        <v>0</v>
      </c>
      <c r="O922" s="3">
        <f t="shared" si="191"/>
        <v>366</v>
      </c>
      <c r="P922" s="51">
        <f t="shared" si="186"/>
        <v>186890.58</v>
      </c>
      <c r="Q922" s="51">
        <f t="shared" si="187"/>
        <v>52159.190990996132</v>
      </c>
      <c r="R922" s="51">
        <f t="shared" si="188"/>
        <v>75282.047618552257</v>
      </c>
      <c r="S922" s="51">
        <f t="shared" si="192"/>
        <v>127441.2386095484</v>
      </c>
      <c r="T922" s="13">
        <f t="shared" si="189"/>
        <v>90</v>
      </c>
      <c r="U922" s="58">
        <f t="shared" si="193"/>
        <v>45956.7</v>
      </c>
      <c r="V922" s="58">
        <f t="shared" si="194"/>
        <v>45956.7</v>
      </c>
      <c r="W922" s="13"/>
      <c r="X922" s="13"/>
      <c r="Y922" s="13"/>
      <c r="Z922" s="14">
        <f t="shared" si="190"/>
        <v>40</v>
      </c>
    </row>
    <row r="923" spans="1:26" ht="14.5" x14ac:dyDescent="0.35">
      <c r="A923">
        <v>4482</v>
      </c>
      <c r="B923" t="s">
        <v>1191</v>
      </c>
      <c r="C923" t="s">
        <v>1385</v>
      </c>
      <c r="D923" t="s">
        <v>1192</v>
      </c>
      <c r="E923" t="s">
        <v>276</v>
      </c>
      <c r="F923" t="s">
        <v>1519</v>
      </c>
      <c r="G923" t="s">
        <v>1529</v>
      </c>
      <c r="H923" s="6">
        <v>38443</v>
      </c>
      <c r="I923" s="2">
        <v>45657</v>
      </c>
      <c r="J923">
        <v>923.43</v>
      </c>
      <c r="K923" s="45">
        <f t="shared" si="182"/>
        <v>3255.2166013071896</v>
      </c>
      <c r="L923" s="3">
        <f t="shared" si="183"/>
        <v>366</v>
      </c>
      <c r="M923" s="3">
        <f t="shared" si="184"/>
        <v>0</v>
      </c>
      <c r="N923" s="3">
        <f t="shared" si="185"/>
        <v>0</v>
      </c>
      <c r="O923" s="3">
        <f t="shared" si="191"/>
        <v>366</v>
      </c>
      <c r="P923" s="51">
        <f t="shared" si="186"/>
        <v>190885.10399999999</v>
      </c>
      <c r="Q923" s="51">
        <f t="shared" si="187"/>
        <v>52159.190990996132</v>
      </c>
      <c r="R923" s="51">
        <f t="shared" si="188"/>
        <v>76891.095789848259</v>
      </c>
      <c r="S923" s="51">
        <f t="shared" si="192"/>
        <v>129050.28678084438</v>
      </c>
      <c r="T923" s="13">
        <f t="shared" si="189"/>
        <v>90</v>
      </c>
      <c r="U923" s="58">
        <f t="shared" si="193"/>
        <v>83108.7</v>
      </c>
      <c r="V923" s="58">
        <f t="shared" si="194"/>
        <v>83108.7</v>
      </c>
      <c r="W923" s="13"/>
      <c r="X923" s="13"/>
      <c r="Y923" s="13"/>
      <c r="Z923" s="14">
        <f t="shared" si="190"/>
        <v>40</v>
      </c>
    </row>
    <row r="924" spans="1:26" ht="14.5" x14ac:dyDescent="0.35">
      <c r="A924">
        <v>4483</v>
      </c>
      <c r="B924" t="s">
        <v>1194</v>
      </c>
      <c r="C924" t="s">
        <v>1385</v>
      </c>
      <c r="D924" t="s">
        <v>1079</v>
      </c>
      <c r="E924" t="s">
        <v>276</v>
      </c>
      <c r="F924" t="s">
        <v>1519</v>
      </c>
      <c r="G924" t="s">
        <v>1529</v>
      </c>
      <c r="H924" s="6">
        <v>40422</v>
      </c>
      <c r="I924" s="2">
        <v>45657</v>
      </c>
      <c r="J924">
        <v>510.63</v>
      </c>
      <c r="K924" s="45">
        <f t="shared" si="182"/>
        <v>1533.8604575163399</v>
      </c>
      <c r="L924" s="3">
        <f t="shared" si="183"/>
        <v>366</v>
      </c>
      <c r="M924" s="3">
        <f t="shared" si="184"/>
        <v>0</v>
      </c>
      <c r="N924" s="3">
        <f t="shared" si="185"/>
        <v>0</v>
      </c>
      <c r="O924" s="3">
        <f t="shared" si="191"/>
        <v>366</v>
      </c>
      <c r="P924" s="51">
        <f t="shared" si="186"/>
        <v>186890.58</v>
      </c>
      <c r="Q924" s="51">
        <f t="shared" si="187"/>
        <v>52159.190990996132</v>
      </c>
      <c r="R924" s="51">
        <f t="shared" si="188"/>
        <v>75282.047618552257</v>
      </c>
      <c r="S924" s="51">
        <f t="shared" si="192"/>
        <v>127441.2386095484</v>
      </c>
      <c r="T924" s="13">
        <f t="shared" si="189"/>
        <v>90</v>
      </c>
      <c r="U924" s="58">
        <f t="shared" si="193"/>
        <v>45956.7</v>
      </c>
      <c r="V924" s="58">
        <f t="shared" si="194"/>
        <v>45956.7</v>
      </c>
      <c r="W924" s="13"/>
      <c r="X924" s="13"/>
      <c r="Y924" s="13"/>
      <c r="Z924" s="14">
        <f t="shared" si="190"/>
        <v>40</v>
      </c>
    </row>
    <row r="925" spans="1:26" ht="14.5" x14ac:dyDescent="0.35">
      <c r="A925">
        <v>4484</v>
      </c>
      <c r="B925" t="s">
        <v>1196</v>
      </c>
      <c r="C925" t="s">
        <v>1385</v>
      </c>
      <c r="D925" t="s">
        <v>1094</v>
      </c>
      <c r="E925" t="s">
        <v>276</v>
      </c>
      <c r="F925" t="s">
        <v>1520</v>
      </c>
      <c r="G925" t="s">
        <v>1529</v>
      </c>
      <c r="H925" s="6">
        <v>43132</v>
      </c>
      <c r="I925" s="2">
        <v>45657</v>
      </c>
      <c r="J925">
        <v>434.3</v>
      </c>
      <c r="K925" s="45">
        <f t="shared" si="182"/>
        <v>1206.3800653594772</v>
      </c>
      <c r="L925" s="3">
        <f t="shared" si="183"/>
        <v>366</v>
      </c>
      <c r="M925" s="3">
        <f t="shared" si="184"/>
        <v>0</v>
      </c>
      <c r="N925" s="3">
        <f t="shared" si="185"/>
        <v>0</v>
      </c>
      <c r="O925" s="3">
        <f t="shared" si="191"/>
        <v>366</v>
      </c>
      <c r="P925" s="51">
        <f t="shared" si="186"/>
        <v>158953.80000000002</v>
      </c>
      <c r="Q925" s="51">
        <f t="shared" si="187"/>
        <v>52159.190990996132</v>
      </c>
      <c r="R925" s="51">
        <f t="shared" si="188"/>
        <v>64028.735641731291</v>
      </c>
      <c r="S925" s="51">
        <f t="shared" si="192"/>
        <v>116187.92663272742</v>
      </c>
      <c r="T925" s="13">
        <f t="shared" si="189"/>
        <v>90</v>
      </c>
      <c r="U925" s="58">
        <f t="shared" si="193"/>
        <v>39087</v>
      </c>
      <c r="V925" s="58">
        <f t="shared" si="194"/>
        <v>39087</v>
      </c>
      <c r="W925" s="13"/>
      <c r="X925" s="13"/>
      <c r="Y925" s="13"/>
      <c r="Z925" s="14">
        <f t="shared" si="190"/>
        <v>40</v>
      </c>
    </row>
    <row r="926" spans="1:26" ht="14.5" x14ac:dyDescent="0.35">
      <c r="A926">
        <v>4485</v>
      </c>
      <c r="B926" t="s">
        <v>1197</v>
      </c>
      <c r="C926" t="s">
        <v>1385</v>
      </c>
      <c r="D926" t="s">
        <v>1180</v>
      </c>
      <c r="E926" t="s">
        <v>276</v>
      </c>
      <c r="F926" t="s">
        <v>1519</v>
      </c>
      <c r="G926" t="s">
        <v>1529</v>
      </c>
      <c r="H926" s="6">
        <v>44228</v>
      </c>
      <c r="I926" s="2">
        <v>45657</v>
      </c>
      <c r="J926">
        <v>357.98</v>
      </c>
      <c r="K926" s="45">
        <f t="shared" si="182"/>
        <v>931.02431372549017</v>
      </c>
      <c r="L926" s="3">
        <f t="shared" si="183"/>
        <v>366</v>
      </c>
      <c r="M926" s="3">
        <f t="shared" si="184"/>
        <v>0</v>
      </c>
      <c r="N926" s="3">
        <f t="shared" si="185"/>
        <v>0</v>
      </c>
      <c r="O926" s="3">
        <f t="shared" si="191"/>
        <v>366</v>
      </c>
      <c r="P926" s="51">
        <f t="shared" si="186"/>
        <v>131020.68000000001</v>
      </c>
      <c r="Q926" s="51">
        <f t="shared" si="187"/>
        <v>52159.190990996132</v>
      </c>
      <c r="R926" s="51">
        <f t="shared" si="188"/>
        <v>52776.897962300172</v>
      </c>
      <c r="S926" s="51">
        <f t="shared" si="192"/>
        <v>104936.0889532963</v>
      </c>
      <c r="T926" s="13">
        <f t="shared" si="189"/>
        <v>90</v>
      </c>
      <c r="U926" s="58">
        <f t="shared" si="193"/>
        <v>32218.2</v>
      </c>
      <c r="V926" s="58">
        <f t="shared" si="194"/>
        <v>32218.2</v>
      </c>
      <c r="W926" s="13"/>
      <c r="X926" s="13"/>
      <c r="Y926" s="13"/>
      <c r="Z926" s="14">
        <f t="shared" si="190"/>
        <v>40</v>
      </c>
    </row>
    <row r="927" spans="1:26" ht="14.5" x14ac:dyDescent="0.35">
      <c r="A927">
        <v>4486</v>
      </c>
      <c r="B927" t="s">
        <v>1198</v>
      </c>
      <c r="C927" t="s">
        <v>1385</v>
      </c>
      <c r="D927" t="s">
        <v>1094</v>
      </c>
      <c r="E927" t="s">
        <v>276</v>
      </c>
      <c r="F927" t="s">
        <v>1520</v>
      </c>
      <c r="G927" t="s">
        <v>1529</v>
      </c>
      <c r="H927" s="6">
        <v>42373</v>
      </c>
      <c r="I927" s="2">
        <v>45657</v>
      </c>
      <c r="J927">
        <v>510.63</v>
      </c>
      <c r="K927" s="45">
        <f t="shared" si="182"/>
        <v>1340.154248366013</v>
      </c>
      <c r="L927" s="3">
        <f t="shared" si="183"/>
        <v>366</v>
      </c>
      <c r="M927" s="3">
        <f t="shared" si="184"/>
        <v>0</v>
      </c>
      <c r="N927" s="3">
        <f t="shared" si="185"/>
        <v>0</v>
      </c>
      <c r="O927" s="3">
        <f t="shared" si="191"/>
        <v>366</v>
      </c>
      <c r="P927" s="51">
        <f t="shared" si="186"/>
        <v>186890.58</v>
      </c>
      <c r="Q927" s="51">
        <f t="shared" si="187"/>
        <v>52159.190990996132</v>
      </c>
      <c r="R927" s="51">
        <f t="shared" si="188"/>
        <v>75282.047618552257</v>
      </c>
      <c r="S927" s="51">
        <f t="shared" si="192"/>
        <v>127441.2386095484</v>
      </c>
      <c r="T927" s="13">
        <f t="shared" si="189"/>
        <v>90</v>
      </c>
      <c r="U927" s="58">
        <f t="shared" si="193"/>
        <v>45956.7</v>
      </c>
      <c r="V927" s="58">
        <f t="shared" si="194"/>
        <v>45956.7</v>
      </c>
      <c r="W927" s="13"/>
      <c r="X927" s="13"/>
      <c r="Y927" s="13"/>
      <c r="Z927" s="14">
        <f t="shared" si="190"/>
        <v>40</v>
      </c>
    </row>
    <row r="928" spans="1:26" ht="14.5" x14ac:dyDescent="0.35">
      <c r="A928">
        <v>4488</v>
      </c>
      <c r="B928" t="s">
        <v>1199</v>
      </c>
      <c r="C928" t="s">
        <v>1385</v>
      </c>
      <c r="D928" t="s">
        <v>1094</v>
      </c>
      <c r="E928" t="s">
        <v>276</v>
      </c>
      <c r="F928" t="s">
        <v>1520</v>
      </c>
      <c r="G928" t="s">
        <v>1529</v>
      </c>
      <c r="H928" s="6">
        <v>43132</v>
      </c>
      <c r="I928" s="2">
        <v>45657</v>
      </c>
      <c r="J928">
        <v>434.3</v>
      </c>
      <c r="K928" s="45">
        <f t="shared" si="182"/>
        <v>1185.9424183006536</v>
      </c>
      <c r="L928" s="3">
        <f t="shared" si="183"/>
        <v>366</v>
      </c>
      <c r="M928" s="3">
        <f t="shared" si="184"/>
        <v>0</v>
      </c>
      <c r="N928" s="3">
        <f t="shared" si="185"/>
        <v>0</v>
      </c>
      <c r="O928" s="3">
        <f t="shared" si="191"/>
        <v>366</v>
      </c>
      <c r="P928" s="51">
        <f t="shared" si="186"/>
        <v>158953.80000000002</v>
      </c>
      <c r="Q928" s="51">
        <f t="shared" si="187"/>
        <v>52159.190990996132</v>
      </c>
      <c r="R928" s="51">
        <f t="shared" si="188"/>
        <v>64028.735641731291</v>
      </c>
      <c r="S928" s="51">
        <f t="shared" si="192"/>
        <v>116187.92663272742</v>
      </c>
      <c r="T928" s="13">
        <f t="shared" si="189"/>
        <v>90</v>
      </c>
      <c r="U928" s="58">
        <f t="shared" si="193"/>
        <v>39087</v>
      </c>
      <c r="V928" s="58">
        <f t="shared" si="194"/>
        <v>39087</v>
      </c>
      <c r="W928" s="13"/>
      <c r="X928" s="13"/>
      <c r="Y928" s="13"/>
      <c r="Z928" s="14">
        <f t="shared" si="190"/>
        <v>40</v>
      </c>
    </row>
    <row r="929" spans="1:26" ht="14.5" x14ac:dyDescent="0.35">
      <c r="A929">
        <v>4489</v>
      </c>
      <c r="B929" t="s">
        <v>1200</v>
      </c>
      <c r="C929" t="s">
        <v>1385</v>
      </c>
      <c r="D929" t="s">
        <v>1192</v>
      </c>
      <c r="E929" t="s">
        <v>276</v>
      </c>
      <c r="F929" t="s">
        <v>1519</v>
      </c>
      <c r="G929" t="s">
        <v>1529</v>
      </c>
      <c r="H929" s="6">
        <v>36017</v>
      </c>
      <c r="I929" s="2">
        <v>45657</v>
      </c>
      <c r="J929">
        <v>923.43</v>
      </c>
      <c r="K929" s="45">
        <f t="shared" si="182"/>
        <v>3987.2056209150323</v>
      </c>
      <c r="L929" s="3">
        <f t="shared" si="183"/>
        <v>366</v>
      </c>
      <c r="M929" s="3">
        <f t="shared" si="184"/>
        <v>0</v>
      </c>
      <c r="N929" s="3">
        <f t="shared" si="185"/>
        <v>0</v>
      </c>
      <c r="O929" s="3">
        <f t="shared" si="191"/>
        <v>366</v>
      </c>
      <c r="P929" s="51">
        <f t="shared" si="186"/>
        <v>190885.10399999999</v>
      </c>
      <c r="Q929" s="51">
        <f t="shared" si="187"/>
        <v>52159.190990996132</v>
      </c>
      <c r="R929" s="51">
        <f t="shared" si="188"/>
        <v>76891.095789848259</v>
      </c>
      <c r="S929" s="51">
        <f t="shared" si="192"/>
        <v>129050.28678084438</v>
      </c>
      <c r="T929" s="13">
        <f t="shared" si="189"/>
        <v>90</v>
      </c>
      <c r="U929" s="58">
        <f t="shared" si="193"/>
        <v>83108.7</v>
      </c>
      <c r="V929" s="58">
        <f t="shared" si="194"/>
        <v>83108.7</v>
      </c>
      <c r="W929" s="13"/>
      <c r="X929" s="13"/>
      <c r="Y929" s="13"/>
      <c r="Z929" s="14">
        <f t="shared" si="190"/>
        <v>40</v>
      </c>
    </row>
    <row r="930" spans="1:26" ht="14.5" x14ac:dyDescent="0.35">
      <c r="A930">
        <v>4491</v>
      </c>
      <c r="B930" t="s">
        <v>1202</v>
      </c>
      <c r="C930" t="s">
        <v>1385</v>
      </c>
      <c r="D930" t="s">
        <v>1062</v>
      </c>
      <c r="E930" t="s">
        <v>276</v>
      </c>
      <c r="F930" t="s">
        <v>1063</v>
      </c>
      <c r="G930" t="s">
        <v>40</v>
      </c>
      <c r="H930" s="6">
        <v>45061</v>
      </c>
      <c r="I930" s="2">
        <v>45657</v>
      </c>
      <c r="J930">
        <v>301.32</v>
      </c>
      <c r="K930" s="45">
        <f t="shared" si="182"/>
        <v>803.29679738562095</v>
      </c>
      <c r="L930" s="3">
        <f t="shared" si="183"/>
        <v>366</v>
      </c>
      <c r="M930" s="3">
        <f t="shared" si="184"/>
        <v>0</v>
      </c>
      <c r="N930" s="3">
        <f t="shared" si="185"/>
        <v>0</v>
      </c>
      <c r="O930" s="3">
        <f t="shared" si="191"/>
        <v>366</v>
      </c>
      <c r="P930" s="51">
        <f t="shared" si="186"/>
        <v>110283.12</v>
      </c>
      <c r="Q930" s="51">
        <f t="shared" si="187"/>
        <v>52159.190990996132</v>
      </c>
      <c r="R930" s="51">
        <f t="shared" si="188"/>
        <v>44423.528951338863</v>
      </c>
      <c r="S930" s="51">
        <f t="shared" si="192"/>
        <v>96582.719942334996</v>
      </c>
      <c r="T930" s="13">
        <f t="shared" si="189"/>
        <v>90</v>
      </c>
      <c r="U930" s="58">
        <f t="shared" si="193"/>
        <v>27118.799999999999</v>
      </c>
      <c r="V930" s="58">
        <f t="shared" si="194"/>
        <v>27118.799999999999</v>
      </c>
      <c r="W930" s="13"/>
      <c r="X930" s="13"/>
      <c r="Y930" s="13"/>
      <c r="Z930" s="14">
        <f t="shared" si="190"/>
        <v>40</v>
      </c>
    </row>
    <row r="931" spans="1:26" ht="14.5" x14ac:dyDescent="0.35">
      <c r="A931">
        <v>4492</v>
      </c>
      <c r="B931" t="s">
        <v>1203</v>
      </c>
      <c r="C931" t="s">
        <v>1385</v>
      </c>
      <c r="D931" t="s">
        <v>1097</v>
      </c>
      <c r="E931" t="s">
        <v>276</v>
      </c>
      <c r="F931" t="s">
        <v>1069</v>
      </c>
      <c r="G931" t="s">
        <v>40</v>
      </c>
      <c r="H931" s="6">
        <v>45068</v>
      </c>
      <c r="I931" s="2">
        <v>45657</v>
      </c>
      <c r="J931">
        <v>286.27</v>
      </c>
      <c r="K931" s="45">
        <f t="shared" si="182"/>
        <v>618.14555555555557</v>
      </c>
      <c r="L931" s="3">
        <f t="shared" si="183"/>
        <v>366</v>
      </c>
      <c r="M931" s="3">
        <f t="shared" si="184"/>
        <v>1</v>
      </c>
      <c r="N931" s="3">
        <f t="shared" si="185"/>
        <v>0</v>
      </c>
      <c r="O931" s="3">
        <f t="shared" si="191"/>
        <v>365</v>
      </c>
      <c r="P931" s="51">
        <f t="shared" si="186"/>
        <v>104488.54999999999</v>
      </c>
      <c r="Q931" s="51">
        <f t="shared" si="187"/>
        <v>52016.679540201061</v>
      </c>
      <c r="R931" s="51">
        <f t="shared" si="188"/>
        <v>42089.397960525763</v>
      </c>
      <c r="S931" s="51">
        <f t="shared" si="192"/>
        <v>94106.077500726824</v>
      </c>
      <c r="T931" s="13">
        <f t="shared" si="189"/>
        <v>89.754098360655732</v>
      </c>
      <c r="U931" s="58">
        <f t="shared" si="193"/>
        <v>25693.905737704914</v>
      </c>
      <c r="V931" s="58">
        <f t="shared" si="194"/>
        <v>25693.905737704914</v>
      </c>
      <c r="W931" s="13"/>
      <c r="X931" s="13"/>
      <c r="Y931" s="13"/>
      <c r="Z931" s="14">
        <f t="shared" si="190"/>
        <v>39.89071038251366</v>
      </c>
    </row>
    <row r="932" spans="1:26" ht="14.5" x14ac:dyDescent="0.35">
      <c r="A932">
        <v>4493</v>
      </c>
      <c r="B932" t="s">
        <v>1204</v>
      </c>
      <c r="C932" t="s">
        <v>1385</v>
      </c>
      <c r="D932" t="s">
        <v>1097</v>
      </c>
      <c r="E932" t="s">
        <v>276</v>
      </c>
      <c r="F932" t="s">
        <v>1069</v>
      </c>
      <c r="G932" t="s">
        <v>40</v>
      </c>
      <c r="H932" s="6">
        <v>45068</v>
      </c>
      <c r="I932" s="2">
        <v>45657</v>
      </c>
      <c r="J932">
        <v>286.27</v>
      </c>
      <c r="K932" s="45">
        <f t="shared" si="182"/>
        <v>618.64562091503274</v>
      </c>
      <c r="L932" s="3">
        <f t="shared" si="183"/>
        <v>366</v>
      </c>
      <c r="M932" s="3">
        <f t="shared" si="184"/>
        <v>1</v>
      </c>
      <c r="N932" s="3">
        <f t="shared" si="185"/>
        <v>1</v>
      </c>
      <c r="O932" s="3">
        <f t="shared" si="191"/>
        <v>364</v>
      </c>
      <c r="P932" s="51">
        <f t="shared" si="186"/>
        <v>104202.28</v>
      </c>
      <c r="Q932" s="51">
        <f t="shared" si="187"/>
        <v>51874.16808940599</v>
      </c>
      <c r="R932" s="51">
        <f t="shared" si="188"/>
        <v>41974.084541455835</v>
      </c>
      <c r="S932" s="51">
        <f t="shared" si="192"/>
        <v>93848.252630861825</v>
      </c>
      <c r="T932" s="13">
        <f t="shared" si="189"/>
        <v>89.508196721311478</v>
      </c>
      <c r="U932" s="58">
        <f t="shared" si="193"/>
        <v>25623.511475409836</v>
      </c>
      <c r="V932" s="58">
        <f t="shared" si="194"/>
        <v>25623.511475409836</v>
      </c>
      <c r="W932" s="13"/>
      <c r="X932" s="13"/>
      <c r="Y932" s="13"/>
      <c r="Z932" s="14">
        <f t="shared" si="190"/>
        <v>39.781420765027335</v>
      </c>
    </row>
    <row r="933" spans="1:26" ht="14.5" x14ac:dyDescent="0.35">
      <c r="A933">
        <v>4494</v>
      </c>
      <c r="B933" t="s">
        <v>1205</v>
      </c>
      <c r="C933" t="s">
        <v>1385</v>
      </c>
      <c r="D933" t="s">
        <v>143</v>
      </c>
      <c r="E933" t="s">
        <v>276</v>
      </c>
      <c r="F933" t="s">
        <v>1063</v>
      </c>
      <c r="G933" t="s">
        <v>40</v>
      </c>
      <c r="H933" s="6">
        <v>45208</v>
      </c>
      <c r="I933" s="2">
        <v>45657</v>
      </c>
      <c r="J933">
        <v>286.27</v>
      </c>
      <c r="K933" s="45">
        <f t="shared" si="182"/>
        <v>513.55032679738565</v>
      </c>
      <c r="L933" s="3">
        <f t="shared" si="183"/>
        <v>366</v>
      </c>
      <c r="M933" s="3">
        <f t="shared" si="184"/>
        <v>4</v>
      </c>
      <c r="N933" s="3">
        <f t="shared" si="185"/>
        <v>5</v>
      </c>
      <c r="O933" s="3">
        <f t="shared" si="191"/>
        <v>357</v>
      </c>
      <c r="P933" s="51">
        <f t="shared" si="186"/>
        <v>102198.39</v>
      </c>
      <c r="Q933" s="51">
        <f t="shared" si="187"/>
        <v>50876.587933840492</v>
      </c>
      <c r="R933" s="51">
        <f t="shared" si="188"/>
        <v>41166.890607966299</v>
      </c>
      <c r="S933" s="51">
        <f t="shared" si="192"/>
        <v>92043.478541806791</v>
      </c>
      <c r="T933" s="13">
        <f t="shared" si="189"/>
        <v>87.786885245901644</v>
      </c>
      <c r="U933" s="58">
        <f t="shared" si="193"/>
        <v>25130.75163934426</v>
      </c>
      <c r="V933" s="58">
        <f t="shared" si="194"/>
        <v>25130.75163934426</v>
      </c>
      <c r="W933" s="13"/>
      <c r="X933" s="13"/>
      <c r="Y933" s="13"/>
      <c r="Z933" s="14">
        <f t="shared" si="190"/>
        <v>39.016393442622942</v>
      </c>
    </row>
    <row r="934" spans="1:26" ht="14.5" x14ac:dyDescent="0.35">
      <c r="A934">
        <v>4495</v>
      </c>
      <c r="B934" t="s">
        <v>1480</v>
      </c>
      <c r="C934" t="s">
        <v>1385</v>
      </c>
      <c r="D934" t="s">
        <v>1077</v>
      </c>
      <c r="E934" t="s">
        <v>276</v>
      </c>
      <c r="F934" t="s">
        <v>1063</v>
      </c>
      <c r="G934" t="s">
        <v>40</v>
      </c>
      <c r="H934" s="6">
        <v>45348</v>
      </c>
      <c r="I934" s="2">
        <v>45657</v>
      </c>
      <c r="J934">
        <v>286.27</v>
      </c>
      <c r="K934" s="45">
        <f t="shared" si="182"/>
        <v>520.09549019607857</v>
      </c>
      <c r="L934" s="3">
        <f t="shared" si="183"/>
        <v>310</v>
      </c>
      <c r="M934" s="3">
        <f t="shared" si="184"/>
        <v>3</v>
      </c>
      <c r="N934" s="3">
        <f t="shared" si="185"/>
        <v>0</v>
      </c>
      <c r="O934" s="3">
        <f t="shared" si="191"/>
        <v>307</v>
      </c>
      <c r="P934" s="51">
        <f t="shared" si="186"/>
        <v>87884.89</v>
      </c>
      <c r="Q934" s="51">
        <f t="shared" si="187"/>
        <v>43751.01539408692</v>
      </c>
      <c r="R934" s="51">
        <f t="shared" si="188"/>
        <v>35401.21965446962</v>
      </c>
      <c r="S934" s="51">
        <f t="shared" si="192"/>
        <v>79152.23504855654</v>
      </c>
      <c r="T934" s="13">
        <f t="shared" si="189"/>
        <v>75.491803278688522</v>
      </c>
      <c r="U934" s="58">
        <f t="shared" si="193"/>
        <v>21611.038524590163</v>
      </c>
      <c r="V934" s="58">
        <f t="shared" si="194"/>
        <v>21611.038524590163</v>
      </c>
      <c r="W934" s="13"/>
      <c r="X934" s="13"/>
      <c r="Y934" s="13"/>
      <c r="Z934" s="14">
        <f t="shared" si="190"/>
        <v>33.551912568306008</v>
      </c>
    </row>
    <row r="935" spans="1:26" ht="14.5" x14ac:dyDescent="0.35">
      <c r="A935">
        <v>4496</v>
      </c>
      <c r="B935" t="s">
        <v>1481</v>
      </c>
      <c r="C935" t="s">
        <v>1488</v>
      </c>
      <c r="D935" t="s">
        <v>253</v>
      </c>
      <c r="E935" t="s">
        <v>276</v>
      </c>
      <c r="F935" t="s">
        <v>1063</v>
      </c>
      <c r="G935" t="s">
        <v>40</v>
      </c>
      <c r="H935" s="6">
        <v>45446</v>
      </c>
      <c r="I935" s="2">
        <v>45657</v>
      </c>
      <c r="J935">
        <v>268.75</v>
      </c>
      <c r="K935" s="45">
        <f t="shared" si="182"/>
        <v>268.75</v>
      </c>
      <c r="L935" s="3">
        <f t="shared" si="183"/>
        <v>212</v>
      </c>
      <c r="M935" s="3">
        <f t="shared" si="184"/>
        <v>0</v>
      </c>
      <c r="N935" s="3">
        <f t="shared" si="185"/>
        <v>0</v>
      </c>
      <c r="O935" s="3">
        <f t="shared" si="191"/>
        <v>212</v>
      </c>
      <c r="P935" s="51">
        <f t="shared" si="186"/>
        <v>56975</v>
      </c>
      <c r="Q935" s="51">
        <f t="shared" si="187"/>
        <v>30212.427568555137</v>
      </c>
      <c r="R935" s="51">
        <f t="shared" si="188"/>
        <v>22950.29884902179</v>
      </c>
      <c r="S935" s="51">
        <f t="shared" si="192"/>
        <v>53162.726417576923</v>
      </c>
      <c r="T935" s="13">
        <f t="shared" si="189"/>
        <v>52.131147540983605</v>
      </c>
      <c r="U935" s="58">
        <f t="shared" si="193"/>
        <v>14010.245901639344</v>
      </c>
      <c r="V935" s="58">
        <f t="shared" si="194"/>
        <v>14010.245901639344</v>
      </c>
      <c r="W935" s="13"/>
      <c r="X935" s="13"/>
      <c r="Y935" s="13"/>
      <c r="Z935" s="14">
        <f t="shared" si="190"/>
        <v>23.169398907103826</v>
      </c>
    </row>
    <row r="936" spans="1:26" ht="15.75" customHeight="1" x14ac:dyDescent="0.35">
      <c r="A936">
        <v>4497</v>
      </c>
      <c r="B936" t="s">
        <v>1482</v>
      </c>
      <c r="C936" t="s">
        <v>1385</v>
      </c>
      <c r="D936" t="s">
        <v>1142</v>
      </c>
      <c r="E936" t="s">
        <v>276</v>
      </c>
      <c r="F936" t="s">
        <v>1063</v>
      </c>
      <c r="G936" t="s">
        <v>40</v>
      </c>
      <c r="H936" s="6">
        <v>45474</v>
      </c>
      <c r="I936" s="2">
        <v>45657</v>
      </c>
      <c r="J936">
        <v>286.27</v>
      </c>
      <c r="K936" s="45">
        <f t="shared" si="182"/>
        <v>513.19215686274515</v>
      </c>
      <c r="L936" s="3">
        <f t="shared" si="183"/>
        <v>184</v>
      </c>
      <c r="M936" s="3">
        <f t="shared" si="184"/>
        <v>13</v>
      </c>
      <c r="N936" s="3">
        <f t="shared" si="185"/>
        <v>0</v>
      </c>
      <c r="O936" s="3">
        <f t="shared" si="191"/>
        <v>171</v>
      </c>
      <c r="P936" s="51">
        <f t="shared" si="186"/>
        <v>48952.17</v>
      </c>
      <c r="Q936" s="51">
        <f t="shared" si="187"/>
        <v>24369.458085957209</v>
      </c>
      <c r="R936" s="51">
        <f t="shared" si="188"/>
        <v>19718.594660958646</v>
      </c>
      <c r="S936" s="51">
        <f t="shared" si="192"/>
        <v>44088.052746915855</v>
      </c>
      <c r="T936" s="13">
        <f t="shared" si="189"/>
        <v>42.049180327868854</v>
      </c>
      <c r="U936" s="58">
        <f t="shared" si="193"/>
        <v>12037.418852459015</v>
      </c>
      <c r="V936" s="58">
        <f t="shared" si="194"/>
        <v>12037.418852459015</v>
      </c>
      <c r="W936" s="13"/>
      <c r="X936" s="13"/>
      <c r="Y936" s="13"/>
      <c r="Z936" s="14">
        <f t="shared" si="190"/>
        <v>18.688524590163937</v>
      </c>
    </row>
    <row r="937" spans="1:26" ht="15.75" customHeight="1" x14ac:dyDescent="0.35">
      <c r="A937">
        <v>4498</v>
      </c>
      <c r="B937" t="s">
        <v>1483</v>
      </c>
      <c r="C937" t="s">
        <v>1385</v>
      </c>
      <c r="D937" t="s">
        <v>1077</v>
      </c>
      <c r="E937" t="s">
        <v>276</v>
      </c>
      <c r="F937" t="s">
        <v>1063</v>
      </c>
      <c r="G937" t="s">
        <v>40</v>
      </c>
      <c r="H937" s="6">
        <v>45523</v>
      </c>
      <c r="I937" s="2">
        <v>45657</v>
      </c>
      <c r="J937">
        <v>286.27</v>
      </c>
      <c r="K937" s="45">
        <f t="shared" si="182"/>
        <v>324.33692810457518</v>
      </c>
      <c r="L937" s="3">
        <f t="shared" si="183"/>
        <v>135</v>
      </c>
      <c r="M937" s="3">
        <f t="shared" si="184"/>
        <v>7</v>
      </c>
      <c r="N937" s="3">
        <f t="shared" si="185"/>
        <v>0</v>
      </c>
      <c r="O937" s="3">
        <f t="shared" si="191"/>
        <v>128</v>
      </c>
      <c r="P937" s="51">
        <f t="shared" si="186"/>
        <v>36642.559999999998</v>
      </c>
      <c r="Q937" s="51">
        <f t="shared" si="187"/>
        <v>18241.465701769139</v>
      </c>
      <c r="R937" s="51">
        <f t="shared" si="188"/>
        <v>14760.117640951501</v>
      </c>
      <c r="S937" s="51">
        <f t="shared" si="192"/>
        <v>33001.583342720638</v>
      </c>
      <c r="T937" s="13">
        <f t="shared" si="189"/>
        <v>31.475409836065573</v>
      </c>
      <c r="U937" s="58">
        <f t="shared" si="193"/>
        <v>9010.4655737704907</v>
      </c>
      <c r="V937" s="58">
        <f t="shared" si="194"/>
        <v>9010.4655737704907</v>
      </c>
      <c r="W937" s="13"/>
      <c r="X937" s="13"/>
      <c r="Y937" s="13"/>
      <c r="Z937" s="14">
        <f t="shared" si="190"/>
        <v>13.989071038251367</v>
      </c>
    </row>
    <row r="938" spans="1:26" ht="15.75" customHeight="1" x14ac:dyDescent="0.35">
      <c r="A938">
        <v>4507</v>
      </c>
      <c r="B938" t="s">
        <v>1206</v>
      </c>
      <c r="C938" t="s">
        <v>1385</v>
      </c>
      <c r="D938" t="s">
        <v>1207</v>
      </c>
      <c r="E938" t="s">
        <v>276</v>
      </c>
      <c r="F938" t="s">
        <v>1520</v>
      </c>
      <c r="G938" t="s">
        <v>1529</v>
      </c>
      <c r="H938" s="6">
        <v>41127</v>
      </c>
      <c r="I938" s="2">
        <v>45657</v>
      </c>
      <c r="J938">
        <v>923.43</v>
      </c>
      <c r="K938" s="45">
        <f t="shared" si="182"/>
        <v>1896.3864052287581</v>
      </c>
      <c r="L938" s="3">
        <f t="shared" si="183"/>
        <v>366</v>
      </c>
      <c r="M938" s="3">
        <f t="shared" si="184"/>
        <v>0</v>
      </c>
      <c r="N938" s="3">
        <f t="shared" si="185"/>
        <v>0</v>
      </c>
      <c r="O938" s="3">
        <f t="shared" si="191"/>
        <v>366</v>
      </c>
      <c r="P938" s="51">
        <f t="shared" si="186"/>
        <v>190885.10399999999</v>
      </c>
      <c r="Q938" s="51">
        <f t="shared" si="187"/>
        <v>52159.190990996132</v>
      </c>
      <c r="R938" s="51">
        <f t="shared" si="188"/>
        <v>76891.095789848259</v>
      </c>
      <c r="S938" s="51">
        <f t="shared" si="192"/>
        <v>129050.28678084438</v>
      </c>
      <c r="T938" s="13">
        <f t="shared" si="189"/>
        <v>90</v>
      </c>
      <c r="U938" s="58">
        <f t="shared" si="193"/>
        <v>83108.7</v>
      </c>
      <c r="V938" s="58">
        <f t="shared" si="194"/>
        <v>83108.7</v>
      </c>
      <c r="W938" s="13"/>
      <c r="X938" s="13"/>
      <c r="Y938" s="13"/>
      <c r="Z938" s="14">
        <f t="shared" si="190"/>
        <v>40</v>
      </c>
    </row>
    <row r="939" spans="1:26" ht="14.5" x14ac:dyDescent="0.35">
      <c r="A939">
        <v>4508</v>
      </c>
      <c r="B939" t="s">
        <v>1209</v>
      </c>
      <c r="C939" t="s">
        <v>1385</v>
      </c>
      <c r="D939" t="s">
        <v>450</v>
      </c>
      <c r="E939" t="s">
        <v>276</v>
      </c>
      <c r="F939" t="s">
        <v>1063</v>
      </c>
      <c r="G939" t="s">
        <v>1529</v>
      </c>
      <c r="H939" s="6">
        <v>43374</v>
      </c>
      <c r="I939" s="2">
        <v>45657</v>
      </c>
      <c r="J939">
        <v>459.03</v>
      </c>
      <c r="K939" s="45">
        <f t="shared" si="182"/>
        <v>1077.4367320261438</v>
      </c>
      <c r="L939" s="3">
        <f t="shared" si="183"/>
        <v>366</v>
      </c>
      <c r="M939" s="3">
        <f t="shared" si="184"/>
        <v>0</v>
      </c>
      <c r="N939" s="3">
        <f t="shared" si="185"/>
        <v>0</v>
      </c>
      <c r="O939" s="3">
        <f t="shared" si="191"/>
        <v>366</v>
      </c>
      <c r="P939" s="51">
        <f t="shared" si="186"/>
        <v>168004.97999999998</v>
      </c>
      <c r="Q939" s="51">
        <f t="shared" si="187"/>
        <v>52159.190990996132</v>
      </c>
      <c r="R939" s="51">
        <f t="shared" si="188"/>
        <v>67674.673086861396</v>
      </c>
      <c r="S939" s="51">
        <f t="shared" si="192"/>
        <v>119833.86407785752</v>
      </c>
      <c r="T939" s="13">
        <f t="shared" si="189"/>
        <v>90</v>
      </c>
      <c r="U939" s="58">
        <f t="shared" si="193"/>
        <v>41312.699999999997</v>
      </c>
      <c r="V939" s="58">
        <f t="shared" si="194"/>
        <v>41312.699999999997</v>
      </c>
      <c r="W939" s="13"/>
      <c r="X939" s="13"/>
      <c r="Y939" s="13"/>
      <c r="Z939" s="14">
        <f t="shared" si="190"/>
        <v>40</v>
      </c>
    </row>
    <row r="940" spans="1:26" ht="14.5" x14ac:dyDescent="0.35">
      <c r="A940">
        <v>5043</v>
      </c>
      <c r="B940" t="s">
        <v>1211</v>
      </c>
      <c r="C940" t="s">
        <v>1385</v>
      </c>
      <c r="D940" t="s">
        <v>1212</v>
      </c>
      <c r="E940" t="s">
        <v>8</v>
      </c>
      <c r="F940" t="s">
        <v>1213</v>
      </c>
      <c r="G940" t="s">
        <v>1529</v>
      </c>
      <c r="H940" s="6">
        <v>43313</v>
      </c>
      <c r="I940" s="2">
        <v>45657</v>
      </c>
      <c r="J940">
        <v>438.6</v>
      </c>
      <c r="K940" s="45">
        <f t="shared" si="182"/>
        <v>880.49045751634014</v>
      </c>
      <c r="L940" s="3">
        <f t="shared" si="183"/>
        <v>366</v>
      </c>
      <c r="M940" s="3">
        <f t="shared" si="184"/>
        <v>0</v>
      </c>
      <c r="N940" s="3">
        <f t="shared" si="185"/>
        <v>0</v>
      </c>
      <c r="O940" s="3">
        <f t="shared" si="191"/>
        <v>366</v>
      </c>
      <c r="P940" s="51">
        <f t="shared" si="186"/>
        <v>160527.6</v>
      </c>
      <c r="Q940" s="51">
        <f t="shared" si="187"/>
        <v>52159.190990996132</v>
      </c>
      <c r="R940" s="51">
        <f t="shared" si="188"/>
        <v>64662.683519372185</v>
      </c>
      <c r="S940" s="51">
        <f t="shared" si="192"/>
        <v>116821.87451036832</v>
      </c>
      <c r="T940" s="13">
        <f t="shared" si="189"/>
        <v>90</v>
      </c>
      <c r="U940" s="58">
        <f t="shared" si="193"/>
        <v>39474</v>
      </c>
      <c r="V940" s="58">
        <f t="shared" si="194"/>
        <v>39474</v>
      </c>
      <c r="W940" s="13"/>
      <c r="X940" s="13"/>
      <c r="Y940" s="13"/>
      <c r="Z940" s="14">
        <f t="shared" si="190"/>
        <v>40</v>
      </c>
    </row>
    <row r="941" spans="1:26" ht="14.5" x14ac:dyDescent="0.35">
      <c r="A941">
        <v>5045</v>
      </c>
      <c r="B941" t="s">
        <v>1215</v>
      </c>
      <c r="C941" t="s">
        <v>1385</v>
      </c>
      <c r="D941" t="s">
        <v>1216</v>
      </c>
      <c r="E941" t="s">
        <v>276</v>
      </c>
      <c r="F941" t="s">
        <v>304</v>
      </c>
      <c r="G941" t="s">
        <v>1529</v>
      </c>
      <c r="H941" s="6">
        <v>40634</v>
      </c>
      <c r="I941" s="2">
        <v>45657</v>
      </c>
      <c r="J941">
        <v>490.2</v>
      </c>
      <c r="K941" s="45">
        <f t="shared" si="182"/>
        <v>916.44098039215692</v>
      </c>
      <c r="L941" s="3">
        <f t="shared" si="183"/>
        <v>366</v>
      </c>
      <c r="M941" s="3">
        <f t="shared" si="184"/>
        <v>0</v>
      </c>
      <c r="N941" s="3">
        <f t="shared" si="185"/>
        <v>0</v>
      </c>
      <c r="O941" s="3">
        <f t="shared" si="191"/>
        <v>366</v>
      </c>
      <c r="P941" s="51">
        <f t="shared" si="186"/>
        <v>179413.19999999998</v>
      </c>
      <c r="Q941" s="51">
        <f t="shared" si="187"/>
        <v>52159.190990996132</v>
      </c>
      <c r="R941" s="51">
        <f t="shared" si="188"/>
        <v>72270.058051063024</v>
      </c>
      <c r="S941" s="51">
        <f t="shared" si="192"/>
        <v>124429.24904205915</v>
      </c>
      <c r="T941" s="13">
        <f t="shared" si="189"/>
        <v>90</v>
      </c>
      <c r="U941" s="58">
        <f t="shared" si="193"/>
        <v>44118</v>
      </c>
      <c r="V941" s="58">
        <f t="shared" si="194"/>
        <v>44118</v>
      </c>
      <c r="W941" s="13"/>
      <c r="X941" s="13"/>
      <c r="Y941" s="13"/>
      <c r="Z941" s="14">
        <f t="shared" si="190"/>
        <v>40</v>
      </c>
    </row>
    <row r="942" spans="1:26" ht="14.5" x14ac:dyDescent="0.35">
      <c r="A942">
        <v>5062</v>
      </c>
      <c r="B942" t="s">
        <v>1218</v>
      </c>
      <c r="C942" t="s">
        <v>1385</v>
      </c>
      <c r="D942" t="s">
        <v>1219</v>
      </c>
      <c r="E942" t="s">
        <v>8</v>
      </c>
      <c r="F942" t="s">
        <v>709</v>
      </c>
      <c r="G942" t="s">
        <v>1529</v>
      </c>
      <c r="H942" s="6">
        <v>43497</v>
      </c>
      <c r="I942" s="2">
        <v>45657</v>
      </c>
      <c r="J942">
        <v>490.2</v>
      </c>
      <c r="K942" s="45">
        <f t="shared" si="182"/>
        <v>986.9722222222224</v>
      </c>
      <c r="L942" s="3">
        <f t="shared" si="183"/>
        <v>366</v>
      </c>
      <c r="M942" s="3">
        <f t="shared" si="184"/>
        <v>0</v>
      </c>
      <c r="N942" s="3">
        <f t="shared" si="185"/>
        <v>0</v>
      </c>
      <c r="O942" s="3">
        <f t="shared" si="191"/>
        <v>366</v>
      </c>
      <c r="P942" s="51">
        <f t="shared" si="186"/>
        <v>179413.19999999998</v>
      </c>
      <c r="Q942" s="51">
        <f t="shared" si="187"/>
        <v>52159.190990996132</v>
      </c>
      <c r="R942" s="51">
        <f t="shared" si="188"/>
        <v>72270.058051063024</v>
      </c>
      <c r="S942" s="51">
        <f t="shared" si="192"/>
        <v>124429.24904205915</v>
      </c>
      <c r="T942" s="13">
        <f t="shared" si="189"/>
        <v>90</v>
      </c>
      <c r="U942" s="58">
        <f t="shared" si="193"/>
        <v>44118</v>
      </c>
      <c r="V942" s="58">
        <f t="shared" si="194"/>
        <v>44118</v>
      </c>
      <c r="W942" s="13"/>
      <c r="X942" s="13"/>
      <c r="Y942" s="13"/>
      <c r="Z942" s="14">
        <f t="shared" si="190"/>
        <v>40</v>
      </c>
    </row>
    <row r="943" spans="1:26" ht="14.5" x14ac:dyDescent="0.35">
      <c r="A943">
        <v>5079</v>
      </c>
      <c r="B943" t="s">
        <v>1221</v>
      </c>
      <c r="C943" t="s">
        <v>1385</v>
      </c>
      <c r="D943" t="s">
        <v>1222</v>
      </c>
      <c r="E943" t="s">
        <v>8</v>
      </c>
      <c r="F943" t="s">
        <v>1223</v>
      </c>
      <c r="G943" t="s">
        <v>1529</v>
      </c>
      <c r="H943" s="6">
        <v>41365</v>
      </c>
      <c r="I943" s="2">
        <v>45657</v>
      </c>
      <c r="J943">
        <v>1071.78</v>
      </c>
      <c r="K943" s="45">
        <f t="shared" si="182"/>
        <v>2048.7164052287576</v>
      </c>
      <c r="L943" s="3">
        <f t="shared" si="183"/>
        <v>366</v>
      </c>
      <c r="M943" s="3">
        <f t="shared" si="184"/>
        <v>0</v>
      </c>
      <c r="N943" s="3">
        <f t="shared" si="185"/>
        <v>0</v>
      </c>
      <c r="O943" s="3">
        <f t="shared" si="191"/>
        <v>366</v>
      </c>
      <c r="P943" s="51">
        <f t="shared" si="186"/>
        <v>190885.10399999999</v>
      </c>
      <c r="Q943" s="51">
        <f t="shared" si="187"/>
        <v>52159.190990996132</v>
      </c>
      <c r="R943" s="51">
        <f t="shared" si="188"/>
        <v>76891.095789848259</v>
      </c>
      <c r="S943" s="51">
        <f t="shared" si="192"/>
        <v>129050.28678084438</v>
      </c>
      <c r="T943" s="13">
        <f t="shared" si="189"/>
        <v>90</v>
      </c>
      <c r="U943" s="58">
        <f t="shared" si="193"/>
        <v>96460.2</v>
      </c>
      <c r="V943" s="58">
        <f t="shared" si="194"/>
        <v>96460.2</v>
      </c>
      <c r="W943" s="13"/>
      <c r="X943" s="13"/>
      <c r="Y943" s="13"/>
      <c r="Z943" s="14">
        <f t="shared" si="190"/>
        <v>40</v>
      </c>
    </row>
    <row r="944" spans="1:26" ht="14.5" x14ac:dyDescent="0.35">
      <c r="A944">
        <v>5086</v>
      </c>
      <c r="B944" t="s">
        <v>1224</v>
      </c>
      <c r="C944" t="s">
        <v>1385</v>
      </c>
      <c r="D944" t="s">
        <v>1225</v>
      </c>
      <c r="E944" t="s">
        <v>8</v>
      </c>
      <c r="F944" t="s">
        <v>1223</v>
      </c>
      <c r="G944" t="s">
        <v>1529</v>
      </c>
      <c r="H944" s="6">
        <v>38534</v>
      </c>
      <c r="I944" s="2">
        <v>45657</v>
      </c>
      <c r="J944">
        <v>490.2</v>
      </c>
      <c r="K944" s="45">
        <f t="shared" si="182"/>
        <v>956.92810457516362</v>
      </c>
      <c r="L944" s="3">
        <f t="shared" si="183"/>
        <v>366</v>
      </c>
      <c r="M944" s="3">
        <f t="shared" si="184"/>
        <v>0</v>
      </c>
      <c r="N944" s="3">
        <f t="shared" si="185"/>
        <v>0</v>
      </c>
      <c r="O944" s="3">
        <f t="shared" si="191"/>
        <v>366</v>
      </c>
      <c r="P944" s="51">
        <f t="shared" si="186"/>
        <v>179413.19999999998</v>
      </c>
      <c r="Q944" s="51">
        <f t="shared" si="187"/>
        <v>52159.190990996132</v>
      </c>
      <c r="R944" s="51">
        <f t="shared" si="188"/>
        <v>72270.058051063024</v>
      </c>
      <c r="S944" s="51">
        <f t="shared" si="192"/>
        <v>124429.24904205915</v>
      </c>
      <c r="T944" s="13">
        <f t="shared" si="189"/>
        <v>90</v>
      </c>
      <c r="U944" s="58">
        <f t="shared" si="193"/>
        <v>44118</v>
      </c>
      <c r="V944" s="58">
        <f t="shared" si="194"/>
        <v>44118</v>
      </c>
      <c r="W944" s="13"/>
      <c r="X944" s="13"/>
      <c r="Y944" s="13"/>
      <c r="Z944" s="14">
        <f t="shared" si="190"/>
        <v>40</v>
      </c>
    </row>
    <row r="945" spans="1:26" ht="14.5" x14ac:dyDescent="0.35">
      <c r="A945">
        <v>5113</v>
      </c>
      <c r="B945" t="s">
        <v>1227</v>
      </c>
      <c r="C945" t="s">
        <v>1385</v>
      </c>
      <c r="D945" t="s">
        <v>1228</v>
      </c>
      <c r="E945" t="s">
        <v>8</v>
      </c>
      <c r="F945" t="s">
        <v>1257</v>
      </c>
      <c r="G945" t="s">
        <v>1529</v>
      </c>
      <c r="H945" s="6">
        <v>37027</v>
      </c>
      <c r="I945" s="2">
        <v>45657</v>
      </c>
      <c r="J945">
        <v>461.18</v>
      </c>
      <c r="K945" s="45">
        <f t="shared" si="182"/>
        <v>969.86836601307175</v>
      </c>
      <c r="L945" s="3">
        <f t="shared" si="183"/>
        <v>366</v>
      </c>
      <c r="M945" s="3">
        <f t="shared" si="184"/>
        <v>0</v>
      </c>
      <c r="N945" s="3">
        <f t="shared" si="185"/>
        <v>0</v>
      </c>
      <c r="O945" s="3">
        <f t="shared" si="191"/>
        <v>366</v>
      </c>
      <c r="P945" s="51">
        <f t="shared" si="186"/>
        <v>168791.88</v>
      </c>
      <c r="Q945" s="51">
        <f t="shared" si="187"/>
        <v>52159.190990996132</v>
      </c>
      <c r="R945" s="51">
        <f t="shared" si="188"/>
        <v>67991.647025681857</v>
      </c>
      <c r="S945" s="51">
        <f t="shared" si="192"/>
        <v>120150.838016678</v>
      </c>
      <c r="T945" s="13">
        <f t="shared" si="189"/>
        <v>90</v>
      </c>
      <c r="U945" s="58">
        <f t="shared" si="193"/>
        <v>41506.199999999997</v>
      </c>
      <c r="V945" s="58">
        <f t="shared" si="194"/>
        <v>41506.199999999997</v>
      </c>
      <c r="W945" s="13"/>
      <c r="X945" s="13"/>
      <c r="Y945" s="13"/>
      <c r="Z945" s="14">
        <f t="shared" si="190"/>
        <v>40</v>
      </c>
    </row>
    <row r="946" spans="1:26" ht="14.5" x14ac:dyDescent="0.35">
      <c r="A946">
        <v>5120</v>
      </c>
      <c r="B946" t="s">
        <v>1230</v>
      </c>
      <c r="C946" t="s">
        <v>1385</v>
      </c>
      <c r="D946" t="s">
        <v>1225</v>
      </c>
      <c r="E946" t="s">
        <v>8</v>
      </c>
      <c r="F946" t="s">
        <v>1223</v>
      </c>
      <c r="G946" t="s">
        <v>1529</v>
      </c>
      <c r="H946" s="6">
        <v>44044</v>
      </c>
      <c r="I946" s="2">
        <v>45657</v>
      </c>
      <c r="J946">
        <v>337.55</v>
      </c>
      <c r="K946" s="45">
        <f t="shared" si="182"/>
        <v>677.75</v>
      </c>
      <c r="L946" s="3">
        <f t="shared" si="183"/>
        <v>366</v>
      </c>
      <c r="M946" s="3">
        <f t="shared" si="184"/>
        <v>0</v>
      </c>
      <c r="N946" s="3">
        <f t="shared" si="185"/>
        <v>0</v>
      </c>
      <c r="O946" s="3">
        <f t="shared" si="191"/>
        <v>366</v>
      </c>
      <c r="P946" s="51">
        <f t="shared" si="186"/>
        <v>123543.3</v>
      </c>
      <c r="Q946" s="51">
        <f t="shared" si="187"/>
        <v>52159.190990996132</v>
      </c>
      <c r="R946" s="51">
        <f t="shared" si="188"/>
        <v>49764.908394810947</v>
      </c>
      <c r="S946" s="51">
        <f t="shared" si="192"/>
        <v>101924.09938580709</v>
      </c>
      <c r="T946" s="13">
        <f t="shared" si="189"/>
        <v>90</v>
      </c>
      <c r="U946" s="58">
        <f t="shared" si="193"/>
        <v>30379.5</v>
      </c>
      <c r="V946" s="58">
        <f t="shared" si="194"/>
        <v>30379.5</v>
      </c>
      <c r="W946" s="13"/>
      <c r="X946" s="13"/>
      <c r="Y946" s="13"/>
      <c r="Z946" s="14">
        <f t="shared" si="190"/>
        <v>40</v>
      </c>
    </row>
    <row r="947" spans="1:26" ht="14.5" x14ac:dyDescent="0.35">
      <c r="A947">
        <v>5122</v>
      </c>
      <c r="B947" t="s">
        <v>1231</v>
      </c>
      <c r="C947" t="s">
        <v>1385</v>
      </c>
      <c r="D947" t="s">
        <v>1232</v>
      </c>
      <c r="E947" t="s">
        <v>8</v>
      </c>
      <c r="F947" t="s">
        <v>1257</v>
      </c>
      <c r="G947" t="s">
        <v>1529</v>
      </c>
      <c r="H947" s="6">
        <v>33882</v>
      </c>
      <c r="I947" s="2">
        <v>45657</v>
      </c>
      <c r="J947">
        <v>711.65</v>
      </c>
      <c r="K947" s="45">
        <f t="shared" si="182"/>
        <v>1561.7415032679733</v>
      </c>
      <c r="L947" s="3">
        <f t="shared" si="183"/>
        <v>366</v>
      </c>
      <c r="M947" s="3">
        <f t="shared" si="184"/>
        <v>0</v>
      </c>
      <c r="N947" s="3">
        <f t="shared" si="185"/>
        <v>0</v>
      </c>
      <c r="O947" s="3">
        <f t="shared" si="191"/>
        <v>366</v>
      </c>
      <c r="P947" s="51">
        <f t="shared" si="186"/>
        <v>190885.10399999999</v>
      </c>
      <c r="Q947" s="51">
        <f t="shared" si="187"/>
        <v>52159.190990996132</v>
      </c>
      <c r="R947" s="51">
        <f t="shared" si="188"/>
        <v>76891.095789848259</v>
      </c>
      <c r="S947" s="51">
        <f t="shared" si="192"/>
        <v>129050.28678084438</v>
      </c>
      <c r="T947" s="13">
        <f t="shared" si="189"/>
        <v>90</v>
      </c>
      <c r="U947" s="58">
        <f t="shared" si="193"/>
        <v>64048.5</v>
      </c>
      <c r="V947" s="58">
        <f t="shared" si="194"/>
        <v>64048.5</v>
      </c>
      <c r="W947" s="13"/>
      <c r="X947" s="13"/>
      <c r="Y947" s="13"/>
      <c r="Z947" s="14">
        <f t="shared" si="190"/>
        <v>40</v>
      </c>
    </row>
    <row r="948" spans="1:26" ht="14.5" x14ac:dyDescent="0.35">
      <c r="A948">
        <v>5124</v>
      </c>
      <c r="B948" t="s">
        <v>1234</v>
      </c>
      <c r="C948" t="s">
        <v>1385</v>
      </c>
      <c r="D948" t="s">
        <v>1235</v>
      </c>
      <c r="E948" t="s">
        <v>8</v>
      </c>
      <c r="F948" t="s">
        <v>1236</v>
      </c>
      <c r="G948" t="s">
        <v>1529</v>
      </c>
      <c r="H948" s="6">
        <v>40756</v>
      </c>
      <c r="I948" s="2">
        <v>45657</v>
      </c>
      <c r="J948">
        <v>884.73</v>
      </c>
      <c r="K948" s="45">
        <f t="shared" si="182"/>
        <v>1728.0132026143785</v>
      </c>
      <c r="L948" s="3">
        <f t="shared" si="183"/>
        <v>366</v>
      </c>
      <c r="M948" s="3">
        <f t="shared" si="184"/>
        <v>0</v>
      </c>
      <c r="N948" s="3">
        <f t="shared" si="185"/>
        <v>0</v>
      </c>
      <c r="O948" s="3">
        <f t="shared" si="191"/>
        <v>366</v>
      </c>
      <c r="P948" s="51">
        <f t="shared" si="186"/>
        <v>190885.10399999999</v>
      </c>
      <c r="Q948" s="51">
        <f t="shared" si="187"/>
        <v>52159.190990996132</v>
      </c>
      <c r="R948" s="51">
        <f t="shared" si="188"/>
        <v>76891.095789848259</v>
      </c>
      <c r="S948" s="51">
        <f t="shared" si="192"/>
        <v>129050.28678084438</v>
      </c>
      <c r="T948" s="13">
        <f t="shared" si="189"/>
        <v>90</v>
      </c>
      <c r="U948" s="58">
        <f t="shared" si="193"/>
        <v>79625.7</v>
      </c>
      <c r="V948" s="58">
        <f t="shared" si="194"/>
        <v>79625.7</v>
      </c>
      <c r="W948" s="13"/>
      <c r="X948" s="13"/>
      <c r="Y948" s="13"/>
      <c r="Z948" s="14">
        <f t="shared" si="190"/>
        <v>40</v>
      </c>
    </row>
    <row r="949" spans="1:26" ht="14.5" x14ac:dyDescent="0.35">
      <c r="A949">
        <v>5125</v>
      </c>
      <c r="B949" t="s">
        <v>1237</v>
      </c>
      <c r="C949" t="s">
        <v>1385</v>
      </c>
      <c r="D949" t="s">
        <v>1238</v>
      </c>
      <c r="E949" t="s">
        <v>8</v>
      </c>
      <c r="F949" t="s">
        <v>1213</v>
      </c>
      <c r="G949" t="s">
        <v>1529</v>
      </c>
      <c r="H949" s="6">
        <v>36465</v>
      </c>
      <c r="I949" s="2">
        <v>45657</v>
      </c>
      <c r="J949">
        <v>884.73</v>
      </c>
      <c r="K949" s="45">
        <f t="shared" si="182"/>
        <v>1863.3831372549016</v>
      </c>
      <c r="L949" s="3">
        <f t="shared" si="183"/>
        <v>366</v>
      </c>
      <c r="M949" s="3">
        <f t="shared" si="184"/>
        <v>0</v>
      </c>
      <c r="N949" s="3">
        <f t="shared" si="185"/>
        <v>0</v>
      </c>
      <c r="O949" s="3">
        <f t="shared" si="191"/>
        <v>366</v>
      </c>
      <c r="P949" s="51">
        <f t="shared" si="186"/>
        <v>190885.10399999999</v>
      </c>
      <c r="Q949" s="51">
        <f t="shared" si="187"/>
        <v>52159.190990996132</v>
      </c>
      <c r="R949" s="51">
        <f t="shared" si="188"/>
        <v>76891.095789848259</v>
      </c>
      <c r="S949" s="51">
        <f t="shared" si="192"/>
        <v>129050.28678084438</v>
      </c>
      <c r="T949" s="13">
        <f t="shared" si="189"/>
        <v>90</v>
      </c>
      <c r="U949" s="58">
        <f t="shared" si="193"/>
        <v>79625.7</v>
      </c>
      <c r="V949" s="58">
        <f t="shared" si="194"/>
        <v>79625.7</v>
      </c>
      <c r="W949" s="13"/>
      <c r="X949" s="13"/>
      <c r="Y949" s="13"/>
      <c r="Z949" s="14">
        <f t="shared" si="190"/>
        <v>40</v>
      </c>
    </row>
    <row r="950" spans="1:26" ht="14.5" x14ac:dyDescent="0.35">
      <c r="A950">
        <v>5127</v>
      </c>
      <c r="B950" t="s">
        <v>1240</v>
      </c>
      <c r="C950" t="s">
        <v>1385</v>
      </c>
      <c r="D950" t="s">
        <v>1241</v>
      </c>
      <c r="E950" t="s">
        <v>8</v>
      </c>
      <c r="F950" t="s">
        <v>1213</v>
      </c>
      <c r="G950" t="s">
        <v>1529</v>
      </c>
      <c r="H950" s="6">
        <v>42009</v>
      </c>
      <c r="I950" s="2">
        <v>45657</v>
      </c>
      <c r="J950">
        <v>438.6</v>
      </c>
      <c r="K950" s="45">
        <f t="shared" si="182"/>
        <v>906.32026143790847</v>
      </c>
      <c r="L950" s="3">
        <f t="shared" si="183"/>
        <v>366</v>
      </c>
      <c r="M950" s="3">
        <f t="shared" si="184"/>
        <v>0</v>
      </c>
      <c r="N950" s="3">
        <f t="shared" si="185"/>
        <v>0</v>
      </c>
      <c r="O950" s="3">
        <f t="shared" si="191"/>
        <v>366</v>
      </c>
      <c r="P950" s="51">
        <f t="shared" si="186"/>
        <v>160527.6</v>
      </c>
      <c r="Q950" s="51">
        <f t="shared" si="187"/>
        <v>52159.190990996132</v>
      </c>
      <c r="R950" s="51">
        <f t="shared" si="188"/>
        <v>64662.683519372185</v>
      </c>
      <c r="S950" s="51">
        <f t="shared" si="192"/>
        <v>116821.87451036832</v>
      </c>
      <c r="T950" s="13">
        <f t="shared" si="189"/>
        <v>90</v>
      </c>
      <c r="U950" s="58">
        <f t="shared" si="193"/>
        <v>39474</v>
      </c>
      <c r="V950" s="58">
        <f t="shared" si="194"/>
        <v>39474</v>
      </c>
      <c r="W950" s="13"/>
      <c r="X950" s="13"/>
      <c r="Y950" s="13"/>
      <c r="Z950" s="14">
        <f t="shared" si="190"/>
        <v>40</v>
      </c>
    </row>
    <row r="951" spans="1:26" ht="14.5" x14ac:dyDescent="0.35">
      <c r="A951">
        <v>5129</v>
      </c>
      <c r="B951" t="s">
        <v>1242</v>
      </c>
      <c r="C951" t="s">
        <v>1385</v>
      </c>
      <c r="D951" t="s">
        <v>1243</v>
      </c>
      <c r="E951" t="s">
        <v>8</v>
      </c>
      <c r="F951" t="s">
        <v>1257</v>
      </c>
      <c r="G951" t="s">
        <v>1529</v>
      </c>
      <c r="H951" s="6">
        <v>42373</v>
      </c>
      <c r="I951" s="2">
        <v>45657</v>
      </c>
      <c r="J951">
        <v>461.18</v>
      </c>
      <c r="K951" s="45">
        <f t="shared" si="182"/>
        <v>983.43248366013086</v>
      </c>
      <c r="L951" s="3">
        <f t="shared" si="183"/>
        <v>366</v>
      </c>
      <c r="M951" s="3">
        <f t="shared" si="184"/>
        <v>0</v>
      </c>
      <c r="N951" s="3">
        <f t="shared" si="185"/>
        <v>0</v>
      </c>
      <c r="O951" s="3">
        <f t="shared" si="191"/>
        <v>366</v>
      </c>
      <c r="P951" s="51">
        <f t="shared" si="186"/>
        <v>168791.88</v>
      </c>
      <c r="Q951" s="51">
        <f t="shared" si="187"/>
        <v>52159.190990996132</v>
      </c>
      <c r="R951" s="51">
        <f t="shared" si="188"/>
        <v>67991.647025681857</v>
      </c>
      <c r="S951" s="51">
        <f t="shared" si="192"/>
        <v>120150.838016678</v>
      </c>
      <c r="T951" s="13">
        <f t="shared" si="189"/>
        <v>90</v>
      </c>
      <c r="U951" s="58">
        <f t="shared" si="193"/>
        <v>41506.199999999997</v>
      </c>
      <c r="V951" s="58">
        <f t="shared" si="194"/>
        <v>41506.199999999997</v>
      </c>
      <c r="W951" s="13"/>
      <c r="X951" s="13"/>
      <c r="Y951" s="13"/>
      <c r="Z951" s="14">
        <f t="shared" si="190"/>
        <v>40</v>
      </c>
    </row>
    <row r="952" spans="1:26" ht="14.5" x14ac:dyDescent="0.35">
      <c r="A952">
        <v>5132</v>
      </c>
      <c r="B952" t="s">
        <v>1244</v>
      </c>
      <c r="C952" t="s">
        <v>1385</v>
      </c>
      <c r="D952" t="s">
        <v>1241</v>
      </c>
      <c r="E952" t="s">
        <v>8</v>
      </c>
      <c r="F952" t="s">
        <v>1213</v>
      </c>
      <c r="G952" t="s">
        <v>1529</v>
      </c>
      <c r="H952" s="6">
        <v>44044</v>
      </c>
      <c r="I952" s="2">
        <v>45657</v>
      </c>
      <c r="J952">
        <v>438.6</v>
      </c>
      <c r="K952" s="45">
        <f t="shared" si="182"/>
        <v>607.22104575163405</v>
      </c>
      <c r="L952" s="3">
        <f t="shared" si="183"/>
        <v>366</v>
      </c>
      <c r="M952" s="3">
        <f t="shared" si="184"/>
        <v>0</v>
      </c>
      <c r="N952" s="3">
        <f t="shared" si="185"/>
        <v>0</v>
      </c>
      <c r="O952" s="3">
        <f t="shared" si="191"/>
        <v>366</v>
      </c>
      <c r="P952" s="51">
        <f t="shared" si="186"/>
        <v>160527.6</v>
      </c>
      <c r="Q952" s="51">
        <f t="shared" si="187"/>
        <v>52159.190990996132</v>
      </c>
      <c r="R952" s="51">
        <f t="shared" si="188"/>
        <v>64662.683519372185</v>
      </c>
      <c r="S952" s="51">
        <f t="shared" si="192"/>
        <v>116821.87451036832</v>
      </c>
      <c r="T952" s="13">
        <f t="shared" si="189"/>
        <v>90</v>
      </c>
      <c r="U952" s="58">
        <f t="shared" si="193"/>
        <v>39474</v>
      </c>
      <c r="V952" s="58">
        <f t="shared" si="194"/>
        <v>39474</v>
      </c>
      <c r="W952" s="13"/>
      <c r="X952" s="13"/>
      <c r="Y952" s="13"/>
      <c r="Z952" s="14">
        <f t="shared" si="190"/>
        <v>40</v>
      </c>
    </row>
    <row r="953" spans="1:26" ht="14.5" x14ac:dyDescent="0.35">
      <c r="A953">
        <v>5134</v>
      </c>
      <c r="B953" t="s">
        <v>1245</v>
      </c>
      <c r="C953" t="s">
        <v>1385</v>
      </c>
      <c r="D953" t="s">
        <v>1246</v>
      </c>
      <c r="E953" t="s">
        <v>8</v>
      </c>
      <c r="F953" t="s">
        <v>1213</v>
      </c>
      <c r="G953" t="s">
        <v>1529</v>
      </c>
      <c r="H953" s="6">
        <v>38838</v>
      </c>
      <c r="I953" s="2">
        <v>45657</v>
      </c>
      <c r="J953">
        <v>528.9</v>
      </c>
      <c r="K953" s="45">
        <f t="shared" si="182"/>
        <v>1172.6338562091505</v>
      </c>
      <c r="L953" s="3">
        <f t="shared" si="183"/>
        <v>366</v>
      </c>
      <c r="M953" s="3">
        <f t="shared" si="184"/>
        <v>0</v>
      </c>
      <c r="N953" s="3">
        <f t="shared" si="185"/>
        <v>0</v>
      </c>
      <c r="O953" s="3">
        <f t="shared" si="191"/>
        <v>366</v>
      </c>
      <c r="P953" s="51">
        <f t="shared" si="186"/>
        <v>190885.10399999999</v>
      </c>
      <c r="Q953" s="51">
        <f t="shared" si="187"/>
        <v>52159.190990996132</v>
      </c>
      <c r="R953" s="51">
        <f t="shared" si="188"/>
        <v>76891.095789848259</v>
      </c>
      <c r="S953" s="51">
        <f t="shared" si="192"/>
        <v>129050.28678084438</v>
      </c>
      <c r="T953" s="13">
        <f t="shared" si="189"/>
        <v>90</v>
      </c>
      <c r="U953" s="58">
        <f t="shared" si="193"/>
        <v>47601</v>
      </c>
      <c r="V953" s="58">
        <f t="shared" si="194"/>
        <v>47601</v>
      </c>
      <c r="W953" s="13"/>
      <c r="X953" s="13"/>
      <c r="Y953" s="13"/>
      <c r="Z953" s="14">
        <f t="shared" si="190"/>
        <v>40</v>
      </c>
    </row>
    <row r="954" spans="1:26" ht="14.5" x14ac:dyDescent="0.35">
      <c r="A954">
        <v>5137</v>
      </c>
      <c r="B954" t="s">
        <v>1248</v>
      </c>
      <c r="C954" t="s">
        <v>1385</v>
      </c>
      <c r="D954" t="s">
        <v>1249</v>
      </c>
      <c r="E954" t="s">
        <v>8</v>
      </c>
      <c r="F954" t="s">
        <v>1521</v>
      </c>
      <c r="G954" t="s">
        <v>1529</v>
      </c>
      <c r="H954" s="6">
        <v>42461</v>
      </c>
      <c r="I954" s="2">
        <v>45657</v>
      </c>
      <c r="J954">
        <v>619.20000000000005</v>
      </c>
      <c r="K954" s="45">
        <f t="shared" si="182"/>
        <v>1310.0792810457519</v>
      </c>
      <c r="L954" s="3">
        <f t="shared" si="183"/>
        <v>366</v>
      </c>
      <c r="M954" s="3">
        <f t="shared" si="184"/>
        <v>0</v>
      </c>
      <c r="N954" s="3">
        <f t="shared" si="185"/>
        <v>7</v>
      </c>
      <c r="O954" s="3">
        <f t="shared" si="191"/>
        <v>359</v>
      </c>
      <c r="P954" s="51">
        <f t="shared" si="186"/>
        <v>187234.296</v>
      </c>
      <c r="Q954" s="51">
        <f t="shared" si="187"/>
        <v>51161.610835430634</v>
      </c>
      <c r="R954" s="51">
        <f t="shared" si="188"/>
        <v>75420.501061627117</v>
      </c>
      <c r="S954" s="51">
        <f t="shared" si="192"/>
        <v>126582.11189705775</v>
      </c>
      <c r="T954" s="13">
        <f t="shared" si="189"/>
        <v>88.278688524590166</v>
      </c>
      <c r="U954" s="58">
        <f t="shared" si="193"/>
        <v>54662.163934426237</v>
      </c>
      <c r="V954" s="58">
        <f t="shared" si="194"/>
        <v>54662.163934426237</v>
      </c>
      <c r="W954" s="13"/>
      <c r="X954" s="13"/>
      <c r="Y954" s="13"/>
      <c r="Z954" s="14">
        <f t="shared" si="190"/>
        <v>39.234972677595636</v>
      </c>
    </row>
    <row r="955" spans="1:26" ht="14.5" x14ac:dyDescent="0.35">
      <c r="A955">
        <v>5142</v>
      </c>
      <c r="B955" t="s">
        <v>1252</v>
      </c>
      <c r="C955" t="s">
        <v>1385</v>
      </c>
      <c r="D955" t="s">
        <v>1253</v>
      </c>
      <c r="E955" t="s">
        <v>8</v>
      </c>
      <c r="F955" t="s">
        <v>1521</v>
      </c>
      <c r="G955" t="s">
        <v>1529</v>
      </c>
      <c r="H955" s="6">
        <v>40546</v>
      </c>
      <c r="I955" s="2">
        <v>45657</v>
      </c>
      <c r="J955">
        <v>438.6</v>
      </c>
      <c r="K955" s="45">
        <f t="shared" si="182"/>
        <v>905.49908496732041</v>
      </c>
      <c r="L955" s="3">
        <f t="shared" si="183"/>
        <v>366</v>
      </c>
      <c r="M955" s="3">
        <f t="shared" si="184"/>
        <v>0</v>
      </c>
      <c r="N955" s="3">
        <f t="shared" si="185"/>
        <v>5</v>
      </c>
      <c r="O955" s="3">
        <f t="shared" si="191"/>
        <v>361</v>
      </c>
      <c r="P955" s="51">
        <f t="shared" si="186"/>
        <v>158334.6</v>
      </c>
      <c r="Q955" s="51">
        <f t="shared" si="187"/>
        <v>51446.633737020777</v>
      </c>
      <c r="R955" s="51">
        <f t="shared" si="188"/>
        <v>63779.313525938138</v>
      </c>
      <c r="S955" s="51">
        <f t="shared" si="192"/>
        <v>115225.94726295891</v>
      </c>
      <c r="T955" s="13">
        <f t="shared" si="189"/>
        <v>88.770491803278688</v>
      </c>
      <c r="U955" s="58">
        <f t="shared" si="193"/>
        <v>38934.737704918036</v>
      </c>
      <c r="V955" s="58">
        <f t="shared" si="194"/>
        <v>38934.737704918036</v>
      </c>
      <c r="W955" s="13"/>
      <c r="X955" s="13"/>
      <c r="Y955" s="13"/>
      <c r="Z955" s="14">
        <f t="shared" si="190"/>
        <v>39.453551912568301</v>
      </c>
    </row>
    <row r="956" spans="1:26" ht="14.5" x14ac:dyDescent="0.35">
      <c r="A956">
        <v>5146</v>
      </c>
      <c r="B956" t="s">
        <v>1255</v>
      </c>
      <c r="C956" t="s">
        <v>1385</v>
      </c>
      <c r="D956" t="s">
        <v>1256</v>
      </c>
      <c r="E956" t="s">
        <v>8</v>
      </c>
      <c r="F956" t="s">
        <v>1257</v>
      </c>
      <c r="G956" t="s">
        <v>1529</v>
      </c>
      <c r="H956" s="6">
        <v>31986</v>
      </c>
      <c r="I956" s="2">
        <v>45657</v>
      </c>
      <c r="J956">
        <v>761.1</v>
      </c>
      <c r="K956" s="45">
        <f t="shared" si="182"/>
        <v>1373.6901960784312</v>
      </c>
      <c r="L956" s="3">
        <f t="shared" si="183"/>
        <v>366</v>
      </c>
      <c r="M956" s="3">
        <f t="shared" si="184"/>
        <v>0</v>
      </c>
      <c r="N956" s="3">
        <f t="shared" si="185"/>
        <v>0</v>
      </c>
      <c r="O956" s="3">
        <f t="shared" si="191"/>
        <v>366</v>
      </c>
      <c r="P956" s="51">
        <f t="shared" si="186"/>
        <v>190885.10399999999</v>
      </c>
      <c r="Q956" s="51">
        <f t="shared" si="187"/>
        <v>52159.190990996132</v>
      </c>
      <c r="R956" s="51">
        <f t="shared" si="188"/>
        <v>76891.095789848259</v>
      </c>
      <c r="S956" s="51">
        <f t="shared" si="192"/>
        <v>129050.28678084438</v>
      </c>
      <c r="T956" s="13">
        <f t="shared" si="189"/>
        <v>90</v>
      </c>
      <c r="U956" s="58">
        <f t="shared" si="193"/>
        <v>68499</v>
      </c>
      <c r="V956" s="58">
        <f t="shared" si="194"/>
        <v>68499</v>
      </c>
      <c r="W956" s="13"/>
      <c r="X956" s="13"/>
      <c r="Y956" s="13"/>
      <c r="Z956" s="14">
        <f t="shared" si="190"/>
        <v>40</v>
      </c>
    </row>
    <row r="957" spans="1:26" ht="14.5" x14ac:dyDescent="0.35">
      <c r="A957">
        <v>5164</v>
      </c>
      <c r="B957" t="s">
        <v>1259</v>
      </c>
      <c r="C957" t="s">
        <v>1385</v>
      </c>
      <c r="D957" t="s">
        <v>1219</v>
      </c>
      <c r="E957" t="s">
        <v>8</v>
      </c>
      <c r="F957" t="s">
        <v>709</v>
      </c>
      <c r="G957" t="s">
        <v>1529</v>
      </c>
      <c r="H957" s="6">
        <v>42373</v>
      </c>
      <c r="I957" s="2">
        <v>45657</v>
      </c>
      <c r="J957">
        <v>490.2</v>
      </c>
      <c r="K957" s="45">
        <f t="shared" si="182"/>
        <v>980.14712418300678</v>
      </c>
      <c r="L957" s="3">
        <f t="shared" si="183"/>
        <v>366</v>
      </c>
      <c r="M957" s="3">
        <f t="shared" si="184"/>
        <v>1</v>
      </c>
      <c r="N957" s="3">
        <f t="shared" si="185"/>
        <v>0</v>
      </c>
      <c r="O957" s="3">
        <f t="shared" si="191"/>
        <v>365</v>
      </c>
      <c r="P957" s="51">
        <f t="shared" si="186"/>
        <v>178923</v>
      </c>
      <c r="Q957" s="51">
        <f t="shared" si="187"/>
        <v>52016.679540201061</v>
      </c>
      <c r="R957" s="51">
        <f t="shared" si="188"/>
        <v>72072.598876060132</v>
      </c>
      <c r="S957" s="51">
        <f t="shared" si="192"/>
        <v>124089.27841626119</v>
      </c>
      <c r="T957" s="13">
        <f t="shared" si="189"/>
        <v>89.754098360655732</v>
      </c>
      <c r="U957" s="58">
        <f t="shared" si="193"/>
        <v>43997.459016393441</v>
      </c>
      <c r="V957" s="58">
        <f t="shared" si="194"/>
        <v>43997.459016393441</v>
      </c>
      <c r="W957" s="13"/>
      <c r="X957" s="13"/>
      <c r="Y957" s="13"/>
      <c r="Z957" s="14">
        <f t="shared" si="190"/>
        <v>39.89071038251366</v>
      </c>
    </row>
    <row r="958" spans="1:26" ht="14.5" x14ac:dyDescent="0.35">
      <c r="A958">
        <v>5165</v>
      </c>
      <c r="B958" t="s">
        <v>1260</v>
      </c>
      <c r="C958" t="s">
        <v>1385</v>
      </c>
      <c r="D958" t="s">
        <v>1261</v>
      </c>
      <c r="E958" t="s">
        <v>8</v>
      </c>
      <c r="F958" t="s">
        <v>1213</v>
      </c>
      <c r="G958" t="s">
        <v>1529</v>
      </c>
      <c r="H958" s="6">
        <v>42583</v>
      </c>
      <c r="I958" s="2">
        <v>45657</v>
      </c>
      <c r="J958">
        <v>490.2</v>
      </c>
      <c r="K958" s="45">
        <f t="shared" si="182"/>
        <v>1140.0981699346407</v>
      </c>
      <c r="L958" s="3">
        <f t="shared" si="183"/>
        <v>366</v>
      </c>
      <c r="M958" s="3">
        <f t="shared" si="184"/>
        <v>0</v>
      </c>
      <c r="N958" s="3">
        <f t="shared" si="185"/>
        <v>0</v>
      </c>
      <c r="O958" s="3">
        <f t="shared" si="191"/>
        <v>366</v>
      </c>
      <c r="P958" s="51">
        <f t="shared" si="186"/>
        <v>179413.19999999998</v>
      </c>
      <c r="Q958" s="51">
        <f t="shared" si="187"/>
        <v>52159.190990996132</v>
      </c>
      <c r="R958" s="51">
        <f t="shared" si="188"/>
        <v>72270.058051063024</v>
      </c>
      <c r="S958" s="51">
        <f t="shared" si="192"/>
        <v>124429.24904205915</v>
      </c>
      <c r="T958" s="13">
        <f t="shared" si="189"/>
        <v>90</v>
      </c>
      <c r="U958" s="58">
        <f t="shared" si="193"/>
        <v>44118</v>
      </c>
      <c r="V958" s="58">
        <f t="shared" si="194"/>
        <v>44118</v>
      </c>
      <c r="W958" s="13"/>
      <c r="X958" s="13"/>
      <c r="Y958" s="13"/>
      <c r="Z958" s="14">
        <f t="shared" si="190"/>
        <v>40</v>
      </c>
    </row>
    <row r="959" spans="1:26" ht="14.5" x14ac:dyDescent="0.35">
      <c r="A959">
        <v>5169</v>
      </c>
      <c r="B959" t="s">
        <v>1263</v>
      </c>
      <c r="C959" t="s">
        <v>1385</v>
      </c>
      <c r="D959" t="s">
        <v>1219</v>
      </c>
      <c r="E959" t="s">
        <v>8</v>
      </c>
      <c r="F959" t="s">
        <v>709</v>
      </c>
      <c r="G959" t="s">
        <v>1529</v>
      </c>
      <c r="H959" s="6">
        <v>44564</v>
      </c>
      <c r="I959" s="2">
        <v>45657</v>
      </c>
      <c r="J959">
        <v>490.2</v>
      </c>
      <c r="K959" s="45">
        <f t="shared" si="182"/>
        <v>910.03313725490216</v>
      </c>
      <c r="L959" s="3">
        <f t="shared" si="183"/>
        <v>366</v>
      </c>
      <c r="M959" s="3">
        <f t="shared" si="184"/>
        <v>0</v>
      </c>
      <c r="N959" s="3">
        <f t="shared" si="185"/>
        <v>0</v>
      </c>
      <c r="O959" s="3">
        <f t="shared" si="191"/>
        <v>366</v>
      </c>
      <c r="P959" s="51">
        <f t="shared" si="186"/>
        <v>179413.19999999998</v>
      </c>
      <c r="Q959" s="51">
        <f t="shared" si="187"/>
        <v>52159.190990996132</v>
      </c>
      <c r="R959" s="51">
        <f t="shared" si="188"/>
        <v>72270.058051063024</v>
      </c>
      <c r="S959" s="51">
        <f t="shared" si="192"/>
        <v>124429.24904205915</v>
      </c>
      <c r="T959" s="13">
        <f t="shared" si="189"/>
        <v>90</v>
      </c>
      <c r="U959" s="58">
        <f t="shared" si="193"/>
        <v>44118</v>
      </c>
      <c r="V959" s="58">
        <f t="shared" si="194"/>
        <v>44118</v>
      </c>
      <c r="W959" s="13"/>
      <c r="X959" s="13"/>
      <c r="Y959" s="13"/>
      <c r="Z959" s="14">
        <f t="shared" si="190"/>
        <v>40</v>
      </c>
    </row>
    <row r="960" spans="1:26" ht="14.5" x14ac:dyDescent="0.35">
      <c r="A960">
        <v>5190</v>
      </c>
      <c r="B960" t="s">
        <v>1264</v>
      </c>
      <c r="C960" t="s">
        <v>1385</v>
      </c>
      <c r="D960" t="s">
        <v>1265</v>
      </c>
      <c r="E960" t="s">
        <v>8</v>
      </c>
      <c r="F960" t="s">
        <v>1522</v>
      </c>
      <c r="G960" t="s">
        <v>1529</v>
      </c>
      <c r="H960" s="6">
        <v>44564</v>
      </c>
      <c r="I960" s="2">
        <v>45657</v>
      </c>
      <c r="J960">
        <v>310.68</v>
      </c>
      <c r="K960" s="45">
        <f t="shared" si="182"/>
        <v>928.06156862745104</v>
      </c>
      <c r="L960" s="3">
        <f t="shared" si="183"/>
        <v>366</v>
      </c>
      <c r="M960" s="3">
        <f t="shared" si="184"/>
        <v>0</v>
      </c>
      <c r="N960" s="3">
        <f t="shared" si="185"/>
        <v>105</v>
      </c>
      <c r="O960" s="3">
        <f t="shared" si="191"/>
        <v>261</v>
      </c>
      <c r="P960" s="51">
        <f t="shared" si="186"/>
        <v>81087.48</v>
      </c>
      <c r="Q960" s="51">
        <f t="shared" si="187"/>
        <v>37195.488657513633</v>
      </c>
      <c r="R960" s="51">
        <f t="shared" si="188"/>
        <v>32663.131178834177</v>
      </c>
      <c r="S960" s="51">
        <f t="shared" si="192"/>
        <v>69858.619836347818</v>
      </c>
      <c r="T960" s="13">
        <f t="shared" si="189"/>
        <v>64.180327868852459</v>
      </c>
      <c r="U960" s="58">
        <f t="shared" si="193"/>
        <v>19939.544262295083</v>
      </c>
      <c r="V960" s="58">
        <f t="shared" si="194"/>
        <v>19939.544262295083</v>
      </c>
      <c r="W960" s="13"/>
      <c r="X960" s="13"/>
      <c r="Y960" s="13"/>
      <c r="Z960" s="14">
        <f t="shared" si="190"/>
        <v>28.524590163934434</v>
      </c>
    </row>
    <row r="961" spans="1:26" ht="14.5" x14ac:dyDescent="0.35">
      <c r="A961">
        <v>5205</v>
      </c>
      <c r="B961" t="s">
        <v>1266</v>
      </c>
      <c r="C961" t="s">
        <v>1385</v>
      </c>
      <c r="D961" t="s">
        <v>1267</v>
      </c>
      <c r="E961" t="s">
        <v>8</v>
      </c>
      <c r="F961" t="s">
        <v>1521</v>
      </c>
      <c r="G961" t="s">
        <v>1529</v>
      </c>
      <c r="H961" s="6">
        <v>44044</v>
      </c>
      <c r="I961" s="2">
        <v>45657</v>
      </c>
      <c r="J961">
        <v>337.55</v>
      </c>
      <c r="K961" s="45">
        <f t="shared" si="182"/>
        <v>682.87222222222215</v>
      </c>
      <c r="L961" s="3">
        <f t="shared" si="183"/>
        <v>366</v>
      </c>
      <c r="M961" s="3">
        <f t="shared" si="184"/>
        <v>0</v>
      </c>
      <c r="N961" s="3">
        <f t="shared" si="185"/>
        <v>0</v>
      </c>
      <c r="O961" s="3">
        <f t="shared" si="191"/>
        <v>366</v>
      </c>
      <c r="P961" s="51">
        <f t="shared" si="186"/>
        <v>123543.3</v>
      </c>
      <c r="Q961" s="51">
        <f t="shared" si="187"/>
        <v>52159.190990996132</v>
      </c>
      <c r="R961" s="51">
        <f t="shared" si="188"/>
        <v>49764.908394810947</v>
      </c>
      <c r="S961" s="51">
        <f t="shared" si="192"/>
        <v>101924.09938580709</v>
      </c>
      <c r="T961" s="13">
        <f t="shared" si="189"/>
        <v>90</v>
      </c>
      <c r="U961" s="58">
        <f t="shared" si="193"/>
        <v>30379.5</v>
      </c>
      <c r="V961" s="58">
        <f t="shared" si="194"/>
        <v>30379.5</v>
      </c>
      <c r="W961" s="13"/>
      <c r="X961" s="13"/>
      <c r="Y961" s="13"/>
      <c r="Z961" s="14">
        <f t="shared" si="190"/>
        <v>40</v>
      </c>
    </row>
    <row r="962" spans="1:26" ht="14.5" x14ac:dyDescent="0.35">
      <c r="A962">
        <v>5209</v>
      </c>
      <c r="B962" t="s">
        <v>1268</v>
      </c>
      <c r="C962" t="s">
        <v>1385</v>
      </c>
      <c r="D962" t="s">
        <v>1267</v>
      </c>
      <c r="E962" t="s">
        <v>8</v>
      </c>
      <c r="F962" t="s">
        <v>1521</v>
      </c>
      <c r="G962" t="s">
        <v>1529</v>
      </c>
      <c r="H962" s="6">
        <v>43832</v>
      </c>
      <c r="I962" s="2">
        <v>45657</v>
      </c>
      <c r="J962">
        <v>337.55</v>
      </c>
      <c r="K962" s="45">
        <f t="shared" si="182"/>
        <v>682.40019607843135</v>
      </c>
      <c r="L962" s="3">
        <f t="shared" si="183"/>
        <v>366</v>
      </c>
      <c r="M962" s="3">
        <f t="shared" si="184"/>
        <v>0</v>
      </c>
      <c r="N962" s="3">
        <f t="shared" si="185"/>
        <v>0</v>
      </c>
      <c r="O962" s="3">
        <f t="shared" si="191"/>
        <v>366</v>
      </c>
      <c r="P962" s="51">
        <f t="shared" si="186"/>
        <v>123543.3</v>
      </c>
      <c r="Q962" s="51">
        <f t="shared" si="187"/>
        <v>52159.190990996132</v>
      </c>
      <c r="R962" s="51">
        <f t="shared" si="188"/>
        <v>49764.908394810947</v>
      </c>
      <c r="S962" s="51">
        <f t="shared" si="192"/>
        <v>101924.09938580709</v>
      </c>
      <c r="T962" s="13">
        <f t="shared" si="189"/>
        <v>90</v>
      </c>
      <c r="U962" s="58">
        <f t="shared" si="193"/>
        <v>30379.5</v>
      </c>
      <c r="V962" s="58">
        <f t="shared" si="194"/>
        <v>30379.5</v>
      </c>
      <c r="W962" s="13"/>
      <c r="X962" s="13"/>
      <c r="Y962" s="13"/>
      <c r="Z962" s="14">
        <f t="shared" si="190"/>
        <v>40</v>
      </c>
    </row>
    <row r="963" spans="1:26" ht="14.5" x14ac:dyDescent="0.35">
      <c r="A963">
        <v>5238</v>
      </c>
      <c r="B963" t="s">
        <v>1269</v>
      </c>
      <c r="C963" t="s">
        <v>1385</v>
      </c>
      <c r="D963" t="s">
        <v>512</v>
      </c>
      <c r="E963" t="s">
        <v>276</v>
      </c>
      <c r="F963" t="s">
        <v>504</v>
      </c>
      <c r="G963" t="s">
        <v>40</v>
      </c>
      <c r="H963" s="6">
        <v>44564</v>
      </c>
      <c r="I963" s="2">
        <v>45657</v>
      </c>
      <c r="J963">
        <v>434.62</v>
      </c>
      <c r="K963" s="45">
        <f t="shared" si="182"/>
        <v>817.9883660130721</v>
      </c>
      <c r="L963" s="3">
        <f t="shared" si="183"/>
        <v>366</v>
      </c>
      <c r="M963" s="3">
        <f t="shared" si="184"/>
        <v>2</v>
      </c>
      <c r="N963" s="3">
        <f t="shared" si="185"/>
        <v>0</v>
      </c>
      <c r="O963" s="3">
        <f t="shared" si="191"/>
        <v>364</v>
      </c>
      <c r="P963" s="51">
        <f t="shared" si="186"/>
        <v>158201.68</v>
      </c>
      <c r="Q963" s="51">
        <f t="shared" si="187"/>
        <v>51874.16808940599</v>
      </c>
      <c r="R963" s="51">
        <f t="shared" si="188"/>
        <v>63725.771556249463</v>
      </c>
      <c r="S963" s="51">
        <f t="shared" si="192"/>
        <v>115599.93964565545</v>
      </c>
      <c r="T963" s="13">
        <f t="shared" si="189"/>
        <v>89.508196721311478</v>
      </c>
      <c r="U963" s="58">
        <f t="shared" si="193"/>
        <v>38902.052459016391</v>
      </c>
      <c r="V963" s="58">
        <f t="shared" si="194"/>
        <v>38902.052459016391</v>
      </c>
      <c r="W963" s="13"/>
      <c r="X963" s="13"/>
      <c r="Y963" s="13"/>
      <c r="Z963" s="14">
        <f t="shared" si="190"/>
        <v>39.781420765027335</v>
      </c>
    </row>
    <row r="964" spans="1:26" ht="14.5" x14ac:dyDescent="0.35">
      <c r="A964">
        <v>5303</v>
      </c>
      <c r="B964" t="s">
        <v>1270</v>
      </c>
      <c r="C964" t="s">
        <v>1488</v>
      </c>
      <c r="D964" t="s">
        <v>1271</v>
      </c>
      <c r="E964" t="s">
        <v>8</v>
      </c>
      <c r="F964" t="s">
        <v>1236</v>
      </c>
      <c r="G964" t="s">
        <v>1529</v>
      </c>
      <c r="H964" s="6">
        <v>43894</v>
      </c>
      <c r="I964" s="2">
        <v>45657</v>
      </c>
      <c r="J964">
        <v>351.53</v>
      </c>
      <c r="K964" s="45">
        <f t="shared" si="182"/>
        <v>351.53</v>
      </c>
      <c r="L964" s="3">
        <f t="shared" si="183"/>
        <v>366</v>
      </c>
      <c r="M964" s="3">
        <f t="shared" si="184"/>
        <v>0</v>
      </c>
      <c r="N964" s="3">
        <f t="shared" si="185"/>
        <v>0</v>
      </c>
      <c r="O964" s="3">
        <f t="shared" si="191"/>
        <v>366</v>
      </c>
      <c r="P964" s="51">
        <f t="shared" si="186"/>
        <v>128659.98</v>
      </c>
      <c r="Q964" s="51">
        <f t="shared" si="187"/>
        <v>52159.190990996132</v>
      </c>
      <c r="R964" s="51">
        <f t="shared" si="188"/>
        <v>51825.976145838817</v>
      </c>
      <c r="S964" s="51">
        <f t="shared" si="192"/>
        <v>103985.16713683495</v>
      </c>
      <c r="T964" s="13">
        <f t="shared" si="189"/>
        <v>90</v>
      </c>
      <c r="U964" s="58">
        <f t="shared" si="193"/>
        <v>31637.699999999997</v>
      </c>
      <c r="V964" s="58">
        <f t="shared" si="194"/>
        <v>31637.699999999997</v>
      </c>
      <c r="W964" s="13"/>
      <c r="X964" s="13"/>
      <c r="Y964" s="13"/>
      <c r="Z964" s="14">
        <f t="shared" si="190"/>
        <v>40</v>
      </c>
    </row>
    <row r="965" spans="1:26" ht="14.5" x14ac:dyDescent="0.35">
      <c r="A965">
        <v>5319</v>
      </c>
      <c r="B965" t="s">
        <v>1272</v>
      </c>
      <c r="C965" t="s">
        <v>1385</v>
      </c>
      <c r="D965" t="s">
        <v>1271</v>
      </c>
      <c r="E965" t="s">
        <v>212</v>
      </c>
      <c r="F965" t="s">
        <v>1236</v>
      </c>
      <c r="G965" t="s">
        <v>1529</v>
      </c>
      <c r="H965" s="6">
        <v>44393</v>
      </c>
      <c r="I965" s="2">
        <v>45657</v>
      </c>
      <c r="J965">
        <v>351.53</v>
      </c>
      <c r="K965" s="45">
        <f t="shared" ref="K965:K1028" si="195">IFERROR(VLOOKUP(A965,promedio,29,FALSE),J965)</f>
        <v>582.62352941176482</v>
      </c>
      <c r="L965" s="3">
        <f t="shared" ref="L965:L1033" si="196">IF(DATEDIF(H965,I965,"D")&gt;366,366,DATEDIF(H965,I965,"D")+1)</f>
        <v>366</v>
      </c>
      <c r="M965" s="3">
        <f t="shared" ref="M965:M1033" si="197">IFERROR(VLOOKUP(A965,faltas,7,FALSE),0)</f>
        <v>0</v>
      </c>
      <c r="N965" s="3">
        <f t="shared" ref="N965:N1033" si="198">IFERROR(VLOOKUP(A965,INCP,4,FALSE),0)</f>
        <v>0</v>
      </c>
      <c r="O965" s="3">
        <f t="shared" si="191"/>
        <v>366</v>
      </c>
      <c r="P965" s="51">
        <f t="shared" ref="P965:P1028" si="199">IF(J965&gt;TOPE,TOPE,J965)*O965</f>
        <v>128659.98</v>
      </c>
      <c r="Q965" s="51">
        <f t="shared" ref="Q965:Q1033" si="200">O965*facdias</f>
        <v>52159.190990996132</v>
      </c>
      <c r="R965" s="51">
        <f t="shared" ref="R965:R1033" si="201">P965*facsueldo</f>
        <v>51825.976145838817</v>
      </c>
      <c r="S965" s="51">
        <f t="shared" si="192"/>
        <v>103985.16713683495</v>
      </c>
      <c r="T965" s="13">
        <f t="shared" ref="T965:T1033" si="202">((90/366)*O965)</f>
        <v>90</v>
      </c>
      <c r="U965" s="58">
        <f t="shared" si="193"/>
        <v>31637.699999999997</v>
      </c>
      <c r="V965" s="58">
        <f t="shared" si="194"/>
        <v>31637.699999999997</v>
      </c>
      <c r="W965" s="13"/>
      <c r="X965" s="13"/>
      <c r="Y965" s="13"/>
      <c r="Z965" s="14">
        <f t="shared" ref="Z965:Z1033" si="203">((130/366)*O965-T965)</f>
        <v>40</v>
      </c>
    </row>
    <row r="966" spans="1:26" ht="14.5" x14ac:dyDescent="0.35">
      <c r="A966">
        <v>5322</v>
      </c>
      <c r="B966" t="s">
        <v>1274</v>
      </c>
      <c r="C966" t="s">
        <v>1385</v>
      </c>
      <c r="D966" t="s">
        <v>1275</v>
      </c>
      <c r="E966" t="s">
        <v>8</v>
      </c>
      <c r="F966" t="s">
        <v>1257</v>
      </c>
      <c r="G966" t="s">
        <v>1529</v>
      </c>
      <c r="H966" s="6">
        <v>44579</v>
      </c>
      <c r="I966" s="2">
        <v>45657</v>
      </c>
      <c r="J966">
        <v>438.6</v>
      </c>
      <c r="K966" s="45">
        <f t="shared" si="195"/>
        <v>880.22797385620913</v>
      </c>
      <c r="L966" s="3">
        <f t="shared" si="196"/>
        <v>366</v>
      </c>
      <c r="M966" s="3">
        <f t="shared" si="197"/>
        <v>0</v>
      </c>
      <c r="N966" s="3">
        <f t="shared" si="198"/>
        <v>0</v>
      </c>
      <c r="O966" s="3">
        <f t="shared" ref="O966:O1029" si="204">L966-M966-N966</f>
        <v>366</v>
      </c>
      <c r="P966" s="51">
        <f t="shared" si="199"/>
        <v>160527.6</v>
      </c>
      <c r="Q966" s="51">
        <f t="shared" si="200"/>
        <v>52159.190990996132</v>
      </c>
      <c r="R966" s="51">
        <f t="shared" si="201"/>
        <v>64662.683519372185</v>
      </c>
      <c r="S966" s="51">
        <f t="shared" ref="S966:S1029" si="205">Q966+R966</f>
        <v>116821.87451036832</v>
      </c>
      <c r="T966" s="13">
        <f t="shared" si="202"/>
        <v>90</v>
      </c>
      <c r="U966" s="58">
        <f t="shared" ref="U966:U1029" si="206">T966*J966</f>
        <v>39474</v>
      </c>
      <c r="V966" s="58">
        <f t="shared" ref="V966:V1029" si="207">IF(S966&gt;U966,U966,S966)</f>
        <v>39474</v>
      </c>
      <c r="W966" s="13"/>
      <c r="X966" s="13"/>
      <c r="Y966" s="13"/>
      <c r="Z966" s="14">
        <f t="shared" si="203"/>
        <v>40</v>
      </c>
    </row>
    <row r="967" spans="1:26" ht="14.5" x14ac:dyDescent="0.35">
      <c r="A967">
        <v>5323</v>
      </c>
      <c r="B967" t="s">
        <v>1277</v>
      </c>
      <c r="C967" t="s">
        <v>1385</v>
      </c>
      <c r="D967" t="s">
        <v>1278</v>
      </c>
      <c r="E967" t="s">
        <v>8</v>
      </c>
      <c r="F967" t="s">
        <v>1257</v>
      </c>
      <c r="G967" t="s">
        <v>1529</v>
      </c>
      <c r="H967" s="6">
        <v>44627</v>
      </c>
      <c r="I967" s="2">
        <v>45657</v>
      </c>
      <c r="J967">
        <v>438.6</v>
      </c>
      <c r="K967" s="45">
        <f t="shared" si="195"/>
        <v>887.32692810457525</v>
      </c>
      <c r="L967" s="3">
        <f t="shared" si="196"/>
        <v>366</v>
      </c>
      <c r="M967" s="3">
        <f t="shared" si="197"/>
        <v>0</v>
      </c>
      <c r="N967" s="3">
        <f t="shared" si="198"/>
        <v>0</v>
      </c>
      <c r="O967" s="3">
        <f t="shared" si="204"/>
        <v>366</v>
      </c>
      <c r="P967" s="51">
        <f t="shared" si="199"/>
        <v>160527.6</v>
      </c>
      <c r="Q967" s="51">
        <f t="shared" si="200"/>
        <v>52159.190990996132</v>
      </c>
      <c r="R967" s="51">
        <f t="shared" si="201"/>
        <v>64662.683519372185</v>
      </c>
      <c r="S967" s="51">
        <f t="shared" si="205"/>
        <v>116821.87451036832</v>
      </c>
      <c r="T967" s="13">
        <f t="shared" si="202"/>
        <v>90</v>
      </c>
      <c r="U967" s="58">
        <f t="shared" si="206"/>
        <v>39474</v>
      </c>
      <c r="V967" s="58">
        <f t="shared" si="207"/>
        <v>39474</v>
      </c>
      <c r="W967" s="13"/>
      <c r="X967" s="13"/>
      <c r="Y967" s="13"/>
      <c r="Z967" s="14">
        <f t="shared" si="203"/>
        <v>40</v>
      </c>
    </row>
    <row r="968" spans="1:26" ht="14.5" x14ac:dyDescent="0.35">
      <c r="A968">
        <v>5324</v>
      </c>
      <c r="B968" t="s">
        <v>1280</v>
      </c>
      <c r="C968" t="s">
        <v>1385</v>
      </c>
      <c r="D968" t="s">
        <v>1494</v>
      </c>
      <c r="E968" t="s">
        <v>212</v>
      </c>
      <c r="F968" t="s">
        <v>1257</v>
      </c>
      <c r="G968" t="s">
        <v>1529</v>
      </c>
      <c r="H968" s="6">
        <v>44652</v>
      </c>
      <c r="I968" s="2">
        <v>45657</v>
      </c>
      <c r="J968">
        <v>438.6</v>
      </c>
      <c r="K968" s="45">
        <f t="shared" si="195"/>
        <v>699.98764705882354</v>
      </c>
      <c r="L968" s="3">
        <f t="shared" si="196"/>
        <v>366</v>
      </c>
      <c r="M968" s="3">
        <f t="shared" si="197"/>
        <v>0</v>
      </c>
      <c r="N968" s="3">
        <f t="shared" si="198"/>
        <v>3</v>
      </c>
      <c r="O968" s="3">
        <f t="shared" si="204"/>
        <v>363</v>
      </c>
      <c r="P968" s="51">
        <f t="shared" si="199"/>
        <v>159211.80000000002</v>
      </c>
      <c r="Q968" s="51">
        <f t="shared" si="200"/>
        <v>51731.656638610919</v>
      </c>
      <c r="R968" s="51">
        <f t="shared" si="201"/>
        <v>64132.661523311763</v>
      </c>
      <c r="S968" s="51">
        <f t="shared" si="205"/>
        <v>115864.31816192268</v>
      </c>
      <c r="T968" s="13">
        <f t="shared" si="202"/>
        <v>89.26229508196721</v>
      </c>
      <c r="U968" s="58">
        <f t="shared" si="206"/>
        <v>39150.442622950817</v>
      </c>
      <c r="V968" s="58">
        <f t="shared" si="207"/>
        <v>39150.442622950817</v>
      </c>
      <c r="W968" s="13"/>
      <c r="X968" s="13"/>
      <c r="Y968" s="13"/>
      <c r="Z968" s="14">
        <f t="shared" si="203"/>
        <v>39.672131147540995</v>
      </c>
    </row>
    <row r="969" spans="1:26" ht="14.5" x14ac:dyDescent="0.35">
      <c r="A969">
        <v>5327</v>
      </c>
      <c r="B969" t="s">
        <v>1281</v>
      </c>
      <c r="C969" t="s">
        <v>1385</v>
      </c>
      <c r="D969" t="s">
        <v>1282</v>
      </c>
      <c r="E969" t="s">
        <v>8</v>
      </c>
      <c r="F969" t="s">
        <v>1236</v>
      </c>
      <c r="G969" t="s">
        <v>1529</v>
      </c>
      <c r="H969" s="6">
        <v>44850</v>
      </c>
      <c r="I969" s="2">
        <v>45657</v>
      </c>
      <c r="J969">
        <v>884.73</v>
      </c>
      <c r="K969" s="45">
        <f t="shared" si="195"/>
        <v>1313.0195424836604</v>
      </c>
      <c r="L969" s="3">
        <f t="shared" si="196"/>
        <v>366</v>
      </c>
      <c r="M969" s="3">
        <f t="shared" si="197"/>
        <v>0</v>
      </c>
      <c r="N969" s="3">
        <f t="shared" si="198"/>
        <v>0</v>
      </c>
      <c r="O969" s="3">
        <f t="shared" si="204"/>
        <v>366</v>
      </c>
      <c r="P969" s="51">
        <f t="shared" si="199"/>
        <v>190885.10399999999</v>
      </c>
      <c r="Q969" s="51">
        <f t="shared" si="200"/>
        <v>52159.190990996132</v>
      </c>
      <c r="R969" s="51">
        <f t="shared" si="201"/>
        <v>76891.095789848259</v>
      </c>
      <c r="S969" s="51">
        <f t="shared" si="205"/>
        <v>129050.28678084438</v>
      </c>
      <c r="T969" s="13">
        <f t="shared" si="202"/>
        <v>90</v>
      </c>
      <c r="U969" s="58">
        <f t="shared" si="206"/>
        <v>79625.7</v>
      </c>
      <c r="V969" s="58">
        <f t="shared" si="207"/>
        <v>79625.7</v>
      </c>
      <c r="W969" s="13"/>
      <c r="X969" s="13"/>
      <c r="Y969" s="13"/>
      <c r="Z969" s="14">
        <f t="shared" si="203"/>
        <v>40</v>
      </c>
    </row>
    <row r="970" spans="1:26" ht="14.5" x14ac:dyDescent="0.35">
      <c r="A970">
        <v>5329</v>
      </c>
      <c r="B970" t="s">
        <v>1284</v>
      </c>
      <c r="C970" t="s">
        <v>1385</v>
      </c>
      <c r="D970" t="s">
        <v>1271</v>
      </c>
      <c r="E970" t="s">
        <v>8</v>
      </c>
      <c r="F970" t="s">
        <v>1236</v>
      </c>
      <c r="G970" t="s">
        <v>1529</v>
      </c>
      <c r="H970" s="6">
        <v>45078</v>
      </c>
      <c r="I970" s="2">
        <v>45657</v>
      </c>
      <c r="J970">
        <v>351.53</v>
      </c>
      <c r="K970" s="45">
        <f t="shared" si="195"/>
        <v>567.79496732026143</v>
      </c>
      <c r="L970" s="3">
        <f t="shared" si="196"/>
        <v>366</v>
      </c>
      <c r="M970" s="3">
        <f t="shared" si="197"/>
        <v>0</v>
      </c>
      <c r="N970" s="3">
        <f t="shared" si="198"/>
        <v>0</v>
      </c>
      <c r="O970" s="3">
        <f t="shared" si="204"/>
        <v>366</v>
      </c>
      <c r="P970" s="51">
        <f t="shared" si="199"/>
        <v>128659.98</v>
      </c>
      <c r="Q970" s="51">
        <f t="shared" si="200"/>
        <v>52159.190990996132</v>
      </c>
      <c r="R970" s="51">
        <f t="shared" si="201"/>
        <v>51825.976145838817</v>
      </c>
      <c r="S970" s="51">
        <f t="shared" si="205"/>
        <v>103985.16713683495</v>
      </c>
      <c r="T970" s="13">
        <f t="shared" si="202"/>
        <v>90</v>
      </c>
      <c r="U970" s="58">
        <f t="shared" si="206"/>
        <v>31637.699999999997</v>
      </c>
      <c r="V970" s="58">
        <f t="shared" si="207"/>
        <v>31637.699999999997</v>
      </c>
      <c r="W970" s="13"/>
      <c r="X970" s="13"/>
      <c r="Y970" s="13"/>
      <c r="Z970" s="14">
        <f t="shared" si="203"/>
        <v>40</v>
      </c>
    </row>
    <row r="971" spans="1:26" ht="14.5" x14ac:dyDescent="0.35">
      <c r="A971">
        <v>5330</v>
      </c>
      <c r="B971" t="s">
        <v>1286</v>
      </c>
      <c r="C971" t="s">
        <v>1385</v>
      </c>
      <c r="D971" t="s">
        <v>1275</v>
      </c>
      <c r="E971" t="s">
        <v>8</v>
      </c>
      <c r="F971" t="s">
        <v>1236</v>
      </c>
      <c r="G971" t="s">
        <v>1529</v>
      </c>
      <c r="H971" s="6">
        <v>45096</v>
      </c>
      <c r="I971" s="2">
        <v>45657</v>
      </c>
      <c r="J971">
        <v>438.6</v>
      </c>
      <c r="K971" s="45">
        <f t="shared" si="195"/>
        <v>895.42130718954263</v>
      </c>
      <c r="L971" s="3">
        <f t="shared" si="196"/>
        <v>366</v>
      </c>
      <c r="M971" s="3">
        <f t="shared" si="197"/>
        <v>0</v>
      </c>
      <c r="N971" s="3">
        <f t="shared" si="198"/>
        <v>0</v>
      </c>
      <c r="O971" s="3">
        <f t="shared" si="204"/>
        <v>366</v>
      </c>
      <c r="P971" s="51">
        <f t="shared" si="199"/>
        <v>160527.6</v>
      </c>
      <c r="Q971" s="51">
        <f t="shared" si="200"/>
        <v>52159.190990996132</v>
      </c>
      <c r="R971" s="51">
        <f t="shared" si="201"/>
        <v>64662.683519372185</v>
      </c>
      <c r="S971" s="51">
        <f t="shared" si="205"/>
        <v>116821.87451036832</v>
      </c>
      <c r="T971" s="13">
        <f t="shared" si="202"/>
        <v>90</v>
      </c>
      <c r="U971" s="58">
        <f t="shared" si="206"/>
        <v>39474</v>
      </c>
      <c r="V971" s="58">
        <f t="shared" si="207"/>
        <v>39474</v>
      </c>
      <c r="W971" s="13"/>
      <c r="X971" s="13"/>
      <c r="Y971" s="13"/>
      <c r="Z971" s="14">
        <f t="shared" si="203"/>
        <v>40</v>
      </c>
    </row>
    <row r="972" spans="1:26" ht="14.5" x14ac:dyDescent="0.35">
      <c r="A972">
        <v>5331</v>
      </c>
      <c r="B972" t="s">
        <v>1287</v>
      </c>
      <c r="C972" t="s">
        <v>1385</v>
      </c>
      <c r="D972" t="s">
        <v>1275</v>
      </c>
      <c r="E972" t="s">
        <v>8</v>
      </c>
      <c r="F972" t="s">
        <v>1236</v>
      </c>
      <c r="G972" t="s">
        <v>1529</v>
      </c>
      <c r="H972" s="6">
        <v>45096</v>
      </c>
      <c r="I972" s="2">
        <v>45657</v>
      </c>
      <c r="J972">
        <v>438.6</v>
      </c>
      <c r="K972" s="45">
        <f t="shared" si="195"/>
        <v>754.05529411764712</v>
      </c>
      <c r="L972" s="3">
        <f t="shared" si="196"/>
        <v>366</v>
      </c>
      <c r="M972" s="3">
        <f t="shared" si="197"/>
        <v>0</v>
      </c>
      <c r="N972" s="3">
        <f t="shared" si="198"/>
        <v>0</v>
      </c>
      <c r="O972" s="3">
        <f t="shared" si="204"/>
        <v>366</v>
      </c>
      <c r="P972" s="51">
        <f t="shared" si="199"/>
        <v>160527.6</v>
      </c>
      <c r="Q972" s="51">
        <f t="shared" si="200"/>
        <v>52159.190990996132</v>
      </c>
      <c r="R972" s="51">
        <f t="shared" si="201"/>
        <v>64662.683519372185</v>
      </c>
      <c r="S972" s="51">
        <f t="shared" si="205"/>
        <v>116821.87451036832</v>
      </c>
      <c r="T972" s="13">
        <f t="shared" si="202"/>
        <v>90</v>
      </c>
      <c r="U972" s="58">
        <f t="shared" si="206"/>
        <v>39474</v>
      </c>
      <c r="V972" s="58">
        <f t="shared" si="207"/>
        <v>39474</v>
      </c>
      <c r="W972" s="13"/>
      <c r="X972" s="13"/>
      <c r="Y972" s="13"/>
      <c r="Z972" s="14">
        <f t="shared" si="203"/>
        <v>40</v>
      </c>
    </row>
    <row r="973" spans="1:26" ht="14.5" x14ac:dyDescent="0.35">
      <c r="A973">
        <v>5332</v>
      </c>
      <c r="B973" t="s">
        <v>1288</v>
      </c>
      <c r="C973" t="s">
        <v>1488</v>
      </c>
      <c r="D973" t="s">
        <v>1267</v>
      </c>
      <c r="E973" t="s">
        <v>8</v>
      </c>
      <c r="F973" t="s">
        <v>1250</v>
      </c>
      <c r="G973" t="s">
        <v>1529</v>
      </c>
      <c r="H973" s="6">
        <v>45138</v>
      </c>
      <c r="I973" s="2">
        <v>45657</v>
      </c>
      <c r="J973">
        <v>293</v>
      </c>
      <c r="K973" s="45">
        <f t="shared" si="195"/>
        <v>293</v>
      </c>
      <c r="L973" s="3">
        <f t="shared" si="196"/>
        <v>366</v>
      </c>
      <c r="M973" s="3">
        <f t="shared" si="197"/>
        <v>0</v>
      </c>
      <c r="N973" s="3">
        <f t="shared" si="198"/>
        <v>0</v>
      </c>
      <c r="O973" s="3">
        <f t="shared" si="204"/>
        <v>366</v>
      </c>
      <c r="P973" s="51">
        <f t="shared" si="199"/>
        <v>107238</v>
      </c>
      <c r="Q973" s="51">
        <f t="shared" si="200"/>
        <v>52159.190990996132</v>
      </c>
      <c r="R973" s="51">
        <f t="shared" si="201"/>
        <v>43196.913522973213</v>
      </c>
      <c r="S973" s="51">
        <f t="shared" si="205"/>
        <v>95356.104513969345</v>
      </c>
      <c r="T973" s="13">
        <f t="shared" si="202"/>
        <v>90</v>
      </c>
      <c r="U973" s="58">
        <f t="shared" si="206"/>
        <v>26370</v>
      </c>
      <c r="V973" s="58">
        <f t="shared" si="207"/>
        <v>26370</v>
      </c>
      <c r="W973" s="13"/>
      <c r="X973" s="13"/>
      <c r="Y973" s="13"/>
      <c r="Z973" s="14">
        <f t="shared" si="203"/>
        <v>40</v>
      </c>
    </row>
    <row r="974" spans="1:26" ht="14.5" x14ac:dyDescent="0.35">
      <c r="A974">
        <v>5333</v>
      </c>
      <c r="B974" t="s">
        <v>1289</v>
      </c>
      <c r="C974" t="s">
        <v>1385</v>
      </c>
      <c r="D974" t="s">
        <v>1290</v>
      </c>
      <c r="E974" t="s">
        <v>8</v>
      </c>
      <c r="F974" t="s">
        <v>709</v>
      </c>
      <c r="G974" t="s">
        <v>1529</v>
      </c>
      <c r="H974" s="6">
        <v>45159</v>
      </c>
      <c r="I974" s="2">
        <v>45657</v>
      </c>
      <c r="J974">
        <v>314.98</v>
      </c>
      <c r="K974" s="45">
        <f t="shared" si="195"/>
        <v>475.03307189542483</v>
      </c>
      <c r="L974" s="3">
        <f t="shared" si="196"/>
        <v>366</v>
      </c>
      <c r="M974" s="3">
        <f t="shared" si="197"/>
        <v>0</v>
      </c>
      <c r="N974" s="3">
        <f t="shared" si="198"/>
        <v>0</v>
      </c>
      <c r="O974" s="3">
        <f t="shared" si="204"/>
        <v>366</v>
      </c>
      <c r="P974" s="51">
        <f t="shared" si="199"/>
        <v>115282.68000000001</v>
      </c>
      <c r="Q974" s="51">
        <f t="shared" si="200"/>
        <v>52159.190990996132</v>
      </c>
      <c r="R974" s="51">
        <f t="shared" si="201"/>
        <v>46437.419185891136</v>
      </c>
      <c r="S974" s="51">
        <f t="shared" si="205"/>
        <v>98596.610176887276</v>
      </c>
      <c r="T974" s="13">
        <f t="shared" si="202"/>
        <v>90</v>
      </c>
      <c r="U974" s="58">
        <f t="shared" si="206"/>
        <v>28348.2</v>
      </c>
      <c r="V974" s="58">
        <f t="shared" si="207"/>
        <v>28348.2</v>
      </c>
      <c r="W974" s="13"/>
      <c r="X974" s="13"/>
      <c r="Y974" s="13"/>
      <c r="Z974" s="14">
        <f t="shared" si="203"/>
        <v>40</v>
      </c>
    </row>
    <row r="975" spans="1:26" ht="14.5" x14ac:dyDescent="0.35">
      <c r="A975">
        <v>5334</v>
      </c>
      <c r="B975" t="s">
        <v>1291</v>
      </c>
      <c r="C975" t="s">
        <v>1385</v>
      </c>
      <c r="D975" t="s">
        <v>1225</v>
      </c>
      <c r="E975" t="s">
        <v>8</v>
      </c>
      <c r="F975" t="s">
        <v>1223</v>
      </c>
      <c r="G975" t="s">
        <v>1529</v>
      </c>
      <c r="H975" s="6">
        <v>45208</v>
      </c>
      <c r="I975" s="2">
        <v>45657</v>
      </c>
      <c r="J975">
        <v>457.95</v>
      </c>
      <c r="K975" s="45">
        <f t="shared" si="195"/>
        <v>910.21137254901976</v>
      </c>
      <c r="L975" s="3">
        <f t="shared" si="196"/>
        <v>366</v>
      </c>
      <c r="M975" s="3">
        <f t="shared" si="197"/>
        <v>0</v>
      </c>
      <c r="N975" s="3">
        <f t="shared" si="198"/>
        <v>0</v>
      </c>
      <c r="O975" s="3">
        <f t="shared" si="204"/>
        <v>366</v>
      </c>
      <c r="P975" s="51">
        <f t="shared" si="199"/>
        <v>167609.69999999998</v>
      </c>
      <c r="Q975" s="51">
        <f t="shared" si="200"/>
        <v>52159.190990996132</v>
      </c>
      <c r="R975" s="51">
        <f t="shared" si="201"/>
        <v>67515.448968756245</v>
      </c>
      <c r="S975" s="51">
        <f t="shared" si="205"/>
        <v>119674.63995975239</v>
      </c>
      <c r="T975" s="13">
        <f t="shared" si="202"/>
        <v>90</v>
      </c>
      <c r="U975" s="58">
        <f t="shared" si="206"/>
        <v>41215.5</v>
      </c>
      <c r="V975" s="58">
        <f t="shared" si="207"/>
        <v>41215.5</v>
      </c>
      <c r="W975" s="13"/>
      <c r="X975" s="13"/>
      <c r="Y975" s="13"/>
      <c r="Z975" s="14">
        <f t="shared" si="203"/>
        <v>40</v>
      </c>
    </row>
    <row r="976" spans="1:26" ht="14.5" x14ac:dyDescent="0.35">
      <c r="A976">
        <v>5335</v>
      </c>
      <c r="B976" t="s">
        <v>1292</v>
      </c>
      <c r="C976" t="s">
        <v>1385</v>
      </c>
      <c r="D976" t="s">
        <v>1225</v>
      </c>
      <c r="E976" t="s">
        <v>8</v>
      </c>
      <c r="F976" t="s">
        <v>1223</v>
      </c>
      <c r="G976" t="s">
        <v>1529</v>
      </c>
      <c r="H976" s="6">
        <v>45208</v>
      </c>
      <c r="I976" s="2">
        <v>45657</v>
      </c>
      <c r="J976">
        <v>457.95</v>
      </c>
      <c r="K976" s="45">
        <f t="shared" si="195"/>
        <v>917.09562091503267</v>
      </c>
      <c r="L976" s="3">
        <f t="shared" si="196"/>
        <v>366</v>
      </c>
      <c r="M976" s="3">
        <f t="shared" si="197"/>
        <v>0</v>
      </c>
      <c r="N976" s="3">
        <f t="shared" si="198"/>
        <v>0</v>
      </c>
      <c r="O976" s="3">
        <f t="shared" si="204"/>
        <v>366</v>
      </c>
      <c r="P976" s="51">
        <f t="shared" si="199"/>
        <v>167609.69999999998</v>
      </c>
      <c r="Q976" s="51">
        <f t="shared" si="200"/>
        <v>52159.190990996132</v>
      </c>
      <c r="R976" s="51">
        <f t="shared" si="201"/>
        <v>67515.448968756245</v>
      </c>
      <c r="S976" s="51">
        <f t="shared" si="205"/>
        <v>119674.63995975239</v>
      </c>
      <c r="T976" s="13">
        <f t="shared" si="202"/>
        <v>90</v>
      </c>
      <c r="U976" s="58">
        <f t="shared" si="206"/>
        <v>41215.5</v>
      </c>
      <c r="V976" s="58">
        <f t="shared" si="207"/>
        <v>41215.5</v>
      </c>
      <c r="W976" s="13"/>
      <c r="X976" s="13"/>
      <c r="Y976" s="13"/>
      <c r="Z976" s="14">
        <f t="shared" si="203"/>
        <v>40</v>
      </c>
    </row>
    <row r="977" spans="1:26" ht="14.5" x14ac:dyDescent="0.35">
      <c r="A977">
        <v>5336</v>
      </c>
      <c r="B977" t="s">
        <v>1484</v>
      </c>
      <c r="C977" t="s">
        <v>1488</v>
      </c>
      <c r="D977" t="s">
        <v>1271</v>
      </c>
      <c r="E977" t="s">
        <v>8</v>
      </c>
      <c r="F977" t="s">
        <v>1236</v>
      </c>
      <c r="G977" t="s">
        <v>1529</v>
      </c>
      <c r="H977" s="6">
        <v>45566</v>
      </c>
      <c r="I977" s="2">
        <v>45657</v>
      </c>
      <c r="J977">
        <v>351.53</v>
      </c>
      <c r="K977" s="45">
        <f t="shared" si="195"/>
        <v>194.07712418300659</v>
      </c>
      <c r="L977" s="3">
        <f t="shared" si="196"/>
        <v>92</v>
      </c>
      <c r="M977" s="3">
        <f t="shared" si="197"/>
        <v>0</v>
      </c>
      <c r="N977" s="3">
        <f t="shared" si="198"/>
        <v>0</v>
      </c>
      <c r="O977" s="3">
        <f t="shared" si="204"/>
        <v>92</v>
      </c>
      <c r="P977" s="51">
        <f t="shared" si="199"/>
        <v>32340.76</v>
      </c>
      <c r="Q977" s="51">
        <f t="shared" si="200"/>
        <v>13111.053473146569</v>
      </c>
      <c r="R977" s="51">
        <f t="shared" si="201"/>
        <v>13027.294550320139</v>
      </c>
      <c r="S977" s="51">
        <f t="shared" si="205"/>
        <v>26138.348023466708</v>
      </c>
      <c r="T977" s="13">
        <f t="shared" si="202"/>
        <v>22.622950819672131</v>
      </c>
      <c r="U977" s="58">
        <f t="shared" si="206"/>
        <v>7952.6459016393437</v>
      </c>
      <c r="V977" s="58">
        <f t="shared" si="207"/>
        <v>7952.6459016393437</v>
      </c>
      <c r="W977" s="13"/>
      <c r="X977" s="13"/>
      <c r="Y977" s="13"/>
      <c r="Z977" s="14">
        <f t="shared" si="203"/>
        <v>10.054644808743173</v>
      </c>
    </row>
    <row r="978" spans="1:26" ht="14.5" x14ac:dyDescent="0.35">
      <c r="A978">
        <v>6151</v>
      </c>
      <c r="B978" t="s">
        <v>1293</v>
      </c>
      <c r="C978" t="s">
        <v>1385</v>
      </c>
      <c r="D978" t="s">
        <v>1294</v>
      </c>
      <c r="E978" t="s">
        <v>8</v>
      </c>
      <c r="F978" t="s">
        <v>1295</v>
      </c>
      <c r="G978" t="s">
        <v>1529</v>
      </c>
      <c r="H978" s="6">
        <v>42370</v>
      </c>
      <c r="I978" s="2">
        <v>45657</v>
      </c>
      <c r="J978">
        <v>286.27</v>
      </c>
      <c r="K978" s="45">
        <f t="shared" si="195"/>
        <v>870.38882352941187</v>
      </c>
      <c r="L978" s="3">
        <f t="shared" si="196"/>
        <v>366</v>
      </c>
      <c r="M978" s="3">
        <f t="shared" si="197"/>
        <v>0</v>
      </c>
      <c r="N978" s="3">
        <f t="shared" si="198"/>
        <v>0</v>
      </c>
      <c r="O978" s="3">
        <f t="shared" si="204"/>
        <v>366</v>
      </c>
      <c r="P978" s="51">
        <f t="shared" si="199"/>
        <v>104774.81999999999</v>
      </c>
      <c r="Q978" s="51">
        <f t="shared" si="200"/>
        <v>52159.190990996132</v>
      </c>
      <c r="R978" s="51">
        <f t="shared" si="201"/>
        <v>42204.711379595698</v>
      </c>
      <c r="S978" s="51">
        <f t="shared" si="205"/>
        <v>94363.902370591823</v>
      </c>
      <c r="T978" s="13">
        <f t="shared" si="202"/>
        <v>90</v>
      </c>
      <c r="U978" s="58">
        <f t="shared" si="206"/>
        <v>25764.3</v>
      </c>
      <c r="V978" s="58">
        <f t="shared" si="207"/>
        <v>25764.3</v>
      </c>
      <c r="W978" s="13"/>
      <c r="X978" s="13"/>
      <c r="Y978" s="13"/>
      <c r="Z978" s="14">
        <f t="shared" si="203"/>
        <v>40</v>
      </c>
    </row>
    <row r="979" spans="1:26" ht="14.5" x14ac:dyDescent="0.35">
      <c r="A979">
        <v>6152</v>
      </c>
      <c r="B979" t="s">
        <v>1296</v>
      </c>
      <c r="C979" t="s">
        <v>1385</v>
      </c>
      <c r="D979" t="s">
        <v>1294</v>
      </c>
      <c r="E979" t="s">
        <v>8</v>
      </c>
      <c r="F979" t="s">
        <v>1295</v>
      </c>
      <c r="G979" t="s">
        <v>1529</v>
      </c>
      <c r="H979" s="6">
        <v>44409</v>
      </c>
      <c r="I979" s="2">
        <v>45657</v>
      </c>
      <c r="J979">
        <v>286.27</v>
      </c>
      <c r="K979" s="45">
        <f t="shared" si="195"/>
        <v>757.59366013071883</v>
      </c>
      <c r="L979" s="3">
        <f t="shared" si="196"/>
        <v>366</v>
      </c>
      <c r="M979" s="3">
        <f t="shared" si="197"/>
        <v>1</v>
      </c>
      <c r="N979" s="3">
        <f t="shared" si="198"/>
        <v>0</v>
      </c>
      <c r="O979" s="3">
        <f t="shared" si="204"/>
        <v>365</v>
      </c>
      <c r="P979" s="51">
        <f t="shared" si="199"/>
        <v>104488.54999999999</v>
      </c>
      <c r="Q979" s="51">
        <f t="shared" si="200"/>
        <v>52016.679540201061</v>
      </c>
      <c r="R979" s="51">
        <f t="shared" si="201"/>
        <v>42089.397960525763</v>
      </c>
      <c r="S979" s="51">
        <f t="shared" si="205"/>
        <v>94106.077500726824</v>
      </c>
      <c r="T979" s="13">
        <f t="shared" si="202"/>
        <v>89.754098360655732</v>
      </c>
      <c r="U979" s="58">
        <f t="shared" si="206"/>
        <v>25693.905737704914</v>
      </c>
      <c r="V979" s="58">
        <f t="shared" si="207"/>
        <v>25693.905737704914</v>
      </c>
      <c r="W979" s="13"/>
      <c r="X979" s="13"/>
      <c r="Y979" s="13"/>
      <c r="Z979" s="14">
        <f t="shared" si="203"/>
        <v>39.89071038251366</v>
      </c>
    </row>
    <row r="980" spans="1:26" ht="14.5" x14ac:dyDescent="0.35">
      <c r="A980">
        <v>6154</v>
      </c>
      <c r="B980" t="s">
        <v>1297</v>
      </c>
      <c r="C980" t="s">
        <v>1385</v>
      </c>
      <c r="D980" t="s">
        <v>1294</v>
      </c>
      <c r="E980" t="s">
        <v>8</v>
      </c>
      <c r="F980" t="s">
        <v>1295</v>
      </c>
      <c r="G980" t="s">
        <v>1529</v>
      </c>
      <c r="H980" s="6">
        <v>42370</v>
      </c>
      <c r="I980" s="2">
        <v>45657</v>
      </c>
      <c r="J980">
        <v>286.27</v>
      </c>
      <c r="K980" s="45">
        <f t="shared" si="195"/>
        <v>877.05379084967331</v>
      </c>
      <c r="L980" s="3">
        <f t="shared" si="196"/>
        <v>366</v>
      </c>
      <c r="M980" s="3">
        <f t="shared" si="197"/>
        <v>4</v>
      </c>
      <c r="N980" s="3">
        <f t="shared" si="198"/>
        <v>0</v>
      </c>
      <c r="O980" s="3">
        <f t="shared" si="204"/>
        <v>362</v>
      </c>
      <c r="P980" s="51">
        <f t="shared" si="199"/>
        <v>103629.73999999999</v>
      </c>
      <c r="Q980" s="51">
        <f t="shared" si="200"/>
        <v>51589.145187815848</v>
      </c>
      <c r="R980" s="51">
        <f t="shared" si="201"/>
        <v>41743.457703315966</v>
      </c>
      <c r="S980" s="51">
        <f t="shared" si="205"/>
        <v>93332.602891131814</v>
      </c>
      <c r="T980" s="13">
        <f t="shared" si="202"/>
        <v>89.016393442622956</v>
      </c>
      <c r="U980" s="58">
        <f t="shared" si="206"/>
        <v>25482.722950819672</v>
      </c>
      <c r="V980" s="58">
        <f t="shared" si="207"/>
        <v>25482.722950819672</v>
      </c>
      <c r="W980" s="13"/>
      <c r="X980" s="13"/>
      <c r="Y980" s="13"/>
      <c r="Z980" s="14">
        <f t="shared" si="203"/>
        <v>39.562841530054641</v>
      </c>
    </row>
    <row r="981" spans="1:26" ht="14.5" x14ac:dyDescent="0.35">
      <c r="A981">
        <v>6155</v>
      </c>
      <c r="B981" t="s">
        <v>1298</v>
      </c>
      <c r="C981" t="s">
        <v>1385</v>
      </c>
      <c r="D981" t="s">
        <v>1294</v>
      </c>
      <c r="E981" t="s">
        <v>8</v>
      </c>
      <c r="F981" t="s">
        <v>1295</v>
      </c>
      <c r="G981" t="s">
        <v>1529</v>
      </c>
      <c r="H981" s="6">
        <v>42370</v>
      </c>
      <c r="I981" s="2">
        <v>45657</v>
      </c>
      <c r="J981">
        <v>286.27</v>
      </c>
      <c r="K981" s="45">
        <f t="shared" si="195"/>
        <v>779.94640522875818</v>
      </c>
      <c r="L981" s="3">
        <f t="shared" si="196"/>
        <v>366</v>
      </c>
      <c r="M981" s="3">
        <f t="shared" si="197"/>
        <v>0</v>
      </c>
      <c r="N981" s="3">
        <f t="shared" si="198"/>
        <v>0</v>
      </c>
      <c r="O981" s="3">
        <f t="shared" si="204"/>
        <v>366</v>
      </c>
      <c r="P981" s="51">
        <f t="shared" si="199"/>
        <v>104774.81999999999</v>
      </c>
      <c r="Q981" s="51">
        <f t="shared" si="200"/>
        <v>52159.190990996132</v>
      </c>
      <c r="R981" s="51">
        <f t="shared" si="201"/>
        <v>42204.711379595698</v>
      </c>
      <c r="S981" s="51">
        <f t="shared" si="205"/>
        <v>94363.902370591823</v>
      </c>
      <c r="T981" s="13">
        <f t="shared" si="202"/>
        <v>90</v>
      </c>
      <c r="U981" s="58">
        <f t="shared" si="206"/>
        <v>25764.3</v>
      </c>
      <c r="V981" s="58">
        <f t="shared" si="207"/>
        <v>25764.3</v>
      </c>
      <c r="W981" s="13"/>
      <c r="X981" s="13"/>
      <c r="Y981" s="13"/>
      <c r="Z981" s="14">
        <f t="shared" si="203"/>
        <v>40</v>
      </c>
    </row>
    <row r="982" spans="1:26" ht="14.5" x14ac:dyDescent="0.35">
      <c r="A982">
        <v>6156</v>
      </c>
      <c r="B982" t="s">
        <v>1299</v>
      </c>
      <c r="C982" t="s">
        <v>1385</v>
      </c>
      <c r="D982" t="s">
        <v>1294</v>
      </c>
      <c r="E982" t="s">
        <v>8</v>
      </c>
      <c r="F982" t="s">
        <v>1295</v>
      </c>
      <c r="G982" t="s">
        <v>1529</v>
      </c>
      <c r="H982" s="6">
        <v>44409</v>
      </c>
      <c r="I982" s="2">
        <v>45657</v>
      </c>
      <c r="J982">
        <v>286.27</v>
      </c>
      <c r="K982" s="45">
        <f t="shared" si="195"/>
        <v>803.71065359477143</v>
      </c>
      <c r="L982" s="3">
        <f t="shared" si="196"/>
        <v>366</v>
      </c>
      <c r="M982" s="3">
        <f t="shared" si="197"/>
        <v>0</v>
      </c>
      <c r="N982" s="3">
        <f t="shared" si="198"/>
        <v>0</v>
      </c>
      <c r="O982" s="3">
        <f t="shared" si="204"/>
        <v>366</v>
      </c>
      <c r="P982" s="51">
        <f t="shared" si="199"/>
        <v>104774.81999999999</v>
      </c>
      <c r="Q982" s="51">
        <f t="shared" si="200"/>
        <v>52159.190990996132</v>
      </c>
      <c r="R982" s="51">
        <f t="shared" si="201"/>
        <v>42204.711379595698</v>
      </c>
      <c r="S982" s="51">
        <f t="shared" si="205"/>
        <v>94363.902370591823</v>
      </c>
      <c r="T982" s="13">
        <f t="shared" si="202"/>
        <v>90</v>
      </c>
      <c r="U982" s="58">
        <f t="shared" si="206"/>
        <v>25764.3</v>
      </c>
      <c r="V982" s="58">
        <f t="shared" si="207"/>
        <v>25764.3</v>
      </c>
      <c r="W982" s="13"/>
      <c r="X982" s="13"/>
      <c r="Y982" s="13"/>
      <c r="Z982" s="14">
        <f t="shared" si="203"/>
        <v>40</v>
      </c>
    </row>
    <row r="983" spans="1:26" ht="14.5" x14ac:dyDescent="0.35">
      <c r="A983">
        <v>6157</v>
      </c>
      <c r="B983" t="s">
        <v>1300</v>
      </c>
      <c r="C983" t="s">
        <v>1385</v>
      </c>
      <c r="D983" t="s">
        <v>1301</v>
      </c>
      <c r="E983" t="s">
        <v>8</v>
      </c>
      <c r="F983" t="s">
        <v>1295</v>
      </c>
      <c r="G983" t="s">
        <v>1529</v>
      </c>
      <c r="H983" s="6">
        <v>43339</v>
      </c>
      <c r="I983" s="2">
        <v>45657</v>
      </c>
      <c r="J983">
        <v>396.68</v>
      </c>
      <c r="K983" s="45">
        <f t="shared" si="195"/>
        <v>963.07326797385633</v>
      </c>
      <c r="L983" s="3">
        <f t="shared" si="196"/>
        <v>366</v>
      </c>
      <c r="M983" s="3">
        <f t="shared" si="197"/>
        <v>0</v>
      </c>
      <c r="N983" s="3">
        <f t="shared" si="198"/>
        <v>0</v>
      </c>
      <c r="O983" s="3">
        <f t="shared" si="204"/>
        <v>366</v>
      </c>
      <c r="P983" s="51">
        <f t="shared" si="199"/>
        <v>145184.88</v>
      </c>
      <c r="Q983" s="51">
        <f t="shared" si="200"/>
        <v>52159.190990996132</v>
      </c>
      <c r="R983" s="51">
        <f t="shared" si="201"/>
        <v>58482.428861068307</v>
      </c>
      <c r="S983" s="51">
        <f t="shared" si="205"/>
        <v>110641.61985206444</v>
      </c>
      <c r="T983" s="13">
        <f t="shared" si="202"/>
        <v>90</v>
      </c>
      <c r="U983" s="58">
        <f t="shared" si="206"/>
        <v>35701.199999999997</v>
      </c>
      <c r="V983" s="58">
        <f t="shared" si="207"/>
        <v>35701.199999999997</v>
      </c>
      <c r="W983" s="13"/>
      <c r="X983" s="13"/>
      <c r="Y983" s="13"/>
      <c r="Z983" s="14">
        <f t="shared" si="203"/>
        <v>40</v>
      </c>
    </row>
    <row r="984" spans="1:26" ht="14.5" x14ac:dyDescent="0.35">
      <c r="A984">
        <v>6159</v>
      </c>
      <c r="B984" t="s">
        <v>1302</v>
      </c>
      <c r="C984" t="s">
        <v>1385</v>
      </c>
      <c r="D984" t="s">
        <v>1294</v>
      </c>
      <c r="E984" t="s">
        <v>8</v>
      </c>
      <c r="F984" t="s">
        <v>1295</v>
      </c>
      <c r="G984" t="s">
        <v>1529</v>
      </c>
      <c r="H984" s="6">
        <v>44375</v>
      </c>
      <c r="I984" s="2">
        <v>45657</v>
      </c>
      <c r="J984">
        <v>286.27</v>
      </c>
      <c r="K984" s="45">
        <f t="shared" si="195"/>
        <v>763.50019607843149</v>
      </c>
      <c r="L984" s="3">
        <f t="shared" si="196"/>
        <v>366</v>
      </c>
      <c r="M984" s="3">
        <f t="shared" si="197"/>
        <v>1</v>
      </c>
      <c r="N984" s="3">
        <f t="shared" si="198"/>
        <v>0</v>
      </c>
      <c r="O984" s="3">
        <f t="shared" si="204"/>
        <v>365</v>
      </c>
      <c r="P984" s="51">
        <f t="shared" si="199"/>
        <v>104488.54999999999</v>
      </c>
      <c r="Q984" s="51">
        <f t="shared" si="200"/>
        <v>52016.679540201061</v>
      </c>
      <c r="R984" s="51">
        <f t="shared" si="201"/>
        <v>42089.397960525763</v>
      </c>
      <c r="S984" s="51">
        <f t="shared" si="205"/>
        <v>94106.077500726824</v>
      </c>
      <c r="T984" s="13">
        <f t="shared" si="202"/>
        <v>89.754098360655732</v>
      </c>
      <c r="U984" s="58">
        <f t="shared" si="206"/>
        <v>25693.905737704914</v>
      </c>
      <c r="V984" s="58">
        <f t="shared" si="207"/>
        <v>25693.905737704914</v>
      </c>
      <c r="W984" s="13"/>
      <c r="X984" s="13"/>
      <c r="Y984" s="13"/>
      <c r="Z984" s="14">
        <f t="shared" si="203"/>
        <v>39.89071038251366</v>
      </c>
    </row>
    <row r="985" spans="1:26" ht="14.5" x14ac:dyDescent="0.35">
      <c r="A985">
        <v>6170</v>
      </c>
      <c r="B985" t="s">
        <v>1304</v>
      </c>
      <c r="C985" t="s">
        <v>1385</v>
      </c>
      <c r="D985" t="s">
        <v>1305</v>
      </c>
      <c r="E985" t="s">
        <v>8</v>
      </c>
      <c r="F985" t="s">
        <v>1306</v>
      </c>
      <c r="G985" t="s">
        <v>1529</v>
      </c>
      <c r="H985" s="6">
        <v>42947</v>
      </c>
      <c r="I985" s="2">
        <v>45657</v>
      </c>
      <c r="J985">
        <v>396.68</v>
      </c>
      <c r="K985" s="45">
        <f t="shared" si="195"/>
        <v>938.98</v>
      </c>
      <c r="L985" s="3">
        <f t="shared" si="196"/>
        <v>366</v>
      </c>
      <c r="M985" s="3">
        <f t="shared" si="197"/>
        <v>0</v>
      </c>
      <c r="N985" s="3">
        <f t="shared" si="198"/>
        <v>5</v>
      </c>
      <c r="O985" s="3">
        <f t="shared" si="204"/>
        <v>361</v>
      </c>
      <c r="P985" s="51">
        <f t="shared" si="199"/>
        <v>143201.48000000001</v>
      </c>
      <c r="Q985" s="51">
        <f t="shared" si="200"/>
        <v>51446.633737020777</v>
      </c>
      <c r="R985" s="51">
        <f t="shared" si="201"/>
        <v>57683.488576081036</v>
      </c>
      <c r="S985" s="51">
        <f t="shared" si="205"/>
        <v>109130.12231310181</v>
      </c>
      <c r="T985" s="13">
        <f t="shared" si="202"/>
        <v>88.770491803278688</v>
      </c>
      <c r="U985" s="58">
        <f t="shared" si="206"/>
        <v>35213.478688524592</v>
      </c>
      <c r="V985" s="58">
        <f t="shared" si="207"/>
        <v>35213.478688524592</v>
      </c>
      <c r="W985" s="13"/>
      <c r="X985" s="13"/>
      <c r="Y985" s="13"/>
      <c r="Z985" s="14">
        <f t="shared" si="203"/>
        <v>39.453551912568301</v>
      </c>
    </row>
    <row r="986" spans="1:26" ht="14.5" x14ac:dyDescent="0.35">
      <c r="A986">
        <v>6171</v>
      </c>
      <c r="B986" t="s">
        <v>1308</v>
      </c>
      <c r="C986" t="s">
        <v>1385</v>
      </c>
      <c r="D986" t="s">
        <v>1305</v>
      </c>
      <c r="E986" t="s">
        <v>8</v>
      </c>
      <c r="F986" t="s">
        <v>1306</v>
      </c>
      <c r="G986" t="s">
        <v>1529</v>
      </c>
      <c r="H986" s="6">
        <v>42947</v>
      </c>
      <c r="I986" s="2">
        <v>45657</v>
      </c>
      <c r="J986">
        <v>396.68</v>
      </c>
      <c r="K986" s="45">
        <f t="shared" si="195"/>
        <v>938.98104575163427</v>
      </c>
      <c r="L986" s="3">
        <f t="shared" si="196"/>
        <v>366</v>
      </c>
      <c r="M986" s="3">
        <f t="shared" si="197"/>
        <v>1</v>
      </c>
      <c r="N986" s="3">
        <f t="shared" si="198"/>
        <v>0</v>
      </c>
      <c r="O986" s="3">
        <f t="shared" si="204"/>
        <v>365</v>
      </c>
      <c r="P986" s="51">
        <f t="shared" si="199"/>
        <v>144788.20000000001</v>
      </c>
      <c r="Q986" s="51">
        <f t="shared" si="200"/>
        <v>52016.679540201061</v>
      </c>
      <c r="R986" s="51">
        <f t="shared" si="201"/>
        <v>58322.640804070856</v>
      </c>
      <c r="S986" s="51">
        <f t="shared" si="205"/>
        <v>110339.32034427192</v>
      </c>
      <c r="T986" s="13">
        <f t="shared" si="202"/>
        <v>89.754098360655732</v>
      </c>
      <c r="U986" s="58">
        <f t="shared" si="206"/>
        <v>35603.655737704918</v>
      </c>
      <c r="V986" s="58">
        <f t="shared" si="207"/>
        <v>35603.655737704918</v>
      </c>
      <c r="W986" s="13"/>
      <c r="X986" s="13"/>
      <c r="Y986" s="13"/>
      <c r="Z986" s="14">
        <f t="shared" si="203"/>
        <v>39.89071038251366</v>
      </c>
    </row>
    <row r="987" spans="1:26" ht="14.5" x14ac:dyDescent="0.35">
      <c r="A987">
        <v>6172</v>
      </c>
      <c r="B987" t="s">
        <v>1309</v>
      </c>
      <c r="C987" t="s">
        <v>1385</v>
      </c>
      <c r="D987" t="s">
        <v>1310</v>
      </c>
      <c r="E987" t="s">
        <v>8</v>
      </c>
      <c r="F987" t="s">
        <v>1306</v>
      </c>
      <c r="G987" t="s">
        <v>1529</v>
      </c>
      <c r="H987" s="6">
        <v>42737</v>
      </c>
      <c r="I987" s="2">
        <v>45657</v>
      </c>
      <c r="J987">
        <v>703.05</v>
      </c>
      <c r="K987" s="45">
        <f t="shared" si="195"/>
        <v>1714.2826143790849</v>
      </c>
      <c r="L987" s="3">
        <f t="shared" si="196"/>
        <v>366</v>
      </c>
      <c r="M987" s="3">
        <f t="shared" si="197"/>
        <v>1</v>
      </c>
      <c r="N987" s="3">
        <f t="shared" si="198"/>
        <v>0</v>
      </c>
      <c r="O987" s="3">
        <f t="shared" si="204"/>
        <v>365</v>
      </c>
      <c r="P987" s="51">
        <f t="shared" si="199"/>
        <v>190363.56</v>
      </c>
      <c r="Q987" s="51">
        <f t="shared" si="200"/>
        <v>52016.679540201061</v>
      </c>
      <c r="R987" s="51">
        <f t="shared" si="201"/>
        <v>76681.01082867381</v>
      </c>
      <c r="S987" s="51">
        <f t="shared" si="205"/>
        <v>128697.69036887487</v>
      </c>
      <c r="T987" s="13">
        <f t="shared" si="202"/>
        <v>89.754098360655732</v>
      </c>
      <c r="U987" s="58">
        <f t="shared" si="206"/>
        <v>63101.618852459011</v>
      </c>
      <c r="V987" s="58">
        <f t="shared" si="207"/>
        <v>63101.618852459011</v>
      </c>
      <c r="W987" s="13"/>
      <c r="X987" s="13"/>
      <c r="Y987" s="13"/>
      <c r="Z987" s="14">
        <f t="shared" si="203"/>
        <v>39.89071038251366</v>
      </c>
    </row>
    <row r="988" spans="1:26" ht="14.5" x14ac:dyDescent="0.35">
      <c r="A988">
        <v>6173</v>
      </c>
      <c r="B988" t="s">
        <v>1311</v>
      </c>
      <c r="C988" t="s">
        <v>1385</v>
      </c>
      <c r="D988" t="s">
        <v>1312</v>
      </c>
      <c r="E988" t="s">
        <v>8</v>
      </c>
      <c r="F988" t="s">
        <v>1523</v>
      </c>
      <c r="G988" t="s">
        <v>1529</v>
      </c>
      <c r="H988" s="6">
        <v>44067</v>
      </c>
      <c r="I988" s="2">
        <v>45657</v>
      </c>
      <c r="J988">
        <v>396.68</v>
      </c>
      <c r="K988" s="45">
        <f t="shared" si="195"/>
        <v>724.82797385620927</v>
      </c>
      <c r="L988" s="3">
        <f t="shared" si="196"/>
        <v>366</v>
      </c>
      <c r="M988" s="3">
        <f t="shared" si="197"/>
        <v>0</v>
      </c>
      <c r="N988" s="3">
        <f t="shared" si="198"/>
        <v>0</v>
      </c>
      <c r="O988" s="3">
        <f t="shared" si="204"/>
        <v>366</v>
      </c>
      <c r="P988" s="51">
        <f t="shared" si="199"/>
        <v>145184.88</v>
      </c>
      <c r="Q988" s="51">
        <f t="shared" si="200"/>
        <v>52159.190990996132</v>
      </c>
      <c r="R988" s="51">
        <f t="shared" si="201"/>
        <v>58482.428861068307</v>
      </c>
      <c r="S988" s="51">
        <f t="shared" si="205"/>
        <v>110641.61985206444</v>
      </c>
      <c r="T988" s="13">
        <f t="shared" si="202"/>
        <v>90</v>
      </c>
      <c r="U988" s="58">
        <f t="shared" si="206"/>
        <v>35701.199999999997</v>
      </c>
      <c r="V988" s="58">
        <f t="shared" si="207"/>
        <v>35701.199999999997</v>
      </c>
      <c r="W988" s="13"/>
      <c r="X988" s="13"/>
      <c r="Y988" s="13"/>
      <c r="Z988" s="14">
        <f t="shared" si="203"/>
        <v>40</v>
      </c>
    </row>
    <row r="989" spans="1:26" ht="14.5" x14ac:dyDescent="0.35">
      <c r="A989">
        <v>6174</v>
      </c>
      <c r="B989" t="s">
        <v>1314</v>
      </c>
      <c r="C989" t="s">
        <v>1385</v>
      </c>
      <c r="D989" t="s">
        <v>1315</v>
      </c>
      <c r="E989" t="s">
        <v>8</v>
      </c>
      <c r="F989" t="s">
        <v>1523</v>
      </c>
      <c r="G989" t="s">
        <v>1529</v>
      </c>
      <c r="H989" s="6">
        <v>44207</v>
      </c>
      <c r="I989" s="2">
        <v>45657</v>
      </c>
      <c r="J989">
        <v>286.27</v>
      </c>
      <c r="K989" s="45">
        <f t="shared" si="195"/>
        <v>510.31006535947716</v>
      </c>
      <c r="L989" s="3">
        <f t="shared" si="196"/>
        <v>366</v>
      </c>
      <c r="M989" s="3">
        <f t="shared" si="197"/>
        <v>2</v>
      </c>
      <c r="N989" s="3">
        <f t="shared" si="198"/>
        <v>14</v>
      </c>
      <c r="O989" s="3">
        <f t="shared" si="204"/>
        <v>350</v>
      </c>
      <c r="P989" s="51">
        <f t="shared" si="199"/>
        <v>100194.5</v>
      </c>
      <c r="Q989" s="51">
        <f t="shared" si="200"/>
        <v>49879.007778274987</v>
      </c>
      <c r="R989" s="51">
        <f t="shared" si="201"/>
        <v>40359.696674476763</v>
      </c>
      <c r="S989" s="51">
        <f t="shared" si="205"/>
        <v>90238.704452751757</v>
      </c>
      <c r="T989" s="13">
        <f t="shared" si="202"/>
        <v>86.065573770491795</v>
      </c>
      <c r="U989" s="58">
        <f t="shared" si="206"/>
        <v>24637.991803278685</v>
      </c>
      <c r="V989" s="58">
        <f t="shared" si="207"/>
        <v>24637.991803278685</v>
      </c>
      <c r="W989" s="13"/>
      <c r="X989" s="13"/>
      <c r="Y989" s="13"/>
      <c r="Z989" s="14">
        <f t="shared" si="203"/>
        <v>38.251366120218592</v>
      </c>
    </row>
    <row r="990" spans="1:26" ht="14.5" x14ac:dyDescent="0.35">
      <c r="A990">
        <v>6175</v>
      </c>
      <c r="B990" t="s">
        <v>1316</v>
      </c>
      <c r="C990" t="s">
        <v>1385</v>
      </c>
      <c r="D990" t="s">
        <v>1294</v>
      </c>
      <c r="E990" t="s">
        <v>8</v>
      </c>
      <c r="F990" t="s">
        <v>1295</v>
      </c>
      <c r="G990" t="s">
        <v>1529</v>
      </c>
      <c r="H990" s="6">
        <v>44964</v>
      </c>
      <c r="I990" s="2">
        <v>45657</v>
      </c>
      <c r="J990">
        <v>286.27</v>
      </c>
      <c r="K990" s="45">
        <f t="shared" si="195"/>
        <v>762.40241830065361</v>
      </c>
      <c r="L990" s="3">
        <f t="shared" si="196"/>
        <v>366</v>
      </c>
      <c r="M990" s="3">
        <f t="shared" si="197"/>
        <v>1</v>
      </c>
      <c r="N990" s="3">
        <f t="shared" si="198"/>
        <v>0</v>
      </c>
      <c r="O990" s="3">
        <f t="shared" si="204"/>
        <v>365</v>
      </c>
      <c r="P990" s="51">
        <f t="shared" si="199"/>
        <v>104488.54999999999</v>
      </c>
      <c r="Q990" s="51">
        <f t="shared" si="200"/>
        <v>52016.679540201061</v>
      </c>
      <c r="R990" s="51">
        <f t="shared" si="201"/>
        <v>42089.397960525763</v>
      </c>
      <c r="S990" s="51">
        <f t="shared" si="205"/>
        <v>94106.077500726824</v>
      </c>
      <c r="T990" s="13">
        <f t="shared" si="202"/>
        <v>89.754098360655732</v>
      </c>
      <c r="U990" s="58">
        <f t="shared" si="206"/>
        <v>25693.905737704914</v>
      </c>
      <c r="V990" s="58">
        <f t="shared" si="207"/>
        <v>25693.905737704914</v>
      </c>
      <c r="W990" s="13"/>
      <c r="X990" s="13"/>
      <c r="Y990" s="13"/>
      <c r="Z990" s="14">
        <f t="shared" si="203"/>
        <v>39.89071038251366</v>
      </c>
    </row>
    <row r="991" spans="1:26" ht="14.5" x14ac:dyDescent="0.35">
      <c r="A991">
        <v>6176</v>
      </c>
      <c r="B991" t="s">
        <v>1317</v>
      </c>
      <c r="C991" t="s">
        <v>1385</v>
      </c>
      <c r="D991" t="s">
        <v>1294</v>
      </c>
      <c r="E991" t="s">
        <v>8</v>
      </c>
      <c r="F991" t="s">
        <v>1295</v>
      </c>
      <c r="G991" t="s">
        <v>1529</v>
      </c>
      <c r="H991" s="6">
        <v>45012</v>
      </c>
      <c r="I991" s="2">
        <v>45657</v>
      </c>
      <c r="J991">
        <v>286.27</v>
      </c>
      <c r="K991" s="45">
        <f t="shared" si="195"/>
        <v>780.53875816993457</v>
      </c>
      <c r="L991" s="3">
        <f t="shared" si="196"/>
        <v>366</v>
      </c>
      <c r="M991" s="3">
        <f t="shared" si="197"/>
        <v>3</v>
      </c>
      <c r="N991" s="3">
        <f t="shared" si="198"/>
        <v>0</v>
      </c>
      <c r="O991" s="3">
        <f t="shared" si="204"/>
        <v>363</v>
      </c>
      <c r="P991" s="51">
        <f t="shared" si="199"/>
        <v>103916.01</v>
      </c>
      <c r="Q991" s="51">
        <f t="shared" si="200"/>
        <v>51731.656638610919</v>
      </c>
      <c r="R991" s="51">
        <f t="shared" si="201"/>
        <v>41858.771122385901</v>
      </c>
      <c r="S991" s="51">
        <f t="shared" si="205"/>
        <v>93590.427760996827</v>
      </c>
      <c r="T991" s="13">
        <f t="shared" si="202"/>
        <v>89.26229508196721</v>
      </c>
      <c r="U991" s="58">
        <f t="shared" si="206"/>
        <v>25553.11721311475</v>
      </c>
      <c r="V991" s="58">
        <f t="shared" si="207"/>
        <v>25553.11721311475</v>
      </c>
      <c r="W991" s="13"/>
      <c r="X991" s="13"/>
      <c r="Y991" s="13"/>
      <c r="Z991" s="14">
        <f t="shared" si="203"/>
        <v>39.672131147540995</v>
      </c>
    </row>
    <row r="992" spans="1:26" ht="14.5" x14ac:dyDescent="0.35">
      <c r="A992">
        <v>6180</v>
      </c>
      <c r="B992" t="s">
        <v>1318</v>
      </c>
      <c r="C992" t="s">
        <v>1488</v>
      </c>
      <c r="D992" t="s">
        <v>1315</v>
      </c>
      <c r="E992" t="s">
        <v>8</v>
      </c>
      <c r="F992" t="s">
        <v>1319</v>
      </c>
      <c r="G992" t="s">
        <v>1529</v>
      </c>
      <c r="H992" s="6">
        <v>43922</v>
      </c>
      <c r="I992" s="2">
        <v>45657</v>
      </c>
      <c r="J992">
        <v>263</v>
      </c>
      <c r="K992" s="45">
        <f t="shared" si="195"/>
        <v>263</v>
      </c>
      <c r="L992" s="3">
        <f t="shared" si="196"/>
        <v>366</v>
      </c>
      <c r="M992" s="3">
        <f t="shared" si="197"/>
        <v>0</v>
      </c>
      <c r="N992" s="3">
        <f t="shared" si="198"/>
        <v>0</v>
      </c>
      <c r="O992" s="3">
        <f t="shared" si="204"/>
        <v>366</v>
      </c>
      <c r="P992" s="51">
        <f t="shared" si="199"/>
        <v>96258</v>
      </c>
      <c r="Q992" s="51">
        <f t="shared" si="200"/>
        <v>52159.190990996132</v>
      </c>
      <c r="R992" s="51">
        <f t="shared" si="201"/>
        <v>38774.021353385513</v>
      </c>
      <c r="S992" s="51">
        <f t="shared" si="205"/>
        <v>90933.212344381638</v>
      </c>
      <c r="T992" s="13">
        <f t="shared" si="202"/>
        <v>90</v>
      </c>
      <c r="U992" s="58">
        <f t="shared" si="206"/>
        <v>23670</v>
      </c>
      <c r="V992" s="58">
        <f t="shared" si="207"/>
        <v>23670</v>
      </c>
      <c r="W992" s="13"/>
      <c r="X992" s="13"/>
      <c r="Y992" s="13"/>
      <c r="Z992" s="14">
        <f t="shared" si="203"/>
        <v>40</v>
      </c>
    </row>
    <row r="993" spans="1:26" ht="14.5" x14ac:dyDescent="0.35">
      <c r="A993">
        <v>6181</v>
      </c>
      <c r="B993" t="s">
        <v>1320</v>
      </c>
      <c r="C993" t="s">
        <v>1488</v>
      </c>
      <c r="D993" t="s">
        <v>1321</v>
      </c>
      <c r="E993" t="s">
        <v>8</v>
      </c>
      <c r="F993" t="s">
        <v>1319</v>
      </c>
      <c r="G993" t="s">
        <v>1529</v>
      </c>
      <c r="H993" s="6">
        <v>42373</v>
      </c>
      <c r="I993" s="2">
        <v>45657</v>
      </c>
      <c r="J993">
        <v>770</v>
      </c>
      <c r="K993" s="45">
        <f t="shared" si="195"/>
        <v>770</v>
      </c>
      <c r="L993" s="3">
        <f t="shared" si="196"/>
        <v>366</v>
      </c>
      <c r="M993" s="3">
        <f t="shared" si="197"/>
        <v>0</v>
      </c>
      <c r="N993" s="3">
        <f t="shared" si="198"/>
        <v>0</v>
      </c>
      <c r="O993" s="3">
        <f t="shared" si="204"/>
        <v>366</v>
      </c>
      <c r="P993" s="51">
        <f t="shared" si="199"/>
        <v>190885.10399999999</v>
      </c>
      <c r="Q993" s="51">
        <f t="shared" si="200"/>
        <v>52159.190990996132</v>
      </c>
      <c r="R993" s="51">
        <f t="shared" si="201"/>
        <v>76891.095789848259</v>
      </c>
      <c r="S993" s="51">
        <f t="shared" si="205"/>
        <v>129050.28678084438</v>
      </c>
      <c r="T993" s="13">
        <f t="shared" si="202"/>
        <v>90</v>
      </c>
      <c r="U993" s="58">
        <f t="shared" si="206"/>
        <v>69300</v>
      </c>
      <c r="V993" s="58">
        <f t="shared" si="207"/>
        <v>69300</v>
      </c>
      <c r="W993" s="13"/>
      <c r="X993" s="13"/>
      <c r="Y993" s="13"/>
      <c r="Z993" s="14">
        <f t="shared" si="203"/>
        <v>40</v>
      </c>
    </row>
    <row r="994" spans="1:26" ht="14.5" x14ac:dyDescent="0.35">
      <c r="A994">
        <v>6182</v>
      </c>
      <c r="B994" t="s">
        <v>1322</v>
      </c>
      <c r="C994" t="s">
        <v>1488</v>
      </c>
      <c r="D994" t="s">
        <v>1315</v>
      </c>
      <c r="E994" t="s">
        <v>8</v>
      </c>
      <c r="F994" t="s">
        <v>1319</v>
      </c>
      <c r="G994" t="s">
        <v>1529</v>
      </c>
      <c r="H994" s="6">
        <v>42737</v>
      </c>
      <c r="I994" s="2">
        <v>45657</v>
      </c>
      <c r="J994">
        <v>263</v>
      </c>
      <c r="K994" s="45">
        <f t="shared" si="195"/>
        <v>263</v>
      </c>
      <c r="L994" s="3">
        <f t="shared" si="196"/>
        <v>366</v>
      </c>
      <c r="M994" s="3">
        <f t="shared" si="197"/>
        <v>0</v>
      </c>
      <c r="N994" s="3">
        <f t="shared" si="198"/>
        <v>5</v>
      </c>
      <c r="O994" s="3">
        <f t="shared" si="204"/>
        <v>361</v>
      </c>
      <c r="P994" s="51">
        <f t="shared" si="199"/>
        <v>94943</v>
      </c>
      <c r="Q994" s="51">
        <f t="shared" si="200"/>
        <v>51446.633737020777</v>
      </c>
      <c r="R994" s="51">
        <f t="shared" si="201"/>
        <v>38244.321608120677</v>
      </c>
      <c r="S994" s="51">
        <f t="shared" si="205"/>
        <v>89690.955345141454</v>
      </c>
      <c r="T994" s="13">
        <f t="shared" si="202"/>
        <v>88.770491803278688</v>
      </c>
      <c r="U994" s="58">
        <f t="shared" si="206"/>
        <v>23346.639344262294</v>
      </c>
      <c r="V994" s="58">
        <f t="shared" si="207"/>
        <v>23346.639344262294</v>
      </c>
      <c r="W994" s="13"/>
      <c r="X994" s="13"/>
      <c r="Y994" s="13"/>
      <c r="Z994" s="14">
        <f t="shared" si="203"/>
        <v>39.453551912568301</v>
      </c>
    </row>
    <row r="995" spans="1:26" ht="14.5" x14ac:dyDescent="0.35">
      <c r="A995">
        <v>6184</v>
      </c>
      <c r="B995" t="s">
        <v>1323</v>
      </c>
      <c r="C995" t="s">
        <v>1488</v>
      </c>
      <c r="D995" t="s">
        <v>1315</v>
      </c>
      <c r="E995" t="s">
        <v>8</v>
      </c>
      <c r="F995" t="s">
        <v>1319</v>
      </c>
      <c r="G995" t="s">
        <v>1529</v>
      </c>
      <c r="H995" s="6">
        <v>44470</v>
      </c>
      <c r="I995" s="2">
        <v>45657</v>
      </c>
      <c r="J995">
        <v>263</v>
      </c>
      <c r="K995" s="45">
        <f t="shared" si="195"/>
        <v>263</v>
      </c>
      <c r="L995" s="3">
        <f t="shared" si="196"/>
        <v>366</v>
      </c>
      <c r="M995" s="3">
        <f t="shared" si="197"/>
        <v>0</v>
      </c>
      <c r="N995" s="3">
        <f t="shared" si="198"/>
        <v>0</v>
      </c>
      <c r="O995" s="3">
        <f t="shared" si="204"/>
        <v>366</v>
      </c>
      <c r="P995" s="51">
        <f t="shared" si="199"/>
        <v>96258</v>
      </c>
      <c r="Q995" s="51">
        <f t="shared" si="200"/>
        <v>52159.190990996132</v>
      </c>
      <c r="R995" s="51">
        <f t="shared" si="201"/>
        <v>38774.021353385513</v>
      </c>
      <c r="S995" s="51">
        <f t="shared" si="205"/>
        <v>90933.212344381638</v>
      </c>
      <c r="T995" s="13">
        <f t="shared" si="202"/>
        <v>90</v>
      </c>
      <c r="U995" s="58">
        <f t="shared" si="206"/>
        <v>23670</v>
      </c>
      <c r="V995" s="58">
        <f t="shared" si="207"/>
        <v>23670</v>
      </c>
      <c r="W995" s="13"/>
      <c r="X995" s="13"/>
      <c r="Y995" s="13"/>
      <c r="Z995" s="14">
        <f t="shared" si="203"/>
        <v>40</v>
      </c>
    </row>
    <row r="996" spans="1:26" ht="14.5" x14ac:dyDescent="0.35">
      <c r="A996">
        <v>6186</v>
      </c>
      <c r="B996" t="s">
        <v>1485</v>
      </c>
      <c r="C996" t="s">
        <v>1385</v>
      </c>
      <c r="D996" t="s">
        <v>1290</v>
      </c>
      <c r="E996" t="s">
        <v>8</v>
      </c>
      <c r="F996" t="s">
        <v>709</v>
      </c>
      <c r="G996" t="s">
        <v>1529</v>
      </c>
      <c r="H996" s="6">
        <v>45383</v>
      </c>
      <c r="I996" s="2">
        <v>45657</v>
      </c>
      <c r="J996">
        <v>286.27</v>
      </c>
      <c r="K996" s="45">
        <f t="shared" si="195"/>
        <v>398.04163398692805</v>
      </c>
      <c r="L996" s="3">
        <f t="shared" si="196"/>
        <v>275</v>
      </c>
      <c r="M996" s="3">
        <f t="shared" si="197"/>
        <v>0</v>
      </c>
      <c r="N996" s="3">
        <f t="shared" si="198"/>
        <v>0</v>
      </c>
      <c r="O996" s="3">
        <f t="shared" si="204"/>
        <v>275</v>
      </c>
      <c r="P996" s="51">
        <f t="shared" si="199"/>
        <v>78724.25</v>
      </c>
      <c r="Q996" s="51">
        <f t="shared" si="200"/>
        <v>39190.648968644637</v>
      </c>
      <c r="R996" s="51">
        <f t="shared" si="201"/>
        <v>31711.190244231744</v>
      </c>
      <c r="S996" s="51">
        <f t="shared" si="205"/>
        <v>70901.839212876381</v>
      </c>
      <c r="T996" s="13">
        <f t="shared" si="202"/>
        <v>67.622950819672127</v>
      </c>
      <c r="U996" s="58">
        <f t="shared" si="206"/>
        <v>19358.422131147538</v>
      </c>
      <c r="V996" s="58">
        <f t="shared" si="207"/>
        <v>19358.422131147538</v>
      </c>
      <c r="W996" s="13"/>
      <c r="X996" s="13"/>
      <c r="Y996" s="13"/>
      <c r="Z996" s="14">
        <f t="shared" si="203"/>
        <v>30.054644808743177</v>
      </c>
    </row>
    <row r="997" spans="1:26" ht="14.5" x14ac:dyDescent="0.35">
      <c r="A997">
        <v>6188</v>
      </c>
      <c r="B997" t="s">
        <v>1324</v>
      </c>
      <c r="C997" t="s">
        <v>1488</v>
      </c>
      <c r="D997" t="s">
        <v>1315</v>
      </c>
      <c r="E997" t="s">
        <v>8</v>
      </c>
      <c r="F997" t="s">
        <v>1319</v>
      </c>
      <c r="G997" t="s">
        <v>1529</v>
      </c>
      <c r="H997" s="6">
        <v>45052</v>
      </c>
      <c r="I997" s="2">
        <v>45657</v>
      </c>
      <c r="J997">
        <v>263</v>
      </c>
      <c r="K997" s="45">
        <f t="shared" si="195"/>
        <v>263</v>
      </c>
      <c r="L997" s="3">
        <f t="shared" si="196"/>
        <v>366</v>
      </c>
      <c r="M997" s="3">
        <f t="shared" si="197"/>
        <v>0</v>
      </c>
      <c r="N997" s="3">
        <f t="shared" si="198"/>
        <v>0</v>
      </c>
      <c r="O997" s="3">
        <f t="shared" si="204"/>
        <v>366</v>
      </c>
      <c r="P997" s="51">
        <f t="shared" si="199"/>
        <v>96258</v>
      </c>
      <c r="Q997" s="51">
        <f t="shared" si="200"/>
        <v>52159.190990996132</v>
      </c>
      <c r="R997" s="51">
        <f t="shared" si="201"/>
        <v>38774.021353385513</v>
      </c>
      <c r="S997" s="51">
        <f t="shared" si="205"/>
        <v>90933.212344381638</v>
      </c>
      <c r="T997" s="13">
        <f t="shared" si="202"/>
        <v>90</v>
      </c>
      <c r="U997" s="58">
        <f t="shared" si="206"/>
        <v>23670</v>
      </c>
      <c r="V997" s="58">
        <f t="shared" si="207"/>
        <v>23670</v>
      </c>
      <c r="W997" s="13"/>
      <c r="X997" s="13"/>
      <c r="Y997" s="13"/>
      <c r="Z997" s="14">
        <f t="shared" si="203"/>
        <v>40</v>
      </c>
    </row>
    <row r="998" spans="1:26" ht="14.5" x14ac:dyDescent="0.35">
      <c r="A998">
        <v>6189</v>
      </c>
      <c r="B998" t="s">
        <v>1325</v>
      </c>
      <c r="C998" t="s">
        <v>1488</v>
      </c>
      <c r="D998" t="s">
        <v>1326</v>
      </c>
      <c r="E998" t="s">
        <v>8</v>
      </c>
      <c r="F998" t="s">
        <v>1319</v>
      </c>
      <c r="G998" t="s">
        <v>1529</v>
      </c>
      <c r="H998" s="6">
        <v>45110</v>
      </c>
      <c r="I998" s="2">
        <v>45657</v>
      </c>
      <c r="J998">
        <v>642</v>
      </c>
      <c r="K998" s="45">
        <f t="shared" si="195"/>
        <v>642</v>
      </c>
      <c r="L998" s="3">
        <f t="shared" si="196"/>
        <v>366</v>
      </c>
      <c r="M998" s="3">
        <f t="shared" si="197"/>
        <v>0</v>
      </c>
      <c r="N998" s="3">
        <f t="shared" si="198"/>
        <v>0</v>
      </c>
      <c r="O998" s="3">
        <f t="shared" si="204"/>
        <v>366</v>
      </c>
      <c r="P998" s="51">
        <f t="shared" si="199"/>
        <v>190885.10399999999</v>
      </c>
      <c r="Q998" s="51">
        <f t="shared" si="200"/>
        <v>52159.190990996132</v>
      </c>
      <c r="R998" s="51">
        <f t="shared" si="201"/>
        <v>76891.095789848259</v>
      </c>
      <c r="S998" s="51">
        <f t="shared" si="205"/>
        <v>129050.28678084438</v>
      </c>
      <c r="T998" s="13">
        <f t="shared" si="202"/>
        <v>90</v>
      </c>
      <c r="U998" s="58">
        <f t="shared" si="206"/>
        <v>57780</v>
      </c>
      <c r="V998" s="58">
        <f t="shared" si="207"/>
        <v>57780</v>
      </c>
      <c r="W998" s="13"/>
      <c r="X998" s="13"/>
      <c r="Y998" s="13"/>
      <c r="Z998" s="14">
        <f t="shared" si="203"/>
        <v>40</v>
      </c>
    </row>
    <row r="999" spans="1:26" ht="14.5" x14ac:dyDescent="0.35">
      <c r="A999">
        <v>6190</v>
      </c>
      <c r="B999" t="s">
        <v>1486</v>
      </c>
      <c r="C999" t="s">
        <v>1488</v>
      </c>
      <c r="D999" t="s">
        <v>1315</v>
      </c>
      <c r="E999" t="s">
        <v>8</v>
      </c>
      <c r="F999" t="s">
        <v>1319</v>
      </c>
      <c r="G999" t="s">
        <v>1529</v>
      </c>
      <c r="H999" s="6">
        <v>45323</v>
      </c>
      <c r="I999" s="2">
        <v>45657</v>
      </c>
      <c r="J999">
        <v>263</v>
      </c>
      <c r="K999" s="45">
        <f t="shared" si="195"/>
        <v>263</v>
      </c>
      <c r="L999" s="3">
        <f t="shared" si="196"/>
        <v>335</v>
      </c>
      <c r="M999" s="3">
        <f t="shared" si="197"/>
        <v>0</v>
      </c>
      <c r="N999" s="3">
        <f t="shared" si="198"/>
        <v>0</v>
      </c>
      <c r="O999" s="3">
        <f t="shared" si="204"/>
        <v>335</v>
      </c>
      <c r="P999" s="51">
        <f t="shared" si="199"/>
        <v>88105</v>
      </c>
      <c r="Q999" s="51">
        <f t="shared" si="200"/>
        <v>47741.33601634892</v>
      </c>
      <c r="R999" s="51">
        <f t="shared" si="201"/>
        <v>35489.882932743567</v>
      </c>
      <c r="S999" s="51">
        <f t="shared" si="205"/>
        <v>83231.218949092494</v>
      </c>
      <c r="T999" s="13">
        <f t="shared" si="202"/>
        <v>82.377049180327873</v>
      </c>
      <c r="U999" s="58">
        <f t="shared" si="206"/>
        <v>21665.163934426229</v>
      </c>
      <c r="V999" s="58">
        <f t="shared" si="207"/>
        <v>21665.163934426229</v>
      </c>
      <c r="W999" s="13"/>
      <c r="X999" s="13"/>
      <c r="Y999" s="13"/>
      <c r="Z999" s="14">
        <f t="shared" si="203"/>
        <v>36.612021857923494</v>
      </c>
    </row>
    <row r="1000" spans="1:26" ht="14.5" x14ac:dyDescent="0.35">
      <c r="A1000">
        <v>6191</v>
      </c>
      <c r="B1000" t="s">
        <v>1327</v>
      </c>
      <c r="C1000" t="s">
        <v>1385</v>
      </c>
      <c r="D1000" t="s">
        <v>1328</v>
      </c>
      <c r="E1000" t="s">
        <v>8</v>
      </c>
      <c r="F1000" t="s">
        <v>1524</v>
      </c>
      <c r="G1000" t="s">
        <v>1529</v>
      </c>
      <c r="H1000" s="6">
        <v>43831</v>
      </c>
      <c r="I1000" s="2">
        <v>45657</v>
      </c>
      <c r="J1000">
        <v>761.1</v>
      </c>
      <c r="K1000" s="45">
        <f t="shared" si="195"/>
        <v>1001.2350326797385</v>
      </c>
      <c r="L1000" s="3">
        <f t="shared" si="196"/>
        <v>366</v>
      </c>
      <c r="M1000" s="3">
        <f t="shared" si="197"/>
        <v>0</v>
      </c>
      <c r="N1000" s="3">
        <f t="shared" si="198"/>
        <v>0</v>
      </c>
      <c r="O1000" s="3">
        <f t="shared" si="204"/>
        <v>366</v>
      </c>
      <c r="P1000" s="51">
        <f t="shared" si="199"/>
        <v>190885.10399999999</v>
      </c>
      <c r="Q1000" s="51">
        <f t="shared" si="200"/>
        <v>52159.190990996132</v>
      </c>
      <c r="R1000" s="51">
        <f t="shared" si="201"/>
        <v>76891.095789848259</v>
      </c>
      <c r="S1000" s="51">
        <f t="shared" si="205"/>
        <v>129050.28678084438</v>
      </c>
      <c r="T1000" s="13">
        <f t="shared" si="202"/>
        <v>90</v>
      </c>
      <c r="U1000" s="58">
        <f t="shared" si="206"/>
        <v>68499</v>
      </c>
      <c r="V1000" s="58">
        <f t="shared" si="207"/>
        <v>68499</v>
      </c>
      <c r="W1000" s="13"/>
      <c r="X1000" s="13"/>
      <c r="Y1000" s="13"/>
      <c r="Z1000" s="14">
        <f t="shared" si="203"/>
        <v>40</v>
      </c>
    </row>
    <row r="1001" spans="1:26" ht="14.5" x14ac:dyDescent="0.35">
      <c r="A1001">
        <v>7001</v>
      </c>
      <c r="B1001" t="s">
        <v>1329</v>
      </c>
      <c r="C1001" t="s">
        <v>1385</v>
      </c>
      <c r="D1001" t="s">
        <v>1330</v>
      </c>
      <c r="E1001" t="s">
        <v>8</v>
      </c>
      <c r="F1001" t="s">
        <v>1525</v>
      </c>
      <c r="G1001" t="s">
        <v>1529</v>
      </c>
      <c r="H1001" s="6">
        <v>33882</v>
      </c>
      <c r="I1001" s="2">
        <v>45657</v>
      </c>
      <c r="J1001">
        <v>413.88</v>
      </c>
      <c r="K1001" s="45">
        <f t="shared" si="195"/>
        <v>1233.3428104575162</v>
      </c>
      <c r="L1001" s="3">
        <f t="shared" si="196"/>
        <v>366</v>
      </c>
      <c r="M1001" s="3">
        <f t="shared" si="197"/>
        <v>0</v>
      </c>
      <c r="N1001" s="3">
        <f t="shared" si="198"/>
        <v>0</v>
      </c>
      <c r="O1001" s="3">
        <f t="shared" si="204"/>
        <v>366</v>
      </c>
      <c r="P1001" s="51">
        <f t="shared" si="199"/>
        <v>151480.07999999999</v>
      </c>
      <c r="Q1001" s="51">
        <f t="shared" si="200"/>
        <v>52159.190990996132</v>
      </c>
      <c r="R1001" s="51">
        <f t="shared" si="201"/>
        <v>61018.220371631913</v>
      </c>
      <c r="S1001" s="51">
        <f t="shared" si="205"/>
        <v>113177.41136262805</v>
      </c>
      <c r="T1001" s="13">
        <f t="shared" si="202"/>
        <v>90</v>
      </c>
      <c r="U1001" s="58">
        <f t="shared" si="206"/>
        <v>37249.199999999997</v>
      </c>
      <c r="V1001" s="58">
        <f t="shared" si="207"/>
        <v>37249.199999999997</v>
      </c>
      <c r="W1001" s="13"/>
      <c r="X1001" s="13"/>
      <c r="Y1001" s="13"/>
      <c r="Z1001" s="14">
        <f t="shared" si="203"/>
        <v>40</v>
      </c>
    </row>
    <row r="1002" spans="1:26" ht="14.5" x14ac:dyDescent="0.35">
      <c r="A1002">
        <v>7002</v>
      </c>
      <c r="B1002" t="s">
        <v>1331</v>
      </c>
      <c r="C1002" t="s">
        <v>1385</v>
      </c>
      <c r="D1002" t="s">
        <v>1332</v>
      </c>
      <c r="E1002" t="s">
        <v>8</v>
      </c>
      <c r="F1002" t="s">
        <v>1525</v>
      </c>
      <c r="G1002" t="s">
        <v>1529</v>
      </c>
      <c r="H1002" s="6">
        <v>43132</v>
      </c>
      <c r="I1002" s="2">
        <v>45657</v>
      </c>
      <c r="J1002">
        <v>413.88</v>
      </c>
      <c r="K1002" s="45">
        <f t="shared" si="195"/>
        <v>1183.8398692810458</v>
      </c>
      <c r="L1002" s="3">
        <f t="shared" si="196"/>
        <v>366</v>
      </c>
      <c r="M1002" s="3">
        <f t="shared" si="197"/>
        <v>0</v>
      </c>
      <c r="N1002" s="3">
        <f t="shared" si="198"/>
        <v>0</v>
      </c>
      <c r="O1002" s="3">
        <f t="shared" si="204"/>
        <v>366</v>
      </c>
      <c r="P1002" s="51">
        <f t="shared" si="199"/>
        <v>151480.07999999999</v>
      </c>
      <c r="Q1002" s="51">
        <f t="shared" si="200"/>
        <v>52159.190990996132</v>
      </c>
      <c r="R1002" s="51">
        <f t="shared" si="201"/>
        <v>61018.220371631913</v>
      </c>
      <c r="S1002" s="51">
        <f t="shared" si="205"/>
        <v>113177.41136262805</v>
      </c>
      <c r="T1002" s="13">
        <f t="shared" si="202"/>
        <v>90</v>
      </c>
      <c r="U1002" s="58">
        <f t="shared" si="206"/>
        <v>37249.199999999997</v>
      </c>
      <c r="V1002" s="58">
        <f t="shared" si="207"/>
        <v>37249.199999999997</v>
      </c>
      <c r="W1002" s="13"/>
      <c r="X1002" s="13"/>
      <c r="Y1002" s="13"/>
      <c r="Z1002" s="14">
        <f t="shared" si="203"/>
        <v>40</v>
      </c>
    </row>
    <row r="1003" spans="1:26" ht="14.5" x14ac:dyDescent="0.35">
      <c r="A1003">
        <v>8001</v>
      </c>
      <c r="B1003" t="s">
        <v>1333</v>
      </c>
      <c r="C1003" t="s">
        <v>1385</v>
      </c>
      <c r="D1003" t="s">
        <v>1334</v>
      </c>
      <c r="E1003" t="s">
        <v>776</v>
      </c>
      <c r="F1003" t="s">
        <v>1335</v>
      </c>
      <c r="G1003" t="s">
        <v>1529</v>
      </c>
      <c r="H1003" s="6">
        <v>43831</v>
      </c>
      <c r="I1003" s="2">
        <v>45657</v>
      </c>
      <c r="J1003">
        <v>286.27</v>
      </c>
      <c r="K1003" s="45">
        <f t="shared" si="195"/>
        <v>594.60607843137257</v>
      </c>
      <c r="L1003" s="3">
        <f t="shared" si="196"/>
        <v>366</v>
      </c>
      <c r="M1003" s="3">
        <f t="shared" si="197"/>
        <v>0</v>
      </c>
      <c r="N1003" s="3">
        <f t="shared" si="198"/>
        <v>0</v>
      </c>
      <c r="O1003" s="3">
        <f t="shared" si="204"/>
        <v>366</v>
      </c>
      <c r="P1003" s="51">
        <f t="shared" si="199"/>
        <v>104774.81999999999</v>
      </c>
      <c r="Q1003" s="51">
        <f t="shared" si="200"/>
        <v>52159.190990996132</v>
      </c>
      <c r="R1003" s="51">
        <f t="shared" si="201"/>
        <v>42204.711379595698</v>
      </c>
      <c r="S1003" s="51">
        <f t="shared" si="205"/>
        <v>94363.902370591823</v>
      </c>
      <c r="T1003" s="13">
        <f t="shared" si="202"/>
        <v>90</v>
      </c>
      <c r="U1003" s="58">
        <f t="shared" si="206"/>
        <v>25764.3</v>
      </c>
      <c r="V1003" s="58">
        <f t="shared" si="207"/>
        <v>25764.3</v>
      </c>
      <c r="W1003" s="13"/>
      <c r="X1003" s="13"/>
      <c r="Y1003" s="13"/>
      <c r="Z1003" s="14">
        <f t="shared" si="203"/>
        <v>40</v>
      </c>
    </row>
    <row r="1004" spans="1:26" ht="14.5" x14ac:dyDescent="0.35">
      <c r="A1004">
        <v>8002</v>
      </c>
      <c r="B1004" t="s">
        <v>1336</v>
      </c>
      <c r="C1004" t="s">
        <v>1385</v>
      </c>
      <c r="D1004" t="s">
        <v>775</v>
      </c>
      <c r="E1004" t="s">
        <v>776</v>
      </c>
      <c r="F1004" t="s">
        <v>1335</v>
      </c>
      <c r="G1004" t="s">
        <v>1529</v>
      </c>
      <c r="H1004" s="6">
        <v>43831</v>
      </c>
      <c r="I1004" s="2">
        <v>45657</v>
      </c>
      <c r="J1004">
        <v>286.27</v>
      </c>
      <c r="K1004" s="45">
        <f t="shared" si="195"/>
        <v>505.40882352941179</v>
      </c>
      <c r="L1004" s="3">
        <f t="shared" si="196"/>
        <v>366</v>
      </c>
      <c r="M1004" s="3">
        <f t="shared" si="197"/>
        <v>0</v>
      </c>
      <c r="N1004" s="3">
        <f t="shared" si="198"/>
        <v>0</v>
      </c>
      <c r="O1004" s="3">
        <f t="shared" si="204"/>
        <v>366</v>
      </c>
      <c r="P1004" s="51">
        <f t="shared" si="199"/>
        <v>104774.81999999999</v>
      </c>
      <c r="Q1004" s="51">
        <f t="shared" si="200"/>
        <v>52159.190990996132</v>
      </c>
      <c r="R1004" s="51">
        <f t="shared" si="201"/>
        <v>42204.711379595698</v>
      </c>
      <c r="S1004" s="51">
        <f t="shared" si="205"/>
        <v>94363.902370591823</v>
      </c>
      <c r="T1004" s="13">
        <f t="shared" si="202"/>
        <v>90</v>
      </c>
      <c r="U1004" s="58">
        <f t="shared" si="206"/>
        <v>25764.3</v>
      </c>
      <c r="V1004" s="58">
        <f t="shared" si="207"/>
        <v>25764.3</v>
      </c>
      <c r="W1004" s="13"/>
      <c r="X1004" s="13"/>
      <c r="Y1004" s="13"/>
      <c r="Z1004" s="14">
        <f t="shared" si="203"/>
        <v>40</v>
      </c>
    </row>
    <row r="1005" spans="1:26" ht="14.5" x14ac:dyDescent="0.35">
      <c r="A1005">
        <v>8003</v>
      </c>
      <c r="B1005" t="s">
        <v>1337</v>
      </c>
      <c r="C1005" t="s">
        <v>1385</v>
      </c>
      <c r="D1005" t="s">
        <v>775</v>
      </c>
      <c r="E1005" t="s">
        <v>776</v>
      </c>
      <c r="F1005" t="s">
        <v>1335</v>
      </c>
      <c r="G1005" t="s">
        <v>1529</v>
      </c>
      <c r="H1005" s="6">
        <v>43831</v>
      </c>
      <c r="I1005" s="2">
        <v>45657</v>
      </c>
      <c r="J1005">
        <v>286.27</v>
      </c>
      <c r="K1005" s="45">
        <f t="shared" si="195"/>
        <v>505.40882352941179</v>
      </c>
      <c r="L1005" s="3">
        <f t="shared" si="196"/>
        <v>366</v>
      </c>
      <c r="M1005" s="3">
        <f t="shared" si="197"/>
        <v>0</v>
      </c>
      <c r="N1005" s="3">
        <f t="shared" si="198"/>
        <v>0</v>
      </c>
      <c r="O1005" s="3">
        <f t="shared" si="204"/>
        <v>366</v>
      </c>
      <c r="P1005" s="51">
        <f t="shared" si="199"/>
        <v>104774.81999999999</v>
      </c>
      <c r="Q1005" s="51">
        <f t="shared" si="200"/>
        <v>52159.190990996132</v>
      </c>
      <c r="R1005" s="51">
        <f t="shared" si="201"/>
        <v>42204.711379595698</v>
      </c>
      <c r="S1005" s="51">
        <f t="shared" si="205"/>
        <v>94363.902370591823</v>
      </c>
      <c r="T1005" s="13">
        <f t="shared" si="202"/>
        <v>90</v>
      </c>
      <c r="U1005" s="58">
        <f t="shared" si="206"/>
        <v>25764.3</v>
      </c>
      <c r="V1005" s="58">
        <f t="shared" si="207"/>
        <v>25764.3</v>
      </c>
      <c r="W1005" s="13"/>
      <c r="X1005" s="13"/>
      <c r="Y1005" s="13"/>
      <c r="Z1005" s="14">
        <f t="shared" si="203"/>
        <v>40</v>
      </c>
    </row>
    <row r="1006" spans="1:26" ht="14.5" x14ac:dyDescent="0.35">
      <c r="A1006">
        <v>8004</v>
      </c>
      <c r="B1006" t="s">
        <v>1338</v>
      </c>
      <c r="C1006" t="s">
        <v>1385</v>
      </c>
      <c r="D1006" t="s">
        <v>775</v>
      </c>
      <c r="E1006" t="s">
        <v>776</v>
      </c>
      <c r="F1006" t="s">
        <v>1335</v>
      </c>
      <c r="G1006" t="s">
        <v>1529</v>
      </c>
      <c r="H1006" s="6">
        <v>43831</v>
      </c>
      <c r="I1006" s="2">
        <v>45657</v>
      </c>
      <c r="J1006">
        <v>286.27</v>
      </c>
      <c r="K1006" s="45">
        <f t="shared" si="195"/>
        <v>505.40882352941179</v>
      </c>
      <c r="L1006" s="3">
        <f t="shared" si="196"/>
        <v>366</v>
      </c>
      <c r="M1006" s="3">
        <f t="shared" si="197"/>
        <v>0</v>
      </c>
      <c r="N1006" s="3">
        <f t="shared" si="198"/>
        <v>0</v>
      </c>
      <c r="O1006" s="3">
        <f t="shared" si="204"/>
        <v>366</v>
      </c>
      <c r="P1006" s="51">
        <f t="shared" si="199"/>
        <v>104774.81999999999</v>
      </c>
      <c r="Q1006" s="51">
        <f t="shared" si="200"/>
        <v>52159.190990996132</v>
      </c>
      <c r="R1006" s="51">
        <f t="shared" si="201"/>
        <v>42204.711379595698</v>
      </c>
      <c r="S1006" s="51">
        <f t="shared" si="205"/>
        <v>94363.902370591823</v>
      </c>
      <c r="T1006" s="13">
        <f t="shared" si="202"/>
        <v>90</v>
      </c>
      <c r="U1006" s="58">
        <f t="shared" si="206"/>
        <v>25764.3</v>
      </c>
      <c r="V1006" s="58">
        <f t="shared" si="207"/>
        <v>25764.3</v>
      </c>
      <c r="W1006" s="13"/>
      <c r="X1006" s="13"/>
      <c r="Y1006" s="13"/>
      <c r="Z1006" s="14">
        <f t="shared" si="203"/>
        <v>40</v>
      </c>
    </row>
    <row r="1007" spans="1:26" ht="14.5" x14ac:dyDescent="0.35">
      <c r="A1007">
        <v>8005</v>
      </c>
      <c r="B1007" t="s">
        <v>1339</v>
      </c>
      <c r="C1007" t="s">
        <v>1488</v>
      </c>
      <c r="D1007" t="s">
        <v>469</v>
      </c>
      <c r="E1007" t="s">
        <v>776</v>
      </c>
      <c r="F1007" t="s">
        <v>1335</v>
      </c>
      <c r="G1007" t="s">
        <v>1529</v>
      </c>
      <c r="H1007" s="6">
        <v>45261</v>
      </c>
      <c r="I1007" s="2">
        <v>45657</v>
      </c>
      <c r="J1007">
        <v>250</v>
      </c>
      <c r="K1007" s="45">
        <f t="shared" si="195"/>
        <v>250</v>
      </c>
      <c r="L1007" s="3">
        <f t="shared" si="196"/>
        <v>366</v>
      </c>
      <c r="M1007" s="3">
        <f t="shared" si="197"/>
        <v>0</v>
      </c>
      <c r="N1007" s="3">
        <f t="shared" si="198"/>
        <v>0</v>
      </c>
      <c r="O1007" s="3">
        <f t="shared" si="204"/>
        <v>366</v>
      </c>
      <c r="P1007" s="51">
        <f t="shared" si="199"/>
        <v>91500</v>
      </c>
      <c r="Q1007" s="51">
        <f t="shared" si="200"/>
        <v>52159.190990996132</v>
      </c>
      <c r="R1007" s="51">
        <f t="shared" si="201"/>
        <v>36857.434746564169</v>
      </c>
      <c r="S1007" s="51">
        <f t="shared" si="205"/>
        <v>89016.625737560302</v>
      </c>
      <c r="T1007" s="13">
        <f t="shared" si="202"/>
        <v>90</v>
      </c>
      <c r="U1007" s="58">
        <f t="shared" si="206"/>
        <v>22500</v>
      </c>
      <c r="V1007" s="58">
        <f t="shared" si="207"/>
        <v>22500</v>
      </c>
      <c r="W1007" s="13"/>
      <c r="X1007" s="13"/>
      <c r="Y1007" s="13"/>
      <c r="Z1007" s="14">
        <f t="shared" si="203"/>
        <v>40</v>
      </c>
    </row>
    <row r="1008" spans="1:26" ht="14.5" x14ac:dyDescent="0.35">
      <c r="A1008">
        <v>9002</v>
      </c>
      <c r="B1008" t="s">
        <v>1340</v>
      </c>
      <c r="C1008" t="s">
        <v>1385</v>
      </c>
      <c r="D1008" t="s">
        <v>1341</v>
      </c>
      <c r="E1008" t="s">
        <v>8</v>
      </c>
      <c r="F1008" t="s">
        <v>1526</v>
      </c>
      <c r="G1008" t="s">
        <v>1529</v>
      </c>
      <c r="H1008" s="6">
        <v>34554</v>
      </c>
      <c r="I1008" s="2">
        <v>45657</v>
      </c>
      <c r="J1008">
        <v>370.88</v>
      </c>
      <c r="K1008" s="45">
        <f t="shared" si="195"/>
        <v>894.67882352941172</v>
      </c>
      <c r="L1008" s="3">
        <f t="shared" si="196"/>
        <v>366</v>
      </c>
      <c r="M1008" s="3">
        <f t="shared" si="197"/>
        <v>0</v>
      </c>
      <c r="N1008" s="3">
        <f t="shared" si="198"/>
        <v>0</v>
      </c>
      <c r="O1008" s="3">
        <f t="shared" si="204"/>
        <v>366</v>
      </c>
      <c r="P1008" s="51">
        <f t="shared" si="199"/>
        <v>135742.07999999999</v>
      </c>
      <c r="Q1008" s="51">
        <f t="shared" si="200"/>
        <v>52159.190990996132</v>
      </c>
      <c r="R1008" s="51">
        <f t="shared" si="201"/>
        <v>54678.741595222877</v>
      </c>
      <c r="S1008" s="51">
        <f t="shared" si="205"/>
        <v>106837.93258621902</v>
      </c>
      <c r="T1008" s="13">
        <f t="shared" si="202"/>
        <v>90</v>
      </c>
      <c r="U1008" s="58">
        <f t="shared" si="206"/>
        <v>33379.199999999997</v>
      </c>
      <c r="V1008" s="58">
        <f t="shared" si="207"/>
        <v>33379.199999999997</v>
      </c>
      <c r="W1008" s="13"/>
      <c r="X1008" s="13"/>
      <c r="Y1008" s="13"/>
      <c r="Z1008" s="14">
        <f t="shared" si="203"/>
        <v>40</v>
      </c>
    </row>
    <row r="1009" spans="1:26" ht="14.5" x14ac:dyDescent="0.35">
      <c r="A1009">
        <v>9003</v>
      </c>
      <c r="B1009" t="s">
        <v>1343</v>
      </c>
      <c r="C1009" t="s">
        <v>1385</v>
      </c>
      <c r="D1009" t="s">
        <v>1344</v>
      </c>
      <c r="E1009" t="s">
        <v>8</v>
      </c>
      <c r="F1009" t="s">
        <v>1526</v>
      </c>
      <c r="G1009" t="s">
        <v>1529</v>
      </c>
      <c r="H1009" s="6">
        <v>43116</v>
      </c>
      <c r="I1009" s="2">
        <v>45657</v>
      </c>
      <c r="J1009">
        <v>413.88</v>
      </c>
      <c r="K1009" s="45">
        <f t="shared" si="195"/>
        <v>1089.8195424836601</v>
      </c>
      <c r="L1009" s="3">
        <f t="shared" si="196"/>
        <v>366</v>
      </c>
      <c r="M1009" s="3">
        <f t="shared" si="197"/>
        <v>2</v>
      </c>
      <c r="N1009" s="3">
        <f t="shared" si="198"/>
        <v>0</v>
      </c>
      <c r="O1009" s="3">
        <f t="shared" si="204"/>
        <v>364</v>
      </c>
      <c r="P1009" s="51">
        <f t="shared" si="199"/>
        <v>150652.32</v>
      </c>
      <c r="Q1009" s="51">
        <f t="shared" si="200"/>
        <v>51874.16808940599</v>
      </c>
      <c r="R1009" s="51">
        <f t="shared" si="201"/>
        <v>60684.78747342628</v>
      </c>
      <c r="S1009" s="51">
        <f t="shared" si="205"/>
        <v>112558.95556283227</v>
      </c>
      <c r="T1009" s="13">
        <f t="shared" si="202"/>
        <v>89.508196721311478</v>
      </c>
      <c r="U1009" s="58">
        <f t="shared" si="206"/>
        <v>37045.652459016397</v>
      </c>
      <c r="V1009" s="58">
        <f t="shared" si="207"/>
        <v>37045.652459016397</v>
      </c>
      <c r="W1009" s="13"/>
      <c r="X1009" s="13"/>
      <c r="Y1009" s="13"/>
      <c r="Z1009" s="14">
        <f t="shared" si="203"/>
        <v>39.781420765027335</v>
      </c>
    </row>
    <row r="1010" spans="1:26" ht="14.5" x14ac:dyDescent="0.35">
      <c r="A1010">
        <v>9004</v>
      </c>
      <c r="B1010" t="s">
        <v>1345</v>
      </c>
      <c r="C1010" t="s">
        <v>1385</v>
      </c>
      <c r="D1010" t="s">
        <v>1346</v>
      </c>
      <c r="E1010" t="s">
        <v>8</v>
      </c>
      <c r="F1010" t="s">
        <v>1527</v>
      </c>
      <c r="G1010" t="s">
        <v>40</v>
      </c>
      <c r="H1010" s="6">
        <v>43116</v>
      </c>
      <c r="I1010" s="2">
        <v>45657</v>
      </c>
      <c r="J1010">
        <v>337.55</v>
      </c>
      <c r="K1010" s="45">
        <f t="shared" si="195"/>
        <v>902.39895424836607</v>
      </c>
      <c r="L1010" s="3">
        <f t="shared" si="196"/>
        <v>366</v>
      </c>
      <c r="M1010" s="3">
        <f t="shared" si="197"/>
        <v>0</v>
      </c>
      <c r="N1010" s="3">
        <f t="shared" si="198"/>
        <v>2</v>
      </c>
      <c r="O1010" s="3">
        <f t="shared" si="204"/>
        <v>364</v>
      </c>
      <c r="P1010" s="51">
        <f t="shared" si="199"/>
        <v>122868.2</v>
      </c>
      <c r="Q1010" s="51">
        <f t="shared" si="200"/>
        <v>51874.16808940599</v>
      </c>
      <c r="R1010" s="51">
        <f t="shared" si="201"/>
        <v>49492.969004675368</v>
      </c>
      <c r="S1010" s="51">
        <f t="shared" si="205"/>
        <v>101367.13709408135</v>
      </c>
      <c r="T1010" s="13">
        <f t="shared" si="202"/>
        <v>89.508196721311478</v>
      </c>
      <c r="U1010" s="58">
        <f t="shared" si="206"/>
        <v>30213.491803278692</v>
      </c>
      <c r="V1010" s="58">
        <f t="shared" si="207"/>
        <v>30213.491803278692</v>
      </c>
      <c r="W1010" s="13"/>
      <c r="X1010" s="13"/>
      <c r="Y1010" s="13"/>
      <c r="Z1010" s="14">
        <f t="shared" si="203"/>
        <v>39.781420765027335</v>
      </c>
    </row>
    <row r="1011" spans="1:26" ht="14.5" x14ac:dyDescent="0.35">
      <c r="A1011">
        <v>9005</v>
      </c>
      <c r="B1011" t="s">
        <v>1347</v>
      </c>
      <c r="C1011" t="s">
        <v>1385</v>
      </c>
      <c r="D1011" t="s">
        <v>1346</v>
      </c>
      <c r="E1011" t="s">
        <v>8</v>
      </c>
      <c r="F1011" t="s">
        <v>1527</v>
      </c>
      <c r="G1011" t="s">
        <v>40</v>
      </c>
      <c r="H1011" s="6">
        <v>43116</v>
      </c>
      <c r="I1011" s="2">
        <v>45657</v>
      </c>
      <c r="J1011">
        <v>337.55</v>
      </c>
      <c r="K1011" s="45">
        <f t="shared" si="195"/>
        <v>874.58294117647074</v>
      </c>
      <c r="L1011" s="3">
        <f t="shared" si="196"/>
        <v>366</v>
      </c>
      <c r="M1011" s="3">
        <f t="shared" si="197"/>
        <v>1</v>
      </c>
      <c r="N1011" s="3">
        <f t="shared" si="198"/>
        <v>5</v>
      </c>
      <c r="O1011" s="3">
        <f t="shared" si="204"/>
        <v>360</v>
      </c>
      <c r="P1011" s="51">
        <f t="shared" si="199"/>
        <v>121518</v>
      </c>
      <c r="Q1011" s="51">
        <f t="shared" si="200"/>
        <v>51304.122286225705</v>
      </c>
      <c r="R1011" s="51">
        <f t="shared" si="201"/>
        <v>48949.090224404208</v>
      </c>
      <c r="S1011" s="51">
        <f t="shared" si="205"/>
        <v>100253.21251062991</v>
      </c>
      <c r="T1011" s="13">
        <f t="shared" si="202"/>
        <v>88.52459016393442</v>
      </c>
      <c r="U1011" s="58">
        <f t="shared" si="206"/>
        <v>29881.475409836065</v>
      </c>
      <c r="V1011" s="58">
        <f t="shared" si="207"/>
        <v>29881.475409836065</v>
      </c>
      <c r="W1011" s="13"/>
      <c r="X1011" s="13"/>
      <c r="Y1011" s="13"/>
      <c r="Z1011" s="14">
        <f t="shared" si="203"/>
        <v>39.344262295081975</v>
      </c>
    </row>
    <row r="1012" spans="1:26" ht="14.5" x14ac:dyDescent="0.35">
      <c r="A1012">
        <v>9007</v>
      </c>
      <c r="B1012" t="s">
        <v>1348</v>
      </c>
      <c r="C1012" t="s">
        <v>1385</v>
      </c>
      <c r="D1012" t="s">
        <v>1346</v>
      </c>
      <c r="E1012" t="s">
        <v>8</v>
      </c>
      <c r="F1012" t="s">
        <v>1527</v>
      </c>
      <c r="G1012" t="s">
        <v>40</v>
      </c>
      <c r="H1012" s="6">
        <v>43116</v>
      </c>
      <c r="I1012" s="2">
        <v>45657</v>
      </c>
      <c r="J1012">
        <v>337.55</v>
      </c>
      <c r="K1012" s="45">
        <f t="shared" si="195"/>
        <v>898.42758169934643</v>
      </c>
      <c r="L1012" s="3">
        <f t="shared" si="196"/>
        <v>366</v>
      </c>
      <c r="M1012" s="3">
        <f t="shared" si="197"/>
        <v>0</v>
      </c>
      <c r="N1012" s="3">
        <f t="shared" si="198"/>
        <v>0</v>
      </c>
      <c r="O1012" s="3">
        <f t="shared" si="204"/>
        <v>366</v>
      </c>
      <c r="P1012" s="51">
        <f t="shared" si="199"/>
        <v>123543.3</v>
      </c>
      <c r="Q1012" s="51">
        <f t="shared" si="200"/>
        <v>52159.190990996132</v>
      </c>
      <c r="R1012" s="51">
        <f t="shared" si="201"/>
        <v>49764.908394810947</v>
      </c>
      <c r="S1012" s="51">
        <f t="shared" si="205"/>
        <v>101924.09938580709</v>
      </c>
      <c r="T1012" s="13">
        <f t="shared" si="202"/>
        <v>90</v>
      </c>
      <c r="U1012" s="58">
        <f t="shared" si="206"/>
        <v>30379.5</v>
      </c>
      <c r="V1012" s="58">
        <f t="shared" si="207"/>
        <v>30379.5</v>
      </c>
      <c r="W1012" s="13"/>
      <c r="X1012" s="13"/>
      <c r="Y1012" s="13"/>
      <c r="Z1012" s="14">
        <f t="shared" si="203"/>
        <v>40</v>
      </c>
    </row>
    <row r="1013" spans="1:26" ht="14.5" x14ac:dyDescent="0.35">
      <c r="A1013">
        <v>9008</v>
      </c>
      <c r="B1013" t="s">
        <v>1349</v>
      </c>
      <c r="C1013" t="s">
        <v>1385</v>
      </c>
      <c r="D1013" t="s">
        <v>1346</v>
      </c>
      <c r="E1013" t="s">
        <v>8</v>
      </c>
      <c r="F1013" t="s">
        <v>1527</v>
      </c>
      <c r="G1013" t="s">
        <v>40</v>
      </c>
      <c r="H1013" s="6">
        <v>43617</v>
      </c>
      <c r="I1013" s="2">
        <v>45657</v>
      </c>
      <c r="J1013">
        <v>337.55</v>
      </c>
      <c r="K1013" s="45">
        <f t="shared" si="195"/>
        <v>881.66045751633999</v>
      </c>
      <c r="L1013" s="3">
        <f t="shared" si="196"/>
        <v>366</v>
      </c>
      <c r="M1013" s="3">
        <f t="shared" si="197"/>
        <v>0</v>
      </c>
      <c r="N1013" s="3">
        <f t="shared" si="198"/>
        <v>42</v>
      </c>
      <c r="O1013" s="3">
        <f t="shared" si="204"/>
        <v>324</v>
      </c>
      <c r="P1013" s="51">
        <f t="shared" si="199"/>
        <v>109366.2</v>
      </c>
      <c r="Q1013" s="51">
        <f t="shared" si="200"/>
        <v>46173.71005760313</v>
      </c>
      <c r="R1013" s="51">
        <f t="shared" si="201"/>
        <v>44054.181201963787</v>
      </c>
      <c r="S1013" s="51">
        <f t="shared" si="205"/>
        <v>90227.89125956691</v>
      </c>
      <c r="T1013" s="13">
        <f t="shared" si="202"/>
        <v>79.672131147540981</v>
      </c>
      <c r="U1013" s="58">
        <f t="shared" si="206"/>
        <v>26893.327868852459</v>
      </c>
      <c r="V1013" s="58">
        <f t="shared" si="207"/>
        <v>26893.327868852459</v>
      </c>
      <c r="W1013" s="13"/>
      <c r="X1013" s="13"/>
      <c r="Y1013" s="13"/>
      <c r="Z1013" s="14">
        <f t="shared" si="203"/>
        <v>35.409836065573771</v>
      </c>
    </row>
    <row r="1014" spans="1:26" ht="14.5" x14ac:dyDescent="0.35">
      <c r="A1014">
        <v>9010</v>
      </c>
      <c r="B1014" t="s">
        <v>1351</v>
      </c>
      <c r="C1014" t="s">
        <v>1385</v>
      </c>
      <c r="D1014" t="s">
        <v>1346</v>
      </c>
      <c r="E1014" t="s">
        <v>8</v>
      </c>
      <c r="F1014" t="s">
        <v>1527</v>
      </c>
      <c r="G1014" t="s">
        <v>40</v>
      </c>
      <c r="H1014" s="6">
        <v>43678</v>
      </c>
      <c r="I1014" s="2">
        <v>45657</v>
      </c>
      <c r="J1014">
        <v>337.55</v>
      </c>
      <c r="K1014" s="45">
        <f t="shared" si="195"/>
        <v>904.16143790849685</v>
      </c>
      <c r="L1014" s="3">
        <f t="shared" si="196"/>
        <v>366</v>
      </c>
      <c r="M1014" s="3">
        <f t="shared" si="197"/>
        <v>2</v>
      </c>
      <c r="N1014" s="3">
        <f t="shared" si="198"/>
        <v>5</v>
      </c>
      <c r="O1014" s="3">
        <f t="shared" si="204"/>
        <v>359</v>
      </c>
      <c r="P1014" s="51">
        <f t="shared" si="199"/>
        <v>121180.45</v>
      </c>
      <c r="Q1014" s="51">
        <f t="shared" si="200"/>
        <v>51161.610835430634</v>
      </c>
      <c r="R1014" s="51">
        <f t="shared" si="201"/>
        <v>48813.120529336418</v>
      </c>
      <c r="S1014" s="51">
        <f t="shared" si="205"/>
        <v>99974.731364767053</v>
      </c>
      <c r="T1014" s="13">
        <f t="shared" si="202"/>
        <v>88.278688524590166</v>
      </c>
      <c r="U1014" s="58">
        <f t="shared" si="206"/>
        <v>29798.471311475412</v>
      </c>
      <c r="V1014" s="58">
        <f t="shared" si="207"/>
        <v>29798.471311475412</v>
      </c>
      <c r="W1014" s="13"/>
      <c r="X1014" s="13"/>
      <c r="Y1014" s="13"/>
      <c r="Z1014" s="14">
        <f t="shared" si="203"/>
        <v>39.234972677595636</v>
      </c>
    </row>
    <row r="1015" spans="1:26" ht="14.5" x14ac:dyDescent="0.35">
      <c r="A1015">
        <v>9011</v>
      </c>
      <c r="B1015" t="s">
        <v>1352</v>
      </c>
      <c r="C1015" t="s">
        <v>1385</v>
      </c>
      <c r="D1015" t="s">
        <v>1353</v>
      </c>
      <c r="E1015" t="s">
        <v>8</v>
      </c>
      <c r="F1015" t="s">
        <v>1526</v>
      </c>
      <c r="G1015" t="s">
        <v>40</v>
      </c>
      <c r="H1015" s="6">
        <v>43102</v>
      </c>
      <c r="I1015" s="2">
        <v>45657</v>
      </c>
      <c r="J1015">
        <v>337.55</v>
      </c>
      <c r="K1015" s="45">
        <f t="shared" si="195"/>
        <v>784.34980392156854</v>
      </c>
      <c r="L1015" s="3">
        <f t="shared" si="196"/>
        <v>366</v>
      </c>
      <c r="M1015" s="3">
        <f t="shared" si="197"/>
        <v>0</v>
      </c>
      <c r="N1015" s="3">
        <f t="shared" si="198"/>
        <v>0</v>
      </c>
      <c r="O1015" s="3">
        <f t="shared" si="204"/>
        <v>366</v>
      </c>
      <c r="P1015" s="51">
        <f t="shared" si="199"/>
        <v>123543.3</v>
      </c>
      <c r="Q1015" s="51">
        <f t="shared" si="200"/>
        <v>52159.190990996132</v>
      </c>
      <c r="R1015" s="51">
        <f t="shared" si="201"/>
        <v>49764.908394810947</v>
      </c>
      <c r="S1015" s="51">
        <f t="shared" si="205"/>
        <v>101924.09938580709</v>
      </c>
      <c r="T1015" s="13">
        <f t="shared" si="202"/>
        <v>90</v>
      </c>
      <c r="U1015" s="58">
        <f t="shared" si="206"/>
        <v>30379.5</v>
      </c>
      <c r="V1015" s="58">
        <f t="shared" si="207"/>
        <v>30379.5</v>
      </c>
      <c r="W1015" s="13"/>
      <c r="X1015" s="13"/>
      <c r="Y1015" s="13"/>
      <c r="Z1015" s="14">
        <f t="shared" si="203"/>
        <v>40</v>
      </c>
    </row>
    <row r="1016" spans="1:26" ht="14.5" x14ac:dyDescent="0.35">
      <c r="A1016">
        <v>9013</v>
      </c>
      <c r="B1016" t="s">
        <v>1354</v>
      </c>
      <c r="C1016" t="s">
        <v>1385</v>
      </c>
      <c r="D1016" t="s">
        <v>1346</v>
      </c>
      <c r="E1016" t="s">
        <v>8</v>
      </c>
      <c r="F1016" t="s">
        <v>1528</v>
      </c>
      <c r="G1016" t="s">
        <v>40</v>
      </c>
      <c r="H1016" s="6">
        <v>43116</v>
      </c>
      <c r="I1016" s="2">
        <v>45657</v>
      </c>
      <c r="J1016">
        <v>337.55</v>
      </c>
      <c r="K1016" s="45">
        <f t="shared" si="195"/>
        <v>914.09196078431353</v>
      </c>
      <c r="L1016" s="3">
        <f t="shared" si="196"/>
        <v>366</v>
      </c>
      <c r="M1016" s="3">
        <f t="shared" si="197"/>
        <v>0</v>
      </c>
      <c r="N1016" s="3">
        <f t="shared" si="198"/>
        <v>0</v>
      </c>
      <c r="O1016" s="3">
        <f t="shared" si="204"/>
        <v>366</v>
      </c>
      <c r="P1016" s="51">
        <f t="shared" si="199"/>
        <v>123543.3</v>
      </c>
      <c r="Q1016" s="51">
        <f t="shared" si="200"/>
        <v>52159.190990996132</v>
      </c>
      <c r="R1016" s="51">
        <f t="shared" si="201"/>
        <v>49764.908394810947</v>
      </c>
      <c r="S1016" s="51">
        <f t="shared" si="205"/>
        <v>101924.09938580709</v>
      </c>
      <c r="T1016" s="13">
        <f t="shared" si="202"/>
        <v>90</v>
      </c>
      <c r="U1016" s="58">
        <f t="shared" si="206"/>
        <v>30379.5</v>
      </c>
      <c r="V1016" s="58">
        <f t="shared" si="207"/>
        <v>30379.5</v>
      </c>
      <c r="W1016" s="13"/>
      <c r="X1016" s="13"/>
      <c r="Y1016" s="13"/>
      <c r="Z1016" s="14">
        <f t="shared" si="203"/>
        <v>40</v>
      </c>
    </row>
    <row r="1017" spans="1:26" ht="14.5" x14ac:dyDescent="0.35">
      <c r="A1017">
        <v>9014</v>
      </c>
      <c r="B1017" t="s">
        <v>1355</v>
      </c>
      <c r="C1017" t="s">
        <v>1385</v>
      </c>
      <c r="D1017" t="s">
        <v>1346</v>
      </c>
      <c r="E1017" t="s">
        <v>8</v>
      </c>
      <c r="F1017" t="s">
        <v>1528</v>
      </c>
      <c r="G1017" t="s">
        <v>40</v>
      </c>
      <c r="H1017" s="6">
        <v>44564</v>
      </c>
      <c r="I1017" s="2">
        <v>45657</v>
      </c>
      <c r="J1017">
        <v>337.55</v>
      </c>
      <c r="K1017" s="45">
        <f t="shared" si="195"/>
        <v>914.86411764705895</v>
      </c>
      <c r="L1017" s="3">
        <f t="shared" si="196"/>
        <v>366</v>
      </c>
      <c r="M1017" s="3">
        <f t="shared" si="197"/>
        <v>0</v>
      </c>
      <c r="N1017" s="3">
        <f t="shared" si="198"/>
        <v>0</v>
      </c>
      <c r="O1017" s="3">
        <f t="shared" si="204"/>
        <v>366</v>
      </c>
      <c r="P1017" s="51">
        <f t="shared" si="199"/>
        <v>123543.3</v>
      </c>
      <c r="Q1017" s="51">
        <f t="shared" si="200"/>
        <v>52159.190990996132</v>
      </c>
      <c r="R1017" s="51">
        <f t="shared" si="201"/>
        <v>49764.908394810947</v>
      </c>
      <c r="S1017" s="51">
        <f t="shared" si="205"/>
        <v>101924.09938580709</v>
      </c>
      <c r="T1017" s="13">
        <f t="shared" si="202"/>
        <v>90</v>
      </c>
      <c r="U1017" s="58">
        <f t="shared" si="206"/>
        <v>30379.5</v>
      </c>
      <c r="V1017" s="58">
        <f t="shared" si="207"/>
        <v>30379.5</v>
      </c>
      <c r="W1017" s="13"/>
      <c r="X1017" s="13"/>
      <c r="Y1017" s="13"/>
      <c r="Z1017" s="14">
        <f t="shared" si="203"/>
        <v>40</v>
      </c>
    </row>
    <row r="1018" spans="1:26" ht="14.5" x14ac:dyDescent="0.35">
      <c r="A1018">
        <v>9015</v>
      </c>
      <c r="B1018" t="s">
        <v>1356</v>
      </c>
      <c r="C1018" t="s">
        <v>1385</v>
      </c>
      <c r="D1018" t="s">
        <v>1346</v>
      </c>
      <c r="E1018" t="s">
        <v>8</v>
      </c>
      <c r="F1018" t="s">
        <v>1527</v>
      </c>
      <c r="G1018" t="s">
        <v>40</v>
      </c>
      <c r="H1018" s="6">
        <v>44789</v>
      </c>
      <c r="I1018" s="2">
        <v>45657</v>
      </c>
      <c r="J1018">
        <v>337.55</v>
      </c>
      <c r="K1018" s="45">
        <f t="shared" si="195"/>
        <v>883.66150326797379</v>
      </c>
      <c r="L1018" s="3">
        <f t="shared" si="196"/>
        <v>366</v>
      </c>
      <c r="M1018" s="3">
        <f t="shared" si="197"/>
        <v>2</v>
      </c>
      <c r="N1018" s="3">
        <f t="shared" si="198"/>
        <v>0</v>
      </c>
      <c r="O1018" s="3">
        <f t="shared" si="204"/>
        <v>364</v>
      </c>
      <c r="P1018" s="51">
        <f t="shared" si="199"/>
        <v>122868.2</v>
      </c>
      <c r="Q1018" s="51">
        <f t="shared" si="200"/>
        <v>51874.16808940599</v>
      </c>
      <c r="R1018" s="51">
        <f t="shared" si="201"/>
        <v>49492.969004675368</v>
      </c>
      <c r="S1018" s="51">
        <f t="shared" si="205"/>
        <v>101367.13709408135</v>
      </c>
      <c r="T1018" s="13">
        <f t="shared" si="202"/>
        <v>89.508196721311478</v>
      </c>
      <c r="U1018" s="58">
        <f t="shared" si="206"/>
        <v>30213.491803278692</v>
      </c>
      <c r="V1018" s="58">
        <f t="shared" si="207"/>
        <v>30213.491803278692</v>
      </c>
      <c r="W1018" s="13"/>
      <c r="X1018" s="13"/>
      <c r="Y1018" s="13"/>
      <c r="Z1018" s="14">
        <f t="shared" si="203"/>
        <v>39.781420765027335</v>
      </c>
    </row>
    <row r="1019" spans="1:26" ht="14.5" x14ac:dyDescent="0.35">
      <c r="A1019">
        <v>9017</v>
      </c>
      <c r="B1019" t="s">
        <v>1358</v>
      </c>
      <c r="C1019" t="s">
        <v>1385</v>
      </c>
      <c r="D1019" t="s">
        <v>1353</v>
      </c>
      <c r="E1019" t="s">
        <v>8</v>
      </c>
      <c r="F1019" t="s">
        <v>1526</v>
      </c>
      <c r="G1019" t="s">
        <v>1529</v>
      </c>
      <c r="H1019" s="6">
        <v>41645</v>
      </c>
      <c r="I1019" s="2">
        <v>45657</v>
      </c>
      <c r="J1019">
        <v>337.55</v>
      </c>
      <c r="K1019" s="45">
        <f t="shared" si="195"/>
        <v>784.34980392156854</v>
      </c>
      <c r="L1019" s="3">
        <f t="shared" si="196"/>
        <v>366</v>
      </c>
      <c r="M1019" s="3">
        <f t="shared" si="197"/>
        <v>0</v>
      </c>
      <c r="N1019" s="3">
        <f t="shared" si="198"/>
        <v>0</v>
      </c>
      <c r="O1019" s="3">
        <f t="shared" si="204"/>
        <v>366</v>
      </c>
      <c r="P1019" s="51">
        <f t="shared" si="199"/>
        <v>123543.3</v>
      </c>
      <c r="Q1019" s="51">
        <f t="shared" si="200"/>
        <v>52159.190990996132</v>
      </c>
      <c r="R1019" s="51">
        <f t="shared" si="201"/>
        <v>49764.908394810947</v>
      </c>
      <c r="S1019" s="51">
        <f t="shared" si="205"/>
        <v>101924.09938580709</v>
      </c>
      <c r="T1019" s="13">
        <f t="shared" si="202"/>
        <v>90</v>
      </c>
      <c r="U1019" s="58">
        <f t="shared" si="206"/>
        <v>30379.5</v>
      </c>
      <c r="V1019" s="58">
        <f t="shared" si="207"/>
        <v>30379.5</v>
      </c>
      <c r="W1019" s="13"/>
      <c r="X1019" s="13"/>
      <c r="Y1019" s="13"/>
      <c r="Z1019" s="14">
        <f t="shared" si="203"/>
        <v>40</v>
      </c>
    </row>
    <row r="1020" spans="1:26" ht="14.5" x14ac:dyDescent="0.35">
      <c r="A1020">
        <v>9019</v>
      </c>
      <c r="B1020" t="s">
        <v>1359</v>
      </c>
      <c r="C1020" t="s">
        <v>1385</v>
      </c>
      <c r="D1020" t="s">
        <v>1346</v>
      </c>
      <c r="E1020" t="s">
        <v>8</v>
      </c>
      <c r="F1020" t="s">
        <v>1527</v>
      </c>
      <c r="G1020" t="s">
        <v>40</v>
      </c>
      <c r="H1020" s="6">
        <v>43116</v>
      </c>
      <c r="I1020" s="2">
        <v>45657</v>
      </c>
      <c r="J1020">
        <v>337.55</v>
      </c>
      <c r="K1020" s="45">
        <f t="shared" si="195"/>
        <v>892.91215686274484</v>
      </c>
      <c r="L1020" s="3">
        <f t="shared" si="196"/>
        <v>366</v>
      </c>
      <c r="M1020" s="3">
        <f t="shared" si="197"/>
        <v>0</v>
      </c>
      <c r="N1020" s="3">
        <f t="shared" si="198"/>
        <v>0</v>
      </c>
      <c r="O1020" s="3">
        <f t="shared" si="204"/>
        <v>366</v>
      </c>
      <c r="P1020" s="51">
        <f t="shared" si="199"/>
        <v>123543.3</v>
      </c>
      <c r="Q1020" s="51">
        <f t="shared" si="200"/>
        <v>52159.190990996132</v>
      </c>
      <c r="R1020" s="51">
        <f t="shared" si="201"/>
        <v>49764.908394810947</v>
      </c>
      <c r="S1020" s="51">
        <f t="shared" si="205"/>
        <v>101924.09938580709</v>
      </c>
      <c r="T1020" s="13">
        <f t="shared" si="202"/>
        <v>90</v>
      </c>
      <c r="U1020" s="58">
        <f t="shared" si="206"/>
        <v>30379.5</v>
      </c>
      <c r="V1020" s="58">
        <f t="shared" si="207"/>
        <v>30379.5</v>
      </c>
      <c r="W1020" s="13"/>
      <c r="X1020" s="13"/>
      <c r="Y1020" s="13"/>
      <c r="Z1020" s="14">
        <f t="shared" si="203"/>
        <v>40</v>
      </c>
    </row>
    <row r="1021" spans="1:26" ht="14.5" x14ac:dyDescent="0.35">
      <c r="A1021">
        <v>9020</v>
      </c>
      <c r="B1021" t="s">
        <v>1360</v>
      </c>
      <c r="C1021" t="s">
        <v>1385</v>
      </c>
      <c r="D1021" t="s">
        <v>1361</v>
      </c>
      <c r="E1021" t="s">
        <v>8</v>
      </c>
      <c r="F1021" t="s">
        <v>1526</v>
      </c>
      <c r="G1021" t="s">
        <v>1529</v>
      </c>
      <c r="H1021" s="6">
        <v>39448</v>
      </c>
      <c r="I1021" s="2">
        <v>45657</v>
      </c>
      <c r="J1021">
        <v>413.88</v>
      </c>
      <c r="K1021" s="45">
        <f t="shared" si="195"/>
        <v>834.63</v>
      </c>
      <c r="L1021" s="3">
        <f t="shared" si="196"/>
        <v>366</v>
      </c>
      <c r="M1021" s="3">
        <f t="shared" si="197"/>
        <v>0</v>
      </c>
      <c r="N1021" s="3">
        <f t="shared" si="198"/>
        <v>0</v>
      </c>
      <c r="O1021" s="3">
        <f t="shared" si="204"/>
        <v>366</v>
      </c>
      <c r="P1021" s="51">
        <f t="shared" si="199"/>
        <v>151480.07999999999</v>
      </c>
      <c r="Q1021" s="51">
        <f t="shared" si="200"/>
        <v>52159.190990996132</v>
      </c>
      <c r="R1021" s="51">
        <f t="shared" si="201"/>
        <v>61018.220371631913</v>
      </c>
      <c r="S1021" s="51">
        <f t="shared" si="205"/>
        <v>113177.41136262805</v>
      </c>
      <c r="T1021" s="13">
        <f t="shared" si="202"/>
        <v>90</v>
      </c>
      <c r="U1021" s="58">
        <f t="shared" si="206"/>
        <v>37249.199999999997</v>
      </c>
      <c r="V1021" s="58">
        <f t="shared" si="207"/>
        <v>37249.199999999997</v>
      </c>
      <c r="W1021" s="13"/>
      <c r="X1021" s="13"/>
      <c r="Y1021" s="13"/>
      <c r="Z1021" s="14">
        <f t="shared" si="203"/>
        <v>40</v>
      </c>
    </row>
    <row r="1022" spans="1:26" ht="14.5" x14ac:dyDescent="0.35">
      <c r="A1022">
        <v>9051</v>
      </c>
      <c r="B1022" t="s">
        <v>1363</v>
      </c>
      <c r="C1022" t="s">
        <v>1385</v>
      </c>
      <c r="D1022" t="s">
        <v>1344</v>
      </c>
      <c r="E1022" t="s">
        <v>776</v>
      </c>
      <c r="F1022" t="s">
        <v>1364</v>
      </c>
      <c r="G1022" t="s">
        <v>1529</v>
      </c>
      <c r="H1022" s="6">
        <v>43832</v>
      </c>
      <c r="I1022" s="2">
        <v>45657</v>
      </c>
      <c r="J1022">
        <v>465.48</v>
      </c>
      <c r="K1022" s="45">
        <f t="shared" si="195"/>
        <v>875.82261437908483</v>
      </c>
      <c r="L1022" s="3">
        <f t="shared" si="196"/>
        <v>366</v>
      </c>
      <c r="M1022" s="3">
        <f t="shared" si="197"/>
        <v>0</v>
      </c>
      <c r="N1022" s="3">
        <f t="shared" si="198"/>
        <v>0</v>
      </c>
      <c r="O1022" s="3">
        <f t="shared" si="204"/>
        <v>366</v>
      </c>
      <c r="P1022" s="51">
        <f t="shared" si="199"/>
        <v>170365.68</v>
      </c>
      <c r="Q1022" s="51">
        <f t="shared" si="200"/>
        <v>52159.190990996132</v>
      </c>
      <c r="R1022" s="51">
        <f t="shared" si="201"/>
        <v>68625.594903322766</v>
      </c>
      <c r="S1022" s="51">
        <f t="shared" si="205"/>
        <v>120784.78589431889</v>
      </c>
      <c r="T1022" s="13">
        <f t="shared" si="202"/>
        <v>90</v>
      </c>
      <c r="U1022" s="58">
        <f t="shared" si="206"/>
        <v>41893.200000000004</v>
      </c>
      <c r="V1022" s="58">
        <f t="shared" si="207"/>
        <v>41893.200000000004</v>
      </c>
      <c r="W1022" s="13"/>
      <c r="X1022" s="13"/>
      <c r="Y1022" s="13"/>
      <c r="Z1022" s="14">
        <f t="shared" si="203"/>
        <v>40</v>
      </c>
    </row>
    <row r="1023" spans="1:26" ht="14.5" x14ac:dyDescent="0.35">
      <c r="A1023">
        <v>9052</v>
      </c>
      <c r="B1023" t="s">
        <v>1365</v>
      </c>
      <c r="C1023" t="s">
        <v>1385</v>
      </c>
      <c r="D1023" t="s">
        <v>1366</v>
      </c>
      <c r="E1023" t="s">
        <v>776</v>
      </c>
      <c r="F1023" t="s">
        <v>1364</v>
      </c>
      <c r="G1023" t="s">
        <v>1529</v>
      </c>
      <c r="H1023" s="6">
        <v>43831</v>
      </c>
      <c r="I1023" s="2">
        <v>45657</v>
      </c>
      <c r="J1023">
        <v>337.55</v>
      </c>
      <c r="K1023" s="45">
        <f t="shared" si="195"/>
        <v>535.48379084967326</v>
      </c>
      <c r="L1023" s="3">
        <f t="shared" si="196"/>
        <v>366</v>
      </c>
      <c r="M1023" s="3">
        <f t="shared" si="197"/>
        <v>0</v>
      </c>
      <c r="N1023" s="3">
        <f t="shared" si="198"/>
        <v>0</v>
      </c>
      <c r="O1023" s="3">
        <f t="shared" si="204"/>
        <v>366</v>
      </c>
      <c r="P1023" s="51">
        <f t="shared" si="199"/>
        <v>123543.3</v>
      </c>
      <c r="Q1023" s="51">
        <f t="shared" si="200"/>
        <v>52159.190990996132</v>
      </c>
      <c r="R1023" s="51">
        <f t="shared" si="201"/>
        <v>49764.908394810947</v>
      </c>
      <c r="S1023" s="51">
        <f t="shared" si="205"/>
        <v>101924.09938580709</v>
      </c>
      <c r="T1023" s="13">
        <f t="shared" si="202"/>
        <v>90</v>
      </c>
      <c r="U1023" s="58">
        <f t="shared" si="206"/>
        <v>30379.5</v>
      </c>
      <c r="V1023" s="58">
        <f t="shared" si="207"/>
        <v>30379.5</v>
      </c>
      <c r="W1023" s="13"/>
      <c r="X1023" s="13"/>
      <c r="Y1023" s="13"/>
      <c r="Z1023" s="14">
        <f t="shared" si="203"/>
        <v>40</v>
      </c>
    </row>
    <row r="1024" spans="1:26" ht="14.5" x14ac:dyDescent="0.35">
      <c r="A1024">
        <v>9053</v>
      </c>
      <c r="B1024" t="s">
        <v>1367</v>
      </c>
      <c r="C1024" t="s">
        <v>1385</v>
      </c>
      <c r="D1024" t="s">
        <v>143</v>
      </c>
      <c r="E1024" t="s">
        <v>776</v>
      </c>
      <c r="F1024" t="s">
        <v>1364</v>
      </c>
      <c r="G1024" t="s">
        <v>1529</v>
      </c>
      <c r="H1024" s="6">
        <v>43831</v>
      </c>
      <c r="I1024" s="2">
        <v>45657</v>
      </c>
      <c r="J1024">
        <v>286.27</v>
      </c>
      <c r="K1024" s="45">
        <f t="shared" si="195"/>
        <v>380.34346405228757</v>
      </c>
      <c r="L1024" s="3">
        <f t="shared" si="196"/>
        <v>366</v>
      </c>
      <c r="M1024" s="3">
        <f t="shared" si="197"/>
        <v>0</v>
      </c>
      <c r="N1024" s="3">
        <f t="shared" si="198"/>
        <v>0</v>
      </c>
      <c r="O1024" s="3">
        <f t="shared" si="204"/>
        <v>366</v>
      </c>
      <c r="P1024" s="51">
        <f t="shared" si="199"/>
        <v>104774.81999999999</v>
      </c>
      <c r="Q1024" s="51">
        <f t="shared" si="200"/>
        <v>52159.190990996132</v>
      </c>
      <c r="R1024" s="51">
        <f t="shared" si="201"/>
        <v>42204.711379595698</v>
      </c>
      <c r="S1024" s="51">
        <f t="shared" si="205"/>
        <v>94363.902370591823</v>
      </c>
      <c r="T1024" s="13">
        <f t="shared" si="202"/>
        <v>90</v>
      </c>
      <c r="U1024" s="58">
        <f t="shared" si="206"/>
        <v>25764.3</v>
      </c>
      <c r="V1024" s="58">
        <f t="shared" si="207"/>
        <v>25764.3</v>
      </c>
      <c r="W1024" s="13"/>
      <c r="X1024" s="13"/>
      <c r="Y1024" s="13"/>
      <c r="Z1024" s="14">
        <f t="shared" si="203"/>
        <v>40</v>
      </c>
    </row>
    <row r="1025" spans="1:26" ht="14.5" x14ac:dyDescent="0.35">
      <c r="A1025">
        <v>9055</v>
      </c>
      <c r="B1025" t="s">
        <v>1368</v>
      </c>
      <c r="C1025" t="s">
        <v>1385</v>
      </c>
      <c r="D1025" t="s">
        <v>1369</v>
      </c>
      <c r="E1025" t="s">
        <v>776</v>
      </c>
      <c r="F1025" t="s">
        <v>1364</v>
      </c>
      <c r="G1025" t="s">
        <v>1529</v>
      </c>
      <c r="H1025" s="6">
        <v>43831</v>
      </c>
      <c r="I1025" s="2">
        <v>45657</v>
      </c>
      <c r="J1025">
        <v>286.27</v>
      </c>
      <c r="K1025" s="45">
        <f t="shared" si="195"/>
        <v>380.34346405228757</v>
      </c>
      <c r="L1025" s="3">
        <f t="shared" si="196"/>
        <v>366</v>
      </c>
      <c r="M1025" s="3">
        <f t="shared" si="197"/>
        <v>0</v>
      </c>
      <c r="N1025" s="3">
        <f t="shared" si="198"/>
        <v>0</v>
      </c>
      <c r="O1025" s="3">
        <f t="shared" si="204"/>
        <v>366</v>
      </c>
      <c r="P1025" s="51">
        <f t="shared" si="199"/>
        <v>104774.81999999999</v>
      </c>
      <c r="Q1025" s="51">
        <f t="shared" si="200"/>
        <v>52159.190990996132</v>
      </c>
      <c r="R1025" s="51">
        <f t="shared" si="201"/>
        <v>42204.711379595698</v>
      </c>
      <c r="S1025" s="51">
        <f t="shared" si="205"/>
        <v>94363.902370591823</v>
      </c>
      <c r="T1025" s="13">
        <f t="shared" si="202"/>
        <v>90</v>
      </c>
      <c r="U1025" s="58">
        <f t="shared" si="206"/>
        <v>25764.3</v>
      </c>
      <c r="V1025" s="58">
        <f t="shared" si="207"/>
        <v>25764.3</v>
      </c>
      <c r="W1025" s="13"/>
      <c r="X1025" s="13"/>
      <c r="Y1025" s="13"/>
      <c r="Z1025" s="14">
        <f t="shared" si="203"/>
        <v>40</v>
      </c>
    </row>
    <row r="1026" spans="1:26" ht="14.5" x14ac:dyDescent="0.35">
      <c r="A1026">
        <v>9056</v>
      </c>
      <c r="B1026" t="s">
        <v>1370</v>
      </c>
      <c r="C1026" t="s">
        <v>1385</v>
      </c>
      <c r="D1026" t="s">
        <v>1366</v>
      </c>
      <c r="E1026" t="s">
        <v>776</v>
      </c>
      <c r="F1026" t="s">
        <v>1364</v>
      </c>
      <c r="G1026" t="s">
        <v>1529</v>
      </c>
      <c r="H1026" s="6">
        <v>43831</v>
      </c>
      <c r="I1026" s="2">
        <v>45657</v>
      </c>
      <c r="J1026">
        <v>337.55</v>
      </c>
      <c r="K1026" s="45">
        <f t="shared" si="195"/>
        <v>588.19895424836591</v>
      </c>
      <c r="L1026" s="3">
        <f t="shared" si="196"/>
        <v>366</v>
      </c>
      <c r="M1026" s="3">
        <f t="shared" si="197"/>
        <v>0</v>
      </c>
      <c r="N1026" s="3">
        <f t="shared" si="198"/>
        <v>5</v>
      </c>
      <c r="O1026" s="3">
        <f t="shared" si="204"/>
        <v>361</v>
      </c>
      <c r="P1026" s="51">
        <f t="shared" si="199"/>
        <v>121855.55</v>
      </c>
      <c r="Q1026" s="51">
        <f t="shared" si="200"/>
        <v>51446.633737020777</v>
      </c>
      <c r="R1026" s="51">
        <f t="shared" si="201"/>
        <v>49085.059919471998</v>
      </c>
      <c r="S1026" s="51">
        <f t="shared" si="205"/>
        <v>100531.69365649277</v>
      </c>
      <c r="T1026" s="13">
        <f t="shared" si="202"/>
        <v>88.770491803278688</v>
      </c>
      <c r="U1026" s="58">
        <f t="shared" si="206"/>
        <v>29964.47950819672</v>
      </c>
      <c r="V1026" s="58">
        <f t="shared" si="207"/>
        <v>29964.47950819672</v>
      </c>
      <c r="W1026" s="13"/>
      <c r="X1026" s="13"/>
      <c r="Y1026" s="13"/>
      <c r="Z1026" s="14">
        <f t="shared" si="203"/>
        <v>39.453551912568301</v>
      </c>
    </row>
    <row r="1027" spans="1:26" ht="14.5" x14ac:dyDescent="0.35">
      <c r="A1027">
        <v>9057</v>
      </c>
      <c r="B1027" t="s">
        <v>1487</v>
      </c>
      <c r="C1027" t="s">
        <v>1488</v>
      </c>
      <c r="D1027" t="s">
        <v>1374</v>
      </c>
      <c r="E1027" t="s">
        <v>776</v>
      </c>
      <c r="F1027" t="s">
        <v>1364</v>
      </c>
      <c r="G1027" t="s">
        <v>1529</v>
      </c>
      <c r="H1027" s="6">
        <v>43831</v>
      </c>
      <c r="I1027" s="2">
        <v>45657</v>
      </c>
      <c r="J1027">
        <v>314</v>
      </c>
      <c r="K1027" s="45">
        <f t="shared" si="195"/>
        <v>314</v>
      </c>
      <c r="L1027" s="3">
        <f t="shared" si="196"/>
        <v>366</v>
      </c>
      <c r="M1027" s="3">
        <f t="shared" si="197"/>
        <v>0</v>
      </c>
      <c r="N1027" s="3">
        <f t="shared" si="198"/>
        <v>0</v>
      </c>
      <c r="O1027" s="3">
        <f t="shared" si="204"/>
        <v>366</v>
      </c>
      <c r="P1027" s="51">
        <f t="shared" si="199"/>
        <v>114924</v>
      </c>
      <c r="Q1027" s="51">
        <f t="shared" si="200"/>
        <v>52159.190990996132</v>
      </c>
      <c r="R1027" s="51">
        <f t="shared" si="201"/>
        <v>46292.938041684603</v>
      </c>
      <c r="S1027" s="51">
        <f t="shared" si="205"/>
        <v>98452.129032680736</v>
      </c>
      <c r="T1027" s="13">
        <f t="shared" si="202"/>
        <v>90</v>
      </c>
      <c r="U1027" s="58">
        <f t="shared" si="206"/>
        <v>28260</v>
      </c>
      <c r="V1027" s="58">
        <f t="shared" si="207"/>
        <v>28260</v>
      </c>
      <c r="W1027" s="13"/>
      <c r="X1027" s="13"/>
      <c r="Y1027" s="13"/>
      <c r="Z1027" s="14">
        <f t="shared" si="203"/>
        <v>40</v>
      </c>
    </row>
    <row r="1028" spans="1:26" ht="14.5" x14ac:dyDescent="0.35">
      <c r="A1028">
        <v>9058</v>
      </c>
      <c r="B1028" t="s">
        <v>1371</v>
      </c>
      <c r="C1028" t="s">
        <v>1488</v>
      </c>
      <c r="D1028" t="s">
        <v>1372</v>
      </c>
      <c r="E1028" t="s">
        <v>776</v>
      </c>
      <c r="F1028" t="s">
        <v>1364</v>
      </c>
      <c r="G1028" t="s">
        <v>1529</v>
      </c>
      <c r="H1028" s="6">
        <v>43467</v>
      </c>
      <c r="I1028" s="2">
        <v>45657</v>
      </c>
      <c r="J1028">
        <v>1237.33</v>
      </c>
      <c r="K1028" s="45">
        <f t="shared" si="195"/>
        <v>1237.33</v>
      </c>
      <c r="L1028" s="3">
        <f t="shared" si="196"/>
        <v>366</v>
      </c>
      <c r="M1028" s="3">
        <f t="shared" si="197"/>
        <v>0</v>
      </c>
      <c r="N1028" s="3">
        <f t="shared" si="198"/>
        <v>0</v>
      </c>
      <c r="O1028" s="3">
        <f t="shared" si="204"/>
        <v>366</v>
      </c>
      <c r="P1028" s="51">
        <f t="shared" si="199"/>
        <v>190885.10399999999</v>
      </c>
      <c r="Q1028" s="51">
        <f t="shared" si="200"/>
        <v>52159.190990996132</v>
      </c>
      <c r="R1028" s="51">
        <f t="shared" si="201"/>
        <v>76891.095789848259</v>
      </c>
      <c r="S1028" s="51">
        <f t="shared" si="205"/>
        <v>129050.28678084438</v>
      </c>
      <c r="T1028" s="13">
        <f t="shared" si="202"/>
        <v>90</v>
      </c>
      <c r="U1028" s="58">
        <f t="shared" si="206"/>
        <v>111359.7</v>
      </c>
      <c r="V1028" s="58">
        <f t="shared" si="207"/>
        <v>111359.7</v>
      </c>
      <c r="W1028" s="13"/>
      <c r="X1028" s="13"/>
      <c r="Y1028" s="13"/>
      <c r="Z1028" s="14">
        <f t="shared" si="203"/>
        <v>40</v>
      </c>
    </row>
    <row r="1029" spans="1:26" ht="14.5" x14ac:dyDescent="0.35">
      <c r="A1029">
        <v>9059</v>
      </c>
      <c r="B1029" t="s">
        <v>1373</v>
      </c>
      <c r="C1029" t="s">
        <v>1385</v>
      </c>
      <c r="D1029" t="s">
        <v>1374</v>
      </c>
      <c r="E1029" t="s">
        <v>776</v>
      </c>
      <c r="F1029" t="s">
        <v>1364</v>
      </c>
      <c r="G1029" t="s">
        <v>1529</v>
      </c>
      <c r="H1029" s="6">
        <v>43831</v>
      </c>
      <c r="I1029" s="2">
        <v>45657</v>
      </c>
      <c r="J1029">
        <v>286.27</v>
      </c>
      <c r="K1029" s="45">
        <f t="shared" ref="K1029:K1033" si="208">IFERROR(VLOOKUP(A1029,promedio,29,FALSE),J1029)</f>
        <v>361.37281045751632</v>
      </c>
      <c r="L1029" s="3">
        <f t="shared" si="196"/>
        <v>366</v>
      </c>
      <c r="M1029" s="3">
        <f t="shared" si="197"/>
        <v>0</v>
      </c>
      <c r="N1029" s="3">
        <f t="shared" si="198"/>
        <v>10</v>
      </c>
      <c r="O1029" s="3">
        <f t="shared" si="204"/>
        <v>356</v>
      </c>
      <c r="P1029" s="51">
        <f t="shared" ref="P1029:P1033" si="209">IF(J1029&gt;TOPE,TOPE,J1029)*O1029</f>
        <v>101912.12</v>
      </c>
      <c r="Q1029" s="51">
        <f t="shared" si="200"/>
        <v>50734.076483045421</v>
      </c>
      <c r="R1029" s="51">
        <f t="shared" si="201"/>
        <v>41051.577188896365</v>
      </c>
      <c r="S1029" s="51">
        <f t="shared" si="205"/>
        <v>91785.653671941778</v>
      </c>
      <c r="T1029" s="13">
        <f t="shared" si="202"/>
        <v>87.540983606557376</v>
      </c>
      <c r="U1029" s="58">
        <f t="shared" si="206"/>
        <v>25060.357377049178</v>
      </c>
      <c r="V1029" s="58">
        <f t="shared" si="207"/>
        <v>25060.357377049178</v>
      </c>
      <c r="W1029" s="13"/>
      <c r="X1029" s="13"/>
      <c r="Y1029" s="13"/>
      <c r="Z1029" s="14">
        <f t="shared" si="203"/>
        <v>38.907103825136616</v>
      </c>
    </row>
    <row r="1030" spans="1:26" ht="14.5" x14ac:dyDescent="0.35">
      <c r="A1030">
        <v>9060</v>
      </c>
      <c r="B1030" t="s">
        <v>1375</v>
      </c>
      <c r="C1030" t="s">
        <v>1385</v>
      </c>
      <c r="D1030" t="s">
        <v>1376</v>
      </c>
      <c r="E1030" t="s">
        <v>776</v>
      </c>
      <c r="F1030" t="s">
        <v>1364</v>
      </c>
      <c r="G1030" t="s">
        <v>1529</v>
      </c>
      <c r="H1030" s="6">
        <v>43739</v>
      </c>
      <c r="I1030" s="2">
        <v>45657</v>
      </c>
      <c r="J1030">
        <v>528.9</v>
      </c>
      <c r="K1030" s="45">
        <f t="shared" si="208"/>
        <v>810.9139215686273</v>
      </c>
      <c r="L1030" s="3">
        <f t="shared" si="196"/>
        <v>366</v>
      </c>
      <c r="M1030" s="3">
        <f t="shared" si="197"/>
        <v>0</v>
      </c>
      <c r="N1030" s="3">
        <f t="shared" si="198"/>
        <v>0</v>
      </c>
      <c r="O1030" s="3">
        <f t="shared" ref="O1030:O1033" si="210">L1030-M1030-N1030</f>
        <v>366</v>
      </c>
      <c r="P1030" s="51">
        <f t="shared" si="209"/>
        <v>190885.10399999999</v>
      </c>
      <c r="Q1030" s="51">
        <f t="shared" si="200"/>
        <v>52159.190990996132</v>
      </c>
      <c r="R1030" s="51">
        <f t="shared" si="201"/>
        <v>76891.095789848259</v>
      </c>
      <c r="S1030" s="51">
        <f t="shared" ref="S1030:S1033" si="211">Q1030+R1030</f>
        <v>129050.28678084438</v>
      </c>
      <c r="T1030" s="13">
        <f t="shared" si="202"/>
        <v>90</v>
      </c>
      <c r="U1030" s="58">
        <f t="shared" ref="U1030:U1033" si="212">T1030*J1030</f>
        <v>47601</v>
      </c>
      <c r="V1030" s="58">
        <f t="shared" ref="V1030:V1033" si="213">IF(S1030&gt;U1030,U1030,S1030)</f>
        <v>47601</v>
      </c>
      <c r="W1030" s="13"/>
      <c r="X1030" s="13"/>
      <c r="Y1030" s="13"/>
      <c r="Z1030" s="14">
        <f t="shared" si="203"/>
        <v>40</v>
      </c>
    </row>
    <row r="1031" spans="1:26" ht="14.5" x14ac:dyDescent="0.35">
      <c r="A1031">
        <v>9061</v>
      </c>
      <c r="B1031" t="s">
        <v>1378</v>
      </c>
      <c r="C1031" t="s">
        <v>1385</v>
      </c>
      <c r="D1031" t="s">
        <v>143</v>
      </c>
      <c r="E1031" t="s">
        <v>776</v>
      </c>
      <c r="F1031" t="s">
        <v>1364</v>
      </c>
      <c r="G1031" t="s">
        <v>1529</v>
      </c>
      <c r="H1031" s="6">
        <v>43831</v>
      </c>
      <c r="I1031" s="2">
        <v>45657</v>
      </c>
      <c r="J1031">
        <v>286.27</v>
      </c>
      <c r="K1031" s="45">
        <f t="shared" si="208"/>
        <v>390.27398692810459</v>
      </c>
      <c r="L1031" s="3">
        <f t="shared" si="196"/>
        <v>366</v>
      </c>
      <c r="M1031" s="3">
        <f t="shared" si="197"/>
        <v>0</v>
      </c>
      <c r="N1031" s="3">
        <f t="shared" si="198"/>
        <v>0</v>
      </c>
      <c r="O1031" s="3">
        <f t="shared" si="210"/>
        <v>366</v>
      </c>
      <c r="P1031" s="51">
        <f t="shared" si="209"/>
        <v>104774.81999999999</v>
      </c>
      <c r="Q1031" s="51">
        <f t="shared" si="200"/>
        <v>52159.190990996132</v>
      </c>
      <c r="R1031" s="51">
        <f t="shared" si="201"/>
        <v>42204.711379595698</v>
      </c>
      <c r="S1031" s="51">
        <f t="shared" si="211"/>
        <v>94363.902370591823</v>
      </c>
      <c r="T1031" s="13">
        <f t="shared" si="202"/>
        <v>90</v>
      </c>
      <c r="U1031" s="58">
        <f t="shared" si="212"/>
        <v>25764.3</v>
      </c>
      <c r="V1031" s="58">
        <f t="shared" si="213"/>
        <v>25764.3</v>
      </c>
      <c r="W1031" s="13"/>
      <c r="X1031" s="13"/>
      <c r="Y1031" s="13"/>
      <c r="Z1031" s="14">
        <f t="shared" si="203"/>
        <v>40</v>
      </c>
    </row>
    <row r="1032" spans="1:26" ht="14.5" x14ac:dyDescent="0.35">
      <c r="A1032">
        <v>9064</v>
      </c>
      <c r="B1032" t="s">
        <v>1379</v>
      </c>
      <c r="C1032" t="s">
        <v>1385</v>
      </c>
      <c r="D1032" t="s">
        <v>1346</v>
      </c>
      <c r="E1032" t="s">
        <v>8</v>
      </c>
      <c r="F1032" t="s">
        <v>1527</v>
      </c>
      <c r="G1032" t="s">
        <v>40</v>
      </c>
      <c r="H1032" s="6">
        <v>45096</v>
      </c>
      <c r="I1032" s="2">
        <v>45657</v>
      </c>
      <c r="J1032">
        <v>337.55</v>
      </c>
      <c r="K1032" s="45">
        <f t="shared" si="208"/>
        <v>899.5308496732024</v>
      </c>
      <c r="L1032" s="3">
        <f t="shared" si="196"/>
        <v>366</v>
      </c>
      <c r="M1032" s="3">
        <f t="shared" si="197"/>
        <v>4</v>
      </c>
      <c r="N1032" s="3">
        <f t="shared" si="198"/>
        <v>0</v>
      </c>
      <c r="O1032" s="3">
        <f t="shared" si="210"/>
        <v>362</v>
      </c>
      <c r="P1032" s="51">
        <f t="shared" si="209"/>
        <v>122193.1</v>
      </c>
      <c r="Q1032" s="51">
        <f t="shared" si="200"/>
        <v>51589.145187815848</v>
      </c>
      <c r="R1032" s="51">
        <f t="shared" si="201"/>
        <v>49221.029614539788</v>
      </c>
      <c r="S1032" s="51">
        <f t="shared" si="211"/>
        <v>100810.17480235564</v>
      </c>
      <c r="T1032" s="13">
        <f t="shared" si="202"/>
        <v>89.016393442622956</v>
      </c>
      <c r="U1032" s="58">
        <f t="shared" si="212"/>
        <v>30047.48360655738</v>
      </c>
      <c r="V1032" s="58">
        <f t="shared" si="213"/>
        <v>30047.48360655738</v>
      </c>
      <c r="W1032" s="13"/>
      <c r="X1032" s="13"/>
      <c r="Y1032" s="13"/>
      <c r="Z1032" s="14">
        <f t="shared" si="203"/>
        <v>39.562841530054641</v>
      </c>
    </row>
    <row r="1033" spans="1:26" ht="14.5" x14ac:dyDescent="0.35">
      <c r="A1033">
        <v>9065</v>
      </c>
      <c r="B1033" t="s">
        <v>1380</v>
      </c>
      <c r="C1033" t="s">
        <v>1385</v>
      </c>
      <c r="D1033" t="s">
        <v>1381</v>
      </c>
      <c r="E1033" t="s">
        <v>776</v>
      </c>
      <c r="F1033" t="s">
        <v>1364</v>
      </c>
      <c r="G1033" t="s">
        <v>1529</v>
      </c>
      <c r="H1033" s="6">
        <v>45110</v>
      </c>
      <c r="I1033" s="2">
        <v>45657</v>
      </c>
      <c r="J1033">
        <v>765.4</v>
      </c>
      <c r="K1033" s="45">
        <f t="shared" si="208"/>
        <v>997.38065359477139</v>
      </c>
      <c r="L1033" s="3">
        <f t="shared" si="196"/>
        <v>366</v>
      </c>
      <c r="M1033" s="3">
        <f t="shared" si="197"/>
        <v>0</v>
      </c>
      <c r="N1033" s="3">
        <f t="shared" si="198"/>
        <v>0</v>
      </c>
      <c r="O1033" s="3">
        <f t="shared" si="210"/>
        <v>366</v>
      </c>
      <c r="P1033" s="51">
        <f t="shared" si="209"/>
        <v>190885.10399999999</v>
      </c>
      <c r="Q1033" s="51">
        <f t="shared" si="200"/>
        <v>52159.190990996132</v>
      </c>
      <c r="R1033" s="51">
        <f t="shared" si="201"/>
        <v>76891.095789848259</v>
      </c>
      <c r="S1033" s="51">
        <f t="shared" si="211"/>
        <v>129050.28678084438</v>
      </c>
      <c r="T1033" s="13">
        <f t="shared" si="202"/>
        <v>90</v>
      </c>
      <c r="U1033" s="58">
        <f t="shared" si="212"/>
        <v>68886</v>
      </c>
      <c r="V1033" s="58">
        <f t="shared" si="213"/>
        <v>68886</v>
      </c>
      <c r="W1033" s="13"/>
      <c r="X1033" s="13"/>
      <c r="Y1033" s="13"/>
      <c r="Z1033" s="14">
        <f t="shared" si="203"/>
        <v>40</v>
      </c>
    </row>
  </sheetData>
  <autoFilter ref="A4:Z1033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13</vt:i4>
      </vt:variant>
    </vt:vector>
  </HeadingPairs>
  <TitlesOfParts>
    <vt:vector size="21" baseType="lpstr">
      <vt:lpstr> PTU NEMISA</vt:lpstr>
      <vt:lpstr>PTU BENEPAZ</vt:lpstr>
      <vt:lpstr>ESTIMADO PTU Y GRATIF.</vt:lpstr>
      <vt:lpstr>SALARIO. PROM</vt:lpstr>
      <vt:lpstr>Faltas</vt:lpstr>
      <vt:lpstr>Incapacidades</vt:lpstr>
      <vt:lpstr>Hoja1</vt:lpstr>
      <vt:lpstr>GENERAL</vt:lpstr>
      <vt:lpstr>' PTU NEMISA'!facdias</vt:lpstr>
      <vt:lpstr>GENERAL!facdias</vt:lpstr>
      <vt:lpstr>facdias</vt:lpstr>
      <vt:lpstr>' PTU NEMISA'!facsueldo</vt:lpstr>
      <vt:lpstr>GENERAL!facsueldo</vt:lpstr>
      <vt:lpstr>facsueldo</vt:lpstr>
      <vt:lpstr>faltas</vt:lpstr>
      <vt:lpstr>INCP</vt:lpstr>
      <vt:lpstr>promedio</vt:lpstr>
      <vt:lpstr>' PTU NEMISA'!TOPE</vt:lpstr>
      <vt:lpstr>GENERAL!TOPE</vt:lpstr>
      <vt:lpstr>'PTU BENEPAZ'!TOPE</vt:lpstr>
      <vt:lpstr>TOPE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IIS APPPOOL\NEMISA-RPT</dc:creator>
  <cp:lastModifiedBy>Pedro Felipe Zambrano García</cp:lastModifiedBy>
  <dcterms:created xsi:type="dcterms:W3CDTF">2024-01-29T21:40:52Z</dcterms:created>
  <dcterms:modified xsi:type="dcterms:W3CDTF">2025-04-28T13:27:19Z</dcterms:modified>
</cp:coreProperties>
</file>